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atapura" sheetId="1" state="hidden" r:id="rId2"/>
    <sheet name="HS data" sheetId="2" state="visible" r:id="rId3"/>
  </sheets>
  <definedNames>
    <definedName function="false" hidden="false" localSheetId="1" name="_xlnm.Print_Area" vbProcedure="false">'HS data'!$A:$T</definedName>
    <definedName function="false" hidden="false" localSheetId="1" name="_xlnm.Print_Titles" vbProcedure="false">'HS data'!$1:$1</definedName>
    <definedName function="false" hidden="false" localSheetId="1" name="Z_1DA2E302_A3CE_4B69_960E_A8BE1D3AB7C9_.wvu.Cols" vbProcedure="false">'hs data'!#ref!,'hs data'!#ref!</definedName>
    <definedName function="false" hidden="false" localSheetId="1" name="Z_1DA2E302_A3CE_4B69_960E_A8BE1D3AB7C9_.wvu.FilterData" vbProcedure="false">'HS data'!$D$1:$X$1446</definedName>
    <definedName function="false" hidden="false" localSheetId="1" name="_xlnm.Print_Titles" vbProcedure="false">'HS data'!$1:$1</definedName>
    <definedName function="false" hidden="false" localSheetId="1" name="_xlnm.Print_Titles_0" vbProcedure="false">'HS data'!$1:$1</definedName>
    <definedName function="false" hidden="false" localSheetId="1" name="_xlnm.Print_Titles_0_0" vbProcedure="false">'HS data'!$1:$1</definedName>
    <definedName function="false" hidden="false" localSheetId="1" name="_xlnm.Print_Titles_0_0_0" vbProcedure="false">'HS data'!$1:$1</definedName>
    <definedName function="false" hidden="false" localSheetId="1" name="_xlnm.Print_Titles_0_0_0_0" vbProcedure="false">'HS data'!$1:$1</definedName>
    <definedName function="false" hidden="false" localSheetId="1" name="_xlnm.Print_Titles_0_0_0_0_0" vbProcedure="false">'HS data'!$1:$1</definedName>
    <definedName function="false" hidden="false" localSheetId="1" name="_xlnm.Print_Titles_0_0_0_0_0_0" vbProcedure="false">'HS data'!$1:$1</definedName>
    <definedName function="false" hidden="false" localSheetId="1" name="_xlnm._FilterDatabase" vbProcedure="false">'HS data'!$D$1:$WG$1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3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20170925_182235_up</t>
        </r>
      </text>
    </comment>
    <comment ref="C23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20170925_182514</t>
        </r>
      </text>
    </comment>
    <comment ref="C2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20171021_182758</t>
        </r>
      </text>
    </comment>
    <comment ref="C24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20170925_183210_up</t>
        </r>
      </text>
    </comment>
    <comment ref="C26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20171021_171820_ng</t>
        </r>
      </text>
    </comment>
    <comment ref="C2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20171021_172107_ng</t>
        </r>
      </text>
    </comment>
    <comment ref="C28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20171021_174610_ng</t>
        </r>
      </text>
    </comment>
    <comment ref="C2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20171021_175226_ng
</t>
        </r>
      </text>
    </comment>
    <comment ref="C28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20171021_181055_up</t>
        </r>
      </text>
    </comment>
    <comment ref="C2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20171021_181459_up</t>
        </r>
      </text>
    </comment>
    <comment ref="C2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20171021_183226_ng</t>
        </r>
      </text>
    </comment>
    <comment ref="C3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20171021_183441_up</t>
        </r>
      </text>
    </comment>
    <comment ref="C3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20171021_183837_up</t>
        </r>
      </text>
    </comment>
    <comment ref="C34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20171021_183953_up</t>
        </r>
      </text>
    </comment>
    <comment ref="C3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20171021_184155</t>
        </r>
      </text>
    </comment>
    <comment ref="C36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20171021_184627_pg</t>
        </r>
      </text>
    </comment>
    <comment ref="C3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201704_184118_ng</t>
        </r>
      </text>
    </comment>
    <comment ref="C3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201112_141049_ng
</t>
        </r>
      </text>
    </comment>
    <comment ref="C3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20171112_145200_ng_v310</t>
        </r>
      </text>
    </comment>
    <comment ref="C3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20171112_145335_ng_v7</t>
        </r>
      </text>
    </comment>
    <comment ref="C38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20171113_131048
</t>
        </r>
      </text>
    </comment>
    <comment ref="C38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20171113_133148_full</t>
        </r>
      </text>
    </comment>
    <comment ref="C39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20171114_195052
</t>
        </r>
      </text>
    </comment>
    <comment ref="C39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20171114_195429
</t>
        </r>
      </text>
    </comment>
    <comment ref="C39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20171114_200123</t>
        </r>
      </text>
    </comment>
    <comment ref="C41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20171114_200250</t>
        </r>
      </text>
    </comment>
    <comment ref="C41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20171114_200308</t>
        </r>
      </text>
    </comment>
    <comment ref="C41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20171114_200331</t>
        </r>
      </text>
    </comment>
    <comment ref="C41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20171114_200513</t>
        </r>
      </text>
    </comment>
    <comment ref="C43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20171114_200626</t>
        </r>
      </text>
    </comment>
    <comment ref="C44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20171114_200903</t>
        </r>
      </text>
    </comment>
    <comment ref="C44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20171117_201349</t>
        </r>
      </text>
    </comment>
    <comment ref="C47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20171114_201520</t>
        </r>
      </text>
    </comment>
    <comment ref="C47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20171114_201549</t>
        </r>
      </text>
    </comment>
    <comment ref="C4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20171114_201745</t>
        </r>
      </text>
    </comment>
    <comment ref="C48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20171114_201843</t>
        </r>
      </text>
    </comment>
    <comment ref="C50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20171114_201907</t>
        </r>
      </text>
    </comment>
    <comment ref="C51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</text>
    </comment>
    <comment ref="C51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20171114_201953</t>
        </r>
      </text>
    </comment>
    <comment ref="C53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20171114_202011</t>
        </r>
      </text>
    </comment>
    <comment ref="C53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20171114_202038</t>
        </r>
      </text>
    </comment>
    <comment ref="C54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20171114_202231</t>
        </r>
      </text>
    </comment>
    <comment ref="C55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20171114_202407</t>
        </r>
      </text>
    </comment>
    <comment ref="C56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20171114_202446</t>
        </r>
      </text>
    </comment>
    <comment ref="C5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20171114_202522</t>
        </r>
      </text>
    </comment>
    <comment ref="C58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20171114_202550</t>
        </r>
      </text>
    </comment>
    <comment ref="C59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20171114_202735</t>
        </r>
      </text>
    </comment>
    <comment ref="C61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20171114_202834</t>
        </r>
      </text>
    </comment>
    <comment ref="C6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20171122_144117-b1b2
</t>
        </r>
      </text>
    </comment>
    <comment ref="C6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20171122_144155</t>
        </r>
      </text>
    </comment>
    <comment ref="C62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20171124_162501</t>
        </r>
      </text>
    </comment>
    <comment ref="C63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20171124_164120</t>
        </r>
      </text>
    </comment>
    <comment ref="C63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20171124_170043</t>
        </r>
      </text>
    </comment>
    <comment ref="C64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20171124_170129_up</t>
        </r>
      </text>
    </comment>
    <comment ref="C67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20171124_170421_up</t>
        </r>
      </text>
    </comment>
    <comment ref="C6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20171124_05</t>
        </r>
      </text>
    </comment>
    <comment ref="C69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20171124_170721_upupdown</t>
        </r>
      </text>
    </comment>
    <comment ref="C70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20171124_06</t>
        </r>
      </text>
    </comment>
    <comment ref="C87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20171201_151654_ng</t>
        </r>
      </text>
    </comment>
    <comment ref="C8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20171203_185220_up</t>
        </r>
      </text>
    </comment>
    <comment ref="Q67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7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Hillbrow</t>
        </r>
      </text>
    </comment>
    <comment ref="Q6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9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9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Hillbrow</t>
        </r>
      </text>
    </comment>
    <comment ref="R39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video ended early</t>
        </r>
      </text>
    </comment>
  </commentList>
</comments>
</file>

<file path=xl/sharedStrings.xml><?xml version="1.0" encoding="utf-8"?>
<sst xmlns="http://schemas.openxmlformats.org/spreadsheetml/2006/main" count="9577" uniqueCount="489">
  <si>
    <t xml:space="preserve">Stroke</t>
  </si>
  <si>
    <t xml:space="preserve">Negative</t>
  </si>
  <si>
    <t xml:space="preserve">visible</t>
  </si>
  <si>
    <t xml:space="preserve">out</t>
  </si>
  <si>
    <t xml:space="preserve">M</t>
  </si>
  <si>
    <t xml:space="preserve">Attemped Leader</t>
  </si>
  <si>
    <t xml:space="preserve">Strong M</t>
  </si>
  <si>
    <t xml:space="preserve">Channel Behind Brixton tower</t>
  </si>
  <si>
    <t xml:space="preserve">Channel Behind Hillbrow tower</t>
  </si>
  <si>
    <t xml:space="preserve">Attempted Leader</t>
  </si>
  <si>
    <t xml:space="preserve">Spider</t>
  </si>
  <si>
    <t xml:space="preserve">stroke</t>
  </si>
  <si>
    <t xml:space="preserve">Return Stroke not saturated</t>
  </si>
  <si>
    <t xml:space="preserve">partial</t>
  </si>
  <si>
    <t xml:space="preserve">COOL - center frame</t>
  </si>
  <si>
    <t xml:space="preserve">residual</t>
  </si>
  <si>
    <t xml:space="preserve">Attempted leader</t>
  </si>
  <si>
    <t xml:space="preserve">up</t>
  </si>
  <si>
    <t xml:space="preserve">brixton</t>
  </si>
  <si>
    <t xml:space="preserve">Hillbrow</t>
  </si>
  <si>
    <t xml:space="preserve">HILLBROW- AWESOME</t>
  </si>
  <si>
    <t xml:space="preserve">M-up</t>
  </si>
  <si>
    <t xml:space="preserve">has residual</t>
  </si>
  <si>
    <t xml:space="preserve">SRS</t>
  </si>
  <si>
    <t xml:space="preserve">heavy residual at 526</t>
  </si>
  <si>
    <t xml:space="preserve">offscreen flashes at 813 and 816</t>
  </si>
  <si>
    <t xml:space="preserve">Brixton - strong IC at 626</t>
  </si>
  <si>
    <t xml:space="preserve">a lot of residual </t>
  </si>
  <si>
    <t xml:space="preserve">IC @ 003 </t>
  </si>
  <si>
    <t xml:space="preserve">Positive</t>
  </si>
  <si>
    <t xml:space="preserve">Lot of flashes out of view</t>
  </si>
  <si>
    <t xml:space="preserve">might be b1b2</t>
  </si>
  <si>
    <t xml:space="preserve">IC as well @28</t>
  </si>
  <si>
    <t xml:space="preserve">Hillbrow- CRAZY</t>
  </si>
  <si>
    <t xml:space="preserve">doesn’t do time interval if leader</t>
  </si>
  <si>
    <t xml:space="preserve">Hillbrow- 409 some big flash off screen, Lots of weird stuff</t>
  </si>
  <si>
    <t xml:space="preserve">V @ 496, V @ 503, IC @508,  V @ 517,Gang IC, IC @754</t>
  </si>
  <si>
    <t xml:space="preserve">Next to brixton</t>
  </si>
  <si>
    <t xml:space="preserve">visble</t>
  </si>
  <si>
    <t xml:space="preserve">right behind b1 b2</t>
  </si>
  <si>
    <t xml:space="preserve">Brixton</t>
  </si>
  <si>
    <t xml:space="preserve">not visible</t>
  </si>
  <si>
    <t xml:space="preserve">right of brixton</t>
  </si>
  <si>
    <t xml:space="preserve">visible </t>
  </si>
  <si>
    <t xml:space="preserve">Residual</t>
  </si>
  <si>
    <t xml:space="preserve">right of b1b2, 081 off screen flashes</t>
  </si>
  <si>
    <t xml:space="preserve">right of screen, off screen flash 336, 412, 482</t>
  </si>
  <si>
    <t xml:space="preserve">Hospital?</t>
  </si>
  <si>
    <t xml:space="preserve">behind b1b2</t>
  </si>
  <si>
    <t xml:space="preserve">out of screen flash @ 12</t>
  </si>
  <si>
    <t xml:space="preserve">IC @863</t>
  </si>
  <si>
    <t xml:space="preserve">IC@179</t>
  </si>
  <si>
    <t xml:space="preserve">Lots of IC</t>
  </si>
  <si>
    <t xml:space="preserve">lots of residual</t>
  </si>
  <si>
    <t xml:space="preserve">Residual strong</t>
  </si>
  <si>
    <t xml:space="preserve">b1b2</t>
  </si>
  <si>
    <t xml:space="preserve">close to camera</t>
  </si>
  <si>
    <t xml:space="preserve">big IC @ 954</t>
  </si>
  <si>
    <t xml:space="preserve">far away</t>
  </si>
  <si>
    <t xml:space="preserve">residual after</t>
  </si>
  <si>
    <t xml:space="preserve">resifual after</t>
  </si>
  <si>
    <t xml:space="preserve">V@ 172</t>
  </si>
  <si>
    <t xml:space="preserve">without classification</t>
  </si>
  <si>
    <t xml:space="preserve">Brixton- Awesome</t>
  </si>
  <si>
    <t xml:space="preserve">FOLDER 3</t>
  </si>
  <si>
    <t xml:space="preserve">Hill brow- close recoil, close to an M</t>
  </si>
  <si>
    <t xml:space="preserve">Ic @ 671</t>
  </si>
  <si>
    <t xml:space="preserve">Bipolar- checked with E field</t>
  </si>
  <si>
    <t xml:space="preserve">V@ 411</t>
  </si>
  <si>
    <t xml:space="preserve">hillbrow</t>
  </si>
  <si>
    <t xml:space="preserve">tough to see…</t>
  </si>
  <si>
    <t xml:space="preserve">to the left of hillbrow</t>
  </si>
  <si>
    <t xml:space="preserve">could be wrong</t>
  </si>
  <si>
    <t xml:space="preserve">recoil@ 438</t>
  </si>
  <si>
    <t xml:space="preserve">Hilbrow</t>
  </si>
  <si>
    <t xml:space="preserve">maybe tower</t>
  </si>
  <si>
    <t xml:space="preserve">IC @ 716</t>
  </si>
  <si>
    <t xml:space="preserve">IC @ 877</t>
  </si>
  <si>
    <t xml:space="preserve">hillbrow- VIDEO ENDS SHORT</t>
  </si>
  <si>
    <t xml:space="preserve">two hit at same time</t>
  </si>
  <si>
    <t xml:space="preserve">Ev.Posterior</t>
  </si>
  <si>
    <t xml:space="preserve">A long horizontal channel, long duration and no connection to the ground.</t>
  </si>
  <si>
    <t xml:space="preserve">Ev. Anterior</t>
  </si>
  <si>
    <t xml:space="preserve">Brightness at the screen but not visible</t>
  </si>
  <si>
    <t xml:space="preserve">attached at B1B2</t>
  </si>
  <si>
    <t xml:space="preserve">Very cool to show</t>
  </si>
  <si>
    <t xml:space="preserve">Slow intensification on the channel</t>
  </si>
  <si>
    <t xml:space="preserve">CC</t>
  </si>
  <si>
    <t xml:space="preserve">Leaders all over the screen but not strike any where</t>
  </si>
  <si>
    <t xml:space="preserve">Some strong pulse in the channel but not ground contact</t>
  </si>
  <si>
    <t xml:space="preserve">Leaders nice to see but no ground contact</t>
  </si>
  <si>
    <t xml:space="preserve">Brightness all over the screen but not visible channel to the ground</t>
  </si>
  <si>
    <t xml:space="preserve">Take some time to the branches go away</t>
  </si>
  <si>
    <t xml:space="preserve">Some brightness on the screen but not full white screen in the left corner</t>
  </si>
  <si>
    <t xml:space="preserve">Negative upward leader starts from hillbrow tower</t>
  </si>
  <si>
    <t xml:space="preserve">very cool</t>
  </si>
  <si>
    <t xml:space="preserve">Brightness on the channel </t>
  </si>
  <si>
    <t xml:space="preserve">Brightness all over the screen but not visible channel</t>
  </si>
  <si>
    <t xml:space="preserve">Some brightnesson the right corner but no channel visible</t>
  </si>
  <si>
    <t xml:space="preserve">Some leaders ate cloud base</t>
  </si>
  <si>
    <t xml:space="preserve">RL</t>
  </si>
  <si>
    <t xml:space="preserve">Start RL</t>
  </si>
  <si>
    <t xml:space="preserve">Full of RL after touches the ground</t>
  </si>
  <si>
    <t xml:space="preserve">Intensification on the horizontal channel on the cloud base</t>
  </si>
  <si>
    <t xml:space="preserve">Leader grows for both sides , increases the brightness but not in the main vertical channel</t>
  </si>
  <si>
    <t xml:space="preserve">Intensification on the horizontal channel on the cloud base  but not in the main vertical channel</t>
  </si>
  <si>
    <t xml:space="preserve">Intensification on the horizontal channel on the cloud base but not in the main vertical channel</t>
  </si>
  <si>
    <t xml:space="preserve">Leader on the horizontal channel with strong brightness on the cloud base but not in the main vertical channel</t>
  </si>
  <si>
    <t xml:space="preserve">Leader on the horizontal channel with strong brightness on the cloud base but not in the main vertical channel With RL</t>
  </si>
  <si>
    <t xml:space="preserve">attemped Leader</t>
  </si>
  <si>
    <t xml:space="preserve">Leader try to come down in the same channel</t>
  </si>
  <si>
    <t xml:space="preserve">Strong brightness out of the field of view</t>
  </si>
  <si>
    <t xml:space="preserve">hard to see - change gain</t>
  </si>
  <si>
    <t xml:space="preserve">Leader appears but no main channel at the field of view</t>
  </si>
  <si>
    <t xml:space="preserve">close to b1b2 </t>
  </si>
  <si>
    <t xml:space="preserve">very bright</t>
  </si>
  <si>
    <t xml:space="preserve">Very strong M and fast</t>
  </si>
  <si>
    <t xml:space="preserve">slow M not so bright</t>
  </si>
  <si>
    <t xml:space="preserve">New channel </t>
  </si>
  <si>
    <t xml:space="preserve">Left of the b1b2</t>
  </si>
  <si>
    <t xml:space="preserve">reiluminated some branches</t>
  </si>
  <si>
    <t xml:space="preserve">very nice downward leader</t>
  </si>
  <si>
    <t xml:space="preserve">right almost out of view</t>
  </si>
  <si>
    <t xml:space="preserve">same channel</t>
  </si>
  <si>
    <t xml:space="preserve">nice view of the city - channel 3times bigger than brixton tower</t>
  </si>
  <si>
    <t xml:space="preserve">not so strong stroke</t>
  </si>
  <si>
    <t xml:space="preserve">strong M</t>
  </si>
  <si>
    <t xml:space="preserve">nice view of the city - channel not so big</t>
  </si>
  <si>
    <t xml:space="preserve">2 leaders almost at the ground level but no stroke</t>
  </si>
  <si>
    <t xml:space="preserve">horizontal channel at cloud base no connection to the ground</t>
  </si>
  <si>
    <t xml:space="preserve">bifurcated</t>
  </si>
  <si>
    <t xml:space="preserve">1 and 2</t>
  </si>
  <si>
    <t xml:space="preserve">Leader uses both previous channels </t>
  </si>
  <si>
    <t xml:space="preserve">stroke at the second channel </t>
  </si>
  <si>
    <t xml:space="preserve">Behind hillbrow</t>
  </si>
  <si>
    <t xml:space="preserve">Start another channel but no connectio to ground</t>
  </si>
  <si>
    <t xml:space="preserve">Uses the channel 2 but no connection to ground again</t>
  </si>
  <si>
    <t xml:space="preserve">Finally connects to ground - Left from hillbrow</t>
  </si>
  <si>
    <t xml:space="preserve">New location in the center of the city</t>
  </si>
  <si>
    <t xml:space="preserve">Close to brixton tower left</t>
  </si>
  <si>
    <t xml:space="preserve">Close to brixton tower right</t>
  </si>
  <si>
    <t xml:space="preserve">close to b1b2</t>
  </si>
  <si>
    <t xml:space="preserve">slow M</t>
  </si>
  <si>
    <t xml:space="preserve">leader</t>
  </si>
  <si>
    <t xml:space="preserve">Some leader at the cloud base</t>
  </si>
  <si>
    <t xml:space="preserve">Nice to show- nice view of the city</t>
  </si>
  <si>
    <t xml:space="preserve">Time absolute</t>
  </si>
  <si>
    <t xml:space="preserve">Data absolute</t>
  </si>
  <si>
    <t xml:space="preserve">Thunderstorm Day</t>
  </si>
  <si>
    <t xml:space="preserve">year</t>
  </si>
  <si>
    <t xml:space="preserve">month</t>
  </si>
  <si>
    <t xml:space="preserve">day</t>
  </si>
  <si>
    <t xml:space="preserve">hour</t>
  </si>
  <si>
    <t xml:space="preserve">minute</t>
  </si>
  <si>
    <t xml:space="preserve">second</t>
  </si>
  <si>
    <t xml:space="preserve">Millisecond</t>
  </si>
  <si>
    <t xml:space="preserve">Process?</t>
  </si>
  <si>
    <t xml:space="preserve">Time interval between strokes</t>
  </si>
  <si>
    <t xml:space="preserve">Polarity</t>
  </si>
  <si>
    <t xml:space="preserve">Visibility</t>
  </si>
  <si>
    <t xml:space="preserve">duration (ms)</t>
  </si>
  <si>
    <t xml:space="preserve">No current between strokes same channel</t>
  </si>
  <si>
    <t xml:space="preserve">Stike point</t>
  </si>
  <si>
    <t xml:space="preserve">How many strokes?</t>
  </si>
  <si>
    <t xml:space="preserve">Bipolar?</t>
  </si>
  <si>
    <t xml:space="preserve">Up cases</t>
  </si>
  <si>
    <t xml:space="preserve">Up SRS</t>
  </si>
  <si>
    <t xml:space="preserve">Flash w/CCLong</t>
  </si>
  <si>
    <t xml:space="preserve">Comments</t>
  </si>
  <si>
    <t xml:space="preserve">Tif</t>
  </si>
  <si>
    <t xml:space="preserve">Mask</t>
  </si>
  <si>
    <t xml:space="preserve">Ref</t>
  </si>
  <si>
    <t xml:space="preserve">Filename</t>
  </si>
  <si>
    <t xml:space="preserve">ID</t>
  </si>
  <si>
    <t xml:space="preserve">t (ms)</t>
  </si>
  <si>
    <t xml:space="preserve">Process</t>
  </si>
  <si>
    <t xml:space="preserve">Year</t>
  </si>
  <si>
    <t xml:space="preserve">Month</t>
  </si>
  <si>
    <t xml:space="preserve">Day</t>
  </si>
  <si>
    <t xml:space="preserve">Hour</t>
  </si>
  <si>
    <t xml:space="preserve">Minute</t>
  </si>
  <si>
    <t xml:space="preserve">Second</t>
  </si>
  <si>
    <t xml:space="preserve">Strike point</t>
  </si>
  <si>
    <t xml:space="preserve">Frame Rate</t>
  </si>
  <si>
    <t xml:space="preserve">✔</t>
  </si>
  <si>
    <t xml:space="preserve">/mnt/Shield/Raiden/data/videos/2017-02-10_162903.cine</t>
  </si>
  <si>
    <t xml:space="preserve">/mnt/Shield/Raiden/data/videos/2017-02-10_163357.cine</t>
  </si>
  <si>
    <t xml:space="preserve">/mnt/Shield/Raiden/data/videos/2017-02-10_163553.cine</t>
  </si>
  <si>
    <t xml:space="preserve">/mnt/Shield/Raiden/data/videos/2017-02-10_163907.cine</t>
  </si>
  <si>
    <t xml:space="preserve">↑</t>
  </si>
  <si>
    <t xml:space="preserve">/mnt/Shield/Raiden/data/videos/2017-02-10_163916.cine</t>
  </si>
  <si>
    <t xml:space="preserve">/mnt/Shield/Raiden/data/videos/2017-02-10_164114.cine</t>
  </si>
  <si>
    <t xml:space="preserve">/mnt/Shield/Raiden/data/videos/2017-02-10_164141.cine</t>
  </si>
  <si>
    <t xml:space="preserve">Strange no LDN detection but have double checked</t>
  </si>
  <si>
    <t xml:space="preserve">/mnt/Shield/Raiden/data/videos/2017-02-10_164441.cine</t>
  </si>
  <si>
    <t xml:space="preserve">/mnt/Shield/Raiden/data/videos/2017-02-10_164458.cine</t>
  </si>
  <si>
    <t xml:space="preserve">/mnt/Shield/Raiden/data/videos/2017-02-10_164909.cine</t>
  </si>
  <si>
    <t xml:space="preserve">/mnt/Shield/Raiden/data/videos/2017-02-10_164956.cine</t>
  </si>
  <si>
    <t xml:space="preserve">/mnt/Shield/Raiden/data/videos/2017-02-10_165202.cine</t>
  </si>
  <si>
    <t xml:space="preserve">/mnt/Shield/Raiden/data/videos/2017-02-10_165352.cine</t>
  </si>
  <si>
    <t xml:space="preserve">/mnt/Shield/Raiden/data/videos/2017-02-10_165713.cine</t>
  </si>
  <si>
    <t xml:space="preserve">LDN- positive Stroke at 858 not in video</t>
  </si>
  <si>
    <t xml:space="preserve">/mnt/Shield/Raiden/data/videos/2017-02-10_165743.cine</t>
  </si>
  <si>
    <t xml:space="preserve">/mnt/Shield/Raiden/data/videos/2017-02-10_165845.cine</t>
  </si>
  <si>
    <t xml:space="preserve">Check strike points</t>
  </si>
  <si>
    <t xml:space="preserve">Stroke at same time but not this stroke. Look at ellipse</t>
  </si>
  <si>
    <t xml:space="preserve">/mnt/Shield/Raiden/data/videos/2017-02-10_170239.cine</t>
  </si>
  <si>
    <t xml:space="preserve">/mnt/Shield/Raiden/data/videos/2017-03-02_135648.cine</t>
  </si>
  <si>
    <t xml:space="preserve">/mnt/Shield/Raiden/data/videos/2017-04-06_120931.cine</t>
  </si>
  <si>
    <t xml:space="preserve">/mnt/Shield/Raiden/data/videos/2017-04-06_121122.cine</t>
  </si>
  <si>
    <t xml:space="preserve">/mnt/Shield/Raiden/data/videos/2017-04-06_121256.cine</t>
  </si>
  <si>
    <t xml:space="preserve">/mnt/Shield/Raiden/data/videos/2017-04-06_121425.cine</t>
  </si>
  <si>
    <t xml:space="preserve">Nice negative right infront of the camera</t>
  </si>
  <si>
    <t xml:space="preserve">/mnt/Shield/Raiden/data/videos/2017-04-06_121440.cine</t>
  </si>
  <si>
    <t xml:space="preserve">/mnt/Shield/Raiden/data/videos/2017-04-06_121831.cine</t>
  </si>
  <si>
    <t xml:space="preserve">/mnt/Shield/Raiden/data/videos/2017-04-06_121845.cine</t>
  </si>
  <si>
    <t xml:space="preserve">/mnt/Shield/Raiden/data/videos/2017-04-06_122316.cine</t>
  </si>
  <si>
    <t xml:space="preserve">/mnt/Shield/Raiden/data/videos/2017-04-06_145702.cine</t>
  </si>
  <si>
    <t xml:space="preserve">Stroke out but leader in the field of view- crazy leader in cloud</t>
  </si>
  <si>
    <t xml:space="preserve">/mnt/Shield/Raiden/data/videos/2017-04-06_145824.cine</t>
  </si>
  <si>
    <t xml:space="preserve">/mnt/Shield/Raiden/data/videos/2017-04-06_151045.cine</t>
  </si>
  <si>
    <t xml:space="preserve">building infront of camera</t>
  </si>
  <si>
    <t xml:space="preserve">/mnt/Shield/Raiden/data/videos/2017-04-06_174310.cine</t>
  </si>
  <si>
    <t xml:space="preserve">close flash at 358. flash right infront of camera. Check distance again</t>
  </si>
  <si>
    <t xml:space="preserve">/mnt/Shield/Raiden/data/videos/2017-04-10_170349.cine</t>
  </si>
  <si>
    <t xml:space="preserve">Sentech- positive trigger at 793</t>
  </si>
  <si>
    <t xml:space="preserve">17:03:49.793</t>
  </si>
  <si>
    <t xml:space="preserve">-26.316</t>
  </si>
  <si>
    <t xml:space="preserve">28.0369</t>
  </si>
  <si>
    <t xml:space="preserve">/mnt/Shield/Raiden/data/videos/2017-04-10_171018.cine</t>
  </si>
  <si>
    <t xml:space="preserve">Up</t>
  </si>
  <si>
    <t xml:space="preserve">sentech- Positive trigger 120</t>
  </si>
  <si>
    <t xml:space="preserve">17:10:18.121</t>
  </si>
  <si>
    <t xml:space="preserve">SABC?</t>
  </si>
  <si>
    <t xml:space="preserve">/mnt/Shield/Raiden/data/videos/2017-05-12_132755.cine</t>
  </si>
  <si>
    <t xml:space="preserve">Sentech</t>
  </si>
  <si>
    <t xml:space="preserve">/mnt/Shield/Raiden/data/videos/2017-05-12_133133.cine</t>
  </si>
  <si>
    <t xml:space="preserve">/mnt/Shield/Raiden/data/videos/2017-05-12_133308.cine</t>
  </si>
  <si>
    <t xml:space="preserve">/mnt/Shield/Raiden/data/videos/2017-09-25_182235.cine</t>
  </si>
  <si>
    <t xml:space="preserve">/mnt/Shield/Raiden/data/videos/2017-09-25_182514.cine</t>
  </si>
  <si>
    <t xml:space="preserve">withoutclassification</t>
  </si>
  <si>
    <t xml:space="preserve">x</t>
  </si>
  <si>
    <t xml:space="preserve">/mnt/Shield/Raiden/data/videos/2017-09-25_183210.cine</t>
  </si>
  <si>
    <t xml:space="preserve">Hillbrow -Keep going but the video finished (overly complex event?)</t>
  </si>
  <si>
    <t xml:space="preserve">/mnt/Shield/Raiden/data/videos/2017-10-21_171820.cine</t>
  </si>
  <si>
    <t xml:space="preserve">Very Dark</t>
  </si>
  <si>
    <t xml:space="preserve">return stroke not detected</t>
  </si>
  <si>
    <t xml:space="preserve">/mnt/Shield/Raiden/data/videos/2017-10-21_172107.cine</t>
  </si>
  <si>
    <t xml:space="preserve">/mnt/Shield/Raiden/data/videos/2017-10-21_174610.cine</t>
  </si>
  <si>
    <t xml:space="preserve">/mnt/Shield/Raiden/data/videos/2017-10-21_175226.cine</t>
  </si>
  <si>
    <t xml:space="preserve">/mnt/Shield/Raiden/data/videos/2017-10-21_181055.cine</t>
  </si>
  <si>
    <t xml:space="preserve">/mnt/Shield/Raiden/data/videos/2017-10-21_181459.cine</t>
  </si>
  <si>
    <t xml:space="preserve">/mnt/Shield/Raiden/data/videos/2017-10-21_182758.cine</t>
  </si>
  <si>
    <t xml:space="preserve">/mnt/Shield/Raiden/data/videos/2017-10-21_183226.cine</t>
  </si>
  <si>
    <t xml:space="preserve">Behind b1b2</t>
  </si>
  <si>
    <t xml:space="preserve">check strike pont</t>
  </si>
  <si>
    <t xml:space="preserve">/mnt/Shield/Raiden/data/videos/2017-10-21_183441.cine</t>
  </si>
  <si>
    <t xml:space="preserve">LDN- positive Stroke at 243</t>
  </si>
  <si>
    <t xml:space="preserve">18:34:42.243</t>
  </si>
  <si>
    <t xml:space="preserve">Big outlier</t>
  </si>
  <si>
    <t xml:space="preserve">/mnt/Shield/Raiden/data/videos/2017-10-21_183837.cine</t>
  </si>
  <si>
    <t xml:space="preserve">/mnt/Shield/Raiden/data/videos/2017-10-21_183953.cine</t>
  </si>
  <si>
    <t xml:space="preserve">/mnt/Shield/Raiden/data/videos/2017-10-21_184155.cine</t>
  </si>
  <si>
    <t xml:space="preserve">/mnt/Shield/Raiden/data/videos/2017-10-21_184627.cine</t>
  </si>
  <si>
    <t xml:space="preserve">Next to brixton- Dual entry</t>
  </si>
  <si>
    <t xml:space="preserve">18:46:27.321</t>
  </si>
  <si>
    <t xml:space="preserve">Weak M</t>
  </si>
  <si>
    <t xml:space="preserve">/mnt/Shield/Raiden/data/videos/2017-10-21_230303.cine</t>
  </si>
  <si>
    <t xml:space="preserve">SRS-M</t>
  </si>
  <si>
    <t xml:space="preserve">/mnt/Shield/Raiden/data/videos/2017-10-24_184118.cine</t>
  </si>
  <si>
    <t xml:space="preserve">behind B1b2 - 1000 frames</t>
  </si>
  <si>
    <t xml:space="preserve">attempted Leader</t>
  </si>
  <si>
    <t xml:space="preserve">check strike points</t>
  </si>
  <si>
    <t xml:space="preserve">behind b1b2 </t>
  </si>
  <si>
    <t xml:space="preserve">/mnt/Shield/Raiden/data/videos/2017-11-12_114410.cine</t>
  </si>
  <si>
    <t xml:space="preserve">/mnt/Shield/Raiden/data/videos/2017-11-12_114545.cine</t>
  </si>
  <si>
    <t xml:space="preserve">/mnt/Shield/Raiden/data/videos/2017-11-12_114956.cine</t>
  </si>
  <si>
    <t xml:space="preserve">/mnt/Shield/Raiden/data/videos/2017-11-12_140803.cine</t>
  </si>
  <si>
    <t xml:space="preserve">/mnt/Shield/Raiden/data/videos/2017-11-12_140832.cine</t>
  </si>
  <si>
    <t xml:space="preserve">/mnt/Shield/Raiden/data/videos/2017-11-12_141008.cine</t>
  </si>
  <si>
    <t xml:space="preserve">very nice</t>
  </si>
  <si>
    <t xml:space="preserve">/mnt/Shield/Raiden/data/videos/2017-11-12_141049.cine</t>
  </si>
  <si>
    <t xml:space="preserve">/mnt/Shield/Raiden/data/videos/2017-11-12_141107.cine</t>
  </si>
  <si>
    <t xml:space="preserve">/mnt/Shield/Raiden/data/videos/2017-11-12_141115.cine</t>
  </si>
  <si>
    <t xml:space="preserve">/mnt/Shield/Raiden/data/videos/2017-11-12_141130.cine</t>
  </si>
  <si>
    <t xml:space="preserve">/mnt/Shield/Raiden/data/videos/2017-11-12_141212.cine</t>
  </si>
  <si>
    <t xml:space="preserve">/mnt/Shield/Raiden/data/videos/2017-11-12_141342.cine</t>
  </si>
  <si>
    <t xml:space="preserve">/mnt/Shield/Raiden/data/videos/2017-11-12_141353.cine</t>
  </si>
  <si>
    <t xml:space="preserve">/mnt/Shield/Raiden/data/videos/2017-11-12_141559.cine</t>
  </si>
  <si>
    <t xml:space="preserve">/mnt/Shield/Raiden/data/videos/2017-11-12_141723.cine</t>
  </si>
  <si>
    <t xml:space="preserve">/mnt/Shield/Raiden/data/videos/2017-11-12_141742.cine</t>
  </si>
  <si>
    <t xml:space="preserve">Ev. Posterior</t>
  </si>
  <si>
    <t xml:space="preserve">leaders</t>
  </si>
  <si>
    <t xml:space="preserve">/mnt/Shield/Raiden/data/videos/2017-11-12_142637.cine</t>
  </si>
  <si>
    <t xml:space="preserve">/mnt/Shield/Raiden/data/videos/2017-11-12_144532.cine</t>
  </si>
  <si>
    <t xml:space="preserve">/mnt/Shield/Raiden/data/videos/2017-11-12_145200.cine</t>
  </si>
  <si>
    <t xml:space="preserve">/mnt/Shield/Raiden/data/videos/2017-11-12_145335.cine</t>
  </si>
  <si>
    <t xml:space="preserve">/mnt/Shield/Raiden/data/videos/2017-11-13_131048.cine</t>
  </si>
  <si>
    <t xml:space="preserve">/mnt/Shield/Raiden/data/videos/2017-11-13_133148.cine</t>
  </si>
  <si>
    <t xml:space="preserve">/mnt/Shield/Raiden/data/videos/2017-11-14_195052.cine</t>
  </si>
  <si>
    <t xml:space="preserve">/mnt/Shield/Raiden/data/videos/2017-11-14_195429.cine</t>
  </si>
  <si>
    <t xml:space="preserve">/mnt/Shield/Raiden/data/videos/2017-11-14_200123.cine</t>
  </si>
  <si>
    <t xml:space="preserve">/mnt/Shield/Raiden/data/videos/2017-11-14_200250.cine</t>
  </si>
  <si>
    <t xml:space="preserve">/mnt/Shield/Raiden/data/videos/2017-11-14_200308.cine</t>
  </si>
  <si>
    <t xml:space="preserve">/mnt/Shield/Raiden/data/videos/2017-11-14_200331.cine</t>
  </si>
  <si>
    <t xml:space="preserve">/mnt/Shield/Raiden/data/videos/2017-11-14_200513.cine</t>
  </si>
  <si>
    <t xml:space="preserve">Dual entry</t>
  </si>
  <si>
    <t xml:space="preserve">20:05:13.575</t>
  </si>
  <si>
    <t xml:space="preserve">ldn far off - chi square of 3.1 and big ellipse</t>
  </si>
  <si>
    <t xml:space="preserve">2nd</t>
  </si>
  <si>
    <t xml:space="preserve">/mnt/Shield/Raiden/data/videos/2017-11-14_200626.cine</t>
  </si>
  <si>
    <t xml:space="preserve">/mnt/Shield/Raiden/data/videos/2017-11-14_200903.cine</t>
  </si>
  <si>
    <t xml:space="preserve">/mnt/Shield/Raiden/data/videos/2017-11-14_201520.cine</t>
  </si>
  <si>
    <t xml:space="preserve">/mnt/Shield/Raiden/data/videos/2017-11-14_201549.cine</t>
  </si>
  <si>
    <t xml:space="preserve">/mnt/Shield/Raiden/data/videos/2017-11-14_201745.cine</t>
  </si>
  <si>
    <t xml:space="preserve">/mnt/Shield/Raiden/data/videos/2017-11-14_201843.cine</t>
  </si>
  <si>
    <t xml:space="preserve">/mnt/Shield/Raiden/data/videos/2017-11-14_201907.cine</t>
  </si>
  <si>
    <t xml:space="preserve">/mnt/Shield/Raiden/data/videos/2017-11-14_201939.cine</t>
  </si>
  <si>
    <t xml:space="preserve">/mnt/Shield/Raiden/data/videos/2017-11-14_201953.cine</t>
  </si>
  <si>
    <t xml:space="preserve">/mnt/Shield/Raiden/data/videos/2017-11-14_202011.cine</t>
  </si>
  <si>
    <t xml:space="preserve">/mnt/Shield/Raiden/data/videos/2017-11-14_202038.cine</t>
  </si>
  <si>
    <t xml:space="preserve">/mnt/Shield/Raiden/data/videos/2017-11-14_202231.cine</t>
  </si>
  <si>
    <t xml:space="preserve">High chi square 2.7 and ellipse showing its not the same stroke</t>
  </si>
  <si>
    <t xml:space="preserve">/mnt/Shield/Raiden/data/videos/2017-11-14_202407.cine</t>
  </si>
  <si>
    <t xml:space="preserve">/mnt/Shield/Raiden/data/videos/2017-11-14_202446.cine</t>
  </si>
  <si>
    <t xml:space="preserve">20:24:47.100</t>
  </si>
  <si>
    <t xml:space="preserve">Taken detection out. Time not exaclty the same and its 8km off</t>
  </si>
  <si>
    <t xml:space="preserve">/mnt/Shield/Raiden/data/videos/2017-11-14_202522.cine</t>
  </si>
  <si>
    <t xml:space="preserve">/mnt/Shield/Raiden/data/videos/2017-11-14_202550.cine</t>
  </si>
  <si>
    <t xml:space="preserve">LDN coordinates off with this entry</t>
  </si>
  <si>
    <t xml:space="preserve">/mnt/Shield/Raiden/data/videos/2017-11-14_202735.cine</t>
  </si>
  <si>
    <t xml:space="preserve">/mnt/Shield/Raiden/data/videos/2017-11-14_202834.cine</t>
  </si>
  <si>
    <t xml:space="preserve">20:28:35.709</t>
  </si>
  <si>
    <t xml:space="preserve">/mnt/Shield/Raiden/data/videos/2017-11-17_201349.cine</t>
  </si>
  <si>
    <t xml:space="preserve">/mnt/Shield/Raiden/data/videos/2017-11-22_144117.cine</t>
  </si>
  <si>
    <t xml:space="preserve">/mnt/Shield/Raiden/data/videos/2017-11-22_144155.cine</t>
  </si>
  <si>
    <t xml:space="preserve">/mnt/Shield/Raiden/data/videos/2017-11-24_162501.cine</t>
  </si>
  <si>
    <t xml:space="preserve">/mnt/Shield/Raiden/data/videos/2017-11-24_164120.cine</t>
  </si>
  <si>
    <t xml:space="preserve">/mnt/Shield/Raiden/data/videos/2017-11-24_170043.cine</t>
  </si>
  <si>
    <t xml:space="preserve">brixton- two positive triggers at 260</t>
  </si>
  <si>
    <t xml:space="preserve">17:00:43.260</t>
  </si>
  <si>
    <t xml:space="preserve">/mnt/Shield/Raiden/data/videos/2017-11-24_170129.cine</t>
  </si>
  <si>
    <t xml:space="preserve">brixton- positive trigger at 174</t>
  </si>
  <si>
    <t xml:space="preserve">17:01:28.174</t>
  </si>
  <si>
    <t xml:space="preserve">-26.0174</t>
  </si>
  <si>
    <t xml:space="preserve">28.2815</t>
  </si>
  <si>
    <t xml:space="preserve">/mnt/Shield/Raiden/data/videos/2017-11-24_170421.cine</t>
  </si>
  <si>
    <t xml:space="preserve">Brixton-awesome</t>
  </si>
  <si>
    <t xml:space="preserve">/mnt/Shield/Raiden/data/videos/2017-11-24_170721.cine</t>
  </si>
  <si>
    <t xml:space="preserve">Brixton- positive trigger at 316</t>
  </si>
  <si>
    <t xml:space="preserve">17:07:21.316</t>
  </si>
  <si>
    <t xml:space="preserve">positive</t>
  </si>
  <si>
    <t xml:space="preserve">weak M</t>
  </si>
  <si>
    <t xml:space="preserve">/mnt/Shield/Raiden/data/videos/2017-11-24_171235.cine</t>
  </si>
  <si>
    <t xml:space="preserve">/mnt/Shield/Raiden/data/videos/2017-11-24_171843.cine</t>
  </si>
  <si>
    <t xml:space="preserve">Far south of the city</t>
  </si>
  <si>
    <t xml:space="preserve">Small ICC</t>
  </si>
  <si>
    <t xml:space="preserve">/mnt/Shield/Raiden/data/videos/2017-11-29_151911.cine</t>
  </si>
  <si>
    <t xml:space="preserve">/mnt/Shield/Raiden/data/videos/2017-11-29_152042.cine</t>
  </si>
  <si>
    <t xml:space="preserve">/mnt/Shield/Raiden/data/videos/2017-11-29_152139.cine</t>
  </si>
  <si>
    <t xml:space="preserve">brightness on the screen and no channel visible</t>
  </si>
  <si>
    <t xml:space="preserve">/mnt/Shield/Raiden/data/videos/2017-11-29_152304.cine</t>
  </si>
  <si>
    <t xml:space="preserve">somebrightness but not all screen</t>
  </si>
  <si>
    <t xml:space="preserve">/mnt/Shield/Raiden/data/videos/2017-11-29_153027.cine</t>
  </si>
  <si>
    <t xml:space="preserve">/mnt/Shield/Raiden/data/videos/2017-11-29_153735.cine</t>
  </si>
  <si>
    <t xml:space="preserve">/mnt/Shield/Raiden/data/videos/2017-11-29_154423.cine</t>
  </si>
  <si>
    <t xml:space="preserve">Sentech - positive trigger at 388</t>
  </si>
  <si>
    <t xml:space="preserve">15:44:23.388</t>
  </si>
  <si>
    <t xml:space="preserve">/mnt/Shield/Raiden/data/videos/2017-11-29_154651.cine</t>
  </si>
  <si>
    <t xml:space="preserve">15:46:51.678</t>
  </si>
  <si>
    <t xml:space="preserve">-26.1867</t>
  </si>
  <si>
    <t xml:space="preserve">28.0494</t>
  </si>
  <si>
    <t xml:space="preserve">/mnt/Shield/Raiden/data/videos/2017-11-29_160413.cine</t>
  </si>
  <si>
    <t xml:space="preserve">/mnt/Shield/Raiden/data/videos/2017-11-29_172409.cine</t>
  </si>
  <si>
    <t xml:space="preserve">to the left of hillbrow- positive trigger at 074</t>
  </si>
  <si>
    <t xml:space="preserve">17:24:09.074</t>
  </si>
  <si>
    <t xml:space="preserve">-26.2804</t>
  </si>
  <si>
    <t xml:space="preserve">27.8644</t>
  </si>
  <si>
    <t xml:space="preserve">/mnt/Shield/Raiden/data/videos/2017-11-29_174546.cine</t>
  </si>
  <si>
    <t xml:space="preserve">/mnt/Shield/Raiden/data/videos/2017-11-29_175302.cine</t>
  </si>
  <si>
    <t xml:space="preserve">/mnt/Shield/Raiden/data/videos/2017-11-29_175509.cine</t>
  </si>
  <si>
    <t xml:space="preserve">/mnt/Shield/Raiden/data/videos/2017-11-29_175839.cine</t>
  </si>
  <si>
    <t xml:space="preserve">/mnt/Shield/Raiden/data/videos/2017-11-29_183519.cine</t>
  </si>
  <si>
    <t xml:space="preserve">/mnt/Shield/Raiden/data/videos/2017-11-29_184256.cine</t>
  </si>
  <si>
    <t xml:space="preserve">/mnt/Shield/Raiden/data/videos/2017-11-29_184439.cine</t>
  </si>
  <si>
    <t xml:space="preserve">18:44:39.426</t>
  </si>
  <si>
    <t xml:space="preserve">-26.1535</t>
  </si>
  <si>
    <t xml:space="preserve">27.9291</t>
  </si>
  <si>
    <t xml:space="preserve">/mnt/Shield/Raiden/data/videos/2017-11-29_184655.cine</t>
  </si>
  <si>
    <t xml:space="preserve">/mnt/Shield/Raiden/data/videos/2017-11-29_184955.cine</t>
  </si>
  <si>
    <t xml:space="preserve">/mnt/Shield/Raiden/data/videos/2017-12-01_143913.cine</t>
  </si>
  <si>
    <t xml:space="preserve">/mnt/Shield/Raiden/data/videos/2017-12-01_144550.cine</t>
  </si>
  <si>
    <t xml:space="preserve">14:45:50.361</t>
  </si>
  <si>
    <t xml:space="preserve">-26.2026</t>
  </si>
  <si>
    <t xml:space="preserve">28.0352</t>
  </si>
  <si>
    <t xml:space="preserve">/mnt/Shield/Raiden/data/videos/2017-12-01_144651.cine</t>
  </si>
  <si>
    <t xml:space="preserve">/mnt/Shield/Raiden/data/videos/2017-12-01_145010.cine</t>
  </si>
  <si>
    <t xml:space="preserve">/mnt/Shield/Raiden/data/videos/2017-12-01_145113.cine</t>
  </si>
  <si>
    <t xml:space="preserve">complex close to brixton</t>
  </si>
  <si>
    <t xml:space="preserve">14:51:13.770</t>
  </si>
  <si>
    <t xml:space="preserve">-26.2047</t>
  </si>
  <si>
    <t xml:space="preserve">28.0288</t>
  </si>
  <si>
    <t xml:space="preserve">/mnt/Shield/Raiden/data/videos/2017-12-01_145301.cine</t>
  </si>
  <si>
    <t xml:space="preserve">Ponte</t>
  </si>
  <si>
    <t xml:space="preserve">/mnt/Shield/Raiden/data/videos/2017-12-01_145506.cine</t>
  </si>
  <si>
    <t xml:space="preserve">Small M</t>
  </si>
  <si>
    <t xml:space="preserve">Return stroke not detected</t>
  </si>
  <si>
    <t xml:space="preserve">/mnt/Shield/Raiden/data/videos/2017-12-01_150557.cine</t>
  </si>
  <si>
    <t xml:space="preserve">/mnt/Shield/Raiden/data/videos/2017-12-01_151654.cine</t>
  </si>
  <si>
    <t xml:space="preserve">/mnt/Shield/Raiden/data/videos/2017-12-03_185220.cine</t>
  </si>
  <si>
    <t xml:space="preserve">Dual entry- stroke v7 different field of view</t>
  </si>
  <si>
    <t xml:space="preserve">18:52:19.801</t>
  </si>
  <si>
    <t xml:space="preserve">-26.1586</t>
  </si>
  <si>
    <t xml:space="preserve">28.1124</t>
  </si>
  <si>
    <t xml:space="preserve">M_up</t>
  </si>
  <si>
    <t xml:space="preserve">/mnt/Shield/Raiden/data/videos/2017-12-03_190229.cine</t>
  </si>
  <si>
    <t xml:space="preserve">Very nice!! Long and full of leaders.  +cg by lls 79kA</t>
  </si>
  <si>
    <t xml:space="preserve">hillbrow -Keep going but the video finished</t>
  </si>
  <si>
    <t xml:space="preserve">weak</t>
  </si>
  <si>
    <t xml:space="preserve">Two ICC pulses at 783</t>
  </si>
  <si>
    <t xml:space="preserve">detected</t>
  </si>
  <si>
    <t xml:space="preserve">/mnt/Shield/Raiden/data/videos/2017-12-03_191042.cine</t>
  </si>
  <si>
    <t xml:space="preserve">/mnt/Shield/Raiden/data/videos/2017-12-03_191359.cine</t>
  </si>
  <si>
    <t xml:space="preserve">Dual entry in LDN at 300 but not in video</t>
  </si>
  <si>
    <t xml:space="preserve">/mnt/Shield/Raiden/data/videos/2018-01-05_181740.cine</t>
  </si>
  <si>
    <t xml:space="preserve">Check GPS on video</t>
  </si>
  <si>
    <t xml:space="preserve">/mnt/Shield/Raiden/data/videos/2018-01-09_134619.cine</t>
  </si>
  <si>
    <t xml:space="preserve">/mnt/Shield/Raiden/data/videos/2018-01-15_181722.cine</t>
  </si>
  <si>
    <t xml:space="preserve">/mnt/Shield/Raiden/data/videos/2018-01-15_181850.cine</t>
  </si>
  <si>
    <t xml:space="preserve">/mnt/Shield/Raiden/data/videos/2018-01-15_182013.cine</t>
  </si>
  <si>
    <t xml:space="preserve">A lot of activity to the right of the camera</t>
  </si>
  <si>
    <t xml:space="preserve">/mnt/Shield/Raiden/data/videos/2018-01-15_182206.cine</t>
  </si>
  <si>
    <t xml:space="preserve">/mnt/Shield/Raiden/data/videos/2018-01-15_182257.cine</t>
  </si>
  <si>
    <t xml:space="preserve">/mnt/Shield/Raiden/data/videos/2018-01-15_182421.cine</t>
  </si>
  <si>
    <t xml:space="preserve">/mnt/Shield/Raiden/data/videos/2018-01-15_182524.cine</t>
  </si>
  <si>
    <t xml:space="preserve">/mnt/Shield/Raiden/data/videos/2018-01-15_182632.cine</t>
  </si>
  <si>
    <t xml:space="preserve">/mnt/Shield/Raiden/data/videos/2018-01-15_182656.cine</t>
  </si>
  <si>
    <t xml:space="preserve">Cool Cloud activity after- ADD</t>
  </si>
  <si>
    <t xml:space="preserve">/mnt/Shield/Raiden/data/videos/2018-01-15_183018.cine</t>
  </si>
  <si>
    <t xml:space="preserve">CRAZY!!!</t>
  </si>
  <si>
    <t xml:space="preserve">/mnt/Shield/Raiden/data/videos/2018-01-15_183111.cine</t>
  </si>
  <si>
    <t xml:space="preserve">/mnt/Shield/Raiden/data/videos/2018-01-15_183142.cine</t>
  </si>
  <si>
    <t xml:space="preserve">/mnt/Shield/Raiden/data/videos/2018-01-15_183258.cine</t>
  </si>
  <si>
    <t xml:space="preserve">Seems like the correct strike point???? 8km problem</t>
  </si>
  <si>
    <t xml:space="preserve">/mnt/Shield/Raiden/data/videos/2018-01-15_183704.cine</t>
  </si>
  <si>
    <t xml:space="preserve">/mnt/Shield/Raiden/data/videos/2018-01-15_185101.cine</t>
  </si>
  <si>
    <t xml:space="preserve">/mnt/Shield/Raiden/data/videos/2018-01-23_214933.cine</t>
  </si>
  <si>
    <t xml:space="preserve">/mnt/Shield/Raiden/data/videos/2018-01-23_215721.cine</t>
  </si>
  <si>
    <t xml:space="preserve">attached at B1B2 </t>
  </si>
  <si>
    <t xml:space="preserve">/mnt/Shield/Raiden/data/videos/2018-01-24_181620.cine</t>
  </si>
  <si>
    <t xml:space="preserve">/mnt/Shield/Raiden/data/videos/2018-01-24_181823.cine</t>
  </si>
  <si>
    <t xml:space="preserve">/mnt/Shield/Raiden/data/videos/2018-01-24_182048.cine</t>
  </si>
  <si>
    <t xml:space="preserve">Slow intensification on the channel. Leaders nice to see but no ground contact</t>
  </si>
  <si>
    <t xml:space="preserve">/mnt/Shield/Raiden/data/videos/2018-01-24_183248.cine</t>
  </si>
  <si>
    <t xml:space="preserve">Full of RL after touches the ground- Dual entry</t>
  </si>
  <si>
    <t xml:space="preserve">18:32:48.994</t>
  </si>
  <si>
    <t xml:space="preserve">-26.2664</t>
  </si>
  <si>
    <t xml:space="preserve">28.1507</t>
  </si>
  <si>
    <t xml:space="preserve">/mnt/Shield/Raiden/data/videos/2018-02-03_181423.cine</t>
  </si>
  <si>
    <t xml:space="preserve">/mnt/Shield/Raiden/data/videos/2018-02-03_181543.cine</t>
  </si>
  <si>
    <t xml:space="preserve">/mnt/Shield/Raiden/data/videos/2018-02-03_182102.cine</t>
  </si>
  <si>
    <t xml:space="preserve">/mnt/Shield/Raiden/data/videos/2018-02-03_182233.cine</t>
  </si>
  <si>
    <t xml:space="preserve">/mnt/Shield/Raiden/data/videos/2018-02-03_182345.cine</t>
  </si>
  <si>
    <t xml:space="preserve">/mnt/Shield/Raiden/data/videos/2018-02-03_182903.cine</t>
  </si>
  <si>
    <t xml:space="preserve">/mnt/Shield/Raiden/data/videos/2018-02-03_184451.cine</t>
  </si>
  <si>
    <t xml:space="preserve">/mnt/Shield/Raiden/data/videos/2018-02-06_140405.cine</t>
  </si>
  <si>
    <t xml:space="preserve">not so strong Stroke</t>
  </si>
  <si>
    <t xml:space="preserve">no video</t>
  </si>
  <si>
    <t xml:space="preserve">/mnt/Shield/Raiden/data/videos/2018-02-06_140812.cine</t>
  </si>
  <si>
    <t xml:space="preserve">2 leaders almost at the ground level but no Stroke</t>
  </si>
  <si>
    <t xml:space="preserve">/mnt/Shield/Raiden/data/videos/2018-02-06_140928.cine</t>
  </si>
  <si>
    <t xml:space="preserve">Stroke at the second channel </t>
  </si>
  <si>
    <t xml:space="preserve">/mnt/Shield/Raiden/data/videos/2018-02-06_141119.cine</t>
  </si>
  <si>
    <t xml:space="preserve">/mnt/Shield/Raiden/data/videos/2018-02-06_141454.cine</t>
  </si>
  <si>
    <t xml:space="preserve">/mnt/Shield/Raiden/data/videos/2018-02-06_142407.cine</t>
  </si>
  <si>
    <t xml:space="preserve">New entry. Check if Ms</t>
  </si>
  <si>
    <t xml:space="preserve">/mnt/Shield/Raiden/data/videos/2018-02-06_142806.cine</t>
  </si>
  <si>
    <t xml:space="preserve">/mnt/Shield/Raiden/data/videos/2018-02-06_143004.cine</t>
  </si>
  <si>
    <t xml:space="preserve">Big ellipse-low current-low sensors</t>
  </si>
  <si>
    <t xml:space="preserve">/mnt/Shield/Raiden/data/videos/2018-02-06_143242.cine</t>
  </si>
  <si>
    <t xml:space="preserve">/mnt/Shield/Raiden/data/videos/2018-02-06_143445.cine</t>
  </si>
  <si>
    <t xml:space="preserve">/mnt/Shield/Raiden/data/videos/2018-02-06_143550.cine</t>
  </si>
  <si>
    <t xml:space="preserve">/mnt/Shield/Raiden/data/videos/2018-02-06_145924.cine</t>
  </si>
  <si>
    <t xml:space="preserve">/mnt/Shield/Raiden/data/videos/2018-03-31_182952.cine</t>
  </si>
  <si>
    <t xml:space="preserve">Beginning of leader visisble. Clear return stroke but out of view.</t>
  </si>
  <si>
    <t xml:space="preserve">/mnt/Shield/Raiden/data/videos/2018-11-01_120900.cine</t>
  </si>
  <si>
    <t xml:space="preserve">Sideways leaders before return stroke. Worth showing. Lots of leader non-attaching.</t>
  </si>
  <si>
    <t xml:space="preserve">Clear in the same channel but didn't attach.</t>
  </si>
  <si>
    <t xml:space="preserve">Interesting pulse branching for CC leaders.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</si>
</sst>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YYYYMMDDHHMMSS"/>
    <numFmt numFmtId="166" formatCode="0"/>
    <numFmt numFmtId="167" formatCode="&quot;TRUE&quot;;&quot;TRUE&quot;;&quot;FALSE&quot;"/>
    <numFmt numFmtId="168" formatCode="0000"/>
    <numFmt numFmtId="169" formatCode="000"/>
    <numFmt numFmtId="170" formatCode="0.0000"/>
    <numFmt numFmtId="171" formatCode="0.00"/>
    <numFmt numFmtId="172" formatCode="0.0"/>
    <numFmt numFmtId="173" formatCode="@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OpenSymbol"/>
      <family val="0"/>
      <charset val="1"/>
    </font>
    <font>
      <sz val="11"/>
      <color rgb="FF000000"/>
      <name val="Calibri"/>
      <family val="2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F2DCDB"/>
        <bgColor rgb="FFFCE4D6"/>
      </patternFill>
    </fill>
    <fill>
      <patternFill patternType="solid">
        <fgColor rgb="FFFFFFFF"/>
        <bgColor rgb="FFEBF1DE"/>
      </patternFill>
    </fill>
    <fill>
      <patternFill patternType="solid">
        <fgColor rgb="FFFF0000"/>
        <bgColor rgb="FFED1C24"/>
      </patternFill>
    </fill>
    <fill>
      <patternFill patternType="solid">
        <fgColor rgb="FFDBEEF4"/>
        <bgColor rgb="FFEBF1DE"/>
      </patternFill>
    </fill>
    <fill>
      <patternFill patternType="solid">
        <fgColor rgb="FFFCE4D6"/>
        <bgColor rgb="FFFDEADA"/>
      </patternFill>
    </fill>
    <fill>
      <patternFill patternType="solid">
        <fgColor rgb="FFFDEADA"/>
        <bgColor rgb="FFFCE4D6"/>
      </patternFill>
    </fill>
    <fill>
      <patternFill patternType="solid">
        <fgColor rgb="FFED1C24"/>
        <bgColor rgb="FFFF0000"/>
      </patternFill>
    </fill>
    <fill>
      <patternFill patternType="solid">
        <fgColor rgb="FFB7DEE8"/>
        <bgColor rgb="FFC6EFCE"/>
      </patternFill>
    </fill>
    <fill>
      <patternFill patternType="solid">
        <fgColor rgb="FFB3A2C7"/>
        <bgColor rgb="FF9999FF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FDEADA"/>
      </patternFill>
    </fill>
    <fill>
      <patternFill patternType="solid">
        <fgColor rgb="FFD7E4BD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D9D9D9"/>
      </left>
      <right style="thin">
        <color rgb="FFD9D9D9"/>
      </right>
      <top/>
      <bottom style="medium"/>
      <diagonal/>
    </border>
    <border diagonalUp="false" diagonalDown="false">
      <left/>
      <right style="thin">
        <color rgb="FFD9D9D9"/>
      </right>
      <top/>
      <bottom style="medium"/>
      <diagonal/>
    </border>
    <border diagonalUp="false" diagonalDown="false"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4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1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9D9D9"/>
      <rgbColor rgb="FF7F7F7F"/>
      <rgbColor rgb="FF9999FF"/>
      <rgbColor rgb="FF993366"/>
      <rgbColor rgb="FFEBF1DE"/>
      <rgbColor rgb="FFDBEEF4"/>
      <rgbColor rgb="FF660066"/>
      <rgbColor rgb="FFD99694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6EFCE"/>
      <rgbColor rgb="FFFDEADA"/>
      <rgbColor rgb="FFB7DEE8"/>
      <rgbColor rgb="FFFCE4D6"/>
      <rgbColor rgb="FFB3A2C7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0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1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2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3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4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5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6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7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8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9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10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11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12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13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14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15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16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17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18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19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20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21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22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23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24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25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26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27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28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29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30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31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32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33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34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35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36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37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38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39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40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41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42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43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44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45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46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47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48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49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50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51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52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53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54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55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56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57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58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59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60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61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62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63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64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144360</xdr:colOff>
      <xdr:row>23</xdr:row>
      <xdr:rowOff>158760</xdr:rowOff>
    </xdr:to>
    <xdr:sp>
      <xdr:nvSpPr>
        <xdr:cNvPr id="65" name="CustomShape 1" hidden="1"/>
        <xdr:cNvSpPr/>
      </xdr:nvSpPr>
      <xdr:spPr>
        <a:xfrm>
          <a:off x="0" y="0"/>
          <a:ext cx="6031440" cy="4759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66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67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68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69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70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71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72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73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74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75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76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77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78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79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80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81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82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83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84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85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86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87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88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89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90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91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92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93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94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95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96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97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98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99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00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01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02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03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04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05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06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07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08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09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10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11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12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13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14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15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16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17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18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19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20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21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22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23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24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25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26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27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28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29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30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31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IC@179" TargetMode="External"/><Relationship Id="rId3" Type="http://schemas.openxmlformats.org/officeDocument/2006/relationships/hyperlink" Target="mailto:V@%20172" TargetMode="External"/><Relationship Id="rId4" Type="http://schemas.openxmlformats.org/officeDocument/2006/relationships/hyperlink" Target="mailto:V@%20411" TargetMode="External"/><Relationship Id="rId5" Type="http://schemas.openxmlformats.org/officeDocument/2006/relationships/hyperlink" Target="mailto:recoil@%20438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C@179" TargetMode="External"/><Relationship Id="rId2" Type="http://schemas.openxmlformats.org/officeDocument/2006/relationships/hyperlink" Target="mailto:V@%20172" TargetMode="External"/><Relationship Id="rId3" Type="http://schemas.openxmlformats.org/officeDocument/2006/relationships/hyperlink" Target="mailto:V@%20411" TargetMode="External"/><Relationship Id="rId4" Type="http://schemas.openxmlformats.org/officeDocument/2006/relationships/hyperlink" Target="mailto:recoil@%2043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97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22.69"/>
    <col collapsed="false" customWidth="true" hidden="false" outlineLevel="0" max="2" min="2" style="2" width="22.69"/>
    <col collapsed="false" customWidth="true" hidden="false" outlineLevel="0" max="3" min="3" style="1" width="15.19"/>
    <col collapsed="false" customWidth="true" hidden="false" outlineLevel="0" max="9" min="4" style="1" width="11"/>
    <col collapsed="false" customWidth="true" hidden="false" outlineLevel="0" max="10" min="10" style="1" width="14"/>
    <col collapsed="false" customWidth="true" hidden="false" outlineLevel="0" max="11" min="11" style="1" width="18.81"/>
    <col collapsed="false" customWidth="true" hidden="false" outlineLevel="0" max="12" min="12" style="1" width="11"/>
    <col collapsed="false" customWidth="true" hidden="false" outlineLevel="0" max="13" min="13" style="1" width="18.5"/>
    <col collapsed="false" customWidth="true" hidden="false" outlineLevel="0" max="25" min="14" style="1" width="11"/>
    <col collapsed="false" customWidth="true" hidden="false" outlineLevel="0" max="26" min="26" style="1" width="57"/>
    <col collapsed="false" customWidth="true" hidden="false" outlineLevel="0" max="27" min="27" style="1" width="11"/>
    <col collapsed="false" customWidth="true" hidden="false" outlineLevel="0" max="28" min="28" style="1" width="22.81"/>
    <col collapsed="false" customWidth="true" hidden="false" outlineLevel="0" max="1025" min="29" style="1" width="11"/>
  </cols>
  <sheetData>
    <row r="1" customFormat="false" ht="15.75" hidden="false" customHeight="false" outlineLevel="0" collapsed="false">
      <c r="A1" s="3" t="n">
        <f aca="false">I1+(H1*60)+(G1*3600)</f>
        <v>53914</v>
      </c>
      <c r="B1" s="4" t="str">
        <f aca="false">CONCATENATE(D1,E1,F1,G1,H1,I1)</f>
        <v>201725145834</v>
      </c>
      <c r="C1" s="5" t="str">
        <f aca="false">CONCATENATE(D1,E1,F1)</f>
        <v>201725</v>
      </c>
      <c r="D1" s="5" t="n">
        <v>2017</v>
      </c>
      <c r="E1" s="5" t="n">
        <v>2</v>
      </c>
      <c r="F1" s="5" t="n">
        <v>5</v>
      </c>
      <c r="G1" s="5" t="n">
        <v>14</v>
      </c>
      <c r="H1" s="5" t="n">
        <v>58</v>
      </c>
      <c r="I1" s="5" t="n">
        <v>34</v>
      </c>
      <c r="J1" s="5" t="n">
        <v>70</v>
      </c>
      <c r="K1" s="5" t="s">
        <v>0</v>
      </c>
      <c r="L1" s="5" t="e">
        <f aca="false">IF(#REF!=#REF!,IF(K1="Stroke",IF(K2="Stroke",IF((J2-J1)&lt;0,1000+J2-J1,J2-J1),""),""),"")</f>
        <v>#REF!</v>
      </c>
      <c r="M1" s="5" t="s">
        <v>1</v>
      </c>
      <c r="N1" s="5" t="s">
        <v>2</v>
      </c>
      <c r="O1" s="5" t="n">
        <v>7</v>
      </c>
      <c r="P1" s="5" t="e">
        <f aca="false">IF(#REF!=#REF!,IF(K1="Stroke",IF(K2="Stroke",IF(#REF!=#REF!,IF(Q1=Q2,IF((J2-J1)&lt;0,1000+J2-J1-O1,J2-J1-O1),""),""),""),""),"")</f>
        <v>#REF!</v>
      </c>
      <c r="Q1" s="5" t="n">
        <v>1</v>
      </c>
      <c r="R1" s="5" t="e">
        <f aca="false">IF(#REF!&lt;&gt;#REF!,COUNTIFS($M$2:$M$988,$M$2,$C$2:$C$988,#REF!),"")</f>
        <v>#REF!</v>
      </c>
      <c r="S1" s="5" t="e">
        <f aca="false">IF(R1&lt;&gt;"",IF(R1=1,"",COUNTIFS($Q$2:$Q$988,"&gt;40",$C$2:$C$988,#REF!)),"")</f>
        <v>#REF!</v>
      </c>
      <c r="T1" s="5"/>
      <c r="U1" s="5"/>
      <c r="V1" s="3"/>
      <c r="W1" s="3"/>
      <c r="X1" s="3"/>
      <c r="Y1" s="3"/>
      <c r="Z1" s="5"/>
      <c r="AA1" s="5"/>
      <c r="AB1" s="5"/>
      <c r="AC1" s="5"/>
      <c r="AD1" s="5"/>
      <c r="AE1" s="5"/>
      <c r="AF1" s="5"/>
      <c r="AG1" s="5"/>
      <c r="AH1" s="5"/>
    </row>
    <row r="2" s="5" customFormat="true" ht="15.75" hidden="false" customHeight="false" outlineLevel="0" collapsed="false">
      <c r="A2" s="5" t="n">
        <f aca="false">I2+(H2*60)+(G2*3600)</f>
        <v>53914</v>
      </c>
      <c r="B2" s="6" t="str">
        <f aca="false">CONCATENATE(D2,E2,F2,G2,H2,I2)</f>
        <v>201725145834</v>
      </c>
      <c r="C2" s="5" t="str">
        <f aca="false">CONCATENATE(D2,E2,F2)</f>
        <v>201725</v>
      </c>
      <c r="D2" s="5" t="n">
        <v>2017</v>
      </c>
      <c r="E2" s="5" t="n">
        <v>2</v>
      </c>
      <c r="F2" s="5" t="n">
        <v>5</v>
      </c>
      <c r="G2" s="5" t="n">
        <v>14</v>
      </c>
      <c r="H2" s="5" t="n">
        <v>58</v>
      </c>
      <c r="I2" s="5" t="n">
        <v>34</v>
      </c>
      <c r="J2" s="5" t="n">
        <v>70</v>
      </c>
      <c r="K2" s="5" t="s">
        <v>0</v>
      </c>
      <c r="L2" s="5" t="e">
        <f aca="false">IF(#REF!=#REF!,IF(K2="Stroke",IF(K3="Stroke",IF((J3-J2)&lt;0,1000+J3-J2,J3-J2),""),""),"")</f>
        <v>#REF!</v>
      </c>
      <c r="M2" s="5" t="s">
        <v>1</v>
      </c>
      <c r="N2" s="5" t="s">
        <v>2</v>
      </c>
      <c r="O2" s="5" t="n">
        <v>7</v>
      </c>
      <c r="P2" s="5" t="e">
        <f aca="false">IF(#REF!=#REF!,IF(K2="Stroke",IF(K3="Stroke",IF(#REF!=#REF!,IF(Q2=Q3,IF((J3-J2)&lt;0,1000+J3-J2-O2,J3-J2-O2),""),""),""),""),"")</f>
        <v>#REF!</v>
      </c>
      <c r="Q2" s="5" t="n">
        <v>1</v>
      </c>
      <c r="R2" s="5" t="e">
        <f aca="false">IF(#REF!&lt;&gt;#REF!,COUNTIFS($K$112:$K$1378,$K$112,#REF!,#REF!),"")</f>
        <v>#REF!</v>
      </c>
      <c r="S2" s="5" t="e">
        <f aca="false">IF(AND(#REF!&lt;&gt;#REF!,#REF!=#REF!,M2="positive",M3="negative"),1,"")</f>
        <v>#REF!</v>
      </c>
      <c r="T2" s="5" t="e">
        <f aca="false">IF(AND(#REF!=#REF!,K:K="stroke",M:M="positive",S2&lt;&gt;"1"),1,"")</f>
        <v>#REF!</v>
      </c>
      <c r="U2" s="5" t="e">
        <f aca="false">IF((AND(R2&lt;&gt;"",W2&lt;&gt;1,K:K="stroke",M:M="negative",#REF!=#REF!)),IF(W2&lt;&gt;0,"",1),"")</f>
        <v>#REF!</v>
      </c>
      <c r="V2" s="5" t="e">
        <f aca="false">IF(R2="","",(SUM(S2:U2)+W2))</f>
        <v>#REF!</v>
      </c>
      <c r="W2" s="5" t="e">
        <f aca="false">IF(#REF!&lt;&gt;#REF!,COUNTIFS($K$112:$K$1378,"up",#REF!,#REF!),"")</f>
        <v>#REF!</v>
      </c>
      <c r="X2" s="5" t="e">
        <f aca="false">IF(#REF!&lt;&gt;#REF!,COUNTIFS($K$112:$K$1378,"SRS",#REF!,#REF!),"")</f>
        <v>#REF!</v>
      </c>
      <c r="Y2" s="5" t="e">
        <f aca="false">IF(R2&lt;&gt;"",IF(R2=1,"",COUNTIFS($O$112:$O$1378,"&gt;40",#REF!,#REF!)),"")</f>
        <v>#REF!</v>
      </c>
    </row>
    <row r="3" customFormat="false" ht="15.75" hidden="false" customHeight="false" outlineLevel="0" collapsed="false">
      <c r="A3" s="7" t="n">
        <f aca="false">I3+(H3*60)+(G3*3600)</f>
        <v>53914</v>
      </c>
      <c r="B3" s="8" t="str">
        <f aca="false">CONCATENATE(D3,E3,F3,G3,H3,I3)</f>
        <v>201725145834</v>
      </c>
      <c r="C3" s="1" t="str">
        <f aca="false">CONCATENATE(D3,E3,F3)</f>
        <v>201725</v>
      </c>
      <c r="D3" s="1" t="n">
        <v>2017</v>
      </c>
      <c r="E3" s="1" t="n">
        <v>2</v>
      </c>
      <c r="F3" s="1" t="n">
        <v>5</v>
      </c>
      <c r="G3" s="1" t="n">
        <v>14</v>
      </c>
      <c r="H3" s="1" t="n">
        <v>58</v>
      </c>
      <c r="I3" s="1" t="n">
        <v>34</v>
      </c>
      <c r="J3" s="1" t="n">
        <v>103</v>
      </c>
      <c r="K3" s="1" t="s">
        <v>0</v>
      </c>
      <c r="L3" s="1" t="e">
        <f aca="false">IF(#REF!=#REF!,IF(K3="Stroke",IF(K4="Stroke",IF((J4-J3)&lt;0,1000+J4-J3,J4-J3),""),""),"")</f>
        <v>#REF!</v>
      </c>
      <c r="M3" s="1" t="s">
        <v>1</v>
      </c>
      <c r="N3" s="1" t="s">
        <v>2</v>
      </c>
      <c r="O3" s="1" t="n">
        <v>6</v>
      </c>
      <c r="P3" s="1" t="e">
        <f aca="false">IF(#REF!=#REF!,IF(K3="Stroke",IF(K4="Stroke",IF(#REF!=#REF!,IF(Q3=Q4,IF((J4-J3)&lt;0,1000+J4-J3-O3,J4-J3-O3),""),""),""),""),"")</f>
        <v>#REF!</v>
      </c>
      <c r="Q3" s="1" t="n">
        <v>1</v>
      </c>
      <c r="R3" s="1" t="e">
        <f aca="false">IF(#REF!&lt;&gt;#REF!,COUNTIFS($M$2:$M$988,$M$2,$C$2:$C$988,#REF!),"")</f>
        <v>#REF!</v>
      </c>
      <c r="S3" s="1" t="e">
        <f aca="false">IF(R3&lt;&gt;"",IF(R3=1,"",COUNTIFS($Q$2:$Q$988,"&gt;40",$C$2:$C$988,#REF!)),"")</f>
        <v>#REF!</v>
      </c>
      <c r="V3" s="7"/>
      <c r="W3" s="7"/>
      <c r="X3" s="7"/>
      <c r="Y3" s="7"/>
    </row>
    <row r="4" customFormat="false" ht="15.75" hidden="false" customHeight="false" outlineLevel="0" collapsed="false">
      <c r="A4" s="1" t="n">
        <f aca="false">I4+(H4*60)+(G4*3600)</f>
        <v>53914</v>
      </c>
      <c r="B4" s="2" t="str">
        <f aca="false">CONCATENATE(D4,E4,F4,G4,H4,I4)</f>
        <v>201725145834</v>
      </c>
      <c r="C4" s="1" t="str">
        <f aca="false">CONCATENATE(D4,E4,F4)</f>
        <v>201725</v>
      </c>
      <c r="D4" s="1" t="n">
        <v>2017</v>
      </c>
      <c r="E4" s="1" t="n">
        <v>2</v>
      </c>
      <c r="F4" s="1" t="n">
        <v>5</v>
      </c>
      <c r="G4" s="1" t="n">
        <v>14</v>
      </c>
      <c r="H4" s="1" t="n">
        <v>58</v>
      </c>
      <c r="I4" s="1" t="n">
        <v>34</v>
      </c>
      <c r="J4" s="1" t="n">
        <v>103</v>
      </c>
      <c r="K4" s="1" t="s">
        <v>0</v>
      </c>
      <c r="L4" s="1" t="e">
        <f aca="false">IF(#REF!=#REF!,IF(K4="Stroke",IF(K5="Stroke",IF((J5-J4)&lt;0,1000+J5-J4,J5-J4),""),""),"")</f>
        <v>#REF!</v>
      </c>
      <c r="M4" s="1" t="s">
        <v>1</v>
      </c>
      <c r="N4" s="1" t="s">
        <v>2</v>
      </c>
      <c r="O4" s="1" t="n">
        <v>6</v>
      </c>
      <c r="P4" s="1" t="e">
        <f aca="false">IF(#REF!=#REF!,IF(K4="Stroke",IF(K5="Stroke",IF(#REF!=#REF!,IF(Q4=Q5,IF((J5-J4)&lt;0,1000+J5-J4-O4,J5-J4-O4),""),""),""),""),"")</f>
        <v>#REF!</v>
      </c>
      <c r="Q4" s="1" t="n">
        <v>1</v>
      </c>
      <c r="R4" s="1" t="e">
        <f aca="false">IF(#REF!&lt;&gt;#REF!,COUNTIFS($K$112:$K$1378,$K$112,#REF!,#REF!),"")</f>
        <v>#REF!</v>
      </c>
      <c r="S4" s="1" t="e">
        <f aca="false">IF(AND(#REF!&lt;&gt;#REF!,#REF!=#REF!,M4="positive",M5="negative"),1,"")</f>
        <v>#REF!</v>
      </c>
      <c r="T4" s="1" t="e">
        <f aca="false">IF(AND(#REF!=#REF!,K:K="stroke",M:M="positive",S4&lt;&gt;"1"),1,"")</f>
        <v>#REF!</v>
      </c>
      <c r="U4" s="1" t="e">
        <f aca="false">IF((AND(R4&lt;&gt;"",W4&lt;&gt;1,K:K="stroke",M:M="negative",#REF!=#REF!)),IF(W4&lt;&gt;0,"",1),"")</f>
        <v>#REF!</v>
      </c>
      <c r="V4" s="1" t="e">
        <f aca="false">IF(R4="","",(SUM(S4:U4)+W4))</f>
        <v>#REF!</v>
      </c>
      <c r="W4" s="1" t="e">
        <f aca="false">IF(#REF!&lt;&gt;#REF!,COUNTIFS($K$112:$K$1378,"up",#REF!,#REF!),"")</f>
        <v>#REF!</v>
      </c>
      <c r="X4" s="1" t="e">
        <f aca="false">IF(#REF!&lt;&gt;#REF!,COUNTIFS($K$112:$K$1378,"SRS",#REF!,#REF!),"")</f>
        <v>#REF!</v>
      </c>
      <c r="Y4" s="1" t="e">
        <f aca="false">IF(R4&lt;&gt;"",IF(R4=1,"",COUNTIFS($O$112:$O$1378,"&gt;40",#REF!,#REF!)),"")</f>
        <v>#REF!</v>
      </c>
    </row>
    <row r="5" customFormat="false" ht="15.75" hidden="false" customHeight="false" outlineLevel="0" collapsed="false">
      <c r="A5" s="7" t="n">
        <f aca="false">I5+(H5*60)+(G5*3600)</f>
        <v>53914</v>
      </c>
      <c r="B5" s="8" t="str">
        <f aca="false">CONCATENATE(D5,E5,F5,G5,H5,I5)</f>
        <v>201725145834</v>
      </c>
      <c r="C5" s="1" t="str">
        <f aca="false">CONCATENATE(D5,E5,F5)</f>
        <v>201725</v>
      </c>
      <c r="D5" s="1" t="n">
        <v>2017</v>
      </c>
      <c r="E5" s="1" t="n">
        <v>2</v>
      </c>
      <c r="F5" s="1" t="n">
        <v>5</v>
      </c>
      <c r="G5" s="1" t="n">
        <v>14</v>
      </c>
      <c r="H5" s="1" t="n">
        <v>58</v>
      </c>
      <c r="I5" s="1" t="n">
        <v>34</v>
      </c>
      <c r="J5" s="1" t="n">
        <v>121</v>
      </c>
      <c r="K5" s="1" t="s">
        <v>0</v>
      </c>
      <c r="L5" s="1" t="e">
        <f aca="false">IF(#REF!=#REF!,IF(K5="Stroke",IF(K6="Stroke",IF((J6-J5)&lt;0,1000+J6-J5,J6-J5),""),""),"")</f>
        <v>#REF!</v>
      </c>
      <c r="M5" s="1" t="s">
        <v>1</v>
      </c>
      <c r="N5" s="1" t="s">
        <v>2</v>
      </c>
      <c r="O5" s="1" t="n">
        <v>5</v>
      </c>
      <c r="Q5" s="1" t="n">
        <v>1</v>
      </c>
      <c r="R5" s="1" t="e">
        <f aca="false">IF(#REF!&lt;&gt;#REF!,COUNTIFS($M$2:$M$988,$M$2,$C$2:$C$988,#REF!),"")</f>
        <v>#REF!</v>
      </c>
      <c r="S5" s="1" t="e">
        <f aca="false">IF(R5&lt;&gt;"",IF(R5=1,"",COUNTIFS($Q$2:$Q$988,"&gt;40",$C$2:$C$988,#REF!)),"")</f>
        <v>#REF!</v>
      </c>
      <c r="V5" s="7"/>
      <c r="W5" s="7"/>
      <c r="X5" s="7"/>
      <c r="Y5" s="7"/>
    </row>
    <row r="6" customFormat="false" ht="15.75" hidden="false" customHeight="false" outlineLevel="0" collapsed="false">
      <c r="A6" s="1" t="n">
        <f aca="false">I6+(H6*60)+(G6*3600)</f>
        <v>53914</v>
      </c>
      <c r="B6" s="2" t="str">
        <f aca="false">CONCATENATE(D6,E6,F6,G6,H6,I6)</f>
        <v>201725145834</v>
      </c>
      <c r="C6" s="1" t="str">
        <f aca="false">CONCATENATE(D6,E6,F6)</f>
        <v>201725</v>
      </c>
      <c r="D6" s="1" t="n">
        <v>2017</v>
      </c>
      <c r="E6" s="1" t="n">
        <v>2</v>
      </c>
      <c r="F6" s="1" t="n">
        <v>5</v>
      </c>
      <c r="G6" s="1" t="n">
        <v>14</v>
      </c>
      <c r="H6" s="1" t="n">
        <v>58</v>
      </c>
      <c r="I6" s="1" t="n">
        <v>34</v>
      </c>
      <c r="J6" s="1" t="n">
        <v>121</v>
      </c>
      <c r="K6" s="1" t="s">
        <v>0</v>
      </c>
      <c r="L6" s="1" t="e">
        <f aca="false">IF(#REF!=#REF!,IF(K6="Stroke",IF(K7="Stroke",IF((J7-J6)&lt;0,1000+J7-J6,J7-J6),""),""),"")</f>
        <v>#REF!</v>
      </c>
      <c r="M6" s="1" t="s">
        <v>1</v>
      </c>
      <c r="N6" s="1" t="s">
        <v>2</v>
      </c>
      <c r="O6" s="1" t="n">
        <v>5</v>
      </c>
      <c r="P6" s="1" t="e">
        <f aca="false">IF(#REF!=#REF!,IF(K6="Stroke",IF(K7="Stroke",IF(#REF!=#REF!,IF(Q6=Q7,IF((J7-J6)&lt;0,1000+J7-J6-O6,J7-J6-O6),""),""),""),""),"")</f>
        <v>#REF!</v>
      </c>
      <c r="Q6" s="1" t="n">
        <v>1</v>
      </c>
      <c r="R6" s="1" t="e">
        <f aca="false">IF(#REF!&lt;&gt;#REF!,COUNTIFS($K$112:$K$1378,$K$112,#REF!,#REF!),"")</f>
        <v>#REF!</v>
      </c>
      <c r="S6" s="1" t="e">
        <f aca="false">IF(AND(#REF!&lt;&gt;#REF!,#REF!=#REF!,M6="positive",M7="negative"),1,"")</f>
        <v>#REF!</v>
      </c>
      <c r="T6" s="1" t="e">
        <f aca="false">IF(AND(#REF!=#REF!,K:K="stroke",M:M="positive",S6&lt;&gt;"1"),1,"")</f>
        <v>#REF!</v>
      </c>
      <c r="U6" s="1" t="e">
        <f aca="false">IF((AND(R6&lt;&gt;"",W6&lt;&gt;1,K:K="stroke",M:M="negative",#REF!=#REF!)),IF(W6&lt;&gt;0,"",1),"")</f>
        <v>#REF!</v>
      </c>
      <c r="V6" s="1" t="e">
        <f aca="false">IF(R6="","",(SUM(S6:U6)+W6))</f>
        <v>#REF!</v>
      </c>
      <c r="W6" s="1" t="e">
        <f aca="false">IF(#REF!&lt;&gt;#REF!,COUNTIFS($K$112:$K$1378,"up",#REF!,#REF!),"")</f>
        <v>#REF!</v>
      </c>
      <c r="X6" s="1" t="e">
        <f aca="false">IF(#REF!&lt;&gt;#REF!,COUNTIFS($K$112:$K$1378,"SRS",#REF!,#REF!),"")</f>
        <v>#REF!</v>
      </c>
      <c r="Y6" s="1" t="e">
        <f aca="false">IF(R6&lt;&gt;"",IF(R6=1,"",COUNTIFS($O$112:$O$1378,"&gt;40",#REF!,#REF!)),"")</f>
        <v>#REF!</v>
      </c>
    </row>
    <row r="7" customFormat="false" ht="15.75" hidden="false" customHeight="false" outlineLevel="0" collapsed="false">
      <c r="A7" s="7" t="n">
        <f aca="false">I7+(H7*60)+(G7*3600)</f>
        <v>53914</v>
      </c>
      <c r="B7" s="8" t="str">
        <f aca="false">CONCATENATE(D7,E7,F7,G7,H7,I7)</f>
        <v>201725145834</v>
      </c>
      <c r="C7" s="1" t="str">
        <f aca="false">CONCATENATE(D7,E7,F7)</f>
        <v>201725</v>
      </c>
      <c r="D7" s="1" t="n">
        <v>2017</v>
      </c>
      <c r="E7" s="1" t="n">
        <v>2</v>
      </c>
      <c r="F7" s="1" t="n">
        <v>5</v>
      </c>
      <c r="G7" s="1" t="n">
        <v>14</v>
      </c>
      <c r="H7" s="1" t="n">
        <v>58</v>
      </c>
      <c r="I7" s="1" t="n">
        <v>34</v>
      </c>
      <c r="J7" s="1" t="n">
        <v>208</v>
      </c>
      <c r="K7" s="1" t="s">
        <v>0</v>
      </c>
      <c r="L7" s="1" t="e">
        <f aca="false">IF(#REF!=#REF!,IF(K7="Stroke",IF(K8="Stroke",IF((J8-J7)&lt;0,1000+J8-J7,J8-J7),""),""),"")</f>
        <v>#REF!</v>
      </c>
      <c r="M7" s="1" t="s">
        <v>1</v>
      </c>
      <c r="N7" s="1" t="s">
        <v>3</v>
      </c>
      <c r="R7" s="1" t="e">
        <f aca="false">IF(#REF!&lt;&gt;#REF!,COUNTIFS($M$2:$M$988,$M$2,$C$2:$C$988,#REF!),"")</f>
        <v>#REF!</v>
      </c>
      <c r="S7" s="1" t="e">
        <f aca="false">IF(R7&lt;&gt;"",IF(R7=1,"",COUNTIFS($Q$2:$Q$988,"&gt;40",$C$2:$C$988,#REF!)),"")</f>
        <v>#REF!</v>
      </c>
      <c r="V7" s="7"/>
      <c r="W7" s="7"/>
      <c r="X7" s="7"/>
      <c r="Y7" s="7"/>
    </row>
    <row r="8" s="5" customFormat="true" ht="15.75" hidden="false" customHeight="false" outlineLevel="0" collapsed="false">
      <c r="A8" s="1" t="n">
        <f aca="false">I8+(H8*60)+(G8*3600)</f>
        <v>53914</v>
      </c>
      <c r="B8" s="2" t="str">
        <f aca="false">CONCATENATE(D8,E8,F8,G8,H8,I8)</f>
        <v>201725145834</v>
      </c>
      <c r="C8" s="1" t="str">
        <f aca="false">CONCATENATE(D8,E8,F8)</f>
        <v>201725</v>
      </c>
      <c r="D8" s="1" t="n">
        <v>2017</v>
      </c>
      <c r="E8" s="1" t="n">
        <v>2</v>
      </c>
      <c r="F8" s="1" t="n">
        <v>5</v>
      </c>
      <c r="G8" s="1" t="n">
        <v>14</v>
      </c>
      <c r="H8" s="1" t="n">
        <v>58</v>
      </c>
      <c r="I8" s="1" t="n">
        <v>34</v>
      </c>
      <c r="J8" s="1" t="n">
        <v>208</v>
      </c>
      <c r="K8" s="1" t="s">
        <v>0</v>
      </c>
      <c r="L8" s="1" t="e">
        <f aca="false">IF(#REF!=#REF!,IF(K8="Stroke",IF(K9="Stroke",IF((J9-J8)&lt;0,1000+J9-J8,J9-J8),""),""),"")</f>
        <v>#REF!</v>
      </c>
      <c r="M8" s="1" t="s">
        <v>1</v>
      </c>
      <c r="N8" s="1" t="s">
        <v>3</v>
      </c>
      <c r="O8" s="1"/>
      <c r="P8" s="1" t="e">
        <f aca="false">IF(#REF!=#REF!,IF(K8="Stroke",IF(K9="Stroke",IF(#REF!=#REF!,IF(Q8=Q9,IF((J9-J8)&lt;0,1000+J9-J8-O8,J9-J8-O8),""),""),""),""),"")</f>
        <v>#REF!</v>
      </c>
      <c r="Q8" s="1"/>
      <c r="R8" s="1" t="e">
        <f aca="false">IF(#REF!&lt;&gt;#REF!,COUNTIFS($K$112:$K$1378,$K$112,#REF!,#REF!),"")</f>
        <v>#REF!</v>
      </c>
      <c r="S8" s="1" t="e">
        <f aca="false">IF(AND(#REF!&lt;&gt;#REF!,#REF!=#REF!,M8="positive",M9="negative"),1,"")</f>
        <v>#REF!</v>
      </c>
      <c r="T8" s="1" t="e">
        <f aca="false">IF(AND(#REF!=#REF!,K:K="stroke",M:M="positive",S8&lt;&gt;"1"),1,"")</f>
        <v>#REF!</v>
      </c>
      <c r="U8" s="1" t="e">
        <f aca="false">IF((AND(R8&lt;&gt;"",W8&lt;&gt;1,K:K="stroke",M:M="negative",#REF!=#REF!)),IF(W8&lt;&gt;0,"",1),"")</f>
        <v>#REF!</v>
      </c>
      <c r="V8" s="1" t="e">
        <f aca="false">IF(R8="","",(SUM(S8:U8)+W8))</f>
        <v>#REF!</v>
      </c>
      <c r="W8" s="1" t="e">
        <f aca="false">IF(#REF!&lt;&gt;#REF!,COUNTIFS($K$112:$K$1378,"up",#REF!,#REF!),"")</f>
        <v>#REF!</v>
      </c>
      <c r="X8" s="1" t="e">
        <f aca="false">IF(#REF!&lt;&gt;#REF!,COUNTIFS($K$112:$K$1378,"SRS",#REF!,#REF!),"")</f>
        <v>#REF!</v>
      </c>
      <c r="Y8" s="1" t="e">
        <f aca="false">IF(R8&lt;&gt;"",IF(R8=1,"",COUNTIFS($O$112:$O$1378,"&gt;40",#REF!,#REF!)),"")</f>
        <v>#REF!</v>
      </c>
      <c r="Z8" s="1"/>
      <c r="AA8" s="1"/>
      <c r="AB8" s="1"/>
      <c r="AC8" s="1"/>
      <c r="AD8" s="1"/>
      <c r="AE8" s="1"/>
      <c r="AF8" s="1"/>
      <c r="AG8" s="1"/>
      <c r="AH8" s="1"/>
    </row>
    <row r="9" s="5" customFormat="true" ht="15.75" hidden="false" customHeight="false" outlineLevel="0" collapsed="false">
      <c r="A9" s="7" t="n">
        <f aca="false">I9+(H9*60)+(G9*3600)</f>
        <v>53914</v>
      </c>
      <c r="B9" s="8" t="str">
        <f aca="false">CONCATENATE(D9,E9,F9,G9,H9,I9)</f>
        <v>201725145834</v>
      </c>
      <c r="C9" s="1" t="str">
        <f aca="false">CONCATENATE(D9,E9,F9)</f>
        <v>201725</v>
      </c>
      <c r="D9" s="1" t="n">
        <v>2017</v>
      </c>
      <c r="E9" s="1" t="n">
        <v>2</v>
      </c>
      <c r="F9" s="1" t="n">
        <v>5</v>
      </c>
      <c r="G9" s="1" t="n">
        <v>14</v>
      </c>
      <c r="H9" s="1" t="n">
        <v>58</v>
      </c>
      <c r="I9" s="1" t="n">
        <v>34</v>
      </c>
      <c r="J9" s="1" t="n">
        <v>256</v>
      </c>
      <c r="K9" s="1" t="s">
        <v>0</v>
      </c>
      <c r="L9" s="1" t="e">
        <f aca="false">IF(#REF!=#REF!,IF(K9="Stroke",IF(K10="Stroke",IF((J10-J9)&lt;0,1000+J10-J9,J10-J9),""),""),"")</f>
        <v>#REF!</v>
      </c>
      <c r="M9" s="1" t="s">
        <v>1</v>
      </c>
      <c r="N9" s="1" t="s">
        <v>3</v>
      </c>
      <c r="O9" s="1"/>
      <c r="P9" s="1"/>
      <c r="Q9" s="1"/>
      <c r="R9" s="1" t="e">
        <f aca="false">IF(#REF!&lt;&gt;#REF!,COUNTIFS($M$2:$M$988,$M$2,$C$2:$C$988,#REF!),"")</f>
        <v>#REF!</v>
      </c>
      <c r="S9" s="1" t="e">
        <f aca="false">IF(R9&lt;&gt;"",IF(R9=1,"",COUNTIFS($Q$2:$Q$988,"&gt;40",$C$2:$C$988,#REF!)),"")</f>
        <v>#REF!</v>
      </c>
      <c r="T9" s="1"/>
      <c r="U9" s="1"/>
      <c r="V9" s="7"/>
      <c r="W9" s="7"/>
      <c r="X9" s="7"/>
      <c r="Y9" s="7"/>
      <c r="Z9" s="1"/>
      <c r="AA9" s="1"/>
      <c r="AB9" s="1"/>
      <c r="AC9" s="1"/>
      <c r="AD9" s="1"/>
      <c r="AE9" s="1"/>
      <c r="AF9" s="1"/>
      <c r="AG9" s="1"/>
      <c r="AH9" s="1"/>
    </row>
    <row r="10" s="5" customFormat="true" ht="15.75" hidden="false" customHeight="false" outlineLevel="0" collapsed="false">
      <c r="A10" s="1" t="n">
        <f aca="false">I10+(H10*60)+(G10*3600)</f>
        <v>53914</v>
      </c>
      <c r="B10" s="2" t="str">
        <f aca="false">CONCATENATE(D10,E10,F10,G10,H10,I10)</f>
        <v>201725145834</v>
      </c>
      <c r="C10" s="1" t="str">
        <f aca="false">CONCATENATE(D10,E10,F10)</f>
        <v>201725</v>
      </c>
      <c r="D10" s="1" t="n">
        <v>2017</v>
      </c>
      <c r="E10" s="1" t="n">
        <v>2</v>
      </c>
      <c r="F10" s="1" t="n">
        <v>5</v>
      </c>
      <c r="G10" s="1" t="n">
        <v>14</v>
      </c>
      <c r="H10" s="1" t="n">
        <v>58</v>
      </c>
      <c r="I10" s="1" t="n">
        <v>34</v>
      </c>
      <c r="J10" s="1" t="n">
        <v>256</v>
      </c>
      <c r="K10" s="1" t="s">
        <v>0</v>
      </c>
      <c r="L10" s="1" t="e">
        <f aca="false">IF(#REF!=#REF!,IF(K10="Stroke",IF(K11="Stroke",IF((J11-J10)&lt;0,1000+J11-J10,J11-J10),""),""),"")</f>
        <v>#REF!</v>
      </c>
      <c r="M10" s="1" t="s">
        <v>1</v>
      </c>
      <c r="N10" s="1" t="s">
        <v>3</v>
      </c>
      <c r="O10" s="1"/>
      <c r="P10" s="1" t="e">
        <f aca="false">IF(#REF!=#REF!,IF(K10="Stroke",IF(K11="Stroke",IF(#REF!=#REF!,IF(Q10=Q11,IF((J11-J10)&lt;0,1000+J11-J10-O10,J11-J10-O10),""),""),""),""),"")</f>
        <v>#REF!</v>
      </c>
      <c r="Q10" s="1"/>
      <c r="R10" s="1" t="e">
        <f aca="false">IF(#REF!&lt;&gt;#REF!,COUNTIFS($K$112:$K$1378,$K$112,#REF!,#REF!),"")</f>
        <v>#REF!</v>
      </c>
      <c r="S10" s="1" t="e">
        <f aca="false">IF(AND(#REF!&lt;&gt;#REF!,#REF!=#REF!,M10="positive",M11="negative"),1,"")</f>
        <v>#REF!</v>
      </c>
      <c r="T10" s="1" t="e">
        <f aca="false">IF(AND(#REF!=#REF!,K:K="stroke",M:M="positive",S10&lt;&gt;"1"),1,"")</f>
        <v>#REF!</v>
      </c>
      <c r="U10" s="1" t="e">
        <f aca="false">IF((AND(R10&lt;&gt;"",W10&lt;&gt;1,K:K="stroke",M:M="negative",#REF!=#REF!)),IF(W10&lt;&gt;0,"",1),"")</f>
        <v>#REF!</v>
      </c>
      <c r="V10" s="1" t="e">
        <f aca="false">IF(R10="","",(SUM(S10:U10)+W10))</f>
        <v>#REF!</v>
      </c>
      <c r="W10" s="1" t="e">
        <f aca="false">IF(#REF!&lt;&gt;#REF!,COUNTIFS($K$112:$K$1378,"up",#REF!,#REF!),"")</f>
        <v>#REF!</v>
      </c>
      <c r="X10" s="1" t="e">
        <f aca="false">IF(#REF!&lt;&gt;#REF!,COUNTIFS($K$112:$K$1378,"SRS",#REF!,#REF!),"")</f>
        <v>#REF!</v>
      </c>
      <c r="Y10" s="1" t="e">
        <f aca="false">IF(R10&lt;&gt;"",IF(R10=1,"",COUNTIFS($O$112:$O$1378,"&gt;40",#REF!,#REF!)),"")</f>
        <v>#REF!</v>
      </c>
      <c r="Z10" s="1"/>
      <c r="AA10" s="1"/>
      <c r="AB10" s="1"/>
      <c r="AC10" s="1"/>
      <c r="AD10" s="1"/>
      <c r="AE10" s="1"/>
      <c r="AF10" s="1"/>
      <c r="AG10" s="1"/>
      <c r="AH10" s="1"/>
    </row>
    <row r="11" s="5" customFormat="true" ht="15.75" hidden="false" customHeight="false" outlineLevel="0" collapsed="false">
      <c r="A11" s="7" t="n">
        <f aca="false">I11+(H11*60)+(G11*3600)</f>
        <v>53914</v>
      </c>
      <c r="B11" s="8" t="str">
        <f aca="false">CONCATENATE(D11,E11,F11,G11,H11,I11)</f>
        <v>201725145834</v>
      </c>
      <c r="C11" s="1" t="str">
        <f aca="false">CONCATENATE(D11,E11,F11)</f>
        <v>201725</v>
      </c>
      <c r="D11" s="1" t="n">
        <v>2017</v>
      </c>
      <c r="E11" s="1" t="n">
        <v>2</v>
      </c>
      <c r="F11" s="1" t="n">
        <v>5</v>
      </c>
      <c r="G11" s="1" t="n">
        <v>14</v>
      </c>
      <c r="H11" s="1" t="n">
        <v>58</v>
      </c>
      <c r="I11" s="1" t="n">
        <v>34</v>
      </c>
      <c r="J11" s="1" t="n">
        <v>292</v>
      </c>
      <c r="K11" s="1" t="s">
        <v>0</v>
      </c>
      <c r="L11" s="1" t="e">
        <f aca="false">IF(#REF!=#REF!,IF(K11="Stroke",IF(K12="Stroke",IF((J12-J11)&lt;0,1000+J12-J11,J12-J11),""),""),"")</f>
        <v>#REF!</v>
      </c>
      <c r="M11" s="1" t="s">
        <v>1</v>
      </c>
      <c r="N11" s="1" t="s">
        <v>3</v>
      </c>
      <c r="O11" s="1"/>
      <c r="P11" s="1" t="e">
        <f aca="false">IF(#REF!=#REF!,IF(K11="Stroke",IF(K12="Stroke",IF(#REF!=#REF!,IF(Q11=Q12,IF((J12-J11)&lt;0,1000+J12-J11-O11,J12-J11-O11),""),""),""),""),"")</f>
        <v>#REF!</v>
      </c>
      <c r="Q11" s="1"/>
      <c r="R11" s="1" t="e">
        <f aca="false">IF(#REF!&lt;&gt;#REF!,COUNTIFS($M$2:$M$988,$M$2,$C$2:$C$988,#REF!),"")</f>
        <v>#REF!</v>
      </c>
      <c r="S11" s="1" t="e">
        <f aca="false">IF(R11&lt;&gt;"",IF(R11=1,"",COUNTIFS($Q$2:$Q$988,"&gt;40",$C$2:$C$988,#REF!)),"")</f>
        <v>#REF!</v>
      </c>
      <c r="T11" s="1"/>
      <c r="U11" s="1"/>
      <c r="V11" s="7"/>
      <c r="W11" s="7"/>
      <c r="X11" s="7"/>
      <c r="Y11" s="7"/>
      <c r="Z11" s="1"/>
      <c r="AA11" s="1"/>
      <c r="AB11" s="1"/>
      <c r="AC11" s="1"/>
      <c r="AD11" s="1"/>
      <c r="AE11" s="1"/>
      <c r="AF11" s="1"/>
      <c r="AG11" s="1"/>
      <c r="AH11" s="1"/>
    </row>
    <row r="12" customFormat="false" ht="15.75" hidden="false" customHeight="false" outlineLevel="0" collapsed="false">
      <c r="A12" s="1" t="n">
        <f aca="false">I12+(H12*60)+(G12*3600)</f>
        <v>53914</v>
      </c>
      <c r="B12" s="2" t="str">
        <f aca="false">CONCATENATE(D12,E12,F12,G12,H12,I12)</f>
        <v>201725145834</v>
      </c>
      <c r="C12" s="1" t="str">
        <f aca="false">CONCATENATE(D12,E12,F12)</f>
        <v>201725</v>
      </c>
      <c r="D12" s="1" t="n">
        <v>2017</v>
      </c>
      <c r="E12" s="1" t="n">
        <v>2</v>
      </c>
      <c r="F12" s="1" t="n">
        <v>5</v>
      </c>
      <c r="G12" s="1" t="n">
        <v>14</v>
      </c>
      <c r="H12" s="1" t="n">
        <v>58</v>
      </c>
      <c r="I12" s="1" t="n">
        <v>34</v>
      </c>
      <c r="J12" s="1" t="n">
        <v>292</v>
      </c>
      <c r="K12" s="1" t="s">
        <v>0</v>
      </c>
      <c r="L12" s="1" t="e">
        <f aca="false">IF(#REF!=#REF!,IF(K12="Stroke",IF(K13="Stroke",IF((J13-J12)&lt;0,1000+J13-J12,J13-J12),""),""),"")</f>
        <v>#REF!</v>
      </c>
      <c r="M12" s="1" t="s">
        <v>1</v>
      </c>
      <c r="N12" s="1" t="s">
        <v>3</v>
      </c>
      <c r="P12" s="1" t="e">
        <f aca="false">IF(#REF!=#REF!,IF(K12="Stroke",IF(K13="Stroke",IF(#REF!=#REF!,IF(Q12=Q13,IF((J13-J12)&lt;0,1000+J13-J12-O12,J13-J12-O12),""),""),""),""),"")</f>
        <v>#REF!</v>
      </c>
      <c r="R12" s="1" t="e">
        <f aca="false">IF(#REF!&lt;&gt;#REF!,COUNTIFS($K$112:$K$1378,$K$112,#REF!,#REF!),"")</f>
        <v>#REF!</v>
      </c>
      <c r="S12" s="1" t="e">
        <f aca="false">IF(AND(#REF!&lt;&gt;#REF!,#REF!=#REF!,M12="positive",M13="negative"),1,"")</f>
        <v>#REF!</v>
      </c>
      <c r="T12" s="1" t="e">
        <f aca="false">IF(AND(#REF!=#REF!,K:K="stroke",M:M="positive",S12&lt;&gt;"1"),1,"")</f>
        <v>#REF!</v>
      </c>
      <c r="U12" s="1" t="e">
        <f aca="false">IF((AND(R12&lt;&gt;"",W12&lt;&gt;1,K:K="stroke",M:M="negative",#REF!=#REF!)),IF(W12&lt;&gt;0,"",1),"")</f>
        <v>#REF!</v>
      </c>
      <c r="V12" s="1" t="e">
        <f aca="false">IF(R12="","",(SUM(S12:U12)+W12))</f>
        <v>#REF!</v>
      </c>
      <c r="W12" s="1" t="e">
        <f aca="false">IF(#REF!&lt;&gt;#REF!,COUNTIFS($K$112:$K$1378,"up",#REF!,#REF!),"")</f>
        <v>#REF!</v>
      </c>
      <c r="X12" s="1" t="e">
        <f aca="false">IF(#REF!&lt;&gt;#REF!,COUNTIFS($K$112:$K$1378,"SRS",#REF!,#REF!),"")</f>
        <v>#REF!</v>
      </c>
      <c r="Y12" s="1" t="e">
        <f aca="false">IF(R12&lt;&gt;"",IF(R12=1,"",COUNTIFS($O$112:$O$1378,"&gt;40",#REF!,#REF!)),"")</f>
        <v>#REF!</v>
      </c>
    </row>
    <row r="13" customFormat="false" ht="15.75" hidden="false" customHeight="false" outlineLevel="0" collapsed="false">
      <c r="A13" s="3" t="n">
        <f aca="false">I13+(H13*60)+(G13*3600)</f>
        <v>53945</v>
      </c>
      <c r="B13" s="4" t="str">
        <f aca="false">CONCATENATE(D13,E13,F13,G13,H13,I13)</f>
        <v>20172514595</v>
      </c>
      <c r="C13" s="5" t="str">
        <f aca="false">CONCATENATE(D13,E13,F13)</f>
        <v>201725</v>
      </c>
      <c r="D13" s="5" t="n">
        <v>2017</v>
      </c>
      <c r="E13" s="5" t="n">
        <v>2</v>
      </c>
      <c r="F13" s="5" t="n">
        <v>5</v>
      </c>
      <c r="G13" s="5" t="n">
        <v>14</v>
      </c>
      <c r="H13" s="5" t="n">
        <v>59</v>
      </c>
      <c r="I13" s="5" t="n">
        <v>5</v>
      </c>
      <c r="J13" s="5" t="n">
        <v>32</v>
      </c>
      <c r="K13" s="5" t="s">
        <v>0</v>
      </c>
      <c r="L13" s="5" t="e">
        <f aca="false">IF(#REF!=#REF!,IF(K13="Stroke",IF(K14="Stroke",IF((J14-J13)&lt;0,1000+J14-J13,J14-J13),""),""),"")</f>
        <v>#REF!</v>
      </c>
      <c r="M13" s="5" t="s">
        <v>1</v>
      </c>
      <c r="N13" s="5" t="s">
        <v>2</v>
      </c>
      <c r="O13" s="5" t="n">
        <v>8</v>
      </c>
      <c r="P13" s="5" t="e">
        <f aca="false">IF(#REF!=#REF!,IF(K13="Stroke",IF(K14="Stroke",IF(#REF!=#REF!,IF(Q13=Q14,IF((J14-J13)&lt;0,1000+J14-J13-O13,J14-J13-O13),""),""),""),""),"")</f>
        <v>#REF!</v>
      </c>
      <c r="Q13" s="5" t="n">
        <v>1</v>
      </c>
      <c r="R13" s="5" t="e">
        <f aca="false">IF(#REF!&lt;&gt;#REF!,COUNTIFS($M$2:$M$988,$M$2,$C$2:$C$988,#REF!),"")</f>
        <v>#REF!</v>
      </c>
      <c r="S13" s="5" t="e">
        <f aca="false">IF(R13&lt;&gt;"",IF(R13=1,"",COUNTIFS($Q$2:$Q$988,"&gt;40",$C$2:$C$988,#REF!)),"")</f>
        <v>#REF!</v>
      </c>
      <c r="T13" s="5"/>
      <c r="U13" s="5"/>
      <c r="V13" s="3"/>
      <c r="W13" s="3"/>
      <c r="X13" s="3"/>
      <c r="Y13" s="3"/>
      <c r="Z13" s="5"/>
      <c r="AA13" s="5"/>
      <c r="AB13" s="5"/>
      <c r="AC13" s="5"/>
      <c r="AD13" s="5"/>
      <c r="AE13" s="5"/>
      <c r="AF13" s="5"/>
      <c r="AG13" s="5"/>
      <c r="AH13" s="5"/>
    </row>
    <row r="14" customFormat="false" ht="15.75" hidden="false" customHeight="false" outlineLevel="0" collapsed="false">
      <c r="A14" s="5" t="n">
        <f aca="false">I14+(H14*60)+(G14*3600)</f>
        <v>53945</v>
      </c>
      <c r="B14" s="6" t="str">
        <f aca="false">CONCATENATE(D14,E14,F14,G14,H14,I14)</f>
        <v>20172514595</v>
      </c>
      <c r="C14" s="5" t="str">
        <f aca="false">CONCATENATE(D14,E14,F14)</f>
        <v>201725</v>
      </c>
      <c r="D14" s="5" t="n">
        <v>2017</v>
      </c>
      <c r="E14" s="5" t="n">
        <v>2</v>
      </c>
      <c r="F14" s="5" t="n">
        <v>5</v>
      </c>
      <c r="G14" s="5" t="n">
        <v>14</v>
      </c>
      <c r="H14" s="5" t="n">
        <v>59</v>
      </c>
      <c r="I14" s="5" t="n">
        <v>5</v>
      </c>
      <c r="J14" s="5" t="n">
        <v>32</v>
      </c>
      <c r="K14" s="5" t="s">
        <v>0</v>
      </c>
      <c r="L14" s="5" t="e">
        <f aca="false">IF(#REF!=#REF!,IF(K14="Stroke",IF(K15="Stroke",IF((J15-J14)&lt;0,1000+J15-J14,J15-J14),""),""),"")</f>
        <v>#REF!</v>
      </c>
      <c r="M14" s="5" t="s">
        <v>1</v>
      </c>
      <c r="N14" s="5" t="s">
        <v>2</v>
      </c>
      <c r="O14" s="5" t="n">
        <v>8</v>
      </c>
      <c r="P14" s="5" t="e">
        <f aca="false">IF(#REF!=#REF!,IF(K14="Stroke",IF(K15="Stroke",IF(#REF!=#REF!,IF(Q14=Q15,IF((J15-J14)&lt;0,1000+J15-J14-O14,J15-J14-O14),""),""),""),""),"")</f>
        <v>#REF!</v>
      </c>
      <c r="Q14" s="5" t="n">
        <v>1</v>
      </c>
      <c r="R14" s="5" t="e">
        <f aca="false">IF(#REF!&lt;&gt;#REF!,COUNTIFS($K$112:$K$1378,$K$112,#REF!,#REF!),"")</f>
        <v>#REF!</v>
      </c>
      <c r="S14" s="5" t="e">
        <f aca="false">IF(AND(#REF!&lt;&gt;#REF!,#REF!=#REF!,M14="positive",M15="negative"),1,"")</f>
        <v>#REF!</v>
      </c>
      <c r="T14" s="5" t="e">
        <f aca="false">IF(AND(#REF!=#REF!,K:K="stroke",M:M="positive",S14&lt;&gt;"1"),1,"")</f>
        <v>#REF!</v>
      </c>
      <c r="U14" s="5" t="e">
        <f aca="false">IF((AND(R14&lt;&gt;"",W14&lt;&gt;1,K:K="stroke",M:M="negative",#REF!=#REF!)),IF(W14&lt;&gt;0,"",1),"")</f>
        <v>#REF!</v>
      </c>
      <c r="V14" s="5" t="e">
        <f aca="false">IF(R14="","",(SUM(S14:U14)+W14))</f>
        <v>#REF!</v>
      </c>
      <c r="W14" s="5" t="e">
        <f aca="false">IF(#REF!&lt;&gt;#REF!,COUNTIFS($K$112:$K$1378,"up",#REF!,#REF!),"")</f>
        <v>#REF!</v>
      </c>
      <c r="X14" s="5" t="e">
        <f aca="false">IF(#REF!&lt;&gt;#REF!,COUNTIFS($K$112:$K$1378,"SRS",#REF!,#REF!),"")</f>
        <v>#REF!</v>
      </c>
      <c r="Y14" s="5" t="e">
        <f aca="false">IF(R14&lt;&gt;"",IF(R14=1,"",COUNTIFS($O$112:$O$1378,"&gt;40",#REF!,#REF!)),"")</f>
        <v>#REF!</v>
      </c>
      <c r="Z14" s="5"/>
      <c r="AA14" s="5"/>
      <c r="AB14" s="5"/>
      <c r="AC14" s="5"/>
      <c r="AD14" s="5"/>
      <c r="AE14" s="5"/>
      <c r="AF14" s="5"/>
      <c r="AG14" s="5"/>
      <c r="AH14" s="5"/>
    </row>
    <row r="15" customFormat="false" ht="15.75" hidden="false" customHeight="false" outlineLevel="0" collapsed="false">
      <c r="A15" s="3" t="n">
        <f aca="false">I15+(H15*60)+(G15*3600)</f>
        <v>59343</v>
      </c>
      <c r="B15" s="4" t="str">
        <f aca="false">CONCATENATE(D15,E15,F15,G15,H15,I15)</f>
        <v>201721016293</v>
      </c>
      <c r="C15" s="5" t="str">
        <f aca="false">CONCATENATE(D15,E15,F15)</f>
        <v>2017210</v>
      </c>
      <c r="D15" s="5" t="n">
        <v>2017</v>
      </c>
      <c r="E15" s="5" t="n">
        <v>2</v>
      </c>
      <c r="F15" s="5" t="n">
        <v>10</v>
      </c>
      <c r="G15" s="5" t="n">
        <v>16</v>
      </c>
      <c r="H15" s="5" t="n">
        <v>29</v>
      </c>
      <c r="I15" s="5" t="n">
        <v>3</v>
      </c>
      <c r="J15" s="5" t="n">
        <v>907</v>
      </c>
      <c r="K15" s="5" t="s">
        <v>0</v>
      </c>
      <c r="L15" s="5" t="e">
        <f aca="false">IF(#REF!=#REF!,IF(K15="Stroke",IF(K16="Stroke",IF((J16-J15)&lt;0,1000+J16-J15,J16-J15),""),""),"")</f>
        <v>#REF!</v>
      </c>
      <c r="M15" s="5" t="s">
        <v>1</v>
      </c>
      <c r="N15" s="5" t="s">
        <v>2</v>
      </c>
      <c r="O15" s="5" t="n">
        <v>10</v>
      </c>
      <c r="P15" s="5" t="e">
        <f aca="false">IF(#REF!=#REF!,IF(K15="Stroke",IF(K16="Stroke",IF(#REF!=#REF!,IF(Q15=Q16,IF((J16-J15)&lt;0,1000+J16-J15-O15,J16-J15-O15),""),""),""),""),"")</f>
        <v>#REF!</v>
      </c>
      <c r="Q15" s="5" t="n">
        <v>1</v>
      </c>
      <c r="R15" s="5" t="e">
        <f aca="false">IF(#REF!&lt;&gt;#REF!,COUNTIFS($M$2:$M$988,$M$2,$C$2:$C$988,#REF!),"")</f>
        <v>#REF!</v>
      </c>
      <c r="S15" s="5" t="e">
        <f aca="false">IF(R15&lt;&gt;"",IF(R15=1,"",COUNTIFS($Q$2:$Q$988,"&gt;40",$C$2:$C$988,#REF!)),"")</f>
        <v>#REF!</v>
      </c>
      <c r="T15" s="5"/>
      <c r="U15" s="5"/>
      <c r="V15" s="3"/>
      <c r="W15" s="3"/>
      <c r="X15" s="3"/>
      <c r="Y15" s="3"/>
      <c r="Z15" s="5"/>
      <c r="AA15" s="5"/>
      <c r="AB15" s="5"/>
      <c r="AC15" s="5"/>
      <c r="AD15" s="5"/>
      <c r="AE15" s="5"/>
      <c r="AF15" s="5"/>
      <c r="AG15" s="5"/>
      <c r="AH15" s="5"/>
    </row>
    <row r="16" customFormat="false" ht="15.75" hidden="false" customHeight="false" outlineLevel="0" collapsed="false">
      <c r="A16" s="5" t="n">
        <f aca="false">I16+(H16*60)+(G16*3600)</f>
        <v>59343</v>
      </c>
      <c r="B16" s="6" t="str">
        <f aca="false">CONCATENATE(D16,E16,F16,G16,H16,I16)</f>
        <v>201721016293</v>
      </c>
      <c r="C16" s="5" t="str">
        <f aca="false">CONCATENATE(D16,E16,F16)</f>
        <v>2017210</v>
      </c>
      <c r="D16" s="5" t="n">
        <v>2017</v>
      </c>
      <c r="E16" s="5" t="n">
        <v>2</v>
      </c>
      <c r="F16" s="5" t="n">
        <v>10</v>
      </c>
      <c r="G16" s="5" t="n">
        <v>16</v>
      </c>
      <c r="H16" s="5" t="n">
        <v>29</v>
      </c>
      <c r="I16" s="5" t="n">
        <v>3</v>
      </c>
      <c r="J16" s="5" t="n">
        <v>907</v>
      </c>
      <c r="K16" s="5" t="s">
        <v>0</v>
      </c>
      <c r="L16" s="5" t="e">
        <f aca="false">IF(#REF!=#REF!,IF(K16="Stroke",IF(K17="Stroke",IF((J17-J16)&lt;0,1000+J17-J16,J17-J16),""),""),"")</f>
        <v>#REF!</v>
      </c>
      <c r="M16" s="5" t="s">
        <v>1</v>
      </c>
      <c r="N16" s="5" t="s">
        <v>2</v>
      </c>
      <c r="O16" s="5" t="n">
        <v>10</v>
      </c>
      <c r="P16" s="5" t="e">
        <f aca="false">IF(#REF!=#REF!,IF(K16="Stroke",IF(K17="Stroke",IF(#REF!=#REF!,IF(Q16=Q17,IF((J17-J16)&lt;0,1000+J17-J16-O16,J17-J16-O16),""),""),""),""),"")</f>
        <v>#REF!</v>
      </c>
      <c r="Q16" s="5" t="n">
        <v>1</v>
      </c>
      <c r="R16" s="5" t="e">
        <f aca="false">IF(#REF!&lt;&gt;#REF!,COUNTIFS($K$112:$K$1378,$K$112,#REF!,#REF!),"")</f>
        <v>#REF!</v>
      </c>
      <c r="S16" s="5" t="e">
        <f aca="false">IF(AND(#REF!&lt;&gt;#REF!,#REF!=#REF!,M16="positive",M17="negative"),1,"")</f>
        <v>#REF!</v>
      </c>
      <c r="T16" s="5" t="e">
        <f aca="false">IF(AND(#REF!=#REF!,K:K="stroke",M:M="positive",S16&lt;&gt;"1"),1,"")</f>
        <v>#REF!</v>
      </c>
      <c r="U16" s="5" t="e">
        <f aca="false">IF((AND(R16&lt;&gt;"",W16&lt;&gt;1,K:K="stroke",M:M="negative",#REF!=#REF!)),IF(W16&lt;&gt;0,"",1),"")</f>
        <v>#REF!</v>
      </c>
      <c r="V16" s="5" t="e">
        <f aca="false">IF(R16="","",(SUM(S16:U16)+W16))</f>
        <v>#REF!</v>
      </c>
      <c r="W16" s="5" t="e">
        <f aca="false">IF(#REF!&lt;&gt;#REF!,COUNTIFS($K$112:$K$1378,"up",#REF!,#REF!),"")</f>
        <v>#REF!</v>
      </c>
      <c r="X16" s="5" t="e">
        <f aca="false">IF(#REF!&lt;&gt;#REF!,COUNTIFS($K$112:$K$1378,"SRS",#REF!,#REF!),"")</f>
        <v>#REF!</v>
      </c>
      <c r="Y16" s="5" t="e">
        <f aca="false">IF(R16&lt;&gt;"",IF(R16=1,"",COUNTIFS($O$112:$O$1378,"&gt;40",#REF!,#REF!)),"")</f>
        <v>#REF!</v>
      </c>
      <c r="Z16" s="5"/>
      <c r="AA16" s="5"/>
      <c r="AB16" s="5"/>
      <c r="AC16" s="5"/>
      <c r="AD16" s="5"/>
      <c r="AE16" s="5"/>
      <c r="AF16" s="5"/>
      <c r="AG16" s="5"/>
      <c r="AH16" s="5"/>
    </row>
    <row r="17" customFormat="false" ht="15.75" hidden="false" customHeight="false" outlineLevel="0" collapsed="false">
      <c r="A17" s="3" t="n">
        <f aca="false">I17+(H17*60)+(G17*3600)</f>
        <v>59637</v>
      </c>
      <c r="B17" s="4" t="str">
        <f aca="false">CONCATENATE(D17,E17,F17,G17,H17,I17)</f>
        <v>2017210163357</v>
      </c>
      <c r="C17" s="5" t="str">
        <f aca="false">CONCATENATE(D17,E17,F17)</f>
        <v>2017210</v>
      </c>
      <c r="D17" s="5" t="n">
        <v>2017</v>
      </c>
      <c r="E17" s="5" t="n">
        <v>2</v>
      </c>
      <c r="F17" s="5" t="n">
        <v>10</v>
      </c>
      <c r="G17" s="5" t="n">
        <v>16</v>
      </c>
      <c r="H17" s="5" t="n">
        <v>33</v>
      </c>
      <c r="I17" s="5" t="n">
        <v>57</v>
      </c>
      <c r="J17" s="5" t="n">
        <v>544</v>
      </c>
      <c r="K17" s="5" t="s">
        <v>0</v>
      </c>
      <c r="L17" s="5" t="e">
        <f aca="false">IF(#REF!=#REF!,IF(K17="Stroke",IF(K18="Stroke",IF((J18-J17)&lt;0,1000+J18-J17,J18-J17),""),""),"")</f>
        <v>#REF!</v>
      </c>
      <c r="M17" s="5" t="s">
        <v>1</v>
      </c>
      <c r="N17" s="5" t="s">
        <v>2</v>
      </c>
      <c r="O17" s="5" t="n">
        <v>4</v>
      </c>
      <c r="P17" s="5" t="e">
        <f aca="false">IF(#REF!=#REF!,IF(K17="Stroke",IF(K18="Stroke",IF(#REF!=#REF!,IF(Q17=Q18,IF((J18-J17)&lt;0,1000+J18-J17-O17,J18-J17-O17),""),""),""),""),"")</f>
        <v>#REF!</v>
      </c>
      <c r="Q17" s="5" t="n">
        <v>1</v>
      </c>
      <c r="R17" s="5" t="e">
        <f aca="false">IF(#REF!&lt;&gt;#REF!,COUNTIFS($M$2:$M$988,$M$2,$C$2:$C$988,#REF!),"")</f>
        <v>#REF!</v>
      </c>
      <c r="S17" s="5" t="e">
        <f aca="false">IF(R17&lt;&gt;"",IF(R17=1,"",COUNTIFS($Q$2:$Q$988,"&gt;40",$C$2:$C$988,#REF!)),"")</f>
        <v>#REF!</v>
      </c>
      <c r="T17" s="5"/>
      <c r="U17" s="5"/>
      <c r="V17" s="3"/>
      <c r="W17" s="3"/>
      <c r="X17" s="3"/>
      <c r="Y17" s="3"/>
      <c r="Z17" s="5"/>
      <c r="AA17" s="5"/>
      <c r="AB17" s="5"/>
      <c r="AC17" s="5"/>
      <c r="AD17" s="5"/>
      <c r="AE17" s="5"/>
      <c r="AF17" s="5"/>
      <c r="AG17" s="5"/>
      <c r="AH17" s="5"/>
    </row>
    <row r="18" customFormat="false" ht="15.75" hidden="false" customHeight="false" outlineLevel="0" collapsed="false">
      <c r="A18" s="5" t="n">
        <f aca="false">I18+(H18*60)+(G18*3600)</f>
        <v>59637</v>
      </c>
      <c r="B18" s="6" t="str">
        <f aca="false">CONCATENATE(D18,E18,F18,G18,H18,I18)</f>
        <v>2017210163357</v>
      </c>
      <c r="C18" s="5" t="str">
        <f aca="false">CONCATENATE(D18,E18,F18)</f>
        <v>2017210</v>
      </c>
      <c r="D18" s="5" t="n">
        <v>2017</v>
      </c>
      <c r="E18" s="5" t="n">
        <v>2</v>
      </c>
      <c r="F18" s="5" t="n">
        <v>10</v>
      </c>
      <c r="G18" s="5" t="n">
        <v>16</v>
      </c>
      <c r="H18" s="5" t="n">
        <v>33</v>
      </c>
      <c r="I18" s="5" t="n">
        <v>57</v>
      </c>
      <c r="J18" s="5" t="n">
        <v>544</v>
      </c>
      <c r="K18" s="5" t="s">
        <v>0</v>
      </c>
      <c r="L18" s="5" t="e">
        <f aca="false">IF(#REF!=#REF!,IF(K18="Stroke",IF(K19="Stroke",IF((J19-J18)&lt;0,1000+J19-J18,J19-J18),""),""),"")</f>
        <v>#REF!</v>
      </c>
      <c r="M18" s="5" t="s">
        <v>1</v>
      </c>
      <c r="N18" s="5" t="s">
        <v>2</v>
      </c>
      <c r="O18" s="5" t="n">
        <v>4</v>
      </c>
      <c r="P18" s="5" t="e">
        <f aca="false">IF(#REF!=#REF!,IF(K18="Stroke",IF(K19="Stroke",IF(#REF!=#REF!,IF(Q18=Q19,IF((J19-J18)&lt;0,1000+J19-J18-O18,J19-J18-O18),""),""),""),""),"")</f>
        <v>#REF!</v>
      </c>
      <c r="Q18" s="5" t="n">
        <v>1</v>
      </c>
      <c r="R18" s="5" t="e">
        <f aca="false">IF(#REF!&lt;&gt;#REF!,COUNTIFS($K$112:$K$1378,$K$112,#REF!,#REF!),"")</f>
        <v>#REF!</v>
      </c>
      <c r="S18" s="5" t="e">
        <f aca="false">IF(AND(#REF!&lt;&gt;#REF!,#REF!=#REF!,M18="positive",M19="negative"),1,"")</f>
        <v>#REF!</v>
      </c>
      <c r="T18" s="5" t="e">
        <f aca="false">IF(AND(#REF!=#REF!,K:K="stroke",M:M="positive",S18&lt;&gt;"1"),1,"")</f>
        <v>#REF!</v>
      </c>
      <c r="U18" s="5" t="e">
        <f aca="false">IF((AND(R18&lt;&gt;"",W18&lt;&gt;1,K:K="stroke",M:M="negative",#REF!=#REF!)),IF(W18&lt;&gt;0,"",1),"")</f>
        <v>#REF!</v>
      </c>
      <c r="V18" s="5" t="e">
        <f aca="false">IF(R18="","",(SUM(S18:U18)+W18))</f>
        <v>#REF!</v>
      </c>
      <c r="W18" s="5" t="e">
        <f aca="false">IF(#REF!&lt;&gt;#REF!,COUNTIFS($K$112:$K$1378,"up",#REF!,#REF!),"")</f>
        <v>#REF!</v>
      </c>
      <c r="X18" s="5" t="e">
        <f aca="false">IF(#REF!&lt;&gt;#REF!,COUNTIFS($K$112:$K$1378,"SRS",#REF!,#REF!),"")</f>
        <v>#REF!</v>
      </c>
      <c r="Y18" s="5" t="e">
        <f aca="false">IF(R18&lt;&gt;"",IF(R18=1,"",COUNTIFS($O$112:$O$1378,"&gt;40",#REF!,#REF!)),"")</f>
        <v>#REF!</v>
      </c>
      <c r="Z18" s="5"/>
      <c r="AA18" s="5"/>
      <c r="AB18" s="5"/>
      <c r="AC18" s="5"/>
      <c r="AD18" s="5"/>
      <c r="AE18" s="5"/>
      <c r="AF18" s="5"/>
      <c r="AG18" s="5"/>
      <c r="AH18" s="5"/>
    </row>
    <row r="19" customFormat="false" ht="15.75" hidden="false" customHeight="false" outlineLevel="0" collapsed="false">
      <c r="A19" s="3" t="n">
        <f aca="false">I19+(H19*60)+(G19*3600)</f>
        <v>59753</v>
      </c>
      <c r="B19" s="4" t="str">
        <f aca="false">CONCATENATE(D19,E19,F19,G19,H19,I19)</f>
        <v>2017210163553</v>
      </c>
      <c r="C19" s="5" t="str">
        <f aca="false">CONCATENATE(D19,E19,F19)</f>
        <v>2017210</v>
      </c>
      <c r="D19" s="5" t="n">
        <v>2017</v>
      </c>
      <c r="E19" s="5" t="n">
        <v>2</v>
      </c>
      <c r="F19" s="5" t="n">
        <v>10</v>
      </c>
      <c r="G19" s="5" t="n">
        <v>16</v>
      </c>
      <c r="H19" s="5" t="n">
        <v>35</v>
      </c>
      <c r="I19" s="5" t="n">
        <v>53</v>
      </c>
      <c r="J19" s="5" t="n">
        <v>661</v>
      </c>
      <c r="K19" s="5" t="s">
        <v>0</v>
      </c>
      <c r="L19" s="5" t="e">
        <f aca="false">IF(#REF!=#REF!,IF(K19="Stroke",IF(K20="Stroke",IF((J20-J19)&lt;0,1000+J20-J19,J20-J19),""),""),"")</f>
        <v>#REF!</v>
      </c>
      <c r="M19" s="5" t="s">
        <v>1</v>
      </c>
      <c r="N19" s="5" t="s">
        <v>2</v>
      </c>
      <c r="O19" s="5" t="n">
        <v>4</v>
      </c>
      <c r="P19" s="5" t="e">
        <f aca="false">IF(#REF!=#REF!,IF(K19="Stroke",IF(K20="Stroke",IF(#REF!=#REF!,IF(Q19=Q20,IF((J20-J19)&lt;0,1000+J20-J19-O19,J20-J19-O19),""),""),""),""),"")</f>
        <v>#REF!</v>
      </c>
      <c r="Q19" s="5" t="n">
        <v>1</v>
      </c>
      <c r="R19" s="5" t="e">
        <f aca="false">IF(#REF!&lt;&gt;#REF!,COUNTIFS($M$2:$M$988,$M$2,$C$2:$C$988,#REF!),"")</f>
        <v>#REF!</v>
      </c>
      <c r="S19" s="5" t="e">
        <f aca="false">IF(R19&lt;&gt;"",IF(R19=1,"",COUNTIFS($Q$2:$Q$988,"&gt;40",$C$2:$C$988,#REF!)),"")</f>
        <v>#REF!</v>
      </c>
      <c r="T19" s="5"/>
      <c r="U19" s="5"/>
      <c r="V19" s="3"/>
      <c r="W19" s="3"/>
      <c r="X19" s="3"/>
      <c r="Y19" s="3"/>
      <c r="Z19" s="5"/>
      <c r="AA19" s="5"/>
      <c r="AB19" s="5"/>
      <c r="AC19" s="5"/>
      <c r="AD19" s="5"/>
      <c r="AE19" s="5"/>
      <c r="AF19" s="5"/>
      <c r="AG19" s="5"/>
      <c r="AH19" s="5"/>
    </row>
    <row r="20" customFormat="false" ht="15.75" hidden="false" customHeight="false" outlineLevel="0" collapsed="false">
      <c r="A20" s="5" t="n">
        <f aca="false">I20+(H20*60)+(G20*3600)</f>
        <v>59753</v>
      </c>
      <c r="B20" s="6" t="str">
        <f aca="false">CONCATENATE(D20,E20,F20,G20,H20,I20)</f>
        <v>2017210163553</v>
      </c>
      <c r="C20" s="5" t="str">
        <f aca="false">CONCATENATE(D20,E20,F20)</f>
        <v>2017210</v>
      </c>
      <c r="D20" s="5" t="n">
        <v>2017</v>
      </c>
      <c r="E20" s="5" t="n">
        <v>2</v>
      </c>
      <c r="F20" s="5" t="n">
        <v>10</v>
      </c>
      <c r="G20" s="5" t="n">
        <v>16</v>
      </c>
      <c r="H20" s="5" t="n">
        <v>35</v>
      </c>
      <c r="I20" s="5" t="n">
        <v>53</v>
      </c>
      <c r="J20" s="5" t="n">
        <v>661</v>
      </c>
      <c r="K20" s="5" t="s">
        <v>0</v>
      </c>
      <c r="L20" s="5" t="e">
        <f aca="false">IF(#REF!=#REF!,IF(K20="Stroke",IF(K21="Stroke",IF((J21-J20)&lt;0,1000+J21-J20,J21-J20),""),""),"")</f>
        <v>#REF!</v>
      </c>
      <c r="M20" s="5" t="s">
        <v>1</v>
      </c>
      <c r="N20" s="5" t="s">
        <v>2</v>
      </c>
      <c r="O20" s="5" t="n">
        <v>4</v>
      </c>
      <c r="P20" s="5" t="e">
        <f aca="false">IF(#REF!=#REF!,IF(K20="Stroke",IF(K21="Stroke",IF(#REF!=#REF!,IF(Q20=Q21,IF((J21-J20)&lt;0,1000+J21-J20-O20,J21-J20-O20),""),""),""),""),"")</f>
        <v>#REF!</v>
      </c>
      <c r="Q20" s="5" t="n">
        <v>1</v>
      </c>
      <c r="R20" s="5" t="e">
        <f aca="false">IF(#REF!&lt;&gt;#REF!,COUNTIFS($K$112:$K$1378,$K$112,#REF!,#REF!),"")</f>
        <v>#REF!</v>
      </c>
      <c r="S20" s="5" t="e">
        <f aca="false">IF(AND(#REF!&lt;&gt;#REF!,#REF!=#REF!,M20="positive",M21="negative"),1,"")</f>
        <v>#REF!</v>
      </c>
      <c r="T20" s="5" t="e">
        <f aca="false">IF(AND(#REF!=#REF!,K:K="stroke",M:M="positive",S20&lt;&gt;"1"),1,"")</f>
        <v>#REF!</v>
      </c>
      <c r="U20" s="5" t="e">
        <f aca="false">IF((AND(R20&lt;&gt;"",W20&lt;&gt;1,K:K="stroke",M:M="negative",#REF!=#REF!)),IF(W20&lt;&gt;0,"",1),"")</f>
        <v>#REF!</v>
      </c>
      <c r="V20" s="5" t="e">
        <f aca="false">IF(R20="","",(SUM(S20:U20)+W20))</f>
        <v>#REF!</v>
      </c>
      <c r="W20" s="5" t="e">
        <f aca="false">IF(#REF!&lt;&gt;#REF!,COUNTIFS($K$112:$K$1378,"up",#REF!,#REF!),"")</f>
        <v>#REF!</v>
      </c>
      <c r="X20" s="5" t="e">
        <f aca="false">IF(#REF!&lt;&gt;#REF!,COUNTIFS($K$112:$K$1378,"SRS",#REF!,#REF!),"")</f>
        <v>#REF!</v>
      </c>
      <c r="Y20" s="5" t="e">
        <f aca="false">IF(R20&lt;&gt;"",IF(R20=1,"",COUNTIFS($O$112:$O$1378,"&gt;40",#REF!,#REF!)),"")</f>
        <v>#REF!</v>
      </c>
      <c r="Z20" s="5"/>
      <c r="AA20" s="5"/>
      <c r="AB20" s="5"/>
      <c r="AC20" s="5"/>
      <c r="AD20" s="5"/>
      <c r="AE20" s="5"/>
      <c r="AF20" s="5"/>
      <c r="AG20" s="5"/>
      <c r="AH20" s="5"/>
    </row>
    <row r="21" customFormat="false" ht="15.75" hidden="false" customHeight="false" outlineLevel="0" collapsed="false">
      <c r="A21" s="7" t="n">
        <f aca="false">I21+(H21*60)+(G21*3600)</f>
        <v>59753</v>
      </c>
      <c r="B21" s="8" t="str">
        <f aca="false">CONCATENATE(D21,E21,F21,G21,H21,I21)</f>
        <v>2017210163553</v>
      </c>
      <c r="C21" s="1" t="str">
        <f aca="false">CONCATENATE(D21,E21,F21)</f>
        <v>2017210</v>
      </c>
      <c r="D21" s="1" t="n">
        <v>2017</v>
      </c>
      <c r="E21" s="1" t="n">
        <v>2</v>
      </c>
      <c r="F21" s="1" t="n">
        <v>10</v>
      </c>
      <c r="G21" s="1" t="n">
        <v>16</v>
      </c>
      <c r="H21" s="1" t="n">
        <v>35</v>
      </c>
      <c r="I21" s="1" t="n">
        <v>53</v>
      </c>
      <c r="J21" s="1" t="n">
        <v>756</v>
      </c>
      <c r="K21" s="1" t="s">
        <v>0</v>
      </c>
      <c r="L21" s="1" t="e">
        <f aca="false">IF(#REF!=#REF!,IF(K21="Stroke",IF(K22="Stroke",IF((J22-J21)&lt;0,1000+J22-J21,J22-J21),""),""),"")</f>
        <v>#REF!</v>
      </c>
      <c r="M21" s="1" t="s">
        <v>1</v>
      </c>
      <c r="N21" s="1" t="s">
        <v>2</v>
      </c>
      <c r="O21" s="1" t="n">
        <v>7</v>
      </c>
      <c r="P21" s="1" t="e">
        <f aca="false">IF(#REF!=#REF!,IF(K21="Stroke",IF(K22="Stroke",IF(#REF!=#REF!,IF(Q21=Q22,IF((J22-J21)&lt;0,1000+J22-J21-O21,J22-J21-O21),""),""),""),""),"")</f>
        <v>#REF!</v>
      </c>
      <c r="Q21" s="1" t="n">
        <v>2</v>
      </c>
      <c r="R21" s="1" t="e">
        <f aca="false">IF(#REF!&lt;&gt;#REF!,COUNTIFS($M$2:$M$988,$M$2,$C$2:$C$988,#REF!),"")</f>
        <v>#REF!</v>
      </c>
      <c r="S21" s="1" t="e">
        <f aca="false">IF(R21&lt;&gt;"",IF(R21=1,"",COUNTIFS($Q$2:$Q$988,"&gt;40",$C$2:$C$988,#REF!)),"")</f>
        <v>#REF!</v>
      </c>
      <c r="V21" s="7"/>
      <c r="W21" s="7"/>
      <c r="X21" s="7"/>
      <c r="Y21" s="7"/>
    </row>
    <row r="22" customFormat="false" ht="15.75" hidden="false" customHeight="false" outlineLevel="0" collapsed="false">
      <c r="A22" s="1" t="n">
        <f aca="false">I22+(H22*60)+(G22*3600)</f>
        <v>59753</v>
      </c>
      <c r="B22" s="2" t="str">
        <f aca="false">CONCATENATE(D22,E22,F22,G22,H22,I22)</f>
        <v>2017210163553</v>
      </c>
      <c r="C22" s="1" t="str">
        <f aca="false">CONCATENATE(D22,E22,F22)</f>
        <v>2017210</v>
      </c>
      <c r="D22" s="1" t="n">
        <v>2017</v>
      </c>
      <c r="E22" s="1" t="n">
        <v>2</v>
      </c>
      <c r="F22" s="1" t="n">
        <v>10</v>
      </c>
      <c r="G22" s="1" t="n">
        <v>16</v>
      </c>
      <c r="H22" s="1" t="n">
        <v>35</v>
      </c>
      <c r="I22" s="1" t="n">
        <v>53</v>
      </c>
      <c r="J22" s="1" t="n">
        <v>756</v>
      </c>
      <c r="K22" s="1" t="s">
        <v>0</v>
      </c>
      <c r="L22" s="1" t="e">
        <f aca="false">IF(#REF!=#REF!,IF(K22="Stroke",IF(K23="Stroke",IF((J23-J22)&lt;0,1000+J23-J22,J23-J22),""),""),"")</f>
        <v>#REF!</v>
      </c>
      <c r="M22" s="1" t="s">
        <v>1</v>
      </c>
      <c r="N22" s="1" t="s">
        <v>2</v>
      </c>
      <c r="O22" s="1" t="n">
        <v>7</v>
      </c>
      <c r="P22" s="1" t="e">
        <f aca="false">IF(#REF!=#REF!,IF(K22="Stroke",IF(K23="Stroke",IF(#REF!=#REF!,IF(Q22=Q23,IF((J23-J22)&lt;0,1000+J23-J22-O22,J23-J22-O22),""),""),""),""),"")</f>
        <v>#REF!</v>
      </c>
      <c r="Q22" s="1" t="n">
        <v>2</v>
      </c>
      <c r="R22" s="1" t="e">
        <f aca="false">IF(#REF!&lt;&gt;#REF!,COUNTIFS($K$112:$K$1378,$K$112,#REF!,#REF!),"")</f>
        <v>#REF!</v>
      </c>
      <c r="S22" s="1" t="e">
        <f aca="false">IF(AND(#REF!&lt;&gt;#REF!,#REF!=#REF!,M22="positive",M23="negative"),1,"")</f>
        <v>#REF!</v>
      </c>
      <c r="T22" s="1" t="e">
        <f aca="false">IF(AND(#REF!=#REF!,K:K="stroke",M:M="positive",S22&lt;&gt;"1"),1,"")</f>
        <v>#REF!</v>
      </c>
      <c r="U22" s="1" t="e">
        <f aca="false">IF((AND(R22&lt;&gt;"",W22&lt;&gt;1,K:K="stroke",M:M="negative",#REF!=#REF!)),IF(W22&lt;&gt;0,"",1),"")</f>
        <v>#REF!</v>
      </c>
      <c r="V22" s="1" t="e">
        <f aca="false">IF(R22="","",(SUM(S22:U22)+W22))</f>
        <v>#REF!</v>
      </c>
      <c r="W22" s="1" t="e">
        <f aca="false">IF(#REF!&lt;&gt;#REF!,COUNTIFS($K$112:$K$1378,"up",#REF!,#REF!),"")</f>
        <v>#REF!</v>
      </c>
      <c r="X22" s="1" t="e">
        <f aca="false">IF(#REF!&lt;&gt;#REF!,COUNTIFS($K$112:$K$1378,"SRS",#REF!,#REF!),"")</f>
        <v>#REF!</v>
      </c>
      <c r="Y22" s="1" t="e">
        <f aca="false">IF(R22&lt;&gt;"",IF(R22=1,"",COUNTIFS($O$112:$O$1378,"&gt;40",#REF!,#REF!)),"")</f>
        <v>#REF!</v>
      </c>
    </row>
    <row r="23" customFormat="false" ht="15.75" hidden="false" customHeight="false" outlineLevel="0" collapsed="false">
      <c r="A23" s="7" t="n">
        <f aca="false">I23+(H23*60)+(G23*3600)</f>
        <v>59753</v>
      </c>
      <c r="B23" s="8" t="str">
        <f aca="false">CONCATENATE(D23,E23,F23,G23,H23,I23)</f>
        <v>2017210163553</v>
      </c>
      <c r="C23" s="1" t="str">
        <f aca="false">CONCATENATE(D23,E23,F23)</f>
        <v>2017210</v>
      </c>
      <c r="D23" s="1" t="n">
        <v>2017</v>
      </c>
      <c r="E23" s="1" t="n">
        <v>2</v>
      </c>
      <c r="F23" s="1" t="n">
        <v>10</v>
      </c>
      <c r="G23" s="1" t="n">
        <v>16</v>
      </c>
      <c r="H23" s="1" t="n">
        <v>35</v>
      </c>
      <c r="I23" s="1" t="n">
        <v>53</v>
      </c>
      <c r="J23" s="1" t="n">
        <v>803</v>
      </c>
      <c r="K23" s="1" t="s">
        <v>0</v>
      </c>
      <c r="L23" s="1" t="e">
        <f aca="false">IF(#REF!=#REF!,IF(K23="Stroke",IF(K24="Stroke",IF((J24-J23)&lt;0,1000+J24-J23,J24-J23),""),""),"")</f>
        <v>#REF!</v>
      </c>
      <c r="M23" s="1" t="s">
        <v>1</v>
      </c>
      <c r="N23" s="1" t="s">
        <v>2</v>
      </c>
      <c r="O23" s="1" t="n">
        <v>3</v>
      </c>
      <c r="P23" s="1" t="e">
        <f aca="false">IF(#REF!=#REF!,IF(K23="Stroke",IF(K24="Stroke",IF(#REF!=#REF!,IF(Q23=Q24,IF((J24-J23)&lt;0,1000+J24-J23-O23,J24-J23-O23),""),""),""),""),"")</f>
        <v>#REF!</v>
      </c>
      <c r="Q23" s="1" t="n">
        <v>2</v>
      </c>
      <c r="R23" s="1" t="e">
        <f aca="false">IF(#REF!&lt;&gt;#REF!,COUNTIFS($M$2:$M$988,$M$2,$C$2:$C$988,#REF!),"")</f>
        <v>#REF!</v>
      </c>
      <c r="S23" s="1" t="e">
        <f aca="false">IF(R23&lt;&gt;"",IF(R23=1,"",COUNTIFS($Q$2:$Q$988,"&gt;40",$C$2:$C$988,#REF!)),"")</f>
        <v>#REF!</v>
      </c>
      <c r="V23" s="7"/>
      <c r="W23" s="7"/>
      <c r="X23" s="7"/>
      <c r="Y23" s="7"/>
    </row>
    <row r="24" customFormat="false" ht="15.75" hidden="false" customHeight="false" outlineLevel="0" collapsed="false">
      <c r="A24" s="1" t="n">
        <f aca="false">I24+(H24*60)+(G24*3600)</f>
        <v>59753</v>
      </c>
      <c r="B24" s="2" t="str">
        <f aca="false">CONCATENATE(D24,E24,F24,G24,H24,I24)</f>
        <v>2017210163553</v>
      </c>
      <c r="C24" s="1" t="str">
        <f aca="false">CONCATENATE(D24,E24,F24)</f>
        <v>2017210</v>
      </c>
      <c r="D24" s="1" t="n">
        <v>2017</v>
      </c>
      <c r="E24" s="1" t="n">
        <v>2</v>
      </c>
      <c r="F24" s="1" t="n">
        <v>10</v>
      </c>
      <c r="G24" s="1" t="n">
        <v>16</v>
      </c>
      <c r="H24" s="1" t="n">
        <v>35</v>
      </c>
      <c r="I24" s="1" t="n">
        <v>53</v>
      </c>
      <c r="J24" s="1" t="n">
        <v>803</v>
      </c>
      <c r="K24" s="1" t="s">
        <v>0</v>
      </c>
      <c r="L24" s="1" t="e">
        <f aca="false">IF(#REF!=#REF!,IF(K24="Stroke",IF(K25="Stroke",IF((J25-J24)&lt;0,1000+J25-J24,J25-J24),""),""),"")</f>
        <v>#REF!</v>
      </c>
      <c r="M24" s="1" t="s">
        <v>1</v>
      </c>
      <c r="N24" s="1" t="s">
        <v>2</v>
      </c>
      <c r="O24" s="1" t="n">
        <v>3</v>
      </c>
      <c r="P24" s="1" t="e">
        <f aca="false">IF(#REF!=#REF!,IF(K24="Stroke",IF(K25="Stroke",IF(#REF!=#REF!,IF(Q24=Q25,IF((J25-J24)&lt;0,1000+J25-J24-O24,J25-J24-O24),""),""),""),""),"")</f>
        <v>#REF!</v>
      </c>
      <c r="Q24" s="1" t="n">
        <v>2</v>
      </c>
      <c r="R24" s="1" t="e">
        <f aca="false">IF(#REF!&lt;&gt;#REF!,COUNTIFS($K$112:$K$1378,$K$112,#REF!,#REF!),"")</f>
        <v>#REF!</v>
      </c>
      <c r="S24" s="1" t="e">
        <f aca="false">IF(AND(#REF!&lt;&gt;#REF!,#REF!=#REF!,M24="positive",M25="negative"),1,"")</f>
        <v>#REF!</v>
      </c>
      <c r="T24" s="1" t="e">
        <f aca="false">IF(AND(#REF!=#REF!,K:K="stroke",M:M="positive",S24&lt;&gt;"1"),1,"")</f>
        <v>#REF!</v>
      </c>
      <c r="U24" s="1" t="e">
        <f aca="false">IF((AND(R24&lt;&gt;"",W24&lt;&gt;1,K:K="stroke",M:M="negative",#REF!=#REF!)),IF(W24&lt;&gt;0,"",1),"")</f>
        <v>#REF!</v>
      </c>
      <c r="V24" s="1" t="e">
        <f aca="false">IF(R24="","",(SUM(S24:U24)+W24))</f>
        <v>#REF!</v>
      </c>
      <c r="W24" s="1" t="e">
        <f aca="false">IF(#REF!&lt;&gt;#REF!,COUNTIFS($K$112:$K$1378,"up",#REF!,#REF!),"")</f>
        <v>#REF!</v>
      </c>
      <c r="X24" s="1" t="e">
        <f aca="false">IF(#REF!&lt;&gt;#REF!,COUNTIFS($K$112:$K$1378,"SRS",#REF!,#REF!),"")</f>
        <v>#REF!</v>
      </c>
      <c r="Y24" s="1" t="e">
        <f aca="false">IF(R24&lt;&gt;"",IF(R24=1,"",COUNTIFS($O$112:$O$1378,"&gt;40",#REF!,#REF!)),"")</f>
        <v>#REF!</v>
      </c>
    </row>
    <row r="25" customFormat="false" ht="15.75" hidden="false" customHeight="false" outlineLevel="0" collapsed="false">
      <c r="A25" s="7" t="n">
        <f aca="false">I25+(H25*60)+(G25*3600)</f>
        <v>59753</v>
      </c>
      <c r="B25" s="8" t="str">
        <f aca="false">CONCATENATE(D25,E25,F25,G25,H25,I25)</f>
        <v>2017210163553</v>
      </c>
      <c r="C25" s="1" t="str">
        <f aca="false">CONCATENATE(D25,E25,F25)</f>
        <v>2017210</v>
      </c>
      <c r="D25" s="1" t="n">
        <v>2017</v>
      </c>
      <c r="E25" s="1" t="n">
        <v>2</v>
      </c>
      <c r="F25" s="1" t="n">
        <v>10</v>
      </c>
      <c r="G25" s="1" t="n">
        <v>16</v>
      </c>
      <c r="H25" s="1" t="n">
        <v>35</v>
      </c>
      <c r="I25" s="1" t="n">
        <v>53</v>
      </c>
      <c r="J25" s="1" t="n">
        <v>829</v>
      </c>
      <c r="K25" s="1" t="s">
        <v>0</v>
      </c>
      <c r="L25" s="1" t="e">
        <f aca="false">IF(#REF!=#REF!,IF(K25="Stroke",IF(K26="Stroke",IF((J26-J25)&lt;0,1000+J26-J25,J26-J25),""),""),"")</f>
        <v>#REF!</v>
      </c>
      <c r="M25" s="1" t="s">
        <v>1</v>
      </c>
      <c r="N25" s="1" t="s">
        <v>2</v>
      </c>
      <c r="O25" s="1" t="n">
        <v>4</v>
      </c>
      <c r="P25" s="1" t="e">
        <f aca="false">IF(#REF!=#REF!,IF(K25="Stroke",IF(K26="Stroke",IF(#REF!=#REF!,IF(Q25=Q26,IF((J26-J25)&lt;0,1000+J26-J25-O25,J26-J25-O25),""),""),""),""),"")</f>
        <v>#REF!</v>
      </c>
      <c r="Q25" s="1" t="n">
        <v>2</v>
      </c>
      <c r="R25" s="1" t="e">
        <f aca="false">IF(#REF!&lt;&gt;#REF!,COUNTIFS($M$2:$M$988,$M$2,$C$2:$C$988,#REF!),"")</f>
        <v>#REF!</v>
      </c>
      <c r="S25" s="1" t="e">
        <f aca="false">IF(R25&lt;&gt;"",IF(R25=1,"",COUNTIFS($Q$2:$Q$988,"&gt;40",$C$2:$C$988,#REF!)),"")</f>
        <v>#REF!</v>
      </c>
      <c r="V25" s="7"/>
      <c r="W25" s="7"/>
      <c r="X25" s="7"/>
      <c r="Y25" s="7"/>
    </row>
    <row r="26" customFormat="false" ht="15.75" hidden="false" customHeight="false" outlineLevel="0" collapsed="false">
      <c r="A26" s="1" t="n">
        <f aca="false">I26+(H26*60)+(G26*3600)</f>
        <v>59753</v>
      </c>
      <c r="B26" s="2" t="str">
        <f aca="false">CONCATENATE(D26,E26,F26,G26,H26,I26)</f>
        <v>2017210163553</v>
      </c>
      <c r="C26" s="1" t="str">
        <f aca="false">CONCATENATE(D26,E26,F26)</f>
        <v>2017210</v>
      </c>
      <c r="D26" s="1" t="n">
        <v>2017</v>
      </c>
      <c r="E26" s="1" t="n">
        <v>2</v>
      </c>
      <c r="F26" s="1" t="n">
        <v>10</v>
      </c>
      <c r="G26" s="1" t="n">
        <v>16</v>
      </c>
      <c r="H26" s="1" t="n">
        <v>35</v>
      </c>
      <c r="I26" s="1" t="n">
        <v>53</v>
      </c>
      <c r="J26" s="1" t="n">
        <v>829</v>
      </c>
      <c r="K26" s="1" t="s">
        <v>0</v>
      </c>
      <c r="L26" s="1" t="e">
        <f aca="false">IF(#REF!=#REF!,IF(K26="Stroke",IF(K27="Stroke",IF((J27-J26)&lt;0,1000+J27-J26,J27-J26),""),""),"")</f>
        <v>#REF!</v>
      </c>
      <c r="M26" s="1" t="s">
        <v>1</v>
      </c>
      <c r="N26" s="1" t="s">
        <v>2</v>
      </c>
      <c r="O26" s="1" t="n">
        <v>4</v>
      </c>
      <c r="P26" s="1" t="e">
        <f aca="false">IF(#REF!=#REF!,IF(K26="Stroke",IF(K27="Stroke",IF(#REF!=#REF!,IF(Q26=Q27,IF((J27-J26)&lt;0,1000+J27-J26-O26,J27-J26-O26),""),""),""),""),"")</f>
        <v>#REF!</v>
      </c>
      <c r="Q26" s="1" t="n">
        <v>2</v>
      </c>
      <c r="R26" s="1" t="e">
        <f aca="false">IF(#REF!&lt;&gt;#REF!,COUNTIFS($K$112:$K$1378,$K$112,#REF!,#REF!),"")</f>
        <v>#REF!</v>
      </c>
      <c r="S26" s="1" t="e">
        <f aca="false">IF(AND(#REF!&lt;&gt;#REF!,#REF!=#REF!,M26="positive",M27="negative"),1,"")</f>
        <v>#REF!</v>
      </c>
      <c r="T26" s="1" t="e">
        <f aca="false">IF(AND(#REF!=#REF!,K:K="stroke",M:M="positive",S26&lt;&gt;"1"),1,"")</f>
        <v>#REF!</v>
      </c>
      <c r="U26" s="1" t="e">
        <f aca="false">IF((AND(R26&lt;&gt;"",W26&lt;&gt;1,K:K="stroke",M:M="negative",#REF!=#REF!)),IF(W26&lt;&gt;0,"",1),"")</f>
        <v>#REF!</v>
      </c>
      <c r="V26" s="1" t="e">
        <f aca="false">IF(R26="","",(SUM(S26:U26)+W26))</f>
        <v>#REF!</v>
      </c>
      <c r="W26" s="1" t="e">
        <f aca="false">IF(#REF!&lt;&gt;#REF!,COUNTIFS($K$112:$K$1378,"up",#REF!,#REF!),"")</f>
        <v>#REF!</v>
      </c>
      <c r="X26" s="1" t="e">
        <f aca="false">IF(#REF!&lt;&gt;#REF!,COUNTIFS($K$112:$K$1378,"SRS",#REF!,#REF!),"")</f>
        <v>#REF!</v>
      </c>
      <c r="Y26" s="1" t="e">
        <f aca="false">IF(R26&lt;&gt;"",IF(R26=1,"",COUNTIFS($O$112:$O$1378,"&gt;40",#REF!,#REF!)),"")</f>
        <v>#REF!</v>
      </c>
    </row>
    <row r="27" customFormat="false" ht="15.75" hidden="false" customHeight="false" outlineLevel="0" collapsed="false">
      <c r="A27" s="7" t="n">
        <f aca="false">I27+(H27*60)+(G27*3600)</f>
        <v>59753</v>
      </c>
      <c r="B27" s="8" t="str">
        <f aca="false">CONCATENATE(D27,E27,F27,G27,H27,I27)</f>
        <v>2017210163553</v>
      </c>
      <c r="C27" s="1" t="str">
        <f aca="false">CONCATENATE(D27,E27,F27)</f>
        <v>2017210</v>
      </c>
      <c r="D27" s="1" t="n">
        <v>2017</v>
      </c>
      <c r="E27" s="1" t="n">
        <v>2</v>
      </c>
      <c r="F27" s="1" t="n">
        <v>10</v>
      </c>
      <c r="G27" s="1" t="n">
        <v>16</v>
      </c>
      <c r="H27" s="1" t="n">
        <v>35</v>
      </c>
      <c r="I27" s="1" t="n">
        <v>53</v>
      </c>
      <c r="J27" s="1" t="n">
        <v>863</v>
      </c>
      <c r="K27" s="1" t="s">
        <v>0</v>
      </c>
      <c r="L27" s="1" t="e">
        <f aca="false">IF(#REF!=#REF!,IF(K27="Stroke",IF(K28="Stroke",IF((J28-J27)&lt;0,1000+J28-J27,J28-J27),""),""),"")</f>
        <v>#REF!</v>
      </c>
      <c r="M27" s="1" t="s">
        <v>1</v>
      </c>
      <c r="N27" s="1" t="s">
        <v>2</v>
      </c>
      <c r="O27" s="1" t="n">
        <v>1</v>
      </c>
      <c r="P27" s="1" t="e">
        <f aca="false">IF(#REF!=#REF!,IF(K27="Stroke",IF(K28="Stroke",IF(#REF!=#REF!,IF(Q27=Q28,IF((J28-J27)&lt;0,1000+J28-J27-O27,J28-J27-O27),""),""),""),""),"")</f>
        <v>#REF!</v>
      </c>
      <c r="Q27" s="1" t="n">
        <v>2</v>
      </c>
      <c r="R27" s="1" t="e">
        <f aca="false">IF(#REF!&lt;&gt;#REF!,COUNTIFS($M$2:$M$988,$M$2,$C$2:$C$988,#REF!),"")</f>
        <v>#REF!</v>
      </c>
      <c r="S27" s="1" t="e">
        <f aca="false">IF(R27&lt;&gt;"",IF(R27=1,"",COUNTIFS($Q$2:$Q$988,"&gt;40",$C$2:$C$988,#REF!)),"")</f>
        <v>#REF!</v>
      </c>
      <c r="V27" s="7"/>
      <c r="W27" s="7"/>
      <c r="X27" s="7"/>
      <c r="Y27" s="7"/>
    </row>
    <row r="28" customFormat="false" ht="15.75" hidden="false" customHeight="false" outlineLevel="0" collapsed="false">
      <c r="A28" s="1" t="n">
        <f aca="false">I28+(H28*60)+(G28*3600)</f>
        <v>59753</v>
      </c>
      <c r="B28" s="2" t="str">
        <f aca="false">CONCATENATE(D28,E28,F28,G28,H28,I28)</f>
        <v>2017210163553</v>
      </c>
      <c r="C28" s="1" t="str">
        <f aca="false">CONCATENATE(D28,E28,F28)</f>
        <v>2017210</v>
      </c>
      <c r="D28" s="1" t="n">
        <v>2017</v>
      </c>
      <c r="E28" s="1" t="n">
        <v>2</v>
      </c>
      <c r="F28" s="1" t="n">
        <v>10</v>
      </c>
      <c r="G28" s="1" t="n">
        <v>16</v>
      </c>
      <c r="H28" s="1" t="n">
        <v>35</v>
      </c>
      <c r="I28" s="1" t="n">
        <v>53</v>
      </c>
      <c r="J28" s="1" t="n">
        <v>863</v>
      </c>
      <c r="K28" s="1" t="s">
        <v>0</v>
      </c>
      <c r="L28" s="1" t="e">
        <f aca="false">IF(#REF!=#REF!,IF(K28="Stroke",IF(K29="Stroke",IF((J29-J28)&lt;0,1000+J29-J28,J29-J28),""),""),"")</f>
        <v>#REF!</v>
      </c>
      <c r="M28" s="1" t="s">
        <v>1</v>
      </c>
      <c r="N28" s="1" t="s">
        <v>2</v>
      </c>
      <c r="O28" s="1" t="n">
        <v>1</v>
      </c>
      <c r="P28" s="1" t="e">
        <f aca="false">IF(#REF!=#REF!,IF(K28="Stroke",IF(K29="Stroke",IF(#REF!=#REF!,IF(Q28=Q29,IF((J29-J28)&lt;0,1000+J29-J28-O28,J29-J28-O28),""),""),""),""),"")</f>
        <v>#REF!</v>
      </c>
      <c r="Q28" s="1" t="n">
        <v>2</v>
      </c>
      <c r="R28" s="1" t="e">
        <f aca="false">IF(#REF!&lt;&gt;#REF!,COUNTIFS($K$112:$K$1378,$K$112,#REF!,#REF!),"")</f>
        <v>#REF!</v>
      </c>
      <c r="S28" s="1" t="e">
        <f aca="false">IF(AND(#REF!&lt;&gt;#REF!,#REF!=#REF!,M28="positive",M29="negative"),1,"")</f>
        <v>#REF!</v>
      </c>
      <c r="T28" s="1" t="e">
        <f aca="false">IF(AND(#REF!=#REF!,K:K="stroke",M:M="positive",S28&lt;&gt;"1"),1,"")</f>
        <v>#REF!</v>
      </c>
      <c r="U28" s="1" t="e">
        <f aca="false">IF((AND(R28&lt;&gt;"",W28&lt;&gt;1,K:K="stroke",M:M="negative",#REF!=#REF!)),IF(W28&lt;&gt;0,"",1),"")</f>
        <v>#REF!</v>
      </c>
      <c r="V28" s="1" t="e">
        <f aca="false">IF(R28="","",(SUM(S28:U28)+W28))</f>
        <v>#REF!</v>
      </c>
      <c r="W28" s="1" t="e">
        <f aca="false">IF(#REF!&lt;&gt;#REF!,COUNTIFS($K$112:$K$1378,"up",#REF!,#REF!),"")</f>
        <v>#REF!</v>
      </c>
      <c r="X28" s="1" t="e">
        <f aca="false">IF(#REF!&lt;&gt;#REF!,COUNTIFS($K$112:$K$1378,"SRS",#REF!,#REF!),"")</f>
        <v>#REF!</v>
      </c>
      <c r="Y28" s="1" t="e">
        <f aca="false">IF(R28&lt;&gt;"",IF(R28=1,"",COUNTIFS($O$112:$O$1378,"&gt;40",#REF!,#REF!)),"")</f>
        <v>#REF!</v>
      </c>
    </row>
    <row r="29" customFormat="false" ht="15.75" hidden="false" customHeight="false" outlineLevel="0" collapsed="false">
      <c r="A29" s="7" t="n">
        <f aca="false">I29+(H29*60)+(G29*3600)</f>
        <v>59753</v>
      </c>
      <c r="B29" s="8" t="str">
        <f aca="false">CONCATENATE(D29,E29,F29,G29,H29,I29)</f>
        <v>2017210163553</v>
      </c>
      <c r="C29" s="1" t="str">
        <f aca="false">CONCATENATE(D29,E29,F29)</f>
        <v>2017210</v>
      </c>
      <c r="D29" s="1" t="n">
        <v>2017</v>
      </c>
      <c r="E29" s="1" t="n">
        <v>2</v>
      </c>
      <c r="F29" s="1" t="n">
        <v>10</v>
      </c>
      <c r="G29" s="1" t="n">
        <v>16</v>
      </c>
      <c r="H29" s="1" t="n">
        <v>35</v>
      </c>
      <c r="I29" s="1" t="n">
        <v>53</v>
      </c>
      <c r="J29" s="1" t="n">
        <v>888</v>
      </c>
      <c r="K29" s="1" t="s">
        <v>0</v>
      </c>
      <c r="L29" s="1" t="e">
        <f aca="false">IF(#REF!=#REF!,IF(K29="Stroke",IF(K30="Stroke",IF((J30-J29)&lt;0,1000+J30-J29,J30-J29),""),""),"")</f>
        <v>#REF!</v>
      </c>
      <c r="M29" s="1" t="s">
        <v>1</v>
      </c>
      <c r="N29" s="1" t="s">
        <v>2</v>
      </c>
      <c r="O29" s="1" t="n">
        <v>2</v>
      </c>
      <c r="P29" s="1" t="e">
        <f aca="false">IF(#REF!=#REF!,IF(K29="Stroke",IF(K30="Stroke",IF(#REF!=#REF!,IF(Q29=Q30,IF((J30-J29)&lt;0,1000+J30-J29-O29,J30-J29-O29),""),""),""),""),"")</f>
        <v>#REF!</v>
      </c>
      <c r="Q29" s="1" t="n">
        <v>2</v>
      </c>
      <c r="R29" s="1" t="e">
        <f aca="false">IF(#REF!&lt;&gt;#REF!,COUNTIFS($M$2:$M$988,$M$2,$C$2:$C$988,#REF!),"")</f>
        <v>#REF!</v>
      </c>
      <c r="S29" s="1" t="e">
        <f aca="false">IF(R29&lt;&gt;"",IF(R29=1,"",COUNTIFS($Q$2:$Q$988,"&gt;40",$C$2:$C$988,#REF!)),"")</f>
        <v>#REF!</v>
      </c>
      <c r="V29" s="7"/>
      <c r="W29" s="7"/>
      <c r="X29" s="7"/>
      <c r="Y29" s="7"/>
    </row>
    <row r="30" customFormat="false" ht="15.75" hidden="false" customHeight="false" outlineLevel="0" collapsed="false">
      <c r="A30" s="1" t="n">
        <f aca="false">I30+(H30*60)+(G30*3600)</f>
        <v>59753</v>
      </c>
      <c r="B30" s="2" t="str">
        <f aca="false">CONCATENATE(D30,E30,F30,G30,H30,I30)</f>
        <v>2017210163553</v>
      </c>
      <c r="C30" s="1" t="str">
        <f aca="false">CONCATENATE(D30,E30,F30)</f>
        <v>2017210</v>
      </c>
      <c r="D30" s="1" t="n">
        <v>2017</v>
      </c>
      <c r="E30" s="1" t="n">
        <v>2</v>
      </c>
      <c r="F30" s="1" t="n">
        <v>10</v>
      </c>
      <c r="G30" s="1" t="n">
        <v>16</v>
      </c>
      <c r="H30" s="1" t="n">
        <v>35</v>
      </c>
      <c r="I30" s="1" t="n">
        <v>53</v>
      </c>
      <c r="J30" s="1" t="n">
        <v>888</v>
      </c>
      <c r="K30" s="1" t="s">
        <v>0</v>
      </c>
      <c r="L30" s="1" t="e">
        <f aca="false">IF(#REF!=#REF!,IF(K30="Stroke",IF(K31="Stroke",IF((J31-J30)&lt;0,1000+J31-J30,J31-J30),""),""),"")</f>
        <v>#REF!</v>
      </c>
      <c r="M30" s="1" t="s">
        <v>1</v>
      </c>
      <c r="N30" s="1" t="s">
        <v>2</v>
      </c>
      <c r="O30" s="1" t="n">
        <v>2</v>
      </c>
      <c r="P30" s="1" t="e">
        <f aca="false">IF(#REF!=#REF!,IF(K30="Stroke",IF(K31="Stroke",IF(#REF!=#REF!,IF(Q30=Q31,IF((J31-J30)&lt;0,1000+J31-J30-O30,J31-J30-O30),""),""),""),""),"")</f>
        <v>#REF!</v>
      </c>
      <c r="Q30" s="1" t="n">
        <v>2</v>
      </c>
      <c r="R30" s="1" t="e">
        <f aca="false">IF(#REF!&lt;&gt;#REF!,COUNTIFS($K$112:$K$1378,$K$112,#REF!,#REF!),"")</f>
        <v>#REF!</v>
      </c>
      <c r="S30" s="1" t="e">
        <f aca="false">IF(AND(#REF!&lt;&gt;#REF!,#REF!=#REF!,M30="positive",M31="negative"),1,"")</f>
        <v>#REF!</v>
      </c>
      <c r="T30" s="1" t="e">
        <f aca="false">IF(AND(#REF!=#REF!,K:K="stroke",M:M="positive",S30&lt;&gt;"1"),1,"")</f>
        <v>#REF!</v>
      </c>
      <c r="U30" s="1" t="e">
        <f aca="false">IF((AND(R30&lt;&gt;"",W30&lt;&gt;1,K:K="stroke",M:M="negative",#REF!=#REF!)),IF(W30&lt;&gt;0,"",1),"")</f>
        <v>#REF!</v>
      </c>
      <c r="V30" s="1" t="e">
        <f aca="false">IF(R30="","",(SUM(S30:U30)+W30))</f>
        <v>#REF!</v>
      </c>
      <c r="W30" s="1" t="e">
        <f aca="false">IF(#REF!&lt;&gt;#REF!,COUNTIFS($K$112:$K$1378,"up",#REF!,#REF!),"")</f>
        <v>#REF!</v>
      </c>
      <c r="X30" s="1" t="e">
        <f aca="false">IF(#REF!&lt;&gt;#REF!,COUNTIFS($K$112:$K$1378,"SRS",#REF!,#REF!),"")</f>
        <v>#REF!</v>
      </c>
      <c r="Y30" s="1" t="e">
        <f aca="false">IF(R30&lt;&gt;"",IF(R30=1,"",COUNTIFS($O$112:$O$1378,"&gt;40",#REF!,#REF!)),"")</f>
        <v>#REF!</v>
      </c>
    </row>
    <row r="31" customFormat="false" ht="15.75" hidden="false" customHeight="false" outlineLevel="0" collapsed="false">
      <c r="A31" s="7" t="n">
        <f aca="false">I31+(H31*60)+(G31*3600)</f>
        <v>59753</v>
      </c>
      <c r="B31" s="8" t="str">
        <f aca="false">CONCATENATE(D31,E31,F31,G31,H31,I31)</f>
        <v>2017210163553</v>
      </c>
      <c r="C31" s="1" t="str">
        <f aca="false">CONCATENATE(D31,E31,F31)</f>
        <v>2017210</v>
      </c>
      <c r="D31" s="1" t="n">
        <v>2017</v>
      </c>
      <c r="E31" s="1" t="n">
        <v>2</v>
      </c>
      <c r="F31" s="1" t="n">
        <v>10</v>
      </c>
      <c r="G31" s="1" t="n">
        <v>16</v>
      </c>
      <c r="H31" s="1" t="n">
        <v>35</v>
      </c>
      <c r="I31" s="1" t="n">
        <v>53</v>
      </c>
      <c r="J31" s="1" t="n">
        <v>903</v>
      </c>
      <c r="K31" s="1" t="s">
        <v>0</v>
      </c>
      <c r="L31" s="1" t="e">
        <f aca="false">IF(#REF!=#REF!,IF(K31="Stroke",IF(K32="Stroke",IF((J32-J31)&lt;0,1000+J32-J31,J32-J31),""),""),"")</f>
        <v>#REF!</v>
      </c>
      <c r="M31" s="1" t="s">
        <v>1</v>
      </c>
      <c r="N31" s="1" t="s">
        <v>2</v>
      </c>
      <c r="O31" s="1" t="n">
        <v>2</v>
      </c>
      <c r="P31" s="1" t="e">
        <f aca="false">IF(#REF!=#REF!,IF(K31="Stroke",IF(K32="Stroke",IF(#REF!=#REF!,IF(Q31=Q32,IF((J32-J31)&lt;0,1000+J32-J31-O31,J32-J31-O31),""),""),""),""),"")</f>
        <v>#REF!</v>
      </c>
      <c r="Q31" s="1" t="n">
        <v>2</v>
      </c>
      <c r="R31" s="1" t="e">
        <f aca="false">IF(#REF!&lt;&gt;#REF!,COUNTIFS($M$2:$M$988,$M$2,$C$2:$C$988,#REF!),"")</f>
        <v>#REF!</v>
      </c>
      <c r="S31" s="1" t="e">
        <f aca="false">IF(R31&lt;&gt;"",IF(R31=1,"",COUNTIFS($Q$2:$Q$988,"&gt;40",$C$2:$C$988,#REF!)),"")</f>
        <v>#REF!</v>
      </c>
      <c r="V31" s="7"/>
      <c r="W31" s="7"/>
      <c r="X31" s="7"/>
      <c r="Y31" s="7"/>
    </row>
    <row r="32" customFormat="false" ht="15.75" hidden="false" customHeight="false" outlineLevel="0" collapsed="false">
      <c r="A32" s="1" t="n">
        <f aca="false">I32+(H32*60)+(G32*3600)</f>
        <v>59753</v>
      </c>
      <c r="B32" s="2" t="str">
        <f aca="false">CONCATENATE(D32,E32,F32,G32,H32,I32)</f>
        <v>2017210163553</v>
      </c>
      <c r="C32" s="1" t="str">
        <f aca="false">CONCATENATE(D32,E32,F32)</f>
        <v>2017210</v>
      </c>
      <c r="D32" s="1" t="n">
        <v>2017</v>
      </c>
      <c r="E32" s="1" t="n">
        <v>2</v>
      </c>
      <c r="F32" s="1" t="n">
        <v>10</v>
      </c>
      <c r="G32" s="1" t="n">
        <v>16</v>
      </c>
      <c r="H32" s="1" t="n">
        <v>35</v>
      </c>
      <c r="I32" s="1" t="n">
        <v>53</v>
      </c>
      <c r="J32" s="1" t="n">
        <v>903</v>
      </c>
      <c r="K32" s="1" t="s">
        <v>0</v>
      </c>
      <c r="L32" s="1" t="e">
        <f aca="false">IF(#REF!=#REF!,IF(K32="Stroke",IF(K33="Stroke",IF((J33-J32)&lt;0,1000+J33-J32,J33-J32),""),""),"")</f>
        <v>#REF!</v>
      </c>
      <c r="M32" s="1" t="s">
        <v>1</v>
      </c>
      <c r="N32" s="1" t="s">
        <v>2</v>
      </c>
      <c r="O32" s="1" t="n">
        <v>2</v>
      </c>
      <c r="P32" s="1" t="e">
        <f aca="false">IF(#REF!=#REF!,IF(K32="Stroke",IF(K33="Stroke",IF(#REF!=#REF!,IF(Q32=Q33,IF((J33-J32)&lt;0,1000+J33-J32-O32,J33-J32-O32),""),""),""),""),"")</f>
        <v>#REF!</v>
      </c>
      <c r="Q32" s="1" t="n">
        <v>2</v>
      </c>
      <c r="R32" s="1" t="e">
        <f aca="false">IF(#REF!&lt;&gt;#REF!,COUNTIFS($K$112:$K$1378,$K$112,#REF!,#REF!),"")</f>
        <v>#REF!</v>
      </c>
      <c r="S32" s="1" t="e">
        <f aca="false">IF(AND(#REF!&lt;&gt;#REF!,#REF!=#REF!,M32="positive",M33="negative"),1,"")</f>
        <v>#REF!</v>
      </c>
      <c r="T32" s="1" t="e">
        <f aca="false">IF(AND(#REF!=#REF!,K:K="stroke",M:M="positive",S32&lt;&gt;"1"),1,"")</f>
        <v>#REF!</v>
      </c>
      <c r="U32" s="1" t="e">
        <f aca="false">IF((AND(R32&lt;&gt;"",W32&lt;&gt;1,K:K="stroke",M:M="negative",#REF!=#REF!)),IF(W32&lt;&gt;0,"",1),"")</f>
        <v>#REF!</v>
      </c>
      <c r="V32" s="1" t="e">
        <f aca="false">IF(R32="","",(SUM(S32:U32)+W32))</f>
        <v>#REF!</v>
      </c>
      <c r="W32" s="1" t="e">
        <f aca="false">IF(#REF!&lt;&gt;#REF!,COUNTIFS($K$112:$K$1378,"up",#REF!,#REF!),"")</f>
        <v>#REF!</v>
      </c>
      <c r="X32" s="1" t="e">
        <f aca="false">IF(#REF!&lt;&gt;#REF!,COUNTIFS($K$112:$K$1378,"SRS",#REF!,#REF!),"")</f>
        <v>#REF!</v>
      </c>
      <c r="Y32" s="1" t="e">
        <f aca="false">IF(R32&lt;&gt;"",IF(R32=1,"",COUNTIFS($O$112:$O$1378,"&gt;40",#REF!,#REF!)),"")</f>
        <v>#REF!</v>
      </c>
    </row>
    <row r="33" customFormat="false" ht="15.75" hidden="false" customHeight="false" outlineLevel="0" collapsed="false">
      <c r="A33" s="7" t="n">
        <f aca="false">I33+(H33*60)+(G33*3600)</f>
        <v>59753</v>
      </c>
      <c r="B33" s="8" t="str">
        <f aca="false">CONCATENATE(D33,E33,F33,G33,H33,I33)</f>
        <v>2017210163553</v>
      </c>
      <c r="C33" s="1" t="str">
        <f aca="false">CONCATENATE(D33,E33,F33)</f>
        <v>2017210</v>
      </c>
      <c r="D33" s="1" t="n">
        <v>2017</v>
      </c>
      <c r="E33" s="1" t="n">
        <v>2</v>
      </c>
      <c r="F33" s="1" t="n">
        <v>10</v>
      </c>
      <c r="G33" s="1" t="n">
        <v>16</v>
      </c>
      <c r="H33" s="1" t="n">
        <v>35</v>
      </c>
      <c r="I33" s="1" t="n">
        <v>53</v>
      </c>
      <c r="J33" s="1" t="n">
        <v>921</v>
      </c>
      <c r="K33" s="1" t="s">
        <v>0</v>
      </c>
      <c r="L33" s="1" t="e">
        <f aca="false">IF(#REF!=#REF!,IF(K33="Stroke",IF(K34="Stroke",IF((J34-J33)&lt;0,1000+J34-J33,J34-J33),""),""),"")</f>
        <v>#REF!</v>
      </c>
      <c r="M33" s="1" t="s">
        <v>1</v>
      </c>
      <c r="N33" s="1" t="s">
        <v>2</v>
      </c>
      <c r="O33" s="1" t="n">
        <v>1</v>
      </c>
      <c r="P33" s="1" t="e">
        <f aca="false">IF(#REF!=#REF!,IF(K33="Stroke",IF(K34="Stroke",IF(#REF!=#REF!,IF(Q33=Q34,IF((J34-J33)&lt;0,1000+J34-J33-O33,J34-J33-O33),""),""),""),""),"")</f>
        <v>#REF!</v>
      </c>
      <c r="Q33" s="1" t="n">
        <v>2</v>
      </c>
      <c r="R33" s="1" t="e">
        <f aca="false">IF(#REF!&lt;&gt;#REF!,COUNTIFS($M$2:$M$988,$M$2,$C$2:$C$988,#REF!),"")</f>
        <v>#REF!</v>
      </c>
      <c r="S33" s="1" t="e">
        <f aca="false">IF(R33&lt;&gt;"",IF(R33=1,"",COUNTIFS($Q$2:$Q$988,"&gt;40",$C$2:$C$988,#REF!)),"")</f>
        <v>#REF!</v>
      </c>
      <c r="V33" s="7"/>
      <c r="W33" s="7"/>
      <c r="X33" s="7"/>
      <c r="Y33" s="7"/>
    </row>
    <row r="34" customFormat="false" ht="15.75" hidden="false" customHeight="false" outlineLevel="0" collapsed="false">
      <c r="A34" s="1" t="n">
        <f aca="false">I34+(H34*60)+(G34*3600)</f>
        <v>59753</v>
      </c>
      <c r="B34" s="2" t="str">
        <f aca="false">CONCATENATE(D34,E34,F34,G34,H34,I34)</f>
        <v>2017210163553</v>
      </c>
      <c r="C34" s="1" t="str">
        <f aca="false">CONCATENATE(D34,E34,F34)</f>
        <v>2017210</v>
      </c>
      <c r="D34" s="1" t="n">
        <v>2017</v>
      </c>
      <c r="E34" s="1" t="n">
        <v>2</v>
      </c>
      <c r="F34" s="1" t="n">
        <v>10</v>
      </c>
      <c r="G34" s="1" t="n">
        <v>16</v>
      </c>
      <c r="H34" s="1" t="n">
        <v>35</v>
      </c>
      <c r="I34" s="1" t="n">
        <v>53</v>
      </c>
      <c r="J34" s="1" t="n">
        <v>921</v>
      </c>
      <c r="K34" s="1" t="s">
        <v>0</v>
      </c>
      <c r="L34" s="1" t="e">
        <f aca="false">IF(#REF!=#REF!,IF(K34="Stroke",IF(K35="Stroke",IF((J35-J34)&lt;0,1000+J35-J34,J35-J34),""),""),"")</f>
        <v>#REF!</v>
      </c>
      <c r="M34" s="1" t="s">
        <v>1</v>
      </c>
      <c r="N34" s="1" t="s">
        <v>2</v>
      </c>
      <c r="O34" s="1" t="n">
        <v>1</v>
      </c>
      <c r="P34" s="1" t="e">
        <f aca="false">IF(#REF!=#REF!,IF(K34="Stroke",IF(K35="Stroke",IF(#REF!=#REF!,IF(Q34=Q35,IF((J35-J34)&lt;0,1000+J35-J34-O34,J35-J34-O34),""),""),""),""),"")</f>
        <v>#REF!</v>
      </c>
      <c r="Q34" s="1" t="n">
        <v>2</v>
      </c>
      <c r="R34" s="1" t="e">
        <f aca="false">IF(#REF!&lt;&gt;#REF!,COUNTIFS($K$112:$K$1378,$K$112,#REF!,#REF!),"")</f>
        <v>#REF!</v>
      </c>
      <c r="S34" s="1" t="e">
        <f aca="false">IF(AND(#REF!&lt;&gt;#REF!,#REF!=#REF!,M34="positive",M35="negative"),1,"")</f>
        <v>#REF!</v>
      </c>
      <c r="T34" s="1" t="e">
        <f aca="false">IF(AND(#REF!=#REF!,K:K="stroke",M:M="positive",S34&lt;&gt;"1"),1,"")</f>
        <v>#REF!</v>
      </c>
      <c r="U34" s="1" t="e">
        <f aca="false">IF((AND(R34&lt;&gt;"",W34&lt;&gt;1,K:K="stroke",M:M="negative",#REF!=#REF!)),IF(W34&lt;&gt;0,"",1),"")</f>
        <v>#REF!</v>
      </c>
      <c r="V34" s="1" t="e">
        <f aca="false">IF(R34="","",(SUM(S34:U34)+W34))</f>
        <v>#REF!</v>
      </c>
      <c r="W34" s="1" t="e">
        <f aca="false">IF(#REF!&lt;&gt;#REF!,COUNTIFS($K$112:$K$1378,"up",#REF!,#REF!),"")</f>
        <v>#REF!</v>
      </c>
      <c r="X34" s="1" t="e">
        <f aca="false">IF(#REF!&lt;&gt;#REF!,COUNTIFS($K$112:$K$1378,"SRS",#REF!,#REF!),"")</f>
        <v>#REF!</v>
      </c>
      <c r="Y34" s="1" t="e">
        <f aca="false">IF(R34&lt;&gt;"",IF(R34=1,"",COUNTIFS($O$112:$O$1378,"&gt;40",#REF!,#REF!)),"")</f>
        <v>#REF!</v>
      </c>
    </row>
    <row r="35" customFormat="false" ht="15.75" hidden="false" customHeight="false" outlineLevel="0" collapsed="false">
      <c r="A35" s="7" t="n">
        <f aca="false">I35+(H35*60)+(G35*3600)</f>
        <v>59753</v>
      </c>
      <c r="B35" s="8" t="str">
        <f aca="false">CONCATENATE(D35,E35,F35,G35,H35,I35)</f>
        <v>2017210163553</v>
      </c>
      <c r="C35" s="1" t="str">
        <f aca="false">CONCATENATE(D35,E35,F35)</f>
        <v>2017210</v>
      </c>
      <c r="D35" s="1" t="n">
        <v>2017</v>
      </c>
      <c r="E35" s="1" t="n">
        <v>2</v>
      </c>
      <c r="F35" s="1" t="n">
        <v>10</v>
      </c>
      <c r="G35" s="1" t="n">
        <v>16</v>
      </c>
      <c r="H35" s="1" t="n">
        <v>35</v>
      </c>
      <c r="I35" s="1" t="n">
        <v>53</v>
      </c>
      <c r="J35" s="1" t="n">
        <v>942</v>
      </c>
      <c r="K35" s="1" t="s">
        <v>0</v>
      </c>
      <c r="L35" s="1" t="e">
        <f aca="false">IF(#REF!=#REF!,IF(K35="Stroke",IF(K36="Stroke",IF((J36-J35)&lt;0,1000+J36-J35,J36-J35),""),""),"")</f>
        <v>#REF!</v>
      </c>
      <c r="M35" s="1" t="s">
        <v>1</v>
      </c>
      <c r="N35" s="1" t="s">
        <v>2</v>
      </c>
      <c r="O35" s="1" t="n">
        <v>1</v>
      </c>
      <c r="P35" s="1" t="e">
        <f aca="false">IF(#REF!=#REF!,IF(K35="Stroke",IF(K36="Stroke",IF(#REF!=#REF!,IF(Q35=Q36,IF((J36-J35)&lt;0,1000+J36-J35-O35,J36-J35-O35),""),""),""),""),"")</f>
        <v>#REF!</v>
      </c>
      <c r="Q35" s="1" t="n">
        <v>2</v>
      </c>
      <c r="R35" s="1" t="e">
        <f aca="false">IF(#REF!&lt;&gt;#REF!,COUNTIFS($M$2:$M$988,$M$2,$C$2:$C$988,#REF!),"")</f>
        <v>#REF!</v>
      </c>
      <c r="S35" s="1" t="e">
        <f aca="false">IF(R35&lt;&gt;"",IF(R35=1,"",COUNTIFS($Q$2:$Q$988,"&gt;40",$C$2:$C$988,#REF!)),"")</f>
        <v>#REF!</v>
      </c>
      <c r="V35" s="7"/>
      <c r="W35" s="7"/>
      <c r="X35" s="7"/>
      <c r="Y35" s="7"/>
    </row>
    <row r="36" customFormat="false" ht="15.75" hidden="false" customHeight="false" outlineLevel="0" collapsed="false">
      <c r="A36" s="1" t="n">
        <f aca="false">I36+(H36*60)+(G36*3600)</f>
        <v>59753</v>
      </c>
      <c r="B36" s="2" t="str">
        <f aca="false">CONCATENATE(D36,E36,F36,G36,H36,I36)</f>
        <v>2017210163553</v>
      </c>
      <c r="C36" s="1" t="str">
        <f aca="false">CONCATENATE(D36,E36,F36)</f>
        <v>2017210</v>
      </c>
      <c r="D36" s="1" t="n">
        <v>2017</v>
      </c>
      <c r="E36" s="1" t="n">
        <v>2</v>
      </c>
      <c r="F36" s="1" t="n">
        <v>10</v>
      </c>
      <c r="G36" s="1" t="n">
        <v>16</v>
      </c>
      <c r="H36" s="1" t="n">
        <v>35</v>
      </c>
      <c r="I36" s="1" t="n">
        <v>53</v>
      </c>
      <c r="J36" s="1" t="n">
        <v>942</v>
      </c>
      <c r="K36" s="1" t="s">
        <v>0</v>
      </c>
      <c r="L36" s="1" t="e">
        <f aca="false">IF(#REF!=#REF!,IF(K36="Stroke",IF(K37="Stroke",IF((J37-J36)&lt;0,1000+J37-J36,J37-J36),""),""),"")</f>
        <v>#REF!</v>
      </c>
      <c r="M36" s="1" t="s">
        <v>1</v>
      </c>
      <c r="N36" s="1" t="s">
        <v>2</v>
      </c>
      <c r="O36" s="1" t="n">
        <v>1</v>
      </c>
      <c r="P36" s="1" t="e">
        <f aca="false">IF(#REF!=#REF!,IF(K36="Stroke",IF(K37="Stroke",IF(#REF!=#REF!,IF(Q36=Q37,IF((J37-J36)&lt;0,1000+J37-J36-O36,J37-J36-O36),""),""),""),""),"")</f>
        <v>#REF!</v>
      </c>
      <c r="Q36" s="1" t="n">
        <v>2</v>
      </c>
      <c r="R36" s="1" t="e">
        <f aca="false">IF(#REF!&lt;&gt;#REF!,COUNTIFS($K$112:$K$1378,$K$112,#REF!,#REF!),"")</f>
        <v>#REF!</v>
      </c>
      <c r="S36" s="1" t="e">
        <f aca="false">IF(AND(#REF!&lt;&gt;#REF!,#REF!=#REF!,M36="positive",M37="negative"),1,"")</f>
        <v>#REF!</v>
      </c>
      <c r="T36" s="1" t="e">
        <f aca="false">IF(AND(#REF!=#REF!,K:K="stroke",M:M="positive",S36&lt;&gt;"1"),1,"")</f>
        <v>#REF!</v>
      </c>
      <c r="U36" s="1" t="e">
        <f aca="false">IF((AND(R36&lt;&gt;"",W36&lt;&gt;1,K:K="stroke",M:M="negative",#REF!=#REF!)),IF(W36&lt;&gt;0,"",1),"")</f>
        <v>#REF!</v>
      </c>
      <c r="V36" s="1" t="e">
        <f aca="false">IF(R36="","",(SUM(S36:U36)+W36))</f>
        <v>#REF!</v>
      </c>
      <c r="W36" s="1" t="e">
        <f aca="false">IF(#REF!&lt;&gt;#REF!,COUNTIFS($K$112:$K$1378,"up",#REF!,#REF!),"")</f>
        <v>#REF!</v>
      </c>
      <c r="X36" s="1" t="e">
        <f aca="false">IF(#REF!&lt;&gt;#REF!,COUNTIFS($K$112:$K$1378,"SRS",#REF!,#REF!),"")</f>
        <v>#REF!</v>
      </c>
      <c r="Y36" s="1" t="e">
        <f aca="false">IF(R36&lt;&gt;"",IF(R36=1,"",COUNTIFS($O$112:$O$1378,"&gt;40",#REF!,#REF!)),"")</f>
        <v>#REF!</v>
      </c>
    </row>
    <row r="37" customFormat="false" ht="15.75" hidden="false" customHeight="false" outlineLevel="0" collapsed="false">
      <c r="A37" s="7" t="n">
        <f aca="false">I37+(H37*60)+(G37*3600)</f>
        <v>59753</v>
      </c>
      <c r="B37" s="8" t="str">
        <f aca="false">CONCATENATE(D37,E37,F37,G37,H37,I37)</f>
        <v>2017210163553</v>
      </c>
      <c r="C37" s="1" t="str">
        <f aca="false">CONCATENATE(D37,E37,F37)</f>
        <v>2017210</v>
      </c>
      <c r="D37" s="1" t="n">
        <v>2017</v>
      </c>
      <c r="E37" s="1" t="n">
        <v>2</v>
      </c>
      <c r="F37" s="1" t="n">
        <v>10</v>
      </c>
      <c r="G37" s="1" t="n">
        <v>16</v>
      </c>
      <c r="H37" s="1" t="n">
        <v>35</v>
      </c>
      <c r="I37" s="1" t="n">
        <v>53</v>
      </c>
      <c r="J37" s="1" t="n">
        <v>959</v>
      </c>
      <c r="K37" s="1" t="s">
        <v>0</v>
      </c>
      <c r="L37" s="1" t="e">
        <f aca="false">IF(#REF!=#REF!,IF(K37="Stroke",IF(K38="Stroke",IF((J38-J37)&lt;0,1000+J38-J37,J38-J37),""),""),"")</f>
        <v>#REF!</v>
      </c>
      <c r="M37" s="1" t="s">
        <v>1</v>
      </c>
      <c r="N37" s="1" t="s">
        <v>2</v>
      </c>
      <c r="O37" s="1" t="n">
        <v>2</v>
      </c>
      <c r="P37" s="1" t="e">
        <f aca="false">IF(#REF!=#REF!,IF(K37="Stroke",IF(K38="Stroke",IF(#REF!=#REF!,IF(Q37=Q38,IF((J38-J37)&lt;0,1000+J38-J37-O37,J38-J37-O37),""),""),""),""),"")</f>
        <v>#REF!</v>
      </c>
      <c r="Q37" s="1" t="n">
        <v>2</v>
      </c>
      <c r="R37" s="1" t="e">
        <f aca="false">IF(#REF!&lt;&gt;#REF!,COUNTIFS($M$2:$M$988,$M$2,$C$2:$C$988,#REF!),"")</f>
        <v>#REF!</v>
      </c>
      <c r="S37" s="1" t="e">
        <f aca="false">IF(R37&lt;&gt;"",IF(R37=1,"",COUNTIFS($Q$2:$Q$988,"&gt;40",$C$2:$C$988,#REF!)),"")</f>
        <v>#REF!</v>
      </c>
      <c r="V37" s="7"/>
      <c r="W37" s="7"/>
      <c r="X37" s="7"/>
      <c r="Y37" s="7"/>
    </row>
    <row r="38" s="5" customFormat="true" ht="15.75" hidden="false" customHeight="false" outlineLevel="0" collapsed="false">
      <c r="A38" s="1" t="n">
        <f aca="false">I38+(H38*60)+(G38*3600)</f>
        <v>59753</v>
      </c>
      <c r="B38" s="2" t="str">
        <f aca="false">CONCATENATE(D38,E38,F38,G38,H38,I38)</f>
        <v>2017210163553</v>
      </c>
      <c r="C38" s="1" t="str">
        <f aca="false">CONCATENATE(D38,E38,F38)</f>
        <v>2017210</v>
      </c>
      <c r="D38" s="1" t="n">
        <v>2017</v>
      </c>
      <c r="E38" s="1" t="n">
        <v>2</v>
      </c>
      <c r="F38" s="1" t="n">
        <v>10</v>
      </c>
      <c r="G38" s="1" t="n">
        <v>16</v>
      </c>
      <c r="H38" s="1" t="n">
        <v>35</v>
      </c>
      <c r="I38" s="1" t="n">
        <v>53</v>
      </c>
      <c r="J38" s="1" t="n">
        <v>959</v>
      </c>
      <c r="K38" s="1" t="s">
        <v>0</v>
      </c>
      <c r="L38" s="1" t="e">
        <f aca="false">IF(#REF!=#REF!,IF(K38="Stroke",IF(K39="Stroke",IF((J39-J38)&lt;0,1000+J39-J38,J39-J38),""),""),"")</f>
        <v>#REF!</v>
      </c>
      <c r="M38" s="1" t="s">
        <v>1</v>
      </c>
      <c r="N38" s="1" t="s">
        <v>2</v>
      </c>
      <c r="O38" s="1" t="n">
        <v>2</v>
      </c>
      <c r="P38" s="1" t="e">
        <f aca="false">IF(#REF!=#REF!,IF(K38="Stroke",IF(K39="Stroke",IF(#REF!=#REF!,IF(Q38=Q39,IF((J39-J38)&lt;0,1000+J39-J38-O38,J39-J38-O38),""),""),""),""),"")</f>
        <v>#REF!</v>
      </c>
      <c r="Q38" s="1" t="n">
        <v>2</v>
      </c>
      <c r="R38" s="1" t="e">
        <f aca="false">IF(#REF!&lt;&gt;#REF!,COUNTIFS($K$112:$K$1378,$K$112,#REF!,#REF!),"")</f>
        <v>#REF!</v>
      </c>
      <c r="S38" s="1" t="e">
        <f aca="false">IF(AND(#REF!&lt;&gt;#REF!,#REF!=#REF!,M38="positive",M39="negative"),1,"")</f>
        <v>#REF!</v>
      </c>
      <c r="T38" s="1" t="e">
        <f aca="false">IF(AND(#REF!=#REF!,K:K="stroke",M:M="positive",S38&lt;&gt;"1"),1,"")</f>
        <v>#REF!</v>
      </c>
      <c r="U38" s="1" t="e">
        <f aca="false">IF((AND(R38&lt;&gt;"",W38&lt;&gt;1,K:K="stroke",M:M="negative",#REF!=#REF!)),IF(W38&lt;&gt;0,"",1),"")</f>
        <v>#REF!</v>
      </c>
      <c r="V38" s="1" t="e">
        <f aca="false">IF(R38="","",(SUM(S38:U38)+W38))</f>
        <v>#REF!</v>
      </c>
      <c r="W38" s="1" t="e">
        <f aca="false">IF(#REF!&lt;&gt;#REF!,COUNTIFS($K$112:$K$1378,"up",#REF!,#REF!),"")</f>
        <v>#REF!</v>
      </c>
      <c r="X38" s="1" t="e">
        <f aca="false">IF(#REF!&lt;&gt;#REF!,COUNTIFS($K$112:$K$1378,"SRS",#REF!,#REF!),"")</f>
        <v>#REF!</v>
      </c>
      <c r="Y38" s="1" t="e">
        <f aca="false">IF(R38&lt;&gt;"",IF(R38=1,"",COUNTIFS($O$112:$O$1378,"&gt;40",#REF!,#REF!)),"")</f>
        <v>#REF!</v>
      </c>
      <c r="Z38" s="1"/>
      <c r="AA38" s="1"/>
      <c r="AB38" s="1"/>
      <c r="AC38" s="1"/>
      <c r="AD38" s="1"/>
      <c r="AE38" s="1"/>
      <c r="AF38" s="1"/>
      <c r="AG38" s="1"/>
      <c r="AH38" s="1"/>
    </row>
    <row r="39" customFormat="false" ht="15.75" hidden="false" customHeight="false" outlineLevel="0" collapsed="false">
      <c r="A39" s="7" t="n">
        <f aca="false">I39+(H39*60)+(G39*3600)</f>
        <v>59753</v>
      </c>
      <c r="B39" s="8" t="str">
        <f aca="false">CONCATENATE(D39,E39,F39,G39,H39,I39)</f>
        <v>2017210163553</v>
      </c>
      <c r="C39" s="1" t="str">
        <f aca="false">CONCATENATE(D39,E39,F39)</f>
        <v>2017210</v>
      </c>
      <c r="D39" s="1" t="n">
        <v>2017</v>
      </c>
      <c r="E39" s="1" t="n">
        <v>2</v>
      </c>
      <c r="F39" s="1" t="n">
        <v>10</v>
      </c>
      <c r="G39" s="1" t="n">
        <v>16</v>
      </c>
      <c r="H39" s="1" t="n">
        <v>35</v>
      </c>
      <c r="I39" s="1" t="n">
        <v>53</v>
      </c>
      <c r="J39" s="1" t="n">
        <v>978</v>
      </c>
      <c r="K39" s="1" t="s">
        <v>0</v>
      </c>
      <c r="L39" s="1" t="e">
        <f aca="false">IF(#REF!=#REF!,IF(K39="Stroke",IF(K40="Stroke",IF((J40-J39)&lt;0,1000+J40-J39,J40-J39),""),""),"")</f>
        <v>#REF!</v>
      </c>
      <c r="M39" s="1" t="s">
        <v>1</v>
      </c>
      <c r="N39" s="1" t="s">
        <v>2</v>
      </c>
      <c r="O39" s="1" t="n">
        <v>1</v>
      </c>
      <c r="P39" s="1" t="e">
        <f aca="false">IF(#REF!=#REF!,IF(K39="Stroke",IF(K40="Stroke",IF(#REF!=#REF!,IF(Q39=Q40,IF((J40-J39)&lt;0,1000+J40-J39-O39,J40-J39-O39),""),""),""),""),"")</f>
        <v>#REF!</v>
      </c>
      <c r="Q39" s="1" t="n">
        <v>2</v>
      </c>
      <c r="R39" s="1" t="e">
        <f aca="false">IF(#REF!&lt;&gt;#REF!,COUNTIFS($M$2:$M$988,$M$2,$C$2:$C$988,#REF!),"")</f>
        <v>#REF!</v>
      </c>
      <c r="S39" s="1" t="e">
        <f aca="false">IF(R39&lt;&gt;"",IF(R39=1,"",COUNTIFS($Q$2:$Q$988,"&gt;40",$C$2:$C$988,#REF!)),"")</f>
        <v>#REF!</v>
      </c>
      <c r="V39" s="7"/>
      <c r="W39" s="7"/>
      <c r="X39" s="7"/>
      <c r="Y39" s="7"/>
    </row>
    <row r="40" customFormat="false" ht="15.75" hidden="false" customHeight="false" outlineLevel="0" collapsed="false">
      <c r="A40" s="1" t="n">
        <f aca="false">I40+(H40*60)+(G40*3600)</f>
        <v>59753</v>
      </c>
      <c r="B40" s="2" t="str">
        <f aca="false">CONCATENATE(D40,E40,F40,G40,H40,I40)</f>
        <v>2017210163553</v>
      </c>
      <c r="C40" s="1" t="str">
        <f aca="false">CONCATENATE(D40,E40,F40)</f>
        <v>2017210</v>
      </c>
      <c r="D40" s="1" t="n">
        <v>2017</v>
      </c>
      <c r="E40" s="1" t="n">
        <v>2</v>
      </c>
      <c r="F40" s="1" t="n">
        <v>10</v>
      </c>
      <c r="G40" s="1" t="n">
        <v>16</v>
      </c>
      <c r="H40" s="1" t="n">
        <v>35</v>
      </c>
      <c r="I40" s="1" t="n">
        <v>53</v>
      </c>
      <c r="J40" s="1" t="n">
        <v>978</v>
      </c>
      <c r="K40" s="1" t="s">
        <v>0</v>
      </c>
      <c r="L40" s="1" t="e">
        <f aca="false">IF(#REF!=#REF!,IF(K40="Stroke",IF(K41="Stroke",IF((J41-J40)&lt;0,1000+J41-J40,J41-J40),""),""),"")</f>
        <v>#REF!</v>
      </c>
      <c r="M40" s="1" t="s">
        <v>1</v>
      </c>
      <c r="N40" s="1" t="s">
        <v>2</v>
      </c>
      <c r="O40" s="1" t="n">
        <v>1</v>
      </c>
      <c r="P40" s="1" t="e">
        <f aca="false">IF(#REF!=#REF!,IF(K40="Stroke",IF(K41="Stroke",IF(#REF!=#REF!,IF(Q40=Q41,IF((J41-J40)&lt;0,1000+J41-J40-O40,J41-J40-O40),""),""),""),""),"")</f>
        <v>#REF!</v>
      </c>
      <c r="Q40" s="1" t="n">
        <v>2</v>
      </c>
      <c r="R40" s="1" t="e">
        <f aca="false">IF(#REF!&lt;&gt;#REF!,COUNTIFS($K$112:$K$1378,$K$112,#REF!,#REF!),"")</f>
        <v>#REF!</v>
      </c>
      <c r="S40" s="1" t="e">
        <f aca="false">IF(AND(#REF!&lt;&gt;#REF!,#REF!=#REF!,M40="positive",M41="negative"),1,"")</f>
        <v>#REF!</v>
      </c>
      <c r="T40" s="1" t="e">
        <f aca="false">IF(AND(#REF!=#REF!,K:K="stroke",M:M="positive",S40&lt;&gt;"1"),1,"")</f>
        <v>#REF!</v>
      </c>
      <c r="U40" s="1" t="e">
        <f aca="false">IF((AND(R40&lt;&gt;"",W40&lt;&gt;1,K:K="stroke",M:M="negative",#REF!=#REF!)),IF(W40&lt;&gt;0,"",1),"")</f>
        <v>#REF!</v>
      </c>
      <c r="V40" s="1" t="e">
        <f aca="false">IF(R40="","",(SUM(S40:U40)+W40))</f>
        <v>#REF!</v>
      </c>
      <c r="W40" s="1" t="e">
        <f aca="false">IF(#REF!&lt;&gt;#REF!,COUNTIFS($K$112:$K$1378,"up",#REF!,#REF!),"")</f>
        <v>#REF!</v>
      </c>
      <c r="X40" s="1" t="e">
        <f aca="false">IF(#REF!&lt;&gt;#REF!,COUNTIFS($K$112:$K$1378,"SRS",#REF!,#REF!),"")</f>
        <v>#REF!</v>
      </c>
      <c r="Y40" s="1" t="e">
        <f aca="false">IF(R40&lt;&gt;"",IF(R40=1,"",COUNTIFS($O$112:$O$1378,"&gt;40",#REF!,#REF!)),"")</f>
        <v>#REF!</v>
      </c>
    </row>
    <row r="41" customFormat="false" ht="15.75" hidden="false" customHeight="false" outlineLevel="0" collapsed="false">
      <c r="A41" s="7" t="n">
        <f aca="false">I41+(H41*60)+(G41*3600)</f>
        <v>59753</v>
      </c>
      <c r="B41" s="8" t="str">
        <f aca="false">CONCATENATE(D41,E41,F41,G41,H41,I41)</f>
        <v>2017210163553</v>
      </c>
      <c r="C41" s="1" t="str">
        <f aca="false">CONCATENATE(D41,E41,F41)</f>
        <v>2017210</v>
      </c>
      <c r="D41" s="1" t="n">
        <v>2017</v>
      </c>
      <c r="E41" s="1" t="n">
        <v>2</v>
      </c>
      <c r="F41" s="1" t="n">
        <v>10</v>
      </c>
      <c r="G41" s="1" t="n">
        <v>16</v>
      </c>
      <c r="H41" s="1" t="n">
        <v>35</v>
      </c>
      <c r="I41" s="1" t="n">
        <v>53</v>
      </c>
      <c r="J41" s="1" t="n">
        <v>996</v>
      </c>
      <c r="K41" s="1" t="s">
        <v>0</v>
      </c>
      <c r="L41" s="1" t="e">
        <f aca="false">IF(#REF!=#REF!,IF(K41="Stroke",IF(K42="Stroke",IF((J42-J41)&lt;0,1000+J42-J41,J42-J41),""),""),"")</f>
        <v>#REF!</v>
      </c>
      <c r="M41" s="1" t="s">
        <v>1</v>
      </c>
      <c r="N41" s="1" t="s">
        <v>2</v>
      </c>
      <c r="O41" s="1" t="n">
        <v>2</v>
      </c>
      <c r="P41" s="1" t="e">
        <f aca="false">IF(#REF!=#REF!,IF(K41="Stroke",IF(K42="Stroke",IF(#REF!=#REF!,IF(Q41=Q42,IF((J42-J41)&lt;0,1000+J42-J41-O41,J42-J41-O41),""),""),""),""),"")</f>
        <v>#REF!</v>
      </c>
      <c r="Q41" s="1" t="n">
        <v>2</v>
      </c>
      <c r="R41" s="1" t="e">
        <f aca="false">IF(#REF!&lt;&gt;#REF!,COUNTIFS($M$2:$M$988,$M$2,$C$2:$C$988,#REF!),"")</f>
        <v>#REF!</v>
      </c>
      <c r="S41" s="1" t="e">
        <f aca="false">IF(R41&lt;&gt;"",IF(R41=1,"",COUNTIFS($Q$2:$Q$988,"&gt;40",$C$2:$C$988,#REF!)),"")</f>
        <v>#REF!</v>
      </c>
      <c r="V41" s="7"/>
      <c r="W41" s="7"/>
      <c r="X41" s="7"/>
      <c r="Y41" s="7"/>
    </row>
    <row r="42" customFormat="false" ht="15.75" hidden="false" customHeight="false" outlineLevel="0" collapsed="false">
      <c r="A42" s="1" t="n">
        <f aca="false">I42+(H42*60)+(G42*3600)</f>
        <v>59753</v>
      </c>
      <c r="B42" s="2" t="str">
        <f aca="false">CONCATENATE(D42,E42,F42,G42,H42,I42)</f>
        <v>2017210163553</v>
      </c>
      <c r="C42" s="1" t="str">
        <f aca="false">CONCATENATE(D42,E42,F42)</f>
        <v>2017210</v>
      </c>
      <c r="D42" s="1" t="n">
        <v>2017</v>
      </c>
      <c r="E42" s="1" t="n">
        <v>2</v>
      </c>
      <c r="F42" s="1" t="n">
        <v>10</v>
      </c>
      <c r="G42" s="1" t="n">
        <v>16</v>
      </c>
      <c r="H42" s="1" t="n">
        <v>35</v>
      </c>
      <c r="I42" s="1" t="n">
        <v>53</v>
      </c>
      <c r="J42" s="1" t="n">
        <v>996</v>
      </c>
      <c r="K42" s="1" t="s">
        <v>0</v>
      </c>
      <c r="L42" s="1" t="e">
        <f aca="false">IF(#REF!=#REF!,IF(K42="Stroke",IF(K43="Stroke",IF((J43-J42)&lt;0,1000+J43-J42,J43-J42),""),""),"")</f>
        <v>#REF!</v>
      </c>
      <c r="M42" s="1" t="s">
        <v>1</v>
      </c>
      <c r="N42" s="1" t="s">
        <v>2</v>
      </c>
      <c r="O42" s="1" t="n">
        <v>2</v>
      </c>
      <c r="P42" s="1" t="e">
        <f aca="false">IF(#REF!=#REF!,IF(K42="Stroke",IF(K43="Stroke",IF(#REF!=#REF!,IF(Q42=Q43,IF((J43-J42)&lt;0,1000+J43-J42-O42,J43-J42-O42),""),""),""),""),"")</f>
        <v>#REF!</v>
      </c>
      <c r="Q42" s="1" t="n">
        <v>2</v>
      </c>
      <c r="R42" s="1" t="e">
        <f aca="false">IF(#REF!&lt;&gt;#REF!,COUNTIFS($K$112:$K$1378,$K$112,#REF!,#REF!),"")</f>
        <v>#REF!</v>
      </c>
      <c r="S42" s="1" t="e">
        <f aca="false">IF(AND(#REF!&lt;&gt;#REF!,#REF!=#REF!,M42="positive",M43="negative"),1,"")</f>
        <v>#REF!</v>
      </c>
      <c r="T42" s="1" t="e">
        <f aca="false">IF(AND(#REF!=#REF!,K:K="stroke",M:M="positive",S42&lt;&gt;"1"),1,"")</f>
        <v>#REF!</v>
      </c>
      <c r="U42" s="1" t="e">
        <f aca="false">IF((AND(R42&lt;&gt;"",W42&lt;&gt;1,K:K="stroke",M:M="negative",#REF!=#REF!)),IF(W42&lt;&gt;0,"",1),"")</f>
        <v>#REF!</v>
      </c>
      <c r="V42" s="1" t="e">
        <f aca="false">IF(R42="","",(SUM(S42:U42)+W42))</f>
        <v>#REF!</v>
      </c>
      <c r="W42" s="1" t="e">
        <f aca="false">IF(#REF!&lt;&gt;#REF!,COUNTIFS($K$112:$K$1378,"up",#REF!,#REF!),"")</f>
        <v>#REF!</v>
      </c>
      <c r="X42" s="1" t="e">
        <f aca="false">IF(#REF!&lt;&gt;#REF!,COUNTIFS($K$112:$K$1378,"SRS",#REF!,#REF!),"")</f>
        <v>#REF!</v>
      </c>
      <c r="Y42" s="1" t="e">
        <f aca="false">IF(R42&lt;&gt;"",IF(R42=1,"",COUNTIFS($O$112:$O$1378,"&gt;40",#REF!,#REF!)),"")</f>
        <v>#REF!</v>
      </c>
    </row>
    <row r="43" s="5" customFormat="true" ht="15.75" hidden="false" customHeight="false" outlineLevel="0" collapsed="false">
      <c r="A43" s="7" t="n">
        <f aca="false">I43+(H43*60)+(G43*3600)</f>
        <v>59754</v>
      </c>
      <c r="B43" s="8" t="str">
        <f aca="false">CONCATENATE(D43,E43,F43,G43,H43,I43)</f>
        <v>2017210163554</v>
      </c>
      <c r="C43" s="1" t="str">
        <f aca="false">CONCATENATE(D43,E43,F43)</f>
        <v>2017210</v>
      </c>
      <c r="D43" s="1" t="n">
        <v>2017</v>
      </c>
      <c r="E43" s="1" t="n">
        <v>2</v>
      </c>
      <c r="F43" s="1" t="n">
        <v>10</v>
      </c>
      <c r="G43" s="1" t="n">
        <v>16</v>
      </c>
      <c r="H43" s="1" t="n">
        <v>35</v>
      </c>
      <c r="I43" s="1" t="n">
        <v>54</v>
      </c>
      <c r="J43" s="1" t="n">
        <v>12</v>
      </c>
      <c r="K43" s="1" t="s">
        <v>0</v>
      </c>
      <c r="L43" s="1" t="e">
        <f aca="false">IF(#REF!=#REF!,IF(K43="Stroke",IF(K44="Stroke",IF((J44-J43)&lt;0,1000+J44-J43,J44-J43),""),""),"")</f>
        <v>#REF!</v>
      </c>
      <c r="M43" s="1" t="s">
        <v>1</v>
      </c>
      <c r="N43" s="1" t="s">
        <v>2</v>
      </c>
      <c r="O43" s="1" t="n">
        <v>1</v>
      </c>
      <c r="P43" s="1" t="e">
        <f aca="false">IF(#REF!=#REF!,IF(K43="Stroke",IF(K44="Stroke",IF(#REF!=#REF!,IF(Q43=Q44,IF((J44-J43)&lt;0,1000+J44-J43-O43,J44-J43-O43),""),""),""),""),"")</f>
        <v>#REF!</v>
      </c>
      <c r="Q43" s="1" t="n">
        <v>2</v>
      </c>
      <c r="R43" s="1" t="e">
        <f aca="false">IF(#REF!&lt;&gt;#REF!,COUNTIFS($M$2:$M$988,$M$2,$C$2:$C$988,#REF!),"")</f>
        <v>#REF!</v>
      </c>
      <c r="S43" s="1" t="e">
        <f aca="false">IF(R43&lt;&gt;"",IF(R43=1,"",COUNTIFS($Q$2:$Q$988,"&gt;40",$C$2:$C$988,#REF!)),"")</f>
        <v>#REF!</v>
      </c>
      <c r="T43" s="1"/>
      <c r="U43" s="1"/>
      <c r="V43" s="7"/>
      <c r="W43" s="7"/>
      <c r="X43" s="7"/>
      <c r="Y43" s="7"/>
      <c r="Z43" s="1"/>
      <c r="AA43" s="1"/>
      <c r="AB43" s="1"/>
      <c r="AC43" s="1"/>
      <c r="AD43" s="1"/>
      <c r="AE43" s="1"/>
      <c r="AF43" s="1"/>
      <c r="AG43" s="1"/>
      <c r="AH43" s="1"/>
    </row>
    <row r="44" s="5" customFormat="true" ht="15.75" hidden="false" customHeight="false" outlineLevel="0" collapsed="false">
      <c r="A44" s="1" t="n">
        <f aca="false">I44+(H44*60)+(G44*3600)</f>
        <v>59754</v>
      </c>
      <c r="B44" s="2" t="str">
        <f aca="false">CONCATENATE(D44,E44,F44,G44,H44,I44)</f>
        <v>2017210163554</v>
      </c>
      <c r="C44" s="1" t="str">
        <f aca="false">CONCATENATE(D44,E44,F44)</f>
        <v>2017210</v>
      </c>
      <c r="D44" s="1" t="n">
        <v>2017</v>
      </c>
      <c r="E44" s="1" t="n">
        <v>2</v>
      </c>
      <c r="F44" s="1" t="n">
        <v>10</v>
      </c>
      <c r="G44" s="1" t="n">
        <v>16</v>
      </c>
      <c r="H44" s="1" t="n">
        <v>35</v>
      </c>
      <c r="I44" s="1" t="n">
        <v>54</v>
      </c>
      <c r="J44" s="1" t="n">
        <v>12</v>
      </c>
      <c r="K44" s="1" t="s">
        <v>0</v>
      </c>
      <c r="L44" s="1" t="e">
        <f aca="false">IF(#REF!=#REF!,IF(K44="Stroke",IF(K45="Stroke",IF((J45-J44)&lt;0,1000+J45-J44,J45-J44),""),""),"")</f>
        <v>#REF!</v>
      </c>
      <c r="M44" s="1" t="s">
        <v>1</v>
      </c>
      <c r="N44" s="1" t="s">
        <v>2</v>
      </c>
      <c r="O44" s="1" t="n">
        <v>1</v>
      </c>
      <c r="P44" s="1" t="e">
        <f aca="false">IF(#REF!=#REF!,IF(K44="Stroke",IF(K45="Stroke",IF(#REF!=#REF!,IF(Q44=Q45,IF((J45-J44)&lt;0,1000+J45-J44-O44,J45-J44-O44),""),""),""),""),"")</f>
        <v>#REF!</v>
      </c>
      <c r="Q44" s="1" t="n">
        <v>2</v>
      </c>
      <c r="R44" s="1" t="e">
        <f aca="false">IF(#REF!&lt;&gt;#REF!,COUNTIFS($K$112:$K$1378,$K$112,#REF!,#REF!),"")</f>
        <v>#REF!</v>
      </c>
      <c r="S44" s="1" t="e">
        <f aca="false">IF(AND(#REF!&lt;&gt;#REF!,#REF!=#REF!,M44="positive",M45="negative"),1,"")</f>
        <v>#REF!</v>
      </c>
      <c r="T44" s="1" t="e">
        <f aca="false">IF(AND(#REF!=#REF!,K:K="stroke",M:M="positive",S44&lt;&gt;"1"),1,"")</f>
        <v>#REF!</v>
      </c>
      <c r="U44" s="1" t="e">
        <f aca="false">IF((AND(R44&lt;&gt;"",W44&lt;&gt;1,K:K="stroke",M:M="negative",#REF!=#REF!)),IF(W44&lt;&gt;0,"",1),"")</f>
        <v>#REF!</v>
      </c>
      <c r="V44" s="1" t="e">
        <f aca="false">IF(R44="","",(SUM(S44:U44)+W44))</f>
        <v>#REF!</v>
      </c>
      <c r="W44" s="1" t="e">
        <f aca="false">IF(#REF!&lt;&gt;#REF!,COUNTIFS($K$112:$K$1378,"up",#REF!,#REF!),"")</f>
        <v>#REF!</v>
      </c>
      <c r="X44" s="1" t="e">
        <f aca="false">IF(#REF!&lt;&gt;#REF!,COUNTIFS($K$112:$K$1378,"SRS",#REF!,#REF!),"")</f>
        <v>#REF!</v>
      </c>
      <c r="Y44" s="1" t="e">
        <f aca="false">IF(R44&lt;&gt;"",IF(R44=1,"",COUNTIFS($O$112:$O$1378,"&gt;40",#REF!,#REF!)),"")</f>
        <v>#REF!</v>
      </c>
      <c r="Z44" s="1"/>
      <c r="AA44" s="1"/>
      <c r="AB44" s="1"/>
      <c r="AC44" s="1"/>
      <c r="AD44" s="1"/>
      <c r="AE44" s="1"/>
      <c r="AF44" s="1"/>
      <c r="AG44" s="1"/>
      <c r="AH44" s="1"/>
    </row>
    <row r="45" customFormat="false" ht="15.75" hidden="false" customHeight="false" outlineLevel="0" collapsed="false">
      <c r="A45" s="7" t="n">
        <f aca="false">I45+(H45*60)+(G45*3600)</f>
        <v>59754</v>
      </c>
      <c r="B45" s="8" t="str">
        <f aca="false">CONCATENATE(D45,E45,F45,G45,H45,I45)</f>
        <v>2017210163554</v>
      </c>
      <c r="C45" s="1" t="str">
        <f aca="false">CONCATENATE(D45,E45,F45)</f>
        <v>2017210</v>
      </c>
      <c r="D45" s="1" t="n">
        <v>2017</v>
      </c>
      <c r="E45" s="1" t="n">
        <v>2</v>
      </c>
      <c r="F45" s="1" t="n">
        <v>10</v>
      </c>
      <c r="G45" s="1" t="n">
        <v>16</v>
      </c>
      <c r="H45" s="1" t="n">
        <v>35</v>
      </c>
      <c r="I45" s="1" t="n">
        <v>54</v>
      </c>
      <c r="J45" s="1" t="n">
        <v>31</v>
      </c>
      <c r="K45" s="1" t="s">
        <v>0</v>
      </c>
      <c r="L45" s="1" t="e">
        <f aca="false">IF(#REF!=#REF!,IF(K45="Stroke",IF(K46="Stroke",IF((J46-J45)&lt;0,1000+J46-J45,J46-J45),""),""),"")</f>
        <v>#REF!</v>
      </c>
      <c r="M45" s="1" t="s">
        <v>1</v>
      </c>
      <c r="N45" s="1" t="s">
        <v>2</v>
      </c>
      <c r="O45" s="1" t="n">
        <v>3</v>
      </c>
      <c r="P45" s="1" t="e">
        <f aca="false">IF(#REF!=#REF!,IF(K45="Stroke",IF(K46="Stroke",IF(#REF!=#REF!,IF(Q45=Q46,IF((J46-J45)&lt;0,1000+J46-J45-O45,J46-J45-O45),""),""),""),""),"")</f>
        <v>#REF!</v>
      </c>
      <c r="Q45" s="1" t="n">
        <v>2</v>
      </c>
      <c r="R45" s="1" t="e">
        <f aca="false">IF(#REF!&lt;&gt;#REF!,COUNTIFS($M$2:$M$988,$M$2,$C$2:$C$988,#REF!),"")</f>
        <v>#REF!</v>
      </c>
      <c r="S45" s="1" t="e">
        <f aca="false">IF(R45&lt;&gt;"",IF(R45=1,"",COUNTIFS($Q$2:$Q$988,"&gt;40",$C$2:$C$988,#REF!)),"")</f>
        <v>#REF!</v>
      </c>
      <c r="V45" s="7"/>
      <c r="W45" s="7"/>
      <c r="X45" s="7"/>
      <c r="Y45" s="7"/>
    </row>
    <row r="46" s="5" customFormat="true" ht="15.75" hidden="false" customHeight="false" outlineLevel="0" collapsed="false">
      <c r="A46" s="1" t="n">
        <f aca="false">I46+(H46*60)+(G46*3600)</f>
        <v>59754</v>
      </c>
      <c r="B46" s="2" t="str">
        <f aca="false">CONCATENATE(D46,E46,F46,G46,H46,I46)</f>
        <v>2017210163554</v>
      </c>
      <c r="C46" s="1" t="str">
        <f aca="false">CONCATENATE(D46,E46,F46)</f>
        <v>2017210</v>
      </c>
      <c r="D46" s="1" t="n">
        <v>2017</v>
      </c>
      <c r="E46" s="1" t="n">
        <v>2</v>
      </c>
      <c r="F46" s="1" t="n">
        <v>10</v>
      </c>
      <c r="G46" s="1" t="n">
        <v>16</v>
      </c>
      <c r="H46" s="1" t="n">
        <v>35</v>
      </c>
      <c r="I46" s="1" t="n">
        <v>54</v>
      </c>
      <c r="J46" s="1" t="n">
        <v>31</v>
      </c>
      <c r="K46" s="1" t="s">
        <v>0</v>
      </c>
      <c r="L46" s="1" t="e">
        <f aca="false">IF(#REF!=#REF!,IF(K46="Stroke",IF(K47="Stroke",IF((J47-J46)&lt;0,1000+J47-J46,J47-J46),""),""),"")</f>
        <v>#REF!</v>
      </c>
      <c r="M46" s="1" t="s">
        <v>1</v>
      </c>
      <c r="N46" s="1" t="s">
        <v>2</v>
      </c>
      <c r="O46" s="1" t="n">
        <v>3</v>
      </c>
      <c r="P46" s="1" t="e">
        <f aca="false">IF(#REF!=#REF!,IF(K46="Stroke",IF(K47="Stroke",IF(#REF!=#REF!,IF(Q46=Q47,IF((J47-J46)&lt;0,1000+J47-J46-O46,J47-J46-O46),""),""),""),""),"")</f>
        <v>#REF!</v>
      </c>
      <c r="Q46" s="1" t="n">
        <v>2</v>
      </c>
      <c r="R46" s="1" t="e">
        <f aca="false">IF(#REF!&lt;&gt;#REF!,COUNTIFS($K$112:$K$1378,$K$112,#REF!,#REF!),"")</f>
        <v>#REF!</v>
      </c>
      <c r="S46" s="1" t="e">
        <f aca="false">IF(AND(#REF!&lt;&gt;#REF!,#REF!=#REF!,M46="positive",M47="negative"),1,"")</f>
        <v>#REF!</v>
      </c>
      <c r="T46" s="1" t="e">
        <f aca="false">IF(AND(#REF!=#REF!,K:K="stroke",M:M="positive",S46&lt;&gt;"1"),1,"")</f>
        <v>#REF!</v>
      </c>
      <c r="U46" s="1" t="e">
        <f aca="false">IF((AND(R46&lt;&gt;"",W46&lt;&gt;1,K:K="stroke",M:M="negative",#REF!=#REF!)),IF(W46&lt;&gt;0,"",1),"")</f>
        <v>#REF!</v>
      </c>
      <c r="V46" s="1" t="e">
        <f aca="false">IF(R46="","",(SUM(S46:U46)+W46))</f>
        <v>#REF!</v>
      </c>
      <c r="W46" s="1" t="e">
        <f aca="false">IF(#REF!&lt;&gt;#REF!,COUNTIFS($K$112:$K$1378,"up",#REF!,#REF!),"")</f>
        <v>#REF!</v>
      </c>
      <c r="X46" s="1" t="e">
        <f aca="false">IF(#REF!&lt;&gt;#REF!,COUNTIFS($K$112:$K$1378,"SRS",#REF!,#REF!),"")</f>
        <v>#REF!</v>
      </c>
      <c r="Y46" s="1" t="e">
        <f aca="false">IF(R46&lt;&gt;"",IF(R46=1,"",COUNTIFS($O$112:$O$1378,"&gt;40",#REF!,#REF!)),"")</f>
        <v>#REF!</v>
      </c>
      <c r="Z46" s="1"/>
      <c r="AA46" s="1"/>
      <c r="AB46" s="1"/>
      <c r="AC46" s="1"/>
      <c r="AD46" s="1"/>
      <c r="AE46" s="1"/>
      <c r="AF46" s="1"/>
      <c r="AG46" s="1"/>
      <c r="AH46" s="1"/>
    </row>
    <row r="47" customFormat="false" ht="15.75" hidden="false" customHeight="false" outlineLevel="0" collapsed="false">
      <c r="A47" s="7" t="n">
        <f aca="false">I47+(H47*60)+(G47*3600)</f>
        <v>59754</v>
      </c>
      <c r="B47" s="8" t="str">
        <f aca="false">CONCATENATE(D47,E47,F47,G47,H47,I47)</f>
        <v>2017210163554</v>
      </c>
      <c r="C47" s="1" t="str">
        <f aca="false">CONCATENATE(D47,E47,F47)</f>
        <v>2017210</v>
      </c>
      <c r="D47" s="1" t="n">
        <v>2017</v>
      </c>
      <c r="E47" s="1" t="n">
        <v>2</v>
      </c>
      <c r="F47" s="1" t="n">
        <v>10</v>
      </c>
      <c r="G47" s="1" t="n">
        <v>16</v>
      </c>
      <c r="H47" s="1" t="n">
        <v>35</v>
      </c>
      <c r="I47" s="1" t="n">
        <v>54</v>
      </c>
      <c r="J47" s="1" t="n">
        <v>61</v>
      </c>
      <c r="K47" s="1" t="s">
        <v>0</v>
      </c>
      <c r="L47" s="1" t="e">
        <f aca="false">IF(#REF!=#REF!,IF(K47="Stroke",IF(K48="Stroke",IF((J48-J47)&lt;0,1000+J48-J47,J48-J47),""),""),"")</f>
        <v>#REF!</v>
      </c>
      <c r="M47" s="1" t="s">
        <v>1</v>
      </c>
      <c r="N47" s="1" t="s">
        <v>2</v>
      </c>
      <c r="O47" s="1" t="n">
        <v>1</v>
      </c>
      <c r="P47" s="1" t="e">
        <f aca="false">IF(#REF!=#REF!,IF(K47="Stroke",IF(K48="Stroke",IF(#REF!=#REF!,IF(Q47=Q48,IF((J48-J47)&lt;0,1000+J48-J47-O47,J48-J47-O47),""),""),""),""),"")</f>
        <v>#REF!</v>
      </c>
      <c r="Q47" s="1" t="n">
        <v>2</v>
      </c>
      <c r="R47" s="1" t="e">
        <f aca="false">IF(#REF!&lt;&gt;#REF!,COUNTIFS($M$2:$M$988,$M$2,$C$2:$C$988,#REF!),"")</f>
        <v>#REF!</v>
      </c>
      <c r="S47" s="1" t="e">
        <f aca="false">IF(R47&lt;&gt;"",IF(R47=1,"",COUNTIFS($Q$2:$Q$988,"&gt;40",$C$2:$C$988,#REF!)),"")</f>
        <v>#REF!</v>
      </c>
      <c r="V47" s="7"/>
      <c r="W47" s="7"/>
      <c r="X47" s="7"/>
      <c r="Y47" s="7"/>
    </row>
    <row r="48" customFormat="false" ht="15.75" hidden="false" customHeight="false" outlineLevel="0" collapsed="false">
      <c r="A48" s="1" t="n">
        <f aca="false">I48+(H48*60)+(G48*3600)</f>
        <v>59754</v>
      </c>
      <c r="B48" s="2" t="str">
        <f aca="false">CONCATENATE(D48,E48,F48,G48,H48,I48)</f>
        <v>2017210163554</v>
      </c>
      <c r="C48" s="1" t="str">
        <f aca="false">CONCATENATE(D48,E48,F48)</f>
        <v>2017210</v>
      </c>
      <c r="D48" s="1" t="n">
        <v>2017</v>
      </c>
      <c r="E48" s="1" t="n">
        <v>2</v>
      </c>
      <c r="F48" s="1" t="n">
        <v>10</v>
      </c>
      <c r="G48" s="1" t="n">
        <v>16</v>
      </c>
      <c r="H48" s="1" t="n">
        <v>35</v>
      </c>
      <c r="I48" s="1" t="n">
        <v>54</v>
      </c>
      <c r="J48" s="1" t="n">
        <v>61</v>
      </c>
      <c r="K48" s="1" t="s">
        <v>0</v>
      </c>
      <c r="L48" s="1" t="e">
        <f aca="false">IF(#REF!=#REF!,IF(K48="Stroke",IF(K49="Stroke",IF((J49-J48)&lt;0,1000+J49-J48,J49-J48),""),""),"")</f>
        <v>#REF!</v>
      </c>
      <c r="M48" s="1" t="s">
        <v>1</v>
      </c>
      <c r="N48" s="1" t="s">
        <v>2</v>
      </c>
      <c r="O48" s="1" t="n">
        <v>1</v>
      </c>
      <c r="P48" s="1" t="e">
        <f aca="false">IF(#REF!=#REF!,IF(K48="Stroke",IF(K49="Stroke",IF(#REF!=#REF!,IF(Q48=Q49,IF((J49-J48)&lt;0,1000+J49-J48-O48,J49-J48-O48),""),""),""),""),"")</f>
        <v>#REF!</v>
      </c>
      <c r="Q48" s="1" t="n">
        <v>2</v>
      </c>
      <c r="R48" s="1" t="e">
        <f aca="false">IF(#REF!&lt;&gt;#REF!,COUNTIFS($K$112:$K$1378,$K$112,#REF!,#REF!),"")</f>
        <v>#REF!</v>
      </c>
      <c r="S48" s="1" t="e">
        <f aca="false">IF(AND(#REF!&lt;&gt;#REF!,#REF!=#REF!,M48="positive",M49="negative"),1,"")</f>
        <v>#REF!</v>
      </c>
      <c r="T48" s="1" t="e">
        <f aca="false">IF(AND(#REF!=#REF!,K:K="stroke",M:M="positive",S48&lt;&gt;"1"),1,"")</f>
        <v>#REF!</v>
      </c>
      <c r="U48" s="1" t="e">
        <f aca="false">IF((AND(R48&lt;&gt;"",W48&lt;&gt;1,K:K="stroke",M:M="negative",#REF!=#REF!)),IF(W48&lt;&gt;0,"",1),"")</f>
        <v>#REF!</v>
      </c>
      <c r="V48" s="1" t="e">
        <f aca="false">IF(R48="","",(SUM(S48:U48)+W48))</f>
        <v>#REF!</v>
      </c>
      <c r="W48" s="1" t="e">
        <f aca="false">IF(#REF!&lt;&gt;#REF!,COUNTIFS($K$112:$K$1378,"up",#REF!,#REF!),"")</f>
        <v>#REF!</v>
      </c>
      <c r="X48" s="1" t="e">
        <f aca="false">IF(#REF!&lt;&gt;#REF!,COUNTIFS($K$112:$K$1378,"SRS",#REF!,#REF!),"")</f>
        <v>#REF!</v>
      </c>
      <c r="Y48" s="1" t="e">
        <f aca="false">IF(R48&lt;&gt;"",IF(R48=1,"",COUNTIFS($O$112:$O$1378,"&gt;40",#REF!,#REF!)),"")</f>
        <v>#REF!</v>
      </c>
    </row>
    <row r="49" customFormat="false" ht="15.75" hidden="false" customHeight="false" outlineLevel="0" collapsed="false">
      <c r="A49" s="7" t="n">
        <f aca="false">I49+(H49*60)+(G49*3600)</f>
        <v>59754</v>
      </c>
      <c r="B49" s="8" t="str">
        <f aca="false">CONCATENATE(D49,E49,F49,G49,H49,I49)</f>
        <v>2017210163554</v>
      </c>
      <c r="C49" s="1" t="str">
        <f aca="false">CONCATENATE(D49,E49,F49)</f>
        <v>2017210</v>
      </c>
      <c r="D49" s="1" t="n">
        <v>2017</v>
      </c>
      <c r="E49" s="1" t="n">
        <v>2</v>
      </c>
      <c r="F49" s="1" t="n">
        <v>10</v>
      </c>
      <c r="G49" s="1" t="n">
        <v>16</v>
      </c>
      <c r="H49" s="1" t="n">
        <v>35</v>
      </c>
      <c r="I49" s="1" t="n">
        <v>54</v>
      </c>
      <c r="J49" s="1" t="n">
        <v>80</v>
      </c>
      <c r="K49" s="1" t="s">
        <v>0</v>
      </c>
      <c r="L49" s="1" t="e">
        <f aca="false">IF(#REF!=#REF!,IF(K49="Stroke",IF(K50="Stroke",IF((J50-J49)&lt;0,1000+J50-J49,J50-J49),""),""),"")</f>
        <v>#REF!</v>
      </c>
      <c r="M49" s="1" t="s">
        <v>1</v>
      </c>
      <c r="N49" s="1" t="s">
        <v>2</v>
      </c>
      <c r="O49" s="1" t="n">
        <v>3</v>
      </c>
      <c r="P49" s="1" t="e">
        <f aca="false">IF(#REF!=#REF!,IF(K49="Stroke",IF(K50="Stroke",IF(#REF!=#REF!,IF(Q49=Q50,IF((J50-J49)&lt;0,1000+J50-J49-O49,J50-J49-O49),""),""),""),""),"")</f>
        <v>#REF!</v>
      </c>
      <c r="Q49" s="1" t="n">
        <v>2</v>
      </c>
      <c r="R49" s="1" t="e">
        <f aca="false">IF(#REF!&lt;&gt;#REF!,COUNTIFS($M$2:$M$988,$M$2,$C$2:$C$988,#REF!),"")</f>
        <v>#REF!</v>
      </c>
      <c r="S49" s="1" t="e">
        <f aca="false">IF(R49&lt;&gt;"",IF(R49=1,"",COUNTIFS($Q$2:$Q$988,"&gt;40",$C$2:$C$988,#REF!)),"")</f>
        <v>#REF!</v>
      </c>
      <c r="V49" s="7"/>
      <c r="W49" s="7"/>
      <c r="X49" s="7"/>
      <c r="Y49" s="7"/>
    </row>
    <row r="50" customFormat="false" ht="15.75" hidden="false" customHeight="false" outlineLevel="0" collapsed="false">
      <c r="A50" s="1" t="n">
        <f aca="false">I50+(H50*60)+(G50*3600)</f>
        <v>59754</v>
      </c>
      <c r="B50" s="2" t="str">
        <f aca="false">CONCATENATE(D50,E50,F50,G50,H50,I50)</f>
        <v>2017210163554</v>
      </c>
      <c r="C50" s="1" t="str">
        <f aca="false">CONCATENATE(D50,E50,F50)</f>
        <v>2017210</v>
      </c>
      <c r="D50" s="1" t="n">
        <v>2017</v>
      </c>
      <c r="E50" s="1" t="n">
        <v>2</v>
      </c>
      <c r="F50" s="1" t="n">
        <v>10</v>
      </c>
      <c r="G50" s="1" t="n">
        <v>16</v>
      </c>
      <c r="H50" s="1" t="n">
        <v>35</v>
      </c>
      <c r="I50" s="1" t="n">
        <v>54</v>
      </c>
      <c r="J50" s="1" t="n">
        <v>80</v>
      </c>
      <c r="K50" s="1" t="s">
        <v>0</v>
      </c>
      <c r="L50" s="1" t="e">
        <f aca="false">IF(#REF!=#REF!,IF(K50="Stroke",IF(K51="Stroke",IF((J51-J50)&lt;0,1000+J51-J50,J51-J50),""),""),"")</f>
        <v>#REF!</v>
      </c>
      <c r="M50" s="1" t="s">
        <v>1</v>
      </c>
      <c r="N50" s="1" t="s">
        <v>2</v>
      </c>
      <c r="O50" s="1" t="n">
        <v>3</v>
      </c>
      <c r="P50" s="1" t="e">
        <f aca="false">IF(#REF!=#REF!,IF(K50="Stroke",IF(K51="Stroke",IF(#REF!=#REF!,IF(Q50=Q51,IF((J51-J50)&lt;0,1000+J51-J50-O50,J51-J50-O50),""),""),""),""),"")</f>
        <v>#REF!</v>
      </c>
      <c r="Q50" s="1" t="n">
        <v>2</v>
      </c>
      <c r="R50" s="1" t="e">
        <f aca="false">IF(#REF!&lt;&gt;#REF!,COUNTIFS($K$112:$K$1378,$K$112,#REF!,#REF!),"")</f>
        <v>#REF!</v>
      </c>
      <c r="S50" s="1" t="e">
        <f aca="false">IF(AND(#REF!&lt;&gt;#REF!,#REF!=#REF!,M50="positive",M51="negative"),1,"")</f>
        <v>#REF!</v>
      </c>
      <c r="T50" s="1" t="e">
        <f aca="false">IF(AND(#REF!=#REF!,K:K="stroke",M:M="positive",S50&lt;&gt;"1"),1,"")</f>
        <v>#REF!</v>
      </c>
      <c r="U50" s="1" t="e">
        <f aca="false">IF((AND(R50&lt;&gt;"",W50&lt;&gt;1,K:K="stroke",M:M="negative",#REF!=#REF!)),IF(W50&lt;&gt;0,"",1),"")</f>
        <v>#REF!</v>
      </c>
      <c r="V50" s="1" t="e">
        <f aca="false">IF(R50="","",(SUM(S50:U50)+W50))</f>
        <v>#REF!</v>
      </c>
      <c r="W50" s="1" t="e">
        <f aca="false">IF(#REF!&lt;&gt;#REF!,COUNTIFS($K$112:$K$1378,"up",#REF!,#REF!),"")</f>
        <v>#REF!</v>
      </c>
      <c r="X50" s="1" t="e">
        <f aca="false">IF(#REF!&lt;&gt;#REF!,COUNTIFS($K$112:$K$1378,"SRS",#REF!,#REF!),"")</f>
        <v>#REF!</v>
      </c>
      <c r="Y50" s="1" t="e">
        <f aca="false">IF(R50&lt;&gt;"",IF(R50=1,"",COUNTIFS($O$112:$O$1378,"&gt;40",#REF!,#REF!)),"")</f>
        <v>#REF!</v>
      </c>
    </row>
    <row r="51" customFormat="false" ht="15.75" hidden="false" customHeight="false" outlineLevel="0" collapsed="false">
      <c r="A51" s="7" t="n">
        <f aca="false">I51+(H51*60)+(G51*3600)</f>
        <v>59754</v>
      </c>
      <c r="B51" s="8" t="str">
        <f aca="false">CONCATENATE(D51,E51,F51,G51,H51,I51)</f>
        <v>2017210163554</v>
      </c>
      <c r="C51" s="1" t="str">
        <f aca="false">CONCATENATE(D51,E51,F51)</f>
        <v>2017210</v>
      </c>
      <c r="D51" s="1" t="n">
        <v>2017</v>
      </c>
      <c r="E51" s="1" t="n">
        <v>2</v>
      </c>
      <c r="F51" s="1" t="n">
        <v>10</v>
      </c>
      <c r="G51" s="1" t="n">
        <v>16</v>
      </c>
      <c r="H51" s="1" t="n">
        <v>35</v>
      </c>
      <c r="I51" s="1" t="n">
        <v>54</v>
      </c>
      <c r="J51" s="1" t="n">
        <v>135</v>
      </c>
      <c r="K51" s="1" t="s">
        <v>0</v>
      </c>
      <c r="L51" s="1" t="e">
        <f aca="false">IF(#REF!=#REF!,IF(K51="Stroke",IF(K52="Stroke",IF((J52-J51)&lt;0,1000+J52-J51,J52-J51),""),""),"")</f>
        <v>#REF!</v>
      </c>
      <c r="M51" s="1" t="s">
        <v>1</v>
      </c>
      <c r="N51" s="1" t="s">
        <v>2</v>
      </c>
      <c r="O51" s="1" t="n">
        <v>67</v>
      </c>
      <c r="P51" s="1" t="e">
        <f aca="false">IF(#REF!=#REF!,IF(K51="Stroke",IF(K52="Stroke",IF(#REF!=#REF!,IF(Q51=Q52,IF((J52-J51)&lt;0,1000+J52-J51-O51,J52-J51-O51),""),""),""),""),"")</f>
        <v>#REF!</v>
      </c>
      <c r="Q51" s="1" t="n">
        <v>2</v>
      </c>
      <c r="R51" s="1" t="e">
        <f aca="false">IF(#REF!&lt;&gt;#REF!,COUNTIFS($M$2:$M$988,$M$2,$C$2:$C$988,#REF!),"")</f>
        <v>#REF!</v>
      </c>
      <c r="S51" s="1" t="e">
        <f aca="false">IF(R51&lt;&gt;"",IF(R51=1,"",COUNTIFS($Q$2:$Q$988,"&gt;40",$C$2:$C$988,#REF!)),"")</f>
        <v>#REF!</v>
      </c>
      <c r="V51" s="7"/>
      <c r="W51" s="7"/>
      <c r="X51" s="7"/>
      <c r="Y51" s="7"/>
    </row>
    <row r="52" customFormat="false" ht="15.75" hidden="false" customHeight="false" outlineLevel="0" collapsed="false">
      <c r="A52" s="1" t="n">
        <f aca="false">I52+(H52*60)+(G52*3600)</f>
        <v>59754</v>
      </c>
      <c r="B52" s="2" t="str">
        <f aca="false">CONCATENATE(D52,E52,F52,G52,H52,I52)</f>
        <v>2017210163554</v>
      </c>
      <c r="C52" s="1" t="str">
        <f aca="false">CONCATENATE(D52,E52,F52)</f>
        <v>2017210</v>
      </c>
      <c r="D52" s="1" t="n">
        <v>2017</v>
      </c>
      <c r="E52" s="1" t="n">
        <v>2</v>
      </c>
      <c r="F52" s="1" t="n">
        <v>10</v>
      </c>
      <c r="G52" s="1" t="n">
        <v>16</v>
      </c>
      <c r="H52" s="1" t="n">
        <v>35</v>
      </c>
      <c r="I52" s="1" t="n">
        <v>54</v>
      </c>
      <c r="J52" s="1" t="n">
        <v>135</v>
      </c>
      <c r="K52" s="1" t="s">
        <v>0</v>
      </c>
      <c r="L52" s="1" t="e">
        <f aca="false">IF(#REF!=#REF!,IF(K52="Stroke",IF(K53="Stroke",IF((J53-J52)&lt;0,1000+J53-J52,J53-J52),""),""),"")</f>
        <v>#REF!</v>
      </c>
      <c r="M52" s="1" t="s">
        <v>1</v>
      </c>
      <c r="N52" s="1" t="s">
        <v>2</v>
      </c>
      <c r="O52" s="1" t="n">
        <v>67</v>
      </c>
      <c r="P52" s="1" t="e">
        <f aca="false">IF(#REF!=#REF!,IF(K52="Stroke",IF(K53="Stroke",IF(#REF!=#REF!,IF(Q52=Q53,IF((J53-J52)&lt;0,1000+J53-J52-O52,J53-J52-O52),""),""),""),""),"")</f>
        <v>#REF!</v>
      </c>
      <c r="Q52" s="1" t="n">
        <v>2</v>
      </c>
      <c r="R52" s="1" t="e">
        <f aca="false">IF(#REF!&lt;&gt;#REF!,COUNTIFS($K$112:$K$1378,$K$112,#REF!,#REF!),"")</f>
        <v>#REF!</v>
      </c>
      <c r="S52" s="1" t="e">
        <f aca="false">IF(AND(#REF!&lt;&gt;#REF!,#REF!=#REF!,M52="positive",M53="negative"),1,"")</f>
        <v>#REF!</v>
      </c>
      <c r="T52" s="1" t="e">
        <f aca="false">IF(AND(#REF!=#REF!,K:K="stroke",M:M="positive",S52&lt;&gt;"1"),1,"")</f>
        <v>#REF!</v>
      </c>
      <c r="U52" s="1" t="e">
        <f aca="false">IF((AND(R52&lt;&gt;"",W52&lt;&gt;1,K:K="stroke",M:M="negative",#REF!=#REF!)),IF(W52&lt;&gt;0,"",1),"")</f>
        <v>#REF!</v>
      </c>
      <c r="V52" s="1" t="e">
        <f aca="false">IF(R52="","",(SUM(S52:U52)+W52))</f>
        <v>#REF!</v>
      </c>
      <c r="W52" s="1" t="e">
        <f aca="false">IF(#REF!&lt;&gt;#REF!,COUNTIFS($K$112:$K$1378,"up",#REF!,#REF!),"")</f>
        <v>#REF!</v>
      </c>
      <c r="X52" s="1" t="e">
        <f aca="false">IF(#REF!&lt;&gt;#REF!,COUNTIFS($K$112:$K$1378,"SRS",#REF!,#REF!),"")</f>
        <v>#REF!</v>
      </c>
      <c r="Y52" s="1" t="e">
        <f aca="false">IF(R52&lt;&gt;"",IF(R52=1,"",COUNTIFS($O$112:$O$1378,"&gt;40",#REF!,#REF!)),"")</f>
        <v>#REF!</v>
      </c>
    </row>
    <row r="53" customFormat="false" ht="15.75" hidden="false" customHeight="false" outlineLevel="0" collapsed="false">
      <c r="A53" s="7" t="n">
        <f aca="false">I53+(H53*60)+(G53*3600)</f>
        <v>59754</v>
      </c>
      <c r="B53" s="8" t="str">
        <f aca="false">CONCATENATE(D53,E53,F53,G53,H53,I53)</f>
        <v>2017210163554</v>
      </c>
      <c r="C53" s="1" t="str">
        <f aca="false">CONCATENATE(D53,E53,F53)</f>
        <v>2017210</v>
      </c>
      <c r="D53" s="1" t="n">
        <v>2017</v>
      </c>
      <c r="E53" s="1" t="n">
        <v>2</v>
      </c>
      <c r="F53" s="1" t="n">
        <v>10</v>
      </c>
      <c r="G53" s="1" t="n">
        <v>16</v>
      </c>
      <c r="H53" s="1" t="n">
        <v>35</v>
      </c>
      <c r="I53" s="1" t="n">
        <v>54</v>
      </c>
      <c r="J53" s="1" t="n">
        <v>144</v>
      </c>
      <c r="K53" s="1" t="s">
        <v>4</v>
      </c>
      <c r="L53" s="1" t="e">
        <f aca="false">IF(#REF!=#REF!,IF(K53="Stroke",IF(K54="Stroke",IF((J54-J53)&lt;0,1000+J54-J53,J54-J53),""),""),"")</f>
        <v>#REF!</v>
      </c>
      <c r="M53" s="1" t="s">
        <v>1</v>
      </c>
      <c r="N53" s="1" t="s">
        <v>2</v>
      </c>
      <c r="O53" s="1" t="n">
        <v>0</v>
      </c>
      <c r="P53" s="1" t="e">
        <f aca="false">IF(#REF!=#REF!,IF(K53="Stroke",IF(K54="Stroke",IF(#REF!=#REF!,IF(Q53=Q54,IF((J54-J53)&lt;0,1000+J54-J53-O53,J54-J53-O53),""),""),""),""),"")</f>
        <v>#REF!</v>
      </c>
      <c r="Q53" s="1" t="n">
        <v>2</v>
      </c>
      <c r="R53" s="1" t="e">
        <f aca="false">IF(#REF!&lt;&gt;#REF!,COUNTIFS($M$2:$M$988,$M$2,$C$2:$C$988,#REF!),"")</f>
        <v>#REF!</v>
      </c>
      <c r="S53" s="1" t="e">
        <f aca="false">IF(R53&lt;&gt;"",IF(R53=1,"",COUNTIFS($Q$2:$Q$988,"&gt;40",$C$2:$C$988,#REF!)),"")</f>
        <v>#REF!</v>
      </c>
      <c r="V53" s="7"/>
      <c r="W53" s="7"/>
      <c r="X53" s="7"/>
      <c r="Y53" s="7"/>
    </row>
    <row r="54" customFormat="false" ht="15.75" hidden="false" customHeight="false" outlineLevel="0" collapsed="false">
      <c r="A54" s="1" t="n">
        <f aca="false">I54+(H54*60)+(G54*3600)</f>
        <v>59754</v>
      </c>
      <c r="B54" s="2" t="str">
        <f aca="false">CONCATENATE(D54,E54,F54,G54,H54,I54)</f>
        <v>2017210163554</v>
      </c>
      <c r="C54" s="1" t="str">
        <f aca="false">CONCATENATE(D54,E54,F54)</f>
        <v>2017210</v>
      </c>
      <c r="D54" s="1" t="n">
        <v>2017</v>
      </c>
      <c r="E54" s="1" t="n">
        <v>2</v>
      </c>
      <c r="F54" s="1" t="n">
        <v>10</v>
      </c>
      <c r="G54" s="1" t="n">
        <v>16</v>
      </c>
      <c r="H54" s="1" t="n">
        <v>35</v>
      </c>
      <c r="I54" s="1" t="n">
        <v>54</v>
      </c>
      <c r="J54" s="1" t="n">
        <v>144</v>
      </c>
      <c r="K54" s="1" t="s">
        <v>4</v>
      </c>
      <c r="L54" s="1" t="e">
        <f aca="false">IF(#REF!=#REF!,IF(K54="Stroke",IF(K55="Stroke",IF((J55-J54)&lt;0,1000+J55-J54,J55-J54),""),""),"")</f>
        <v>#REF!</v>
      </c>
      <c r="M54" s="1" t="s">
        <v>1</v>
      </c>
      <c r="N54" s="1" t="s">
        <v>2</v>
      </c>
      <c r="O54" s="1" t="n">
        <v>0</v>
      </c>
      <c r="P54" s="1" t="e">
        <f aca="false">IF(#REF!=#REF!,IF(K54="Stroke",IF(K55="Stroke",IF(#REF!=#REF!,IF(Q54=Q55,IF((J55-J54)&lt;0,1000+J55-J54-O54,J55-J54-O54),""),""),""),""),"")</f>
        <v>#REF!</v>
      </c>
      <c r="Q54" s="1" t="n">
        <v>2</v>
      </c>
      <c r="R54" s="1" t="e">
        <f aca="false">IF(#REF!&lt;&gt;#REF!,COUNTIFS($K$112:$K$1378,$K$112,#REF!,#REF!),"")</f>
        <v>#REF!</v>
      </c>
      <c r="S54" s="1" t="e">
        <f aca="false">IF(AND(#REF!&lt;&gt;#REF!,#REF!=#REF!,M54="positive",M55="negative"),1,"")</f>
        <v>#REF!</v>
      </c>
      <c r="T54" s="1" t="e">
        <f aca="false">IF(AND(#REF!=#REF!,K:K="stroke",M:M="positive",S54&lt;&gt;"1"),1,"")</f>
        <v>#REF!</v>
      </c>
      <c r="U54" s="1" t="e">
        <f aca="false">IF((AND(R54&lt;&gt;"",W54&lt;&gt;1,K:K="stroke",M:M="negative",#REF!=#REF!)),IF(W54&lt;&gt;0,"",1),"")</f>
        <v>#REF!</v>
      </c>
      <c r="V54" s="1" t="e">
        <f aca="false">IF(R54="","",(SUM(S54:U54)+W54))</f>
        <v>#REF!</v>
      </c>
      <c r="W54" s="1" t="e">
        <f aca="false">IF(#REF!&lt;&gt;#REF!,COUNTIFS($K$112:$K$1378,"up",#REF!,#REF!),"")</f>
        <v>#REF!</v>
      </c>
      <c r="X54" s="1" t="e">
        <f aca="false">IF(#REF!&lt;&gt;#REF!,COUNTIFS($K$112:$K$1378,"SRS",#REF!,#REF!),"")</f>
        <v>#REF!</v>
      </c>
      <c r="Y54" s="1" t="e">
        <f aca="false">IF(R54&lt;&gt;"",IF(R54=1,"",COUNTIFS($O$112:$O$1378,"&gt;40",#REF!,#REF!)),"")</f>
        <v>#REF!</v>
      </c>
    </row>
    <row r="55" customFormat="false" ht="15.75" hidden="false" customHeight="false" outlineLevel="0" collapsed="false">
      <c r="A55" s="7" t="n">
        <f aca="false">I55+(H55*60)+(G55*3600)</f>
        <v>59754</v>
      </c>
      <c r="B55" s="8" t="str">
        <f aca="false">CONCATENATE(D55,E55,F55,G55,H55,I55)</f>
        <v>2017210163554</v>
      </c>
      <c r="C55" s="1" t="str">
        <f aca="false">CONCATENATE(D55,E55,F55)</f>
        <v>2017210</v>
      </c>
      <c r="D55" s="1" t="n">
        <v>2017</v>
      </c>
      <c r="E55" s="1" t="n">
        <v>2</v>
      </c>
      <c r="F55" s="1" t="n">
        <v>10</v>
      </c>
      <c r="G55" s="1" t="n">
        <v>16</v>
      </c>
      <c r="H55" s="1" t="n">
        <v>35</v>
      </c>
      <c r="I55" s="1" t="n">
        <v>54</v>
      </c>
      <c r="J55" s="1" t="n">
        <v>249</v>
      </c>
      <c r="K55" s="1" t="s">
        <v>0</v>
      </c>
      <c r="L55" s="1" t="e">
        <f aca="false">IF(#REF!=#REF!,IF(K55="Stroke",IF(K56="Stroke",IF((J56-J55)&lt;0,1000+J56-J55,J56-J55),""),""),"")</f>
        <v>#REF!</v>
      </c>
      <c r="M55" s="1" t="s">
        <v>1</v>
      </c>
      <c r="N55" s="1" t="s">
        <v>2</v>
      </c>
      <c r="O55" s="1" t="n">
        <v>2</v>
      </c>
      <c r="P55" s="1" t="e">
        <f aca="false">IF(#REF!=#REF!,IF(K55="Stroke",IF(K56="Stroke",IF(#REF!=#REF!,IF(Q55=Q56,IF((J56-J55)&lt;0,1000+J56-J55-O55,J56-J55-O55),""),""),""),""),"")</f>
        <v>#REF!</v>
      </c>
      <c r="Q55" s="1" t="n">
        <v>2</v>
      </c>
      <c r="R55" s="1" t="e">
        <f aca="false">IF(#REF!&lt;&gt;#REF!,COUNTIFS($M$2:$M$988,$M$2,$C$2:$C$988,#REF!),"")</f>
        <v>#REF!</v>
      </c>
      <c r="S55" s="1" t="e">
        <f aca="false">IF(R55&lt;&gt;"",IF(R55=1,"",COUNTIFS($Q$2:$Q$988,"&gt;40",$C$2:$C$988,#REF!)),"")</f>
        <v>#REF!</v>
      </c>
      <c r="V55" s="7"/>
      <c r="W55" s="7"/>
      <c r="X55" s="7"/>
      <c r="Y55" s="7"/>
    </row>
    <row r="56" customFormat="false" ht="15.75" hidden="false" customHeight="false" outlineLevel="0" collapsed="false">
      <c r="A56" s="1" t="n">
        <f aca="false">I56+(H56*60)+(G56*3600)</f>
        <v>59754</v>
      </c>
      <c r="B56" s="2" t="str">
        <f aca="false">CONCATENATE(D56,E56,F56,G56,H56,I56)</f>
        <v>2017210163554</v>
      </c>
      <c r="C56" s="1" t="str">
        <f aca="false">CONCATENATE(D56,E56,F56)</f>
        <v>2017210</v>
      </c>
      <c r="D56" s="1" t="n">
        <v>2017</v>
      </c>
      <c r="E56" s="1" t="n">
        <v>2</v>
      </c>
      <c r="F56" s="1" t="n">
        <v>10</v>
      </c>
      <c r="G56" s="1" t="n">
        <v>16</v>
      </c>
      <c r="H56" s="1" t="n">
        <v>35</v>
      </c>
      <c r="I56" s="1" t="n">
        <v>54</v>
      </c>
      <c r="J56" s="1" t="n">
        <v>249</v>
      </c>
      <c r="K56" s="1" t="s">
        <v>0</v>
      </c>
      <c r="L56" s="1" t="e">
        <f aca="false">IF(#REF!=#REF!,IF(K56="Stroke",IF(K57="Stroke",IF((J57-J56)&lt;0,1000+J57-J56,J57-J56),""),""),"")</f>
        <v>#REF!</v>
      </c>
      <c r="M56" s="1" t="s">
        <v>1</v>
      </c>
      <c r="N56" s="1" t="s">
        <v>2</v>
      </c>
      <c r="O56" s="1" t="n">
        <v>2</v>
      </c>
      <c r="P56" s="1" t="e">
        <f aca="false">IF(#REF!=#REF!,IF(K56="Stroke",IF(K57="Stroke",IF(#REF!=#REF!,IF(Q56=Q57,IF((J57-J56)&lt;0,1000+J57-J56-O56,J57-J56-O56),""),""),""),""),"")</f>
        <v>#REF!</v>
      </c>
      <c r="Q56" s="1" t="n">
        <v>2</v>
      </c>
      <c r="R56" s="1" t="e">
        <f aca="false">IF(#REF!&lt;&gt;#REF!,COUNTIFS($K$112:$K$1378,$K$112,#REF!,#REF!),"")</f>
        <v>#REF!</v>
      </c>
      <c r="S56" s="1" t="e">
        <f aca="false">IF(AND(#REF!&lt;&gt;#REF!,#REF!=#REF!,M56="positive",M57="negative"),1,"")</f>
        <v>#REF!</v>
      </c>
      <c r="T56" s="1" t="e">
        <f aca="false">IF(AND(#REF!=#REF!,K:K="stroke",M:M="positive",S56&lt;&gt;"1"),1,"")</f>
        <v>#REF!</v>
      </c>
      <c r="U56" s="1" t="e">
        <f aca="false">IF((AND(R56&lt;&gt;"",W56&lt;&gt;1,K:K="stroke",M:M="negative",#REF!=#REF!)),IF(W56&lt;&gt;0,"",1),"")</f>
        <v>#REF!</v>
      </c>
      <c r="V56" s="1" t="e">
        <f aca="false">IF(R56="","",(SUM(S56:U56)+W56))</f>
        <v>#REF!</v>
      </c>
      <c r="W56" s="1" t="e">
        <f aca="false">IF(#REF!&lt;&gt;#REF!,COUNTIFS($K$112:$K$1378,"up",#REF!,#REF!),"")</f>
        <v>#REF!</v>
      </c>
      <c r="X56" s="1" t="e">
        <f aca="false">IF(#REF!&lt;&gt;#REF!,COUNTIFS($K$112:$K$1378,"SRS",#REF!,#REF!),"")</f>
        <v>#REF!</v>
      </c>
      <c r="Y56" s="1" t="e">
        <f aca="false">IF(R56&lt;&gt;"",IF(R56=1,"",COUNTIFS($O$112:$O$1378,"&gt;40",#REF!,#REF!)),"")</f>
        <v>#REF!</v>
      </c>
    </row>
    <row r="57" customFormat="false" ht="15.75" hidden="false" customHeight="false" outlineLevel="0" collapsed="false">
      <c r="A57" s="7" t="n">
        <f aca="false">I57+(H57*60)+(G57*3600)</f>
        <v>59754</v>
      </c>
      <c r="B57" s="8" t="str">
        <f aca="false">CONCATENATE(D57,E57,F57,G57,H57,I57)</f>
        <v>2017210163554</v>
      </c>
      <c r="C57" s="1" t="str">
        <f aca="false">CONCATENATE(D57,E57,F57)</f>
        <v>2017210</v>
      </c>
      <c r="D57" s="1" t="n">
        <v>2017</v>
      </c>
      <c r="E57" s="1" t="n">
        <v>2</v>
      </c>
      <c r="F57" s="1" t="n">
        <v>10</v>
      </c>
      <c r="G57" s="1" t="n">
        <v>16</v>
      </c>
      <c r="H57" s="1" t="n">
        <v>35</v>
      </c>
      <c r="I57" s="1" t="n">
        <v>54</v>
      </c>
      <c r="J57" s="1" t="n">
        <v>293</v>
      </c>
      <c r="K57" s="1" t="s">
        <v>0</v>
      </c>
      <c r="L57" s="1" t="e">
        <f aca="false">IF(#REF!=#REF!,IF(K57="Stroke",IF(K58="Stroke",IF((J58-J57)&lt;0,1000+J58-J57,J58-J57),""),""),"")</f>
        <v>#REF!</v>
      </c>
      <c r="M57" s="1" t="s">
        <v>1</v>
      </c>
      <c r="N57" s="1" t="s">
        <v>2</v>
      </c>
      <c r="O57" s="1" t="n">
        <v>2</v>
      </c>
      <c r="P57" s="1" t="e">
        <f aca="false">IF(#REF!=#REF!,IF(K57="Stroke",IF(K58="Stroke",IF(#REF!=#REF!,IF(Q57=Q58,IF((J58-J57)&lt;0,1000+J58-J57-O57,J58-J57-O57),""),""),""),""),"")</f>
        <v>#REF!</v>
      </c>
      <c r="Q57" s="1" t="n">
        <v>2</v>
      </c>
      <c r="R57" s="1" t="e">
        <f aca="false">IF(#REF!&lt;&gt;#REF!,COUNTIFS($M$2:$M$988,$M$2,$C$2:$C$988,#REF!),"")</f>
        <v>#REF!</v>
      </c>
      <c r="S57" s="1" t="e">
        <f aca="false">IF(R57&lt;&gt;"",IF(R57=1,"",COUNTIFS($Q$2:$Q$988,"&gt;40",$C$2:$C$988,#REF!)),"")</f>
        <v>#REF!</v>
      </c>
      <c r="V57" s="7"/>
      <c r="W57" s="7"/>
      <c r="X57" s="7"/>
      <c r="Y57" s="7"/>
    </row>
    <row r="58" customFormat="false" ht="15.75" hidden="false" customHeight="false" outlineLevel="0" collapsed="false">
      <c r="A58" s="1" t="n">
        <f aca="false">I58+(H58*60)+(G58*3600)</f>
        <v>59754</v>
      </c>
      <c r="B58" s="2" t="str">
        <f aca="false">CONCATENATE(D58,E58,F58,G58,H58,I58)</f>
        <v>2017210163554</v>
      </c>
      <c r="C58" s="1" t="str">
        <f aca="false">CONCATENATE(D58,E58,F58)</f>
        <v>2017210</v>
      </c>
      <c r="D58" s="1" t="n">
        <v>2017</v>
      </c>
      <c r="E58" s="1" t="n">
        <v>2</v>
      </c>
      <c r="F58" s="1" t="n">
        <v>10</v>
      </c>
      <c r="G58" s="1" t="n">
        <v>16</v>
      </c>
      <c r="H58" s="1" t="n">
        <v>35</v>
      </c>
      <c r="I58" s="1" t="n">
        <v>54</v>
      </c>
      <c r="J58" s="1" t="n">
        <v>293</v>
      </c>
      <c r="K58" s="1" t="s">
        <v>0</v>
      </c>
      <c r="L58" s="1" t="e">
        <f aca="false">IF(#REF!=#REF!,IF(K58="Stroke",IF(K59="Stroke",IF((J59-J58)&lt;0,1000+J59-J58,J59-J58),""),""),"")</f>
        <v>#REF!</v>
      </c>
      <c r="M58" s="1" t="s">
        <v>1</v>
      </c>
      <c r="N58" s="1" t="s">
        <v>2</v>
      </c>
      <c r="O58" s="1" t="n">
        <v>2</v>
      </c>
      <c r="P58" s="1" t="e">
        <f aca="false">IF(#REF!=#REF!,IF(K58="Stroke",IF(K59="Stroke",IF(#REF!=#REF!,IF(Q58=Q59,IF((J59-J58)&lt;0,1000+J59-J58-O58,J59-J58-O58),""),""),""),""),"")</f>
        <v>#REF!</v>
      </c>
      <c r="Q58" s="1" t="n">
        <v>2</v>
      </c>
      <c r="R58" s="1" t="e">
        <f aca="false">IF(#REF!&lt;&gt;#REF!,COUNTIFS($K$112:$K$1378,$K$112,#REF!,#REF!),"")</f>
        <v>#REF!</v>
      </c>
      <c r="S58" s="1" t="e">
        <f aca="false">IF(AND(#REF!&lt;&gt;#REF!,#REF!=#REF!,M58="positive",M59="negative"),1,"")</f>
        <v>#REF!</v>
      </c>
      <c r="T58" s="1" t="e">
        <f aca="false">IF(AND(#REF!=#REF!,K:K="stroke",M:M="positive",S58&lt;&gt;"1"),1,"")</f>
        <v>#REF!</v>
      </c>
      <c r="U58" s="1" t="e">
        <f aca="false">IF((AND(R58&lt;&gt;"",W58&lt;&gt;1,K:K="stroke",M:M="negative",#REF!=#REF!)),IF(W58&lt;&gt;0,"",1),"")</f>
        <v>#REF!</v>
      </c>
      <c r="V58" s="1" t="e">
        <f aca="false">IF(R58="","",(SUM(S58:U58)+W58))</f>
        <v>#REF!</v>
      </c>
      <c r="W58" s="1" t="e">
        <f aca="false">IF(#REF!&lt;&gt;#REF!,COUNTIFS($K$112:$K$1378,"up",#REF!,#REF!),"")</f>
        <v>#REF!</v>
      </c>
      <c r="X58" s="1" t="e">
        <f aca="false">IF(#REF!&lt;&gt;#REF!,COUNTIFS($K$112:$K$1378,"SRS",#REF!,#REF!),"")</f>
        <v>#REF!</v>
      </c>
      <c r="Y58" s="1" t="e">
        <f aca="false">IF(R58&lt;&gt;"",IF(R58=1,"",COUNTIFS($O$112:$O$1378,"&gt;40",#REF!,#REF!)),"")</f>
        <v>#REF!</v>
      </c>
    </row>
    <row r="59" s="5" customFormat="true" ht="15.75" hidden="false" customHeight="false" outlineLevel="0" collapsed="false">
      <c r="A59" s="7" t="n">
        <f aca="false">I59+(H59*60)+(G59*3600)</f>
        <v>59754</v>
      </c>
      <c r="B59" s="8" t="str">
        <f aca="false">CONCATENATE(D59,E59,F59,G59,H59,I59)</f>
        <v>2017210163554</v>
      </c>
      <c r="C59" s="1" t="str">
        <f aca="false">CONCATENATE(D59,E59,F59)</f>
        <v>2017210</v>
      </c>
      <c r="D59" s="1" t="n">
        <v>2017</v>
      </c>
      <c r="E59" s="1" t="n">
        <v>2</v>
      </c>
      <c r="F59" s="1" t="n">
        <v>10</v>
      </c>
      <c r="G59" s="1" t="n">
        <v>16</v>
      </c>
      <c r="H59" s="1" t="n">
        <v>35</v>
      </c>
      <c r="I59" s="1" t="n">
        <v>54</v>
      </c>
      <c r="J59" s="1" t="n">
        <v>318</v>
      </c>
      <c r="K59" s="1" t="s">
        <v>0</v>
      </c>
      <c r="L59" s="1" t="e">
        <f aca="false">IF(#REF!=#REF!,IF(K59="Stroke",IF(K60="Stroke",IF((J60-J59)&lt;0,1000+J60-J59,J60-J59),""),""),"")</f>
        <v>#REF!</v>
      </c>
      <c r="M59" s="1" t="s">
        <v>1</v>
      </c>
      <c r="N59" s="1" t="s">
        <v>2</v>
      </c>
      <c r="O59" s="1" t="n">
        <v>1</v>
      </c>
      <c r="P59" s="1" t="e">
        <f aca="false">IF(#REF!=#REF!,IF(K59="Stroke",IF(K60="Stroke",IF(#REF!=#REF!,IF(Q59=Q60,IF((J60-J59)&lt;0,1000+J60-J59-O59,J60-J59-O59),""),""),""),""),"")</f>
        <v>#REF!</v>
      </c>
      <c r="Q59" s="1" t="n">
        <v>2</v>
      </c>
      <c r="R59" s="1" t="e">
        <f aca="false">IF(#REF!&lt;&gt;#REF!,COUNTIFS($M$2:$M$988,$M$2,$C$2:$C$988,#REF!),"")</f>
        <v>#REF!</v>
      </c>
      <c r="S59" s="1" t="e">
        <f aca="false">IF(R59&lt;&gt;"",IF(R59=1,"",COUNTIFS($Q$2:$Q$988,"&gt;40",$C$2:$C$988,#REF!)),"")</f>
        <v>#REF!</v>
      </c>
      <c r="T59" s="1"/>
      <c r="U59" s="1"/>
      <c r="V59" s="7"/>
      <c r="W59" s="7"/>
      <c r="X59" s="7"/>
      <c r="Y59" s="7"/>
      <c r="Z59" s="1"/>
      <c r="AA59" s="1"/>
      <c r="AB59" s="1"/>
      <c r="AC59" s="1"/>
      <c r="AD59" s="1"/>
      <c r="AE59" s="1"/>
      <c r="AF59" s="1"/>
      <c r="AG59" s="1"/>
      <c r="AH59" s="1"/>
    </row>
    <row r="60" customFormat="false" ht="15.75" hidden="false" customHeight="false" outlineLevel="0" collapsed="false">
      <c r="A60" s="1" t="n">
        <f aca="false">I60+(H60*60)+(G60*3600)</f>
        <v>59754</v>
      </c>
      <c r="B60" s="2" t="str">
        <f aca="false">CONCATENATE(D60,E60,F60,G60,H60,I60)</f>
        <v>2017210163554</v>
      </c>
      <c r="C60" s="1" t="str">
        <f aca="false">CONCATENATE(D60,E60,F60)</f>
        <v>2017210</v>
      </c>
      <c r="D60" s="1" t="n">
        <v>2017</v>
      </c>
      <c r="E60" s="1" t="n">
        <v>2</v>
      </c>
      <c r="F60" s="1" t="n">
        <v>10</v>
      </c>
      <c r="G60" s="1" t="n">
        <v>16</v>
      </c>
      <c r="H60" s="1" t="n">
        <v>35</v>
      </c>
      <c r="I60" s="1" t="n">
        <v>54</v>
      </c>
      <c r="J60" s="1" t="n">
        <v>318</v>
      </c>
      <c r="K60" s="1" t="s">
        <v>0</v>
      </c>
      <c r="L60" s="1" t="e">
        <f aca="false">IF(#REF!=#REF!,IF(K60="Stroke",IF(K61="Stroke",IF((J61-J60)&lt;0,1000+J61-J60,J61-J60),""),""),"")</f>
        <v>#REF!</v>
      </c>
      <c r="M60" s="1" t="s">
        <v>1</v>
      </c>
      <c r="N60" s="1" t="s">
        <v>2</v>
      </c>
      <c r="O60" s="1" t="n">
        <v>1</v>
      </c>
      <c r="P60" s="1" t="e">
        <f aca="false">IF(#REF!=#REF!,IF(K60="Stroke",IF(K61="Stroke",IF(#REF!=#REF!,IF(Q60=Q61,IF((J61-J60)&lt;0,1000+J61-J60-O60,J61-J60-O60),""),""),""),""),"")</f>
        <v>#REF!</v>
      </c>
      <c r="Q60" s="1" t="n">
        <v>2</v>
      </c>
      <c r="R60" s="1" t="e">
        <f aca="false">IF(#REF!&lt;&gt;#REF!,COUNTIFS($K$112:$K$1378,$K$112,#REF!,#REF!),"")</f>
        <v>#REF!</v>
      </c>
      <c r="S60" s="1" t="e">
        <f aca="false">IF(AND(#REF!&lt;&gt;#REF!,#REF!=#REF!,M60="positive",M61="negative"),1,"")</f>
        <v>#REF!</v>
      </c>
      <c r="T60" s="1" t="e">
        <f aca="false">IF(AND(#REF!=#REF!,K:K="stroke",M:M="positive",S60&lt;&gt;"1"),1,"")</f>
        <v>#REF!</v>
      </c>
      <c r="U60" s="1" t="e">
        <f aca="false">IF((AND(R60&lt;&gt;"",W60&lt;&gt;1,K:K="stroke",M:M="negative",#REF!=#REF!)),IF(W60&lt;&gt;0,"",1),"")</f>
        <v>#REF!</v>
      </c>
      <c r="V60" s="1" t="e">
        <f aca="false">IF(R60="","",(SUM(S60:U60)+W60))</f>
        <v>#REF!</v>
      </c>
      <c r="W60" s="1" t="e">
        <f aca="false">IF(#REF!&lt;&gt;#REF!,COUNTIFS($K$112:$K$1378,"up",#REF!,#REF!),"")</f>
        <v>#REF!</v>
      </c>
      <c r="X60" s="1" t="e">
        <f aca="false">IF(#REF!&lt;&gt;#REF!,COUNTIFS($K$112:$K$1378,"SRS",#REF!,#REF!),"")</f>
        <v>#REF!</v>
      </c>
      <c r="Y60" s="1" t="e">
        <f aca="false">IF(R60&lt;&gt;"",IF(R60=1,"",COUNTIFS($O$112:$O$1378,"&gt;40",#REF!,#REF!)),"")</f>
        <v>#REF!</v>
      </c>
    </row>
    <row r="61" customFormat="false" ht="15.75" hidden="false" customHeight="false" outlineLevel="0" collapsed="false">
      <c r="A61" s="7" t="n">
        <f aca="false">I61+(H61*60)+(G61*3600)</f>
        <v>59754</v>
      </c>
      <c r="B61" s="8" t="str">
        <f aca="false">CONCATENATE(D61,E61,F61,G61,H61,I61)</f>
        <v>2017210163554</v>
      </c>
      <c r="C61" s="1" t="str">
        <f aca="false">CONCATENATE(D61,E61,F61)</f>
        <v>2017210</v>
      </c>
      <c r="D61" s="1" t="n">
        <v>2017</v>
      </c>
      <c r="E61" s="1" t="n">
        <v>2</v>
      </c>
      <c r="F61" s="1" t="n">
        <v>10</v>
      </c>
      <c r="G61" s="1" t="n">
        <v>16</v>
      </c>
      <c r="H61" s="1" t="n">
        <v>35</v>
      </c>
      <c r="I61" s="1" t="n">
        <v>54</v>
      </c>
      <c r="J61" s="1" t="n">
        <v>350</v>
      </c>
      <c r="K61" s="1" t="s">
        <v>0</v>
      </c>
      <c r="L61" s="1" t="e">
        <f aca="false">IF(#REF!=#REF!,IF(K61="Stroke",IF(K62="Stroke",IF((J62-J61)&lt;0,1000+J62-J61,J62-J61),""),""),"")</f>
        <v>#REF!</v>
      </c>
      <c r="M61" s="1" t="s">
        <v>1</v>
      </c>
      <c r="N61" s="1" t="s">
        <v>2</v>
      </c>
      <c r="O61" s="1" t="n">
        <v>3</v>
      </c>
      <c r="P61" s="1" t="e">
        <f aca="false">IF(#REF!=#REF!,IF(K61="Stroke",IF(K62="Stroke",IF(#REF!=#REF!,IF(Q61=Q62,IF((J62-J61)&lt;0,1000+J62-J61-O61,J62-J61-O61),""),""),""),""),"")</f>
        <v>#REF!</v>
      </c>
      <c r="Q61" s="1" t="n">
        <v>2</v>
      </c>
      <c r="R61" s="1" t="e">
        <f aca="false">IF(#REF!&lt;&gt;#REF!,COUNTIFS($M$2:$M$988,$M$2,$C$2:$C$988,#REF!),"")</f>
        <v>#REF!</v>
      </c>
      <c r="S61" s="1" t="e">
        <f aca="false">IF(R61&lt;&gt;"",IF(R61=1,"",COUNTIFS($Q$2:$Q$988,"&gt;40",$C$2:$C$988,#REF!)),"")</f>
        <v>#REF!</v>
      </c>
      <c r="V61" s="7"/>
      <c r="W61" s="7"/>
      <c r="X61" s="7"/>
      <c r="Y61" s="7"/>
    </row>
    <row r="62" customFormat="false" ht="15.75" hidden="false" customHeight="false" outlineLevel="0" collapsed="false">
      <c r="A62" s="1" t="n">
        <f aca="false">I62+(H62*60)+(G62*3600)</f>
        <v>59754</v>
      </c>
      <c r="B62" s="2" t="str">
        <f aca="false">CONCATENATE(D62,E62,F62,G62,H62,I62)</f>
        <v>2017210163554</v>
      </c>
      <c r="C62" s="1" t="str">
        <f aca="false">CONCATENATE(D62,E62,F62)</f>
        <v>2017210</v>
      </c>
      <c r="D62" s="1" t="n">
        <v>2017</v>
      </c>
      <c r="E62" s="1" t="n">
        <v>2</v>
      </c>
      <c r="F62" s="1" t="n">
        <v>10</v>
      </c>
      <c r="G62" s="1" t="n">
        <v>16</v>
      </c>
      <c r="H62" s="1" t="n">
        <v>35</v>
      </c>
      <c r="I62" s="1" t="n">
        <v>54</v>
      </c>
      <c r="J62" s="1" t="n">
        <v>350</v>
      </c>
      <c r="K62" s="1" t="s">
        <v>0</v>
      </c>
      <c r="L62" s="1" t="e">
        <f aca="false">IF(#REF!=#REF!,IF(K62="Stroke",IF(K63="Stroke",IF((J63-J62)&lt;0,1000+J63-J62,J63-J62),""),""),"")</f>
        <v>#REF!</v>
      </c>
      <c r="M62" s="1" t="s">
        <v>1</v>
      </c>
      <c r="N62" s="1" t="s">
        <v>2</v>
      </c>
      <c r="O62" s="1" t="n">
        <v>3</v>
      </c>
      <c r="P62" s="1" t="e">
        <f aca="false">IF(#REF!=#REF!,IF(K62="Stroke",IF(K63="Stroke",IF(#REF!=#REF!,IF(Q62=Q63,IF((J63-J62)&lt;0,1000+J63-J62-O62,J63-J62-O62),""),""),""),""),"")</f>
        <v>#REF!</v>
      </c>
      <c r="Q62" s="1" t="n">
        <v>2</v>
      </c>
      <c r="R62" s="1" t="e">
        <f aca="false">IF(#REF!&lt;&gt;#REF!,COUNTIFS($K$112:$K$1378,$K$112,#REF!,#REF!),"")</f>
        <v>#REF!</v>
      </c>
      <c r="S62" s="1" t="e">
        <f aca="false">IF(AND(#REF!&lt;&gt;#REF!,#REF!=#REF!,M62="positive",M63="negative"),1,"")</f>
        <v>#REF!</v>
      </c>
      <c r="T62" s="1" t="e">
        <f aca="false">IF(AND(#REF!=#REF!,K:K="stroke",M:M="positive",S62&lt;&gt;"1"),1,"")</f>
        <v>#REF!</v>
      </c>
      <c r="U62" s="1" t="e">
        <f aca="false">IF((AND(R62&lt;&gt;"",W62&lt;&gt;1,K:K="stroke",M:M="negative",#REF!=#REF!)),IF(W62&lt;&gt;0,"",1),"")</f>
        <v>#REF!</v>
      </c>
      <c r="V62" s="1" t="e">
        <f aca="false">IF(R62="","",(SUM(S62:U62)+W62))</f>
        <v>#REF!</v>
      </c>
      <c r="W62" s="1" t="e">
        <f aca="false">IF(#REF!&lt;&gt;#REF!,COUNTIFS($K$112:$K$1378,"up",#REF!,#REF!),"")</f>
        <v>#REF!</v>
      </c>
      <c r="X62" s="1" t="e">
        <f aca="false">IF(#REF!&lt;&gt;#REF!,COUNTIFS($K$112:$K$1378,"SRS",#REF!,#REF!),"")</f>
        <v>#REF!</v>
      </c>
      <c r="Y62" s="1" t="e">
        <f aca="false">IF(R62&lt;&gt;"",IF(R62=1,"",COUNTIFS($O$112:$O$1378,"&gt;40",#REF!,#REF!)),"")</f>
        <v>#REF!</v>
      </c>
    </row>
    <row r="63" customFormat="false" ht="15.75" hidden="false" customHeight="false" outlineLevel="0" collapsed="false">
      <c r="A63" s="7" t="n">
        <f aca="false">I63+(H63*60)+(G63*3600)</f>
        <v>59754</v>
      </c>
      <c r="B63" s="8" t="str">
        <f aca="false">CONCATENATE(D63,E63,F63,G63,H63,I63)</f>
        <v>2017210163554</v>
      </c>
      <c r="C63" s="1" t="str">
        <f aca="false">CONCATENATE(D63,E63,F63)</f>
        <v>2017210</v>
      </c>
      <c r="D63" s="1" t="n">
        <v>2017</v>
      </c>
      <c r="E63" s="1" t="n">
        <v>2</v>
      </c>
      <c r="F63" s="1" t="n">
        <v>10</v>
      </c>
      <c r="G63" s="1" t="n">
        <v>16</v>
      </c>
      <c r="H63" s="1" t="n">
        <v>35</v>
      </c>
      <c r="I63" s="1" t="n">
        <v>54</v>
      </c>
      <c r="J63" s="1" t="n">
        <v>369</v>
      </c>
      <c r="K63" s="1" t="s">
        <v>0</v>
      </c>
      <c r="L63" s="1" t="e">
        <f aca="false">IF(#REF!=#REF!,IF(K63="Stroke",IF(K64="Stroke",IF((J64-J63)&lt;0,1000+J64-J63,J64-J63),""),""),"")</f>
        <v>#REF!</v>
      </c>
      <c r="M63" s="1" t="s">
        <v>1</v>
      </c>
      <c r="N63" s="1" t="s">
        <v>2</v>
      </c>
      <c r="O63" s="1" t="n">
        <v>1</v>
      </c>
      <c r="P63" s="1" t="e">
        <f aca="false">IF(#REF!=#REF!,IF(K63="Stroke",IF(K64="Stroke",IF(#REF!=#REF!,IF(Q63=Q64,IF((J64-J63)&lt;0,1000+J64-J63-O63,J64-J63-O63),""),""),""),""),"")</f>
        <v>#REF!</v>
      </c>
      <c r="Q63" s="1" t="n">
        <v>2</v>
      </c>
      <c r="R63" s="1" t="e">
        <f aca="false">IF(#REF!&lt;&gt;#REF!,COUNTIFS($M$2:$M$988,$M$2,$C$2:$C$988,#REF!),"")</f>
        <v>#REF!</v>
      </c>
      <c r="S63" s="1" t="e">
        <f aca="false">IF(R63&lt;&gt;"",IF(R63=1,"",COUNTIFS($Q$2:$Q$988,"&gt;40",$C$2:$C$988,#REF!)),"")</f>
        <v>#REF!</v>
      </c>
      <c r="V63" s="7"/>
      <c r="W63" s="7"/>
      <c r="X63" s="7"/>
      <c r="Y63" s="7"/>
    </row>
    <row r="64" s="5" customFormat="true" ht="15.75" hidden="false" customHeight="false" outlineLevel="0" collapsed="false">
      <c r="A64" s="1" t="n">
        <f aca="false">I64+(H64*60)+(G64*3600)</f>
        <v>59754</v>
      </c>
      <c r="B64" s="2" t="str">
        <f aca="false">CONCATENATE(D64,E64,F64,G64,H64,I64)</f>
        <v>2017210163554</v>
      </c>
      <c r="C64" s="1" t="str">
        <f aca="false">CONCATENATE(D64,E64,F64)</f>
        <v>2017210</v>
      </c>
      <c r="D64" s="1" t="n">
        <v>2017</v>
      </c>
      <c r="E64" s="1" t="n">
        <v>2</v>
      </c>
      <c r="F64" s="1" t="n">
        <v>10</v>
      </c>
      <c r="G64" s="1" t="n">
        <v>16</v>
      </c>
      <c r="H64" s="1" t="n">
        <v>35</v>
      </c>
      <c r="I64" s="1" t="n">
        <v>54</v>
      </c>
      <c r="J64" s="1" t="n">
        <v>369</v>
      </c>
      <c r="K64" s="1" t="s">
        <v>0</v>
      </c>
      <c r="L64" s="1" t="e">
        <f aca="false">IF(#REF!=#REF!,IF(K64="Stroke",IF(K65="Stroke",IF((J65-J64)&lt;0,1000+J65-J64,J65-J64),""),""),"")</f>
        <v>#REF!</v>
      </c>
      <c r="M64" s="1" t="s">
        <v>1</v>
      </c>
      <c r="N64" s="1" t="s">
        <v>2</v>
      </c>
      <c r="O64" s="1" t="n">
        <v>1</v>
      </c>
      <c r="P64" s="1" t="e">
        <f aca="false">IF(#REF!=#REF!,IF(K64="Stroke",IF(K65="Stroke",IF(#REF!=#REF!,IF(Q64=Q65,IF((J65-J64)&lt;0,1000+J65-J64-O64,J65-J64-O64),""),""),""),""),"")</f>
        <v>#REF!</v>
      </c>
      <c r="Q64" s="1" t="n">
        <v>2</v>
      </c>
      <c r="R64" s="1" t="e">
        <f aca="false">IF(#REF!&lt;&gt;#REF!,COUNTIFS($K$112:$K$1378,$K$112,#REF!,#REF!),"")</f>
        <v>#REF!</v>
      </c>
      <c r="S64" s="1" t="e">
        <f aca="false">IF(AND(#REF!&lt;&gt;#REF!,#REF!=#REF!,M64="positive",M65="negative"),1,"")</f>
        <v>#REF!</v>
      </c>
      <c r="T64" s="1" t="e">
        <f aca="false">IF(AND(#REF!=#REF!,K:K="stroke",M:M="positive",S64&lt;&gt;"1"),1,"")</f>
        <v>#REF!</v>
      </c>
      <c r="U64" s="1" t="e">
        <f aca="false">IF((AND(R64&lt;&gt;"",W64&lt;&gt;1,K:K="stroke",M:M="negative",#REF!=#REF!)),IF(W64&lt;&gt;0,"",1),"")</f>
        <v>#REF!</v>
      </c>
      <c r="V64" s="1" t="e">
        <f aca="false">IF(R64="","",(SUM(S64:U64)+W64))</f>
        <v>#REF!</v>
      </c>
      <c r="W64" s="1" t="e">
        <f aca="false">IF(#REF!&lt;&gt;#REF!,COUNTIFS($K$112:$K$1378,"up",#REF!,#REF!),"")</f>
        <v>#REF!</v>
      </c>
      <c r="X64" s="1" t="e">
        <f aca="false">IF(#REF!&lt;&gt;#REF!,COUNTIFS($K$112:$K$1378,"SRS",#REF!,#REF!),"")</f>
        <v>#REF!</v>
      </c>
      <c r="Y64" s="1" t="e">
        <f aca="false">IF(R64&lt;&gt;"",IF(R64=1,"",COUNTIFS($O$112:$O$1378,"&gt;40",#REF!,#REF!)),"")</f>
        <v>#REF!</v>
      </c>
      <c r="Z64" s="1"/>
      <c r="AA64" s="1"/>
      <c r="AB64" s="1"/>
      <c r="AC64" s="1"/>
      <c r="AD64" s="1"/>
      <c r="AE64" s="1"/>
      <c r="AF64" s="1"/>
      <c r="AG64" s="1"/>
      <c r="AH64" s="1"/>
    </row>
    <row r="65" customFormat="false" ht="15.75" hidden="false" customHeight="false" outlineLevel="0" collapsed="false">
      <c r="A65" s="7" t="n">
        <f aca="false">I65+(H65*60)+(G65*3600)</f>
        <v>59754</v>
      </c>
      <c r="B65" s="8" t="str">
        <f aca="false">CONCATENATE(D65,E65,F65,G65,H65,I65)</f>
        <v>2017210163554</v>
      </c>
      <c r="C65" s="1" t="str">
        <f aca="false">CONCATENATE(D65,E65,F65)</f>
        <v>2017210</v>
      </c>
      <c r="D65" s="1" t="n">
        <v>2017</v>
      </c>
      <c r="E65" s="1" t="n">
        <v>2</v>
      </c>
      <c r="F65" s="1" t="n">
        <v>10</v>
      </c>
      <c r="G65" s="1" t="n">
        <v>16</v>
      </c>
      <c r="H65" s="1" t="n">
        <v>35</v>
      </c>
      <c r="I65" s="1" t="n">
        <v>54</v>
      </c>
      <c r="J65" s="1" t="n">
        <v>401</v>
      </c>
      <c r="K65" s="1" t="s">
        <v>0</v>
      </c>
      <c r="L65" s="1" t="e">
        <f aca="false">IF(#REF!=#REF!,IF(K65="Stroke",IF(K66="Stroke",IF((J66-J65)&lt;0,1000+J66-J65,J66-J65),""),""),"")</f>
        <v>#REF!</v>
      </c>
      <c r="M65" s="1" t="s">
        <v>1</v>
      </c>
      <c r="N65" s="1" t="s">
        <v>2</v>
      </c>
      <c r="O65" s="1" t="n">
        <v>4</v>
      </c>
      <c r="P65" s="1" t="e">
        <f aca="false">IF(#REF!=#REF!,IF(K65="Stroke",IF(K66="Stroke",IF(#REF!=#REF!,IF(Q65=Q66,IF((J66-J65)&lt;0,1000+J66-J65-O65,J66-J65-O65),""),""),""),""),"")</f>
        <v>#REF!</v>
      </c>
      <c r="Q65" s="1" t="n">
        <v>2</v>
      </c>
      <c r="R65" s="1" t="e">
        <f aca="false">IF(#REF!&lt;&gt;#REF!,COUNTIFS($M$2:$M$988,$M$2,$C$2:$C$988,#REF!),"")</f>
        <v>#REF!</v>
      </c>
      <c r="S65" s="1" t="e">
        <f aca="false">IF(R65&lt;&gt;"",IF(R65=1,"",COUNTIFS($Q$2:$Q$988,"&gt;40",$C$2:$C$988,#REF!)),"")</f>
        <v>#REF!</v>
      </c>
      <c r="V65" s="7"/>
      <c r="W65" s="7"/>
      <c r="X65" s="7"/>
      <c r="Y65" s="7"/>
    </row>
    <row r="66" customFormat="false" ht="15.75" hidden="false" customHeight="false" outlineLevel="0" collapsed="false">
      <c r="A66" s="1" t="n">
        <f aca="false">I66+(H66*60)+(G66*3600)</f>
        <v>59754</v>
      </c>
      <c r="B66" s="2" t="str">
        <f aca="false">CONCATENATE(D66,E66,F66,G66,H66,I66)</f>
        <v>2017210163554</v>
      </c>
      <c r="C66" s="1" t="str">
        <f aca="false">CONCATENATE(D66,E66,F66)</f>
        <v>2017210</v>
      </c>
      <c r="D66" s="1" t="n">
        <v>2017</v>
      </c>
      <c r="E66" s="1" t="n">
        <v>2</v>
      </c>
      <c r="F66" s="1" t="n">
        <v>10</v>
      </c>
      <c r="G66" s="1" t="n">
        <v>16</v>
      </c>
      <c r="H66" s="1" t="n">
        <v>35</v>
      </c>
      <c r="I66" s="1" t="n">
        <v>54</v>
      </c>
      <c r="J66" s="1" t="n">
        <v>401</v>
      </c>
      <c r="K66" s="1" t="s">
        <v>0</v>
      </c>
      <c r="L66" s="1" t="e">
        <f aca="false">IF(#REF!=#REF!,IF(K66="Stroke",IF(K67="Stroke",IF((J67-J66)&lt;0,1000+J67-J66,J67-J66),""),""),"")</f>
        <v>#REF!</v>
      </c>
      <c r="M66" s="1" t="s">
        <v>1</v>
      </c>
      <c r="N66" s="1" t="s">
        <v>2</v>
      </c>
      <c r="O66" s="1" t="n">
        <v>4</v>
      </c>
      <c r="P66" s="1" t="e">
        <f aca="false">IF(#REF!=#REF!,IF(K66="Stroke",IF(K67="Stroke",IF(#REF!=#REF!,IF(Q66=Q67,IF((J67-J66)&lt;0,1000+J67-J66-O66,J67-J66-O66),""),""),""),""),"")</f>
        <v>#REF!</v>
      </c>
      <c r="Q66" s="1" t="n">
        <v>2</v>
      </c>
      <c r="R66" s="1" t="e">
        <f aca="false">IF(#REF!&lt;&gt;#REF!,COUNTIFS($K$112:$K$1378,$K$112,#REF!,#REF!),"")</f>
        <v>#REF!</v>
      </c>
      <c r="S66" s="1" t="e">
        <f aca="false">IF(AND(#REF!&lt;&gt;#REF!,#REF!=#REF!,M66="positive",M67="negative"),1,"")</f>
        <v>#REF!</v>
      </c>
      <c r="T66" s="1" t="e">
        <f aca="false">IF(AND(#REF!=#REF!,K:K="stroke",M:M="positive",S66&lt;&gt;"1"),1,"")</f>
        <v>#REF!</v>
      </c>
      <c r="U66" s="1" t="e">
        <f aca="false">IF((AND(R66&lt;&gt;"",W66&lt;&gt;1,K:K="stroke",M:M="negative",#REF!=#REF!)),IF(W66&lt;&gt;0,"",1),"")</f>
        <v>#REF!</v>
      </c>
      <c r="V66" s="1" t="e">
        <f aca="false">IF(R66="","",(SUM(S66:U66)+W66))</f>
        <v>#REF!</v>
      </c>
      <c r="W66" s="1" t="e">
        <f aca="false">IF(#REF!&lt;&gt;#REF!,COUNTIFS($K$112:$K$1378,"up",#REF!,#REF!),"")</f>
        <v>#REF!</v>
      </c>
      <c r="X66" s="1" t="e">
        <f aca="false">IF(#REF!&lt;&gt;#REF!,COUNTIFS($K$112:$K$1378,"SRS",#REF!,#REF!),"")</f>
        <v>#REF!</v>
      </c>
      <c r="Y66" s="1" t="e">
        <f aca="false">IF(R66&lt;&gt;"",IF(R66=1,"",COUNTIFS($O$112:$O$1378,"&gt;40",#REF!,#REF!)),"")</f>
        <v>#REF!</v>
      </c>
    </row>
    <row r="67" s="5" customFormat="true" ht="15.75" hidden="false" customHeight="false" outlineLevel="0" collapsed="false">
      <c r="A67" s="7" t="n">
        <f aca="false">I67+(H67*60)+(G67*3600)</f>
        <v>59754</v>
      </c>
      <c r="B67" s="8" t="str">
        <f aca="false">CONCATENATE(D67,E67,F67,G67,H67,I67)</f>
        <v>2017210163554</v>
      </c>
      <c r="C67" s="1" t="str">
        <f aca="false">CONCATENATE(D67,E67,F67)</f>
        <v>2017210</v>
      </c>
      <c r="D67" s="1" t="n">
        <v>2017</v>
      </c>
      <c r="E67" s="1" t="n">
        <v>2</v>
      </c>
      <c r="F67" s="1" t="n">
        <v>10</v>
      </c>
      <c r="G67" s="1" t="n">
        <v>16</v>
      </c>
      <c r="H67" s="1" t="n">
        <v>35</v>
      </c>
      <c r="I67" s="1" t="n">
        <v>54</v>
      </c>
      <c r="J67" s="1" t="n">
        <v>475</v>
      </c>
      <c r="K67" s="1" t="s">
        <v>0</v>
      </c>
      <c r="L67" s="1" t="e">
        <f aca="false">IF(#REF!=#REF!,IF(K67="Stroke",IF(K68="Stroke",IF((J68-J67)&lt;0,1000+J68-J67,J68-J67),""),""),"")</f>
        <v>#REF!</v>
      </c>
      <c r="M67" s="1" t="s">
        <v>1</v>
      </c>
      <c r="N67" s="1" t="s">
        <v>2</v>
      </c>
      <c r="O67" s="1" t="n">
        <v>22</v>
      </c>
      <c r="P67" s="1" t="e">
        <f aca="false">IF(#REF!=#REF!,IF(K67="Stroke",IF(K68="Stroke",IF(#REF!=#REF!,IF(Q67=Q68,IF((J68-J67)&lt;0,1000+J68-J67-O67,J68-J67-O67),""),""),""),""),"")</f>
        <v>#REF!</v>
      </c>
      <c r="Q67" s="1" t="n">
        <v>2</v>
      </c>
      <c r="R67" s="1" t="e">
        <f aca="false">IF(#REF!&lt;&gt;#REF!,COUNTIFS($M$2:$M$988,$M$2,$C$2:$C$988,#REF!),"")</f>
        <v>#REF!</v>
      </c>
      <c r="S67" s="1" t="e">
        <f aca="false">IF(R67&lt;&gt;"",IF(R67=1,"",COUNTIFS($Q$2:$Q$988,"&gt;40",$C$2:$C$988,#REF!)),"")</f>
        <v>#REF!</v>
      </c>
      <c r="T67" s="1"/>
      <c r="U67" s="1"/>
      <c r="V67" s="7"/>
      <c r="W67" s="7"/>
      <c r="X67" s="7"/>
      <c r="Y67" s="7"/>
      <c r="Z67" s="1"/>
      <c r="AA67" s="1"/>
      <c r="AB67" s="1"/>
      <c r="AC67" s="1"/>
      <c r="AD67" s="1"/>
      <c r="AE67" s="1"/>
      <c r="AF67" s="1"/>
      <c r="AG67" s="1"/>
      <c r="AH67" s="1"/>
    </row>
    <row r="68" customFormat="false" ht="15.75" hidden="false" customHeight="false" outlineLevel="0" collapsed="false">
      <c r="A68" s="1" t="n">
        <f aca="false">I68+(H68*60)+(G68*3600)</f>
        <v>59754</v>
      </c>
      <c r="B68" s="2" t="str">
        <f aca="false">CONCATENATE(D68,E68,F68,G68,H68,I68)</f>
        <v>2017210163554</v>
      </c>
      <c r="C68" s="1" t="str">
        <f aca="false">CONCATENATE(D68,E68,F68)</f>
        <v>2017210</v>
      </c>
      <c r="D68" s="1" t="n">
        <v>2017</v>
      </c>
      <c r="E68" s="1" t="n">
        <v>2</v>
      </c>
      <c r="F68" s="1" t="n">
        <v>10</v>
      </c>
      <c r="G68" s="1" t="n">
        <v>16</v>
      </c>
      <c r="H68" s="1" t="n">
        <v>35</v>
      </c>
      <c r="I68" s="1" t="n">
        <v>54</v>
      </c>
      <c r="J68" s="1" t="n">
        <v>475</v>
      </c>
      <c r="K68" s="1" t="s">
        <v>0</v>
      </c>
      <c r="L68" s="1" t="e">
        <f aca="false">IF(#REF!=#REF!,IF(K68="Stroke",IF(K69="Stroke",IF((J69-J68)&lt;0,1000+J69-J68,J69-J68),""),""),"")</f>
        <v>#REF!</v>
      </c>
      <c r="M68" s="1" t="s">
        <v>1</v>
      </c>
      <c r="N68" s="1" t="s">
        <v>2</v>
      </c>
      <c r="O68" s="1" t="n">
        <v>22</v>
      </c>
      <c r="P68" s="1" t="e">
        <f aca="false">IF(#REF!=#REF!,IF(K68="Stroke",IF(K69="Stroke",IF(#REF!=#REF!,IF(Q68=Q69,IF((J69-J68)&lt;0,1000+J69-J68-O68,J69-J68-O68),""),""),""),""),"")</f>
        <v>#REF!</v>
      </c>
      <c r="Q68" s="1" t="n">
        <v>2</v>
      </c>
      <c r="R68" s="1" t="e">
        <f aca="false">IF(#REF!&lt;&gt;#REF!,COUNTIFS($K$112:$K$1378,$K$112,#REF!,#REF!),"")</f>
        <v>#REF!</v>
      </c>
      <c r="S68" s="1" t="e">
        <f aca="false">IF(AND(#REF!&lt;&gt;#REF!,#REF!=#REF!,M68="positive",M69="negative"),1,"")</f>
        <v>#REF!</v>
      </c>
      <c r="T68" s="1" t="e">
        <f aca="false">IF(AND(#REF!=#REF!,K:K="stroke",M:M="positive",S68&lt;&gt;"1"),1,"")</f>
        <v>#REF!</v>
      </c>
      <c r="U68" s="1" t="e">
        <f aca="false">IF((AND(R68&lt;&gt;"",W68&lt;&gt;1,K:K="stroke",M:M="negative",#REF!=#REF!)),IF(W68&lt;&gt;0,"",1),"")</f>
        <v>#REF!</v>
      </c>
      <c r="V68" s="1" t="e">
        <f aca="false">IF(R68="","",(SUM(S68:U68)+W68))</f>
        <v>#REF!</v>
      </c>
      <c r="W68" s="1" t="e">
        <f aca="false">IF(#REF!&lt;&gt;#REF!,COUNTIFS($K$112:$K$1378,"up",#REF!,#REF!),"")</f>
        <v>#REF!</v>
      </c>
      <c r="X68" s="1" t="e">
        <f aca="false">IF(#REF!&lt;&gt;#REF!,COUNTIFS($K$112:$K$1378,"SRS",#REF!,#REF!),"")</f>
        <v>#REF!</v>
      </c>
      <c r="Y68" s="1" t="e">
        <f aca="false">IF(R68&lt;&gt;"",IF(R68=1,"",COUNTIFS($O$112:$O$1378,"&gt;40",#REF!,#REF!)),"")</f>
        <v>#REF!</v>
      </c>
    </row>
    <row r="69" customFormat="false" ht="15.75" hidden="false" customHeight="false" outlineLevel="0" collapsed="false">
      <c r="A69" s="7" t="n">
        <f aca="false">I69+(H69*60)+(G69*3600)</f>
        <v>59754</v>
      </c>
      <c r="B69" s="8" t="str">
        <f aca="false">CONCATENATE(D69,E69,F69,G69,H69,I69)</f>
        <v>2017210163554</v>
      </c>
      <c r="C69" s="1" t="str">
        <f aca="false">CONCATENATE(D69,E69,F69)</f>
        <v>2017210</v>
      </c>
      <c r="D69" s="1" t="n">
        <v>2017</v>
      </c>
      <c r="E69" s="1" t="n">
        <v>2</v>
      </c>
      <c r="F69" s="1" t="n">
        <v>10</v>
      </c>
      <c r="G69" s="1" t="n">
        <v>16</v>
      </c>
      <c r="H69" s="1" t="n">
        <v>35</v>
      </c>
      <c r="I69" s="1" t="n">
        <v>54</v>
      </c>
      <c r="J69" s="1" t="n">
        <v>604</v>
      </c>
      <c r="K69" s="1" t="s">
        <v>0</v>
      </c>
      <c r="L69" s="1" t="e">
        <f aca="false">IF(#REF!=#REF!,IF(K69="Stroke",IF(K70="Stroke",IF((J70-J69)&lt;0,1000+J70-J69,J70-J69),""),""),"")</f>
        <v>#REF!</v>
      </c>
      <c r="M69" s="1" t="s">
        <v>1</v>
      </c>
      <c r="N69" s="1" t="s">
        <v>2</v>
      </c>
      <c r="O69" s="1" t="n">
        <v>10</v>
      </c>
      <c r="P69" s="1" t="e">
        <f aca="false">IF(#REF!=#REF!,IF(K69="Stroke",IF(K70="Stroke",IF(#REF!=#REF!,IF(Q69=Q70,IF((J70-J69)&lt;0,1000+J70-J69-O69,J70-J69-O69),""),""),""),""),"")</f>
        <v>#REF!</v>
      </c>
      <c r="Q69" s="1" t="n">
        <v>2</v>
      </c>
      <c r="R69" s="1" t="e">
        <f aca="false">IF(#REF!&lt;&gt;#REF!,COUNTIFS($M$2:$M$988,$M$2,$C$2:$C$988,#REF!),"")</f>
        <v>#REF!</v>
      </c>
      <c r="S69" s="1" t="e">
        <f aca="false">IF(R69&lt;&gt;"",IF(R69=1,"",COUNTIFS($Q$2:$Q$988,"&gt;40",$C$2:$C$988,#REF!)),"")</f>
        <v>#REF!</v>
      </c>
      <c r="V69" s="7"/>
      <c r="W69" s="7"/>
      <c r="X69" s="7"/>
      <c r="Y69" s="7"/>
    </row>
    <row r="70" customFormat="false" ht="15.75" hidden="false" customHeight="false" outlineLevel="0" collapsed="false">
      <c r="A70" s="1" t="n">
        <f aca="false">I70+(H70*60)+(G70*3600)</f>
        <v>59754</v>
      </c>
      <c r="B70" s="2" t="str">
        <f aca="false">CONCATENATE(D70,E70,F70,G70,H70,I70)</f>
        <v>2017210163554</v>
      </c>
      <c r="C70" s="1" t="str">
        <f aca="false">CONCATENATE(D70,E70,F70)</f>
        <v>2017210</v>
      </c>
      <c r="D70" s="1" t="n">
        <v>2017</v>
      </c>
      <c r="E70" s="1" t="n">
        <v>2</v>
      </c>
      <c r="F70" s="1" t="n">
        <v>10</v>
      </c>
      <c r="G70" s="1" t="n">
        <v>16</v>
      </c>
      <c r="H70" s="1" t="n">
        <v>35</v>
      </c>
      <c r="I70" s="1" t="n">
        <v>54</v>
      </c>
      <c r="J70" s="1" t="n">
        <v>604</v>
      </c>
      <c r="K70" s="1" t="s">
        <v>0</v>
      </c>
      <c r="L70" s="1" t="e">
        <f aca="false">IF(#REF!=#REF!,IF(K70="Stroke",IF(K71="Stroke",IF((J71-J70)&lt;0,1000+J71-J70,J71-J70),""),""),"")</f>
        <v>#REF!</v>
      </c>
      <c r="M70" s="1" t="s">
        <v>1</v>
      </c>
      <c r="N70" s="1" t="s">
        <v>2</v>
      </c>
      <c r="O70" s="1" t="n">
        <v>10</v>
      </c>
      <c r="P70" s="1" t="e">
        <f aca="false">IF(#REF!=#REF!,IF(K70="Stroke",IF(K71="Stroke",IF(#REF!=#REF!,IF(Q70=Q71,IF((J71-J70)&lt;0,1000+J71-J70-O70,J71-J70-O70),""),""),""),""),"")</f>
        <v>#REF!</v>
      </c>
      <c r="Q70" s="1" t="n">
        <v>2</v>
      </c>
      <c r="R70" s="1" t="e">
        <f aca="false">IF(#REF!&lt;&gt;#REF!,COUNTIFS($K$112:$K$1378,$K$112,#REF!,#REF!),"")</f>
        <v>#REF!</v>
      </c>
      <c r="S70" s="1" t="e">
        <f aca="false">IF(AND(#REF!&lt;&gt;#REF!,#REF!=#REF!,M70="positive",M71="negative"),1,"")</f>
        <v>#REF!</v>
      </c>
      <c r="T70" s="1" t="e">
        <f aca="false">IF(AND(#REF!=#REF!,K:K="stroke",M:M="positive",S70&lt;&gt;"1"),1,"")</f>
        <v>#REF!</v>
      </c>
      <c r="U70" s="1" t="e">
        <f aca="false">IF((AND(R70&lt;&gt;"",W70&lt;&gt;1,K:K="stroke",M:M="negative",#REF!=#REF!)),IF(W70&lt;&gt;0,"",1),"")</f>
        <v>#REF!</v>
      </c>
      <c r="V70" s="1" t="e">
        <f aca="false">IF(R70="","",(SUM(S70:U70)+W70))</f>
        <v>#REF!</v>
      </c>
      <c r="W70" s="1" t="e">
        <f aca="false">IF(#REF!&lt;&gt;#REF!,COUNTIFS($K$112:$K$1378,"up",#REF!,#REF!),"")</f>
        <v>#REF!</v>
      </c>
      <c r="X70" s="1" t="e">
        <f aca="false">IF(#REF!&lt;&gt;#REF!,COUNTIFS($K$112:$K$1378,"SRS",#REF!,#REF!),"")</f>
        <v>#REF!</v>
      </c>
      <c r="Y70" s="1" t="e">
        <f aca="false">IF(R70&lt;&gt;"",IF(R70=1,"",COUNTIFS($O$112:$O$1378,"&gt;40",#REF!,#REF!)),"")</f>
        <v>#REF!</v>
      </c>
    </row>
    <row r="71" s="5" customFormat="true" ht="15.75" hidden="false" customHeight="false" outlineLevel="0" collapsed="false">
      <c r="A71" s="7" t="n">
        <f aca="false">I71+(H71*60)+(G71*3600)</f>
        <v>59754</v>
      </c>
      <c r="B71" s="8" t="str">
        <f aca="false">CONCATENATE(D71,E71,F71,G71,H71,I71)</f>
        <v>2017210163554</v>
      </c>
      <c r="C71" s="1" t="str">
        <f aca="false">CONCATENATE(D71,E71,F71)</f>
        <v>2017210</v>
      </c>
      <c r="D71" s="1" t="n">
        <v>2017</v>
      </c>
      <c r="E71" s="1" t="n">
        <v>2</v>
      </c>
      <c r="F71" s="1" t="n">
        <v>10</v>
      </c>
      <c r="G71" s="1" t="n">
        <v>16</v>
      </c>
      <c r="H71" s="1" t="n">
        <v>35</v>
      </c>
      <c r="I71" s="1" t="n">
        <v>54</v>
      </c>
      <c r="J71" s="1" t="n">
        <v>675</v>
      </c>
      <c r="K71" s="1" t="s">
        <v>0</v>
      </c>
      <c r="L71" s="1" t="e">
        <f aca="false">IF(#REF!=#REF!,IF(K71="Stroke",IF(K72="Stroke",IF((J72-J71)&lt;0,1000+J72-J71,J72-J71),""),""),"")</f>
        <v>#REF!</v>
      </c>
      <c r="M71" s="1" t="s">
        <v>1</v>
      </c>
      <c r="N71" s="1" t="s">
        <v>2</v>
      </c>
      <c r="O71" s="1" t="n">
        <v>51</v>
      </c>
      <c r="P71" s="1" t="e">
        <f aca="false">IF(#REF!=#REF!,IF(K71="Stroke",IF(K72="Stroke",IF(#REF!=#REF!,IF(Q71=Q72,IF((J72-J71)&lt;0,1000+J72-J71-O71,J72-J71-O71),""),""),""),""),"")</f>
        <v>#REF!</v>
      </c>
      <c r="Q71" s="1" t="n">
        <v>2</v>
      </c>
      <c r="R71" s="1" t="e">
        <f aca="false">IF(#REF!&lt;&gt;#REF!,COUNTIFS($M$2:$M$988,$M$2,$C$2:$C$988,#REF!),"")</f>
        <v>#REF!</v>
      </c>
      <c r="S71" s="1" t="e">
        <f aca="false">IF(R71&lt;&gt;"",IF(R71=1,"",COUNTIFS($Q$2:$Q$988,"&gt;40",$C$2:$C$988,#REF!)),"")</f>
        <v>#REF!</v>
      </c>
      <c r="T71" s="1"/>
      <c r="U71" s="1"/>
      <c r="V71" s="7"/>
      <c r="W71" s="7"/>
      <c r="X71" s="7"/>
      <c r="Y71" s="7"/>
      <c r="Z71" s="1"/>
      <c r="AA71" s="1"/>
      <c r="AB71" s="1"/>
      <c r="AC71" s="1"/>
      <c r="AD71" s="1"/>
      <c r="AE71" s="1"/>
      <c r="AF71" s="1"/>
      <c r="AG71" s="1"/>
      <c r="AH71" s="1"/>
    </row>
    <row r="72" customFormat="false" ht="15.75" hidden="false" customHeight="false" outlineLevel="0" collapsed="false">
      <c r="A72" s="1" t="n">
        <f aca="false">I72+(H72*60)+(G72*3600)</f>
        <v>59754</v>
      </c>
      <c r="B72" s="2" t="str">
        <f aca="false">CONCATENATE(D72,E72,F72,G72,H72,I72)</f>
        <v>2017210163554</v>
      </c>
      <c r="C72" s="1" t="str">
        <f aca="false">CONCATENATE(D72,E72,F72)</f>
        <v>2017210</v>
      </c>
      <c r="D72" s="1" t="n">
        <v>2017</v>
      </c>
      <c r="E72" s="1" t="n">
        <v>2</v>
      </c>
      <c r="F72" s="1" t="n">
        <v>10</v>
      </c>
      <c r="G72" s="1" t="n">
        <v>16</v>
      </c>
      <c r="H72" s="1" t="n">
        <v>35</v>
      </c>
      <c r="I72" s="1" t="n">
        <v>54</v>
      </c>
      <c r="J72" s="1" t="n">
        <v>675</v>
      </c>
      <c r="K72" s="1" t="s">
        <v>0</v>
      </c>
      <c r="L72" s="1" t="e">
        <f aca="false">IF(#REF!=#REF!,IF(K72="Stroke",IF(K73="Stroke",IF((J73-J72)&lt;0,1000+J73-J72,J73-J72),""),""),"")</f>
        <v>#REF!</v>
      </c>
      <c r="M72" s="1" t="s">
        <v>1</v>
      </c>
      <c r="N72" s="1" t="s">
        <v>2</v>
      </c>
      <c r="O72" s="1" t="n">
        <v>51</v>
      </c>
      <c r="P72" s="1" t="e">
        <f aca="false">IF(#REF!=#REF!,IF(K72="Stroke",IF(K73="Stroke",IF(#REF!=#REF!,IF(Q72=Q73,IF((J73-J72)&lt;0,1000+J73-J72-O72,J73-J72-O72),""),""),""),""),"")</f>
        <v>#REF!</v>
      </c>
      <c r="Q72" s="1" t="n">
        <v>2</v>
      </c>
      <c r="R72" s="1" t="e">
        <f aca="false">IF(#REF!&lt;&gt;#REF!,COUNTIFS($K$112:$K$1378,$K$112,#REF!,#REF!),"")</f>
        <v>#REF!</v>
      </c>
      <c r="S72" s="1" t="e">
        <f aca="false">IF(AND(#REF!&lt;&gt;#REF!,#REF!=#REF!,M72="positive",M73="negative"),1,"")</f>
        <v>#REF!</v>
      </c>
      <c r="T72" s="1" t="e">
        <f aca="false">IF(AND(#REF!=#REF!,K:K="stroke",M:M="positive",S72&lt;&gt;"1"),1,"")</f>
        <v>#REF!</v>
      </c>
      <c r="U72" s="1" t="e">
        <f aca="false">IF((AND(R72&lt;&gt;"",W72&lt;&gt;1,K:K="stroke",M:M="negative",#REF!=#REF!)),IF(W72&lt;&gt;0,"",1),"")</f>
        <v>#REF!</v>
      </c>
      <c r="V72" s="1" t="e">
        <f aca="false">IF(R72="","",(SUM(S72:U72)+W72))</f>
        <v>#REF!</v>
      </c>
      <c r="W72" s="1" t="e">
        <f aca="false">IF(#REF!&lt;&gt;#REF!,COUNTIFS($K$112:$K$1378,"up",#REF!,#REF!),"")</f>
        <v>#REF!</v>
      </c>
      <c r="X72" s="1" t="e">
        <f aca="false">IF(#REF!&lt;&gt;#REF!,COUNTIFS($K$112:$K$1378,"SRS",#REF!,#REF!),"")</f>
        <v>#REF!</v>
      </c>
      <c r="Y72" s="1" t="e">
        <f aca="false">IF(R72&lt;&gt;"",IF(R72=1,"",COUNTIFS($O$112:$O$1378,"&gt;40",#REF!,#REF!)),"")</f>
        <v>#REF!</v>
      </c>
    </row>
    <row r="73" customFormat="false" ht="15.75" hidden="false" customHeight="false" outlineLevel="0" collapsed="false">
      <c r="A73" s="3" t="n">
        <f aca="false">I73+(H73*60)+(G73*3600)</f>
        <v>59947</v>
      </c>
      <c r="B73" s="4" t="str">
        <f aca="false">CONCATENATE(D73,E73,F73,G73,H73,I73)</f>
        <v>201721016397</v>
      </c>
      <c r="C73" s="5" t="str">
        <f aca="false">CONCATENATE(D73,E73,F73)</f>
        <v>2017210</v>
      </c>
      <c r="D73" s="5" t="n">
        <v>2017</v>
      </c>
      <c r="E73" s="5" t="n">
        <v>2</v>
      </c>
      <c r="F73" s="5" t="n">
        <v>10</v>
      </c>
      <c r="G73" s="5" t="n">
        <v>16</v>
      </c>
      <c r="H73" s="5" t="n">
        <v>39</v>
      </c>
      <c r="I73" s="5" t="n">
        <v>7</v>
      </c>
      <c r="J73" s="5" t="n">
        <v>752</v>
      </c>
      <c r="K73" s="5" t="s">
        <v>0</v>
      </c>
      <c r="L73" s="5" t="e">
        <f aca="false">IF(#REF!=#REF!,IF(K73="Stroke",IF(K74="Stroke",IF((J74-J73)&lt;0,1000+J74-J73,J74-J73),""),""),"")</f>
        <v>#REF!</v>
      </c>
      <c r="M73" s="5" t="s">
        <v>1</v>
      </c>
      <c r="N73" s="5" t="s">
        <v>2</v>
      </c>
      <c r="O73" s="5" t="n">
        <v>2</v>
      </c>
      <c r="P73" s="5" t="e">
        <f aca="false">IF(#REF!=#REF!,IF(K73="Stroke",IF(K74="Stroke",IF(#REF!=#REF!,IF(Q73=Q74,IF((J74-J73)&lt;0,1000+J74-J73-O73,J74-J73-O73),""),""),""),""),"")</f>
        <v>#REF!</v>
      </c>
      <c r="Q73" s="5" t="n">
        <v>1</v>
      </c>
      <c r="R73" s="5" t="e">
        <f aca="false">IF(#REF!&lt;&gt;#REF!,COUNTIFS($M$2:$M$988,$M$2,$C$2:$C$988,#REF!),"")</f>
        <v>#REF!</v>
      </c>
      <c r="S73" s="5" t="e">
        <f aca="false">IF(R73&lt;&gt;"",IF(R73=1,"",COUNTIFS($Q$2:$Q$988,"&gt;40",$C$2:$C$988,#REF!)),"")</f>
        <v>#REF!</v>
      </c>
      <c r="T73" s="5"/>
      <c r="U73" s="5"/>
      <c r="V73" s="3"/>
      <c r="W73" s="3"/>
      <c r="X73" s="3"/>
      <c r="Y73" s="3"/>
      <c r="Z73" s="5"/>
      <c r="AA73" s="5"/>
      <c r="AB73" s="5"/>
      <c r="AC73" s="5"/>
      <c r="AD73" s="5"/>
      <c r="AE73" s="5"/>
      <c r="AF73" s="5"/>
      <c r="AG73" s="5"/>
      <c r="AH73" s="5"/>
    </row>
    <row r="74" customFormat="false" ht="15.75" hidden="false" customHeight="false" outlineLevel="0" collapsed="false">
      <c r="A74" s="5" t="n">
        <f aca="false">I74+(H74*60)+(G74*3600)</f>
        <v>59947</v>
      </c>
      <c r="B74" s="6" t="str">
        <f aca="false">CONCATENATE(D74,E74,F74,G74,H74,I74)</f>
        <v>201721016397</v>
      </c>
      <c r="C74" s="5" t="str">
        <f aca="false">CONCATENATE(D74,E74,F74)</f>
        <v>2017210</v>
      </c>
      <c r="D74" s="5" t="n">
        <v>2017</v>
      </c>
      <c r="E74" s="5" t="n">
        <v>2</v>
      </c>
      <c r="F74" s="5" t="n">
        <v>10</v>
      </c>
      <c r="G74" s="5" t="n">
        <v>16</v>
      </c>
      <c r="H74" s="5" t="n">
        <v>39</v>
      </c>
      <c r="I74" s="5" t="n">
        <v>7</v>
      </c>
      <c r="J74" s="5" t="n">
        <v>752</v>
      </c>
      <c r="K74" s="5" t="s">
        <v>0</v>
      </c>
      <c r="L74" s="5" t="e">
        <f aca="false">IF(#REF!=#REF!,IF(K74="Stroke",IF(K75="Stroke",IF((J75-J74)&lt;0,1000+J75-J74,J75-J74),""),""),"")</f>
        <v>#REF!</v>
      </c>
      <c r="M74" s="5" t="s">
        <v>1</v>
      </c>
      <c r="N74" s="5" t="s">
        <v>2</v>
      </c>
      <c r="O74" s="5" t="n">
        <v>2</v>
      </c>
      <c r="P74" s="5" t="e">
        <f aca="false">IF(#REF!=#REF!,IF(K74="Stroke",IF(K75="Stroke",IF(#REF!=#REF!,IF(Q74=Q75,IF((J75-J74)&lt;0,1000+J75-J74-O74,J75-J74-O74),""),""),""),""),"")</f>
        <v>#REF!</v>
      </c>
      <c r="Q74" s="5" t="n">
        <v>1</v>
      </c>
      <c r="R74" s="5" t="e">
        <f aca="false">IF(#REF!&lt;&gt;#REF!,COUNTIFS($K$112:$K$1378,$K$112,#REF!,#REF!),"")</f>
        <v>#REF!</v>
      </c>
      <c r="S74" s="5" t="e">
        <f aca="false">IF(AND(#REF!&lt;&gt;#REF!,#REF!=#REF!,M74="positive",M75="negative"),1,"")</f>
        <v>#REF!</v>
      </c>
      <c r="T74" s="5" t="e">
        <f aca="false">IF(AND(#REF!=#REF!,K:K="stroke",M:M="positive",S74&lt;&gt;"1"),1,"")</f>
        <v>#REF!</v>
      </c>
      <c r="U74" s="5" t="e">
        <f aca="false">IF((AND(R74&lt;&gt;"",W74&lt;&gt;1,K:K="stroke",M:M="negative",#REF!=#REF!)),IF(W74&lt;&gt;0,"",1),"")</f>
        <v>#REF!</v>
      </c>
      <c r="V74" s="5" t="e">
        <f aca="false">IF(R74="","",(SUM(S74:U74)+W74))</f>
        <v>#REF!</v>
      </c>
      <c r="W74" s="5" t="e">
        <f aca="false">IF(#REF!&lt;&gt;#REF!,COUNTIFS($K$112:$K$1378,"up",#REF!,#REF!),"")</f>
        <v>#REF!</v>
      </c>
      <c r="X74" s="5" t="e">
        <f aca="false">IF(#REF!&lt;&gt;#REF!,COUNTIFS($K$112:$K$1378,"SRS",#REF!,#REF!),"")</f>
        <v>#REF!</v>
      </c>
      <c r="Y74" s="5" t="e">
        <f aca="false">IF(R74&lt;&gt;"",IF(R74=1,"",COUNTIFS($O$112:$O$1378,"&gt;40",#REF!,#REF!)),"")</f>
        <v>#REF!</v>
      </c>
      <c r="Z74" s="5"/>
      <c r="AA74" s="5"/>
      <c r="AB74" s="5"/>
      <c r="AC74" s="5"/>
      <c r="AD74" s="5"/>
      <c r="AE74" s="5"/>
      <c r="AF74" s="5"/>
      <c r="AG74" s="5"/>
      <c r="AH74" s="5"/>
    </row>
    <row r="75" customFormat="false" ht="15.75" hidden="false" customHeight="false" outlineLevel="0" collapsed="false">
      <c r="A75" s="7" t="n">
        <f aca="false">I75+(H75*60)+(G75*3600)</f>
        <v>59947</v>
      </c>
      <c r="B75" s="8" t="str">
        <f aca="false">CONCATENATE(D75,E75,F75,G75,H75,I75)</f>
        <v>201721016397</v>
      </c>
      <c r="C75" s="1" t="str">
        <f aca="false">CONCATENATE(D75,E75,F75)</f>
        <v>2017210</v>
      </c>
      <c r="D75" s="1" t="n">
        <v>2017</v>
      </c>
      <c r="E75" s="1" t="n">
        <v>2</v>
      </c>
      <c r="F75" s="1" t="n">
        <v>10</v>
      </c>
      <c r="G75" s="1" t="n">
        <v>16</v>
      </c>
      <c r="H75" s="1" t="n">
        <v>39</v>
      </c>
      <c r="I75" s="1" t="n">
        <v>7</v>
      </c>
      <c r="J75" s="1" t="n">
        <v>989</v>
      </c>
      <c r="K75" s="1" t="s">
        <v>0</v>
      </c>
      <c r="L75" s="1" t="e">
        <f aca="false">IF(#REF!=#REF!,IF(K75="Stroke",IF(K76="Stroke",IF((J76-J75)&lt;0,1000+J76-J75,J76-J75),""),""),"")</f>
        <v>#REF!</v>
      </c>
      <c r="M75" s="1" t="s">
        <v>1</v>
      </c>
      <c r="N75" s="1" t="s">
        <v>2</v>
      </c>
      <c r="O75" s="1" t="n">
        <v>11</v>
      </c>
      <c r="P75" s="1" t="e">
        <f aca="false">IF(#REF!=#REF!,IF(K75="Stroke",IF(K76="Stroke",IF(#REF!=#REF!,IF(Q75=Q76,IF((J76-J75)&lt;0,1000+J76-J75-O75,J76-J75-O75),""),""),""),""),"")</f>
        <v>#REF!</v>
      </c>
      <c r="Q75" s="1" t="n">
        <v>2</v>
      </c>
      <c r="R75" s="1" t="e">
        <f aca="false">IF(#REF!&lt;&gt;#REF!,COUNTIFS($M$2:$M$988,$M$2,$C$2:$C$988,#REF!),"")</f>
        <v>#REF!</v>
      </c>
      <c r="S75" s="1" t="e">
        <f aca="false">IF(R75&lt;&gt;"",IF(R75=1,"",COUNTIFS($Q$2:$Q$988,"&gt;40",$C$2:$C$988,#REF!)),"")</f>
        <v>#REF!</v>
      </c>
      <c r="V75" s="7"/>
      <c r="W75" s="7"/>
      <c r="X75" s="7"/>
      <c r="Y75" s="7"/>
    </row>
    <row r="76" customFormat="false" ht="15.75" hidden="false" customHeight="false" outlineLevel="0" collapsed="false">
      <c r="A76" s="1" t="n">
        <f aca="false">I76+(H76*60)+(G76*3600)</f>
        <v>59947</v>
      </c>
      <c r="B76" s="2" t="str">
        <f aca="false">CONCATENATE(D76,E76,F76,G76,H76,I76)</f>
        <v>201721016397</v>
      </c>
      <c r="C76" s="1" t="str">
        <f aca="false">CONCATENATE(D76,E76,F76)</f>
        <v>2017210</v>
      </c>
      <c r="D76" s="1" t="n">
        <v>2017</v>
      </c>
      <c r="E76" s="1" t="n">
        <v>2</v>
      </c>
      <c r="F76" s="1" t="n">
        <v>10</v>
      </c>
      <c r="G76" s="1" t="n">
        <v>16</v>
      </c>
      <c r="H76" s="1" t="n">
        <v>39</v>
      </c>
      <c r="I76" s="1" t="n">
        <v>7</v>
      </c>
      <c r="J76" s="1" t="n">
        <v>989</v>
      </c>
      <c r="K76" s="1" t="s">
        <v>0</v>
      </c>
      <c r="L76" s="1" t="e">
        <f aca="false">IF(#REF!=#REF!,IF(K76="Stroke",IF(K77="Stroke",IF((J77-J76)&lt;0,1000+J77-J76,J77-J76),""),""),"")</f>
        <v>#REF!</v>
      </c>
      <c r="M76" s="1" t="s">
        <v>1</v>
      </c>
      <c r="N76" s="1" t="s">
        <v>2</v>
      </c>
      <c r="O76" s="1" t="n">
        <v>11</v>
      </c>
      <c r="P76" s="1" t="e">
        <f aca="false">IF(#REF!=#REF!,IF(K76="Stroke",IF(K77="Stroke",IF(#REF!=#REF!,IF(Q76=Q77,IF((J77-J76)&lt;0,1000+J77-J76-O76,J77-J76-O76),""),""),""),""),"")</f>
        <v>#REF!</v>
      </c>
      <c r="Q76" s="1" t="n">
        <v>2</v>
      </c>
      <c r="R76" s="1" t="e">
        <f aca="false">IF(#REF!&lt;&gt;#REF!,COUNTIFS($K$112:$K$1378,$K$112,#REF!,#REF!),"")</f>
        <v>#REF!</v>
      </c>
      <c r="S76" s="1" t="e">
        <f aca="false">IF(AND(#REF!&lt;&gt;#REF!,#REF!=#REF!,M76="positive",M77="negative"),1,"")</f>
        <v>#REF!</v>
      </c>
      <c r="T76" s="1" t="e">
        <f aca="false">IF(AND(#REF!=#REF!,K:K="stroke",M:M="positive",S76&lt;&gt;"1"),1,"")</f>
        <v>#REF!</v>
      </c>
      <c r="U76" s="1" t="e">
        <f aca="false">IF((AND(R76&lt;&gt;"",W76&lt;&gt;1,K:K="stroke",M:M="negative",#REF!=#REF!)),IF(W76&lt;&gt;0,"",1),"")</f>
        <v>#REF!</v>
      </c>
      <c r="V76" s="1" t="e">
        <f aca="false">IF(R76="","",(SUM(S76:U76)+W76))</f>
        <v>#REF!</v>
      </c>
      <c r="W76" s="1" t="e">
        <f aca="false">IF(#REF!&lt;&gt;#REF!,COUNTIFS($K$112:$K$1378,"up",#REF!,#REF!),"")</f>
        <v>#REF!</v>
      </c>
      <c r="X76" s="1" t="e">
        <f aca="false">IF(#REF!&lt;&gt;#REF!,COUNTIFS($K$112:$K$1378,"SRS",#REF!,#REF!),"")</f>
        <v>#REF!</v>
      </c>
      <c r="Y76" s="1" t="e">
        <f aca="false">IF(R76&lt;&gt;"",IF(R76=1,"",COUNTIFS($O$112:$O$1378,"&gt;40",#REF!,#REF!)),"")</f>
        <v>#REF!</v>
      </c>
    </row>
    <row r="77" customFormat="false" ht="15.75" hidden="false" customHeight="false" outlineLevel="0" collapsed="false">
      <c r="A77" s="7" t="n">
        <f aca="false">I77+(H77*60)+(G77*3600)</f>
        <v>59948</v>
      </c>
      <c r="B77" s="8" t="str">
        <f aca="false">CONCATENATE(D77,E77,F77,G77,H77,I77)</f>
        <v>201721016398</v>
      </c>
      <c r="C77" s="1" t="str">
        <f aca="false">CONCATENATE(D77,E77,F77)</f>
        <v>2017210</v>
      </c>
      <c r="D77" s="1" t="n">
        <v>2017</v>
      </c>
      <c r="E77" s="1" t="n">
        <v>2</v>
      </c>
      <c r="F77" s="1" t="n">
        <v>10</v>
      </c>
      <c r="G77" s="1" t="n">
        <v>16</v>
      </c>
      <c r="H77" s="1" t="n">
        <v>39</v>
      </c>
      <c r="I77" s="1" t="n">
        <v>8</v>
      </c>
      <c r="J77" s="1" t="n">
        <v>30</v>
      </c>
      <c r="K77" s="1" t="s">
        <v>5</v>
      </c>
      <c r="L77" s="1" t="e">
        <f aca="false">IF(#REF!=#REF!,IF(K77="Stroke",IF(K78="Stroke",IF((J78-J77)&lt;0,1000+J78-J77,J78-J77),""),""),"")</f>
        <v>#REF!</v>
      </c>
      <c r="M77" s="1" t="s">
        <v>1</v>
      </c>
      <c r="N77" s="1" t="s">
        <v>2</v>
      </c>
      <c r="O77" s="1" t="n">
        <v>0</v>
      </c>
      <c r="P77" s="1" t="e">
        <f aca="false">IF(#REF!=#REF!,IF(K77="Stroke",IF(K78="Stroke",IF(#REF!=#REF!,IF(Q77=Q78,IF((J78-J77)&lt;0,1000+J78-J77-O77,J78-J77-O77),""),""),""),""),"")</f>
        <v>#REF!</v>
      </c>
      <c r="Q77" s="1" t="n">
        <v>2</v>
      </c>
      <c r="R77" s="1" t="e">
        <f aca="false">IF(#REF!&lt;&gt;#REF!,COUNTIFS($M$2:$M$988,$M$2,$C$2:$C$988,#REF!),"")</f>
        <v>#REF!</v>
      </c>
      <c r="S77" s="1" t="e">
        <f aca="false">IF(R77&lt;&gt;"",IF(R77=1,"",COUNTIFS($Q$2:$Q$988,"&gt;40",$C$2:$C$988,#REF!)),"")</f>
        <v>#REF!</v>
      </c>
      <c r="V77" s="7"/>
      <c r="W77" s="7"/>
      <c r="X77" s="7"/>
      <c r="Y77" s="7"/>
    </row>
    <row r="78" customFormat="false" ht="15.75" hidden="false" customHeight="false" outlineLevel="0" collapsed="false">
      <c r="A78" s="1" t="n">
        <f aca="false">I78+(H78*60)+(G78*3600)</f>
        <v>59948</v>
      </c>
      <c r="B78" s="2" t="str">
        <f aca="false">CONCATENATE(D78,E78,F78,G78,H78,I78)</f>
        <v>201721016398</v>
      </c>
      <c r="C78" s="1" t="str">
        <f aca="false">CONCATENATE(D78,E78,F78)</f>
        <v>2017210</v>
      </c>
      <c r="D78" s="1" t="n">
        <v>2017</v>
      </c>
      <c r="E78" s="1" t="n">
        <v>2</v>
      </c>
      <c r="F78" s="1" t="n">
        <v>10</v>
      </c>
      <c r="G78" s="1" t="n">
        <v>16</v>
      </c>
      <c r="H78" s="1" t="n">
        <v>39</v>
      </c>
      <c r="I78" s="1" t="n">
        <v>8</v>
      </c>
      <c r="J78" s="1" t="n">
        <v>30</v>
      </c>
      <c r="K78" s="1" t="s">
        <v>5</v>
      </c>
      <c r="L78" s="1" t="e">
        <f aca="false">IF(#REF!=#REF!,IF(K78="Stroke",IF(K79="Stroke",IF((J79-J78)&lt;0,1000+J79-J78,J79-J78),""),""),"")</f>
        <v>#REF!</v>
      </c>
      <c r="M78" s="1" t="s">
        <v>1</v>
      </c>
      <c r="N78" s="1" t="s">
        <v>2</v>
      </c>
      <c r="O78" s="1" t="n">
        <v>0</v>
      </c>
      <c r="P78" s="1" t="e">
        <f aca="false">IF(#REF!=#REF!,IF(K78="Stroke",IF(K79="Stroke",IF(#REF!=#REF!,IF(Q78=Q79,IF((J79-J78)&lt;0,1000+J79-J78-O78,J79-J78-O78),""),""),""),""),"")</f>
        <v>#REF!</v>
      </c>
      <c r="Q78" s="1" t="n">
        <v>2</v>
      </c>
      <c r="R78" s="1" t="e">
        <f aca="false">IF(#REF!&lt;&gt;#REF!,COUNTIFS($K$112:$K$1378,$K$112,#REF!,#REF!),"")</f>
        <v>#REF!</v>
      </c>
      <c r="S78" s="1" t="e">
        <f aca="false">IF(AND(#REF!&lt;&gt;#REF!,#REF!=#REF!,M78="positive",M79="negative"),1,"")</f>
        <v>#REF!</v>
      </c>
      <c r="T78" s="1" t="e">
        <f aca="false">IF(AND(#REF!=#REF!,K:K="stroke",M:M="positive",S78&lt;&gt;"1"),1,"")</f>
        <v>#REF!</v>
      </c>
      <c r="U78" s="1" t="e">
        <f aca="false">IF((AND(R78&lt;&gt;"",W78&lt;&gt;1,K:K="stroke",M:M="negative",#REF!=#REF!)),IF(W78&lt;&gt;0,"",1),"")</f>
        <v>#REF!</v>
      </c>
      <c r="V78" s="1" t="e">
        <f aca="false">IF(R78="","",(SUM(S78:U78)+W78))</f>
        <v>#REF!</v>
      </c>
      <c r="W78" s="1" t="e">
        <f aca="false">IF(#REF!&lt;&gt;#REF!,COUNTIFS($K$112:$K$1378,"up",#REF!,#REF!),"")</f>
        <v>#REF!</v>
      </c>
      <c r="X78" s="1" t="e">
        <f aca="false">IF(#REF!&lt;&gt;#REF!,COUNTIFS($K$112:$K$1378,"SRS",#REF!,#REF!),"")</f>
        <v>#REF!</v>
      </c>
      <c r="Y78" s="1" t="e">
        <f aca="false">IF(R78&lt;&gt;"",IF(R78=1,"",COUNTIFS($O$112:$O$1378,"&gt;40",#REF!,#REF!)),"")</f>
        <v>#REF!</v>
      </c>
    </row>
    <row r="79" customFormat="false" ht="15.75" hidden="false" customHeight="false" outlineLevel="0" collapsed="false">
      <c r="A79" s="7" t="n">
        <f aca="false">I79+(H79*60)+(G79*3600)</f>
        <v>59948</v>
      </c>
      <c r="B79" s="8" t="str">
        <f aca="false">CONCATENATE(D79,E79,F79,G79,H79,I79)</f>
        <v>201721016398</v>
      </c>
      <c r="C79" s="1" t="str">
        <f aca="false">CONCATENATE(D79,E79,F79)</f>
        <v>2017210</v>
      </c>
      <c r="D79" s="1" t="n">
        <v>2017</v>
      </c>
      <c r="E79" s="1" t="n">
        <v>2</v>
      </c>
      <c r="F79" s="1" t="n">
        <v>10</v>
      </c>
      <c r="G79" s="1" t="n">
        <v>16</v>
      </c>
      <c r="H79" s="1" t="n">
        <v>39</v>
      </c>
      <c r="I79" s="1" t="n">
        <v>8</v>
      </c>
      <c r="J79" s="1" t="n">
        <v>136</v>
      </c>
      <c r="K79" s="1" t="s">
        <v>0</v>
      </c>
      <c r="L79" s="1" t="e">
        <f aca="false">IF(#REF!=#REF!,IF(K79="Stroke",IF(K80="Stroke",IF((J80-J79)&lt;0,1000+J80-J79,J80-J79),""),""),"")</f>
        <v>#REF!</v>
      </c>
      <c r="M79" s="1" t="s">
        <v>1</v>
      </c>
      <c r="N79" s="1" t="s">
        <v>2</v>
      </c>
      <c r="O79" s="1" t="n">
        <v>17</v>
      </c>
      <c r="P79" s="1" t="e">
        <f aca="false">IF(#REF!=#REF!,IF(K79="Stroke",IF(K80="Stroke",IF(#REF!=#REF!,IF(Q79=Q80,IF((J80-J79)&lt;0,1000+J80-J79-O79,J80-J79-O79),""),""),""),""),"")</f>
        <v>#REF!</v>
      </c>
      <c r="Q79" s="1" t="n">
        <v>2</v>
      </c>
      <c r="R79" s="1" t="e">
        <f aca="false">IF(#REF!&lt;&gt;#REF!,COUNTIFS($M$2:$M$988,$M$2,$C$2:$C$988,#REF!),"")</f>
        <v>#REF!</v>
      </c>
      <c r="S79" s="1" t="e">
        <f aca="false">IF(R79&lt;&gt;"",IF(R79=1,"",COUNTIFS($Q$2:$Q$988,"&gt;40",$C$2:$C$988,#REF!)),"")</f>
        <v>#REF!</v>
      </c>
      <c r="V79" s="7"/>
      <c r="W79" s="7"/>
      <c r="X79" s="7"/>
      <c r="Y79" s="7"/>
    </row>
    <row r="80" customFormat="false" ht="15.75" hidden="false" customHeight="false" outlineLevel="0" collapsed="false">
      <c r="A80" s="1" t="n">
        <f aca="false">I80+(H80*60)+(G80*3600)</f>
        <v>59948</v>
      </c>
      <c r="B80" s="2" t="str">
        <f aca="false">CONCATENATE(D80,E80,F80,G80,H80,I80)</f>
        <v>201721016398</v>
      </c>
      <c r="C80" s="1" t="str">
        <f aca="false">CONCATENATE(D80,E80,F80)</f>
        <v>2017210</v>
      </c>
      <c r="D80" s="1" t="n">
        <v>2017</v>
      </c>
      <c r="E80" s="1" t="n">
        <v>2</v>
      </c>
      <c r="F80" s="1" t="n">
        <v>10</v>
      </c>
      <c r="G80" s="1" t="n">
        <v>16</v>
      </c>
      <c r="H80" s="1" t="n">
        <v>39</v>
      </c>
      <c r="I80" s="1" t="n">
        <v>8</v>
      </c>
      <c r="J80" s="1" t="n">
        <v>136</v>
      </c>
      <c r="K80" s="1" t="s">
        <v>0</v>
      </c>
      <c r="L80" s="1" t="e">
        <f aca="false">IF(#REF!=#REF!,IF(K80="Stroke",IF(K81="Stroke",IF((J81-J80)&lt;0,1000+J81-J80,J81-J80),""),""),"")</f>
        <v>#REF!</v>
      </c>
      <c r="M80" s="1" t="s">
        <v>1</v>
      </c>
      <c r="N80" s="1" t="s">
        <v>2</v>
      </c>
      <c r="O80" s="1" t="n">
        <v>17</v>
      </c>
      <c r="P80" s="1" t="e">
        <f aca="false">IF(#REF!=#REF!,IF(K80="Stroke",IF(K81="Stroke",IF(#REF!=#REF!,IF(Q80=Q81,IF((J81-J80)&lt;0,1000+J81-J80-O80,J81-J80-O80),""),""),""),""),"")</f>
        <v>#REF!</v>
      </c>
      <c r="Q80" s="1" t="n">
        <v>2</v>
      </c>
      <c r="R80" s="1" t="e">
        <f aca="false">IF(#REF!&lt;&gt;#REF!,COUNTIFS($K$112:$K$1378,$K$112,#REF!,#REF!),"")</f>
        <v>#REF!</v>
      </c>
      <c r="S80" s="1" t="e">
        <f aca="false">IF(AND(#REF!&lt;&gt;#REF!,#REF!=#REF!,M80="positive",M81="negative"),1,"")</f>
        <v>#REF!</v>
      </c>
      <c r="T80" s="1" t="e">
        <f aca="false">IF(AND(#REF!=#REF!,K:K="stroke",M:M="positive",S80&lt;&gt;"1"),1,"")</f>
        <v>#REF!</v>
      </c>
      <c r="U80" s="1" t="e">
        <f aca="false">IF((AND(R80&lt;&gt;"",W80&lt;&gt;1,K:K="stroke",M:M="negative",#REF!=#REF!)),IF(W80&lt;&gt;0,"",1),"")</f>
        <v>#REF!</v>
      </c>
      <c r="V80" s="1" t="e">
        <f aca="false">IF(R80="","",(SUM(S80:U80)+W80))</f>
        <v>#REF!</v>
      </c>
      <c r="W80" s="1" t="e">
        <f aca="false">IF(#REF!&lt;&gt;#REF!,COUNTIFS($K$112:$K$1378,"up",#REF!,#REF!),"")</f>
        <v>#REF!</v>
      </c>
      <c r="X80" s="1" t="e">
        <f aca="false">IF(#REF!&lt;&gt;#REF!,COUNTIFS($K$112:$K$1378,"SRS",#REF!,#REF!),"")</f>
        <v>#REF!</v>
      </c>
      <c r="Y80" s="1" t="e">
        <f aca="false">IF(R80&lt;&gt;"",IF(R80=1,"",COUNTIFS($O$112:$O$1378,"&gt;40",#REF!,#REF!)),"")</f>
        <v>#REF!</v>
      </c>
    </row>
    <row r="81" customFormat="false" ht="15.75" hidden="false" customHeight="false" outlineLevel="0" collapsed="false">
      <c r="A81" s="7" t="n">
        <f aca="false">I81+(H81*60)+(G81*3600)</f>
        <v>59948</v>
      </c>
      <c r="B81" s="8" t="str">
        <f aca="false">CONCATENATE(D81,E81,F81,G81,H81,I81)</f>
        <v>201721016398</v>
      </c>
      <c r="C81" s="1" t="str">
        <f aca="false">CONCATENATE(D81,E81,F81)</f>
        <v>2017210</v>
      </c>
      <c r="D81" s="1" t="n">
        <v>2017</v>
      </c>
      <c r="E81" s="1" t="n">
        <v>2</v>
      </c>
      <c r="F81" s="1" t="n">
        <v>10</v>
      </c>
      <c r="G81" s="1" t="n">
        <v>16</v>
      </c>
      <c r="H81" s="1" t="n">
        <v>39</v>
      </c>
      <c r="I81" s="1" t="n">
        <v>8</v>
      </c>
      <c r="J81" s="1" t="n">
        <v>218</v>
      </c>
      <c r="K81" s="1" t="s">
        <v>0</v>
      </c>
      <c r="L81" s="1" t="e">
        <f aca="false">IF(#REF!=#REF!,IF(K81="Stroke",IF(K82="Stroke",IF((J82-J81)&lt;0,1000+J82-J81,J82-J81),""),""),"")</f>
        <v>#REF!</v>
      </c>
      <c r="M81" s="1" t="s">
        <v>1</v>
      </c>
      <c r="N81" s="1" t="s">
        <v>2</v>
      </c>
      <c r="O81" s="1" t="n">
        <v>44</v>
      </c>
      <c r="P81" s="1" t="e">
        <f aca="false">IF(#REF!=#REF!,IF(K81="Stroke",IF(K82="Stroke",IF(#REF!=#REF!,IF(Q81=Q82,IF((J82-J81)&lt;0,1000+J82-J81-O81,J82-J81-O81),""),""),""),""),"")</f>
        <v>#REF!</v>
      </c>
      <c r="Q81" s="1" t="n">
        <v>2</v>
      </c>
      <c r="R81" s="1" t="e">
        <f aca="false">IF(#REF!&lt;&gt;#REF!,COUNTIFS($M$2:$M$988,$M$2,$C$2:$C$988,#REF!),"")</f>
        <v>#REF!</v>
      </c>
      <c r="S81" s="1" t="e">
        <f aca="false">IF(R81&lt;&gt;"",IF(R81=1,"",COUNTIFS($Q$2:$Q$988,"&gt;40",$C$2:$C$988,#REF!)),"")</f>
        <v>#REF!</v>
      </c>
      <c r="V81" s="7"/>
      <c r="W81" s="7"/>
      <c r="X81" s="7"/>
      <c r="Y81" s="7"/>
    </row>
    <row r="82" customFormat="false" ht="15.75" hidden="false" customHeight="false" outlineLevel="0" collapsed="false">
      <c r="A82" s="1" t="n">
        <f aca="false">I82+(H82*60)+(G82*3600)</f>
        <v>59948</v>
      </c>
      <c r="B82" s="2" t="str">
        <f aca="false">CONCATENATE(D82,E82,F82,G82,H82,I82)</f>
        <v>201721016398</v>
      </c>
      <c r="C82" s="1" t="str">
        <f aca="false">CONCATENATE(D82,E82,F82)</f>
        <v>2017210</v>
      </c>
      <c r="D82" s="1" t="n">
        <v>2017</v>
      </c>
      <c r="E82" s="1" t="n">
        <v>2</v>
      </c>
      <c r="F82" s="1" t="n">
        <v>10</v>
      </c>
      <c r="G82" s="1" t="n">
        <v>16</v>
      </c>
      <c r="H82" s="1" t="n">
        <v>39</v>
      </c>
      <c r="I82" s="1" t="n">
        <v>8</v>
      </c>
      <c r="J82" s="1" t="n">
        <v>218</v>
      </c>
      <c r="K82" s="1" t="s">
        <v>0</v>
      </c>
      <c r="L82" s="1" t="e">
        <f aca="false">IF(#REF!=#REF!,IF(K82="Stroke",IF(K83="Stroke",IF((J83-J82)&lt;0,1000+J83-J82,J83-J82),""),""),"")</f>
        <v>#REF!</v>
      </c>
      <c r="M82" s="1" t="s">
        <v>1</v>
      </c>
      <c r="N82" s="1" t="s">
        <v>2</v>
      </c>
      <c r="O82" s="1" t="n">
        <v>44</v>
      </c>
      <c r="P82" s="1" t="e">
        <f aca="false">IF(#REF!=#REF!,IF(K82="Stroke",IF(K83="Stroke",IF(#REF!=#REF!,IF(Q82=Q83,IF((J83-J82)&lt;0,1000+J83-J82-O82,J83-J82-O82),""),""),""),""),"")</f>
        <v>#REF!</v>
      </c>
      <c r="Q82" s="1" t="n">
        <v>2</v>
      </c>
      <c r="R82" s="1" t="e">
        <f aca="false">IF(#REF!&lt;&gt;#REF!,COUNTIFS($K$112:$K$1378,$K$112,#REF!,#REF!),"")</f>
        <v>#REF!</v>
      </c>
      <c r="S82" s="1" t="e">
        <f aca="false">IF(AND(#REF!&lt;&gt;#REF!,#REF!=#REF!,M82="positive",M83="negative"),1,"")</f>
        <v>#REF!</v>
      </c>
      <c r="T82" s="1" t="e">
        <f aca="false">IF(AND(#REF!=#REF!,K:K="stroke",M:M="positive",S82&lt;&gt;"1"),1,"")</f>
        <v>#REF!</v>
      </c>
      <c r="U82" s="1" t="e">
        <f aca="false">IF((AND(R82&lt;&gt;"",W82&lt;&gt;1,K:K="stroke",M:M="negative",#REF!=#REF!)),IF(W82&lt;&gt;0,"",1),"")</f>
        <v>#REF!</v>
      </c>
      <c r="V82" s="1" t="e">
        <f aca="false">IF(R82="","",(SUM(S82:U82)+W82))</f>
        <v>#REF!</v>
      </c>
      <c r="W82" s="1" t="e">
        <f aca="false">IF(#REF!&lt;&gt;#REF!,COUNTIFS($K$112:$K$1378,"up",#REF!,#REF!),"")</f>
        <v>#REF!</v>
      </c>
      <c r="X82" s="1" t="e">
        <f aca="false">IF(#REF!&lt;&gt;#REF!,COUNTIFS($K$112:$K$1378,"SRS",#REF!,#REF!),"")</f>
        <v>#REF!</v>
      </c>
      <c r="Y82" s="1" t="e">
        <f aca="false">IF(R82&lt;&gt;"",IF(R82=1,"",COUNTIFS($O$112:$O$1378,"&gt;40",#REF!,#REF!)),"")</f>
        <v>#REF!</v>
      </c>
    </row>
    <row r="83" customFormat="false" ht="15.75" hidden="false" customHeight="false" outlineLevel="0" collapsed="false">
      <c r="A83" s="3" t="n">
        <f aca="false">I83+(H83*60)+(G83*3600)</f>
        <v>59948</v>
      </c>
      <c r="B83" s="4" t="str">
        <f aca="false">CONCATENATE(D83,E83,F83,G83,H83,I83)</f>
        <v>201721016398</v>
      </c>
      <c r="C83" s="5" t="str">
        <f aca="false">CONCATENATE(D83,E83,F83)</f>
        <v>2017210</v>
      </c>
      <c r="D83" s="5" t="n">
        <v>2017</v>
      </c>
      <c r="E83" s="5" t="n">
        <v>2</v>
      </c>
      <c r="F83" s="5" t="n">
        <v>10</v>
      </c>
      <c r="G83" s="5" t="n">
        <v>16</v>
      </c>
      <c r="H83" s="5" t="n">
        <v>39</v>
      </c>
      <c r="I83" s="5" t="n">
        <v>8</v>
      </c>
      <c r="J83" s="5" t="n">
        <v>223</v>
      </c>
      <c r="K83" s="5" t="s">
        <v>4</v>
      </c>
      <c r="L83" s="5" t="e">
        <f aca="false">IF(#REF!=#REF!,IF(K83="Stroke",IF(K84="Stroke",IF((J84-J83)&lt;0,1000+J84-J83,J84-J83),""),""),"")</f>
        <v>#REF!</v>
      </c>
      <c r="M83" s="5" t="s">
        <v>1</v>
      </c>
      <c r="N83" s="5" t="s">
        <v>2</v>
      </c>
      <c r="O83" s="5" t="n">
        <v>0</v>
      </c>
      <c r="P83" s="5" t="e">
        <f aca="false">IF(#REF!=#REF!,IF(K83="Stroke",IF(K84="Stroke",IF(#REF!=#REF!,IF(Q83=Q84,IF((J84-J83)&lt;0,1000+J84-J83-O83,J84-J83-O83),""),""),""),""),"")</f>
        <v>#REF!</v>
      </c>
      <c r="Q83" s="5" t="n">
        <v>2</v>
      </c>
      <c r="R83" s="5" t="e">
        <f aca="false">IF(#REF!&lt;&gt;#REF!,COUNTIFS($M$2:$M$988,$M$2,$C$2:$C$988,#REF!),"")</f>
        <v>#REF!</v>
      </c>
      <c r="S83" s="5" t="e">
        <f aca="false">IF(R83&lt;&gt;"",IF(R83=1,"",COUNTIFS($Q$2:$Q$988,"&gt;40",$C$2:$C$988,#REF!)),"")</f>
        <v>#REF!</v>
      </c>
      <c r="T83" s="5"/>
      <c r="U83" s="5"/>
      <c r="V83" s="3"/>
      <c r="W83" s="3"/>
      <c r="X83" s="3"/>
      <c r="Y83" s="3"/>
      <c r="Z83" s="5"/>
      <c r="AA83" s="5"/>
      <c r="AB83" s="5"/>
      <c r="AC83" s="5"/>
      <c r="AD83" s="5"/>
      <c r="AE83" s="5"/>
      <c r="AF83" s="5"/>
      <c r="AG83" s="5"/>
      <c r="AH83" s="5"/>
    </row>
    <row r="84" s="5" customFormat="true" ht="15.75" hidden="false" customHeight="false" outlineLevel="0" collapsed="false">
      <c r="A84" s="1" t="n">
        <f aca="false">I84+(H84*60)+(G84*3600)</f>
        <v>59948</v>
      </c>
      <c r="B84" s="2" t="str">
        <f aca="false">CONCATENATE(D84,E84,F84,G84,H84,I84)</f>
        <v>201721016398</v>
      </c>
      <c r="C84" s="1" t="str">
        <f aca="false">CONCATENATE(D84,E84,F84)</f>
        <v>2017210</v>
      </c>
      <c r="D84" s="1" t="n">
        <v>2017</v>
      </c>
      <c r="E84" s="1" t="n">
        <v>2</v>
      </c>
      <c r="F84" s="1" t="n">
        <v>10</v>
      </c>
      <c r="G84" s="1" t="n">
        <v>16</v>
      </c>
      <c r="H84" s="1" t="n">
        <v>39</v>
      </c>
      <c r="I84" s="1" t="n">
        <v>8</v>
      </c>
      <c r="J84" s="1" t="n">
        <v>223</v>
      </c>
      <c r="K84" s="1" t="s">
        <v>4</v>
      </c>
      <c r="L84" s="1" t="e">
        <f aca="false">IF(#REF!=#REF!,IF(K84="Stroke",IF(K85="Stroke",IF((J85-J84)&lt;0,1000+J85-J84,J85-J84),""),""),"")</f>
        <v>#REF!</v>
      </c>
      <c r="M84" s="1" t="s">
        <v>1</v>
      </c>
      <c r="N84" s="1" t="s">
        <v>2</v>
      </c>
      <c r="O84" s="1" t="n">
        <v>0</v>
      </c>
      <c r="P84" s="1" t="e">
        <f aca="false">IF(#REF!=#REF!,IF(K84="Stroke",IF(K85="Stroke",IF(#REF!=#REF!,IF(Q84=Q85,IF((J85-J84)&lt;0,1000+J85-J84-O84,J85-J84-O84),""),""),""),""),"")</f>
        <v>#REF!</v>
      </c>
      <c r="Q84" s="1" t="n">
        <v>2</v>
      </c>
      <c r="R84" s="1" t="e">
        <f aca="false">IF(#REF!&lt;&gt;#REF!,COUNTIFS($K$112:$K$1378,$K$112,#REF!,#REF!),"")</f>
        <v>#REF!</v>
      </c>
      <c r="S84" s="1" t="e">
        <f aca="false">IF(AND(#REF!&lt;&gt;#REF!,#REF!=#REF!,M84="positive",M85="negative"),1,"")</f>
        <v>#REF!</v>
      </c>
      <c r="T84" s="1" t="e">
        <f aca="false">IF(AND(#REF!=#REF!,K:K="stroke",M:M="positive",S84&lt;&gt;"1"),1,"")</f>
        <v>#REF!</v>
      </c>
      <c r="U84" s="1" t="e">
        <f aca="false">IF((AND(R84&lt;&gt;"",W84&lt;&gt;1,K:K="stroke",M:M="negative",#REF!=#REF!)),IF(W84&lt;&gt;0,"",1),"")</f>
        <v>#REF!</v>
      </c>
      <c r="V84" s="1" t="e">
        <f aca="false">IF(R84="","",(SUM(S84:U84)+W84))</f>
        <v>#REF!</v>
      </c>
      <c r="W84" s="1" t="e">
        <f aca="false">IF(#REF!&lt;&gt;#REF!,COUNTIFS($K$112:$K$1378,"up",#REF!,#REF!),"")</f>
        <v>#REF!</v>
      </c>
      <c r="X84" s="1" t="e">
        <f aca="false">IF(#REF!&lt;&gt;#REF!,COUNTIFS($K$112:$K$1378,"SRS",#REF!,#REF!),"")</f>
        <v>#REF!</v>
      </c>
      <c r="Y84" s="1" t="e">
        <f aca="false">IF(R84&lt;&gt;"",IF(R84=1,"",COUNTIFS($O$112:$O$1378,"&gt;40",#REF!,#REF!)),"")</f>
        <v>#REF!</v>
      </c>
      <c r="Z84" s="1"/>
      <c r="AA84" s="1"/>
      <c r="AB84" s="1"/>
      <c r="AC84" s="1"/>
      <c r="AD84" s="1"/>
      <c r="AE84" s="1"/>
      <c r="AF84" s="1"/>
      <c r="AG84" s="1"/>
      <c r="AH84" s="1"/>
    </row>
    <row r="85" customFormat="false" ht="15.75" hidden="false" customHeight="false" outlineLevel="0" collapsed="false">
      <c r="A85" s="3" t="n">
        <f aca="false">I85+(H85*60)+(G85*3600)</f>
        <v>59955</v>
      </c>
      <c r="B85" s="4" t="str">
        <f aca="false">CONCATENATE(D85,E85,F85,G85,H85,I85)</f>
        <v>2017210163915</v>
      </c>
      <c r="C85" s="5" t="str">
        <f aca="false">CONCATENATE(D85,E85,F85)</f>
        <v>2017210</v>
      </c>
      <c r="D85" s="5" t="n">
        <v>2017</v>
      </c>
      <c r="E85" s="5" t="n">
        <v>2</v>
      </c>
      <c r="F85" s="5" t="n">
        <v>10</v>
      </c>
      <c r="G85" s="5" t="n">
        <v>16</v>
      </c>
      <c r="H85" s="5" t="n">
        <v>39</v>
      </c>
      <c r="I85" s="5" t="n">
        <v>15</v>
      </c>
      <c r="J85" s="5" t="n">
        <v>633</v>
      </c>
      <c r="K85" s="5" t="s">
        <v>0</v>
      </c>
      <c r="L85" s="5" t="e">
        <f aca="false">IF(#REF!=#REF!,IF(K85="Stroke",IF(K86="Stroke",IF((J86-J85)&lt;0,1000+J86-J85,J86-J85),""),""),"")</f>
        <v>#REF!</v>
      </c>
      <c r="M85" s="5" t="s">
        <v>1</v>
      </c>
      <c r="N85" s="5" t="s">
        <v>2</v>
      </c>
      <c r="O85" s="5" t="n">
        <v>3</v>
      </c>
      <c r="P85" s="5" t="e">
        <f aca="false">IF(#REF!=#REF!,IF(K85="Stroke",IF(K86="Stroke",IF(#REF!=#REF!,IF(Q85=Q86,IF((J86-J85)&lt;0,1000+J86-J85-O85,J86-J85-O85),""),""),""),""),"")</f>
        <v>#REF!</v>
      </c>
      <c r="Q85" s="5" t="n">
        <v>1</v>
      </c>
      <c r="R85" s="5" t="e">
        <f aca="false">IF(#REF!&lt;&gt;#REF!,COUNTIFS($M$2:$M$988,$M$2,$C$2:$C$988,#REF!),"")</f>
        <v>#REF!</v>
      </c>
      <c r="S85" s="5" t="e">
        <f aca="false">IF(R85&lt;&gt;"",IF(R85=1,"",COUNTIFS($Q$2:$Q$988,"&gt;40",$C$2:$C$988,#REF!)),"")</f>
        <v>#REF!</v>
      </c>
      <c r="T85" s="5"/>
      <c r="U85" s="5"/>
      <c r="V85" s="3"/>
      <c r="W85" s="3"/>
      <c r="X85" s="3"/>
      <c r="Y85" s="3"/>
      <c r="Z85" s="5"/>
      <c r="AA85" s="5"/>
      <c r="AB85" s="5"/>
      <c r="AC85" s="5"/>
      <c r="AD85" s="5"/>
      <c r="AE85" s="5"/>
      <c r="AF85" s="5"/>
      <c r="AG85" s="5"/>
      <c r="AH85" s="5"/>
    </row>
    <row r="86" customFormat="false" ht="15.75" hidden="false" customHeight="false" outlineLevel="0" collapsed="false">
      <c r="A86" s="5" t="n">
        <f aca="false">I86+(H86*60)+(G86*3600)</f>
        <v>59955</v>
      </c>
      <c r="B86" s="6" t="str">
        <f aca="false">CONCATENATE(D86,E86,F86,G86,H86,I86)</f>
        <v>2017210163915</v>
      </c>
      <c r="C86" s="5" t="str">
        <f aca="false">CONCATENATE(D86,E86,F86)</f>
        <v>2017210</v>
      </c>
      <c r="D86" s="5" t="n">
        <v>2017</v>
      </c>
      <c r="E86" s="5" t="n">
        <v>2</v>
      </c>
      <c r="F86" s="5" t="n">
        <v>10</v>
      </c>
      <c r="G86" s="5" t="n">
        <v>16</v>
      </c>
      <c r="H86" s="5" t="n">
        <v>39</v>
      </c>
      <c r="I86" s="5" t="n">
        <v>15</v>
      </c>
      <c r="J86" s="5" t="n">
        <v>633</v>
      </c>
      <c r="K86" s="5" t="s">
        <v>0</v>
      </c>
      <c r="L86" s="5" t="e">
        <f aca="false">IF(#REF!=#REF!,IF(K86="Stroke",IF(K87="Stroke",IF((J87-J86)&lt;0,1000+J87-J86,J87-J86),""),""),"")</f>
        <v>#REF!</v>
      </c>
      <c r="M86" s="5" t="s">
        <v>1</v>
      </c>
      <c r="N86" s="5" t="s">
        <v>2</v>
      </c>
      <c r="O86" s="5" t="n">
        <v>3</v>
      </c>
      <c r="P86" s="5" t="e">
        <f aca="false">IF(#REF!=#REF!,IF(K86="Stroke",IF(K87="Stroke",IF(#REF!=#REF!,IF(Q86=Q87,IF((J87-J86)&lt;0,1000+J87-J86-O86,J87-J86-O86),""),""),""),""),"")</f>
        <v>#REF!</v>
      </c>
      <c r="Q86" s="5" t="n">
        <v>1</v>
      </c>
      <c r="R86" s="5" t="e">
        <f aca="false">IF(#REF!&lt;&gt;#REF!,COUNTIFS($K$112:$K$1378,$K$112,#REF!,#REF!),"")</f>
        <v>#REF!</v>
      </c>
      <c r="S86" s="5" t="e">
        <f aca="false">IF(AND(#REF!&lt;&gt;#REF!,#REF!=#REF!,M86="positive",M87="negative"),1,"")</f>
        <v>#REF!</v>
      </c>
      <c r="T86" s="5" t="e">
        <f aca="false">IF(AND(#REF!=#REF!,K:K="stroke",M:M="positive",S86&lt;&gt;"1"),1,"")</f>
        <v>#REF!</v>
      </c>
      <c r="U86" s="5" t="e">
        <f aca="false">IF((AND(R86&lt;&gt;"",W86&lt;&gt;1,K:K="stroke",M:M="negative",#REF!=#REF!)),IF(W86&lt;&gt;0,"",1),"")</f>
        <v>#REF!</v>
      </c>
      <c r="V86" s="5" t="e">
        <f aca="false">IF(R86="","",(SUM(S86:U86)+W86))</f>
        <v>#REF!</v>
      </c>
      <c r="W86" s="5" t="e">
        <f aca="false">IF(#REF!&lt;&gt;#REF!,COUNTIFS($K$112:$K$1378,"up",#REF!,#REF!),"")</f>
        <v>#REF!</v>
      </c>
      <c r="X86" s="5" t="e">
        <f aca="false">IF(#REF!&lt;&gt;#REF!,COUNTIFS($K$112:$K$1378,"SRS",#REF!,#REF!),"")</f>
        <v>#REF!</v>
      </c>
      <c r="Y86" s="5" t="e">
        <f aca="false">IF(R86&lt;&gt;"",IF(R86=1,"",COUNTIFS($O$112:$O$1378,"&gt;40",#REF!,#REF!)),"")</f>
        <v>#REF!</v>
      </c>
      <c r="Z86" s="5"/>
      <c r="AA86" s="5"/>
      <c r="AB86" s="5"/>
      <c r="AC86" s="5"/>
      <c r="AD86" s="5"/>
      <c r="AE86" s="5"/>
      <c r="AF86" s="5"/>
      <c r="AG86" s="5"/>
      <c r="AH86" s="5"/>
    </row>
    <row r="87" customFormat="false" ht="15.75" hidden="false" customHeight="false" outlineLevel="0" collapsed="false">
      <c r="A87" s="7" t="n">
        <f aca="false">I87+(H87*60)+(G87*3600)</f>
        <v>59955</v>
      </c>
      <c r="B87" s="8" t="str">
        <f aca="false">CONCATENATE(D87,E87,F87,G87,H87,I87)</f>
        <v>2017210163915</v>
      </c>
      <c r="C87" s="1" t="str">
        <f aca="false">CONCATENATE(D87,E87,F87)</f>
        <v>2017210</v>
      </c>
      <c r="D87" s="1" t="n">
        <v>2017</v>
      </c>
      <c r="E87" s="1" t="n">
        <v>2</v>
      </c>
      <c r="F87" s="1" t="n">
        <v>10</v>
      </c>
      <c r="G87" s="1" t="n">
        <v>16</v>
      </c>
      <c r="H87" s="1" t="n">
        <v>39</v>
      </c>
      <c r="I87" s="1" t="n">
        <v>15</v>
      </c>
      <c r="J87" s="1" t="n">
        <v>662</v>
      </c>
      <c r="K87" s="1" t="s">
        <v>0</v>
      </c>
      <c r="L87" s="1" t="e">
        <f aca="false">IF(#REF!=#REF!,IF(K87="Stroke",IF(K88="Stroke",IF((J88-J87)&lt;0,1000+J88-J87,J88-J87),""),""),"")</f>
        <v>#REF!</v>
      </c>
      <c r="M87" s="1" t="s">
        <v>1</v>
      </c>
      <c r="N87" s="1" t="s">
        <v>2</v>
      </c>
      <c r="O87" s="1" t="n">
        <v>246</v>
      </c>
      <c r="P87" s="1" t="e">
        <f aca="false">IF(#REF!=#REF!,IF(K87="Stroke",IF(K88="Stroke",IF(#REF!=#REF!,IF(Q87=Q88,IF((J88-J87)&lt;0,1000+J88-J87-O87,J88-J87-O87),""),""),""),""),"")</f>
        <v>#REF!</v>
      </c>
      <c r="Q87" s="1" t="n">
        <v>1</v>
      </c>
      <c r="R87" s="1" t="e">
        <f aca="false">IF(#REF!&lt;&gt;#REF!,COUNTIFS($M$2:$M$988,$M$2,$C$2:$C$988,#REF!),"")</f>
        <v>#REF!</v>
      </c>
      <c r="S87" s="1" t="e">
        <f aca="false">IF(R87&lt;&gt;"",IF(R87=1,"",COUNTIFS($Q$2:$Q$988,"&gt;40",$C$2:$C$988,#REF!)),"")</f>
        <v>#REF!</v>
      </c>
      <c r="V87" s="7"/>
      <c r="W87" s="7"/>
      <c r="X87" s="7"/>
      <c r="Y87" s="7"/>
    </row>
    <row r="88" customFormat="false" ht="15.75" hidden="false" customHeight="false" outlineLevel="0" collapsed="false">
      <c r="A88" s="1" t="n">
        <f aca="false">I88+(H88*60)+(G88*3600)</f>
        <v>59955</v>
      </c>
      <c r="B88" s="2" t="str">
        <f aca="false">CONCATENATE(D88,E88,F88,G88,H88,I88)</f>
        <v>2017210163915</v>
      </c>
      <c r="C88" s="1" t="str">
        <f aca="false">CONCATENATE(D88,E88,F88)</f>
        <v>2017210</v>
      </c>
      <c r="D88" s="1" t="n">
        <v>2017</v>
      </c>
      <c r="E88" s="1" t="n">
        <v>2</v>
      </c>
      <c r="F88" s="1" t="n">
        <v>10</v>
      </c>
      <c r="G88" s="1" t="n">
        <v>16</v>
      </c>
      <c r="H88" s="1" t="n">
        <v>39</v>
      </c>
      <c r="I88" s="1" t="n">
        <v>15</v>
      </c>
      <c r="J88" s="1" t="n">
        <v>662</v>
      </c>
      <c r="K88" s="1" t="s">
        <v>0</v>
      </c>
      <c r="L88" s="1" t="e">
        <f aca="false">IF(#REF!=#REF!,IF(K88="Stroke",IF(K89="Stroke",IF((J89-J88)&lt;0,1000+J89-J88,J89-J88),""),""),"")</f>
        <v>#REF!</v>
      </c>
      <c r="M88" s="1" t="s">
        <v>1</v>
      </c>
      <c r="N88" s="1" t="s">
        <v>2</v>
      </c>
      <c r="O88" s="1" t="n">
        <v>246</v>
      </c>
      <c r="P88" s="1" t="e">
        <f aca="false">IF(#REF!=#REF!,IF(K88="Stroke",IF(K89="Stroke",IF(#REF!=#REF!,IF(Q88=Q89,IF((J89-J88)&lt;0,1000+J89-J88-O88,J89-J88-O88),""),""),""),""),"")</f>
        <v>#REF!</v>
      </c>
      <c r="Q88" s="1" t="n">
        <v>1</v>
      </c>
      <c r="R88" s="1" t="e">
        <f aca="false">IF(#REF!&lt;&gt;#REF!,COUNTIFS($K$112:$K$1378,$K$112,#REF!,#REF!),"")</f>
        <v>#REF!</v>
      </c>
      <c r="S88" s="1" t="e">
        <f aca="false">IF(AND(#REF!&lt;&gt;#REF!,#REF!=#REF!,M88="positive",M89="negative"),1,"")</f>
        <v>#REF!</v>
      </c>
      <c r="T88" s="1" t="e">
        <f aca="false">IF(AND(#REF!=#REF!,K:K="stroke",M:M="positive",S88&lt;&gt;"1"),1,"")</f>
        <v>#REF!</v>
      </c>
      <c r="U88" s="1" t="e">
        <f aca="false">IF((AND(R88&lt;&gt;"",W88&lt;&gt;1,K:K="stroke",M:M="negative",#REF!=#REF!)),IF(W88&lt;&gt;0,"",1),"")</f>
        <v>#REF!</v>
      </c>
      <c r="V88" s="1" t="e">
        <f aca="false">IF(R88="","",(SUM(S88:U88)+W88))</f>
        <v>#REF!</v>
      </c>
      <c r="W88" s="1" t="e">
        <f aca="false">IF(#REF!&lt;&gt;#REF!,COUNTIFS($K$112:$K$1378,"up",#REF!,#REF!),"")</f>
        <v>#REF!</v>
      </c>
      <c r="X88" s="1" t="e">
        <f aca="false">IF(#REF!&lt;&gt;#REF!,COUNTIFS($K$112:$K$1378,"SRS",#REF!,#REF!),"")</f>
        <v>#REF!</v>
      </c>
      <c r="Y88" s="1" t="e">
        <f aca="false">IF(R88&lt;&gt;"",IF(R88=1,"",COUNTIFS($O$112:$O$1378,"&gt;40",#REF!,#REF!)),"")</f>
        <v>#REF!</v>
      </c>
    </row>
    <row r="89" customFormat="false" ht="15.75" hidden="false" customHeight="false" outlineLevel="0" collapsed="false">
      <c r="A89" s="3" t="n">
        <f aca="false">I89+(H89*60)+(G89*3600)</f>
        <v>60072</v>
      </c>
      <c r="B89" s="4" t="str">
        <f aca="false">CONCATENATE(D89,E89,F89,G89,H89,I89)</f>
        <v>2017210164112</v>
      </c>
      <c r="C89" s="5" t="str">
        <f aca="false">CONCATENATE(D89,E89,F89)</f>
        <v>2017210</v>
      </c>
      <c r="D89" s="5" t="n">
        <v>2017</v>
      </c>
      <c r="E89" s="5" t="n">
        <v>2</v>
      </c>
      <c r="F89" s="5" t="n">
        <v>10</v>
      </c>
      <c r="G89" s="5" t="n">
        <v>16</v>
      </c>
      <c r="H89" s="5" t="n">
        <v>41</v>
      </c>
      <c r="I89" s="5" t="n">
        <v>12</v>
      </c>
      <c r="J89" s="5" t="n">
        <v>881</v>
      </c>
      <c r="K89" s="5" t="s">
        <v>0</v>
      </c>
      <c r="L89" s="5" t="e">
        <f aca="false">IF(#REF!=#REF!,IF(K89="Stroke",IF(K90="Stroke",IF((J90-J89)&lt;0,1000+J90-J89,J90-J89),""),""),"")</f>
        <v>#REF!</v>
      </c>
      <c r="M89" s="5" t="s">
        <v>1</v>
      </c>
      <c r="N89" s="5" t="s">
        <v>2</v>
      </c>
      <c r="O89" s="5" t="n">
        <v>25</v>
      </c>
      <c r="P89" s="5" t="e">
        <f aca="false">IF(#REF!=#REF!,IF(K89="Stroke",IF(K90="Stroke",IF(#REF!=#REF!,IF(Q89=Q90,IF((J90-J89)&lt;0,1000+J90-J89-O89,J90-J89-O89),""),""),""),""),"")</f>
        <v>#REF!</v>
      </c>
      <c r="Q89" s="5" t="n">
        <v>1</v>
      </c>
      <c r="R89" s="5" t="e">
        <f aca="false">IF(#REF!&lt;&gt;#REF!,COUNTIFS($M$2:$M$988,$M$2,$C$2:$C$988,#REF!),"")</f>
        <v>#REF!</v>
      </c>
      <c r="S89" s="5" t="e">
        <f aca="false">IF(R89&lt;&gt;"",IF(R89=1,"",COUNTIFS($Q$2:$Q$988,"&gt;40",$C$2:$C$988,#REF!)),"")</f>
        <v>#REF!</v>
      </c>
      <c r="T89" s="5"/>
      <c r="U89" s="5"/>
      <c r="V89" s="3"/>
      <c r="W89" s="3"/>
      <c r="X89" s="3"/>
      <c r="Y89" s="3"/>
      <c r="Z89" s="5"/>
      <c r="AA89" s="5"/>
      <c r="AB89" s="5"/>
      <c r="AC89" s="5"/>
      <c r="AD89" s="5"/>
      <c r="AE89" s="5"/>
      <c r="AF89" s="5"/>
      <c r="AG89" s="5"/>
      <c r="AH89" s="5"/>
    </row>
    <row r="90" customFormat="false" ht="15.75" hidden="false" customHeight="false" outlineLevel="0" collapsed="false">
      <c r="A90" s="5" t="n">
        <f aca="false">I90+(H90*60)+(G90*3600)</f>
        <v>60072</v>
      </c>
      <c r="B90" s="6" t="str">
        <f aca="false">CONCATENATE(D90,E90,F90,G90,H90,I90)</f>
        <v>2017210164112</v>
      </c>
      <c r="C90" s="5" t="str">
        <f aca="false">CONCATENATE(D90,E90,F90)</f>
        <v>2017210</v>
      </c>
      <c r="D90" s="5" t="n">
        <v>2017</v>
      </c>
      <c r="E90" s="5" t="n">
        <v>2</v>
      </c>
      <c r="F90" s="5" t="n">
        <v>10</v>
      </c>
      <c r="G90" s="5" t="n">
        <v>16</v>
      </c>
      <c r="H90" s="5" t="n">
        <v>41</v>
      </c>
      <c r="I90" s="5" t="n">
        <v>12</v>
      </c>
      <c r="J90" s="5" t="n">
        <v>881</v>
      </c>
      <c r="K90" s="5" t="s">
        <v>0</v>
      </c>
      <c r="L90" s="5" t="e">
        <f aca="false">IF(#REF!=#REF!,IF(K90="Stroke",IF(K91="Stroke",IF((J91-J90)&lt;0,1000+J91-J90,J91-J90),""),""),"")</f>
        <v>#REF!</v>
      </c>
      <c r="M90" s="5" t="s">
        <v>1</v>
      </c>
      <c r="N90" s="5" t="s">
        <v>2</v>
      </c>
      <c r="O90" s="5" t="n">
        <v>25</v>
      </c>
      <c r="P90" s="5" t="e">
        <f aca="false">IF(#REF!=#REF!,IF(K90="Stroke",IF(K91="Stroke",IF(#REF!=#REF!,IF(Q90=Q91,IF((J91-J90)&lt;0,1000+J91-J90-O90,J91-J90-O90),""),""),""),""),"")</f>
        <v>#REF!</v>
      </c>
      <c r="Q90" s="5" t="n">
        <v>1</v>
      </c>
      <c r="R90" s="5" t="e">
        <f aca="false">IF(#REF!&lt;&gt;#REF!,COUNTIFS($K$112:$K$1378,$K$112,#REF!,#REF!),"")</f>
        <v>#REF!</v>
      </c>
      <c r="S90" s="5" t="e">
        <f aca="false">IF(AND(#REF!&lt;&gt;#REF!,#REF!=#REF!,M90="positive",M91="negative"),1,"")</f>
        <v>#REF!</v>
      </c>
      <c r="T90" s="5" t="e">
        <f aca="false">IF(AND(#REF!=#REF!,K:K="stroke",M:M="positive",S90&lt;&gt;"1"),1,"")</f>
        <v>#REF!</v>
      </c>
      <c r="U90" s="5" t="e">
        <f aca="false">IF((AND(R90&lt;&gt;"",W90&lt;&gt;1,K:K="stroke",M:M="negative",#REF!=#REF!)),IF(W90&lt;&gt;0,"",1),"")</f>
        <v>#REF!</v>
      </c>
      <c r="V90" s="5" t="e">
        <f aca="false">IF(R90="","",(SUM(S90:U90)+W90))</f>
        <v>#REF!</v>
      </c>
      <c r="W90" s="5" t="e">
        <f aca="false">IF(#REF!&lt;&gt;#REF!,COUNTIFS($K$112:$K$1378,"up",#REF!,#REF!),"")</f>
        <v>#REF!</v>
      </c>
      <c r="X90" s="5" t="e">
        <f aca="false">IF(#REF!&lt;&gt;#REF!,COUNTIFS($K$112:$K$1378,"SRS",#REF!,#REF!),"")</f>
        <v>#REF!</v>
      </c>
      <c r="Y90" s="5" t="e">
        <f aca="false">IF(R90&lt;&gt;"",IF(R90=1,"",COUNTIFS($O$112:$O$1378,"&gt;40",#REF!,#REF!)),"")</f>
        <v>#REF!</v>
      </c>
      <c r="Z90" s="5"/>
      <c r="AA90" s="5"/>
      <c r="AB90" s="5"/>
      <c r="AC90" s="5"/>
      <c r="AD90" s="5"/>
      <c r="AE90" s="5"/>
      <c r="AF90" s="5"/>
      <c r="AG90" s="5"/>
      <c r="AH90" s="5"/>
    </row>
    <row r="91" customFormat="false" ht="15.75" hidden="false" customHeight="false" outlineLevel="0" collapsed="false">
      <c r="A91" s="7" t="n">
        <f aca="false">I91+(H91*60)+(G91*3600)</f>
        <v>60072</v>
      </c>
      <c r="B91" s="8" t="str">
        <f aca="false">CONCATENATE(D91,E91,F91,G91,H91,I91)</f>
        <v>2017210164112</v>
      </c>
      <c r="C91" s="1" t="str">
        <f aca="false">CONCATENATE(D91,E91,F91)</f>
        <v>2017210</v>
      </c>
      <c r="D91" s="1" t="n">
        <v>2017</v>
      </c>
      <c r="E91" s="1" t="n">
        <v>2</v>
      </c>
      <c r="F91" s="1" t="n">
        <v>10</v>
      </c>
      <c r="G91" s="1" t="n">
        <v>16</v>
      </c>
      <c r="H91" s="1" t="n">
        <v>41</v>
      </c>
      <c r="I91" s="1" t="n">
        <v>12</v>
      </c>
      <c r="J91" s="1" t="n">
        <v>955</v>
      </c>
      <c r="K91" s="1" t="s">
        <v>0</v>
      </c>
      <c r="L91" s="1" t="e">
        <f aca="false">IF(#REF!=#REF!,IF(K91="Stroke",IF(K92="Stroke",IF((J92-J91)&lt;0,1000+J92-J91,J92-J91),""),""),"")</f>
        <v>#REF!</v>
      </c>
      <c r="M91" s="1" t="s">
        <v>1</v>
      </c>
      <c r="N91" s="1" t="s">
        <v>2</v>
      </c>
      <c r="O91" s="1" t="n">
        <v>97</v>
      </c>
      <c r="P91" s="1" t="e">
        <f aca="false">IF(#REF!=#REF!,IF(K91="Stroke",IF(K92="Stroke",IF(#REF!=#REF!,IF(Q91=Q92,IF((J92-J91)&lt;0,1000+J92-J91-O91,J92-J91-O91),""),""),""),""),"")</f>
        <v>#REF!</v>
      </c>
      <c r="Q91" s="1" t="n">
        <v>1</v>
      </c>
      <c r="R91" s="1" t="e">
        <f aca="false">IF(#REF!&lt;&gt;#REF!,COUNTIFS($M$2:$M$988,$M$2,$C$2:$C$988,#REF!),"")</f>
        <v>#REF!</v>
      </c>
      <c r="S91" s="1" t="e">
        <f aca="false">IF(R91&lt;&gt;"",IF(R91=1,"",COUNTIFS($Q$2:$Q$988,"&gt;40",$C$2:$C$988,#REF!)),"")</f>
        <v>#REF!</v>
      </c>
      <c r="V91" s="7"/>
      <c r="W91" s="7"/>
      <c r="X91" s="7"/>
      <c r="Y91" s="7"/>
    </row>
    <row r="92" customFormat="false" ht="15.75" hidden="false" customHeight="false" outlineLevel="0" collapsed="false">
      <c r="A92" s="1" t="n">
        <f aca="false">I92+(H92*60)+(G92*3600)</f>
        <v>60072</v>
      </c>
      <c r="B92" s="2" t="str">
        <f aca="false">CONCATENATE(D92,E92,F92,G92,H92,I92)</f>
        <v>2017210164112</v>
      </c>
      <c r="C92" s="1" t="str">
        <f aca="false">CONCATENATE(D92,E92,F92)</f>
        <v>2017210</v>
      </c>
      <c r="D92" s="1" t="n">
        <v>2017</v>
      </c>
      <c r="E92" s="1" t="n">
        <v>2</v>
      </c>
      <c r="F92" s="1" t="n">
        <v>10</v>
      </c>
      <c r="G92" s="1" t="n">
        <v>16</v>
      </c>
      <c r="H92" s="1" t="n">
        <v>41</v>
      </c>
      <c r="I92" s="1" t="n">
        <v>12</v>
      </c>
      <c r="J92" s="1" t="n">
        <v>955</v>
      </c>
      <c r="K92" s="1" t="s">
        <v>0</v>
      </c>
      <c r="L92" s="1" t="e">
        <f aca="false">IF(#REF!=#REF!,IF(K92="Stroke",IF(K93="Stroke",IF((J93-J92)&lt;0,1000+J93-J92,J93-J92),""),""),"")</f>
        <v>#REF!</v>
      </c>
      <c r="M92" s="1" t="s">
        <v>1</v>
      </c>
      <c r="N92" s="1" t="s">
        <v>2</v>
      </c>
      <c r="O92" s="1" t="n">
        <v>97</v>
      </c>
      <c r="P92" s="1" t="e">
        <f aca="false">IF(#REF!=#REF!,IF(K92="Stroke",IF(K93="Stroke",IF(#REF!=#REF!,IF(Q92=Q93,IF((J93-J92)&lt;0,1000+J93-J92-O92,J93-J92-O92),""),""),""),""),"")</f>
        <v>#REF!</v>
      </c>
      <c r="Q92" s="1" t="n">
        <v>1</v>
      </c>
      <c r="R92" s="1" t="e">
        <f aca="false">IF(#REF!&lt;&gt;#REF!,COUNTIFS($K$112:$K$1378,$K$112,#REF!,#REF!),"")</f>
        <v>#REF!</v>
      </c>
      <c r="S92" s="1" t="e">
        <f aca="false">IF(AND(#REF!&lt;&gt;#REF!,#REF!=#REF!,M92="positive",M93="negative"),1,"")</f>
        <v>#REF!</v>
      </c>
      <c r="T92" s="1" t="e">
        <f aca="false">IF(AND(#REF!=#REF!,K:K="stroke",M:M="positive",S92&lt;&gt;"1"),1,"")</f>
        <v>#REF!</v>
      </c>
      <c r="U92" s="1" t="e">
        <f aca="false">IF((AND(R92&lt;&gt;"",W92&lt;&gt;1,K:K="stroke",M:M="negative",#REF!=#REF!)),IF(W92&lt;&gt;0,"",1),"")</f>
        <v>#REF!</v>
      </c>
      <c r="V92" s="1" t="e">
        <f aca="false">IF(R92="","",(SUM(S92:U92)+W92))</f>
        <v>#REF!</v>
      </c>
      <c r="W92" s="1" t="e">
        <f aca="false">IF(#REF!&lt;&gt;#REF!,COUNTIFS($K$112:$K$1378,"up",#REF!,#REF!),"")</f>
        <v>#REF!</v>
      </c>
      <c r="X92" s="1" t="e">
        <f aca="false">IF(#REF!&lt;&gt;#REF!,COUNTIFS($K$112:$K$1378,"SRS",#REF!,#REF!),"")</f>
        <v>#REF!</v>
      </c>
      <c r="Y92" s="1" t="e">
        <f aca="false">IF(R92&lt;&gt;"",IF(R92=1,"",COUNTIFS($O$112:$O$1378,"&gt;40",#REF!,#REF!)),"")</f>
        <v>#REF!</v>
      </c>
    </row>
    <row r="93" s="5" customFormat="true" ht="15.75" hidden="false" customHeight="false" outlineLevel="0" collapsed="false">
      <c r="A93" s="7" t="n">
        <f aca="false">I93+(H93*60)+(G93*3600)</f>
        <v>60072</v>
      </c>
      <c r="B93" s="8" t="str">
        <f aca="false">CONCATENATE(D93,E93,F93,G93,H93,I93)</f>
        <v>2017210164112</v>
      </c>
      <c r="C93" s="1" t="str">
        <f aca="false">CONCATENATE(D93,E93,F93)</f>
        <v>2017210</v>
      </c>
      <c r="D93" s="1" t="n">
        <v>2017</v>
      </c>
      <c r="E93" s="1" t="n">
        <v>2</v>
      </c>
      <c r="F93" s="1" t="n">
        <v>10</v>
      </c>
      <c r="G93" s="1" t="n">
        <v>16</v>
      </c>
      <c r="H93" s="1" t="n">
        <v>41</v>
      </c>
      <c r="I93" s="1" t="n">
        <v>12</v>
      </c>
      <c r="J93" s="1" t="n">
        <v>960</v>
      </c>
      <c r="K93" s="1" t="s">
        <v>4</v>
      </c>
      <c r="L93" s="1" t="e">
        <f aca="false">IF(#REF!=#REF!,IF(K93="Stroke",IF(K94="Stroke",IF((J94-J93)&lt;0,1000+J94-J93,J94-J93),""),""),"")</f>
        <v>#REF!</v>
      </c>
      <c r="M93" s="1" t="s">
        <v>1</v>
      </c>
      <c r="N93" s="1" t="s">
        <v>2</v>
      </c>
      <c r="O93" s="1" t="n">
        <v>0</v>
      </c>
      <c r="P93" s="1" t="e">
        <f aca="false">IF(#REF!=#REF!,IF(K93="Stroke",IF(K94="Stroke",IF(#REF!=#REF!,IF(Q93=Q94,IF((J94-J93)&lt;0,1000+J94-J93-O93,J94-J93-O93),""),""),""),""),"")</f>
        <v>#REF!</v>
      </c>
      <c r="Q93" s="1" t="n">
        <v>1</v>
      </c>
      <c r="R93" s="1" t="e">
        <f aca="false">IF(#REF!&lt;&gt;#REF!,COUNTIFS($M$2:$M$988,$M$2,$C$2:$C$988,#REF!),"")</f>
        <v>#REF!</v>
      </c>
      <c r="S93" s="1" t="e">
        <f aca="false">IF(R93&lt;&gt;"",IF(R93=1,"",COUNTIFS($Q$2:$Q$988,"&gt;40",$C$2:$C$988,#REF!)),"")</f>
        <v>#REF!</v>
      </c>
      <c r="T93" s="1"/>
      <c r="U93" s="9" t="s">
        <v>6</v>
      </c>
      <c r="V93" s="7"/>
      <c r="W93" s="7"/>
      <c r="X93" s="7"/>
      <c r="Y93" s="7"/>
      <c r="Z93" s="1"/>
      <c r="AA93" s="1"/>
      <c r="AB93" s="1"/>
      <c r="AC93" s="1"/>
      <c r="AD93" s="1"/>
      <c r="AE93" s="1"/>
      <c r="AF93" s="1"/>
      <c r="AG93" s="1"/>
      <c r="AH93" s="1"/>
    </row>
    <row r="94" customFormat="false" ht="15.75" hidden="false" customHeight="false" outlineLevel="0" collapsed="false">
      <c r="A94" s="1" t="n">
        <f aca="false">I94+(H94*60)+(G94*3600)</f>
        <v>60072</v>
      </c>
      <c r="B94" s="2" t="str">
        <f aca="false">CONCATENATE(D94,E94,F94,G94,H94,I94)</f>
        <v>2017210164112</v>
      </c>
      <c r="C94" s="1" t="str">
        <f aca="false">CONCATENATE(D94,E94,F94)</f>
        <v>2017210</v>
      </c>
      <c r="D94" s="1" t="n">
        <v>2017</v>
      </c>
      <c r="E94" s="1" t="n">
        <v>2</v>
      </c>
      <c r="F94" s="1" t="n">
        <v>10</v>
      </c>
      <c r="G94" s="1" t="n">
        <v>16</v>
      </c>
      <c r="H94" s="1" t="n">
        <v>41</v>
      </c>
      <c r="I94" s="1" t="n">
        <v>12</v>
      </c>
      <c r="J94" s="1" t="n">
        <v>960</v>
      </c>
      <c r="K94" s="1" t="s">
        <v>4</v>
      </c>
      <c r="L94" s="1" t="e">
        <f aca="false">IF(#REF!=#REF!,IF(K94="Stroke",IF(K95="Stroke",IF((J95-J94)&lt;0,1000+J95-J94,J95-J94),""),""),"")</f>
        <v>#REF!</v>
      </c>
      <c r="M94" s="1" t="s">
        <v>1</v>
      </c>
      <c r="N94" s="1" t="s">
        <v>2</v>
      </c>
      <c r="O94" s="1" t="n">
        <v>0</v>
      </c>
      <c r="P94" s="1" t="e">
        <f aca="false">IF(#REF!=#REF!,IF(K94="Stroke",IF(K95="Stroke",IF(#REF!=#REF!,IF(Q94=Q95,IF((J95-J94)&lt;0,1000+J95-J94-O94,J95-J94-O94),""),""),""),""),"")</f>
        <v>#REF!</v>
      </c>
      <c r="Q94" s="1" t="n">
        <v>1</v>
      </c>
      <c r="R94" s="1" t="e">
        <f aca="false">IF(#REF!&lt;&gt;#REF!,COUNTIFS($K$112:$K$1378,$K$112,#REF!,#REF!),"")</f>
        <v>#REF!</v>
      </c>
      <c r="S94" s="1" t="e">
        <f aca="false">IF(AND(#REF!&lt;&gt;#REF!,#REF!=#REF!,M94="positive",M95="negative"),1,"")</f>
        <v>#REF!</v>
      </c>
      <c r="T94" s="1" t="e">
        <f aca="false">IF(AND(#REF!=#REF!,K:K="stroke",M:M="positive",S94&lt;&gt;"1"),1,"")</f>
        <v>#REF!</v>
      </c>
      <c r="U94" s="1" t="e">
        <f aca="false">IF((AND(R94&lt;&gt;"",W94&lt;&gt;1,K:K="stroke",M:M="negative",#REF!=#REF!)),IF(W94&lt;&gt;0,"",1),"")</f>
        <v>#REF!</v>
      </c>
      <c r="V94" s="1" t="e">
        <f aca="false">IF(R94="","",(SUM(S94:U94)+W94))</f>
        <v>#REF!</v>
      </c>
      <c r="W94" s="1" t="e">
        <f aca="false">IF(#REF!&lt;&gt;#REF!,COUNTIFS($K$112:$K$1378,"up",#REF!,#REF!),"")</f>
        <v>#REF!</v>
      </c>
      <c r="X94" s="1" t="e">
        <f aca="false">IF(#REF!&lt;&gt;#REF!,COUNTIFS($K$112:$K$1378,"SRS",#REF!,#REF!),"")</f>
        <v>#REF!</v>
      </c>
      <c r="Y94" s="1" t="e">
        <f aca="false">IF(R94&lt;&gt;"",IF(R94=1,"",COUNTIFS($O$112:$O$1378,"&gt;40",#REF!,#REF!)),"")</f>
        <v>#REF!</v>
      </c>
      <c r="AA94" s="9" t="s">
        <v>6</v>
      </c>
    </row>
    <row r="95" s="5" customFormat="true" ht="15.75" hidden="false" customHeight="false" outlineLevel="0" collapsed="false">
      <c r="A95" s="7" t="n">
        <f aca="false">I95+(H95*60)+(G95*3600)</f>
        <v>60072</v>
      </c>
      <c r="B95" s="8" t="str">
        <f aca="false">CONCATENATE(D95,E95,F95,G95,H95,I95)</f>
        <v>2017210164112</v>
      </c>
      <c r="C95" s="1" t="str">
        <f aca="false">CONCATENATE(D95,E95,F95)</f>
        <v>2017210</v>
      </c>
      <c r="D95" s="1" t="n">
        <v>2017</v>
      </c>
      <c r="E95" s="1" t="n">
        <v>2</v>
      </c>
      <c r="F95" s="1" t="n">
        <v>10</v>
      </c>
      <c r="G95" s="1" t="n">
        <v>16</v>
      </c>
      <c r="H95" s="1" t="n">
        <v>41</v>
      </c>
      <c r="I95" s="1" t="n">
        <v>12</v>
      </c>
      <c r="J95" s="1" t="n">
        <v>967</v>
      </c>
      <c r="K95" s="1" t="s">
        <v>4</v>
      </c>
      <c r="L95" s="1" t="e">
        <f aca="false">IF(#REF!=#REF!,IF(K95="Stroke",IF(K96="Stroke",IF((J96-J95)&lt;0,1000+J96-J95,J96-J95),""),""),"")</f>
        <v>#REF!</v>
      </c>
      <c r="M95" s="1" t="s">
        <v>1</v>
      </c>
      <c r="N95" s="1" t="s">
        <v>2</v>
      </c>
      <c r="O95" s="1" t="n">
        <v>0</v>
      </c>
      <c r="P95" s="1" t="e">
        <f aca="false">IF(#REF!=#REF!,IF(K95="Stroke",IF(K96="Stroke",IF(#REF!=#REF!,IF(Q95=Q96,IF((J96-J95)&lt;0,1000+J96-J95-O95,J96-J95-O95),""),""),""),""),"")</f>
        <v>#REF!</v>
      </c>
      <c r="Q95" s="1" t="n">
        <v>1</v>
      </c>
      <c r="R95" s="1" t="e">
        <f aca="false">IF(#REF!&lt;&gt;#REF!,COUNTIFS($M$2:$M$988,$M$2,$C$2:$C$988,#REF!),"")</f>
        <v>#REF!</v>
      </c>
      <c r="S95" s="1" t="e">
        <f aca="false">IF(R95&lt;&gt;"",IF(R95=1,"",COUNTIFS($Q$2:$Q$988,"&gt;40",$C$2:$C$988,#REF!)),"")</f>
        <v>#REF!</v>
      </c>
      <c r="T95" s="1"/>
      <c r="U95" s="9"/>
      <c r="V95" s="7"/>
      <c r="W95" s="7"/>
      <c r="X95" s="7"/>
      <c r="Y95" s="7"/>
      <c r="Z95" s="1"/>
      <c r="AA95" s="1"/>
      <c r="AB95" s="1"/>
      <c r="AC95" s="1"/>
      <c r="AD95" s="1"/>
      <c r="AE95" s="1"/>
      <c r="AF95" s="1"/>
      <c r="AG95" s="1"/>
      <c r="AH95" s="1"/>
    </row>
    <row r="96" customFormat="false" ht="15.75" hidden="false" customHeight="false" outlineLevel="0" collapsed="false">
      <c r="A96" s="1" t="n">
        <f aca="false">I96+(H96*60)+(G96*3600)</f>
        <v>60072</v>
      </c>
      <c r="B96" s="2" t="str">
        <f aca="false">CONCATENATE(D96,E96,F96,G96,H96,I96)</f>
        <v>2017210164112</v>
      </c>
      <c r="C96" s="1" t="str">
        <f aca="false">CONCATENATE(D96,E96,F96)</f>
        <v>2017210</v>
      </c>
      <c r="D96" s="1" t="n">
        <v>2017</v>
      </c>
      <c r="E96" s="1" t="n">
        <v>2</v>
      </c>
      <c r="F96" s="1" t="n">
        <v>10</v>
      </c>
      <c r="G96" s="1" t="n">
        <v>16</v>
      </c>
      <c r="H96" s="1" t="n">
        <v>41</v>
      </c>
      <c r="I96" s="1" t="n">
        <v>12</v>
      </c>
      <c r="J96" s="1" t="n">
        <v>967</v>
      </c>
      <c r="K96" s="1" t="s">
        <v>4</v>
      </c>
      <c r="L96" s="1" t="e">
        <f aca="false">IF(#REF!=#REF!,IF(K96="Stroke",IF(K97="Stroke",IF((J97-J96)&lt;0,1000+J97-J96,J97-J96),""),""),"")</f>
        <v>#REF!</v>
      </c>
      <c r="M96" s="1" t="s">
        <v>1</v>
      </c>
      <c r="N96" s="1" t="s">
        <v>2</v>
      </c>
      <c r="O96" s="1" t="n">
        <v>0</v>
      </c>
      <c r="P96" s="1" t="e">
        <f aca="false">IF(#REF!=#REF!,IF(K96="Stroke",IF(K97="Stroke",IF(#REF!=#REF!,IF(Q96=Q97,IF((J97-J96)&lt;0,1000+J97-J96-O96,J97-J96-O96),""),""),""),""),"")</f>
        <v>#REF!</v>
      </c>
      <c r="Q96" s="1" t="n">
        <v>1</v>
      </c>
      <c r="R96" s="1" t="e">
        <f aca="false">IF(#REF!&lt;&gt;#REF!,COUNTIFS($K$112:$K$1378,$K$112,#REF!,#REF!),"")</f>
        <v>#REF!</v>
      </c>
      <c r="S96" s="1" t="e">
        <f aca="false">IF(AND(#REF!&lt;&gt;#REF!,#REF!=#REF!,M96="positive",M97="negative"),1,"")</f>
        <v>#REF!</v>
      </c>
      <c r="T96" s="1" t="e">
        <f aca="false">IF(AND(#REF!=#REF!,K:K="stroke",M:M="positive",S96&lt;&gt;"1"),1,"")</f>
        <v>#REF!</v>
      </c>
      <c r="U96" s="1" t="e">
        <f aca="false">IF((AND(R96&lt;&gt;"",W96&lt;&gt;1,K:K="stroke",M:M="negative",#REF!=#REF!)),IF(W96&lt;&gt;0,"",1),"")</f>
        <v>#REF!</v>
      </c>
      <c r="V96" s="1" t="e">
        <f aca="false">IF(R96="","",(SUM(S96:U96)+W96))</f>
        <v>#REF!</v>
      </c>
      <c r="W96" s="1" t="e">
        <f aca="false">IF(#REF!&lt;&gt;#REF!,COUNTIFS($K$112:$K$1378,"up",#REF!,#REF!),"")</f>
        <v>#REF!</v>
      </c>
      <c r="X96" s="1" t="e">
        <f aca="false">IF(#REF!&lt;&gt;#REF!,COUNTIFS($K$112:$K$1378,"SRS",#REF!,#REF!),"")</f>
        <v>#REF!</v>
      </c>
      <c r="Y96" s="1" t="e">
        <f aca="false">IF(R96&lt;&gt;"",IF(R96=1,"",COUNTIFS($O$112:$O$1378,"&gt;40",#REF!,#REF!)),"")</f>
        <v>#REF!</v>
      </c>
      <c r="AA96" s="9"/>
    </row>
    <row r="97" customFormat="false" ht="15.75" hidden="false" customHeight="false" outlineLevel="0" collapsed="false">
      <c r="A97" s="7" t="n">
        <f aca="false">I97+(H97*60)+(G97*3600)</f>
        <v>60072</v>
      </c>
      <c r="B97" s="8" t="str">
        <f aca="false">CONCATENATE(D97,E97,F97,G97,H97,I97)</f>
        <v>2017210164112</v>
      </c>
      <c r="C97" s="1" t="str">
        <f aca="false">CONCATENATE(D97,E97,F97)</f>
        <v>2017210</v>
      </c>
      <c r="D97" s="1" t="n">
        <v>2017</v>
      </c>
      <c r="E97" s="1" t="n">
        <v>2</v>
      </c>
      <c r="F97" s="1" t="n">
        <v>10</v>
      </c>
      <c r="G97" s="1" t="n">
        <v>16</v>
      </c>
      <c r="H97" s="1" t="n">
        <v>41</v>
      </c>
      <c r="I97" s="1" t="n">
        <v>12</v>
      </c>
      <c r="J97" s="1" t="n">
        <v>978</v>
      </c>
      <c r="K97" s="1" t="s">
        <v>4</v>
      </c>
      <c r="L97" s="1" t="e">
        <f aca="false">IF(#REF!=#REF!,IF(K97="Stroke",IF(K98="Stroke",IF((J98-J97)&lt;0,1000+J98-J97,J98-J97),""),""),"")</f>
        <v>#REF!</v>
      </c>
      <c r="M97" s="1" t="s">
        <v>1</v>
      </c>
      <c r="N97" s="1" t="s">
        <v>2</v>
      </c>
      <c r="O97" s="1" t="n">
        <v>0</v>
      </c>
      <c r="P97" s="1" t="e">
        <f aca="false">IF(#REF!=#REF!,IF(K97="Stroke",IF(K98="Stroke",IF(#REF!=#REF!,IF(Q97=Q98,IF((J98-J97)&lt;0,1000+J98-J97-O97,J98-J97-O97),""),""),""),""),"")</f>
        <v>#REF!</v>
      </c>
      <c r="Q97" s="1" t="n">
        <v>1</v>
      </c>
      <c r="R97" s="1" t="e">
        <f aca="false">IF(#REF!&lt;&gt;#REF!,COUNTIFS($M$2:$M$988,$M$2,$C$2:$C$988,#REF!),"")</f>
        <v>#REF!</v>
      </c>
      <c r="S97" s="1" t="e">
        <f aca="false">IF(R97&lt;&gt;"",IF(R97=1,"",COUNTIFS($Q$2:$Q$988,"&gt;40",$C$2:$C$988,#REF!)),"")</f>
        <v>#REF!</v>
      </c>
      <c r="U97" s="9"/>
      <c r="V97" s="7"/>
      <c r="W97" s="7"/>
      <c r="X97" s="7"/>
      <c r="Y97" s="7"/>
    </row>
    <row r="98" customFormat="false" ht="15.75" hidden="false" customHeight="false" outlineLevel="0" collapsed="false">
      <c r="A98" s="1" t="n">
        <f aca="false">I98+(H98*60)+(G98*3600)</f>
        <v>60072</v>
      </c>
      <c r="B98" s="2" t="str">
        <f aca="false">CONCATENATE(D98,E98,F98,G98,H98,I98)</f>
        <v>2017210164112</v>
      </c>
      <c r="C98" s="1" t="str">
        <f aca="false">CONCATENATE(D98,E98,F98)</f>
        <v>2017210</v>
      </c>
      <c r="D98" s="1" t="n">
        <v>2017</v>
      </c>
      <c r="E98" s="1" t="n">
        <v>2</v>
      </c>
      <c r="F98" s="1" t="n">
        <v>10</v>
      </c>
      <c r="G98" s="1" t="n">
        <v>16</v>
      </c>
      <c r="H98" s="1" t="n">
        <v>41</v>
      </c>
      <c r="I98" s="1" t="n">
        <v>12</v>
      </c>
      <c r="J98" s="1" t="n">
        <v>978</v>
      </c>
      <c r="K98" s="1" t="s">
        <v>4</v>
      </c>
      <c r="L98" s="1" t="e">
        <f aca="false">IF(#REF!=#REF!,IF(K98="Stroke",IF(K99="Stroke",IF((J99-J98)&lt;0,1000+J99-J98,J99-J98),""),""),"")</f>
        <v>#REF!</v>
      </c>
      <c r="M98" s="1" t="s">
        <v>1</v>
      </c>
      <c r="N98" s="1" t="s">
        <v>2</v>
      </c>
      <c r="O98" s="1" t="n">
        <v>0</v>
      </c>
      <c r="P98" s="1" t="e">
        <f aca="false">IF(#REF!=#REF!,IF(K98="Stroke",IF(K99="Stroke",IF(#REF!=#REF!,IF(Q98=Q99,IF((J99-J98)&lt;0,1000+J99-J98-O98,J99-J98-O98),""),""),""),""),"")</f>
        <v>#REF!</v>
      </c>
      <c r="Q98" s="1" t="n">
        <v>1</v>
      </c>
      <c r="R98" s="1" t="e">
        <f aca="false">IF(#REF!&lt;&gt;#REF!,COUNTIFS($K$112:$K$1378,$K$112,#REF!,#REF!),"")</f>
        <v>#REF!</v>
      </c>
      <c r="S98" s="1" t="e">
        <f aca="false">IF(AND(#REF!&lt;&gt;#REF!,#REF!=#REF!,M98="positive",M99="negative"),1,"")</f>
        <v>#REF!</v>
      </c>
      <c r="T98" s="1" t="e">
        <f aca="false">IF(AND(#REF!=#REF!,K:K="stroke",M:M="positive",S98&lt;&gt;"1"),1,"")</f>
        <v>#REF!</v>
      </c>
      <c r="U98" s="1" t="e">
        <f aca="false">IF((AND(R98&lt;&gt;"",W98&lt;&gt;1,K:K="stroke",M:M="negative",#REF!=#REF!)),IF(W98&lt;&gt;0,"",1),"")</f>
        <v>#REF!</v>
      </c>
      <c r="V98" s="1" t="e">
        <f aca="false">IF(R98="","",(SUM(S98:U98)+W98))</f>
        <v>#REF!</v>
      </c>
      <c r="W98" s="1" t="e">
        <f aca="false">IF(#REF!&lt;&gt;#REF!,COUNTIFS($K$112:$K$1378,"up",#REF!,#REF!),"")</f>
        <v>#REF!</v>
      </c>
      <c r="X98" s="1" t="e">
        <f aca="false">IF(#REF!&lt;&gt;#REF!,COUNTIFS($K$112:$K$1378,"SRS",#REF!,#REF!),"")</f>
        <v>#REF!</v>
      </c>
      <c r="Y98" s="1" t="e">
        <f aca="false">IF(R98&lt;&gt;"",IF(R98=1,"",COUNTIFS($O$112:$O$1378,"&gt;40",#REF!,#REF!)),"")</f>
        <v>#REF!</v>
      </c>
      <c r="AA98" s="9"/>
    </row>
    <row r="99" customFormat="false" ht="15.75" hidden="false" customHeight="false" outlineLevel="0" collapsed="false">
      <c r="A99" s="7" t="n">
        <f aca="false">I99+(H99*60)+(G99*3600)</f>
        <v>60073</v>
      </c>
      <c r="B99" s="8" t="str">
        <f aca="false">CONCATENATE(D99,E99,F99,G99,H99,I99)</f>
        <v>2017210164113</v>
      </c>
      <c r="C99" s="1" t="str">
        <f aca="false">CONCATENATE(D99,E99,F99)</f>
        <v>2017210</v>
      </c>
      <c r="D99" s="1" t="n">
        <v>2017</v>
      </c>
      <c r="E99" s="1" t="n">
        <v>2</v>
      </c>
      <c r="F99" s="1" t="n">
        <v>10</v>
      </c>
      <c r="G99" s="1" t="n">
        <v>16</v>
      </c>
      <c r="H99" s="1" t="n">
        <v>41</v>
      </c>
      <c r="I99" s="1" t="n">
        <v>13</v>
      </c>
      <c r="J99" s="1" t="n">
        <v>100</v>
      </c>
      <c r="K99" s="1" t="s">
        <v>0</v>
      </c>
      <c r="L99" s="1" t="e">
        <f aca="false">IF(#REF!=#REF!,IF(K99="Stroke",IF(K100="Stroke",IF((J100-J99)&lt;0,1000+J100-J99,J100-J99),""),""),"")</f>
        <v>#REF!</v>
      </c>
      <c r="M99" s="1" t="s">
        <v>1</v>
      </c>
      <c r="N99" s="1" t="s">
        <v>2</v>
      </c>
      <c r="O99" s="1" t="n">
        <v>4</v>
      </c>
      <c r="P99" s="1" t="e">
        <f aca="false">IF(#REF!=#REF!,IF(K99="Stroke",IF(K100="Stroke",IF(#REF!=#REF!,IF(Q99=Q100,IF((J100-J99)&lt;0,1000+J100-J99-O99,J100-J99-O99),""),""),""),""),"")</f>
        <v>#REF!</v>
      </c>
      <c r="Q99" s="1" t="n">
        <v>1</v>
      </c>
      <c r="R99" s="1" t="e">
        <f aca="false">IF(#REF!&lt;&gt;#REF!,COUNTIFS($M$2:$M$988,$M$2,$C$2:$C$988,#REF!),"")</f>
        <v>#REF!</v>
      </c>
      <c r="S99" s="1" t="e">
        <f aca="false">IF(R99&lt;&gt;"",IF(R99=1,"",COUNTIFS($Q$2:$Q$988,"&gt;40",$C$2:$C$988,#REF!)),"")</f>
        <v>#REF!</v>
      </c>
      <c r="U99" s="9"/>
      <c r="V99" s="7"/>
      <c r="W99" s="7"/>
      <c r="X99" s="7"/>
      <c r="Y99" s="7"/>
    </row>
    <row r="100" s="5" customFormat="true" ht="15.75" hidden="false" customHeight="false" outlineLevel="0" collapsed="false">
      <c r="A100" s="1" t="n">
        <f aca="false">I100+(H100*60)+(G100*3600)</f>
        <v>60073</v>
      </c>
      <c r="B100" s="2" t="str">
        <f aca="false">CONCATENATE(D100,E100,F100,G100,H100,I100)</f>
        <v>2017210164113</v>
      </c>
      <c r="C100" s="1" t="str">
        <f aca="false">CONCATENATE(D100,E100,F100)</f>
        <v>2017210</v>
      </c>
      <c r="D100" s="1" t="n">
        <v>2017</v>
      </c>
      <c r="E100" s="1" t="n">
        <v>2</v>
      </c>
      <c r="F100" s="1" t="n">
        <v>10</v>
      </c>
      <c r="G100" s="1" t="n">
        <v>16</v>
      </c>
      <c r="H100" s="1" t="n">
        <v>41</v>
      </c>
      <c r="I100" s="1" t="n">
        <v>13</v>
      </c>
      <c r="J100" s="1" t="n">
        <v>100</v>
      </c>
      <c r="K100" s="1" t="s">
        <v>0</v>
      </c>
      <c r="L100" s="1" t="e">
        <f aca="false">IF(#REF!=#REF!,IF(K100="Stroke",IF(K101="Stroke",IF((J101-J100)&lt;0,1000+J101-J100,J101-J100),""),""),"")</f>
        <v>#REF!</v>
      </c>
      <c r="M100" s="1" t="s">
        <v>1</v>
      </c>
      <c r="N100" s="1" t="s">
        <v>2</v>
      </c>
      <c r="O100" s="1" t="n">
        <v>4</v>
      </c>
      <c r="P100" s="1" t="e">
        <f aca="false">IF(#REF!=#REF!,IF(K100="Stroke",IF(K101="Stroke",IF(#REF!=#REF!,IF(Q100=Q101,IF((J101-J100)&lt;0,1000+J101-J100-O100,J101-J100-O100),""),""),""),""),"")</f>
        <v>#REF!</v>
      </c>
      <c r="Q100" s="1" t="n">
        <v>1</v>
      </c>
      <c r="R100" s="1" t="e">
        <f aca="false">IF(#REF!&lt;&gt;#REF!,COUNTIFS($K$112:$K$1378,$K$112,#REF!,#REF!),"")</f>
        <v>#REF!</v>
      </c>
      <c r="S100" s="1" t="e">
        <f aca="false">IF(AND(#REF!&lt;&gt;#REF!,#REF!=#REF!,M100="positive",M101="negative"),1,"")</f>
        <v>#REF!</v>
      </c>
      <c r="T100" s="1" t="e">
        <f aca="false">IF(AND(#REF!=#REF!,K:K="stroke",M:M="positive",S100&lt;&gt;"1"),1,"")</f>
        <v>#REF!</v>
      </c>
      <c r="U100" s="1" t="e">
        <f aca="false">IF((AND(R100&lt;&gt;"",W100&lt;&gt;1,K:K="stroke",M:M="negative",#REF!=#REF!)),IF(W100&lt;&gt;0,"",1),"")</f>
        <v>#REF!</v>
      </c>
      <c r="V100" s="1" t="e">
        <f aca="false">IF(R100="","",(SUM(S100:U100)+W100))</f>
        <v>#REF!</v>
      </c>
      <c r="W100" s="1" t="e">
        <f aca="false">IF(#REF!&lt;&gt;#REF!,COUNTIFS($K$112:$K$1378,"up",#REF!,#REF!),"")</f>
        <v>#REF!</v>
      </c>
      <c r="X100" s="1" t="e">
        <f aca="false">IF(#REF!&lt;&gt;#REF!,COUNTIFS($K$112:$K$1378,"SRS",#REF!,#REF!),"")</f>
        <v>#REF!</v>
      </c>
      <c r="Y100" s="1" t="e">
        <f aca="false">IF(R100&lt;&gt;"",IF(R100=1,"",COUNTIFS($O$112:$O$1378,"&gt;40",#REF!,#REF!)),"")</f>
        <v>#REF!</v>
      </c>
      <c r="Z100" s="1"/>
      <c r="AA100" s="9"/>
      <c r="AB100" s="1"/>
      <c r="AC100" s="1"/>
      <c r="AD100" s="1"/>
      <c r="AE100" s="1"/>
      <c r="AF100" s="1"/>
      <c r="AG100" s="1"/>
      <c r="AH100" s="1"/>
    </row>
    <row r="101" customFormat="false" ht="15.75" hidden="false" customHeight="false" outlineLevel="0" collapsed="false">
      <c r="A101" s="7" t="n">
        <f aca="false">I101+(H101*60)+(G101*3600)</f>
        <v>60073</v>
      </c>
      <c r="B101" s="8" t="str">
        <f aca="false">CONCATENATE(D101,E101,F101,G101,H101,I101)</f>
        <v>2017210164113</v>
      </c>
      <c r="C101" s="1" t="str">
        <f aca="false">CONCATENATE(D101,E101,F101)</f>
        <v>2017210</v>
      </c>
      <c r="D101" s="1" t="n">
        <v>2017</v>
      </c>
      <c r="E101" s="1" t="n">
        <v>2</v>
      </c>
      <c r="F101" s="1" t="n">
        <v>10</v>
      </c>
      <c r="G101" s="1" t="n">
        <v>16</v>
      </c>
      <c r="H101" s="1" t="n">
        <v>41</v>
      </c>
      <c r="I101" s="1" t="n">
        <v>13</v>
      </c>
      <c r="J101" s="1" t="n">
        <v>239</v>
      </c>
      <c r="K101" s="1" t="s">
        <v>0</v>
      </c>
      <c r="L101" s="1" t="e">
        <f aca="false">IF(#REF!=#REF!,IF(K101="Stroke",IF(K102="Stroke",IF((J102-J101)&lt;0,1000+J102-J101,J102-J101),""),""),"")</f>
        <v>#REF!</v>
      </c>
      <c r="M101" s="1" t="s">
        <v>1</v>
      </c>
      <c r="N101" s="1" t="s">
        <v>2</v>
      </c>
      <c r="O101" s="1" t="n">
        <v>16</v>
      </c>
      <c r="P101" s="1" t="e">
        <f aca="false">IF(#REF!=#REF!,IF(K101="Stroke",IF(K102="Stroke",IF(#REF!=#REF!,IF(Q101=Q102,IF((J102-J101)&lt;0,1000+J102-J101-O101,J102-J101-O101),""),""),""),""),"")</f>
        <v>#REF!</v>
      </c>
      <c r="Q101" s="1" t="n">
        <v>1</v>
      </c>
      <c r="R101" s="1" t="e">
        <f aca="false">IF(#REF!&lt;&gt;#REF!,COUNTIFS($M$2:$M$988,$M$2,$C$2:$C$988,#REF!),"")</f>
        <v>#REF!</v>
      </c>
      <c r="S101" s="1" t="e">
        <f aca="false">IF(R101&lt;&gt;"",IF(R101=1,"",COUNTIFS($Q$2:$Q$988,"&gt;40",$C$2:$C$988,#REF!)),"")</f>
        <v>#REF!</v>
      </c>
      <c r="U101" s="9"/>
      <c r="V101" s="7"/>
      <c r="W101" s="7"/>
      <c r="X101" s="7"/>
      <c r="Y101" s="7"/>
    </row>
    <row r="102" customFormat="false" ht="15.75" hidden="false" customHeight="false" outlineLevel="0" collapsed="false">
      <c r="A102" s="1" t="n">
        <f aca="false">I102+(H102*60)+(G102*3600)</f>
        <v>60073</v>
      </c>
      <c r="B102" s="2" t="str">
        <f aca="false">CONCATENATE(D102,E102,F102,G102,H102,I102)</f>
        <v>2017210164113</v>
      </c>
      <c r="C102" s="1" t="str">
        <f aca="false">CONCATENATE(D102,E102,F102)</f>
        <v>2017210</v>
      </c>
      <c r="D102" s="1" t="n">
        <v>2017</v>
      </c>
      <c r="E102" s="1" t="n">
        <v>2</v>
      </c>
      <c r="F102" s="1" t="n">
        <v>10</v>
      </c>
      <c r="G102" s="1" t="n">
        <v>16</v>
      </c>
      <c r="H102" s="1" t="n">
        <v>41</v>
      </c>
      <c r="I102" s="1" t="n">
        <v>13</v>
      </c>
      <c r="J102" s="1" t="n">
        <v>239</v>
      </c>
      <c r="K102" s="1" t="s">
        <v>0</v>
      </c>
      <c r="L102" s="1" t="e">
        <f aca="false">IF(#REF!=#REF!,IF(K102="Stroke",IF(K103="Stroke",IF((J103-J102)&lt;0,1000+J103-J102,J103-J102),""),""),"")</f>
        <v>#REF!</v>
      </c>
      <c r="M102" s="1" t="s">
        <v>1</v>
      </c>
      <c r="N102" s="1" t="s">
        <v>2</v>
      </c>
      <c r="O102" s="1" t="n">
        <v>16</v>
      </c>
      <c r="P102" s="1" t="e">
        <f aca="false">IF(#REF!=#REF!,IF(K102="Stroke",IF(K103="Stroke",IF(#REF!=#REF!,IF(Q102=Q103,IF((J103-J102)&lt;0,1000+J103-J102-O102,J103-J102-O102),""),""),""),""),"")</f>
        <v>#REF!</v>
      </c>
      <c r="Q102" s="1" t="n">
        <v>1</v>
      </c>
      <c r="R102" s="1" t="e">
        <f aca="false">IF(#REF!&lt;&gt;#REF!,COUNTIFS($K$112:$K$1378,$K$112,#REF!,#REF!),"")</f>
        <v>#REF!</v>
      </c>
      <c r="S102" s="1" t="e">
        <f aca="false">IF(AND(#REF!&lt;&gt;#REF!,#REF!=#REF!,M102="positive",M103="negative"),1,"")</f>
        <v>#REF!</v>
      </c>
      <c r="T102" s="1" t="e">
        <f aca="false">IF(AND(#REF!=#REF!,K:K="stroke",M:M="positive",S102&lt;&gt;"1"),1,"")</f>
        <v>#REF!</v>
      </c>
      <c r="U102" s="1" t="e">
        <f aca="false">IF((AND(R102&lt;&gt;"",W102&lt;&gt;1,K:K="stroke",M:M="negative",#REF!=#REF!)),IF(W102&lt;&gt;0,"",1),"")</f>
        <v>#REF!</v>
      </c>
      <c r="V102" s="1" t="e">
        <f aca="false">IF(R102="","",(SUM(S102:U102)+W102))</f>
        <v>#REF!</v>
      </c>
      <c r="W102" s="1" t="e">
        <f aca="false">IF(#REF!&lt;&gt;#REF!,COUNTIFS($K$112:$K$1378,"up",#REF!,#REF!),"")</f>
        <v>#REF!</v>
      </c>
      <c r="X102" s="1" t="e">
        <f aca="false">IF(#REF!&lt;&gt;#REF!,COUNTIFS($K$112:$K$1378,"SRS",#REF!,#REF!),"")</f>
        <v>#REF!</v>
      </c>
      <c r="Y102" s="1" t="e">
        <f aca="false">IF(R102&lt;&gt;"",IF(R102=1,"",COUNTIFS($O$112:$O$1378,"&gt;40",#REF!,#REF!)),"")</f>
        <v>#REF!</v>
      </c>
      <c r="AA102" s="9"/>
    </row>
    <row r="103" s="5" customFormat="true" ht="15.75" hidden="false" customHeight="false" outlineLevel="0" collapsed="false">
      <c r="A103" s="7" t="n">
        <f aca="false">I103+(H103*60)+(G103*3600)</f>
        <v>60073</v>
      </c>
      <c r="B103" s="8" t="str">
        <f aca="false">CONCATENATE(D103,E103,F103,G103,H103,I103)</f>
        <v>2017210164113</v>
      </c>
      <c r="C103" s="1" t="str">
        <f aca="false">CONCATENATE(D103,E103,F103)</f>
        <v>2017210</v>
      </c>
      <c r="D103" s="1" t="n">
        <v>2017</v>
      </c>
      <c r="E103" s="1" t="n">
        <v>2</v>
      </c>
      <c r="F103" s="1" t="n">
        <v>10</v>
      </c>
      <c r="G103" s="1" t="n">
        <v>16</v>
      </c>
      <c r="H103" s="1" t="n">
        <v>41</v>
      </c>
      <c r="I103" s="1" t="n">
        <v>13</v>
      </c>
      <c r="J103" s="1" t="n">
        <v>294</v>
      </c>
      <c r="K103" s="1" t="s">
        <v>0</v>
      </c>
      <c r="L103" s="1" t="e">
        <f aca="false">IF(#REF!=#REF!,IF(K103="Stroke",IF(K104="Stroke",IF((J104-J103)&lt;0,1000+J104-J103,J104-J103),""),""),"")</f>
        <v>#REF!</v>
      </c>
      <c r="M103" s="1" t="s">
        <v>1</v>
      </c>
      <c r="N103" s="1" t="s">
        <v>2</v>
      </c>
      <c r="O103" s="1" t="n">
        <v>4</v>
      </c>
      <c r="P103" s="1" t="e">
        <f aca="false">IF(#REF!=#REF!,IF(K103="Stroke",IF(K104="Stroke",IF(#REF!=#REF!,IF(Q103=Q104,IF((J104-J103)&lt;0,1000+J104-J103-O103,J104-J103-O103),""),""),""),""),"")</f>
        <v>#REF!</v>
      </c>
      <c r="Q103" s="1" t="n">
        <v>1</v>
      </c>
      <c r="R103" s="1" t="e">
        <f aca="false">IF(#REF!&lt;&gt;#REF!,COUNTIFS($M$2:$M$988,$M$2,$C$2:$C$988,#REF!),"")</f>
        <v>#REF!</v>
      </c>
      <c r="S103" s="1" t="e">
        <f aca="false">IF(R103&lt;&gt;"",IF(R103=1,"",COUNTIFS($Q$2:$Q$988,"&gt;40",$C$2:$C$988,#REF!)),"")</f>
        <v>#REF!</v>
      </c>
      <c r="T103" s="1"/>
      <c r="U103" s="9"/>
      <c r="V103" s="7"/>
      <c r="W103" s="7"/>
      <c r="X103" s="7"/>
      <c r="Y103" s="7"/>
      <c r="Z103" s="1"/>
      <c r="AA103" s="1"/>
      <c r="AB103" s="1"/>
      <c r="AC103" s="1"/>
      <c r="AD103" s="1"/>
      <c r="AE103" s="1"/>
      <c r="AF103" s="1"/>
      <c r="AG103" s="1"/>
      <c r="AH103" s="1"/>
    </row>
    <row r="104" customFormat="false" ht="15.75" hidden="false" customHeight="false" outlineLevel="0" collapsed="false">
      <c r="A104" s="1" t="n">
        <f aca="false">I104+(H104*60)+(G104*3600)</f>
        <v>60073</v>
      </c>
      <c r="B104" s="2" t="str">
        <f aca="false">CONCATENATE(D104,E104,F104,G104,H104,I104)</f>
        <v>2017210164113</v>
      </c>
      <c r="C104" s="1" t="str">
        <f aca="false">CONCATENATE(D104,E104,F104)</f>
        <v>2017210</v>
      </c>
      <c r="D104" s="1" t="n">
        <v>2017</v>
      </c>
      <c r="E104" s="1" t="n">
        <v>2</v>
      </c>
      <c r="F104" s="1" t="n">
        <v>10</v>
      </c>
      <c r="G104" s="1" t="n">
        <v>16</v>
      </c>
      <c r="H104" s="1" t="n">
        <v>41</v>
      </c>
      <c r="I104" s="1" t="n">
        <v>13</v>
      </c>
      <c r="J104" s="1" t="n">
        <v>294</v>
      </c>
      <c r="K104" s="1" t="s">
        <v>0</v>
      </c>
      <c r="L104" s="1" t="e">
        <f aca="false">IF(#REF!=#REF!,IF(K104="Stroke",IF(K105="Stroke",IF((J105-J104)&lt;0,1000+J105-J104,J105-J104),""),""),"")</f>
        <v>#REF!</v>
      </c>
      <c r="M104" s="1" t="s">
        <v>1</v>
      </c>
      <c r="N104" s="1" t="s">
        <v>2</v>
      </c>
      <c r="O104" s="1" t="n">
        <v>4</v>
      </c>
      <c r="P104" s="1" t="e">
        <f aca="false">IF(#REF!=#REF!,IF(K104="Stroke",IF(K105="Stroke",IF(#REF!=#REF!,IF(Q104=Q105,IF((J105-J104)&lt;0,1000+J105-J104-O104,J105-J104-O104),""),""),""),""),"")</f>
        <v>#REF!</v>
      </c>
      <c r="Q104" s="1" t="n">
        <v>1</v>
      </c>
      <c r="R104" s="1" t="e">
        <f aca="false">IF(#REF!&lt;&gt;#REF!,COUNTIFS($K$112:$K$1378,$K$112,#REF!,#REF!),"")</f>
        <v>#REF!</v>
      </c>
      <c r="S104" s="1" t="e">
        <f aca="false">IF(AND(#REF!&lt;&gt;#REF!,#REF!=#REF!,M104="positive",M105="negative"),1,"")</f>
        <v>#REF!</v>
      </c>
      <c r="T104" s="1" t="e">
        <f aca="false">IF(AND(#REF!=#REF!,K:K="stroke",M:M="positive",S104&lt;&gt;"1"),1,"")</f>
        <v>#REF!</v>
      </c>
      <c r="U104" s="1" t="e">
        <f aca="false">IF((AND(R104&lt;&gt;"",W104&lt;&gt;1,K:K="stroke",M:M="negative",#REF!=#REF!)),IF(W104&lt;&gt;0,"",1),"")</f>
        <v>#REF!</v>
      </c>
      <c r="V104" s="1" t="e">
        <f aca="false">IF(R104="","",(SUM(S104:U104)+W104))</f>
        <v>#REF!</v>
      </c>
      <c r="W104" s="1" t="e">
        <f aca="false">IF(#REF!&lt;&gt;#REF!,COUNTIFS($K$112:$K$1378,"up",#REF!,#REF!),"")</f>
        <v>#REF!</v>
      </c>
      <c r="X104" s="1" t="e">
        <f aca="false">IF(#REF!&lt;&gt;#REF!,COUNTIFS($K$112:$K$1378,"SRS",#REF!,#REF!),"")</f>
        <v>#REF!</v>
      </c>
      <c r="Y104" s="1" t="e">
        <f aca="false">IF(R104&lt;&gt;"",IF(R104=1,"",COUNTIFS($O$112:$O$1378,"&gt;40",#REF!,#REF!)),"")</f>
        <v>#REF!</v>
      </c>
      <c r="AA104" s="9"/>
    </row>
    <row r="105" customFormat="false" ht="15.75" hidden="false" customHeight="false" outlineLevel="0" collapsed="false">
      <c r="A105" s="7" t="n">
        <f aca="false">I105+(H105*60)+(G105*3600)</f>
        <v>60073</v>
      </c>
      <c r="B105" s="8" t="str">
        <f aca="false">CONCATENATE(D105,E105,F105,G105,H105,I105)</f>
        <v>2017210164113</v>
      </c>
      <c r="C105" s="1" t="str">
        <f aca="false">CONCATENATE(D105,E105,F105)</f>
        <v>2017210</v>
      </c>
      <c r="D105" s="1" t="n">
        <v>2017</v>
      </c>
      <c r="E105" s="1" t="n">
        <v>2</v>
      </c>
      <c r="F105" s="1" t="n">
        <v>10</v>
      </c>
      <c r="G105" s="1" t="n">
        <v>16</v>
      </c>
      <c r="H105" s="1" t="n">
        <v>41</v>
      </c>
      <c r="I105" s="1" t="n">
        <v>13</v>
      </c>
      <c r="J105" s="1" t="n">
        <v>328</v>
      </c>
      <c r="K105" s="1" t="s">
        <v>0</v>
      </c>
      <c r="L105" s="1" t="e">
        <f aca="false">IF(#REF!=#REF!,IF(K105="Stroke",IF(K106="Stroke",IF((J106-J105)&lt;0,1000+J106-J105,J106-J105),""),""),"")</f>
        <v>#REF!</v>
      </c>
      <c r="M105" s="1" t="s">
        <v>1</v>
      </c>
      <c r="N105" s="1" t="s">
        <v>2</v>
      </c>
      <c r="O105" s="1" t="n">
        <v>66</v>
      </c>
      <c r="P105" s="1" t="e">
        <f aca="false">IF(#REF!=#REF!,IF(K105="Stroke",IF(K106="Stroke",IF(#REF!=#REF!,IF(Q105=Q106,IF((J106-J105)&lt;0,1000+J106-J105-O105,J106-J105-O105),""),""),""),""),"")</f>
        <v>#REF!</v>
      </c>
      <c r="Q105" s="1" t="n">
        <v>1</v>
      </c>
      <c r="R105" s="1" t="e">
        <f aca="false">IF(#REF!&lt;&gt;#REF!,COUNTIFS($M$2:$M$988,$M$2,$C$2:$C$988,#REF!),"")</f>
        <v>#REF!</v>
      </c>
      <c r="S105" s="1" t="e">
        <f aca="false">IF(R105&lt;&gt;"",IF(R105=1,"",COUNTIFS($Q$2:$Q$988,"&gt;40",$C$2:$C$988,#REF!)),"")</f>
        <v>#REF!</v>
      </c>
      <c r="U105" s="9"/>
      <c r="V105" s="7"/>
      <c r="W105" s="7"/>
      <c r="X105" s="7"/>
      <c r="Y105" s="7"/>
    </row>
    <row r="106" customFormat="false" ht="15.75" hidden="false" customHeight="false" outlineLevel="0" collapsed="false">
      <c r="A106" s="1" t="n">
        <f aca="false">I106+(H106*60)+(G106*3600)</f>
        <v>60073</v>
      </c>
      <c r="B106" s="2" t="str">
        <f aca="false">CONCATENATE(D106,E106,F106,G106,H106,I106)</f>
        <v>2017210164113</v>
      </c>
      <c r="C106" s="1" t="str">
        <f aca="false">CONCATENATE(D106,E106,F106)</f>
        <v>2017210</v>
      </c>
      <c r="D106" s="1" t="n">
        <v>2017</v>
      </c>
      <c r="E106" s="1" t="n">
        <v>2</v>
      </c>
      <c r="F106" s="1" t="n">
        <v>10</v>
      </c>
      <c r="G106" s="1" t="n">
        <v>16</v>
      </c>
      <c r="H106" s="1" t="n">
        <v>41</v>
      </c>
      <c r="I106" s="1" t="n">
        <v>13</v>
      </c>
      <c r="J106" s="1" t="n">
        <v>328</v>
      </c>
      <c r="K106" s="1" t="s">
        <v>0</v>
      </c>
      <c r="L106" s="1" t="e">
        <f aca="false">IF(#REF!=#REF!,IF(K106="Stroke",IF(K107="Stroke",IF((J107-J106)&lt;0,1000+J107-J106,J107-J106),""),""),"")</f>
        <v>#REF!</v>
      </c>
      <c r="M106" s="1" t="s">
        <v>1</v>
      </c>
      <c r="N106" s="1" t="s">
        <v>2</v>
      </c>
      <c r="O106" s="1" t="n">
        <v>66</v>
      </c>
      <c r="P106" s="1" t="e">
        <f aca="false">IF(#REF!=#REF!,IF(K106="Stroke",IF(K107="Stroke",IF(#REF!=#REF!,IF(Q106=Q107,IF((J107-J106)&lt;0,1000+J107-J106-O106,J107-J106-O106),""),""),""),""),"")</f>
        <v>#REF!</v>
      </c>
      <c r="Q106" s="1" t="n">
        <v>1</v>
      </c>
      <c r="R106" s="1" t="e">
        <f aca="false">IF(#REF!&lt;&gt;#REF!,COUNTIFS($K$112:$K$1378,$K$112,#REF!,#REF!),"")</f>
        <v>#REF!</v>
      </c>
      <c r="S106" s="1" t="e">
        <f aca="false">IF(AND(#REF!&lt;&gt;#REF!,#REF!=#REF!,M106="positive",M107="negative"),1,"")</f>
        <v>#REF!</v>
      </c>
      <c r="T106" s="1" t="e">
        <f aca="false">IF(AND(#REF!=#REF!,K:K="stroke",M:M="positive",S106&lt;&gt;"1"),1,"")</f>
        <v>#REF!</v>
      </c>
      <c r="U106" s="1" t="e">
        <f aca="false">IF((AND(R106&lt;&gt;"",W106&lt;&gt;1,K:K="stroke",M:M="negative",#REF!=#REF!)),IF(W106&lt;&gt;0,"",1),"")</f>
        <v>#REF!</v>
      </c>
      <c r="V106" s="1" t="e">
        <f aca="false">IF(R106="","",(SUM(S106:U106)+W106))</f>
        <v>#REF!</v>
      </c>
      <c r="W106" s="1" t="e">
        <f aca="false">IF(#REF!&lt;&gt;#REF!,COUNTIFS($K$112:$K$1378,"up",#REF!,#REF!),"")</f>
        <v>#REF!</v>
      </c>
      <c r="X106" s="1" t="e">
        <f aca="false">IF(#REF!&lt;&gt;#REF!,COUNTIFS($K$112:$K$1378,"SRS",#REF!,#REF!),"")</f>
        <v>#REF!</v>
      </c>
      <c r="Y106" s="1" t="e">
        <f aca="false">IF(R106&lt;&gt;"",IF(R106=1,"",COUNTIFS($O$112:$O$1378,"&gt;40",#REF!,#REF!)),"")</f>
        <v>#REF!</v>
      </c>
      <c r="AA106" s="9"/>
    </row>
    <row r="107" s="5" customFormat="true" ht="15.75" hidden="false" customHeight="false" outlineLevel="0" collapsed="false">
      <c r="A107" s="7" t="n">
        <f aca="false">I107+(H107*60)+(G107*3600)</f>
        <v>60073</v>
      </c>
      <c r="B107" s="8" t="str">
        <f aca="false">CONCATENATE(D107,E107,F107,G107,H107,I107)</f>
        <v>2017210164113</v>
      </c>
      <c r="C107" s="1" t="str">
        <f aca="false">CONCATENATE(D107,E107,F107)</f>
        <v>2017210</v>
      </c>
      <c r="D107" s="1" t="n">
        <v>2017</v>
      </c>
      <c r="E107" s="1" t="n">
        <v>2</v>
      </c>
      <c r="F107" s="1" t="n">
        <v>10</v>
      </c>
      <c r="G107" s="1" t="n">
        <v>16</v>
      </c>
      <c r="H107" s="1" t="n">
        <v>41</v>
      </c>
      <c r="I107" s="1" t="n">
        <v>13</v>
      </c>
      <c r="J107" s="1" t="n">
        <v>451</v>
      </c>
      <c r="K107" s="1" t="s">
        <v>0</v>
      </c>
      <c r="L107" s="1" t="e">
        <f aca="false">IF(#REF!=#REF!,IF(K107="Stroke",IF(K108="Stroke",IF((J108-J107)&lt;0,1000+J108-J107,J108-J107),""),""),"")</f>
        <v>#REF!</v>
      </c>
      <c r="M107" s="1" t="s">
        <v>1</v>
      </c>
      <c r="N107" s="1" t="s">
        <v>2</v>
      </c>
      <c r="O107" s="1" t="n">
        <v>3</v>
      </c>
      <c r="P107" s="1" t="e">
        <f aca="false">IF(#REF!=#REF!,IF(K107="Stroke",IF(K108="Stroke",IF(#REF!=#REF!,IF(Q107=Q108,IF((J108-J107)&lt;0,1000+J108-J107-O107,J108-J107-O107),""),""),""),""),"")</f>
        <v>#REF!</v>
      </c>
      <c r="Q107" s="1" t="n">
        <v>1</v>
      </c>
      <c r="R107" s="1" t="e">
        <f aca="false">IF(#REF!&lt;&gt;#REF!,COUNTIFS($M$2:$M$988,$M$2,$C$2:$C$988,#REF!),"")</f>
        <v>#REF!</v>
      </c>
      <c r="S107" s="1" t="e">
        <f aca="false">IF(R107&lt;&gt;"",IF(R107=1,"",COUNTIFS($Q$2:$Q$988,"&gt;40",$C$2:$C$988,#REF!)),"")</f>
        <v>#REF!</v>
      </c>
      <c r="T107" s="1"/>
      <c r="U107" s="9"/>
      <c r="V107" s="7"/>
      <c r="W107" s="7"/>
      <c r="X107" s="7"/>
      <c r="Y107" s="7"/>
      <c r="Z107" s="1"/>
      <c r="AA107" s="1"/>
      <c r="AB107" s="1"/>
      <c r="AC107" s="1"/>
      <c r="AD107" s="1"/>
      <c r="AE107" s="1"/>
      <c r="AF107" s="1"/>
      <c r="AG107" s="1"/>
      <c r="AH107" s="1"/>
    </row>
    <row r="108" customFormat="false" ht="15.75" hidden="false" customHeight="false" outlineLevel="0" collapsed="false">
      <c r="A108" s="1" t="n">
        <f aca="false">I108+(H108*60)+(G108*3600)</f>
        <v>60073</v>
      </c>
      <c r="B108" s="2" t="str">
        <f aca="false">CONCATENATE(D108,E108,F108,G108,H108,I108)</f>
        <v>2017210164113</v>
      </c>
      <c r="C108" s="1" t="str">
        <f aca="false">CONCATENATE(D108,E108,F108)</f>
        <v>2017210</v>
      </c>
      <c r="D108" s="1" t="n">
        <v>2017</v>
      </c>
      <c r="E108" s="1" t="n">
        <v>2</v>
      </c>
      <c r="F108" s="1" t="n">
        <v>10</v>
      </c>
      <c r="G108" s="1" t="n">
        <v>16</v>
      </c>
      <c r="H108" s="1" t="n">
        <v>41</v>
      </c>
      <c r="I108" s="1" t="n">
        <v>13</v>
      </c>
      <c r="J108" s="1" t="n">
        <v>451</v>
      </c>
      <c r="K108" s="1" t="s">
        <v>0</v>
      </c>
      <c r="L108" s="1" t="e">
        <f aca="false">IF(#REF!=#REF!,IF(K108="Stroke",IF(K109="Stroke",IF((J109-J108)&lt;0,1000+J109-J108,J109-J108),""),""),"")</f>
        <v>#REF!</v>
      </c>
      <c r="M108" s="1" t="s">
        <v>1</v>
      </c>
      <c r="N108" s="1" t="s">
        <v>2</v>
      </c>
      <c r="O108" s="1" t="n">
        <v>3</v>
      </c>
      <c r="P108" s="1" t="e">
        <f aca="false">IF(#REF!=#REF!,IF(K108="Stroke",IF(K109="Stroke",IF(#REF!=#REF!,IF(Q108=Q109,IF((J109-J108)&lt;0,1000+J109-J108-O108,J109-J108-O108),""),""),""),""),"")</f>
        <v>#REF!</v>
      </c>
      <c r="Q108" s="1" t="n">
        <v>1</v>
      </c>
      <c r="R108" s="1" t="e">
        <f aca="false">IF(#REF!&lt;&gt;#REF!,COUNTIFS($K$112:$K$1378,$K$112,#REF!,#REF!),"")</f>
        <v>#REF!</v>
      </c>
      <c r="S108" s="1" t="e">
        <f aca="false">IF(AND(#REF!&lt;&gt;#REF!,#REF!=#REF!,M108="positive",M109="negative"),1,"")</f>
        <v>#REF!</v>
      </c>
      <c r="T108" s="1" t="e">
        <f aca="false">IF(AND(#REF!=#REF!,K:K="stroke",M:M="positive",S108&lt;&gt;"1"),1,"")</f>
        <v>#REF!</v>
      </c>
      <c r="U108" s="1" t="e">
        <f aca="false">IF((AND(R108&lt;&gt;"",W108&lt;&gt;1,K:K="stroke",M:M="negative",#REF!=#REF!)),IF(W108&lt;&gt;0,"",1),"")</f>
        <v>#REF!</v>
      </c>
      <c r="V108" s="1" t="e">
        <f aca="false">IF(R108="","",(SUM(S108:U108)+W108))</f>
        <v>#REF!</v>
      </c>
      <c r="W108" s="1" t="e">
        <f aca="false">IF(#REF!&lt;&gt;#REF!,COUNTIFS($K$112:$K$1378,"up",#REF!,#REF!),"")</f>
        <v>#REF!</v>
      </c>
      <c r="X108" s="1" t="e">
        <f aca="false">IF(#REF!&lt;&gt;#REF!,COUNTIFS($K$112:$K$1378,"SRS",#REF!,#REF!),"")</f>
        <v>#REF!</v>
      </c>
      <c r="Y108" s="1" t="e">
        <f aca="false">IF(R108&lt;&gt;"",IF(R108=1,"",COUNTIFS($O$112:$O$1378,"&gt;40",#REF!,#REF!)),"")</f>
        <v>#REF!</v>
      </c>
      <c r="AA108" s="9"/>
    </row>
    <row r="109" s="5" customFormat="true" ht="15.75" hidden="false" customHeight="false" outlineLevel="0" collapsed="false">
      <c r="A109" s="7" t="n">
        <f aca="false">I109+(H109*60)+(G109*3600)</f>
        <v>60073</v>
      </c>
      <c r="B109" s="8" t="str">
        <f aca="false">CONCATENATE(D109,E109,F109,G109,H109,I109)</f>
        <v>2017210164113</v>
      </c>
      <c r="C109" s="1" t="str">
        <f aca="false">CONCATENATE(D109,E109,F109)</f>
        <v>2017210</v>
      </c>
      <c r="D109" s="1" t="n">
        <v>2017</v>
      </c>
      <c r="E109" s="1" t="n">
        <v>2</v>
      </c>
      <c r="F109" s="1" t="n">
        <v>10</v>
      </c>
      <c r="G109" s="1" t="n">
        <v>16</v>
      </c>
      <c r="H109" s="1" t="n">
        <v>41</v>
      </c>
      <c r="I109" s="1" t="n">
        <v>13</v>
      </c>
      <c r="J109" s="1" t="n">
        <v>603</v>
      </c>
      <c r="K109" s="1" t="s">
        <v>0</v>
      </c>
      <c r="L109" s="1" t="e">
        <f aca="false">IF(#REF!=#REF!,IF(K109="Stroke",IF(K110="Stroke",IF((J110-J109)&lt;0,1000+J110-J109,J110-J109),""),""),"")</f>
        <v>#REF!</v>
      </c>
      <c r="M109" s="1" t="s">
        <v>1</v>
      </c>
      <c r="N109" s="1" t="s">
        <v>2</v>
      </c>
      <c r="O109" s="1" t="n">
        <v>65</v>
      </c>
      <c r="P109" s="1" t="e">
        <f aca="false">IF(#REF!=#REF!,IF(K109="Stroke",IF(K110="Stroke",IF(#REF!=#REF!,IF(Q109=Q110,IF((J110-J109)&lt;0,1000+J110-J109-O109,J110-J109-O109),""),""),""),""),"")</f>
        <v>#REF!</v>
      </c>
      <c r="Q109" s="1" t="n">
        <v>1</v>
      </c>
      <c r="R109" s="1" t="e">
        <f aca="false">IF(#REF!&lt;&gt;#REF!,COUNTIFS($M$2:$M$988,$M$2,$C$2:$C$988,#REF!),"")</f>
        <v>#REF!</v>
      </c>
      <c r="S109" s="1" t="e">
        <f aca="false">IF(R109&lt;&gt;"",IF(R109=1,"",COUNTIFS($Q$2:$Q$988,"&gt;40",$C$2:$C$988,#REF!)),"")</f>
        <v>#REF!</v>
      </c>
      <c r="T109" s="1"/>
      <c r="U109" s="9"/>
      <c r="V109" s="7"/>
      <c r="W109" s="7"/>
      <c r="X109" s="7"/>
      <c r="Y109" s="7"/>
      <c r="Z109" s="1"/>
      <c r="AA109" s="1"/>
      <c r="AB109" s="1"/>
      <c r="AC109" s="1"/>
      <c r="AD109" s="1"/>
      <c r="AE109" s="1"/>
      <c r="AF109" s="1"/>
      <c r="AG109" s="1"/>
      <c r="AH109" s="1"/>
    </row>
    <row r="110" s="5" customFormat="true" ht="15.75" hidden="false" customHeight="false" outlineLevel="0" collapsed="false">
      <c r="A110" s="1" t="n">
        <f aca="false">I110+(H110*60)+(G110*3600)</f>
        <v>60073</v>
      </c>
      <c r="B110" s="2" t="str">
        <f aca="false">CONCATENATE(D110,E110,F110,G110,H110,I110)</f>
        <v>2017210164113</v>
      </c>
      <c r="C110" s="1" t="str">
        <f aca="false">CONCATENATE(D110,E110,F110)</f>
        <v>2017210</v>
      </c>
      <c r="D110" s="1" t="n">
        <v>2017</v>
      </c>
      <c r="E110" s="1" t="n">
        <v>2</v>
      </c>
      <c r="F110" s="1" t="n">
        <v>10</v>
      </c>
      <c r="G110" s="1" t="n">
        <v>16</v>
      </c>
      <c r="H110" s="1" t="n">
        <v>41</v>
      </c>
      <c r="I110" s="1" t="n">
        <v>13</v>
      </c>
      <c r="J110" s="1" t="n">
        <v>603</v>
      </c>
      <c r="K110" s="1" t="s">
        <v>0</v>
      </c>
      <c r="L110" s="1" t="e">
        <f aca="false">IF(#REF!=#REF!,IF(K110="Stroke",IF(K111="Stroke",IF((J111-J110)&lt;0,1000+J111-J110,J111-J110),""),""),"")</f>
        <v>#REF!</v>
      </c>
      <c r="M110" s="1" t="s">
        <v>1</v>
      </c>
      <c r="N110" s="1" t="s">
        <v>2</v>
      </c>
      <c r="O110" s="1" t="n">
        <v>65</v>
      </c>
      <c r="P110" s="1" t="e">
        <f aca="false">IF(#REF!=#REF!,IF(K110="Stroke",IF(K111="Stroke",IF(#REF!=#REF!,IF(Q110=Q111,IF((J111-J110)&lt;0,1000+J111-J110-O110,J111-J110-O110),""),""),""),""),"")</f>
        <v>#REF!</v>
      </c>
      <c r="Q110" s="1" t="n">
        <v>1</v>
      </c>
      <c r="R110" s="1" t="e">
        <f aca="false">IF(#REF!&lt;&gt;#REF!,COUNTIFS($K$112:$K$1378,$K$112,#REF!,#REF!),"")</f>
        <v>#REF!</v>
      </c>
      <c r="S110" s="1" t="e">
        <f aca="false">IF(AND(#REF!&lt;&gt;#REF!,#REF!=#REF!,M110="positive",M111="negative"),1,"")</f>
        <v>#REF!</v>
      </c>
      <c r="T110" s="1" t="e">
        <f aca="false">IF(AND(#REF!=#REF!,K:K="stroke",M:M="positive",S110&lt;&gt;"1"),1,"")</f>
        <v>#REF!</v>
      </c>
      <c r="U110" s="1" t="e">
        <f aca="false">IF((AND(R110&lt;&gt;"",W110&lt;&gt;1,K:K="stroke",M:M="negative",#REF!=#REF!)),IF(W110&lt;&gt;0,"",1),"")</f>
        <v>#REF!</v>
      </c>
      <c r="V110" s="1" t="e">
        <f aca="false">IF(R110="","",(SUM(S110:U110)+W110))</f>
        <v>#REF!</v>
      </c>
      <c r="W110" s="1" t="e">
        <f aca="false">IF(#REF!&lt;&gt;#REF!,COUNTIFS($K$112:$K$1378,"up",#REF!,#REF!),"")</f>
        <v>#REF!</v>
      </c>
      <c r="X110" s="1" t="e">
        <f aca="false">IF(#REF!&lt;&gt;#REF!,COUNTIFS($K$112:$K$1378,"SRS",#REF!,#REF!),"")</f>
        <v>#REF!</v>
      </c>
      <c r="Y110" s="1" t="e">
        <f aca="false">IF(R110&lt;&gt;"",IF(R110=1,"",COUNTIFS($O$112:$O$1378,"&gt;40",#REF!,#REF!)),"")</f>
        <v>#REF!</v>
      </c>
      <c r="Z110" s="1"/>
      <c r="AA110" s="9"/>
      <c r="AB110" s="1"/>
      <c r="AC110" s="1"/>
      <c r="AD110" s="1"/>
      <c r="AE110" s="1"/>
      <c r="AF110" s="1"/>
      <c r="AG110" s="1"/>
      <c r="AH110" s="1"/>
    </row>
    <row r="111" s="5" customFormat="true" ht="15.75" hidden="false" customHeight="false" outlineLevel="0" collapsed="false">
      <c r="A111" s="7" t="n">
        <f aca="false">I111+(H111*60)+(G111*3600)</f>
        <v>60073</v>
      </c>
      <c r="B111" s="8" t="str">
        <f aca="false">CONCATENATE(D111,E111,F111,G111,H111,I111)</f>
        <v>2017210164113</v>
      </c>
      <c r="C111" s="1" t="str">
        <f aca="false">CONCATENATE(D111,E111,F111)</f>
        <v>2017210</v>
      </c>
      <c r="D111" s="1" t="n">
        <v>2017</v>
      </c>
      <c r="E111" s="1" t="n">
        <v>2</v>
      </c>
      <c r="F111" s="1" t="n">
        <v>10</v>
      </c>
      <c r="G111" s="1" t="n">
        <v>16</v>
      </c>
      <c r="H111" s="1" t="n">
        <v>41</v>
      </c>
      <c r="I111" s="1" t="n">
        <v>13</v>
      </c>
      <c r="J111" s="1" t="n">
        <v>724</v>
      </c>
      <c r="K111" s="1" t="s">
        <v>0</v>
      </c>
      <c r="L111" s="1" t="e">
        <f aca="false">IF(#REF!=#REF!,IF(K111="Stroke",IF(K112="Stroke",IF((J112-J111)&lt;0,1000+J112-J111,J112-J111),""),""),"")</f>
        <v>#REF!</v>
      </c>
      <c r="M111" s="1" t="s">
        <v>1</v>
      </c>
      <c r="N111" s="1" t="s">
        <v>2</v>
      </c>
      <c r="O111" s="1" t="n">
        <v>104</v>
      </c>
      <c r="P111" s="1" t="e">
        <f aca="false">IF(#REF!=#REF!,IF(K111="Stroke",IF(K112="Stroke",IF(#REF!=#REF!,IF(Q111=Q112,IF((J112-J111)&lt;0,1000+J112-J111-O111,J112-J111-O111),""),""),""),""),"")</f>
        <v>#REF!</v>
      </c>
      <c r="Q111" s="1" t="n">
        <v>1</v>
      </c>
      <c r="R111" s="1" t="e">
        <f aca="false">IF(#REF!&lt;&gt;#REF!,COUNTIFS($M$2:$M$988,$M$2,$C$2:$C$988,#REF!),"")</f>
        <v>#REF!</v>
      </c>
      <c r="S111" s="1" t="e">
        <f aca="false">IF(R111&lt;&gt;"",IF(R111=1,"",COUNTIFS($Q$2:$Q$988,"&gt;40",$C$2:$C$988,#REF!)),"")</f>
        <v>#REF!</v>
      </c>
      <c r="T111" s="1"/>
      <c r="U111" s="9"/>
      <c r="V111" s="7"/>
      <c r="W111" s="7"/>
      <c r="X111" s="7"/>
      <c r="Y111" s="7"/>
      <c r="Z111" s="1"/>
      <c r="AA111" s="1"/>
      <c r="AB111" s="1"/>
      <c r="AC111" s="1"/>
      <c r="AD111" s="1"/>
      <c r="AE111" s="1"/>
      <c r="AF111" s="1"/>
      <c r="AG111" s="1"/>
      <c r="AH111" s="1"/>
    </row>
    <row r="112" s="5" customFormat="true" ht="15.75" hidden="false" customHeight="false" outlineLevel="0" collapsed="false">
      <c r="A112" s="1" t="n">
        <f aca="false">I112+(H112*60)+(G112*3600)</f>
        <v>60073</v>
      </c>
      <c r="B112" s="2" t="str">
        <f aca="false">CONCATENATE(D112,E112,F112,G112,H112,I112)</f>
        <v>2017210164113</v>
      </c>
      <c r="C112" s="1" t="str">
        <f aca="false">CONCATENATE(D112,E112,F112)</f>
        <v>2017210</v>
      </c>
      <c r="D112" s="1" t="n">
        <v>2017</v>
      </c>
      <c r="E112" s="1" t="n">
        <v>2</v>
      </c>
      <c r="F112" s="1" t="n">
        <v>10</v>
      </c>
      <c r="G112" s="1" t="n">
        <v>16</v>
      </c>
      <c r="H112" s="1" t="n">
        <v>41</v>
      </c>
      <c r="I112" s="1" t="n">
        <v>13</v>
      </c>
      <c r="J112" s="1" t="n">
        <v>724</v>
      </c>
      <c r="K112" s="1" t="s">
        <v>0</v>
      </c>
      <c r="L112" s="1" t="e">
        <f aca="false">IF(#REF!=#REF!,IF(K112="Stroke",IF(K113="Stroke",IF((J113-J112)&lt;0,1000+J113-J112,J113-J112),""),""),"")</f>
        <v>#REF!</v>
      </c>
      <c r="M112" s="1" t="s">
        <v>1</v>
      </c>
      <c r="N112" s="1" t="s">
        <v>2</v>
      </c>
      <c r="O112" s="1" t="n">
        <v>104</v>
      </c>
      <c r="P112" s="1" t="e">
        <f aca="false">IF(#REF!=#REF!,IF(K112="Stroke",IF(K113="Stroke",IF(#REF!=#REF!,IF(Q112=Q113,IF((J113-J112)&lt;0,1000+J113-J112-O112,J113-J112-O112),""),""),""),""),"")</f>
        <v>#REF!</v>
      </c>
      <c r="Q112" s="1" t="n">
        <v>1</v>
      </c>
      <c r="R112" s="1" t="e">
        <f aca="false">IF(#REF!&lt;&gt;#REF!,COUNTIFS($K$112:$K$1378,$K$112,#REF!,#REF!),"")</f>
        <v>#REF!</v>
      </c>
      <c r="S112" s="1" t="e">
        <f aca="false">IF(AND(#REF!&lt;&gt;#REF!,#REF!=#REF!,M112="positive",M113="negative"),1,"")</f>
        <v>#REF!</v>
      </c>
      <c r="T112" s="1" t="e">
        <f aca="false">IF(AND(#REF!=#REF!,K:K="stroke",M:M="positive",S112&lt;&gt;"1"),1,"")</f>
        <v>#REF!</v>
      </c>
      <c r="U112" s="1" t="e">
        <f aca="false">IF((AND(R112&lt;&gt;"",W112&lt;&gt;1,K:K="stroke",M:M="negative",#REF!=#REF!)),IF(W112&lt;&gt;0,"",1),"")</f>
        <v>#REF!</v>
      </c>
      <c r="V112" s="1" t="e">
        <f aca="false">IF(R112="","",(SUM(S112:U112)+W112))</f>
        <v>#REF!</v>
      </c>
      <c r="W112" s="1" t="e">
        <f aca="false">IF(#REF!&lt;&gt;#REF!,COUNTIFS($K$112:$K$1378,"up",#REF!,#REF!),"")</f>
        <v>#REF!</v>
      </c>
      <c r="X112" s="1" t="e">
        <f aca="false">IF(#REF!&lt;&gt;#REF!,COUNTIFS($K$112:$K$1378,"SRS",#REF!,#REF!),"")</f>
        <v>#REF!</v>
      </c>
      <c r="Y112" s="1" t="e">
        <f aca="false">IF(R112&lt;&gt;"",IF(R112=1,"",COUNTIFS($O$112:$O$1378,"&gt;40",#REF!,#REF!)),"")</f>
        <v>#REF!</v>
      </c>
      <c r="Z112" s="1"/>
      <c r="AA112" s="9"/>
      <c r="AB112" s="1"/>
      <c r="AC112" s="1"/>
      <c r="AD112" s="1"/>
      <c r="AE112" s="1"/>
      <c r="AF112" s="1"/>
      <c r="AG112" s="1"/>
      <c r="AH112" s="1"/>
    </row>
    <row r="113" customFormat="false" ht="15.75" hidden="false" customHeight="false" outlineLevel="0" collapsed="false">
      <c r="A113" s="7" t="n">
        <f aca="false">I113+(H113*60)+(G113*3600)</f>
        <v>60073</v>
      </c>
      <c r="B113" s="8" t="str">
        <f aca="false">CONCATENATE(D113,E113,F113,G113,H113,I113)</f>
        <v>2017210164113</v>
      </c>
      <c r="C113" s="1" t="str">
        <f aca="false">CONCATENATE(D113,E113,F113)</f>
        <v>2017210</v>
      </c>
      <c r="D113" s="1" t="n">
        <v>2017</v>
      </c>
      <c r="E113" s="1" t="n">
        <v>2</v>
      </c>
      <c r="F113" s="1" t="n">
        <v>10</v>
      </c>
      <c r="G113" s="1" t="n">
        <v>16</v>
      </c>
      <c r="H113" s="1" t="n">
        <v>41</v>
      </c>
      <c r="I113" s="1" t="n">
        <v>13</v>
      </c>
      <c r="J113" s="1" t="n">
        <v>747</v>
      </c>
      <c r="K113" s="1" t="s">
        <v>4</v>
      </c>
      <c r="L113" s="1" t="e">
        <f aca="false">IF(#REF!=#REF!,IF(K113="Stroke",IF(K114="Stroke",IF((J114-J113)&lt;0,1000+J114-J113,J114-J113),""),""),"")</f>
        <v>#REF!</v>
      </c>
      <c r="M113" s="1" t="s">
        <v>1</v>
      </c>
      <c r="N113" s="1" t="s">
        <v>2</v>
      </c>
      <c r="O113" s="1" t="n">
        <v>0</v>
      </c>
      <c r="P113" s="1" t="e">
        <f aca="false">IF(#REF!=#REF!,IF(K113="Stroke",IF(K114="Stroke",IF(#REF!=#REF!,IF(Q113=Q114,IF((J114-J113)&lt;0,1000+J114-J113-O113,J114-J113-O113),""),""),""),""),"")</f>
        <v>#REF!</v>
      </c>
      <c r="Q113" s="1" t="n">
        <v>1</v>
      </c>
      <c r="R113" s="1" t="e">
        <f aca="false">IF(#REF!&lt;&gt;#REF!,COUNTIFS($M$2:$M$988,$M$2,$C$2:$C$988,#REF!),"")</f>
        <v>#REF!</v>
      </c>
      <c r="S113" s="1" t="e">
        <f aca="false">IF(R113&lt;&gt;"",IF(R113=1,"",COUNTIFS($Q$2:$Q$988,"&gt;40",$C$2:$C$988,#REF!)),"")</f>
        <v>#REF!</v>
      </c>
      <c r="U113" s="9"/>
      <c r="V113" s="7"/>
      <c r="W113" s="7"/>
      <c r="X113" s="7"/>
      <c r="Y113" s="7"/>
    </row>
    <row r="114" customFormat="false" ht="15.75" hidden="false" customHeight="false" outlineLevel="0" collapsed="false">
      <c r="A114" s="1" t="n">
        <f aca="false">I114+(H114*60)+(G114*3600)</f>
        <v>60073</v>
      </c>
      <c r="B114" s="2" t="str">
        <f aca="false">CONCATENATE(D114,E114,F114,G114,H114,I114)</f>
        <v>2017210164113</v>
      </c>
      <c r="C114" s="1" t="str">
        <f aca="false">CONCATENATE(D114,E114,F114)</f>
        <v>2017210</v>
      </c>
      <c r="D114" s="1" t="n">
        <v>2017</v>
      </c>
      <c r="E114" s="1" t="n">
        <v>2</v>
      </c>
      <c r="F114" s="1" t="n">
        <v>10</v>
      </c>
      <c r="G114" s="1" t="n">
        <v>16</v>
      </c>
      <c r="H114" s="1" t="n">
        <v>41</v>
      </c>
      <c r="I114" s="1" t="n">
        <v>13</v>
      </c>
      <c r="J114" s="1" t="n">
        <v>747</v>
      </c>
      <c r="K114" s="1" t="s">
        <v>4</v>
      </c>
      <c r="L114" s="1" t="e">
        <f aca="false">IF(#REF!=#REF!,IF(K114="Stroke",IF(K115="Stroke",IF((J115-J114)&lt;0,1000+J115-J114,J115-J114),""),""),"")</f>
        <v>#REF!</v>
      </c>
      <c r="M114" s="1" t="s">
        <v>1</v>
      </c>
      <c r="N114" s="1" t="s">
        <v>2</v>
      </c>
      <c r="O114" s="1" t="n">
        <v>0</v>
      </c>
      <c r="P114" s="1" t="e">
        <f aca="false">IF(#REF!=#REF!,IF(K114="Stroke",IF(K115="Stroke",IF(#REF!=#REF!,IF(Q114=Q115,IF((J115-J114)&lt;0,1000+J115-J114-O114,J115-J114-O114),""),""),""),""),"")</f>
        <v>#REF!</v>
      </c>
      <c r="Q114" s="1" t="n">
        <v>1</v>
      </c>
      <c r="R114" s="1" t="e">
        <f aca="false">IF(#REF!&lt;&gt;#REF!,COUNTIFS($K$112:$K$1378,$K$112,#REF!,#REF!),"")</f>
        <v>#REF!</v>
      </c>
      <c r="S114" s="1" t="e">
        <f aca="false">IF(AND(#REF!&lt;&gt;#REF!,#REF!=#REF!,M114="positive",M115="negative"),1,"")</f>
        <v>#REF!</v>
      </c>
      <c r="T114" s="1" t="e">
        <f aca="false">IF(AND(#REF!=#REF!,K:K="stroke",M:M="positive",S114&lt;&gt;"1"),1,"")</f>
        <v>#REF!</v>
      </c>
      <c r="U114" s="1" t="e">
        <f aca="false">IF((AND(R114&lt;&gt;"",W114&lt;&gt;1,K:K="stroke",M:M="negative",#REF!=#REF!)),IF(W114&lt;&gt;0,"",1),"")</f>
        <v>#REF!</v>
      </c>
      <c r="V114" s="1" t="e">
        <f aca="false">IF(R114="","",(SUM(S114:U114)+W114))</f>
        <v>#REF!</v>
      </c>
      <c r="W114" s="1" t="e">
        <f aca="false">IF(#REF!&lt;&gt;#REF!,COUNTIFS($K$112:$K$1378,"up",#REF!,#REF!),"")</f>
        <v>#REF!</v>
      </c>
      <c r="X114" s="1" t="e">
        <f aca="false">IF(#REF!&lt;&gt;#REF!,COUNTIFS($K$112:$K$1378,"SRS",#REF!,#REF!),"")</f>
        <v>#REF!</v>
      </c>
      <c r="Y114" s="1" t="e">
        <f aca="false">IF(R114&lt;&gt;"",IF(R114=1,"",COUNTIFS($O$112:$O$1378,"&gt;40",#REF!,#REF!)),"")</f>
        <v>#REF!</v>
      </c>
      <c r="AA114" s="9"/>
    </row>
    <row r="115" customFormat="false" ht="15.75" hidden="false" customHeight="false" outlineLevel="0" collapsed="false">
      <c r="A115" s="3" t="n">
        <f aca="false">I115+(H115*60)+(G115*3600)</f>
        <v>60101</v>
      </c>
      <c r="B115" s="4" t="str">
        <f aca="false">CONCATENATE(D115,E115,F115,G115,H115,I115)</f>
        <v>2017210164141</v>
      </c>
      <c r="C115" s="5" t="str">
        <f aca="false">CONCATENATE(D115,E115,F115)</f>
        <v>2017210</v>
      </c>
      <c r="D115" s="5" t="n">
        <v>2017</v>
      </c>
      <c r="E115" s="5" t="n">
        <v>2</v>
      </c>
      <c r="F115" s="5" t="n">
        <v>10</v>
      </c>
      <c r="G115" s="5" t="n">
        <v>16</v>
      </c>
      <c r="H115" s="5" t="n">
        <v>41</v>
      </c>
      <c r="I115" s="5" t="n">
        <v>41</v>
      </c>
      <c r="J115" s="5" t="n">
        <v>54</v>
      </c>
      <c r="K115" s="5" t="s">
        <v>0</v>
      </c>
      <c r="L115" s="5" t="e">
        <f aca="false">IF(#REF!=#REF!,IF(K115="Stroke",IF(K116="Stroke",IF((J116-J115)&lt;0,1000+J116-J115,J116-J115),""),""),"")</f>
        <v>#REF!</v>
      </c>
      <c r="M115" s="5" t="s">
        <v>1</v>
      </c>
      <c r="N115" s="5" t="s">
        <v>2</v>
      </c>
      <c r="O115" s="5" t="n">
        <v>23</v>
      </c>
      <c r="P115" s="5" t="e">
        <f aca="false">IF(#REF!=#REF!,IF(K115="Stroke",IF(K116="Stroke",IF(#REF!=#REF!,IF(Q115=Q116,IF((J116-J115)&lt;0,1000+J116-J115-O115,J116-J115-O115),""),""),""),""),"")</f>
        <v>#REF!</v>
      </c>
      <c r="Q115" s="5" t="n">
        <v>1</v>
      </c>
      <c r="R115" s="5" t="e">
        <f aca="false">IF(#REF!&lt;&gt;#REF!,COUNTIFS($M$2:$M$988,$M$2,$C$2:$C$988,#REF!),"")</f>
        <v>#REF!</v>
      </c>
      <c r="S115" s="5" t="e">
        <f aca="false">IF(R115&lt;&gt;"",IF(R115=1,"",COUNTIFS($Q$2:$Q$988,"&gt;40",$C$2:$C$988,#REF!)),"")</f>
        <v>#REF!</v>
      </c>
      <c r="T115" s="5"/>
      <c r="U115" s="10"/>
      <c r="V115" s="3"/>
      <c r="W115" s="3"/>
      <c r="X115" s="3"/>
      <c r="Y115" s="3"/>
      <c r="Z115" s="5"/>
      <c r="AA115" s="5"/>
      <c r="AB115" s="5"/>
      <c r="AC115" s="5"/>
      <c r="AD115" s="5"/>
      <c r="AE115" s="5"/>
      <c r="AF115" s="5"/>
      <c r="AG115" s="5"/>
      <c r="AH115" s="5"/>
    </row>
    <row r="116" customFormat="false" ht="15.75" hidden="false" customHeight="false" outlineLevel="0" collapsed="false">
      <c r="A116" s="5" t="n">
        <f aca="false">I116+(H116*60)+(G116*3600)</f>
        <v>60101</v>
      </c>
      <c r="B116" s="6" t="str">
        <f aca="false">CONCATENATE(D116,E116,F116,G116,H116,I116)</f>
        <v>2017210164141</v>
      </c>
      <c r="C116" s="5" t="str">
        <f aca="false">CONCATENATE(D116,E116,F116)</f>
        <v>2017210</v>
      </c>
      <c r="D116" s="5" t="n">
        <v>2017</v>
      </c>
      <c r="E116" s="5" t="n">
        <v>2</v>
      </c>
      <c r="F116" s="5" t="n">
        <v>10</v>
      </c>
      <c r="G116" s="5" t="n">
        <v>16</v>
      </c>
      <c r="H116" s="5" t="n">
        <v>41</v>
      </c>
      <c r="I116" s="5" t="n">
        <v>41</v>
      </c>
      <c r="J116" s="5" t="n">
        <v>54</v>
      </c>
      <c r="K116" s="5" t="s">
        <v>0</v>
      </c>
      <c r="L116" s="5" t="e">
        <f aca="false">IF(#REF!=#REF!,IF(K116="Stroke",IF(K117="Stroke",IF((J117-J116)&lt;0,1000+J117-J116,J117-J116),""),""),"")</f>
        <v>#REF!</v>
      </c>
      <c r="M116" s="5" t="s">
        <v>1</v>
      </c>
      <c r="N116" s="5" t="s">
        <v>2</v>
      </c>
      <c r="O116" s="5" t="n">
        <v>23</v>
      </c>
      <c r="P116" s="5" t="e">
        <f aca="false">IF(#REF!=#REF!,IF(K116="Stroke",IF(K117="Stroke",IF(#REF!=#REF!,IF(Q116=Q117,IF((J117-J116)&lt;0,1000+J117-J116-O116,J117-J116-O116),""),""),""),""),"")</f>
        <v>#REF!</v>
      </c>
      <c r="Q116" s="5" t="n">
        <v>1</v>
      </c>
      <c r="R116" s="5" t="e">
        <f aca="false">IF(#REF!&lt;&gt;#REF!,COUNTIFS($K$112:$K$1378,$K$112,#REF!,#REF!),"")</f>
        <v>#REF!</v>
      </c>
      <c r="S116" s="5" t="e">
        <f aca="false">IF(AND(#REF!&lt;&gt;#REF!,#REF!=#REF!,M116="positive",M117="negative"),1,"")</f>
        <v>#REF!</v>
      </c>
      <c r="T116" s="5" t="e">
        <f aca="false">IF(AND(#REF!=#REF!,K:K="stroke",M:M="positive",S116&lt;&gt;"1"),1,"")</f>
        <v>#REF!</v>
      </c>
      <c r="U116" s="5" t="e">
        <f aca="false">IF((AND(R116&lt;&gt;"",W116&lt;&gt;1,K:K="stroke",M:M="negative",#REF!=#REF!)),IF(W116&lt;&gt;0,"",1),"")</f>
        <v>#REF!</v>
      </c>
      <c r="V116" s="5" t="e">
        <f aca="false">IF(R116="","",(SUM(S116:U116)+W116))</f>
        <v>#REF!</v>
      </c>
      <c r="W116" s="5" t="e">
        <f aca="false">IF(#REF!&lt;&gt;#REF!,COUNTIFS($K$112:$K$1378,"up",#REF!,#REF!),"")</f>
        <v>#REF!</v>
      </c>
      <c r="X116" s="5" t="e">
        <f aca="false">IF(#REF!&lt;&gt;#REF!,COUNTIFS($K$112:$K$1378,"SRS",#REF!,#REF!),"")</f>
        <v>#REF!</v>
      </c>
      <c r="Y116" s="5" t="e">
        <f aca="false">IF(R116&lt;&gt;"",IF(R116=1,"",COUNTIFS($O$112:$O$1378,"&gt;40",#REF!,#REF!)),"")</f>
        <v>#REF!</v>
      </c>
      <c r="Z116" s="5"/>
      <c r="AA116" s="10"/>
      <c r="AB116" s="5"/>
      <c r="AC116" s="5"/>
      <c r="AD116" s="5"/>
      <c r="AE116" s="5"/>
      <c r="AF116" s="5"/>
      <c r="AG116" s="5"/>
      <c r="AH116" s="5"/>
    </row>
    <row r="117" customFormat="false" ht="15.75" hidden="false" customHeight="false" outlineLevel="0" collapsed="false">
      <c r="A117" s="7" t="n">
        <f aca="false">I117+(H117*60)+(G117*3600)</f>
        <v>60101</v>
      </c>
      <c r="B117" s="8" t="str">
        <f aca="false">CONCATENATE(D117,E117,F117,G117,H117,I117)</f>
        <v>2017210164141</v>
      </c>
      <c r="C117" s="1" t="str">
        <f aca="false">CONCATENATE(D117,E117,F117)</f>
        <v>2017210</v>
      </c>
      <c r="D117" s="1" t="n">
        <v>2017</v>
      </c>
      <c r="E117" s="1" t="n">
        <v>2</v>
      </c>
      <c r="F117" s="1" t="n">
        <v>10</v>
      </c>
      <c r="G117" s="1" t="n">
        <v>16</v>
      </c>
      <c r="H117" s="1" t="n">
        <v>41</v>
      </c>
      <c r="I117" s="1" t="n">
        <v>41</v>
      </c>
      <c r="J117" s="1" t="n">
        <v>206</v>
      </c>
      <c r="K117" s="1" t="s">
        <v>0</v>
      </c>
      <c r="L117" s="1" t="e">
        <f aca="false">IF(#REF!=#REF!,IF(K117="Stroke",IF(K118="Stroke",IF((J118-J117)&lt;0,1000+J118-J117,J118-J117),""),""),"")</f>
        <v>#REF!</v>
      </c>
      <c r="M117" s="1" t="s">
        <v>1</v>
      </c>
      <c r="N117" s="1" t="s">
        <v>2</v>
      </c>
      <c r="O117" s="1" t="n">
        <v>47</v>
      </c>
      <c r="P117" s="1" t="e">
        <f aca="false">IF(#REF!=#REF!,IF(K117="Stroke",IF(K118="Stroke",IF(#REF!=#REF!,IF(Q117=Q118,IF((J118-J117)&lt;0,1000+J118-J117-O117,J118-J117-O117),""),""),""),""),"")</f>
        <v>#REF!</v>
      </c>
      <c r="Q117" s="1" t="n">
        <v>1</v>
      </c>
      <c r="R117" s="1" t="e">
        <f aca="false">IF(#REF!&lt;&gt;#REF!,COUNTIFS($M$2:$M$988,$M$2,$C$2:$C$988,#REF!),"")</f>
        <v>#REF!</v>
      </c>
      <c r="S117" s="1" t="e">
        <f aca="false">IF(R117&lt;&gt;"",IF(R117=1,"",COUNTIFS($Q$2:$Q$988,"&gt;40",$C$2:$C$988,#REF!)),"")</f>
        <v>#REF!</v>
      </c>
      <c r="U117" s="9"/>
      <c r="V117" s="7"/>
      <c r="W117" s="7"/>
      <c r="X117" s="7"/>
      <c r="Y117" s="7"/>
    </row>
    <row r="118" customFormat="false" ht="15.75" hidden="false" customHeight="false" outlineLevel="0" collapsed="false">
      <c r="A118" s="1" t="n">
        <f aca="false">I118+(H118*60)+(G118*3600)</f>
        <v>60101</v>
      </c>
      <c r="B118" s="2" t="str">
        <f aca="false">CONCATENATE(D118,E118,F118,G118,H118,I118)</f>
        <v>2017210164141</v>
      </c>
      <c r="C118" s="1" t="str">
        <f aca="false">CONCATENATE(D118,E118,F118)</f>
        <v>2017210</v>
      </c>
      <c r="D118" s="1" t="n">
        <v>2017</v>
      </c>
      <c r="E118" s="1" t="n">
        <v>2</v>
      </c>
      <c r="F118" s="1" t="n">
        <v>10</v>
      </c>
      <c r="G118" s="1" t="n">
        <v>16</v>
      </c>
      <c r="H118" s="1" t="n">
        <v>41</v>
      </c>
      <c r="I118" s="1" t="n">
        <v>41</v>
      </c>
      <c r="J118" s="1" t="n">
        <v>206</v>
      </c>
      <c r="K118" s="1" t="s">
        <v>0</v>
      </c>
      <c r="L118" s="1" t="e">
        <f aca="false">IF(#REF!=#REF!,IF(K118="Stroke",IF(K119="Stroke",IF((J119-J118)&lt;0,1000+J119-J118,J119-J118),""),""),"")</f>
        <v>#REF!</v>
      </c>
      <c r="M118" s="1" t="s">
        <v>1</v>
      </c>
      <c r="N118" s="1" t="s">
        <v>2</v>
      </c>
      <c r="O118" s="1" t="n">
        <v>47</v>
      </c>
      <c r="P118" s="1" t="e">
        <f aca="false">IF(#REF!=#REF!,IF(K118="Stroke",IF(K119="Stroke",IF(#REF!=#REF!,IF(Q118=Q119,IF((J119-J118)&lt;0,1000+J119-J118-O118,J119-J118-O118),""),""),""),""),"")</f>
        <v>#REF!</v>
      </c>
      <c r="Q118" s="1" t="n">
        <v>1</v>
      </c>
      <c r="R118" s="1" t="e">
        <f aca="false">IF(#REF!&lt;&gt;#REF!,COUNTIFS($K$112:$K$1378,$K$112,#REF!,#REF!),"")</f>
        <v>#REF!</v>
      </c>
      <c r="S118" s="1" t="e">
        <f aca="false">IF(AND(#REF!&lt;&gt;#REF!,#REF!=#REF!,M118="positive",M119="negative"),1,"")</f>
        <v>#REF!</v>
      </c>
      <c r="T118" s="1" t="e">
        <f aca="false">IF(AND(#REF!=#REF!,K:K="stroke",M:M="positive",S118&lt;&gt;"1"),1,"")</f>
        <v>#REF!</v>
      </c>
      <c r="U118" s="1" t="e">
        <f aca="false">IF((AND(R118&lt;&gt;"",W118&lt;&gt;1,K:K="stroke",M:M="negative",#REF!=#REF!)),IF(W118&lt;&gt;0,"",1),"")</f>
        <v>#REF!</v>
      </c>
      <c r="V118" s="1" t="e">
        <f aca="false">IF(R118="","",(SUM(S118:U118)+W118))</f>
        <v>#REF!</v>
      </c>
      <c r="W118" s="1" t="e">
        <f aca="false">IF(#REF!&lt;&gt;#REF!,COUNTIFS($K$112:$K$1378,"up",#REF!,#REF!),"")</f>
        <v>#REF!</v>
      </c>
      <c r="X118" s="1" t="e">
        <f aca="false">IF(#REF!&lt;&gt;#REF!,COUNTIFS($K$112:$K$1378,"SRS",#REF!,#REF!),"")</f>
        <v>#REF!</v>
      </c>
      <c r="Y118" s="1" t="e">
        <f aca="false">IF(R118&lt;&gt;"",IF(R118=1,"",COUNTIFS($O$112:$O$1378,"&gt;40",#REF!,#REF!)),"")</f>
        <v>#REF!</v>
      </c>
      <c r="AA118" s="9"/>
    </row>
    <row r="119" s="5" customFormat="true" ht="15.75" hidden="false" customHeight="false" outlineLevel="0" collapsed="false">
      <c r="A119" s="7" t="n">
        <f aca="false">I119+(H119*60)+(G119*3600)</f>
        <v>60101</v>
      </c>
      <c r="B119" s="8" t="str">
        <f aca="false">CONCATENATE(D119,E119,F119,G119,H119,I119)</f>
        <v>2017210164141</v>
      </c>
      <c r="C119" s="1" t="str">
        <f aca="false">CONCATENATE(D119,E119,F119)</f>
        <v>2017210</v>
      </c>
      <c r="D119" s="1" t="n">
        <v>2017</v>
      </c>
      <c r="E119" s="1" t="n">
        <v>2</v>
      </c>
      <c r="F119" s="1" t="n">
        <v>10</v>
      </c>
      <c r="G119" s="1" t="n">
        <v>16</v>
      </c>
      <c r="H119" s="1" t="n">
        <v>41</v>
      </c>
      <c r="I119" s="1" t="n">
        <v>41</v>
      </c>
      <c r="J119" s="1" t="n">
        <v>310</v>
      </c>
      <c r="K119" s="1" t="s">
        <v>0</v>
      </c>
      <c r="L119" s="1" t="e">
        <f aca="false">IF(#REF!=#REF!,IF(K119="Stroke",IF(K120="Stroke",IF((J120-J119)&lt;0,1000+J120-J119,J120-J119),""),""),"")</f>
        <v>#REF!</v>
      </c>
      <c r="M119" s="1" t="s">
        <v>1</v>
      </c>
      <c r="N119" s="1" t="s">
        <v>2</v>
      </c>
      <c r="O119" s="1" t="n">
        <v>3</v>
      </c>
      <c r="P119" s="1" t="e">
        <f aca="false">IF(#REF!=#REF!,IF(K119="Stroke",IF(K120="Stroke",IF(#REF!=#REF!,IF(Q119=Q120,IF((J120-J119)&lt;0,1000+J120-J119-O119,J120-J119-O119),""),""),""),""),"")</f>
        <v>#REF!</v>
      </c>
      <c r="Q119" s="1" t="n">
        <v>1</v>
      </c>
      <c r="R119" s="1" t="e">
        <f aca="false">IF(#REF!&lt;&gt;#REF!,COUNTIFS($M$2:$M$988,$M$2,$C$2:$C$988,#REF!),"")</f>
        <v>#REF!</v>
      </c>
      <c r="S119" s="1" t="e">
        <f aca="false">IF(R119&lt;&gt;"",IF(R119=1,"",COUNTIFS($Q$2:$Q$988,"&gt;40",$C$2:$C$988,#REF!)),"")</f>
        <v>#REF!</v>
      </c>
      <c r="T119" s="1"/>
      <c r="U119" s="9"/>
      <c r="V119" s="7"/>
      <c r="W119" s="7"/>
      <c r="X119" s="7"/>
      <c r="Y119" s="7"/>
      <c r="Z119" s="1"/>
      <c r="AA119" s="1"/>
      <c r="AB119" s="1"/>
      <c r="AC119" s="1"/>
      <c r="AD119" s="1"/>
      <c r="AE119" s="1"/>
      <c r="AF119" s="1"/>
      <c r="AG119" s="1"/>
      <c r="AH119" s="1"/>
    </row>
    <row r="120" customFormat="false" ht="15.75" hidden="false" customHeight="false" outlineLevel="0" collapsed="false">
      <c r="A120" s="1" t="n">
        <f aca="false">I120+(H120*60)+(G120*3600)</f>
        <v>60101</v>
      </c>
      <c r="B120" s="2" t="str">
        <f aca="false">CONCATENATE(D120,E120,F120,G120,H120,I120)</f>
        <v>2017210164141</v>
      </c>
      <c r="C120" s="1" t="str">
        <f aca="false">CONCATENATE(D120,E120,F120)</f>
        <v>2017210</v>
      </c>
      <c r="D120" s="1" t="n">
        <v>2017</v>
      </c>
      <c r="E120" s="1" t="n">
        <v>2</v>
      </c>
      <c r="F120" s="1" t="n">
        <v>10</v>
      </c>
      <c r="G120" s="1" t="n">
        <v>16</v>
      </c>
      <c r="H120" s="1" t="n">
        <v>41</v>
      </c>
      <c r="I120" s="1" t="n">
        <v>41</v>
      </c>
      <c r="J120" s="1" t="n">
        <v>310</v>
      </c>
      <c r="K120" s="1" t="s">
        <v>0</v>
      </c>
      <c r="L120" s="1" t="e">
        <f aca="false">IF(#REF!=#REF!,IF(K120="Stroke",IF(K121="Stroke",IF((J121-J120)&lt;0,1000+J121-J120,J121-J120),""),""),"")</f>
        <v>#REF!</v>
      </c>
      <c r="M120" s="1" t="s">
        <v>1</v>
      </c>
      <c r="N120" s="1" t="s">
        <v>2</v>
      </c>
      <c r="O120" s="1" t="n">
        <v>3</v>
      </c>
      <c r="P120" s="1" t="e">
        <f aca="false">IF(#REF!=#REF!,IF(K120="Stroke",IF(K121="Stroke",IF(#REF!=#REF!,IF(Q120=Q121,IF((J121-J120)&lt;0,1000+J121-J120-O120,J121-J120-O120),""),""),""),""),"")</f>
        <v>#REF!</v>
      </c>
      <c r="Q120" s="1" t="n">
        <v>1</v>
      </c>
      <c r="R120" s="1" t="e">
        <f aca="false">IF(#REF!&lt;&gt;#REF!,COUNTIFS($K$112:$K$1378,$K$112,#REF!,#REF!),"")</f>
        <v>#REF!</v>
      </c>
      <c r="S120" s="1" t="e">
        <f aca="false">IF(AND(#REF!&lt;&gt;#REF!,#REF!=#REF!,M120="positive",M121="negative"),1,"")</f>
        <v>#REF!</v>
      </c>
      <c r="T120" s="1" t="e">
        <f aca="false">IF(AND(#REF!=#REF!,K:K="stroke",M:M="positive",S120&lt;&gt;"1"),1,"")</f>
        <v>#REF!</v>
      </c>
      <c r="U120" s="1" t="e">
        <f aca="false">IF((AND(R120&lt;&gt;"",W120&lt;&gt;1,K:K="stroke",M:M="negative",#REF!=#REF!)),IF(W120&lt;&gt;0,"",1),"")</f>
        <v>#REF!</v>
      </c>
      <c r="V120" s="1" t="e">
        <f aca="false">IF(R120="","",(SUM(S120:U120)+W120))</f>
        <v>#REF!</v>
      </c>
      <c r="W120" s="1" t="e">
        <f aca="false">IF(#REF!&lt;&gt;#REF!,COUNTIFS($K$112:$K$1378,"up",#REF!,#REF!),"")</f>
        <v>#REF!</v>
      </c>
      <c r="X120" s="1" t="e">
        <f aca="false">IF(#REF!&lt;&gt;#REF!,COUNTIFS($K$112:$K$1378,"SRS",#REF!,#REF!),"")</f>
        <v>#REF!</v>
      </c>
      <c r="Y120" s="1" t="e">
        <f aca="false">IF(R120&lt;&gt;"",IF(R120=1,"",COUNTIFS($O$112:$O$1378,"&gt;40",#REF!,#REF!)),"")</f>
        <v>#REF!</v>
      </c>
      <c r="AA120" s="9"/>
    </row>
    <row r="121" s="5" customFormat="true" ht="15.75" hidden="false" customHeight="false" outlineLevel="0" collapsed="false">
      <c r="A121" s="7" t="n">
        <f aca="false">I121+(H121*60)+(G121*3600)</f>
        <v>60101</v>
      </c>
      <c r="B121" s="8" t="str">
        <f aca="false">CONCATENATE(D121,E121,F121,G121,H121,I121)</f>
        <v>2017210164141</v>
      </c>
      <c r="C121" s="1" t="str">
        <f aca="false">CONCATENATE(D121,E121,F121)</f>
        <v>2017210</v>
      </c>
      <c r="D121" s="1" t="n">
        <v>2017</v>
      </c>
      <c r="E121" s="1" t="n">
        <v>2</v>
      </c>
      <c r="F121" s="1" t="n">
        <v>10</v>
      </c>
      <c r="G121" s="1" t="n">
        <v>16</v>
      </c>
      <c r="H121" s="1" t="n">
        <v>41</v>
      </c>
      <c r="I121" s="1" t="n">
        <v>41</v>
      </c>
      <c r="J121" s="1" t="n">
        <v>394</v>
      </c>
      <c r="K121" s="1" t="s">
        <v>0</v>
      </c>
      <c r="L121" s="1" t="e">
        <f aca="false">IF(#REF!=#REF!,IF(K121="Stroke",IF(K122="Stroke",IF((J122-J121)&lt;0,1000+J122-J121,J122-J121),""),""),"")</f>
        <v>#REF!</v>
      </c>
      <c r="M121" s="1" t="s">
        <v>1</v>
      </c>
      <c r="N121" s="1" t="s">
        <v>2</v>
      </c>
      <c r="O121" s="1" t="n">
        <v>6</v>
      </c>
      <c r="P121" s="1" t="e">
        <f aca="false">IF(#REF!=#REF!,IF(K121="Stroke",IF(K122="Stroke",IF(#REF!=#REF!,IF(Q121=Q122,IF((J122-J121)&lt;0,1000+J122-J121-O121,J122-J121-O121),""),""),""),""),"")</f>
        <v>#REF!</v>
      </c>
      <c r="Q121" s="1" t="n">
        <v>1</v>
      </c>
      <c r="R121" s="1" t="e">
        <f aca="false">IF(#REF!&lt;&gt;#REF!,COUNTIFS($M$2:$M$988,$M$2,$C$2:$C$988,#REF!),"")</f>
        <v>#REF!</v>
      </c>
      <c r="S121" s="1" t="e">
        <f aca="false">IF(R121&lt;&gt;"",IF(R121=1,"",COUNTIFS($Q$2:$Q$988,"&gt;40",$C$2:$C$988,#REF!)),"")</f>
        <v>#REF!</v>
      </c>
      <c r="T121" s="1"/>
      <c r="U121" s="9"/>
      <c r="V121" s="7"/>
      <c r="W121" s="7"/>
      <c r="X121" s="7"/>
      <c r="Y121" s="7"/>
      <c r="Z121" s="1"/>
      <c r="AA121" s="1"/>
      <c r="AB121" s="1"/>
      <c r="AC121" s="1"/>
      <c r="AD121" s="1"/>
      <c r="AE121" s="1"/>
      <c r="AF121" s="1"/>
      <c r="AG121" s="1"/>
      <c r="AH121" s="1"/>
    </row>
    <row r="122" customFormat="false" ht="15.75" hidden="false" customHeight="false" outlineLevel="0" collapsed="false">
      <c r="A122" s="1" t="n">
        <f aca="false">I122+(H122*60)+(G122*3600)</f>
        <v>60101</v>
      </c>
      <c r="B122" s="2" t="str">
        <f aca="false">CONCATENATE(D122,E122,F122,G122,H122,I122)</f>
        <v>2017210164141</v>
      </c>
      <c r="C122" s="1" t="str">
        <f aca="false">CONCATENATE(D122,E122,F122)</f>
        <v>2017210</v>
      </c>
      <c r="D122" s="1" t="n">
        <v>2017</v>
      </c>
      <c r="E122" s="1" t="n">
        <v>2</v>
      </c>
      <c r="F122" s="1" t="n">
        <v>10</v>
      </c>
      <c r="G122" s="1" t="n">
        <v>16</v>
      </c>
      <c r="H122" s="1" t="n">
        <v>41</v>
      </c>
      <c r="I122" s="1" t="n">
        <v>41</v>
      </c>
      <c r="J122" s="1" t="n">
        <v>394</v>
      </c>
      <c r="K122" s="1" t="s">
        <v>0</v>
      </c>
      <c r="L122" s="1" t="e">
        <f aca="false">IF(#REF!=#REF!,IF(K122="Stroke",IF(K123="Stroke",IF((J123-J122)&lt;0,1000+J123-J122,J123-J122),""),""),"")</f>
        <v>#REF!</v>
      </c>
      <c r="M122" s="1" t="s">
        <v>1</v>
      </c>
      <c r="N122" s="1" t="s">
        <v>2</v>
      </c>
      <c r="O122" s="1" t="n">
        <v>6</v>
      </c>
      <c r="P122" s="1" t="e">
        <f aca="false">IF(#REF!=#REF!,IF(K122="Stroke",IF(K123="Stroke",IF(#REF!=#REF!,IF(Q122=Q123,IF((J123-J122)&lt;0,1000+J123-J122-O122,J123-J122-O122),""),""),""),""),"")</f>
        <v>#REF!</v>
      </c>
      <c r="Q122" s="1" t="n">
        <v>1</v>
      </c>
      <c r="R122" s="1" t="e">
        <f aca="false">IF(#REF!&lt;&gt;#REF!,COUNTIFS($K$112:$K$1378,$K$112,#REF!,#REF!),"")</f>
        <v>#REF!</v>
      </c>
      <c r="S122" s="1" t="e">
        <f aca="false">IF(AND(#REF!&lt;&gt;#REF!,#REF!=#REF!,M122="positive",M123="negative"),1,"")</f>
        <v>#REF!</v>
      </c>
      <c r="T122" s="1" t="e">
        <f aca="false">IF(AND(#REF!=#REF!,K:K="stroke",M:M="positive",S122&lt;&gt;"1"),1,"")</f>
        <v>#REF!</v>
      </c>
      <c r="U122" s="1" t="e">
        <f aca="false">IF((AND(R122&lt;&gt;"",W122&lt;&gt;1,K:K="stroke",M:M="negative",#REF!=#REF!)),IF(W122&lt;&gt;0,"",1),"")</f>
        <v>#REF!</v>
      </c>
      <c r="V122" s="1" t="e">
        <f aca="false">IF(R122="","",(SUM(S122:U122)+W122))</f>
        <v>#REF!</v>
      </c>
      <c r="W122" s="1" t="e">
        <f aca="false">IF(#REF!&lt;&gt;#REF!,COUNTIFS($K$112:$K$1378,"up",#REF!,#REF!),"")</f>
        <v>#REF!</v>
      </c>
      <c r="X122" s="1" t="e">
        <f aca="false">IF(#REF!&lt;&gt;#REF!,COUNTIFS($K$112:$K$1378,"SRS",#REF!,#REF!),"")</f>
        <v>#REF!</v>
      </c>
      <c r="Y122" s="1" t="e">
        <f aca="false">IF(R122&lt;&gt;"",IF(R122=1,"",COUNTIFS($O$112:$O$1378,"&gt;40",#REF!,#REF!)),"")</f>
        <v>#REF!</v>
      </c>
      <c r="AA122" s="9"/>
    </row>
    <row r="123" customFormat="false" ht="15.75" hidden="false" customHeight="false" outlineLevel="0" collapsed="false">
      <c r="A123" s="7" t="n">
        <f aca="false">I123+(H123*60)+(G123*3600)</f>
        <v>60101</v>
      </c>
      <c r="B123" s="8" t="str">
        <f aca="false">CONCATENATE(D123,E123,F123,G123,H123,I123)</f>
        <v>2017210164141</v>
      </c>
      <c r="C123" s="1" t="str">
        <f aca="false">CONCATENATE(D123,E123,F123)</f>
        <v>2017210</v>
      </c>
      <c r="D123" s="1" t="n">
        <v>2017</v>
      </c>
      <c r="E123" s="1" t="n">
        <v>2</v>
      </c>
      <c r="F123" s="1" t="n">
        <v>10</v>
      </c>
      <c r="G123" s="1" t="n">
        <v>16</v>
      </c>
      <c r="H123" s="1" t="n">
        <v>41</v>
      </c>
      <c r="I123" s="1" t="n">
        <v>41</v>
      </c>
      <c r="J123" s="1" t="n">
        <v>414</v>
      </c>
      <c r="K123" s="1" t="s">
        <v>0</v>
      </c>
      <c r="L123" s="1" t="e">
        <f aca="false">IF(#REF!=#REF!,IF(K123="Stroke",IF(K124="Stroke",IF((J124-J123)&lt;0,1000+J124-J123,J124-J123),""),""),"")</f>
        <v>#REF!</v>
      </c>
      <c r="M123" s="1" t="s">
        <v>1</v>
      </c>
      <c r="N123" s="1" t="s">
        <v>2</v>
      </c>
      <c r="O123" s="1" t="n">
        <v>5</v>
      </c>
      <c r="P123" s="1" t="e">
        <f aca="false">IF(#REF!=#REF!,IF(K123="Stroke",IF(K124="Stroke",IF(#REF!=#REF!,IF(Q123=Q124,IF((J124-J123)&lt;0,1000+J124-J123-O123,J124-J123-O123),""),""),""),""),"")</f>
        <v>#REF!</v>
      </c>
      <c r="Q123" s="1" t="n">
        <v>1</v>
      </c>
      <c r="R123" s="1" t="e">
        <f aca="false">IF(#REF!&lt;&gt;#REF!,COUNTIFS($M$2:$M$988,$M$2,$C$2:$C$988,#REF!),"")</f>
        <v>#REF!</v>
      </c>
      <c r="S123" s="1" t="e">
        <f aca="false">IF(R123&lt;&gt;"",IF(R123=1,"",COUNTIFS($Q$2:$Q$988,"&gt;40",$C$2:$C$988,#REF!)),"")</f>
        <v>#REF!</v>
      </c>
      <c r="U123" s="9"/>
      <c r="V123" s="7"/>
      <c r="W123" s="7"/>
      <c r="X123" s="7"/>
      <c r="Y123" s="7"/>
    </row>
    <row r="124" customFormat="false" ht="15.75" hidden="false" customHeight="false" outlineLevel="0" collapsed="false">
      <c r="A124" s="1" t="n">
        <f aca="false">I124+(H124*60)+(G124*3600)</f>
        <v>60101</v>
      </c>
      <c r="B124" s="2" t="str">
        <f aca="false">CONCATENATE(D124,E124,F124,G124,H124,I124)</f>
        <v>2017210164141</v>
      </c>
      <c r="C124" s="1" t="str">
        <f aca="false">CONCATENATE(D124,E124,F124)</f>
        <v>2017210</v>
      </c>
      <c r="D124" s="1" t="n">
        <v>2017</v>
      </c>
      <c r="E124" s="1" t="n">
        <v>2</v>
      </c>
      <c r="F124" s="1" t="n">
        <v>10</v>
      </c>
      <c r="G124" s="1" t="n">
        <v>16</v>
      </c>
      <c r="H124" s="1" t="n">
        <v>41</v>
      </c>
      <c r="I124" s="1" t="n">
        <v>41</v>
      </c>
      <c r="J124" s="1" t="n">
        <v>414</v>
      </c>
      <c r="K124" s="1" t="s">
        <v>0</v>
      </c>
      <c r="L124" s="1" t="e">
        <f aca="false">IF(#REF!=#REF!,IF(K124="Stroke",IF(K125="Stroke",IF((J125-J124)&lt;0,1000+J125-J124,J125-J124),""),""),"")</f>
        <v>#REF!</v>
      </c>
      <c r="M124" s="1" t="s">
        <v>1</v>
      </c>
      <c r="N124" s="1" t="s">
        <v>2</v>
      </c>
      <c r="O124" s="1" t="n">
        <v>5</v>
      </c>
      <c r="P124" s="1" t="e">
        <f aca="false">IF(#REF!=#REF!,IF(K124="Stroke",IF(K125="Stroke",IF(#REF!=#REF!,IF(Q124=Q125,IF((J125-J124)&lt;0,1000+J125-J124-O124,J125-J124-O124),""),""),""),""),"")</f>
        <v>#REF!</v>
      </c>
      <c r="Q124" s="1" t="n">
        <v>1</v>
      </c>
      <c r="R124" s="1" t="e">
        <f aca="false">IF(#REF!&lt;&gt;#REF!,COUNTIFS($K$112:$K$1378,$K$112,#REF!,#REF!),"")</f>
        <v>#REF!</v>
      </c>
      <c r="S124" s="1" t="e">
        <f aca="false">IF(AND(#REF!&lt;&gt;#REF!,#REF!=#REF!,M124="positive",M125="negative"),1,"")</f>
        <v>#REF!</v>
      </c>
      <c r="T124" s="1" t="e">
        <f aca="false">IF(AND(#REF!=#REF!,K:K="stroke",M:M="positive",S124&lt;&gt;"1"),1,"")</f>
        <v>#REF!</v>
      </c>
      <c r="U124" s="1" t="e">
        <f aca="false">IF((AND(R124&lt;&gt;"",W124&lt;&gt;1,K:K="stroke",M:M="negative",#REF!=#REF!)),IF(W124&lt;&gt;0,"",1),"")</f>
        <v>#REF!</v>
      </c>
      <c r="V124" s="1" t="e">
        <f aca="false">IF(R124="","",(SUM(S124:U124)+W124))</f>
        <v>#REF!</v>
      </c>
      <c r="W124" s="1" t="e">
        <f aca="false">IF(#REF!&lt;&gt;#REF!,COUNTIFS($K$112:$K$1378,"up",#REF!,#REF!),"")</f>
        <v>#REF!</v>
      </c>
      <c r="X124" s="1" t="e">
        <f aca="false">IF(#REF!&lt;&gt;#REF!,COUNTIFS($K$112:$K$1378,"SRS",#REF!,#REF!),"")</f>
        <v>#REF!</v>
      </c>
      <c r="Y124" s="1" t="e">
        <f aca="false">IF(R124&lt;&gt;"",IF(R124=1,"",COUNTIFS($O$112:$O$1378,"&gt;40",#REF!,#REF!)),"")</f>
        <v>#REF!</v>
      </c>
      <c r="AA124" s="9"/>
    </row>
    <row r="125" s="5" customFormat="true" ht="15.75" hidden="false" customHeight="false" outlineLevel="0" collapsed="false">
      <c r="A125" s="3" t="n">
        <f aca="false">I125+(H125*60)+(G125*3600)</f>
        <v>60298</v>
      </c>
      <c r="B125" s="4" t="str">
        <f aca="false">CONCATENATE(D125,E125,F125,G125,H125,I125)</f>
        <v>2017210164458</v>
      </c>
      <c r="C125" s="5" t="str">
        <f aca="false">CONCATENATE(D125,E125,F125)</f>
        <v>2017210</v>
      </c>
      <c r="D125" s="5" t="n">
        <v>2017</v>
      </c>
      <c r="E125" s="5" t="n">
        <v>2</v>
      </c>
      <c r="F125" s="5" t="n">
        <v>10</v>
      </c>
      <c r="G125" s="5" t="n">
        <v>16</v>
      </c>
      <c r="H125" s="5" t="n">
        <v>44</v>
      </c>
      <c r="I125" s="5" t="n">
        <v>58</v>
      </c>
      <c r="J125" s="5" t="n">
        <v>176</v>
      </c>
      <c r="K125" s="5" t="s">
        <v>0</v>
      </c>
      <c r="L125" s="5" t="e">
        <f aca="false">IF(#REF!=#REF!,IF(K125="Stroke",IF(K126="Stroke",IF((J126-J125)&lt;0,1000+J126-J125,J126-J125),""),""),"")</f>
        <v>#REF!</v>
      </c>
      <c r="M125" s="5" t="s">
        <v>1</v>
      </c>
      <c r="N125" s="5" t="s">
        <v>2</v>
      </c>
      <c r="O125" s="5" t="n">
        <v>3</v>
      </c>
      <c r="P125" s="5" t="e">
        <f aca="false">IF(#REF!=#REF!,IF(K125="Stroke",IF(K126="Stroke",IF(#REF!=#REF!,IF(Q125=Q126,IF((J126-J125)&lt;0,1000+J126-J125-O125,J126-J125-O125),""),""),""),""),"")</f>
        <v>#REF!</v>
      </c>
      <c r="Q125" s="5" t="n">
        <v>1</v>
      </c>
      <c r="R125" s="5" t="e">
        <f aca="false">IF(#REF!&lt;&gt;#REF!,COUNTIFS($M$2:$M$988,$M$2,$C$2:$C$988,#REF!),"")</f>
        <v>#REF!</v>
      </c>
      <c r="S125" s="5" t="e">
        <f aca="false">IF(R125&lt;&gt;"",IF(R125=1,"",COUNTIFS($Q$2:$Q$988,"&gt;40",$C$2:$C$988,#REF!)),"")</f>
        <v>#REF!</v>
      </c>
      <c r="U125" s="10"/>
      <c r="V125" s="3"/>
      <c r="W125" s="3"/>
      <c r="X125" s="3"/>
      <c r="Y125" s="3"/>
    </row>
    <row r="126" customFormat="false" ht="15.75" hidden="false" customHeight="false" outlineLevel="0" collapsed="false">
      <c r="A126" s="5" t="n">
        <f aca="false">I126+(H126*60)+(G126*3600)</f>
        <v>60298</v>
      </c>
      <c r="B126" s="6" t="str">
        <f aca="false">CONCATENATE(D126,E126,F126,G126,H126,I126)</f>
        <v>2017210164458</v>
      </c>
      <c r="C126" s="5" t="str">
        <f aca="false">CONCATENATE(D126,E126,F126)</f>
        <v>2017210</v>
      </c>
      <c r="D126" s="5" t="n">
        <v>2017</v>
      </c>
      <c r="E126" s="5" t="n">
        <v>2</v>
      </c>
      <c r="F126" s="5" t="n">
        <v>10</v>
      </c>
      <c r="G126" s="5" t="n">
        <v>16</v>
      </c>
      <c r="H126" s="5" t="n">
        <v>44</v>
      </c>
      <c r="I126" s="5" t="n">
        <v>58</v>
      </c>
      <c r="J126" s="5" t="n">
        <v>176</v>
      </c>
      <c r="K126" s="5" t="s">
        <v>0</v>
      </c>
      <c r="L126" s="5" t="e">
        <f aca="false">IF(#REF!=#REF!,IF(K126="Stroke",IF(K127="Stroke",IF((J127-J126)&lt;0,1000+J127-J126,J127-J126),""),""),"")</f>
        <v>#REF!</v>
      </c>
      <c r="M126" s="5" t="s">
        <v>1</v>
      </c>
      <c r="N126" s="5" t="s">
        <v>2</v>
      </c>
      <c r="O126" s="5" t="n">
        <v>3</v>
      </c>
      <c r="P126" s="5" t="e">
        <f aca="false">IF(#REF!=#REF!,IF(K126="Stroke",IF(K127="Stroke",IF(#REF!=#REF!,IF(Q126=Q127,IF((J127-J126)&lt;0,1000+J127-J126-O126,J127-J126-O126),""),""),""),""),"")</f>
        <v>#REF!</v>
      </c>
      <c r="Q126" s="5" t="n">
        <v>1</v>
      </c>
      <c r="R126" s="5" t="e">
        <f aca="false">IF(#REF!&lt;&gt;#REF!,COUNTIFS($K$112:$K$1378,$K$112,#REF!,#REF!),"")</f>
        <v>#REF!</v>
      </c>
      <c r="S126" s="5" t="e">
        <f aca="false">IF(AND(#REF!&lt;&gt;#REF!,#REF!=#REF!,M126="positive",M127="negative"),1,"")</f>
        <v>#REF!</v>
      </c>
      <c r="T126" s="5" t="e">
        <f aca="false">IF(AND(#REF!=#REF!,K:K="stroke",M:M="positive",S126&lt;&gt;"1"),1,"")</f>
        <v>#REF!</v>
      </c>
      <c r="U126" s="5" t="e">
        <f aca="false">IF((AND(R126&lt;&gt;"",W126&lt;&gt;1,K:K="stroke",M:M="negative",#REF!=#REF!)),IF(W126&lt;&gt;0,"",1),"")</f>
        <v>#REF!</v>
      </c>
      <c r="V126" s="5" t="e">
        <f aca="false">IF(R126="","",(SUM(S126:U126)+W126))</f>
        <v>#REF!</v>
      </c>
      <c r="W126" s="5" t="e">
        <f aca="false">IF(#REF!&lt;&gt;#REF!,COUNTIFS($K$112:$K$1378,"up",#REF!,#REF!),"")</f>
        <v>#REF!</v>
      </c>
      <c r="X126" s="5" t="e">
        <f aca="false">IF(#REF!&lt;&gt;#REF!,COUNTIFS($K$112:$K$1378,"SRS",#REF!,#REF!),"")</f>
        <v>#REF!</v>
      </c>
      <c r="Y126" s="5" t="e">
        <f aca="false">IF(R126&lt;&gt;"",IF(R126=1,"",COUNTIFS($O$112:$O$1378,"&gt;40",#REF!,#REF!)),"")</f>
        <v>#REF!</v>
      </c>
      <c r="Z126" s="5"/>
      <c r="AA126" s="10"/>
      <c r="AB126" s="5"/>
      <c r="AC126" s="5"/>
      <c r="AD126" s="5"/>
      <c r="AE126" s="5"/>
      <c r="AF126" s="5"/>
      <c r="AG126" s="5"/>
      <c r="AH126" s="5"/>
    </row>
    <row r="127" customFormat="false" ht="15.75" hidden="false" customHeight="false" outlineLevel="0" collapsed="false">
      <c r="A127" s="7" t="n">
        <f aca="false">I127+(H127*60)+(G127*3600)</f>
        <v>60298</v>
      </c>
      <c r="B127" s="8" t="str">
        <f aca="false">CONCATENATE(D127,E127,F127,G127,H127,I127)</f>
        <v>2017210164458</v>
      </c>
      <c r="C127" s="1" t="str">
        <f aca="false">CONCATENATE(D127,E127,F127)</f>
        <v>2017210</v>
      </c>
      <c r="D127" s="1" t="n">
        <v>2017</v>
      </c>
      <c r="E127" s="1" t="n">
        <v>2</v>
      </c>
      <c r="F127" s="1" t="n">
        <v>10</v>
      </c>
      <c r="G127" s="1" t="n">
        <v>16</v>
      </c>
      <c r="H127" s="1" t="n">
        <v>44</v>
      </c>
      <c r="I127" s="1" t="n">
        <v>58</v>
      </c>
      <c r="J127" s="1" t="n">
        <v>244</v>
      </c>
      <c r="K127" s="1" t="s">
        <v>0</v>
      </c>
      <c r="L127" s="1" t="e">
        <f aca="false">IF(#REF!=#REF!,IF(K127="Stroke",IF(K128="Stroke",IF((J128-J127)&lt;0,1000+J128-J127,J128-J127),""),""),"")</f>
        <v>#REF!</v>
      </c>
      <c r="M127" s="1" t="s">
        <v>1</v>
      </c>
      <c r="N127" s="1" t="s">
        <v>2</v>
      </c>
      <c r="O127" s="1" t="n">
        <v>2</v>
      </c>
      <c r="P127" s="1" t="e">
        <f aca="false">IF(#REF!=#REF!,IF(K127="Stroke",IF(K128="Stroke",IF(#REF!=#REF!,IF(Q127=Q128,IF((J128-J127)&lt;0,1000+J128-J127-O127,J128-J127-O127),""),""),""),""),"")</f>
        <v>#REF!</v>
      </c>
      <c r="Q127" s="1" t="n">
        <v>2</v>
      </c>
      <c r="R127" s="1" t="e">
        <f aca="false">IF(#REF!&lt;&gt;#REF!,COUNTIFS($M$2:$M$988,$M$2,$C$2:$C$988,#REF!),"")</f>
        <v>#REF!</v>
      </c>
      <c r="S127" s="1" t="e">
        <f aca="false">IF(R127&lt;&gt;"",IF(R127=1,"",COUNTIFS($Q$2:$Q$988,"&gt;40",$C$2:$C$988,#REF!)),"")</f>
        <v>#REF!</v>
      </c>
      <c r="U127" s="9"/>
      <c r="V127" s="7"/>
      <c r="W127" s="7"/>
      <c r="X127" s="7"/>
      <c r="Y127" s="7"/>
    </row>
    <row r="128" customFormat="false" ht="15.75" hidden="false" customHeight="false" outlineLevel="0" collapsed="false">
      <c r="A128" s="1" t="n">
        <f aca="false">I128+(H128*60)+(G128*3600)</f>
        <v>60298</v>
      </c>
      <c r="B128" s="2" t="str">
        <f aca="false">CONCATENATE(D128,E128,F128,G128,H128,I128)</f>
        <v>2017210164458</v>
      </c>
      <c r="C128" s="1" t="str">
        <f aca="false">CONCATENATE(D128,E128,F128)</f>
        <v>2017210</v>
      </c>
      <c r="D128" s="1" t="n">
        <v>2017</v>
      </c>
      <c r="E128" s="1" t="n">
        <v>2</v>
      </c>
      <c r="F128" s="1" t="n">
        <v>10</v>
      </c>
      <c r="G128" s="1" t="n">
        <v>16</v>
      </c>
      <c r="H128" s="1" t="n">
        <v>44</v>
      </c>
      <c r="I128" s="1" t="n">
        <v>58</v>
      </c>
      <c r="J128" s="1" t="n">
        <v>244</v>
      </c>
      <c r="K128" s="1" t="s">
        <v>0</v>
      </c>
      <c r="L128" s="1" t="e">
        <f aca="false">IF(#REF!=#REF!,IF(K128="Stroke",IF(K129="Stroke",IF((J129-J128)&lt;0,1000+J129-J128,J129-J128),""),""),"")</f>
        <v>#REF!</v>
      </c>
      <c r="M128" s="1" t="s">
        <v>1</v>
      </c>
      <c r="N128" s="1" t="s">
        <v>2</v>
      </c>
      <c r="O128" s="1" t="n">
        <v>2</v>
      </c>
      <c r="P128" s="1" t="e">
        <f aca="false">IF(#REF!=#REF!,IF(K128="Stroke",IF(K129="Stroke",IF(#REF!=#REF!,IF(Q128=Q129,IF((J129-J128)&lt;0,1000+J129-J128-O128,J129-J128-O128),""),""),""),""),"")</f>
        <v>#REF!</v>
      </c>
      <c r="Q128" s="1" t="n">
        <v>2</v>
      </c>
      <c r="R128" s="1" t="e">
        <f aca="false">IF(#REF!&lt;&gt;#REF!,COUNTIFS($K$112:$K$1378,$K$112,#REF!,#REF!),"")</f>
        <v>#REF!</v>
      </c>
      <c r="S128" s="1" t="e">
        <f aca="false">IF(AND(#REF!&lt;&gt;#REF!,#REF!=#REF!,M128="positive",M129="negative"),1,"")</f>
        <v>#REF!</v>
      </c>
      <c r="T128" s="1" t="e">
        <f aca="false">IF(AND(#REF!=#REF!,K:K="stroke",M:M="positive",S128&lt;&gt;"1"),1,"")</f>
        <v>#REF!</v>
      </c>
      <c r="U128" s="1" t="e">
        <f aca="false">IF((AND(R128&lt;&gt;"",W128&lt;&gt;1,K:K="stroke",M:M="negative",#REF!=#REF!)),IF(W128&lt;&gt;0,"",1),"")</f>
        <v>#REF!</v>
      </c>
      <c r="V128" s="1" t="e">
        <f aca="false">IF(R128="","",(SUM(S128:U128)+W128))</f>
        <v>#REF!</v>
      </c>
      <c r="W128" s="1" t="e">
        <f aca="false">IF(#REF!&lt;&gt;#REF!,COUNTIFS($K$112:$K$1378,"up",#REF!,#REF!),"")</f>
        <v>#REF!</v>
      </c>
      <c r="X128" s="1" t="e">
        <f aca="false">IF(#REF!&lt;&gt;#REF!,COUNTIFS($K$112:$K$1378,"SRS",#REF!,#REF!),"")</f>
        <v>#REF!</v>
      </c>
      <c r="Y128" s="1" t="e">
        <f aca="false">IF(R128&lt;&gt;"",IF(R128=1,"",COUNTIFS($O$112:$O$1378,"&gt;40",#REF!,#REF!)),"")</f>
        <v>#REF!</v>
      </c>
      <c r="AA128" s="9"/>
    </row>
    <row r="129" s="5" customFormat="true" ht="15.75" hidden="false" customHeight="false" outlineLevel="0" collapsed="false">
      <c r="A129" s="7" t="n">
        <f aca="false">I129+(H129*60)+(G129*3600)</f>
        <v>60298</v>
      </c>
      <c r="B129" s="8" t="str">
        <f aca="false">CONCATENATE(D129,E129,F129,G129,H129,I129)</f>
        <v>2017210164458</v>
      </c>
      <c r="C129" s="1" t="str">
        <f aca="false">CONCATENATE(D129,E129,F129)</f>
        <v>2017210</v>
      </c>
      <c r="D129" s="1" t="n">
        <v>2017</v>
      </c>
      <c r="E129" s="1" t="n">
        <v>2</v>
      </c>
      <c r="F129" s="1" t="n">
        <v>10</v>
      </c>
      <c r="G129" s="1" t="n">
        <v>16</v>
      </c>
      <c r="H129" s="1" t="n">
        <v>44</v>
      </c>
      <c r="I129" s="1" t="n">
        <v>58</v>
      </c>
      <c r="J129" s="1" t="n">
        <v>293</v>
      </c>
      <c r="K129" s="1" t="s">
        <v>5</v>
      </c>
      <c r="L129" s="1" t="e">
        <f aca="false">IF(#REF!=#REF!,IF(K129="Stroke",IF(K130="Stroke",IF((J130-J129)&lt;0,1000+J130-J129,J130-J129),""),""),"")</f>
        <v>#REF!</v>
      </c>
      <c r="M129" s="1" t="s">
        <v>1</v>
      </c>
      <c r="N129" s="1" t="s">
        <v>2</v>
      </c>
      <c r="O129" s="1" t="n">
        <v>0</v>
      </c>
      <c r="P129" s="1" t="e">
        <f aca="false">IF(#REF!=#REF!,IF(K129="Stroke",IF(K130="Stroke",IF(#REF!=#REF!,IF(Q129=Q130,IF((J130-J129)&lt;0,1000+J130-J129-O129,J130-J129-O129),""),""),""),""),"")</f>
        <v>#REF!</v>
      </c>
      <c r="Q129" s="1" t="n">
        <v>2</v>
      </c>
      <c r="R129" s="1" t="e">
        <f aca="false">IF(#REF!&lt;&gt;#REF!,COUNTIFS($M$2:$M$988,$M$2,$C$2:$C$988,#REF!),"")</f>
        <v>#REF!</v>
      </c>
      <c r="S129" s="1" t="e">
        <f aca="false">IF(R129&lt;&gt;"",IF(R129=1,"",COUNTIFS($Q$2:$Q$988,"&gt;40",$C$2:$C$988,#REF!)),"")</f>
        <v>#REF!</v>
      </c>
      <c r="T129" s="1"/>
      <c r="U129" s="9"/>
      <c r="V129" s="7"/>
      <c r="W129" s="7"/>
      <c r="X129" s="7"/>
      <c r="Y129" s="7"/>
      <c r="Z129" s="1"/>
      <c r="AA129" s="1"/>
      <c r="AB129" s="1"/>
      <c r="AC129" s="1"/>
      <c r="AD129" s="1"/>
      <c r="AE129" s="1"/>
      <c r="AF129" s="1"/>
      <c r="AG129" s="1"/>
      <c r="AH129" s="1"/>
    </row>
    <row r="130" customFormat="false" ht="15.75" hidden="false" customHeight="false" outlineLevel="0" collapsed="false">
      <c r="A130" s="1" t="n">
        <f aca="false">I130+(H130*60)+(G130*3600)</f>
        <v>60298</v>
      </c>
      <c r="B130" s="2" t="str">
        <f aca="false">CONCATENATE(D130,E130,F130,G130,H130,I130)</f>
        <v>2017210164458</v>
      </c>
      <c r="C130" s="1" t="str">
        <f aca="false">CONCATENATE(D130,E130,F130)</f>
        <v>2017210</v>
      </c>
      <c r="D130" s="1" t="n">
        <v>2017</v>
      </c>
      <c r="E130" s="1" t="n">
        <v>2</v>
      </c>
      <c r="F130" s="1" t="n">
        <v>10</v>
      </c>
      <c r="G130" s="1" t="n">
        <v>16</v>
      </c>
      <c r="H130" s="1" t="n">
        <v>44</v>
      </c>
      <c r="I130" s="1" t="n">
        <v>58</v>
      </c>
      <c r="J130" s="1" t="n">
        <v>293</v>
      </c>
      <c r="K130" s="1" t="s">
        <v>5</v>
      </c>
      <c r="L130" s="1" t="e">
        <f aca="false">IF(#REF!=#REF!,IF(K130="Stroke",IF(K131="Stroke",IF((J131-J130)&lt;0,1000+J131-J130,J131-J130),""),""),"")</f>
        <v>#REF!</v>
      </c>
      <c r="M130" s="1" t="s">
        <v>1</v>
      </c>
      <c r="N130" s="1" t="s">
        <v>2</v>
      </c>
      <c r="O130" s="1" t="n">
        <v>0</v>
      </c>
      <c r="P130" s="1" t="e">
        <f aca="false">IF(#REF!=#REF!,IF(K130="Stroke",IF(K131="Stroke",IF(#REF!=#REF!,IF(Q130=Q131,IF((J131-J130)&lt;0,1000+J131-J130-O130,J131-J130-O130),""),""),""),""),"")</f>
        <v>#REF!</v>
      </c>
      <c r="Q130" s="1" t="n">
        <v>2</v>
      </c>
      <c r="R130" s="1" t="e">
        <f aca="false">IF(#REF!&lt;&gt;#REF!,COUNTIFS($K$112:$K$1378,$K$112,#REF!,#REF!),"")</f>
        <v>#REF!</v>
      </c>
      <c r="S130" s="1" t="e">
        <f aca="false">IF(AND(#REF!&lt;&gt;#REF!,#REF!=#REF!,M130="positive",M131="negative"),1,"")</f>
        <v>#REF!</v>
      </c>
      <c r="T130" s="1" t="e">
        <f aca="false">IF(AND(#REF!=#REF!,K:K="stroke",M:M="positive",S130&lt;&gt;"1"),1,"")</f>
        <v>#REF!</v>
      </c>
      <c r="U130" s="1" t="e">
        <f aca="false">IF((AND(R130&lt;&gt;"",W130&lt;&gt;1,K:K="stroke",M:M="negative",#REF!=#REF!)),IF(W130&lt;&gt;0,"",1),"")</f>
        <v>#REF!</v>
      </c>
      <c r="V130" s="1" t="e">
        <f aca="false">IF(R130="","",(SUM(S130:U130)+W130))</f>
        <v>#REF!</v>
      </c>
      <c r="W130" s="1" t="e">
        <f aca="false">IF(#REF!&lt;&gt;#REF!,COUNTIFS($K$112:$K$1378,"up",#REF!,#REF!),"")</f>
        <v>#REF!</v>
      </c>
      <c r="X130" s="1" t="e">
        <f aca="false">IF(#REF!&lt;&gt;#REF!,COUNTIFS($K$112:$K$1378,"SRS",#REF!,#REF!),"")</f>
        <v>#REF!</v>
      </c>
      <c r="Y130" s="1" t="e">
        <f aca="false">IF(R130&lt;&gt;"",IF(R130=1,"",COUNTIFS($O$112:$O$1378,"&gt;40",#REF!,#REF!)),"")</f>
        <v>#REF!</v>
      </c>
      <c r="AA130" s="9"/>
    </row>
    <row r="131" s="5" customFormat="true" ht="15.75" hidden="false" customHeight="false" outlineLevel="0" collapsed="false">
      <c r="A131" s="3" t="n">
        <f aca="false">I131+(H131*60)+(G131*3600)</f>
        <v>60549</v>
      </c>
      <c r="B131" s="4" t="str">
        <f aca="false">CONCATENATE(D131,E131,F131,G131,H131,I131)</f>
        <v>201721016499</v>
      </c>
      <c r="C131" s="5" t="str">
        <f aca="false">CONCATENATE(D131,E131,F131)</f>
        <v>2017210</v>
      </c>
      <c r="D131" s="5" t="n">
        <v>2017</v>
      </c>
      <c r="E131" s="5" t="n">
        <v>2</v>
      </c>
      <c r="F131" s="5" t="n">
        <v>10</v>
      </c>
      <c r="G131" s="5" t="n">
        <v>16</v>
      </c>
      <c r="H131" s="5" t="n">
        <v>49</v>
      </c>
      <c r="I131" s="5" t="n">
        <v>9</v>
      </c>
      <c r="J131" s="5" t="n">
        <v>775</v>
      </c>
      <c r="K131" s="5" t="s">
        <v>0</v>
      </c>
      <c r="L131" s="5" t="e">
        <f aca="false">IF(#REF!=#REF!,IF(K131="Stroke",IF(K132="Stroke",IF((J132-J131)&lt;0,1000+J132-J131,J132-J131),""),""),"")</f>
        <v>#REF!</v>
      </c>
      <c r="M131" s="5" t="s">
        <v>1</v>
      </c>
      <c r="N131" s="5" t="s">
        <v>2</v>
      </c>
      <c r="O131" s="5" t="n">
        <v>4</v>
      </c>
      <c r="P131" s="5" t="e">
        <f aca="false">IF(#REF!=#REF!,IF(K131="Stroke",IF(K132="Stroke",IF(#REF!=#REF!,IF(Q131=Q132,IF((J132-J131)&lt;0,1000+J132-J131-O131,J132-J131-O131),""),""),""),""),"")</f>
        <v>#REF!</v>
      </c>
      <c r="Q131" s="5" t="n">
        <v>1</v>
      </c>
      <c r="R131" s="5" t="e">
        <f aca="false">IF(#REF!&lt;&gt;#REF!,COUNTIFS($M$2:$M$988,$M$2,$C$2:$C$988,#REF!),"")</f>
        <v>#REF!</v>
      </c>
      <c r="S131" s="5" t="e">
        <f aca="false">IF(R131&lt;&gt;"",IF(R131=1,"",COUNTIFS($Q$2:$Q$988,"&gt;40",$C$2:$C$988,#REF!)),"")</f>
        <v>#REF!</v>
      </c>
      <c r="U131" s="10"/>
      <c r="V131" s="3"/>
      <c r="W131" s="3"/>
      <c r="X131" s="3"/>
      <c r="Y131" s="3"/>
    </row>
    <row r="132" s="5" customFormat="true" ht="15.75" hidden="false" customHeight="false" outlineLevel="0" collapsed="false">
      <c r="A132" s="5" t="n">
        <f aca="false">I132+(H132*60)+(G132*3600)</f>
        <v>60549</v>
      </c>
      <c r="B132" s="6" t="str">
        <f aca="false">CONCATENATE(D132,E132,F132,G132,H132,I132)</f>
        <v>201721016499</v>
      </c>
      <c r="C132" s="5" t="str">
        <f aca="false">CONCATENATE(D132,E132,F132)</f>
        <v>2017210</v>
      </c>
      <c r="D132" s="5" t="n">
        <v>2017</v>
      </c>
      <c r="E132" s="5" t="n">
        <v>2</v>
      </c>
      <c r="F132" s="5" t="n">
        <v>10</v>
      </c>
      <c r="G132" s="5" t="n">
        <v>16</v>
      </c>
      <c r="H132" s="5" t="n">
        <v>49</v>
      </c>
      <c r="I132" s="5" t="n">
        <v>9</v>
      </c>
      <c r="J132" s="5" t="n">
        <v>775</v>
      </c>
      <c r="K132" s="5" t="s">
        <v>0</v>
      </c>
      <c r="L132" s="5" t="e">
        <f aca="false">IF(#REF!=#REF!,IF(K132="Stroke",IF(K133="Stroke",IF((J133-J132)&lt;0,1000+J133-J132,J133-J132),""),""),"")</f>
        <v>#REF!</v>
      </c>
      <c r="M132" s="5" t="s">
        <v>1</v>
      </c>
      <c r="N132" s="5" t="s">
        <v>2</v>
      </c>
      <c r="O132" s="5" t="n">
        <v>4</v>
      </c>
      <c r="P132" s="5" t="e">
        <f aca="false">IF(#REF!=#REF!,IF(K132="Stroke",IF(K133="Stroke",IF(#REF!=#REF!,IF(Q132=Q133,IF((J133-J132)&lt;0,1000+J133-J132-O132,J133-J132-O132),""),""),""),""),"")</f>
        <v>#REF!</v>
      </c>
      <c r="Q132" s="5" t="n">
        <v>1</v>
      </c>
      <c r="R132" s="5" t="e">
        <f aca="false">IF(#REF!&lt;&gt;#REF!,COUNTIFS($K$112:$K$1378,$K$112,#REF!,#REF!),"")</f>
        <v>#REF!</v>
      </c>
      <c r="S132" s="5" t="e">
        <f aca="false">IF(AND(#REF!&lt;&gt;#REF!,#REF!=#REF!,M132="positive",M133="negative"),1,"")</f>
        <v>#REF!</v>
      </c>
      <c r="T132" s="5" t="e">
        <f aca="false">IF(AND(#REF!=#REF!,K:K="stroke",M:M="positive",S132&lt;&gt;"1"),1,"")</f>
        <v>#REF!</v>
      </c>
      <c r="U132" s="5" t="e">
        <f aca="false">IF((AND(R132&lt;&gt;"",W132&lt;&gt;1,K:K="stroke",M:M="negative",#REF!=#REF!)),IF(W132&lt;&gt;0,"",1),"")</f>
        <v>#REF!</v>
      </c>
      <c r="V132" s="5" t="e">
        <f aca="false">IF(R132="","",(SUM(S132:U132)+W132))</f>
        <v>#REF!</v>
      </c>
      <c r="W132" s="5" t="e">
        <f aca="false">IF(#REF!&lt;&gt;#REF!,COUNTIFS($K$112:$K$1378,"up",#REF!,#REF!),"")</f>
        <v>#REF!</v>
      </c>
      <c r="X132" s="5" t="e">
        <f aca="false">IF(#REF!&lt;&gt;#REF!,COUNTIFS($K$112:$K$1378,"SRS",#REF!,#REF!),"")</f>
        <v>#REF!</v>
      </c>
      <c r="Y132" s="5" t="e">
        <f aca="false">IF(R132&lt;&gt;"",IF(R132=1,"",COUNTIFS($O$112:$O$1378,"&gt;40",#REF!,#REF!)),"")</f>
        <v>#REF!</v>
      </c>
      <c r="AA132" s="10"/>
    </row>
    <row r="133" s="5" customFormat="true" ht="15.75" hidden="false" customHeight="false" outlineLevel="0" collapsed="false">
      <c r="A133" s="7" t="n">
        <f aca="false">I133+(H133*60)+(G133*3600)</f>
        <v>60549</v>
      </c>
      <c r="B133" s="8" t="str">
        <f aca="false">CONCATENATE(D133,E133,F133,G133,H133,I133)</f>
        <v>201721016499</v>
      </c>
      <c r="C133" s="1" t="str">
        <f aca="false">CONCATENATE(D133,E133,F133)</f>
        <v>2017210</v>
      </c>
      <c r="D133" s="1" t="n">
        <v>2017</v>
      </c>
      <c r="E133" s="1" t="n">
        <v>2</v>
      </c>
      <c r="F133" s="1" t="n">
        <v>10</v>
      </c>
      <c r="G133" s="1" t="n">
        <v>16</v>
      </c>
      <c r="H133" s="1" t="n">
        <v>49</v>
      </c>
      <c r="I133" s="1" t="n">
        <v>9</v>
      </c>
      <c r="J133" s="1" t="n">
        <v>957</v>
      </c>
      <c r="K133" s="1" t="s">
        <v>0</v>
      </c>
      <c r="L133" s="1" t="e">
        <f aca="false">IF(#REF!=#REF!,IF(K133="Stroke",IF(K134="Stroke",IF((J134-J133)&lt;0,1000+J134-J133,J134-J133),""),""),"")</f>
        <v>#REF!</v>
      </c>
      <c r="M133" s="1" t="s">
        <v>1</v>
      </c>
      <c r="N133" s="1" t="s">
        <v>2</v>
      </c>
      <c r="O133" s="1" t="n">
        <v>3</v>
      </c>
      <c r="P133" s="1" t="e">
        <f aca="false">IF(#REF!=#REF!,IF(K133="Stroke",IF(K134="Stroke",IF(#REF!=#REF!,IF(Q133=Q134,IF((J134-J133)&lt;0,1000+J134-J133-O133,J134-J133-O133),""),""),""),""),"")</f>
        <v>#REF!</v>
      </c>
      <c r="Q133" s="1" t="n">
        <v>2</v>
      </c>
      <c r="R133" s="1" t="e">
        <f aca="false">IF(#REF!&lt;&gt;#REF!,COUNTIFS($M$2:$M$988,$M$2,$C$2:$C$988,#REF!),"")</f>
        <v>#REF!</v>
      </c>
      <c r="S133" s="1" t="e">
        <f aca="false">IF(R133&lt;&gt;"",IF(R133=1,"",COUNTIFS($Q$2:$Q$988,"&gt;40",$C$2:$C$988,#REF!)),"")</f>
        <v>#REF!</v>
      </c>
      <c r="T133" s="1"/>
      <c r="U133" s="9"/>
      <c r="V133" s="7"/>
      <c r="W133" s="7"/>
      <c r="X133" s="7"/>
      <c r="Y133" s="7"/>
      <c r="Z133" s="1"/>
      <c r="AA133" s="1"/>
      <c r="AB133" s="1"/>
      <c r="AC133" s="1"/>
      <c r="AD133" s="1"/>
      <c r="AE133" s="1"/>
      <c r="AF133" s="1"/>
      <c r="AG133" s="1"/>
      <c r="AH133" s="1"/>
    </row>
    <row r="134" s="5" customFormat="true" ht="15.75" hidden="false" customHeight="false" outlineLevel="0" collapsed="false">
      <c r="A134" s="1" t="n">
        <f aca="false">I134+(H134*60)+(G134*3600)</f>
        <v>60549</v>
      </c>
      <c r="B134" s="2" t="str">
        <f aca="false">CONCATENATE(D134,E134,F134,G134,H134,I134)</f>
        <v>201721016499</v>
      </c>
      <c r="C134" s="1" t="str">
        <f aca="false">CONCATENATE(D134,E134,F134)</f>
        <v>2017210</v>
      </c>
      <c r="D134" s="1" t="n">
        <v>2017</v>
      </c>
      <c r="E134" s="1" t="n">
        <v>2</v>
      </c>
      <c r="F134" s="1" t="n">
        <v>10</v>
      </c>
      <c r="G134" s="1" t="n">
        <v>16</v>
      </c>
      <c r="H134" s="1" t="n">
        <v>49</v>
      </c>
      <c r="I134" s="1" t="n">
        <v>9</v>
      </c>
      <c r="J134" s="1" t="n">
        <v>957</v>
      </c>
      <c r="K134" s="1" t="s">
        <v>0</v>
      </c>
      <c r="L134" s="1" t="e">
        <f aca="false">IF(#REF!=#REF!,IF(K134="Stroke",IF(K135="Stroke",IF((J135-J134)&lt;0,1000+J135-J134,J135-J134),""),""),"")</f>
        <v>#REF!</v>
      </c>
      <c r="M134" s="1" t="s">
        <v>1</v>
      </c>
      <c r="N134" s="1" t="s">
        <v>2</v>
      </c>
      <c r="O134" s="1" t="n">
        <v>3</v>
      </c>
      <c r="P134" s="1" t="e">
        <f aca="false">IF(#REF!=#REF!,IF(K134="Stroke",IF(K135="Stroke",IF(#REF!=#REF!,IF(Q134=Q135,IF((J135-J134)&lt;0,1000+J135-J134-O134,J135-J134-O134),""),""),""),""),"")</f>
        <v>#REF!</v>
      </c>
      <c r="Q134" s="1" t="n">
        <v>2</v>
      </c>
      <c r="R134" s="1" t="e">
        <f aca="false">IF(#REF!&lt;&gt;#REF!,COUNTIFS($K$112:$K$1378,$K$112,#REF!,#REF!),"")</f>
        <v>#REF!</v>
      </c>
      <c r="S134" s="1" t="e">
        <f aca="false">IF(AND(#REF!&lt;&gt;#REF!,#REF!=#REF!,M134="positive",M135="negative"),1,"")</f>
        <v>#REF!</v>
      </c>
      <c r="T134" s="1" t="e">
        <f aca="false">IF(AND(#REF!=#REF!,K:K="stroke",M:M="positive",S134&lt;&gt;"1"),1,"")</f>
        <v>#REF!</v>
      </c>
      <c r="U134" s="1" t="e">
        <f aca="false">IF((AND(R134&lt;&gt;"",W134&lt;&gt;1,K:K="stroke",M:M="negative",#REF!=#REF!)),IF(W134&lt;&gt;0,"",1),"")</f>
        <v>#REF!</v>
      </c>
      <c r="V134" s="1" t="e">
        <f aca="false">IF(R134="","",(SUM(S134:U134)+W134))</f>
        <v>#REF!</v>
      </c>
      <c r="W134" s="1" t="e">
        <f aca="false">IF(#REF!&lt;&gt;#REF!,COUNTIFS($K$112:$K$1378,"up",#REF!,#REF!),"")</f>
        <v>#REF!</v>
      </c>
      <c r="X134" s="1" t="e">
        <f aca="false">IF(#REF!&lt;&gt;#REF!,COUNTIFS($K$112:$K$1378,"SRS",#REF!,#REF!),"")</f>
        <v>#REF!</v>
      </c>
      <c r="Y134" s="1" t="e">
        <f aca="false">IF(R134&lt;&gt;"",IF(R134=1,"",COUNTIFS($O$112:$O$1378,"&gt;40",#REF!,#REF!)),"")</f>
        <v>#REF!</v>
      </c>
      <c r="Z134" s="1"/>
      <c r="AA134" s="9"/>
      <c r="AB134" s="1"/>
      <c r="AC134" s="1"/>
      <c r="AD134" s="1"/>
      <c r="AE134" s="1"/>
      <c r="AF134" s="1"/>
      <c r="AG134" s="1"/>
      <c r="AH134" s="1"/>
    </row>
    <row r="135" customFormat="false" ht="15.75" hidden="false" customHeight="false" outlineLevel="0" collapsed="false">
      <c r="A135" s="7" t="n">
        <f aca="false">I135+(H135*60)+(G135*3600)</f>
        <v>60550</v>
      </c>
      <c r="B135" s="8" t="str">
        <f aca="false">CONCATENATE(D135,E135,F135,G135,H135,I135)</f>
        <v>2017210164910</v>
      </c>
      <c r="C135" s="1" t="str">
        <f aca="false">CONCATENATE(D135,E135,F135)</f>
        <v>2017210</v>
      </c>
      <c r="D135" s="1" t="n">
        <v>2017</v>
      </c>
      <c r="E135" s="1" t="n">
        <v>2</v>
      </c>
      <c r="F135" s="1" t="n">
        <v>10</v>
      </c>
      <c r="G135" s="1" t="n">
        <v>16</v>
      </c>
      <c r="H135" s="1" t="n">
        <v>49</v>
      </c>
      <c r="I135" s="1" t="n">
        <v>10</v>
      </c>
      <c r="J135" s="1" t="n">
        <v>13</v>
      </c>
      <c r="K135" s="1" t="s">
        <v>0</v>
      </c>
      <c r="L135" s="1" t="e">
        <f aca="false">IF(#REF!=#REF!,IF(K135="Stroke",IF(K136="Stroke",IF((J136-J135)&lt;0,1000+J136-J135,J136-J135),""),""),"")</f>
        <v>#REF!</v>
      </c>
      <c r="M135" s="1" t="s">
        <v>1</v>
      </c>
      <c r="N135" s="1" t="s">
        <v>2</v>
      </c>
      <c r="O135" s="1" t="n">
        <v>10</v>
      </c>
      <c r="P135" s="1" t="e">
        <f aca="false">IF(#REF!=#REF!,IF(K135="Stroke",IF(K136="Stroke",IF(#REF!=#REF!,IF(Q135=Q136,IF((J136-J135)&lt;0,1000+J136-J135-O135,J136-J135-O135),""),""),""),""),"")</f>
        <v>#REF!</v>
      </c>
      <c r="Q135" s="1" t="n">
        <v>2</v>
      </c>
      <c r="R135" s="1" t="e">
        <f aca="false">IF(#REF!&lt;&gt;#REF!,COUNTIFS($M$2:$M$988,$M$2,$C$2:$C$988,#REF!),"")</f>
        <v>#REF!</v>
      </c>
      <c r="S135" s="1" t="e">
        <f aca="false">IF(R135&lt;&gt;"",IF(R135=1,"",COUNTIFS($Q$2:$Q$988,"&gt;40",$C$2:$C$988,#REF!)),"")</f>
        <v>#REF!</v>
      </c>
      <c r="U135" s="9"/>
      <c r="V135" s="7"/>
      <c r="W135" s="7"/>
      <c r="X135" s="7"/>
      <c r="Y135" s="7"/>
    </row>
    <row r="136" customFormat="false" ht="15.75" hidden="false" customHeight="false" outlineLevel="0" collapsed="false">
      <c r="A136" s="1" t="n">
        <f aca="false">I136+(H136*60)+(G136*3600)</f>
        <v>60550</v>
      </c>
      <c r="B136" s="2" t="str">
        <f aca="false">CONCATENATE(D136,E136,F136,G136,H136,I136)</f>
        <v>2017210164910</v>
      </c>
      <c r="C136" s="1" t="str">
        <f aca="false">CONCATENATE(D136,E136,F136)</f>
        <v>2017210</v>
      </c>
      <c r="D136" s="1" t="n">
        <v>2017</v>
      </c>
      <c r="E136" s="1" t="n">
        <v>2</v>
      </c>
      <c r="F136" s="1" t="n">
        <v>10</v>
      </c>
      <c r="G136" s="1" t="n">
        <v>16</v>
      </c>
      <c r="H136" s="1" t="n">
        <v>49</v>
      </c>
      <c r="I136" s="1" t="n">
        <v>10</v>
      </c>
      <c r="J136" s="1" t="n">
        <v>13</v>
      </c>
      <c r="K136" s="1" t="s">
        <v>0</v>
      </c>
      <c r="L136" s="1" t="e">
        <f aca="false">IF(#REF!=#REF!,IF(K136="Stroke",IF(K137="Stroke",IF((J137-J136)&lt;0,1000+J137-J136,J137-J136),""),""),"")</f>
        <v>#REF!</v>
      </c>
      <c r="M136" s="1" t="s">
        <v>1</v>
      </c>
      <c r="N136" s="1" t="s">
        <v>2</v>
      </c>
      <c r="O136" s="1" t="n">
        <v>10</v>
      </c>
      <c r="P136" s="1" t="e">
        <f aca="false">IF(#REF!=#REF!,IF(K136="Stroke",IF(K137="Stroke",IF(#REF!=#REF!,IF(Q136=Q137,IF((J137-J136)&lt;0,1000+J137-J136-O136,J137-J136-O136),""),""),""),""),"")</f>
        <v>#REF!</v>
      </c>
      <c r="Q136" s="1" t="n">
        <v>2</v>
      </c>
      <c r="R136" s="1" t="e">
        <f aca="false">IF(#REF!&lt;&gt;#REF!,COUNTIFS($K$112:$K$1378,$K$112,#REF!,#REF!),"")</f>
        <v>#REF!</v>
      </c>
      <c r="S136" s="1" t="e">
        <f aca="false">IF(AND(#REF!&lt;&gt;#REF!,#REF!=#REF!,M136="positive",M137="negative"),1,"")</f>
        <v>#REF!</v>
      </c>
      <c r="T136" s="1" t="e">
        <f aca="false">IF(AND(#REF!=#REF!,K:K="stroke",M:M="positive",S136&lt;&gt;"1"),1,"")</f>
        <v>#REF!</v>
      </c>
      <c r="U136" s="1" t="e">
        <f aca="false">IF((AND(R136&lt;&gt;"",W136&lt;&gt;1,K:K="stroke",M:M="negative",#REF!=#REF!)),IF(W136&lt;&gt;0,"",1),"")</f>
        <v>#REF!</v>
      </c>
      <c r="V136" s="1" t="e">
        <f aca="false">IF(R136="","",(SUM(S136:U136)+W136))</f>
        <v>#REF!</v>
      </c>
      <c r="W136" s="1" t="e">
        <f aca="false">IF(#REF!&lt;&gt;#REF!,COUNTIFS($K$112:$K$1378,"up",#REF!,#REF!),"")</f>
        <v>#REF!</v>
      </c>
      <c r="X136" s="1" t="e">
        <f aca="false">IF(#REF!&lt;&gt;#REF!,COUNTIFS($K$112:$K$1378,"SRS",#REF!,#REF!),"")</f>
        <v>#REF!</v>
      </c>
      <c r="Y136" s="1" t="e">
        <f aca="false">IF(R136&lt;&gt;"",IF(R136=1,"",COUNTIFS($O$112:$O$1378,"&gt;40",#REF!,#REF!)),"")</f>
        <v>#REF!</v>
      </c>
      <c r="AA136" s="9"/>
    </row>
    <row r="137" customFormat="false" ht="15.75" hidden="false" customHeight="false" outlineLevel="0" collapsed="false">
      <c r="A137" s="7" t="n">
        <f aca="false">I137+(H137*60)+(G137*3600)</f>
        <v>60550</v>
      </c>
      <c r="B137" s="8" t="str">
        <f aca="false">CONCATENATE(D137,E137,F137,G137,H137,I137)</f>
        <v>2017210164910</v>
      </c>
      <c r="C137" s="1" t="str">
        <f aca="false">CONCATENATE(D137,E137,F137)</f>
        <v>2017210</v>
      </c>
      <c r="D137" s="1" t="n">
        <v>2017</v>
      </c>
      <c r="E137" s="1" t="n">
        <v>2</v>
      </c>
      <c r="F137" s="1" t="n">
        <v>10</v>
      </c>
      <c r="G137" s="1" t="n">
        <v>16</v>
      </c>
      <c r="H137" s="1" t="n">
        <v>49</v>
      </c>
      <c r="I137" s="1" t="n">
        <v>10</v>
      </c>
      <c r="J137" s="1" t="n">
        <v>146</v>
      </c>
      <c r="K137" s="1" t="s">
        <v>0</v>
      </c>
      <c r="L137" s="1" t="e">
        <f aca="false">IF(#REF!=#REF!,IF(K137="Stroke",IF(K138="Stroke",IF((J138-J137)&lt;0,1000+J138-J137,J138-J137),""),""),"")</f>
        <v>#REF!</v>
      </c>
      <c r="M137" s="1" t="s">
        <v>1</v>
      </c>
      <c r="N137" s="1" t="s">
        <v>2</v>
      </c>
      <c r="O137" s="1" t="n">
        <v>1</v>
      </c>
      <c r="P137" s="1" t="e">
        <f aca="false">IF(#REF!=#REF!,IF(K137="Stroke",IF(K138="Stroke",IF(#REF!=#REF!,IF(Q137=Q138,IF((J138-J137)&lt;0,1000+J138-J137-O137,J138-J137-O137),""),""),""),""),"")</f>
        <v>#REF!</v>
      </c>
      <c r="Q137" s="1" t="n">
        <v>2</v>
      </c>
      <c r="R137" s="1" t="e">
        <f aca="false">IF(#REF!&lt;&gt;#REF!,COUNTIFS($M$2:$M$988,$M$2,$C$2:$C$988,#REF!),"")</f>
        <v>#REF!</v>
      </c>
      <c r="S137" s="1" t="e">
        <f aca="false">IF(R137&lt;&gt;"",IF(R137=1,"",COUNTIFS($Q$2:$Q$988,"&gt;40",$C$2:$C$988,#REF!)),"")</f>
        <v>#REF!</v>
      </c>
      <c r="U137" s="9"/>
      <c r="V137" s="7"/>
      <c r="W137" s="7"/>
      <c r="X137" s="7"/>
      <c r="Y137" s="7"/>
    </row>
    <row r="138" customFormat="false" ht="15.75" hidden="false" customHeight="false" outlineLevel="0" collapsed="false">
      <c r="A138" s="1" t="n">
        <f aca="false">I138+(H138*60)+(G138*3600)</f>
        <v>60550</v>
      </c>
      <c r="B138" s="2" t="str">
        <f aca="false">CONCATENATE(D138,E138,F138,G138,H138,I138)</f>
        <v>2017210164910</v>
      </c>
      <c r="C138" s="1" t="str">
        <f aca="false">CONCATENATE(D138,E138,F138)</f>
        <v>2017210</v>
      </c>
      <c r="D138" s="1" t="n">
        <v>2017</v>
      </c>
      <c r="E138" s="1" t="n">
        <v>2</v>
      </c>
      <c r="F138" s="1" t="n">
        <v>10</v>
      </c>
      <c r="G138" s="1" t="n">
        <v>16</v>
      </c>
      <c r="H138" s="1" t="n">
        <v>49</v>
      </c>
      <c r="I138" s="1" t="n">
        <v>10</v>
      </c>
      <c r="J138" s="1" t="n">
        <v>146</v>
      </c>
      <c r="K138" s="1" t="s">
        <v>0</v>
      </c>
      <c r="L138" s="1" t="e">
        <f aca="false">IF(#REF!=#REF!,IF(K138="Stroke",IF(K139="Stroke",IF((J139-J138)&lt;0,1000+J139-J138,J139-J138),""),""),"")</f>
        <v>#REF!</v>
      </c>
      <c r="M138" s="1" t="s">
        <v>1</v>
      </c>
      <c r="N138" s="1" t="s">
        <v>2</v>
      </c>
      <c r="O138" s="1" t="n">
        <v>1</v>
      </c>
      <c r="P138" s="1" t="e">
        <f aca="false">IF(#REF!=#REF!,IF(K138="Stroke",IF(K139="Stroke",IF(#REF!=#REF!,IF(Q138=Q139,IF((J139-J138)&lt;0,1000+J139-J138-O138,J139-J138-O138),""),""),""),""),"")</f>
        <v>#REF!</v>
      </c>
      <c r="Q138" s="1" t="n">
        <v>2</v>
      </c>
      <c r="R138" s="1" t="e">
        <f aca="false">IF(#REF!&lt;&gt;#REF!,COUNTIFS($K$112:$K$1378,$K$112,#REF!,#REF!),"")</f>
        <v>#REF!</v>
      </c>
      <c r="S138" s="1" t="e">
        <f aca="false">IF(AND(#REF!&lt;&gt;#REF!,#REF!=#REF!,M138="positive",M139="negative"),1,"")</f>
        <v>#REF!</v>
      </c>
      <c r="T138" s="1" t="e">
        <f aca="false">IF(AND(#REF!=#REF!,K:K="stroke",M:M="positive",S138&lt;&gt;"1"),1,"")</f>
        <v>#REF!</v>
      </c>
      <c r="U138" s="1" t="e">
        <f aca="false">IF((AND(R138&lt;&gt;"",W138&lt;&gt;1,K:K="stroke",M:M="negative",#REF!=#REF!)),IF(W138&lt;&gt;0,"",1),"")</f>
        <v>#REF!</v>
      </c>
      <c r="V138" s="1" t="e">
        <f aca="false">IF(R138="","",(SUM(S138:U138)+W138))</f>
        <v>#REF!</v>
      </c>
      <c r="W138" s="1" t="e">
        <f aca="false">IF(#REF!&lt;&gt;#REF!,COUNTIFS($K$112:$K$1378,"up",#REF!,#REF!),"")</f>
        <v>#REF!</v>
      </c>
      <c r="X138" s="1" t="e">
        <f aca="false">IF(#REF!&lt;&gt;#REF!,COUNTIFS($K$112:$K$1378,"SRS",#REF!,#REF!),"")</f>
        <v>#REF!</v>
      </c>
      <c r="Y138" s="1" t="e">
        <f aca="false">IF(R138&lt;&gt;"",IF(R138=1,"",COUNTIFS($O$112:$O$1378,"&gt;40",#REF!,#REF!)),"")</f>
        <v>#REF!</v>
      </c>
      <c r="AA138" s="9"/>
    </row>
    <row r="139" customFormat="false" ht="15.75" hidden="false" customHeight="false" outlineLevel="0" collapsed="false">
      <c r="A139" s="3" t="n">
        <f aca="false">I139+(H139*60)+(G139*3600)</f>
        <v>60594</v>
      </c>
      <c r="B139" s="4" t="str">
        <f aca="false">CONCATENATE(D139,E139,F139,G139,H139,I139)</f>
        <v>2017210164954</v>
      </c>
      <c r="C139" s="5" t="str">
        <f aca="false">CONCATENATE(D139,E139,F139)</f>
        <v>2017210</v>
      </c>
      <c r="D139" s="5" t="n">
        <v>2017</v>
      </c>
      <c r="E139" s="5" t="n">
        <v>2</v>
      </c>
      <c r="F139" s="5" t="n">
        <v>10</v>
      </c>
      <c r="G139" s="5" t="n">
        <v>16</v>
      </c>
      <c r="H139" s="5" t="n">
        <v>49</v>
      </c>
      <c r="I139" s="5" t="n">
        <v>54</v>
      </c>
      <c r="J139" s="5" t="n">
        <v>916</v>
      </c>
      <c r="K139" s="5" t="s">
        <v>0</v>
      </c>
      <c r="L139" s="5" t="e">
        <f aca="false">IF(#REF!=#REF!,IF(K139="Stroke",IF(K140="Stroke",IF((J140-J139)&lt;0,1000+J140-J139,J140-J139),""),""),"")</f>
        <v>#REF!</v>
      </c>
      <c r="M139" s="5" t="s">
        <v>1</v>
      </c>
      <c r="N139" s="5" t="s">
        <v>2</v>
      </c>
      <c r="O139" s="5" t="n">
        <v>6</v>
      </c>
      <c r="P139" s="5" t="e">
        <f aca="false">IF(#REF!=#REF!,IF(K139="Stroke",IF(K140="Stroke",IF(#REF!=#REF!,IF(Q139=Q140,IF((J140-J139)&lt;0,1000+J140-J139-O139,J140-J139-O139),""),""),""),""),"")</f>
        <v>#REF!</v>
      </c>
      <c r="Q139" s="5" t="n">
        <v>1</v>
      </c>
      <c r="R139" s="5" t="e">
        <f aca="false">IF(#REF!&lt;&gt;#REF!,COUNTIFS($M$2:$M$988,$M$2,$C$2:$C$988,#REF!),"")</f>
        <v>#REF!</v>
      </c>
      <c r="S139" s="5" t="e">
        <f aca="false">IF(R139&lt;&gt;"",IF(R139=1,"",COUNTIFS($Q$2:$Q$988,"&gt;40",$C$2:$C$988,#REF!)),"")</f>
        <v>#REF!</v>
      </c>
      <c r="T139" s="5"/>
      <c r="U139" s="10"/>
      <c r="V139" s="3"/>
      <c r="W139" s="3"/>
      <c r="X139" s="3"/>
      <c r="Y139" s="3"/>
      <c r="Z139" s="5"/>
      <c r="AA139" s="5"/>
      <c r="AB139" s="5"/>
      <c r="AC139" s="5"/>
      <c r="AD139" s="5"/>
      <c r="AE139" s="5"/>
      <c r="AF139" s="5"/>
      <c r="AG139" s="5"/>
      <c r="AH139" s="5"/>
    </row>
    <row r="140" customFormat="false" ht="15.75" hidden="false" customHeight="false" outlineLevel="0" collapsed="false">
      <c r="A140" s="5" t="n">
        <f aca="false">I140+(H140*60)+(G140*3600)</f>
        <v>60594</v>
      </c>
      <c r="B140" s="6" t="str">
        <f aca="false">CONCATENATE(D140,E140,F140,G140,H140,I140)</f>
        <v>2017210164954</v>
      </c>
      <c r="C140" s="5" t="str">
        <f aca="false">CONCATENATE(D140,E140,F140)</f>
        <v>2017210</v>
      </c>
      <c r="D140" s="5" t="n">
        <v>2017</v>
      </c>
      <c r="E140" s="5" t="n">
        <v>2</v>
      </c>
      <c r="F140" s="5" t="n">
        <v>10</v>
      </c>
      <c r="G140" s="5" t="n">
        <v>16</v>
      </c>
      <c r="H140" s="5" t="n">
        <v>49</v>
      </c>
      <c r="I140" s="5" t="n">
        <v>54</v>
      </c>
      <c r="J140" s="5" t="n">
        <v>916</v>
      </c>
      <c r="K140" s="5" t="s">
        <v>0</v>
      </c>
      <c r="L140" s="5" t="e">
        <f aca="false">IF(#REF!=#REF!,IF(K140="Stroke",IF(K141="Stroke",IF((J141-J140)&lt;0,1000+J141-J140,J141-J140),""),""),"")</f>
        <v>#REF!</v>
      </c>
      <c r="M140" s="5" t="s">
        <v>1</v>
      </c>
      <c r="N140" s="5" t="s">
        <v>2</v>
      </c>
      <c r="O140" s="5" t="n">
        <v>6</v>
      </c>
      <c r="P140" s="5" t="e">
        <f aca="false">IF(#REF!=#REF!,IF(K140="Stroke",IF(K141="Stroke",IF(#REF!=#REF!,IF(Q140=Q141,IF((J141-J140)&lt;0,1000+J141-J140-O140,J141-J140-O140),""),""),""),""),"")</f>
        <v>#REF!</v>
      </c>
      <c r="Q140" s="5" t="n">
        <v>1</v>
      </c>
      <c r="R140" s="5" t="e">
        <f aca="false">IF(#REF!&lt;&gt;#REF!,COUNTIFS($K$112:$K$1378,$K$112,#REF!,#REF!),"")</f>
        <v>#REF!</v>
      </c>
      <c r="S140" s="5" t="e">
        <f aca="false">IF(AND(#REF!&lt;&gt;#REF!,#REF!=#REF!,M140="positive",M141="negative"),1,"")</f>
        <v>#REF!</v>
      </c>
      <c r="T140" s="5" t="e">
        <f aca="false">IF(AND(#REF!=#REF!,K:K="stroke",M:M="positive",S140&lt;&gt;"1"),1,"")</f>
        <v>#REF!</v>
      </c>
      <c r="U140" s="5" t="e">
        <f aca="false">IF((AND(R140&lt;&gt;"",W140&lt;&gt;1,K:K="stroke",M:M="negative",#REF!=#REF!)),IF(W140&lt;&gt;0,"",1),"")</f>
        <v>#REF!</v>
      </c>
      <c r="V140" s="5" t="e">
        <f aca="false">IF(R140="","",(SUM(S140:U140)+W140))</f>
        <v>#REF!</v>
      </c>
      <c r="W140" s="5" t="e">
        <f aca="false">IF(#REF!&lt;&gt;#REF!,COUNTIFS($K$112:$K$1378,"up",#REF!,#REF!),"")</f>
        <v>#REF!</v>
      </c>
      <c r="X140" s="5" t="e">
        <f aca="false">IF(#REF!&lt;&gt;#REF!,COUNTIFS($K$112:$K$1378,"SRS",#REF!,#REF!),"")</f>
        <v>#REF!</v>
      </c>
      <c r="Y140" s="5" t="e">
        <f aca="false">IF(R140&lt;&gt;"",IF(R140=1,"",COUNTIFS($O$112:$O$1378,"&gt;40",#REF!,#REF!)),"")</f>
        <v>#REF!</v>
      </c>
      <c r="Z140" s="5"/>
      <c r="AA140" s="10"/>
      <c r="AB140" s="5"/>
      <c r="AC140" s="5"/>
      <c r="AD140" s="5"/>
      <c r="AE140" s="5"/>
      <c r="AF140" s="5"/>
      <c r="AG140" s="5"/>
      <c r="AH140" s="5"/>
    </row>
    <row r="141" customFormat="false" ht="15.75" hidden="false" customHeight="false" outlineLevel="0" collapsed="false">
      <c r="A141" s="7" t="n">
        <f aca="false">I141+(H141*60)+(G141*3600)</f>
        <v>60594</v>
      </c>
      <c r="B141" s="8" t="str">
        <f aca="false">CONCATENATE(D141,E141,F141,G141,H141,I141)</f>
        <v>2017210164954</v>
      </c>
      <c r="C141" s="1" t="str">
        <f aca="false">CONCATENATE(D141,E141,F141)</f>
        <v>2017210</v>
      </c>
      <c r="D141" s="1" t="n">
        <v>2017</v>
      </c>
      <c r="E141" s="1" t="n">
        <v>2</v>
      </c>
      <c r="F141" s="1" t="n">
        <v>10</v>
      </c>
      <c r="G141" s="1" t="n">
        <v>16</v>
      </c>
      <c r="H141" s="1" t="n">
        <v>49</v>
      </c>
      <c r="I141" s="1" t="n">
        <v>54</v>
      </c>
      <c r="J141" s="1" t="n">
        <v>973</v>
      </c>
      <c r="K141" s="1" t="s">
        <v>0</v>
      </c>
      <c r="L141" s="1" t="e">
        <f aca="false">IF(#REF!=#REF!,IF(K141="Stroke",IF(K142="Stroke",IF((J142-J141)&lt;0,1000+J142-J141,J142-J141),""),""),"")</f>
        <v>#REF!</v>
      </c>
      <c r="M141" s="1" t="s">
        <v>1</v>
      </c>
      <c r="N141" s="1" t="s">
        <v>2</v>
      </c>
      <c r="O141" s="1" t="n">
        <v>5</v>
      </c>
      <c r="P141" s="1" t="e">
        <f aca="false">IF(#REF!=#REF!,IF(K141="Stroke",IF(K142="Stroke",IF(#REF!=#REF!,IF(Q141=Q142,IF((J142-J141)&lt;0,1000+J142-J141-O141,J142-J141-O141),""),""),""),""),"")</f>
        <v>#REF!</v>
      </c>
      <c r="Q141" s="1" t="n">
        <v>1</v>
      </c>
      <c r="R141" s="1" t="e">
        <f aca="false">IF(#REF!&lt;&gt;#REF!,COUNTIFS($M$2:$M$988,$M$2,$C$2:$C$988,#REF!),"")</f>
        <v>#REF!</v>
      </c>
      <c r="S141" s="1" t="e">
        <f aca="false">IF(R141&lt;&gt;"",IF(R141=1,"",COUNTIFS($Q$2:$Q$988,"&gt;40",$C$2:$C$988,#REF!)),"")</f>
        <v>#REF!</v>
      </c>
      <c r="U141" s="9"/>
      <c r="V141" s="7"/>
      <c r="W141" s="7"/>
      <c r="X141" s="7"/>
      <c r="Y141" s="7"/>
    </row>
    <row r="142" customFormat="false" ht="15.75" hidden="false" customHeight="false" outlineLevel="0" collapsed="false">
      <c r="A142" s="1" t="n">
        <f aca="false">I142+(H142*60)+(G142*3600)</f>
        <v>60594</v>
      </c>
      <c r="B142" s="2" t="str">
        <f aca="false">CONCATENATE(D142,E142,F142,G142,H142,I142)</f>
        <v>2017210164954</v>
      </c>
      <c r="C142" s="1" t="str">
        <f aca="false">CONCATENATE(D142,E142,F142)</f>
        <v>2017210</v>
      </c>
      <c r="D142" s="1" t="n">
        <v>2017</v>
      </c>
      <c r="E142" s="1" t="n">
        <v>2</v>
      </c>
      <c r="F142" s="1" t="n">
        <v>10</v>
      </c>
      <c r="G142" s="1" t="n">
        <v>16</v>
      </c>
      <c r="H142" s="1" t="n">
        <v>49</v>
      </c>
      <c r="I142" s="1" t="n">
        <v>54</v>
      </c>
      <c r="J142" s="1" t="n">
        <v>973</v>
      </c>
      <c r="K142" s="1" t="s">
        <v>0</v>
      </c>
      <c r="L142" s="1" t="e">
        <f aca="false">IF(#REF!=#REF!,IF(K142="Stroke",IF(K143="Stroke",IF((J143-J142)&lt;0,1000+J143-J142,J143-J142),""),""),"")</f>
        <v>#REF!</v>
      </c>
      <c r="M142" s="1" t="s">
        <v>1</v>
      </c>
      <c r="N142" s="1" t="s">
        <v>2</v>
      </c>
      <c r="O142" s="1" t="n">
        <v>5</v>
      </c>
      <c r="P142" s="1" t="e">
        <f aca="false">IF(#REF!=#REF!,IF(K142="Stroke",IF(K143="Stroke",IF(#REF!=#REF!,IF(Q142=Q143,IF((J143-J142)&lt;0,1000+J143-J142-O142,J143-J142-O142),""),""),""),""),"")</f>
        <v>#REF!</v>
      </c>
      <c r="Q142" s="1" t="n">
        <v>1</v>
      </c>
      <c r="R142" s="1" t="e">
        <f aca="false">IF(#REF!&lt;&gt;#REF!,COUNTIFS($K$112:$K$1378,$K$112,#REF!,#REF!),"")</f>
        <v>#REF!</v>
      </c>
      <c r="S142" s="1" t="e">
        <f aca="false">IF(AND(#REF!&lt;&gt;#REF!,#REF!=#REF!,M142="positive",M143="negative"),1,"")</f>
        <v>#REF!</v>
      </c>
      <c r="T142" s="1" t="e">
        <f aca="false">IF(AND(#REF!=#REF!,K:K="stroke",M:M="positive",S142&lt;&gt;"1"),1,"")</f>
        <v>#REF!</v>
      </c>
      <c r="U142" s="1" t="e">
        <f aca="false">IF((AND(R142&lt;&gt;"",W142&lt;&gt;1,K:K="stroke",M:M="negative",#REF!=#REF!)),IF(W142&lt;&gt;0,"",1),"")</f>
        <v>#REF!</v>
      </c>
      <c r="V142" s="1" t="e">
        <f aca="false">IF(R142="","",(SUM(S142:U142)+W142))</f>
        <v>#REF!</v>
      </c>
      <c r="W142" s="1" t="e">
        <f aca="false">IF(#REF!&lt;&gt;#REF!,COUNTIFS($K$112:$K$1378,"up",#REF!,#REF!),"")</f>
        <v>#REF!</v>
      </c>
      <c r="X142" s="1" t="e">
        <f aca="false">IF(#REF!&lt;&gt;#REF!,COUNTIFS($K$112:$K$1378,"SRS",#REF!,#REF!),"")</f>
        <v>#REF!</v>
      </c>
      <c r="Y142" s="1" t="e">
        <f aca="false">IF(R142&lt;&gt;"",IF(R142=1,"",COUNTIFS($O$112:$O$1378,"&gt;40",#REF!,#REF!)),"")</f>
        <v>#REF!</v>
      </c>
      <c r="AA142" s="9"/>
    </row>
    <row r="143" customFormat="false" ht="15.75" hidden="false" customHeight="false" outlineLevel="0" collapsed="false">
      <c r="A143" s="7" t="n">
        <f aca="false">I143+(H143*60)+(G143*3600)</f>
        <v>60595</v>
      </c>
      <c r="B143" s="8" t="str">
        <f aca="false">CONCATENATE(D143,E143,F143,G143,H143,I143)</f>
        <v>2017210164955</v>
      </c>
      <c r="C143" s="1" t="str">
        <f aca="false">CONCATENATE(D143,E143,F143)</f>
        <v>2017210</v>
      </c>
      <c r="D143" s="1" t="n">
        <v>2017</v>
      </c>
      <c r="E143" s="1" t="n">
        <v>2</v>
      </c>
      <c r="F143" s="1" t="n">
        <v>10</v>
      </c>
      <c r="G143" s="1" t="n">
        <v>16</v>
      </c>
      <c r="H143" s="1" t="n">
        <v>49</v>
      </c>
      <c r="I143" s="1" t="n">
        <v>55</v>
      </c>
      <c r="J143" s="1" t="n">
        <v>45</v>
      </c>
      <c r="K143" s="1" t="s">
        <v>0</v>
      </c>
      <c r="L143" s="1" t="e">
        <f aca="false">IF(#REF!=#REF!,IF(K143="Stroke",IF(K144="Stroke",IF((J144-J143)&lt;0,1000+J144-J143,J144-J143),""),""),"")</f>
        <v>#REF!</v>
      </c>
      <c r="M143" s="1" t="s">
        <v>1</v>
      </c>
      <c r="N143" s="1" t="s">
        <v>2</v>
      </c>
      <c r="O143" s="1" t="n">
        <v>4</v>
      </c>
      <c r="P143" s="1" t="e">
        <f aca="false">IF(#REF!=#REF!,IF(K143="Stroke",IF(K144="Stroke",IF(#REF!=#REF!,IF(Q143=Q144,IF((J144-J143)&lt;0,1000+J144-J143-O143,J144-J143-O143),""),""),""),""),"")</f>
        <v>#REF!</v>
      </c>
      <c r="Q143" s="1" t="n">
        <v>1</v>
      </c>
      <c r="R143" s="1" t="e">
        <f aca="false">IF(#REF!&lt;&gt;#REF!,COUNTIFS($M$2:$M$988,$M$2,$C$2:$C$988,#REF!),"")</f>
        <v>#REF!</v>
      </c>
      <c r="S143" s="1" t="e">
        <f aca="false">IF(R143&lt;&gt;"",IF(R143=1,"",COUNTIFS($Q$2:$Q$988,"&gt;40",$C$2:$C$988,#REF!)),"")</f>
        <v>#REF!</v>
      </c>
      <c r="U143" s="9"/>
      <c r="V143" s="7"/>
      <c r="W143" s="7"/>
      <c r="X143" s="7"/>
      <c r="Y143" s="7"/>
    </row>
    <row r="144" customFormat="false" ht="15.75" hidden="false" customHeight="false" outlineLevel="0" collapsed="false">
      <c r="A144" s="1" t="n">
        <f aca="false">I144+(H144*60)+(G144*3600)</f>
        <v>60595</v>
      </c>
      <c r="B144" s="2" t="str">
        <f aca="false">CONCATENATE(D144,E144,F144,G144,H144,I144)</f>
        <v>2017210164955</v>
      </c>
      <c r="C144" s="1" t="str">
        <f aca="false">CONCATENATE(D144,E144,F144)</f>
        <v>2017210</v>
      </c>
      <c r="D144" s="1" t="n">
        <v>2017</v>
      </c>
      <c r="E144" s="1" t="n">
        <v>2</v>
      </c>
      <c r="F144" s="1" t="n">
        <v>10</v>
      </c>
      <c r="G144" s="1" t="n">
        <v>16</v>
      </c>
      <c r="H144" s="1" t="n">
        <v>49</v>
      </c>
      <c r="I144" s="1" t="n">
        <v>55</v>
      </c>
      <c r="J144" s="1" t="n">
        <v>45</v>
      </c>
      <c r="K144" s="1" t="s">
        <v>0</v>
      </c>
      <c r="L144" s="1" t="e">
        <f aca="false">IF(#REF!=#REF!,IF(K144="Stroke",IF(K145="Stroke",IF((J145-J144)&lt;0,1000+J145-J144,J145-J144),""),""),"")</f>
        <v>#REF!</v>
      </c>
      <c r="M144" s="1" t="s">
        <v>1</v>
      </c>
      <c r="N144" s="1" t="s">
        <v>2</v>
      </c>
      <c r="O144" s="1" t="n">
        <v>4</v>
      </c>
      <c r="P144" s="1" t="e">
        <f aca="false">IF(#REF!=#REF!,IF(K144="Stroke",IF(K145="Stroke",IF(#REF!=#REF!,IF(Q144=Q145,IF((J145-J144)&lt;0,1000+J145-J144-O144,J145-J144-O144),""),""),""),""),"")</f>
        <v>#REF!</v>
      </c>
      <c r="Q144" s="1" t="n">
        <v>1</v>
      </c>
      <c r="R144" s="1" t="e">
        <f aca="false">IF(#REF!&lt;&gt;#REF!,COUNTIFS($K$112:$K$1378,$K$112,#REF!,#REF!),"")</f>
        <v>#REF!</v>
      </c>
      <c r="S144" s="1" t="e">
        <f aca="false">IF(AND(#REF!&lt;&gt;#REF!,#REF!=#REF!,M144="positive",M145="negative"),1,"")</f>
        <v>#REF!</v>
      </c>
      <c r="T144" s="1" t="e">
        <f aca="false">IF(AND(#REF!=#REF!,K:K="stroke",M:M="positive",S144&lt;&gt;"1"),1,"")</f>
        <v>#REF!</v>
      </c>
      <c r="U144" s="1" t="e">
        <f aca="false">IF((AND(R144&lt;&gt;"",W144&lt;&gt;1,K:K="stroke",M:M="negative",#REF!=#REF!)),IF(W144&lt;&gt;0,"",1),"")</f>
        <v>#REF!</v>
      </c>
      <c r="V144" s="1" t="e">
        <f aca="false">IF(R144="","",(SUM(S144:U144)+W144))</f>
        <v>#REF!</v>
      </c>
      <c r="W144" s="1" t="e">
        <f aca="false">IF(#REF!&lt;&gt;#REF!,COUNTIFS($K$112:$K$1378,"up",#REF!,#REF!),"")</f>
        <v>#REF!</v>
      </c>
      <c r="X144" s="1" t="e">
        <f aca="false">IF(#REF!&lt;&gt;#REF!,COUNTIFS($K$112:$K$1378,"SRS",#REF!,#REF!),"")</f>
        <v>#REF!</v>
      </c>
      <c r="Y144" s="1" t="e">
        <f aca="false">IF(R144&lt;&gt;"",IF(R144=1,"",COUNTIFS($O$112:$O$1378,"&gt;40",#REF!,#REF!)),"")</f>
        <v>#REF!</v>
      </c>
      <c r="AA144" s="9"/>
    </row>
    <row r="145" customFormat="false" ht="15.75" hidden="false" customHeight="false" outlineLevel="0" collapsed="false">
      <c r="A145" s="7" t="n">
        <f aca="false">I145+(H145*60)+(G145*3600)</f>
        <v>60595</v>
      </c>
      <c r="B145" s="8" t="str">
        <f aca="false">CONCATENATE(D145,E145,F145,G145,H145,I145)</f>
        <v>2017210164955</v>
      </c>
      <c r="C145" s="1" t="str">
        <f aca="false">CONCATENATE(D145,E145,F145)</f>
        <v>2017210</v>
      </c>
      <c r="D145" s="1" t="n">
        <v>2017</v>
      </c>
      <c r="E145" s="1" t="n">
        <v>2</v>
      </c>
      <c r="F145" s="1" t="n">
        <v>10</v>
      </c>
      <c r="G145" s="1" t="n">
        <v>16</v>
      </c>
      <c r="H145" s="1" t="n">
        <v>49</v>
      </c>
      <c r="I145" s="1" t="n">
        <v>55</v>
      </c>
      <c r="J145" s="1" t="n">
        <v>123</v>
      </c>
      <c r="K145" s="1" t="s">
        <v>0</v>
      </c>
      <c r="L145" s="1" t="e">
        <f aca="false">IF(#REF!=#REF!,IF(K145="Stroke",IF(K146="Stroke",IF((J146-J145)&lt;0,1000+J146-J145,J146-J145),""),""),"")</f>
        <v>#REF!</v>
      </c>
      <c r="M145" s="1" t="s">
        <v>1</v>
      </c>
      <c r="N145" s="1" t="s">
        <v>2</v>
      </c>
      <c r="O145" s="1" t="n">
        <v>6</v>
      </c>
      <c r="P145" s="1" t="e">
        <f aca="false">IF(#REF!=#REF!,IF(K145="Stroke",IF(K146="Stroke",IF(#REF!=#REF!,IF(Q145=Q146,IF((J146-J145)&lt;0,1000+J146-J145-O145,J146-J145-O145),""),""),""),""),"")</f>
        <v>#REF!</v>
      </c>
      <c r="Q145" s="1" t="n">
        <v>1</v>
      </c>
      <c r="R145" s="1" t="e">
        <f aca="false">IF(#REF!&lt;&gt;#REF!,COUNTIFS($M$2:$M$988,$M$2,$C$2:$C$988,#REF!),"")</f>
        <v>#REF!</v>
      </c>
      <c r="S145" s="1" t="e">
        <f aca="false">IF(R145&lt;&gt;"",IF(R145=1,"",COUNTIFS($Q$2:$Q$988,"&gt;40",$C$2:$C$988,#REF!)),"")</f>
        <v>#REF!</v>
      </c>
      <c r="U145" s="9"/>
      <c r="V145" s="7"/>
      <c r="W145" s="7"/>
      <c r="X145" s="7"/>
      <c r="Y145" s="7"/>
    </row>
    <row r="146" customFormat="false" ht="15.75" hidden="false" customHeight="false" outlineLevel="0" collapsed="false">
      <c r="A146" s="1" t="n">
        <f aca="false">I146+(H146*60)+(G146*3600)</f>
        <v>60595</v>
      </c>
      <c r="B146" s="2" t="str">
        <f aca="false">CONCATENATE(D146,E146,F146,G146,H146,I146)</f>
        <v>2017210164955</v>
      </c>
      <c r="C146" s="1" t="str">
        <f aca="false">CONCATENATE(D146,E146,F146)</f>
        <v>2017210</v>
      </c>
      <c r="D146" s="1" t="n">
        <v>2017</v>
      </c>
      <c r="E146" s="1" t="n">
        <v>2</v>
      </c>
      <c r="F146" s="1" t="n">
        <v>10</v>
      </c>
      <c r="G146" s="1" t="n">
        <v>16</v>
      </c>
      <c r="H146" s="1" t="n">
        <v>49</v>
      </c>
      <c r="I146" s="1" t="n">
        <v>55</v>
      </c>
      <c r="J146" s="1" t="n">
        <v>123</v>
      </c>
      <c r="K146" s="1" t="s">
        <v>0</v>
      </c>
      <c r="L146" s="1" t="e">
        <f aca="false">IF(#REF!=#REF!,IF(K146="Stroke",IF(K147="Stroke",IF((J147-J146)&lt;0,1000+J147-J146,J147-J146),""),""),"")</f>
        <v>#REF!</v>
      </c>
      <c r="M146" s="1" t="s">
        <v>1</v>
      </c>
      <c r="N146" s="1" t="s">
        <v>2</v>
      </c>
      <c r="O146" s="1" t="n">
        <v>6</v>
      </c>
      <c r="P146" s="1" t="e">
        <f aca="false">IF(#REF!=#REF!,IF(K146="Stroke",IF(K147="Stroke",IF(#REF!=#REF!,IF(Q146=Q147,IF((J147-J146)&lt;0,1000+J147-J146-O146,J147-J146-O146),""),""),""),""),"")</f>
        <v>#REF!</v>
      </c>
      <c r="Q146" s="1" t="n">
        <v>1</v>
      </c>
      <c r="R146" s="1" t="e">
        <f aca="false">IF(#REF!&lt;&gt;#REF!,COUNTIFS($K$112:$K$1378,$K$112,#REF!,#REF!),"")</f>
        <v>#REF!</v>
      </c>
      <c r="S146" s="1" t="e">
        <f aca="false">IF(AND(#REF!&lt;&gt;#REF!,#REF!=#REF!,M146="positive",M147="negative"),1,"")</f>
        <v>#REF!</v>
      </c>
      <c r="T146" s="1" t="e">
        <f aca="false">IF(AND(#REF!=#REF!,K:K="stroke",M:M="positive",S146&lt;&gt;"1"),1,"")</f>
        <v>#REF!</v>
      </c>
      <c r="U146" s="1" t="e">
        <f aca="false">IF((AND(R146&lt;&gt;"",W146&lt;&gt;1,K:K="stroke",M:M="negative",#REF!=#REF!)),IF(W146&lt;&gt;0,"",1),"")</f>
        <v>#REF!</v>
      </c>
      <c r="V146" s="1" t="e">
        <f aca="false">IF(R146="","",(SUM(S146:U146)+W146))</f>
        <v>#REF!</v>
      </c>
      <c r="W146" s="1" t="e">
        <f aca="false">IF(#REF!&lt;&gt;#REF!,COUNTIFS($K$112:$K$1378,"up",#REF!,#REF!),"")</f>
        <v>#REF!</v>
      </c>
      <c r="X146" s="1" t="e">
        <f aca="false">IF(#REF!&lt;&gt;#REF!,COUNTIFS($K$112:$K$1378,"SRS",#REF!,#REF!),"")</f>
        <v>#REF!</v>
      </c>
      <c r="Y146" s="1" t="e">
        <f aca="false">IF(R146&lt;&gt;"",IF(R146=1,"",COUNTIFS($O$112:$O$1378,"&gt;40",#REF!,#REF!)),"")</f>
        <v>#REF!</v>
      </c>
      <c r="AA146" s="9"/>
    </row>
    <row r="147" customFormat="false" ht="15.75" hidden="false" customHeight="false" outlineLevel="0" collapsed="false">
      <c r="A147" s="7" t="n">
        <f aca="false">I147+(H147*60)+(G147*3600)</f>
        <v>60595</v>
      </c>
      <c r="B147" s="8" t="str">
        <f aca="false">CONCATENATE(D147,E147,F147,G147,H147,I147)</f>
        <v>2017210164955</v>
      </c>
      <c r="C147" s="1" t="str">
        <f aca="false">CONCATENATE(D147,E147,F147)</f>
        <v>2017210</v>
      </c>
      <c r="D147" s="1" t="n">
        <v>2017</v>
      </c>
      <c r="E147" s="1" t="n">
        <v>2</v>
      </c>
      <c r="F147" s="1" t="n">
        <v>10</v>
      </c>
      <c r="G147" s="1" t="n">
        <v>16</v>
      </c>
      <c r="H147" s="1" t="n">
        <v>49</v>
      </c>
      <c r="I147" s="1" t="n">
        <v>55</v>
      </c>
      <c r="J147" s="1" t="n">
        <v>193</v>
      </c>
      <c r="K147" s="1" t="s">
        <v>0</v>
      </c>
      <c r="L147" s="1" t="e">
        <f aca="false">IF(#REF!=#REF!,IF(K147="Stroke",IF(K148="Stroke",IF((J148-J147)&lt;0,1000+J148-J147,J148-J147),""),""),"")</f>
        <v>#REF!</v>
      </c>
      <c r="M147" s="1" t="s">
        <v>1</v>
      </c>
      <c r="N147" s="1" t="s">
        <v>2</v>
      </c>
      <c r="O147" s="1" t="n">
        <v>3</v>
      </c>
      <c r="P147" s="1" t="e">
        <f aca="false">IF(#REF!=#REF!,IF(K147="Stroke",IF(K148="Stroke",IF(#REF!=#REF!,IF(Q147=Q148,IF((J148-J147)&lt;0,1000+J148-J147-O147,J148-J147-O147),""),""),""),""),"")</f>
        <v>#REF!</v>
      </c>
      <c r="Q147" s="1" t="n">
        <v>1</v>
      </c>
      <c r="R147" s="1" t="e">
        <f aca="false">IF(#REF!&lt;&gt;#REF!,COUNTIFS($M$2:$M$988,$M$2,$C$2:$C$988,#REF!),"")</f>
        <v>#REF!</v>
      </c>
      <c r="S147" s="1" t="e">
        <f aca="false">IF(R147&lt;&gt;"",IF(R147=1,"",COUNTIFS($Q$2:$Q$988,"&gt;40",$C$2:$C$988,#REF!)),"")</f>
        <v>#REF!</v>
      </c>
      <c r="U147" s="9"/>
      <c r="V147" s="7"/>
      <c r="W147" s="7"/>
      <c r="X147" s="7"/>
      <c r="Y147" s="7"/>
    </row>
    <row r="148" s="5" customFormat="true" ht="15.75" hidden="false" customHeight="false" outlineLevel="0" collapsed="false">
      <c r="A148" s="1" t="n">
        <f aca="false">I148+(H148*60)+(G148*3600)</f>
        <v>60595</v>
      </c>
      <c r="B148" s="2" t="str">
        <f aca="false">CONCATENATE(D148,E148,F148,G148,H148,I148)</f>
        <v>2017210164955</v>
      </c>
      <c r="C148" s="1" t="str">
        <f aca="false">CONCATENATE(D148,E148,F148)</f>
        <v>2017210</v>
      </c>
      <c r="D148" s="1" t="n">
        <v>2017</v>
      </c>
      <c r="E148" s="1" t="n">
        <v>2</v>
      </c>
      <c r="F148" s="1" t="n">
        <v>10</v>
      </c>
      <c r="G148" s="1" t="n">
        <v>16</v>
      </c>
      <c r="H148" s="1" t="n">
        <v>49</v>
      </c>
      <c r="I148" s="1" t="n">
        <v>55</v>
      </c>
      <c r="J148" s="1" t="n">
        <v>193</v>
      </c>
      <c r="K148" s="1" t="s">
        <v>0</v>
      </c>
      <c r="L148" s="1" t="e">
        <f aca="false">IF(#REF!=#REF!,IF(K148="Stroke",IF(K149="Stroke",IF((J149-J148)&lt;0,1000+J149-J148,J149-J148),""),""),"")</f>
        <v>#REF!</v>
      </c>
      <c r="M148" s="1" t="s">
        <v>1</v>
      </c>
      <c r="N148" s="1" t="s">
        <v>2</v>
      </c>
      <c r="O148" s="1" t="n">
        <v>3</v>
      </c>
      <c r="P148" s="1" t="e">
        <f aca="false">IF(#REF!=#REF!,IF(K148="Stroke",IF(K149="Stroke",IF(#REF!=#REF!,IF(Q148=Q149,IF((J149-J148)&lt;0,1000+J149-J148-O148,J149-J148-O148),""),""),""),""),"")</f>
        <v>#REF!</v>
      </c>
      <c r="Q148" s="1" t="n">
        <v>1</v>
      </c>
      <c r="R148" s="1" t="e">
        <f aca="false">IF(#REF!&lt;&gt;#REF!,COUNTIFS($K$112:$K$1378,$K$112,#REF!,#REF!),"")</f>
        <v>#REF!</v>
      </c>
      <c r="S148" s="1" t="e">
        <f aca="false">IF(AND(#REF!&lt;&gt;#REF!,#REF!=#REF!,M148="positive",M149="negative"),1,"")</f>
        <v>#REF!</v>
      </c>
      <c r="T148" s="1" t="e">
        <f aca="false">IF(AND(#REF!=#REF!,K:K="stroke",M:M="positive",S148&lt;&gt;"1"),1,"")</f>
        <v>#REF!</v>
      </c>
      <c r="U148" s="1" t="e">
        <f aca="false">IF((AND(R148&lt;&gt;"",W148&lt;&gt;1,K:K="stroke",M:M="negative",#REF!=#REF!)),IF(W148&lt;&gt;0,"",1),"")</f>
        <v>#REF!</v>
      </c>
      <c r="V148" s="1" t="e">
        <f aca="false">IF(R148="","",(SUM(S148:U148)+W148))</f>
        <v>#REF!</v>
      </c>
      <c r="W148" s="1" t="e">
        <f aca="false">IF(#REF!&lt;&gt;#REF!,COUNTIFS($K$112:$K$1378,"up",#REF!,#REF!),"")</f>
        <v>#REF!</v>
      </c>
      <c r="X148" s="1" t="e">
        <f aca="false">IF(#REF!&lt;&gt;#REF!,COUNTIFS($K$112:$K$1378,"SRS",#REF!,#REF!),"")</f>
        <v>#REF!</v>
      </c>
      <c r="Y148" s="1" t="e">
        <f aca="false">IF(R148&lt;&gt;"",IF(R148=1,"",COUNTIFS($O$112:$O$1378,"&gt;40",#REF!,#REF!)),"")</f>
        <v>#REF!</v>
      </c>
      <c r="Z148" s="1"/>
      <c r="AA148" s="9"/>
      <c r="AB148" s="1"/>
      <c r="AC148" s="1"/>
      <c r="AD148" s="1"/>
      <c r="AE148" s="1"/>
      <c r="AF148" s="1"/>
      <c r="AG148" s="1"/>
      <c r="AH148" s="1"/>
    </row>
    <row r="149" customFormat="false" ht="15.75" hidden="false" customHeight="false" outlineLevel="0" collapsed="false">
      <c r="A149" s="7" t="n">
        <f aca="false">I149+(H149*60)+(G149*3600)</f>
        <v>60595</v>
      </c>
      <c r="B149" s="8" t="str">
        <f aca="false">CONCATENATE(D149,E149,F149,G149,H149,I149)</f>
        <v>2017210164955</v>
      </c>
      <c r="C149" s="1" t="str">
        <f aca="false">CONCATENATE(D149,E149,F149)</f>
        <v>2017210</v>
      </c>
      <c r="D149" s="1" t="n">
        <v>2017</v>
      </c>
      <c r="E149" s="1" t="n">
        <v>2</v>
      </c>
      <c r="F149" s="1" t="n">
        <v>10</v>
      </c>
      <c r="G149" s="1" t="n">
        <v>16</v>
      </c>
      <c r="H149" s="1" t="n">
        <v>49</v>
      </c>
      <c r="I149" s="1" t="n">
        <v>55</v>
      </c>
      <c r="J149" s="1" t="n">
        <v>248</v>
      </c>
      <c r="K149" s="1" t="s">
        <v>0</v>
      </c>
      <c r="L149" s="1" t="e">
        <f aca="false">IF(#REF!=#REF!,IF(K149="Stroke",IF(K150="Stroke",IF((J150-J149)&lt;0,1000+J150-J149,J150-J149),""),""),"")</f>
        <v>#REF!</v>
      </c>
      <c r="M149" s="1" t="s">
        <v>1</v>
      </c>
      <c r="N149" s="1" t="s">
        <v>2</v>
      </c>
      <c r="O149" s="1" t="n">
        <v>15</v>
      </c>
      <c r="P149" s="1" t="e">
        <f aca="false">IF(#REF!=#REF!,IF(K149="Stroke",IF(K150="Stroke",IF(#REF!=#REF!,IF(Q149=Q150,IF((J150-J149)&lt;0,1000+J150-J149-O149,J150-J149-O149),""),""),""),""),"")</f>
        <v>#REF!</v>
      </c>
      <c r="Q149" s="1" t="n">
        <v>1</v>
      </c>
      <c r="R149" s="1" t="e">
        <f aca="false">IF(#REF!&lt;&gt;#REF!,COUNTIFS($M$2:$M$988,$M$2,$C$2:$C$988,#REF!),"")</f>
        <v>#REF!</v>
      </c>
      <c r="S149" s="1" t="e">
        <f aca="false">IF(R149&lt;&gt;"",IF(R149=1,"",COUNTIFS($Q$2:$Q$988,"&gt;40",$C$2:$C$988,#REF!)),"")</f>
        <v>#REF!</v>
      </c>
      <c r="U149" s="9"/>
      <c r="V149" s="7"/>
      <c r="W149" s="7"/>
      <c r="X149" s="7"/>
      <c r="Y149" s="7"/>
    </row>
    <row r="150" customFormat="false" ht="15.75" hidden="false" customHeight="false" outlineLevel="0" collapsed="false">
      <c r="A150" s="1" t="n">
        <f aca="false">I150+(H150*60)+(G150*3600)</f>
        <v>60595</v>
      </c>
      <c r="B150" s="2" t="str">
        <f aca="false">CONCATENATE(D150,E150,F150,G150,H150,I150)</f>
        <v>2017210164955</v>
      </c>
      <c r="C150" s="1" t="str">
        <f aca="false">CONCATENATE(D150,E150,F150)</f>
        <v>2017210</v>
      </c>
      <c r="D150" s="1" t="n">
        <v>2017</v>
      </c>
      <c r="E150" s="1" t="n">
        <v>2</v>
      </c>
      <c r="F150" s="1" t="n">
        <v>10</v>
      </c>
      <c r="G150" s="1" t="n">
        <v>16</v>
      </c>
      <c r="H150" s="1" t="n">
        <v>49</v>
      </c>
      <c r="I150" s="1" t="n">
        <v>55</v>
      </c>
      <c r="J150" s="1" t="n">
        <v>248</v>
      </c>
      <c r="K150" s="1" t="s">
        <v>0</v>
      </c>
      <c r="L150" s="1" t="e">
        <f aca="false">IF(#REF!=#REF!,IF(K150="Stroke",IF(K151="Stroke",IF((J151-J150)&lt;0,1000+J151-J150,J151-J150),""),""),"")</f>
        <v>#REF!</v>
      </c>
      <c r="M150" s="1" t="s">
        <v>1</v>
      </c>
      <c r="N150" s="1" t="s">
        <v>2</v>
      </c>
      <c r="O150" s="1" t="n">
        <v>15</v>
      </c>
      <c r="P150" s="1" t="e">
        <f aca="false">IF(#REF!=#REF!,IF(K150="Stroke",IF(K151="Stroke",IF(#REF!=#REF!,IF(Q150=Q151,IF((J151-J150)&lt;0,1000+J151-J150-O150,J151-J150-O150),""),""),""),""),"")</f>
        <v>#REF!</v>
      </c>
      <c r="Q150" s="1" t="n">
        <v>1</v>
      </c>
      <c r="R150" s="1" t="e">
        <f aca="false">IF(#REF!&lt;&gt;#REF!,COUNTIFS($K$112:$K$1378,$K$112,#REF!,#REF!),"")</f>
        <v>#REF!</v>
      </c>
      <c r="S150" s="1" t="e">
        <f aca="false">IF(AND(#REF!&lt;&gt;#REF!,#REF!=#REF!,M150="positive",M151="negative"),1,"")</f>
        <v>#REF!</v>
      </c>
      <c r="T150" s="1" t="e">
        <f aca="false">IF(AND(#REF!=#REF!,K:K="stroke",M:M="positive",S150&lt;&gt;"1"),1,"")</f>
        <v>#REF!</v>
      </c>
      <c r="U150" s="1" t="e">
        <f aca="false">IF((AND(R150&lt;&gt;"",W150&lt;&gt;1,K:K="stroke",M:M="negative",#REF!=#REF!)),IF(W150&lt;&gt;0,"",1),"")</f>
        <v>#REF!</v>
      </c>
      <c r="V150" s="1" t="e">
        <f aca="false">IF(R150="","",(SUM(S150:U150)+W150))</f>
        <v>#REF!</v>
      </c>
      <c r="W150" s="1" t="e">
        <f aca="false">IF(#REF!&lt;&gt;#REF!,COUNTIFS($K$112:$K$1378,"up",#REF!,#REF!),"")</f>
        <v>#REF!</v>
      </c>
      <c r="X150" s="1" t="e">
        <f aca="false">IF(#REF!&lt;&gt;#REF!,COUNTIFS($K$112:$K$1378,"SRS",#REF!,#REF!),"")</f>
        <v>#REF!</v>
      </c>
      <c r="Y150" s="1" t="e">
        <f aca="false">IF(R150&lt;&gt;"",IF(R150=1,"",COUNTIFS($O$112:$O$1378,"&gt;40",#REF!,#REF!)),"")</f>
        <v>#REF!</v>
      </c>
      <c r="AA150" s="9"/>
    </row>
    <row r="151" customFormat="false" ht="15.75" hidden="false" customHeight="false" outlineLevel="0" collapsed="false">
      <c r="A151" s="7" t="n">
        <f aca="false">I151+(H151*60)+(G151*3600)</f>
        <v>60595</v>
      </c>
      <c r="B151" s="8" t="str">
        <f aca="false">CONCATENATE(D151,E151,F151,G151,H151,I151)</f>
        <v>2017210164955</v>
      </c>
      <c r="C151" s="1" t="str">
        <f aca="false">CONCATENATE(D151,E151,F151)</f>
        <v>2017210</v>
      </c>
      <c r="D151" s="1" t="n">
        <v>2017</v>
      </c>
      <c r="E151" s="1" t="n">
        <v>2</v>
      </c>
      <c r="F151" s="1" t="n">
        <v>10</v>
      </c>
      <c r="G151" s="1" t="n">
        <v>16</v>
      </c>
      <c r="H151" s="1" t="n">
        <v>49</v>
      </c>
      <c r="I151" s="1" t="n">
        <v>55</v>
      </c>
      <c r="J151" s="1" t="n">
        <v>253</v>
      </c>
      <c r="K151" s="1" t="s">
        <v>4</v>
      </c>
      <c r="L151" s="1" t="e">
        <f aca="false">IF(#REF!=#REF!,IF(K151="Stroke",IF(K152="Stroke",IF((J152-J151)&lt;0,1000+J152-J151,J152-J151),""),""),"")</f>
        <v>#REF!</v>
      </c>
      <c r="M151" s="1" t="s">
        <v>1</v>
      </c>
      <c r="N151" s="1" t="s">
        <v>2</v>
      </c>
      <c r="O151" s="1" t="n">
        <v>0</v>
      </c>
      <c r="P151" s="1" t="e">
        <f aca="false">IF(#REF!=#REF!,IF(K151="Stroke",IF(K152="Stroke",IF(#REF!=#REF!,IF(Q151=Q152,IF((J152-J151)&lt;0,1000+J152-J151-O151,J152-J151-O151),""),""),""),""),"")</f>
        <v>#REF!</v>
      </c>
      <c r="Q151" s="1" t="n">
        <v>1</v>
      </c>
      <c r="R151" s="1" t="e">
        <f aca="false">IF(#REF!&lt;&gt;#REF!,COUNTIFS($M$2:$M$988,$M$2,$C$2:$C$988,#REF!),"")</f>
        <v>#REF!</v>
      </c>
      <c r="S151" s="1" t="e">
        <f aca="false">IF(R151&lt;&gt;"",IF(R151=1,"",COUNTIFS($Q$2:$Q$988,"&gt;40",$C$2:$C$988,#REF!)),"")</f>
        <v>#REF!</v>
      </c>
      <c r="U151" s="9"/>
      <c r="V151" s="7"/>
      <c r="W151" s="7"/>
      <c r="X151" s="7"/>
      <c r="Y151" s="7"/>
    </row>
    <row r="152" customFormat="false" ht="15.75" hidden="false" customHeight="false" outlineLevel="0" collapsed="false">
      <c r="A152" s="1" t="n">
        <f aca="false">I152+(H152*60)+(G152*3600)</f>
        <v>60595</v>
      </c>
      <c r="B152" s="2" t="str">
        <f aca="false">CONCATENATE(D152,E152,F152,G152,H152,I152)</f>
        <v>2017210164955</v>
      </c>
      <c r="C152" s="1" t="str">
        <f aca="false">CONCATENATE(D152,E152,F152)</f>
        <v>2017210</v>
      </c>
      <c r="D152" s="1" t="n">
        <v>2017</v>
      </c>
      <c r="E152" s="1" t="n">
        <v>2</v>
      </c>
      <c r="F152" s="1" t="n">
        <v>10</v>
      </c>
      <c r="G152" s="1" t="n">
        <v>16</v>
      </c>
      <c r="H152" s="1" t="n">
        <v>49</v>
      </c>
      <c r="I152" s="1" t="n">
        <v>55</v>
      </c>
      <c r="J152" s="1" t="n">
        <v>253</v>
      </c>
      <c r="K152" s="1" t="s">
        <v>4</v>
      </c>
      <c r="L152" s="1" t="e">
        <f aca="false">IF(#REF!=#REF!,IF(K152="Stroke",IF(K153="Stroke",IF((J153-J152)&lt;0,1000+J153-J152,J153-J152),""),""),"")</f>
        <v>#REF!</v>
      </c>
      <c r="M152" s="1" t="s">
        <v>1</v>
      </c>
      <c r="N152" s="1" t="s">
        <v>2</v>
      </c>
      <c r="O152" s="1" t="n">
        <v>0</v>
      </c>
      <c r="P152" s="1" t="e">
        <f aca="false">IF(#REF!=#REF!,IF(K152="Stroke",IF(K153="Stroke",IF(#REF!=#REF!,IF(Q152=Q153,IF((J153-J152)&lt;0,1000+J153-J152-O152,J153-J152-O152),""),""),""),""),"")</f>
        <v>#REF!</v>
      </c>
      <c r="Q152" s="1" t="n">
        <v>1</v>
      </c>
      <c r="R152" s="1" t="e">
        <f aca="false">IF(#REF!&lt;&gt;#REF!,COUNTIFS($K$112:$K$1378,$K$112,#REF!,#REF!),"")</f>
        <v>#REF!</v>
      </c>
      <c r="S152" s="1" t="e">
        <f aca="false">IF(AND(#REF!&lt;&gt;#REF!,#REF!=#REF!,M152="positive",M153="negative"),1,"")</f>
        <v>#REF!</v>
      </c>
      <c r="T152" s="1" t="e">
        <f aca="false">IF(AND(#REF!=#REF!,K:K="stroke",M:M="positive",S152&lt;&gt;"1"),1,"")</f>
        <v>#REF!</v>
      </c>
      <c r="U152" s="1" t="e">
        <f aca="false">IF((AND(R152&lt;&gt;"",W152&lt;&gt;1,K:K="stroke",M:M="negative",#REF!=#REF!)),IF(W152&lt;&gt;0,"",1),"")</f>
        <v>#REF!</v>
      </c>
      <c r="V152" s="1" t="e">
        <f aca="false">IF(R152="","",(SUM(S152:U152)+W152))</f>
        <v>#REF!</v>
      </c>
      <c r="W152" s="1" t="e">
        <f aca="false">IF(#REF!&lt;&gt;#REF!,COUNTIFS($K$112:$K$1378,"up",#REF!,#REF!),"")</f>
        <v>#REF!</v>
      </c>
      <c r="X152" s="1" t="e">
        <f aca="false">IF(#REF!&lt;&gt;#REF!,COUNTIFS($K$112:$K$1378,"SRS",#REF!,#REF!),"")</f>
        <v>#REF!</v>
      </c>
      <c r="Y152" s="1" t="e">
        <f aca="false">IF(R152&lt;&gt;"",IF(R152=1,"",COUNTIFS($O$112:$O$1378,"&gt;40",#REF!,#REF!)),"")</f>
        <v>#REF!</v>
      </c>
      <c r="AA152" s="9"/>
    </row>
    <row r="153" customFormat="false" ht="15.75" hidden="false" customHeight="false" outlineLevel="0" collapsed="false">
      <c r="A153" s="7" t="n">
        <f aca="false">I153+(H153*60)+(G153*3600)</f>
        <v>60595</v>
      </c>
      <c r="B153" s="8" t="str">
        <f aca="false">CONCATENATE(D153,E153,F153,G153,H153,I153)</f>
        <v>2017210164955</v>
      </c>
      <c r="C153" s="1" t="str">
        <f aca="false">CONCATENATE(D153,E153,F153)</f>
        <v>2017210</v>
      </c>
      <c r="D153" s="1" t="n">
        <v>2017</v>
      </c>
      <c r="E153" s="1" t="n">
        <v>2</v>
      </c>
      <c r="F153" s="1" t="n">
        <v>10</v>
      </c>
      <c r="G153" s="1" t="n">
        <v>16</v>
      </c>
      <c r="H153" s="1" t="n">
        <v>49</v>
      </c>
      <c r="I153" s="1" t="n">
        <v>55</v>
      </c>
      <c r="J153" s="1" t="n">
        <v>257</v>
      </c>
      <c r="K153" s="1" t="s">
        <v>4</v>
      </c>
      <c r="L153" s="1" t="e">
        <f aca="false">IF(#REF!=#REF!,IF(K153="Stroke",IF(K154="Stroke",IF((J154-J153)&lt;0,1000+J154-J153,J154-J153),""),""),"")</f>
        <v>#REF!</v>
      </c>
      <c r="M153" s="1" t="s">
        <v>1</v>
      </c>
      <c r="N153" s="1" t="s">
        <v>2</v>
      </c>
      <c r="O153" s="1" t="n">
        <v>0</v>
      </c>
      <c r="P153" s="1" t="e">
        <f aca="false">IF(#REF!=#REF!,IF(K153="Stroke",IF(K154="Stroke",IF(#REF!=#REF!,IF(Q153=Q154,IF((J154-J153)&lt;0,1000+J154-J153-O153,J154-J153-O153),""),""),""),""),"")</f>
        <v>#REF!</v>
      </c>
      <c r="Q153" s="1" t="n">
        <v>1</v>
      </c>
      <c r="R153" s="1" t="e">
        <f aca="false">IF(#REF!&lt;&gt;#REF!,COUNTIFS($M$2:$M$988,$M$2,$C$2:$C$988,#REF!),"")</f>
        <v>#REF!</v>
      </c>
      <c r="S153" s="1" t="e">
        <f aca="false">IF(R153&lt;&gt;"",IF(R153=1,"",COUNTIFS($Q$2:$Q$988,"&gt;40",$C$2:$C$988,#REF!)),"")</f>
        <v>#REF!</v>
      </c>
      <c r="U153" s="9"/>
      <c r="V153" s="7"/>
      <c r="W153" s="7"/>
      <c r="X153" s="7"/>
      <c r="Y153" s="7"/>
    </row>
    <row r="154" customFormat="false" ht="15.75" hidden="false" customHeight="false" outlineLevel="0" collapsed="false">
      <c r="A154" s="1" t="n">
        <f aca="false">I154+(H154*60)+(G154*3600)</f>
        <v>60595</v>
      </c>
      <c r="B154" s="2" t="str">
        <f aca="false">CONCATENATE(D154,E154,F154,G154,H154,I154)</f>
        <v>2017210164955</v>
      </c>
      <c r="C154" s="1" t="str">
        <f aca="false">CONCATENATE(D154,E154,F154)</f>
        <v>2017210</v>
      </c>
      <c r="D154" s="1" t="n">
        <v>2017</v>
      </c>
      <c r="E154" s="1" t="n">
        <v>2</v>
      </c>
      <c r="F154" s="1" t="n">
        <v>10</v>
      </c>
      <c r="G154" s="1" t="n">
        <v>16</v>
      </c>
      <c r="H154" s="1" t="n">
        <v>49</v>
      </c>
      <c r="I154" s="1" t="n">
        <v>55</v>
      </c>
      <c r="J154" s="1" t="n">
        <v>257</v>
      </c>
      <c r="K154" s="1" t="s">
        <v>4</v>
      </c>
      <c r="L154" s="1" t="e">
        <f aca="false">IF(#REF!=#REF!,IF(K154="Stroke",IF(K155="Stroke",IF((J155-J154)&lt;0,1000+J155-J154,J155-J154),""),""),"")</f>
        <v>#REF!</v>
      </c>
      <c r="M154" s="1" t="s">
        <v>1</v>
      </c>
      <c r="N154" s="1" t="s">
        <v>2</v>
      </c>
      <c r="O154" s="1" t="n">
        <v>0</v>
      </c>
      <c r="P154" s="1" t="e">
        <f aca="false">IF(#REF!=#REF!,IF(K154="Stroke",IF(K155="Stroke",IF(#REF!=#REF!,IF(Q154=Q155,IF((J155-J154)&lt;0,1000+J155-J154-O154,J155-J154-O154),""),""),""),""),"")</f>
        <v>#REF!</v>
      </c>
      <c r="Q154" s="1" t="n">
        <v>1</v>
      </c>
      <c r="R154" s="1" t="e">
        <f aca="false">IF(#REF!&lt;&gt;#REF!,COUNTIFS($K$112:$K$1378,$K$112,#REF!,#REF!),"")</f>
        <v>#REF!</v>
      </c>
      <c r="S154" s="1" t="e">
        <f aca="false">IF(AND(#REF!&lt;&gt;#REF!,#REF!=#REF!,M154="positive",M155="negative"),1,"")</f>
        <v>#REF!</v>
      </c>
      <c r="T154" s="1" t="e">
        <f aca="false">IF(AND(#REF!=#REF!,K:K="stroke",M:M="positive",S154&lt;&gt;"1"),1,"")</f>
        <v>#REF!</v>
      </c>
      <c r="U154" s="1" t="e">
        <f aca="false">IF((AND(R154&lt;&gt;"",W154&lt;&gt;1,K:K="stroke",M:M="negative",#REF!=#REF!)),IF(W154&lt;&gt;0,"",1),"")</f>
        <v>#REF!</v>
      </c>
      <c r="V154" s="1" t="e">
        <f aca="false">IF(R154="","",(SUM(S154:U154)+W154))</f>
        <v>#REF!</v>
      </c>
      <c r="W154" s="1" t="e">
        <f aca="false">IF(#REF!&lt;&gt;#REF!,COUNTIFS($K$112:$K$1378,"up",#REF!,#REF!),"")</f>
        <v>#REF!</v>
      </c>
      <c r="X154" s="1" t="e">
        <f aca="false">IF(#REF!&lt;&gt;#REF!,COUNTIFS($K$112:$K$1378,"SRS",#REF!,#REF!),"")</f>
        <v>#REF!</v>
      </c>
      <c r="Y154" s="1" t="e">
        <f aca="false">IF(R154&lt;&gt;"",IF(R154=1,"",COUNTIFS($O$112:$O$1378,"&gt;40",#REF!,#REF!)),"")</f>
        <v>#REF!</v>
      </c>
      <c r="AA154" s="9"/>
    </row>
    <row r="155" customFormat="false" ht="15.75" hidden="false" customHeight="false" outlineLevel="0" collapsed="false">
      <c r="A155" s="7" t="n">
        <f aca="false">I155+(H155*60)+(G155*3600)</f>
        <v>60595</v>
      </c>
      <c r="B155" s="8" t="str">
        <f aca="false">CONCATENATE(D155,E155,F155,G155,H155,I155)</f>
        <v>2017210164955</v>
      </c>
      <c r="C155" s="1" t="str">
        <f aca="false">CONCATENATE(D155,E155,F155)</f>
        <v>2017210</v>
      </c>
      <c r="D155" s="1" t="n">
        <v>2017</v>
      </c>
      <c r="E155" s="1" t="n">
        <v>2</v>
      </c>
      <c r="F155" s="1" t="n">
        <v>10</v>
      </c>
      <c r="G155" s="1" t="n">
        <v>16</v>
      </c>
      <c r="H155" s="1" t="n">
        <v>49</v>
      </c>
      <c r="I155" s="1" t="n">
        <v>55</v>
      </c>
      <c r="J155" s="1" t="n">
        <v>316</v>
      </c>
      <c r="K155" s="1" t="s">
        <v>0</v>
      </c>
      <c r="L155" s="1" t="e">
        <f aca="false">IF(#REF!=#REF!,IF(K155="Stroke",IF(K156="Stroke",IF((J156-J155)&lt;0,1000+J156-J155,J156-J155),""),""),"")</f>
        <v>#REF!</v>
      </c>
      <c r="M155" s="1" t="s">
        <v>1</v>
      </c>
      <c r="N155" s="1" t="s">
        <v>2</v>
      </c>
      <c r="O155" s="1" t="n">
        <v>4</v>
      </c>
      <c r="P155" s="1" t="e">
        <f aca="false">IF(#REF!=#REF!,IF(K155="Stroke",IF(K156="Stroke",IF(#REF!=#REF!,IF(Q155=Q156,IF((J156-J155)&lt;0,1000+J156-J155-O155,J156-J155-O155),""),""),""),""),"")</f>
        <v>#REF!</v>
      </c>
      <c r="Q155" s="1" t="n">
        <v>1</v>
      </c>
      <c r="R155" s="1" t="e">
        <f aca="false">IF(#REF!&lt;&gt;#REF!,COUNTIFS($M$2:$M$988,$M$2,$C$2:$C$988,#REF!),"")</f>
        <v>#REF!</v>
      </c>
      <c r="S155" s="1" t="e">
        <f aca="false">IF(R155&lt;&gt;"",IF(R155=1,"",COUNTIFS($Q$2:$Q$988,"&gt;40",$C$2:$C$988,#REF!)),"")</f>
        <v>#REF!</v>
      </c>
      <c r="U155" s="9"/>
      <c r="V155" s="7"/>
      <c r="W155" s="7"/>
      <c r="X155" s="7"/>
      <c r="Y155" s="7"/>
    </row>
    <row r="156" customFormat="false" ht="15.75" hidden="false" customHeight="false" outlineLevel="0" collapsed="false">
      <c r="A156" s="1" t="n">
        <f aca="false">I156+(H156*60)+(G156*3600)</f>
        <v>60595</v>
      </c>
      <c r="B156" s="2" t="str">
        <f aca="false">CONCATENATE(D156,E156,F156,G156,H156,I156)</f>
        <v>2017210164955</v>
      </c>
      <c r="C156" s="1" t="str">
        <f aca="false">CONCATENATE(D156,E156,F156)</f>
        <v>2017210</v>
      </c>
      <c r="D156" s="1" t="n">
        <v>2017</v>
      </c>
      <c r="E156" s="1" t="n">
        <v>2</v>
      </c>
      <c r="F156" s="1" t="n">
        <v>10</v>
      </c>
      <c r="G156" s="1" t="n">
        <v>16</v>
      </c>
      <c r="H156" s="1" t="n">
        <v>49</v>
      </c>
      <c r="I156" s="1" t="n">
        <v>55</v>
      </c>
      <c r="J156" s="1" t="n">
        <v>316</v>
      </c>
      <c r="K156" s="1" t="s">
        <v>0</v>
      </c>
      <c r="L156" s="1" t="e">
        <f aca="false">IF(#REF!=#REF!,IF(K156="Stroke",IF(K157="Stroke",IF((J157-J156)&lt;0,1000+J157-J156,J157-J156),""),""),"")</f>
        <v>#REF!</v>
      </c>
      <c r="M156" s="1" t="s">
        <v>1</v>
      </c>
      <c r="N156" s="1" t="s">
        <v>2</v>
      </c>
      <c r="O156" s="1" t="n">
        <v>4</v>
      </c>
      <c r="P156" s="1" t="e">
        <f aca="false">IF(#REF!=#REF!,IF(K156="Stroke",IF(K157="Stroke",IF(#REF!=#REF!,IF(Q156=Q157,IF((J157-J156)&lt;0,1000+J157-J156-O156,J157-J156-O156),""),""),""),""),"")</f>
        <v>#REF!</v>
      </c>
      <c r="Q156" s="1" t="n">
        <v>1</v>
      </c>
      <c r="R156" s="1" t="e">
        <f aca="false">IF(#REF!&lt;&gt;#REF!,COUNTIFS($K$112:$K$1378,$K$112,#REF!,#REF!),"")</f>
        <v>#REF!</v>
      </c>
      <c r="S156" s="1" t="e">
        <f aca="false">IF(AND(#REF!&lt;&gt;#REF!,#REF!=#REF!,M156="positive",M157="negative"),1,"")</f>
        <v>#REF!</v>
      </c>
      <c r="T156" s="1" t="e">
        <f aca="false">IF(AND(#REF!=#REF!,K:K="stroke",M:M="positive",S156&lt;&gt;"1"),1,"")</f>
        <v>#REF!</v>
      </c>
      <c r="U156" s="1" t="e">
        <f aca="false">IF((AND(R156&lt;&gt;"",W156&lt;&gt;1,K:K="stroke",M:M="negative",#REF!=#REF!)),IF(W156&lt;&gt;0,"",1),"")</f>
        <v>#REF!</v>
      </c>
      <c r="V156" s="1" t="e">
        <f aca="false">IF(R156="","",(SUM(S156:U156)+W156))</f>
        <v>#REF!</v>
      </c>
      <c r="W156" s="1" t="e">
        <f aca="false">IF(#REF!&lt;&gt;#REF!,COUNTIFS($K$112:$K$1378,"up",#REF!,#REF!),"")</f>
        <v>#REF!</v>
      </c>
      <c r="X156" s="1" t="e">
        <f aca="false">IF(#REF!&lt;&gt;#REF!,COUNTIFS($K$112:$K$1378,"SRS",#REF!,#REF!),"")</f>
        <v>#REF!</v>
      </c>
      <c r="Y156" s="1" t="e">
        <f aca="false">IF(R156&lt;&gt;"",IF(R156=1,"",COUNTIFS($O$112:$O$1378,"&gt;40",#REF!,#REF!)),"")</f>
        <v>#REF!</v>
      </c>
      <c r="AA156" s="9"/>
    </row>
    <row r="157" s="5" customFormat="true" ht="15.75" hidden="false" customHeight="false" outlineLevel="0" collapsed="false">
      <c r="A157" s="7" t="n">
        <f aca="false">I157+(H157*60)+(G157*3600)</f>
        <v>60595</v>
      </c>
      <c r="B157" s="8" t="str">
        <f aca="false">CONCATENATE(D157,E157,F157,G157,H157,I157)</f>
        <v>2017210164955</v>
      </c>
      <c r="C157" s="1" t="str">
        <f aca="false">CONCATENATE(D157,E157,F157)</f>
        <v>2017210</v>
      </c>
      <c r="D157" s="1" t="n">
        <v>2017</v>
      </c>
      <c r="E157" s="1" t="n">
        <v>2</v>
      </c>
      <c r="F157" s="1" t="n">
        <v>10</v>
      </c>
      <c r="G157" s="1" t="n">
        <v>16</v>
      </c>
      <c r="H157" s="1" t="n">
        <v>49</v>
      </c>
      <c r="I157" s="1" t="n">
        <v>55</v>
      </c>
      <c r="J157" s="1" t="n">
        <v>409</v>
      </c>
      <c r="K157" s="1" t="s">
        <v>0</v>
      </c>
      <c r="L157" s="1" t="e">
        <f aca="false">IF(#REF!=#REF!,IF(K157="Stroke",IF(K158="Stroke",IF((J158-J157)&lt;0,1000+J158-J157,J158-J157),""),""),"")</f>
        <v>#REF!</v>
      </c>
      <c r="M157" s="1" t="s">
        <v>1</v>
      </c>
      <c r="N157" s="1" t="s">
        <v>2</v>
      </c>
      <c r="O157" s="1" t="n">
        <v>11</v>
      </c>
      <c r="P157" s="1" t="e">
        <f aca="false">IF(#REF!=#REF!,IF(K157="Stroke",IF(K158="Stroke",IF(#REF!=#REF!,IF(Q157=Q158,IF((J158-J157)&lt;0,1000+J158-J157-O157,J158-J157-O157),""),""),""),""),"")</f>
        <v>#REF!</v>
      </c>
      <c r="Q157" s="1" t="n">
        <v>1</v>
      </c>
      <c r="R157" s="1" t="e">
        <f aca="false">IF(#REF!&lt;&gt;#REF!,COUNTIFS($M$2:$M$988,$M$2,$C$2:$C$988,#REF!),"")</f>
        <v>#REF!</v>
      </c>
      <c r="S157" s="1" t="e">
        <f aca="false">IF(R157&lt;&gt;"",IF(R157=1,"",COUNTIFS($Q$2:$Q$988,"&gt;40",$C$2:$C$988,#REF!)),"")</f>
        <v>#REF!</v>
      </c>
      <c r="T157" s="1"/>
      <c r="U157" s="9"/>
      <c r="V157" s="7"/>
      <c r="W157" s="7"/>
      <c r="X157" s="7"/>
      <c r="Y157" s="7"/>
      <c r="Z157" s="1"/>
      <c r="AA157" s="1"/>
      <c r="AB157" s="1"/>
      <c r="AC157" s="1"/>
      <c r="AD157" s="1"/>
      <c r="AE157" s="1"/>
      <c r="AF157" s="1"/>
      <c r="AG157" s="1"/>
      <c r="AH157" s="1"/>
    </row>
    <row r="158" customFormat="false" ht="15.75" hidden="false" customHeight="false" outlineLevel="0" collapsed="false">
      <c r="A158" s="1" t="n">
        <f aca="false">I158+(H158*60)+(G158*3600)</f>
        <v>60595</v>
      </c>
      <c r="B158" s="2" t="str">
        <f aca="false">CONCATENATE(D158,E158,F158,G158,H158,I158)</f>
        <v>2017210164955</v>
      </c>
      <c r="C158" s="1" t="str">
        <f aca="false">CONCATENATE(D158,E158,F158)</f>
        <v>2017210</v>
      </c>
      <c r="D158" s="1" t="n">
        <v>2017</v>
      </c>
      <c r="E158" s="1" t="n">
        <v>2</v>
      </c>
      <c r="F158" s="1" t="n">
        <v>10</v>
      </c>
      <c r="G158" s="1" t="n">
        <v>16</v>
      </c>
      <c r="H158" s="1" t="n">
        <v>49</v>
      </c>
      <c r="I158" s="1" t="n">
        <v>55</v>
      </c>
      <c r="J158" s="1" t="n">
        <v>409</v>
      </c>
      <c r="K158" s="1" t="s">
        <v>0</v>
      </c>
      <c r="L158" s="1" t="e">
        <f aca="false">IF(#REF!=#REF!,IF(K158="Stroke",IF(K159="Stroke",IF((J159-J158)&lt;0,1000+J159-J158,J159-J158),""),""),"")</f>
        <v>#REF!</v>
      </c>
      <c r="M158" s="1" t="s">
        <v>1</v>
      </c>
      <c r="N158" s="1" t="s">
        <v>2</v>
      </c>
      <c r="O158" s="1" t="n">
        <v>11</v>
      </c>
      <c r="P158" s="1" t="e">
        <f aca="false">IF(#REF!=#REF!,IF(K158="Stroke",IF(K159="Stroke",IF(#REF!=#REF!,IF(Q158=Q159,IF((J159-J158)&lt;0,1000+J159-J158-O158,J159-J158-O158),""),""),""),""),"")</f>
        <v>#REF!</v>
      </c>
      <c r="Q158" s="1" t="n">
        <v>1</v>
      </c>
      <c r="R158" s="1" t="e">
        <f aca="false">IF(#REF!&lt;&gt;#REF!,COUNTIFS($K$112:$K$1378,$K$112,#REF!,#REF!),"")</f>
        <v>#REF!</v>
      </c>
      <c r="S158" s="1" t="e">
        <f aca="false">IF(AND(#REF!&lt;&gt;#REF!,#REF!=#REF!,M158="positive",M159="negative"),1,"")</f>
        <v>#REF!</v>
      </c>
      <c r="T158" s="1" t="e">
        <f aca="false">IF(AND(#REF!=#REF!,K:K="stroke",M:M="positive",S158&lt;&gt;"1"),1,"")</f>
        <v>#REF!</v>
      </c>
      <c r="U158" s="1" t="e">
        <f aca="false">IF((AND(R158&lt;&gt;"",W158&lt;&gt;1,K:K="stroke",M:M="negative",#REF!=#REF!)),IF(W158&lt;&gt;0,"",1),"")</f>
        <v>#REF!</v>
      </c>
      <c r="V158" s="1" t="e">
        <f aca="false">IF(R158="","",(SUM(S158:U158)+W158))</f>
        <v>#REF!</v>
      </c>
      <c r="W158" s="1" t="e">
        <f aca="false">IF(#REF!&lt;&gt;#REF!,COUNTIFS($K$112:$K$1378,"up",#REF!,#REF!),"")</f>
        <v>#REF!</v>
      </c>
      <c r="X158" s="1" t="e">
        <f aca="false">IF(#REF!&lt;&gt;#REF!,COUNTIFS($K$112:$K$1378,"SRS",#REF!,#REF!),"")</f>
        <v>#REF!</v>
      </c>
      <c r="Y158" s="1" t="e">
        <f aca="false">IF(R158&lt;&gt;"",IF(R158=1,"",COUNTIFS($O$112:$O$1378,"&gt;40",#REF!,#REF!)),"")</f>
        <v>#REF!</v>
      </c>
      <c r="AA158" s="9"/>
    </row>
    <row r="159" customFormat="false" ht="15.75" hidden="false" customHeight="false" outlineLevel="0" collapsed="false">
      <c r="A159" s="7" t="n">
        <f aca="false">I159+(H159*60)+(G159*3600)</f>
        <v>60595</v>
      </c>
      <c r="B159" s="8" t="str">
        <f aca="false">CONCATENATE(D159,E159,F159,G159,H159,I159)</f>
        <v>2017210164955</v>
      </c>
      <c r="C159" s="1" t="str">
        <f aca="false">CONCATENATE(D159,E159,F159)</f>
        <v>2017210</v>
      </c>
      <c r="D159" s="1" t="n">
        <v>2017</v>
      </c>
      <c r="E159" s="1" t="n">
        <v>2</v>
      </c>
      <c r="F159" s="1" t="n">
        <v>10</v>
      </c>
      <c r="G159" s="1" t="n">
        <v>16</v>
      </c>
      <c r="H159" s="1" t="n">
        <v>49</v>
      </c>
      <c r="I159" s="1" t="n">
        <v>55</v>
      </c>
      <c r="J159" s="1" t="n">
        <v>465</v>
      </c>
      <c r="K159" s="1" t="s">
        <v>0</v>
      </c>
      <c r="L159" s="1" t="e">
        <f aca="false">IF(#REF!=#REF!,IF(K159="Stroke",IF(K160="Stroke",IF((J160-J159)&lt;0,1000+J160-J159,J160-J159),""),""),"")</f>
        <v>#REF!</v>
      </c>
      <c r="M159" s="1" t="s">
        <v>1</v>
      </c>
      <c r="N159" s="1" t="s">
        <v>2</v>
      </c>
      <c r="O159" s="1" t="n">
        <v>2</v>
      </c>
      <c r="P159" s="1" t="e">
        <f aca="false">IF(#REF!=#REF!,IF(K159="Stroke",IF(K160="Stroke",IF(#REF!=#REF!,IF(Q159=Q160,IF((J160-J159)&lt;0,1000+J160-J159-O159,J160-J159-O159),""),""),""),""),"")</f>
        <v>#REF!</v>
      </c>
      <c r="Q159" s="1" t="n">
        <v>1</v>
      </c>
      <c r="R159" s="1" t="e">
        <f aca="false">IF(#REF!&lt;&gt;#REF!,COUNTIFS($M$2:$M$988,$M$2,$C$2:$C$988,#REF!),"")</f>
        <v>#REF!</v>
      </c>
      <c r="S159" s="1" t="e">
        <f aca="false">IF(R159&lt;&gt;"",IF(R159=1,"",COUNTIFS($Q$2:$Q$988,"&gt;40",$C$2:$C$988,#REF!)),"")</f>
        <v>#REF!</v>
      </c>
      <c r="U159" s="9"/>
      <c r="V159" s="7"/>
      <c r="W159" s="7"/>
      <c r="X159" s="7"/>
      <c r="Y159" s="7"/>
    </row>
    <row r="160" customFormat="false" ht="15.75" hidden="false" customHeight="false" outlineLevel="0" collapsed="false">
      <c r="A160" s="1" t="n">
        <f aca="false">I160+(H160*60)+(G160*3600)</f>
        <v>60595</v>
      </c>
      <c r="B160" s="2" t="str">
        <f aca="false">CONCATENATE(D160,E160,F160,G160,H160,I160)</f>
        <v>2017210164955</v>
      </c>
      <c r="C160" s="1" t="str">
        <f aca="false">CONCATENATE(D160,E160,F160)</f>
        <v>2017210</v>
      </c>
      <c r="D160" s="1" t="n">
        <v>2017</v>
      </c>
      <c r="E160" s="1" t="n">
        <v>2</v>
      </c>
      <c r="F160" s="1" t="n">
        <v>10</v>
      </c>
      <c r="G160" s="1" t="n">
        <v>16</v>
      </c>
      <c r="H160" s="1" t="n">
        <v>49</v>
      </c>
      <c r="I160" s="1" t="n">
        <v>55</v>
      </c>
      <c r="J160" s="1" t="n">
        <v>465</v>
      </c>
      <c r="K160" s="1" t="s">
        <v>0</v>
      </c>
      <c r="L160" s="1" t="e">
        <f aca="false">IF(#REF!=#REF!,IF(K160="Stroke",IF(K161="Stroke",IF((J161-J160)&lt;0,1000+J161-J160,J161-J160),""),""),"")</f>
        <v>#REF!</v>
      </c>
      <c r="M160" s="1" t="s">
        <v>1</v>
      </c>
      <c r="N160" s="1" t="s">
        <v>2</v>
      </c>
      <c r="O160" s="1" t="n">
        <v>2</v>
      </c>
      <c r="P160" s="1" t="e">
        <f aca="false">IF(#REF!=#REF!,IF(K160="Stroke",IF(K161="Stroke",IF(#REF!=#REF!,IF(Q160=Q161,IF((J161-J160)&lt;0,1000+J161-J160-O160,J161-J160-O160),""),""),""),""),"")</f>
        <v>#REF!</v>
      </c>
      <c r="Q160" s="1" t="n">
        <v>1</v>
      </c>
      <c r="R160" s="1" t="e">
        <f aca="false">IF(#REF!&lt;&gt;#REF!,COUNTIFS($K$112:$K$1378,$K$112,#REF!,#REF!),"")</f>
        <v>#REF!</v>
      </c>
      <c r="S160" s="1" t="e">
        <f aca="false">IF(AND(#REF!&lt;&gt;#REF!,#REF!=#REF!,M160="positive",M161="negative"),1,"")</f>
        <v>#REF!</v>
      </c>
      <c r="T160" s="1" t="e">
        <f aca="false">IF(AND(#REF!=#REF!,K:K="stroke",M:M="positive",S160&lt;&gt;"1"),1,"")</f>
        <v>#REF!</v>
      </c>
      <c r="U160" s="1" t="e">
        <f aca="false">IF((AND(R160&lt;&gt;"",W160&lt;&gt;1,K:K="stroke",M:M="negative",#REF!=#REF!)),IF(W160&lt;&gt;0,"",1),"")</f>
        <v>#REF!</v>
      </c>
      <c r="V160" s="1" t="e">
        <f aca="false">IF(R160="","",(SUM(S160:U160)+W160))</f>
        <v>#REF!</v>
      </c>
      <c r="W160" s="1" t="e">
        <f aca="false">IF(#REF!&lt;&gt;#REF!,COUNTIFS($K$112:$K$1378,"up",#REF!,#REF!),"")</f>
        <v>#REF!</v>
      </c>
      <c r="X160" s="1" t="e">
        <f aca="false">IF(#REF!&lt;&gt;#REF!,COUNTIFS($K$112:$K$1378,"SRS",#REF!,#REF!),"")</f>
        <v>#REF!</v>
      </c>
      <c r="Y160" s="1" t="e">
        <f aca="false">IF(R160&lt;&gt;"",IF(R160=1,"",COUNTIFS($O$112:$O$1378,"&gt;40",#REF!,#REF!)),"")</f>
        <v>#REF!</v>
      </c>
      <c r="AA160" s="9"/>
    </row>
    <row r="161" customFormat="false" ht="15.75" hidden="false" customHeight="false" outlineLevel="0" collapsed="false">
      <c r="A161" s="7" t="n">
        <f aca="false">I161+(H161*60)+(G161*3600)</f>
        <v>60595</v>
      </c>
      <c r="B161" s="8" t="str">
        <f aca="false">CONCATENATE(D161,E161,F161,G161,H161,I161)</f>
        <v>2017210164955</v>
      </c>
      <c r="C161" s="1" t="str">
        <f aca="false">CONCATENATE(D161,E161,F161)</f>
        <v>2017210</v>
      </c>
      <c r="D161" s="1" t="n">
        <v>2017</v>
      </c>
      <c r="E161" s="1" t="n">
        <v>2</v>
      </c>
      <c r="F161" s="1" t="n">
        <v>10</v>
      </c>
      <c r="G161" s="1" t="n">
        <v>16</v>
      </c>
      <c r="H161" s="1" t="n">
        <v>49</v>
      </c>
      <c r="I161" s="1" t="n">
        <v>55</v>
      </c>
      <c r="J161" s="1" t="n">
        <v>487</v>
      </c>
      <c r="K161" s="1" t="s">
        <v>0</v>
      </c>
      <c r="L161" s="1" t="e">
        <f aca="false">IF(#REF!=#REF!,IF(K161="Stroke",IF(K162="Stroke",IF((J162-J161)&lt;0,1000+J162-J161,J162-J161),""),""),"")</f>
        <v>#REF!</v>
      </c>
      <c r="M161" s="1" t="s">
        <v>1</v>
      </c>
      <c r="N161" s="1" t="s">
        <v>2</v>
      </c>
      <c r="O161" s="1" t="n">
        <v>1</v>
      </c>
      <c r="P161" s="1" t="e">
        <f aca="false">IF(#REF!=#REF!,IF(K161="Stroke",IF(K162="Stroke",IF(#REF!=#REF!,IF(Q161=Q162,IF((J162-J161)&lt;0,1000+J162-J161-O161,J162-J161-O161),""),""),""),""),"")</f>
        <v>#REF!</v>
      </c>
      <c r="Q161" s="1" t="n">
        <v>1</v>
      </c>
      <c r="R161" s="1" t="e">
        <f aca="false">IF(#REF!&lt;&gt;#REF!,COUNTIFS($M$2:$M$988,$M$2,$C$2:$C$988,#REF!),"")</f>
        <v>#REF!</v>
      </c>
      <c r="S161" s="1" t="e">
        <f aca="false">IF(R161&lt;&gt;"",IF(R161=1,"",COUNTIFS($Q$2:$Q$988,"&gt;40",$C$2:$C$988,#REF!)),"")</f>
        <v>#REF!</v>
      </c>
      <c r="U161" s="9"/>
      <c r="V161" s="7"/>
      <c r="W161" s="7"/>
      <c r="X161" s="7"/>
      <c r="Y161" s="7"/>
    </row>
    <row r="162" customFormat="false" ht="15.75" hidden="false" customHeight="false" outlineLevel="0" collapsed="false">
      <c r="A162" s="1" t="n">
        <f aca="false">I162+(H162*60)+(G162*3600)</f>
        <v>60595</v>
      </c>
      <c r="B162" s="2" t="str">
        <f aca="false">CONCATENATE(D162,E162,F162,G162,H162,I162)</f>
        <v>2017210164955</v>
      </c>
      <c r="C162" s="1" t="str">
        <f aca="false">CONCATENATE(D162,E162,F162)</f>
        <v>2017210</v>
      </c>
      <c r="D162" s="1" t="n">
        <v>2017</v>
      </c>
      <c r="E162" s="1" t="n">
        <v>2</v>
      </c>
      <c r="F162" s="1" t="n">
        <v>10</v>
      </c>
      <c r="G162" s="1" t="n">
        <v>16</v>
      </c>
      <c r="H162" s="1" t="n">
        <v>49</v>
      </c>
      <c r="I162" s="1" t="n">
        <v>55</v>
      </c>
      <c r="J162" s="1" t="n">
        <v>487</v>
      </c>
      <c r="K162" s="1" t="s">
        <v>0</v>
      </c>
      <c r="L162" s="1" t="e">
        <f aca="false">IF(#REF!=#REF!,IF(K162="Stroke",IF(K163="Stroke",IF((J163-J162)&lt;0,1000+J163-J162,J163-J162),""),""),"")</f>
        <v>#REF!</v>
      </c>
      <c r="M162" s="1" t="s">
        <v>1</v>
      </c>
      <c r="N162" s="1" t="s">
        <v>2</v>
      </c>
      <c r="O162" s="1" t="n">
        <v>1</v>
      </c>
      <c r="P162" s="1" t="e">
        <f aca="false">IF(#REF!=#REF!,IF(K162="Stroke",IF(K163="Stroke",IF(#REF!=#REF!,IF(Q162=Q163,IF((J163-J162)&lt;0,1000+J163-J162-O162,J163-J162-O162),""),""),""),""),"")</f>
        <v>#REF!</v>
      </c>
      <c r="Q162" s="1" t="n">
        <v>1</v>
      </c>
      <c r="R162" s="1" t="e">
        <f aca="false">IF(#REF!&lt;&gt;#REF!,COUNTIFS($K$112:$K$1378,$K$112,#REF!,#REF!),"")</f>
        <v>#REF!</v>
      </c>
      <c r="S162" s="1" t="e">
        <f aca="false">IF(AND(#REF!&lt;&gt;#REF!,#REF!=#REF!,M162="positive",M163="negative"),1,"")</f>
        <v>#REF!</v>
      </c>
      <c r="T162" s="1" t="e">
        <f aca="false">IF(AND(#REF!=#REF!,K:K="stroke",M:M="positive",S162&lt;&gt;"1"),1,"")</f>
        <v>#REF!</v>
      </c>
      <c r="U162" s="1" t="e">
        <f aca="false">IF((AND(R162&lt;&gt;"",W162&lt;&gt;1,K:K="stroke",M:M="negative",#REF!=#REF!)),IF(W162&lt;&gt;0,"",1),"")</f>
        <v>#REF!</v>
      </c>
      <c r="V162" s="1" t="e">
        <f aca="false">IF(R162="","",(SUM(S162:U162)+W162))</f>
        <v>#REF!</v>
      </c>
      <c r="W162" s="1" t="e">
        <f aca="false">IF(#REF!&lt;&gt;#REF!,COUNTIFS($K$112:$K$1378,"up",#REF!,#REF!),"")</f>
        <v>#REF!</v>
      </c>
      <c r="X162" s="1" t="e">
        <f aca="false">IF(#REF!&lt;&gt;#REF!,COUNTIFS($K$112:$K$1378,"SRS",#REF!,#REF!),"")</f>
        <v>#REF!</v>
      </c>
      <c r="Y162" s="1" t="e">
        <f aca="false">IF(R162&lt;&gt;"",IF(R162=1,"",COUNTIFS($O$112:$O$1378,"&gt;40",#REF!,#REF!)),"")</f>
        <v>#REF!</v>
      </c>
      <c r="AA162" s="9"/>
    </row>
    <row r="163" customFormat="false" ht="15.75" hidden="false" customHeight="false" outlineLevel="0" collapsed="false">
      <c r="A163" s="7" t="n">
        <f aca="false">I163+(H163*60)+(G163*3600)</f>
        <v>60595</v>
      </c>
      <c r="B163" s="8" t="str">
        <f aca="false">CONCATENATE(D163,E163,F163,G163,H163,I163)</f>
        <v>2017210164955</v>
      </c>
      <c r="C163" s="1" t="str">
        <f aca="false">CONCATENATE(D163,E163,F163)</f>
        <v>2017210</v>
      </c>
      <c r="D163" s="1" t="n">
        <v>2017</v>
      </c>
      <c r="E163" s="1" t="n">
        <v>2</v>
      </c>
      <c r="F163" s="1" t="n">
        <v>10</v>
      </c>
      <c r="G163" s="1" t="n">
        <v>16</v>
      </c>
      <c r="H163" s="1" t="n">
        <v>49</v>
      </c>
      <c r="I163" s="1" t="n">
        <v>55</v>
      </c>
      <c r="J163" s="1" t="n">
        <v>517</v>
      </c>
      <c r="K163" s="1" t="s">
        <v>0</v>
      </c>
      <c r="L163" s="1" t="e">
        <f aca="false">IF(#REF!=#REF!,IF(K163="Stroke",IF(K164="Stroke",IF((J164-J163)&lt;0,1000+J164-J163,J164-J163),""),""),"")</f>
        <v>#REF!</v>
      </c>
      <c r="M163" s="1" t="s">
        <v>1</v>
      </c>
      <c r="N163" s="1" t="s">
        <v>2</v>
      </c>
      <c r="O163" s="1" t="n">
        <v>2</v>
      </c>
      <c r="P163" s="1" t="e">
        <f aca="false">IF(#REF!=#REF!,IF(K163="Stroke",IF(K164="Stroke",IF(#REF!=#REF!,IF(Q163=Q164,IF((J164-J163)&lt;0,1000+J164-J163-O163,J164-J163-O163),""),""),""),""),"")</f>
        <v>#REF!</v>
      </c>
      <c r="Q163" s="1" t="n">
        <v>1</v>
      </c>
      <c r="R163" s="1" t="e">
        <f aca="false">IF(#REF!&lt;&gt;#REF!,COUNTIFS($M$2:$M$988,$M$2,$C$2:$C$988,#REF!),"")</f>
        <v>#REF!</v>
      </c>
      <c r="S163" s="1" t="e">
        <f aca="false">IF(R163&lt;&gt;"",IF(R163=1,"",COUNTIFS($Q$2:$Q$988,"&gt;40",$C$2:$C$988,#REF!)),"")</f>
        <v>#REF!</v>
      </c>
      <c r="U163" s="9"/>
      <c r="V163" s="7"/>
      <c r="W163" s="7"/>
      <c r="X163" s="7"/>
      <c r="Y163" s="7"/>
    </row>
    <row r="164" customFormat="false" ht="15.75" hidden="false" customHeight="false" outlineLevel="0" collapsed="false">
      <c r="A164" s="1" t="n">
        <f aca="false">I164+(H164*60)+(G164*3600)</f>
        <v>60595</v>
      </c>
      <c r="B164" s="2" t="str">
        <f aca="false">CONCATENATE(D164,E164,F164,G164,H164,I164)</f>
        <v>2017210164955</v>
      </c>
      <c r="C164" s="1" t="str">
        <f aca="false">CONCATENATE(D164,E164,F164)</f>
        <v>2017210</v>
      </c>
      <c r="D164" s="1" t="n">
        <v>2017</v>
      </c>
      <c r="E164" s="1" t="n">
        <v>2</v>
      </c>
      <c r="F164" s="1" t="n">
        <v>10</v>
      </c>
      <c r="G164" s="1" t="n">
        <v>16</v>
      </c>
      <c r="H164" s="1" t="n">
        <v>49</v>
      </c>
      <c r="I164" s="1" t="n">
        <v>55</v>
      </c>
      <c r="J164" s="1" t="n">
        <v>517</v>
      </c>
      <c r="K164" s="1" t="s">
        <v>0</v>
      </c>
      <c r="L164" s="1" t="e">
        <f aca="false">IF(#REF!=#REF!,IF(K164="Stroke",IF(K165="Stroke",IF((J165-J164)&lt;0,1000+J165-J164,J165-J164),""),""),"")</f>
        <v>#REF!</v>
      </c>
      <c r="M164" s="1" t="s">
        <v>1</v>
      </c>
      <c r="N164" s="1" t="s">
        <v>2</v>
      </c>
      <c r="O164" s="1" t="n">
        <v>2</v>
      </c>
      <c r="P164" s="1" t="e">
        <f aca="false">IF(#REF!=#REF!,IF(K164="Stroke",IF(K165="Stroke",IF(#REF!=#REF!,IF(Q164=Q165,IF((J165-J164)&lt;0,1000+J165-J164-O164,J165-J164-O164),""),""),""),""),"")</f>
        <v>#REF!</v>
      </c>
      <c r="Q164" s="1" t="n">
        <v>1</v>
      </c>
      <c r="R164" s="1" t="e">
        <f aca="false">IF(#REF!&lt;&gt;#REF!,COUNTIFS($K$112:$K$1378,$K$112,#REF!,#REF!),"")</f>
        <v>#REF!</v>
      </c>
      <c r="S164" s="1" t="e">
        <f aca="false">IF(AND(#REF!&lt;&gt;#REF!,#REF!=#REF!,M164="positive",M165="negative"),1,"")</f>
        <v>#REF!</v>
      </c>
      <c r="T164" s="1" t="e">
        <f aca="false">IF(AND(#REF!=#REF!,K:K="stroke",M:M="positive",S164&lt;&gt;"1"),1,"")</f>
        <v>#REF!</v>
      </c>
      <c r="U164" s="1" t="e">
        <f aca="false">IF((AND(R164&lt;&gt;"",W164&lt;&gt;1,K:K="stroke",M:M="negative",#REF!=#REF!)),IF(W164&lt;&gt;0,"",1),"")</f>
        <v>#REF!</v>
      </c>
      <c r="V164" s="1" t="e">
        <f aca="false">IF(R164="","",(SUM(S164:U164)+W164))</f>
        <v>#REF!</v>
      </c>
      <c r="W164" s="1" t="e">
        <f aca="false">IF(#REF!&lt;&gt;#REF!,COUNTIFS($K$112:$K$1378,"up",#REF!,#REF!),"")</f>
        <v>#REF!</v>
      </c>
      <c r="X164" s="1" t="e">
        <f aca="false">IF(#REF!&lt;&gt;#REF!,COUNTIFS($K$112:$K$1378,"SRS",#REF!,#REF!),"")</f>
        <v>#REF!</v>
      </c>
      <c r="Y164" s="1" t="e">
        <f aca="false">IF(R164&lt;&gt;"",IF(R164=1,"",COUNTIFS($O$112:$O$1378,"&gt;40",#REF!,#REF!)),"")</f>
        <v>#REF!</v>
      </c>
      <c r="AA164" s="9"/>
    </row>
    <row r="165" customFormat="false" ht="15.75" hidden="false" customHeight="false" outlineLevel="0" collapsed="false">
      <c r="A165" s="3" t="n">
        <f aca="false">I165+(H165*60)+(G165*3600)</f>
        <v>60721</v>
      </c>
      <c r="B165" s="4" t="str">
        <f aca="false">CONCATENATE(D165,E165,F165,G165,H165,I165)</f>
        <v>201721016521</v>
      </c>
      <c r="C165" s="5" t="str">
        <f aca="false">CONCATENATE(D165,E165,F165)</f>
        <v>2017210</v>
      </c>
      <c r="D165" s="5" t="n">
        <v>2017</v>
      </c>
      <c r="E165" s="5" t="n">
        <v>2</v>
      </c>
      <c r="F165" s="5" t="n">
        <v>10</v>
      </c>
      <c r="G165" s="5" t="n">
        <v>16</v>
      </c>
      <c r="H165" s="5" t="n">
        <v>52</v>
      </c>
      <c r="I165" s="5" t="n">
        <v>1</v>
      </c>
      <c r="J165" s="5" t="n">
        <v>443</v>
      </c>
      <c r="K165" s="5" t="s">
        <v>0</v>
      </c>
      <c r="L165" s="5" t="e">
        <f aca="false">IF(#REF!=#REF!,IF(K165="Stroke",IF(K166="Stroke",IF((J166-J165)&lt;0,1000+J166-J165,J166-J165),""),""),"")</f>
        <v>#REF!</v>
      </c>
      <c r="M165" s="5" t="s">
        <v>1</v>
      </c>
      <c r="N165" s="5" t="s">
        <v>2</v>
      </c>
      <c r="O165" s="5" t="n">
        <v>246</v>
      </c>
      <c r="P165" s="5" t="e">
        <f aca="false">IF(#REF!=#REF!,IF(K165="Stroke",IF(K166="Stroke",IF(#REF!=#REF!,IF(Q165=Q166,IF((J166-J165)&lt;0,1000+J166-J165-O165,J166-J165-O165),""),""),""),""),"")</f>
        <v>#REF!</v>
      </c>
      <c r="Q165" s="5" t="n">
        <v>1</v>
      </c>
      <c r="R165" s="5" t="e">
        <f aca="false">IF(#REF!&lt;&gt;#REF!,COUNTIFS($M$2:$M$988,$M$2,$C$2:$C$988,#REF!),"")</f>
        <v>#REF!</v>
      </c>
      <c r="S165" s="5" t="e">
        <f aca="false">IF(R165&lt;&gt;"",IF(R165=1,"",COUNTIFS($Q$2:$Q$988,"&gt;40",$C$2:$C$988,#REF!)),"")</f>
        <v>#REF!</v>
      </c>
      <c r="T165" s="5"/>
      <c r="U165" s="10"/>
      <c r="V165" s="3"/>
      <c r="W165" s="3"/>
      <c r="X165" s="3"/>
      <c r="Y165" s="3"/>
      <c r="Z165" s="5"/>
      <c r="AA165" s="5"/>
      <c r="AB165" s="5"/>
      <c r="AC165" s="5"/>
      <c r="AD165" s="5"/>
      <c r="AE165" s="5"/>
      <c r="AF165" s="5"/>
      <c r="AG165" s="5"/>
      <c r="AH165" s="5"/>
    </row>
    <row r="166" customFormat="false" ht="15.75" hidden="false" customHeight="false" outlineLevel="0" collapsed="false">
      <c r="A166" s="5" t="n">
        <f aca="false">I166+(H166*60)+(G166*3600)</f>
        <v>60721</v>
      </c>
      <c r="B166" s="6" t="str">
        <f aca="false">CONCATENATE(D166,E166,F166,G166,H166,I166)</f>
        <v>201721016521</v>
      </c>
      <c r="C166" s="5" t="str">
        <f aca="false">CONCATENATE(D166,E166,F166)</f>
        <v>2017210</v>
      </c>
      <c r="D166" s="5" t="n">
        <v>2017</v>
      </c>
      <c r="E166" s="5" t="n">
        <v>2</v>
      </c>
      <c r="F166" s="5" t="n">
        <v>10</v>
      </c>
      <c r="G166" s="5" t="n">
        <v>16</v>
      </c>
      <c r="H166" s="5" t="n">
        <v>52</v>
      </c>
      <c r="I166" s="5" t="n">
        <v>1</v>
      </c>
      <c r="J166" s="5" t="n">
        <v>443</v>
      </c>
      <c r="K166" s="5" t="s">
        <v>0</v>
      </c>
      <c r="L166" s="5" t="e">
        <f aca="false">IF(#REF!=#REF!,IF(K166="Stroke",IF(K167="Stroke",IF((J167-J166)&lt;0,1000+J167-J166,J167-J166),""),""),"")</f>
        <v>#REF!</v>
      </c>
      <c r="M166" s="5" t="s">
        <v>1</v>
      </c>
      <c r="N166" s="5" t="s">
        <v>2</v>
      </c>
      <c r="O166" s="5" t="n">
        <v>246</v>
      </c>
      <c r="P166" s="5" t="e">
        <f aca="false">IF(#REF!=#REF!,IF(K166="Stroke",IF(K167="Stroke",IF(#REF!=#REF!,IF(Q166=Q167,IF((J167-J166)&lt;0,1000+J167-J166-O166,J167-J166-O166),""),""),""),""),"")</f>
        <v>#REF!</v>
      </c>
      <c r="Q166" s="5" t="n">
        <v>1</v>
      </c>
      <c r="R166" s="5" t="e">
        <f aca="false">IF(#REF!&lt;&gt;#REF!,COUNTIFS($K$112:$K$1378,$K$112,#REF!,#REF!),"")</f>
        <v>#REF!</v>
      </c>
      <c r="S166" s="5" t="e">
        <f aca="false">IF(AND(#REF!&lt;&gt;#REF!,#REF!=#REF!,M166="positive",M167="negative"),1,"")</f>
        <v>#REF!</v>
      </c>
      <c r="T166" s="5" t="e">
        <f aca="false">IF(AND(#REF!=#REF!,K:K="stroke",M:M="positive",S166&lt;&gt;"1"),1,"")</f>
        <v>#REF!</v>
      </c>
      <c r="U166" s="5" t="e">
        <f aca="false">IF((AND(R166&lt;&gt;"",W166&lt;&gt;1,K:K="stroke",M:M="negative",#REF!=#REF!)),IF(W166&lt;&gt;0,"",1),"")</f>
        <v>#REF!</v>
      </c>
      <c r="V166" s="5" t="e">
        <f aca="false">IF(R166="","",(SUM(S166:U166)+W166))</f>
        <v>#REF!</v>
      </c>
      <c r="W166" s="5" t="e">
        <f aca="false">IF(#REF!&lt;&gt;#REF!,COUNTIFS($K$112:$K$1378,"up",#REF!,#REF!),"")</f>
        <v>#REF!</v>
      </c>
      <c r="X166" s="5" t="e">
        <f aca="false">IF(#REF!&lt;&gt;#REF!,COUNTIFS($K$112:$K$1378,"SRS",#REF!,#REF!),"")</f>
        <v>#REF!</v>
      </c>
      <c r="Y166" s="5" t="e">
        <f aca="false">IF(R166&lt;&gt;"",IF(R166=1,"",COUNTIFS($O$112:$O$1378,"&gt;40",#REF!,#REF!)),"")</f>
        <v>#REF!</v>
      </c>
      <c r="Z166" s="5"/>
      <c r="AA166" s="10"/>
      <c r="AB166" s="5"/>
      <c r="AC166" s="5"/>
      <c r="AD166" s="5"/>
      <c r="AE166" s="5"/>
      <c r="AF166" s="5"/>
      <c r="AG166" s="5"/>
      <c r="AH166" s="5"/>
    </row>
    <row r="167" customFormat="false" ht="15.75" hidden="false" customHeight="false" outlineLevel="0" collapsed="false">
      <c r="A167" s="7" t="n">
        <f aca="false">I167+(H167*60)+(G167*3600)</f>
        <v>60721</v>
      </c>
      <c r="B167" s="8" t="str">
        <f aca="false">CONCATENATE(D167,E167,F167,G167,H167,I167)</f>
        <v>201721016521</v>
      </c>
      <c r="C167" s="1" t="str">
        <f aca="false">CONCATENATE(D167,E167,F167)</f>
        <v>2017210</v>
      </c>
      <c r="D167" s="1" t="n">
        <v>2017</v>
      </c>
      <c r="E167" s="1" t="n">
        <v>2</v>
      </c>
      <c r="F167" s="1" t="n">
        <v>10</v>
      </c>
      <c r="G167" s="1" t="n">
        <v>16</v>
      </c>
      <c r="H167" s="1" t="n">
        <v>52</v>
      </c>
      <c r="I167" s="1" t="n">
        <v>1</v>
      </c>
      <c r="J167" s="1" t="n">
        <v>866</v>
      </c>
      <c r="K167" s="1" t="s">
        <v>0</v>
      </c>
      <c r="L167" s="1" t="e">
        <f aca="false">IF(#REF!=#REF!,IF(K167="Stroke",IF(K168="Stroke",IF((J168-J167)&lt;0,1000+J168-J167,J168-J167),""),""),"")</f>
        <v>#REF!</v>
      </c>
      <c r="M167" s="1" t="s">
        <v>1</v>
      </c>
      <c r="N167" s="1" t="s">
        <v>2</v>
      </c>
      <c r="O167" s="1" t="n">
        <v>21</v>
      </c>
      <c r="P167" s="1" t="e">
        <f aca="false">IF(#REF!=#REF!,IF(K167="Stroke",IF(K168="Stroke",IF(#REF!=#REF!,IF(Q167=Q168,IF((J168-J167)&lt;0,1000+J168-J167-O167,J168-J167-O167),""),""),""),""),"")</f>
        <v>#REF!</v>
      </c>
      <c r="Q167" s="1" t="n">
        <v>2</v>
      </c>
      <c r="R167" s="1" t="e">
        <f aca="false">IF(#REF!&lt;&gt;#REF!,COUNTIFS($M$2:$M$988,$M$2,$C$2:$C$988,#REF!),"")</f>
        <v>#REF!</v>
      </c>
      <c r="S167" s="1" t="e">
        <f aca="false">IF(R167&lt;&gt;"",IF(R167=1,"",COUNTIFS($Q$2:$Q$988,"&gt;40",$C$2:$C$988,#REF!)),"")</f>
        <v>#REF!</v>
      </c>
      <c r="U167" s="9" t="s">
        <v>7</v>
      </c>
      <c r="V167" s="7"/>
      <c r="W167" s="7"/>
      <c r="X167" s="7"/>
      <c r="Y167" s="7"/>
    </row>
    <row r="168" customFormat="false" ht="15.75" hidden="false" customHeight="false" outlineLevel="0" collapsed="false">
      <c r="A168" s="1" t="n">
        <f aca="false">I168+(H168*60)+(G168*3600)</f>
        <v>60721</v>
      </c>
      <c r="B168" s="2" t="str">
        <f aca="false">CONCATENATE(D168,E168,F168,G168,H168,I168)</f>
        <v>201721016521</v>
      </c>
      <c r="C168" s="1" t="str">
        <f aca="false">CONCATENATE(D168,E168,F168)</f>
        <v>2017210</v>
      </c>
      <c r="D168" s="1" t="n">
        <v>2017</v>
      </c>
      <c r="E168" s="1" t="n">
        <v>2</v>
      </c>
      <c r="F168" s="1" t="n">
        <v>10</v>
      </c>
      <c r="G168" s="1" t="n">
        <v>16</v>
      </c>
      <c r="H168" s="1" t="n">
        <v>52</v>
      </c>
      <c r="I168" s="1" t="n">
        <v>1</v>
      </c>
      <c r="J168" s="1" t="n">
        <v>866</v>
      </c>
      <c r="K168" s="1" t="s">
        <v>0</v>
      </c>
      <c r="L168" s="1" t="e">
        <f aca="false">IF(#REF!=#REF!,IF(K168="Stroke",IF(K169="Stroke",IF((J169-J168)&lt;0,1000+J169-J168,J169-J168),""),""),"")</f>
        <v>#REF!</v>
      </c>
      <c r="M168" s="1" t="s">
        <v>1</v>
      </c>
      <c r="N168" s="1" t="s">
        <v>2</v>
      </c>
      <c r="O168" s="1" t="n">
        <v>21</v>
      </c>
      <c r="P168" s="1" t="e">
        <f aca="false">IF(#REF!=#REF!,IF(K168="Stroke",IF(K169="Stroke",IF(#REF!=#REF!,IF(Q168=Q169,IF((J169-J168)&lt;0,1000+J169-J168-O168,J169-J168-O168),""),""),""),""),"")</f>
        <v>#REF!</v>
      </c>
      <c r="Q168" s="1" t="n">
        <v>2</v>
      </c>
      <c r="R168" s="1" t="e">
        <f aca="false">IF(#REF!&lt;&gt;#REF!,COUNTIFS($K$112:$K$1378,$K$112,#REF!,#REF!),"")</f>
        <v>#REF!</v>
      </c>
      <c r="S168" s="1" t="e">
        <f aca="false">IF(AND(#REF!&lt;&gt;#REF!,#REF!=#REF!,M168="positive",M169="negative"),1,"")</f>
        <v>#REF!</v>
      </c>
      <c r="T168" s="1" t="e">
        <f aca="false">IF(AND(#REF!=#REF!,K:K="stroke",M:M="positive",S168&lt;&gt;"1"),1,"")</f>
        <v>#REF!</v>
      </c>
      <c r="U168" s="1" t="e">
        <f aca="false">IF((AND(R168&lt;&gt;"",W168&lt;&gt;1,K:K="stroke",M:M="negative",#REF!=#REF!)),IF(W168&lt;&gt;0,"",1),"")</f>
        <v>#REF!</v>
      </c>
      <c r="V168" s="1" t="e">
        <f aca="false">IF(R168="","",(SUM(S168:U168)+W168))</f>
        <v>#REF!</v>
      </c>
      <c r="W168" s="1" t="e">
        <f aca="false">IF(#REF!&lt;&gt;#REF!,COUNTIFS($K$112:$K$1378,"up",#REF!,#REF!),"")</f>
        <v>#REF!</v>
      </c>
      <c r="X168" s="1" t="e">
        <f aca="false">IF(#REF!&lt;&gt;#REF!,COUNTIFS($K$112:$K$1378,"SRS",#REF!,#REF!),"")</f>
        <v>#REF!</v>
      </c>
      <c r="Y168" s="1" t="e">
        <f aca="false">IF(R168&lt;&gt;"",IF(R168=1,"",COUNTIFS($O$112:$O$1378,"&gt;40",#REF!,#REF!)),"")</f>
        <v>#REF!</v>
      </c>
      <c r="AA168" s="9" t="s">
        <v>7</v>
      </c>
    </row>
    <row r="169" customFormat="false" ht="15.75" hidden="false" customHeight="false" outlineLevel="0" collapsed="false">
      <c r="A169" s="7" t="n">
        <f aca="false">I169+(H169*60)+(G169*3600)</f>
        <v>60721</v>
      </c>
      <c r="B169" s="8" t="str">
        <f aca="false">CONCATENATE(D169,E169,F169,G169,H169,I169)</f>
        <v>201721016521</v>
      </c>
      <c r="C169" s="1" t="str">
        <f aca="false">CONCATENATE(D169,E169,F169)</f>
        <v>2017210</v>
      </c>
      <c r="D169" s="1" t="n">
        <v>2017</v>
      </c>
      <c r="E169" s="1" t="n">
        <v>2</v>
      </c>
      <c r="F169" s="1" t="n">
        <v>10</v>
      </c>
      <c r="G169" s="1" t="n">
        <v>16</v>
      </c>
      <c r="H169" s="1" t="n">
        <v>52</v>
      </c>
      <c r="I169" s="1" t="n">
        <v>1</v>
      </c>
      <c r="J169" s="1" t="n">
        <v>873</v>
      </c>
      <c r="K169" s="1" t="s">
        <v>4</v>
      </c>
      <c r="L169" s="1" t="e">
        <f aca="false">IF(#REF!=#REF!,IF(K169="Stroke",IF(K170="Stroke",IF((J170-J169)&lt;0,1000+J170-J169,J170-J169),""),""),"")</f>
        <v>#REF!</v>
      </c>
      <c r="M169" s="1" t="s">
        <v>1</v>
      </c>
      <c r="N169" s="1" t="s">
        <v>2</v>
      </c>
      <c r="O169" s="1" t="n">
        <v>0</v>
      </c>
      <c r="P169" s="1" t="e">
        <f aca="false">IF(#REF!=#REF!,IF(K169="Stroke",IF(K170="Stroke",IF(#REF!=#REF!,IF(Q169=Q170,IF((J170-J169)&lt;0,1000+J170-J169-O169,J170-J169-O169),""),""),""),""),"")</f>
        <v>#REF!</v>
      </c>
      <c r="Q169" s="1" t="n">
        <v>2</v>
      </c>
      <c r="R169" s="1" t="e">
        <f aca="false">IF(#REF!&lt;&gt;#REF!,COUNTIFS($M$2:$M$988,$M$2,$C$2:$C$988,#REF!),"")</f>
        <v>#REF!</v>
      </c>
      <c r="S169" s="1" t="e">
        <f aca="false">IF(R169&lt;&gt;"",IF(R169=1,"",COUNTIFS($Q$2:$Q$988,"&gt;40",$C$2:$C$988,#REF!)),"")</f>
        <v>#REF!</v>
      </c>
      <c r="U169" s="9"/>
      <c r="V169" s="7"/>
      <c r="W169" s="7"/>
      <c r="X169" s="7"/>
      <c r="Y169" s="7"/>
    </row>
    <row r="170" customFormat="false" ht="15.75" hidden="false" customHeight="false" outlineLevel="0" collapsed="false">
      <c r="A170" s="1" t="n">
        <f aca="false">I170+(H170*60)+(G170*3600)</f>
        <v>60721</v>
      </c>
      <c r="B170" s="2" t="str">
        <f aca="false">CONCATENATE(D170,E170,F170,G170,H170,I170)</f>
        <v>201721016521</v>
      </c>
      <c r="C170" s="1" t="str">
        <f aca="false">CONCATENATE(D170,E170,F170)</f>
        <v>2017210</v>
      </c>
      <c r="D170" s="1" t="n">
        <v>2017</v>
      </c>
      <c r="E170" s="1" t="n">
        <v>2</v>
      </c>
      <c r="F170" s="1" t="n">
        <v>10</v>
      </c>
      <c r="G170" s="1" t="n">
        <v>16</v>
      </c>
      <c r="H170" s="1" t="n">
        <v>52</v>
      </c>
      <c r="I170" s="1" t="n">
        <v>1</v>
      </c>
      <c r="J170" s="1" t="n">
        <v>873</v>
      </c>
      <c r="K170" s="1" t="s">
        <v>4</v>
      </c>
      <c r="L170" s="1" t="e">
        <f aca="false">IF(#REF!=#REF!,IF(K170="Stroke",IF(K171="Stroke",IF((J171-J170)&lt;0,1000+J171-J170,J171-J170),""),""),"")</f>
        <v>#REF!</v>
      </c>
      <c r="M170" s="1" t="s">
        <v>1</v>
      </c>
      <c r="N170" s="1" t="s">
        <v>2</v>
      </c>
      <c r="O170" s="1" t="n">
        <v>0</v>
      </c>
      <c r="P170" s="1" t="e">
        <f aca="false">IF(#REF!=#REF!,IF(K170="Stroke",IF(K171="Stroke",IF(#REF!=#REF!,IF(Q170=Q171,IF((J171-J170)&lt;0,1000+J171-J170-O170,J171-J170-O170),""),""),""),""),"")</f>
        <v>#REF!</v>
      </c>
      <c r="Q170" s="1" t="n">
        <v>2</v>
      </c>
      <c r="R170" s="1" t="e">
        <f aca="false">IF(#REF!&lt;&gt;#REF!,COUNTIFS($K$112:$K$1378,$K$112,#REF!,#REF!),"")</f>
        <v>#REF!</v>
      </c>
      <c r="S170" s="1" t="e">
        <f aca="false">IF(AND(#REF!&lt;&gt;#REF!,#REF!=#REF!,M170="positive",M171="negative"),1,"")</f>
        <v>#REF!</v>
      </c>
      <c r="T170" s="1" t="e">
        <f aca="false">IF(AND(#REF!=#REF!,K:K="stroke",M:M="positive",S170&lt;&gt;"1"),1,"")</f>
        <v>#REF!</v>
      </c>
      <c r="U170" s="1" t="e">
        <f aca="false">IF((AND(R170&lt;&gt;"",W170&lt;&gt;1,K:K="stroke",M:M="negative",#REF!=#REF!)),IF(W170&lt;&gt;0,"",1),"")</f>
        <v>#REF!</v>
      </c>
      <c r="V170" s="1" t="e">
        <f aca="false">IF(R170="","",(SUM(S170:U170)+W170))</f>
        <v>#REF!</v>
      </c>
      <c r="W170" s="1" t="e">
        <f aca="false">IF(#REF!&lt;&gt;#REF!,COUNTIFS($K$112:$K$1378,"up",#REF!,#REF!),"")</f>
        <v>#REF!</v>
      </c>
      <c r="X170" s="1" t="e">
        <f aca="false">IF(#REF!&lt;&gt;#REF!,COUNTIFS($K$112:$K$1378,"SRS",#REF!,#REF!),"")</f>
        <v>#REF!</v>
      </c>
      <c r="Y170" s="1" t="e">
        <f aca="false">IF(R170&lt;&gt;"",IF(R170=1,"",COUNTIFS($O$112:$O$1378,"&gt;40",#REF!,#REF!)),"")</f>
        <v>#REF!</v>
      </c>
      <c r="AA170" s="9"/>
    </row>
    <row r="171" customFormat="false" ht="15.75" hidden="false" customHeight="false" outlineLevel="0" collapsed="false">
      <c r="A171" s="7" t="n">
        <f aca="false">I171+(H171*60)+(G171*3600)</f>
        <v>60721</v>
      </c>
      <c r="B171" s="8" t="str">
        <f aca="false">CONCATENATE(D171,E171,F171,G171,H171,I171)</f>
        <v>201721016521</v>
      </c>
      <c r="C171" s="1" t="str">
        <f aca="false">CONCATENATE(D171,E171,F171)</f>
        <v>2017210</v>
      </c>
      <c r="D171" s="1" t="n">
        <v>2017</v>
      </c>
      <c r="E171" s="1" t="n">
        <v>2</v>
      </c>
      <c r="F171" s="1" t="n">
        <v>10</v>
      </c>
      <c r="G171" s="1" t="n">
        <v>16</v>
      </c>
      <c r="H171" s="1" t="n">
        <v>52</v>
      </c>
      <c r="I171" s="1" t="n">
        <v>1</v>
      </c>
      <c r="J171" s="1" t="n">
        <v>991</v>
      </c>
      <c r="K171" s="1" t="s">
        <v>0</v>
      </c>
      <c r="L171" s="1" t="e">
        <f aca="false">IF(#REF!=#REF!,IF(K171="Stroke",IF(K172="Stroke",IF((J172-J171)&lt;0,1000+J172-J171,J172-J171),""),""),"")</f>
        <v>#REF!</v>
      </c>
      <c r="M171" s="1" t="s">
        <v>1</v>
      </c>
      <c r="N171" s="1" t="s">
        <v>2</v>
      </c>
      <c r="O171" s="1" t="n">
        <v>7</v>
      </c>
      <c r="P171" s="1" t="e">
        <f aca="false">IF(#REF!=#REF!,IF(K171="Stroke",IF(K172="Stroke",IF(#REF!=#REF!,IF(Q171=Q172,IF((J172-J171)&lt;0,1000+J172-J171-O171,J172-J171-O171),""),""),""),""),"")</f>
        <v>#REF!</v>
      </c>
      <c r="Q171" s="1" t="n">
        <v>2</v>
      </c>
      <c r="R171" s="1" t="e">
        <f aca="false">IF(#REF!&lt;&gt;#REF!,COUNTIFS($M$2:$M$988,$M$2,$C$2:$C$988,#REF!),"")</f>
        <v>#REF!</v>
      </c>
      <c r="S171" s="1" t="e">
        <f aca="false">IF(R171&lt;&gt;"",IF(R171=1,"",COUNTIFS($Q$2:$Q$988,"&gt;40",$C$2:$C$988,#REF!)),"")</f>
        <v>#REF!</v>
      </c>
      <c r="U171" s="9"/>
      <c r="V171" s="7"/>
      <c r="W171" s="7"/>
      <c r="X171" s="7"/>
      <c r="Y171" s="7"/>
    </row>
    <row r="172" s="5" customFormat="true" ht="15.75" hidden="false" customHeight="false" outlineLevel="0" collapsed="false">
      <c r="A172" s="1" t="n">
        <f aca="false">I172+(H172*60)+(G172*3600)</f>
        <v>60721</v>
      </c>
      <c r="B172" s="2" t="str">
        <f aca="false">CONCATENATE(D172,E172,F172,G172,H172,I172)</f>
        <v>201721016521</v>
      </c>
      <c r="C172" s="1" t="str">
        <f aca="false">CONCATENATE(D172,E172,F172)</f>
        <v>2017210</v>
      </c>
      <c r="D172" s="1" t="n">
        <v>2017</v>
      </c>
      <c r="E172" s="1" t="n">
        <v>2</v>
      </c>
      <c r="F172" s="1" t="n">
        <v>10</v>
      </c>
      <c r="G172" s="1" t="n">
        <v>16</v>
      </c>
      <c r="H172" s="1" t="n">
        <v>52</v>
      </c>
      <c r="I172" s="1" t="n">
        <v>1</v>
      </c>
      <c r="J172" s="1" t="n">
        <v>991</v>
      </c>
      <c r="K172" s="1" t="s">
        <v>0</v>
      </c>
      <c r="L172" s="1" t="e">
        <f aca="false">IF(#REF!=#REF!,IF(K172="Stroke",IF(K173="Stroke",IF((J173-J172)&lt;0,1000+J173-J172,J173-J172),""),""),"")</f>
        <v>#REF!</v>
      </c>
      <c r="M172" s="1" t="s">
        <v>1</v>
      </c>
      <c r="N172" s="1" t="s">
        <v>2</v>
      </c>
      <c r="O172" s="1" t="n">
        <v>7</v>
      </c>
      <c r="P172" s="1" t="e">
        <f aca="false">IF(#REF!=#REF!,IF(K172="Stroke",IF(K173="Stroke",IF(#REF!=#REF!,IF(Q172=Q173,IF((J173-J172)&lt;0,1000+J173-J172-O172,J173-J172-O172),""),""),""),""),"")</f>
        <v>#REF!</v>
      </c>
      <c r="Q172" s="1" t="n">
        <v>2</v>
      </c>
      <c r="R172" s="1" t="e">
        <f aca="false">IF(#REF!&lt;&gt;#REF!,COUNTIFS($K$112:$K$1378,$K$112,#REF!,#REF!),"")</f>
        <v>#REF!</v>
      </c>
      <c r="S172" s="1" t="e">
        <f aca="false">IF(AND(#REF!&lt;&gt;#REF!,#REF!=#REF!,M172="positive",M173="negative"),1,"")</f>
        <v>#REF!</v>
      </c>
      <c r="T172" s="1" t="e">
        <f aca="false">IF(AND(#REF!=#REF!,K:K="stroke",M:M="positive",S172&lt;&gt;"1"),1,"")</f>
        <v>#REF!</v>
      </c>
      <c r="U172" s="1" t="e">
        <f aca="false">IF((AND(R172&lt;&gt;"",W172&lt;&gt;1,K:K="stroke",M:M="negative",#REF!=#REF!)),IF(W172&lt;&gt;0,"",1),"")</f>
        <v>#REF!</v>
      </c>
      <c r="V172" s="1" t="e">
        <f aca="false">IF(R172="","",(SUM(S172:U172)+W172))</f>
        <v>#REF!</v>
      </c>
      <c r="W172" s="1" t="e">
        <f aca="false">IF(#REF!&lt;&gt;#REF!,COUNTIFS($K$112:$K$1378,"up",#REF!,#REF!),"")</f>
        <v>#REF!</v>
      </c>
      <c r="X172" s="1" t="e">
        <f aca="false">IF(#REF!&lt;&gt;#REF!,COUNTIFS($K$112:$K$1378,"SRS",#REF!,#REF!),"")</f>
        <v>#REF!</v>
      </c>
      <c r="Y172" s="1" t="e">
        <f aca="false">IF(R172&lt;&gt;"",IF(R172=1,"",COUNTIFS($O$112:$O$1378,"&gt;40",#REF!,#REF!)),"")</f>
        <v>#REF!</v>
      </c>
      <c r="Z172" s="1"/>
      <c r="AA172" s="9"/>
      <c r="AB172" s="1"/>
      <c r="AC172" s="1"/>
      <c r="AD172" s="1"/>
      <c r="AE172" s="1"/>
      <c r="AF172" s="1"/>
      <c r="AG172" s="1"/>
      <c r="AH172" s="1"/>
    </row>
    <row r="173" s="5" customFormat="true" ht="15.75" hidden="false" customHeight="false" outlineLevel="0" collapsed="false">
      <c r="A173" s="7" t="n">
        <f aca="false">I173+(H173*60)+(G173*3600)</f>
        <v>60722</v>
      </c>
      <c r="B173" s="8" t="str">
        <f aca="false">CONCATENATE(D173,E173,F173,G173,H173,I173)</f>
        <v>201721016522</v>
      </c>
      <c r="C173" s="1" t="str">
        <f aca="false">CONCATENATE(D173,E173,F173)</f>
        <v>2017210</v>
      </c>
      <c r="D173" s="1" t="n">
        <v>2017</v>
      </c>
      <c r="E173" s="1" t="n">
        <v>2</v>
      </c>
      <c r="F173" s="1" t="n">
        <v>10</v>
      </c>
      <c r="G173" s="1" t="n">
        <v>16</v>
      </c>
      <c r="H173" s="1" t="n">
        <v>52</v>
      </c>
      <c r="I173" s="1" t="n">
        <v>2</v>
      </c>
      <c r="J173" s="1" t="n">
        <v>35</v>
      </c>
      <c r="K173" s="1" t="s">
        <v>0</v>
      </c>
      <c r="L173" s="1" t="e">
        <f aca="false">IF(#REF!=#REF!,IF(K173="Stroke",IF(K174="Stroke",IF((J174-J173)&lt;0,1000+J174-J173,J174-J173),""),""),"")</f>
        <v>#REF!</v>
      </c>
      <c r="M173" s="1" t="s">
        <v>1</v>
      </c>
      <c r="N173" s="1" t="s">
        <v>2</v>
      </c>
      <c r="O173" s="1" t="n">
        <v>1</v>
      </c>
      <c r="P173" s="1" t="e">
        <f aca="false">IF(#REF!=#REF!,IF(K173="Stroke",IF(K174="Stroke",IF(#REF!=#REF!,IF(Q173=Q174,IF((J174-J173)&lt;0,1000+J174-J173-O173,J174-J173-O173),""),""),""),""),"")</f>
        <v>#REF!</v>
      </c>
      <c r="Q173" s="1" t="n">
        <v>2</v>
      </c>
      <c r="R173" s="1" t="e">
        <f aca="false">IF(#REF!&lt;&gt;#REF!,COUNTIFS($M$2:$M$988,$M$2,$C$2:$C$988,#REF!),"")</f>
        <v>#REF!</v>
      </c>
      <c r="S173" s="1" t="e">
        <f aca="false">IF(R173&lt;&gt;"",IF(R173=1,"",COUNTIFS($Q$2:$Q$988,"&gt;40",$C$2:$C$988,#REF!)),"")</f>
        <v>#REF!</v>
      </c>
      <c r="T173" s="1"/>
      <c r="U173" s="9"/>
      <c r="V173" s="7"/>
      <c r="W173" s="7"/>
      <c r="X173" s="7"/>
      <c r="Y173" s="7"/>
      <c r="Z173" s="1"/>
      <c r="AA173" s="1"/>
      <c r="AB173" s="1"/>
      <c r="AC173" s="1"/>
      <c r="AD173" s="1"/>
      <c r="AE173" s="1"/>
      <c r="AF173" s="1"/>
      <c r="AG173" s="1"/>
      <c r="AH173" s="1"/>
    </row>
    <row r="174" customFormat="false" ht="15.75" hidden="false" customHeight="false" outlineLevel="0" collapsed="false">
      <c r="A174" s="1" t="n">
        <f aca="false">I174+(H174*60)+(G174*3600)</f>
        <v>60722</v>
      </c>
      <c r="B174" s="2" t="str">
        <f aca="false">CONCATENATE(D174,E174,F174,G174,H174,I174)</f>
        <v>201721016522</v>
      </c>
      <c r="C174" s="1" t="str">
        <f aca="false">CONCATENATE(D174,E174,F174)</f>
        <v>2017210</v>
      </c>
      <c r="D174" s="1" t="n">
        <v>2017</v>
      </c>
      <c r="E174" s="1" t="n">
        <v>2</v>
      </c>
      <c r="F174" s="1" t="n">
        <v>10</v>
      </c>
      <c r="G174" s="1" t="n">
        <v>16</v>
      </c>
      <c r="H174" s="1" t="n">
        <v>52</v>
      </c>
      <c r="I174" s="1" t="n">
        <v>2</v>
      </c>
      <c r="J174" s="1" t="n">
        <v>35</v>
      </c>
      <c r="K174" s="1" t="s">
        <v>0</v>
      </c>
      <c r="L174" s="1" t="e">
        <f aca="false">IF(#REF!=#REF!,IF(K174="Stroke",IF(K175="Stroke",IF((J175-J174)&lt;0,1000+J175-J174,J175-J174),""),""),"")</f>
        <v>#REF!</v>
      </c>
      <c r="M174" s="1" t="s">
        <v>1</v>
      </c>
      <c r="N174" s="1" t="s">
        <v>2</v>
      </c>
      <c r="O174" s="1" t="n">
        <v>1</v>
      </c>
      <c r="P174" s="1" t="e">
        <f aca="false">IF(#REF!=#REF!,IF(K174="Stroke",IF(K175="Stroke",IF(#REF!=#REF!,IF(Q174=Q175,IF((J175-J174)&lt;0,1000+J175-J174-O174,J175-J174-O174),""),""),""),""),"")</f>
        <v>#REF!</v>
      </c>
      <c r="Q174" s="1" t="n">
        <v>2</v>
      </c>
      <c r="R174" s="1" t="e">
        <f aca="false">IF(#REF!&lt;&gt;#REF!,COUNTIFS($K$112:$K$1378,$K$112,#REF!,#REF!),"")</f>
        <v>#REF!</v>
      </c>
      <c r="S174" s="1" t="e">
        <f aca="false">IF(AND(#REF!&lt;&gt;#REF!,#REF!=#REF!,M174="positive",M175="negative"),1,"")</f>
        <v>#REF!</v>
      </c>
      <c r="T174" s="1" t="e">
        <f aca="false">IF(AND(#REF!=#REF!,K:K="stroke",M:M="positive",S174&lt;&gt;"1"),1,"")</f>
        <v>#REF!</v>
      </c>
      <c r="U174" s="1" t="e">
        <f aca="false">IF((AND(R174&lt;&gt;"",W174&lt;&gt;1,K:K="stroke",M:M="negative",#REF!=#REF!)),IF(W174&lt;&gt;0,"",1),"")</f>
        <v>#REF!</v>
      </c>
      <c r="V174" s="1" t="e">
        <f aca="false">IF(R174="","",(SUM(S174:U174)+W174))</f>
        <v>#REF!</v>
      </c>
      <c r="W174" s="1" t="e">
        <f aca="false">IF(#REF!&lt;&gt;#REF!,COUNTIFS($K$112:$K$1378,"up",#REF!,#REF!),"")</f>
        <v>#REF!</v>
      </c>
      <c r="X174" s="1" t="e">
        <f aca="false">IF(#REF!&lt;&gt;#REF!,COUNTIFS($K$112:$K$1378,"SRS",#REF!,#REF!),"")</f>
        <v>#REF!</v>
      </c>
      <c r="Y174" s="1" t="e">
        <f aca="false">IF(R174&lt;&gt;"",IF(R174=1,"",COUNTIFS($O$112:$O$1378,"&gt;40",#REF!,#REF!)),"")</f>
        <v>#REF!</v>
      </c>
      <c r="AA174" s="9"/>
    </row>
    <row r="175" s="5" customFormat="true" ht="15.75" hidden="false" customHeight="false" outlineLevel="0" collapsed="false">
      <c r="A175" s="7" t="n">
        <f aca="false">I175+(H175*60)+(G175*3600)</f>
        <v>60722</v>
      </c>
      <c r="B175" s="8" t="str">
        <f aca="false">CONCATENATE(D175,E175,F175,G175,H175,I175)</f>
        <v>201721016522</v>
      </c>
      <c r="C175" s="1" t="str">
        <f aca="false">CONCATENATE(D175,E175,F175)</f>
        <v>2017210</v>
      </c>
      <c r="D175" s="1" t="n">
        <v>2017</v>
      </c>
      <c r="E175" s="1" t="n">
        <v>2</v>
      </c>
      <c r="F175" s="1" t="n">
        <v>10</v>
      </c>
      <c r="G175" s="1" t="n">
        <v>16</v>
      </c>
      <c r="H175" s="1" t="n">
        <v>52</v>
      </c>
      <c r="I175" s="1" t="n">
        <v>2</v>
      </c>
      <c r="J175" s="1" t="n">
        <v>78</v>
      </c>
      <c r="K175" s="1" t="s">
        <v>0</v>
      </c>
      <c r="L175" s="1" t="e">
        <f aca="false">IF(#REF!=#REF!,IF(K175="Stroke",IF(K176="Stroke",IF((J176-J175)&lt;0,1000+J176-J175,J176-J175),""),""),"")</f>
        <v>#REF!</v>
      </c>
      <c r="M175" s="1" t="s">
        <v>1</v>
      </c>
      <c r="N175" s="1" t="s">
        <v>2</v>
      </c>
      <c r="O175" s="1" t="n">
        <v>24</v>
      </c>
      <c r="P175" s="1" t="e">
        <f aca="false">IF(#REF!=#REF!,IF(K175="Stroke",IF(K176="Stroke",IF(#REF!=#REF!,IF(Q175=Q176,IF((J176-J175)&lt;0,1000+J176-J175-O175,J176-J175-O175),""),""),""),""),"")</f>
        <v>#REF!</v>
      </c>
      <c r="Q175" s="1" t="n">
        <v>2</v>
      </c>
      <c r="R175" s="1" t="e">
        <f aca="false">IF(#REF!&lt;&gt;#REF!,COUNTIFS($M$2:$M$988,$M$2,$C$2:$C$988,#REF!),"")</f>
        <v>#REF!</v>
      </c>
      <c r="S175" s="1" t="e">
        <f aca="false">IF(R175&lt;&gt;"",IF(R175=1,"",COUNTIFS($Q$2:$Q$988,"&gt;40",$C$2:$C$988,#REF!)),"")</f>
        <v>#REF!</v>
      </c>
      <c r="T175" s="1"/>
      <c r="U175" s="9"/>
      <c r="V175" s="7"/>
      <c r="W175" s="7"/>
      <c r="X175" s="7"/>
      <c r="Y175" s="7"/>
      <c r="Z175" s="1"/>
      <c r="AA175" s="1"/>
      <c r="AB175" s="1"/>
      <c r="AC175" s="1"/>
      <c r="AD175" s="1"/>
      <c r="AE175" s="1"/>
      <c r="AF175" s="1"/>
      <c r="AG175" s="1"/>
      <c r="AH175" s="1"/>
    </row>
    <row r="176" s="11" customFormat="true" ht="15.75" hidden="false" customHeight="false" outlineLevel="0" collapsed="false">
      <c r="A176" s="1" t="n">
        <f aca="false">I176+(H176*60)+(G176*3600)</f>
        <v>60722</v>
      </c>
      <c r="B176" s="2" t="str">
        <f aca="false">CONCATENATE(D176,E176,F176,G176,H176,I176)</f>
        <v>201721016522</v>
      </c>
      <c r="C176" s="1" t="str">
        <f aca="false">CONCATENATE(D176,E176,F176)</f>
        <v>2017210</v>
      </c>
      <c r="D176" s="1" t="n">
        <v>2017</v>
      </c>
      <c r="E176" s="1" t="n">
        <v>2</v>
      </c>
      <c r="F176" s="1" t="n">
        <v>10</v>
      </c>
      <c r="G176" s="1" t="n">
        <v>16</v>
      </c>
      <c r="H176" s="1" t="n">
        <v>52</v>
      </c>
      <c r="I176" s="1" t="n">
        <v>2</v>
      </c>
      <c r="J176" s="1" t="n">
        <v>78</v>
      </c>
      <c r="K176" s="1" t="s">
        <v>0</v>
      </c>
      <c r="L176" s="1" t="e">
        <f aca="false">IF(#REF!=#REF!,IF(K176="Stroke",IF(K177="Stroke",IF((J177-J176)&lt;0,1000+J177-J176,J177-J176),""),""),"")</f>
        <v>#REF!</v>
      </c>
      <c r="M176" s="1" t="s">
        <v>1</v>
      </c>
      <c r="N176" s="1" t="s">
        <v>2</v>
      </c>
      <c r="O176" s="1" t="n">
        <v>24</v>
      </c>
      <c r="P176" s="1" t="e">
        <f aca="false">IF(#REF!=#REF!,IF(K176="Stroke",IF(K177="Stroke",IF(#REF!=#REF!,IF(Q176=Q177,IF((J177-J176)&lt;0,1000+J177-J176-O176,J177-J176-O176),""),""),""),""),"")</f>
        <v>#REF!</v>
      </c>
      <c r="Q176" s="1" t="n">
        <v>2</v>
      </c>
      <c r="R176" s="1" t="e">
        <f aca="false">IF(#REF!&lt;&gt;#REF!,COUNTIFS($K$112:$K$1378,$K$112,#REF!,#REF!),"")</f>
        <v>#REF!</v>
      </c>
      <c r="S176" s="1" t="e">
        <f aca="false">IF(AND(#REF!&lt;&gt;#REF!,#REF!=#REF!,M176="positive",M177="negative"),1,"")</f>
        <v>#REF!</v>
      </c>
      <c r="T176" s="1" t="e">
        <f aca="false">IF(AND(#REF!=#REF!,K:K="stroke",M:M="positive",S176&lt;&gt;"1"),1,"")</f>
        <v>#REF!</v>
      </c>
      <c r="U176" s="1" t="e">
        <f aca="false">IF((AND(R176&lt;&gt;"",W176&lt;&gt;1,K:K="stroke",M:M="negative",#REF!=#REF!)),IF(W176&lt;&gt;0,"",1),"")</f>
        <v>#REF!</v>
      </c>
      <c r="V176" s="1" t="e">
        <f aca="false">IF(R176="","",(SUM(S176:U176)+W176))</f>
        <v>#REF!</v>
      </c>
      <c r="W176" s="1" t="e">
        <f aca="false">IF(#REF!&lt;&gt;#REF!,COUNTIFS($K$112:$K$1378,"up",#REF!,#REF!),"")</f>
        <v>#REF!</v>
      </c>
      <c r="X176" s="1" t="e">
        <f aca="false">IF(#REF!&lt;&gt;#REF!,COUNTIFS($K$112:$K$1378,"SRS",#REF!,#REF!),"")</f>
        <v>#REF!</v>
      </c>
      <c r="Y176" s="1" t="e">
        <f aca="false">IF(R176&lt;&gt;"",IF(R176=1,"",COUNTIFS($O$112:$O$1378,"&gt;40",#REF!,#REF!)),"")</f>
        <v>#REF!</v>
      </c>
      <c r="Z176" s="1"/>
      <c r="AA176" s="9"/>
      <c r="AB176" s="1"/>
      <c r="AC176" s="1"/>
      <c r="AD176" s="1"/>
      <c r="AE176" s="1"/>
      <c r="AF176" s="1"/>
      <c r="AG176" s="1"/>
      <c r="AH176" s="1"/>
    </row>
    <row r="177" s="11" customFormat="true" ht="15.75" hidden="false" customHeight="false" outlineLevel="0" collapsed="false">
      <c r="A177" s="7" t="n">
        <f aca="false">I177+(H177*60)+(G177*3600)</f>
        <v>60722</v>
      </c>
      <c r="B177" s="8" t="str">
        <f aca="false">CONCATENATE(D177,E177,F177,G177,H177,I177)</f>
        <v>201721016522</v>
      </c>
      <c r="C177" s="1" t="str">
        <f aca="false">CONCATENATE(D177,E177,F177)</f>
        <v>2017210</v>
      </c>
      <c r="D177" s="1" t="n">
        <v>2017</v>
      </c>
      <c r="E177" s="1" t="n">
        <v>2</v>
      </c>
      <c r="F177" s="1" t="n">
        <v>10</v>
      </c>
      <c r="G177" s="1" t="n">
        <v>16</v>
      </c>
      <c r="H177" s="1" t="n">
        <v>52</v>
      </c>
      <c r="I177" s="1" t="n">
        <v>2</v>
      </c>
      <c r="J177" s="1" t="n">
        <v>175</v>
      </c>
      <c r="K177" s="1" t="s">
        <v>0</v>
      </c>
      <c r="L177" s="1" t="e">
        <f aca="false">IF(#REF!=#REF!,IF(K177="Stroke",IF(K178="Stroke",IF((J178-J177)&lt;0,1000+J178-J177,J178-J177),""),""),"")</f>
        <v>#REF!</v>
      </c>
      <c r="M177" s="1" t="s">
        <v>1</v>
      </c>
      <c r="N177" s="1" t="s">
        <v>2</v>
      </c>
      <c r="O177" s="1" t="n">
        <v>2</v>
      </c>
      <c r="P177" s="1" t="e">
        <f aca="false">IF(#REF!=#REF!,IF(K177="Stroke",IF(K178="Stroke",IF(#REF!=#REF!,IF(Q177=Q178,IF((J178-J177)&lt;0,1000+J178-J177-O177,J178-J177-O177),""),""),""),""),"")</f>
        <v>#REF!</v>
      </c>
      <c r="Q177" s="1" t="n">
        <v>2</v>
      </c>
      <c r="R177" s="1" t="e">
        <f aca="false">IF(#REF!&lt;&gt;#REF!,COUNTIFS($M$2:$M$988,$M$2,$C$2:$C$988,#REF!),"")</f>
        <v>#REF!</v>
      </c>
      <c r="S177" s="1" t="e">
        <f aca="false">IF(R177&lt;&gt;"",IF(R177=1,"",COUNTIFS($Q$2:$Q$988,"&gt;40",$C$2:$C$988,#REF!)),"")</f>
        <v>#REF!</v>
      </c>
      <c r="T177" s="1"/>
      <c r="U177" s="9"/>
      <c r="V177" s="7"/>
      <c r="W177" s="7"/>
      <c r="X177" s="7"/>
      <c r="Y177" s="7"/>
      <c r="Z177" s="1"/>
      <c r="AA177" s="1"/>
      <c r="AB177" s="1"/>
      <c r="AC177" s="1"/>
      <c r="AD177" s="1"/>
      <c r="AE177" s="1"/>
      <c r="AF177" s="1"/>
      <c r="AG177" s="1"/>
      <c r="AH177" s="1"/>
    </row>
    <row r="178" s="11" customFormat="true" ht="15.75" hidden="false" customHeight="false" outlineLevel="0" collapsed="false">
      <c r="A178" s="1" t="n">
        <f aca="false">I178+(H178*60)+(G178*3600)</f>
        <v>60722</v>
      </c>
      <c r="B178" s="2" t="str">
        <f aca="false">CONCATENATE(D178,E178,F178,G178,H178,I178)</f>
        <v>201721016522</v>
      </c>
      <c r="C178" s="1" t="str">
        <f aca="false">CONCATENATE(D178,E178,F178)</f>
        <v>2017210</v>
      </c>
      <c r="D178" s="1" t="n">
        <v>2017</v>
      </c>
      <c r="E178" s="1" t="n">
        <v>2</v>
      </c>
      <c r="F178" s="1" t="n">
        <v>10</v>
      </c>
      <c r="G178" s="1" t="n">
        <v>16</v>
      </c>
      <c r="H178" s="1" t="n">
        <v>52</v>
      </c>
      <c r="I178" s="1" t="n">
        <v>2</v>
      </c>
      <c r="J178" s="1" t="n">
        <v>175</v>
      </c>
      <c r="K178" s="1" t="s">
        <v>0</v>
      </c>
      <c r="L178" s="1" t="e">
        <f aca="false">IF(#REF!=#REF!,IF(K178="Stroke",IF(K179="Stroke",IF((J179-J178)&lt;0,1000+J179-J178,J179-J178),""),""),"")</f>
        <v>#REF!</v>
      </c>
      <c r="M178" s="1" t="s">
        <v>1</v>
      </c>
      <c r="N178" s="1" t="s">
        <v>2</v>
      </c>
      <c r="O178" s="1" t="n">
        <v>2</v>
      </c>
      <c r="P178" s="1" t="e">
        <f aca="false">IF(#REF!=#REF!,IF(K178="Stroke",IF(K179="Stroke",IF(#REF!=#REF!,IF(Q178=Q179,IF((J179-J178)&lt;0,1000+J179-J178-O178,J179-J178-O178),""),""),""),""),"")</f>
        <v>#REF!</v>
      </c>
      <c r="Q178" s="1" t="n">
        <v>2</v>
      </c>
      <c r="R178" s="1" t="e">
        <f aca="false">IF(#REF!&lt;&gt;#REF!,COUNTIFS($K$112:$K$1378,$K$112,#REF!,#REF!),"")</f>
        <v>#REF!</v>
      </c>
      <c r="S178" s="1" t="e">
        <f aca="false">IF(AND(#REF!&lt;&gt;#REF!,#REF!=#REF!,M178="positive",M179="negative"),1,"")</f>
        <v>#REF!</v>
      </c>
      <c r="T178" s="1" t="e">
        <f aca="false">IF(AND(#REF!=#REF!,K:K="stroke",M:M="positive",S178&lt;&gt;"1"),1,"")</f>
        <v>#REF!</v>
      </c>
      <c r="U178" s="1" t="e">
        <f aca="false">IF((AND(R178&lt;&gt;"",W178&lt;&gt;1,K:K="stroke",M:M="negative",#REF!=#REF!)),IF(W178&lt;&gt;0,"",1),"")</f>
        <v>#REF!</v>
      </c>
      <c r="V178" s="1" t="e">
        <f aca="false">IF(R178="","",(SUM(S178:U178)+W178))</f>
        <v>#REF!</v>
      </c>
      <c r="W178" s="1" t="e">
        <f aca="false">IF(#REF!&lt;&gt;#REF!,COUNTIFS($K$112:$K$1378,"up",#REF!,#REF!),"")</f>
        <v>#REF!</v>
      </c>
      <c r="X178" s="1" t="e">
        <f aca="false">IF(#REF!&lt;&gt;#REF!,COUNTIFS($K$112:$K$1378,"SRS",#REF!,#REF!),"")</f>
        <v>#REF!</v>
      </c>
      <c r="Y178" s="1" t="e">
        <f aca="false">IF(R178&lt;&gt;"",IF(R178=1,"",COUNTIFS($O$112:$O$1378,"&gt;40",#REF!,#REF!)),"")</f>
        <v>#REF!</v>
      </c>
      <c r="Z178" s="1"/>
      <c r="AA178" s="9"/>
      <c r="AB178" s="1"/>
      <c r="AC178" s="1"/>
      <c r="AD178" s="1"/>
      <c r="AE178" s="1"/>
      <c r="AF178" s="1"/>
      <c r="AG178" s="1"/>
      <c r="AH178" s="1"/>
    </row>
    <row r="179" s="5" customFormat="true" ht="15.75" hidden="false" customHeight="false" outlineLevel="0" collapsed="false">
      <c r="A179" s="7" t="n">
        <f aca="false">I179+(H179*60)+(G179*3600)</f>
        <v>60722</v>
      </c>
      <c r="B179" s="8" t="str">
        <f aca="false">CONCATENATE(D179,E179,F179,G179,H179,I179)</f>
        <v>201721016522</v>
      </c>
      <c r="C179" s="1" t="str">
        <f aca="false">CONCATENATE(D179,E179,F179)</f>
        <v>2017210</v>
      </c>
      <c r="D179" s="1" t="n">
        <v>2017</v>
      </c>
      <c r="E179" s="1" t="n">
        <v>2</v>
      </c>
      <c r="F179" s="1" t="n">
        <v>10</v>
      </c>
      <c r="G179" s="1" t="n">
        <v>16</v>
      </c>
      <c r="H179" s="1" t="n">
        <v>52</v>
      </c>
      <c r="I179" s="1" t="n">
        <v>2</v>
      </c>
      <c r="J179" s="1" t="n">
        <v>247</v>
      </c>
      <c r="K179" s="1" t="s">
        <v>0</v>
      </c>
      <c r="L179" s="1" t="e">
        <f aca="false">IF(#REF!=#REF!,IF(K179="Stroke",IF(K180="Stroke",IF((J180-J179)&lt;0,1000+J180-J179,J180-J179),""),""),"")</f>
        <v>#REF!</v>
      </c>
      <c r="M179" s="1" t="s">
        <v>1</v>
      </c>
      <c r="N179" s="1" t="s">
        <v>2</v>
      </c>
      <c r="O179" s="1" t="n">
        <v>22</v>
      </c>
      <c r="P179" s="1" t="e">
        <f aca="false">IF(#REF!=#REF!,IF(K179="Stroke",IF(K180="Stroke",IF(#REF!=#REF!,IF(Q179=Q180,IF((J180-J179)&lt;0,1000+J180-J179-O179,J180-J179-O179),""),""),""),""),"")</f>
        <v>#REF!</v>
      </c>
      <c r="Q179" s="1" t="n">
        <v>2</v>
      </c>
      <c r="R179" s="1" t="e">
        <f aca="false">IF(#REF!&lt;&gt;#REF!,COUNTIFS($M$2:$M$988,$M$2,$C$2:$C$988,#REF!),"")</f>
        <v>#REF!</v>
      </c>
      <c r="S179" s="1" t="e">
        <f aca="false">IF(R179&lt;&gt;"",IF(R179=1,"",COUNTIFS($Q$2:$Q$988,"&gt;40",$C$2:$C$988,#REF!)),"")</f>
        <v>#REF!</v>
      </c>
      <c r="T179" s="1"/>
      <c r="U179" s="9"/>
      <c r="V179" s="7"/>
      <c r="W179" s="7"/>
      <c r="X179" s="7"/>
      <c r="Y179" s="7"/>
      <c r="Z179" s="1"/>
      <c r="AA179" s="1"/>
      <c r="AB179" s="1"/>
      <c r="AC179" s="1"/>
      <c r="AD179" s="1"/>
      <c r="AE179" s="1"/>
      <c r="AF179" s="1"/>
      <c r="AG179" s="1"/>
      <c r="AH179" s="1"/>
    </row>
    <row r="180" s="5" customFormat="true" ht="15.75" hidden="false" customHeight="false" outlineLevel="0" collapsed="false">
      <c r="A180" s="1" t="n">
        <f aca="false">I180+(H180*60)+(G180*3600)</f>
        <v>60722</v>
      </c>
      <c r="B180" s="2" t="str">
        <f aca="false">CONCATENATE(D180,E180,F180,G180,H180,I180)</f>
        <v>201721016522</v>
      </c>
      <c r="C180" s="1" t="str">
        <f aca="false">CONCATENATE(D180,E180,F180)</f>
        <v>2017210</v>
      </c>
      <c r="D180" s="1" t="n">
        <v>2017</v>
      </c>
      <c r="E180" s="1" t="n">
        <v>2</v>
      </c>
      <c r="F180" s="1" t="n">
        <v>10</v>
      </c>
      <c r="G180" s="1" t="n">
        <v>16</v>
      </c>
      <c r="H180" s="1" t="n">
        <v>52</v>
      </c>
      <c r="I180" s="1" t="n">
        <v>2</v>
      </c>
      <c r="J180" s="1" t="n">
        <v>247</v>
      </c>
      <c r="K180" s="1" t="s">
        <v>0</v>
      </c>
      <c r="L180" s="1" t="e">
        <f aca="false">IF(#REF!=#REF!,IF(K180="Stroke",IF(K181="Stroke",IF((J181-J180)&lt;0,1000+J181-J180,J181-J180),""),""),"")</f>
        <v>#REF!</v>
      </c>
      <c r="M180" s="1" t="s">
        <v>1</v>
      </c>
      <c r="N180" s="1" t="s">
        <v>2</v>
      </c>
      <c r="O180" s="1" t="n">
        <v>22</v>
      </c>
      <c r="P180" s="1" t="e">
        <f aca="false">IF(#REF!=#REF!,IF(K180="Stroke",IF(K181="Stroke",IF(#REF!=#REF!,IF(Q180=Q181,IF((J181-J180)&lt;0,1000+J181-J180-O180,J181-J180-O180),""),""),""),""),"")</f>
        <v>#REF!</v>
      </c>
      <c r="Q180" s="1" t="n">
        <v>2</v>
      </c>
      <c r="R180" s="1" t="e">
        <f aca="false">IF(#REF!&lt;&gt;#REF!,COUNTIFS($K$112:$K$1378,$K$112,#REF!,#REF!),"")</f>
        <v>#REF!</v>
      </c>
      <c r="S180" s="1" t="e">
        <f aca="false">IF(AND(#REF!&lt;&gt;#REF!,#REF!=#REF!,M180="positive",M181="negative"),1,"")</f>
        <v>#REF!</v>
      </c>
      <c r="T180" s="1" t="e">
        <f aca="false">IF(AND(#REF!=#REF!,K:K="stroke",M:M="positive",S180&lt;&gt;"1"),1,"")</f>
        <v>#REF!</v>
      </c>
      <c r="U180" s="1" t="e">
        <f aca="false">IF((AND(R180&lt;&gt;"",W180&lt;&gt;1,K:K="stroke",M:M="negative",#REF!=#REF!)),IF(W180&lt;&gt;0,"",1),"")</f>
        <v>#REF!</v>
      </c>
      <c r="V180" s="1" t="e">
        <f aca="false">IF(R180="","",(SUM(S180:U180)+W180))</f>
        <v>#REF!</v>
      </c>
      <c r="W180" s="1" t="e">
        <f aca="false">IF(#REF!&lt;&gt;#REF!,COUNTIFS($K$112:$K$1378,"up",#REF!,#REF!),"")</f>
        <v>#REF!</v>
      </c>
      <c r="X180" s="1" t="e">
        <f aca="false">IF(#REF!&lt;&gt;#REF!,COUNTIFS($K$112:$K$1378,"SRS",#REF!,#REF!),"")</f>
        <v>#REF!</v>
      </c>
      <c r="Y180" s="1" t="e">
        <f aca="false">IF(R180&lt;&gt;"",IF(R180=1,"",COUNTIFS($O$112:$O$1378,"&gt;40",#REF!,#REF!)),"")</f>
        <v>#REF!</v>
      </c>
      <c r="Z180" s="1"/>
      <c r="AA180" s="9"/>
      <c r="AB180" s="1"/>
      <c r="AC180" s="1"/>
      <c r="AD180" s="1"/>
      <c r="AE180" s="1"/>
      <c r="AF180" s="1"/>
      <c r="AG180" s="1"/>
      <c r="AH180" s="1"/>
    </row>
    <row r="181" s="11" customFormat="true" ht="15.75" hidden="false" customHeight="false" outlineLevel="0" collapsed="false">
      <c r="A181" s="7" t="n">
        <f aca="false">I181+(H181*60)+(G181*3600)</f>
        <v>60722</v>
      </c>
      <c r="B181" s="8" t="str">
        <f aca="false">CONCATENATE(D181,E181,F181,G181,H181,I181)</f>
        <v>201721016522</v>
      </c>
      <c r="C181" s="1" t="str">
        <f aca="false">CONCATENATE(D181,E181,F181)</f>
        <v>2017210</v>
      </c>
      <c r="D181" s="1" t="n">
        <v>2017</v>
      </c>
      <c r="E181" s="1" t="n">
        <v>2</v>
      </c>
      <c r="F181" s="1" t="n">
        <v>10</v>
      </c>
      <c r="G181" s="1" t="n">
        <v>16</v>
      </c>
      <c r="H181" s="1" t="n">
        <v>52</v>
      </c>
      <c r="I181" s="1" t="n">
        <v>2</v>
      </c>
      <c r="J181" s="1" t="n">
        <v>363</v>
      </c>
      <c r="K181" s="1" t="s">
        <v>0</v>
      </c>
      <c r="L181" s="1" t="e">
        <f aca="false">IF(#REF!=#REF!,IF(K181="Stroke",IF(K182="Stroke",IF((J182-J181)&lt;0,1000+J182-J181,J182-J181),""),""),"")</f>
        <v>#REF!</v>
      </c>
      <c r="M181" s="1" t="s">
        <v>1</v>
      </c>
      <c r="N181" s="1" t="s">
        <v>2</v>
      </c>
      <c r="O181" s="1" t="n">
        <v>2</v>
      </c>
      <c r="P181" s="1" t="e">
        <f aca="false">IF(#REF!=#REF!,IF(K181="Stroke",IF(K182="Stroke",IF(#REF!=#REF!,IF(Q181=Q182,IF((J182-J181)&lt;0,1000+J182-J181-O181,J182-J181-O181),""),""),""),""),"")</f>
        <v>#REF!</v>
      </c>
      <c r="Q181" s="1" t="n">
        <v>2</v>
      </c>
      <c r="R181" s="1" t="e">
        <f aca="false">IF(#REF!&lt;&gt;#REF!,COUNTIFS($M$2:$M$988,$M$2,$C$2:$C$988,#REF!),"")</f>
        <v>#REF!</v>
      </c>
      <c r="S181" s="1" t="e">
        <f aca="false">IF(R181&lt;&gt;"",IF(R181=1,"",COUNTIFS($Q$2:$Q$988,"&gt;40",$C$2:$C$988,#REF!)),"")</f>
        <v>#REF!</v>
      </c>
      <c r="T181" s="1"/>
      <c r="U181" s="9"/>
      <c r="V181" s="7"/>
      <c r="W181" s="7"/>
      <c r="X181" s="7"/>
      <c r="Y181" s="7"/>
      <c r="Z181" s="1"/>
      <c r="AA181" s="1"/>
      <c r="AB181" s="1"/>
      <c r="AC181" s="1"/>
      <c r="AD181" s="1"/>
      <c r="AE181" s="1"/>
      <c r="AF181" s="1"/>
      <c r="AG181" s="1"/>
      <c r="AH181" s="1"/>
    </row>
    <row r="182" s="11" customFormat="true" ht="15.75" hidden="false" customHeight="false" outlineLevel="0" collapsed="false">
      <c r="A182" s="1" t="n">
        <f aca="false">I182+(H182*60)+(G182*3600)</f>
        <v>60722</v>
      </c>
      <c r="B182" s="2" t="str">
        <f aca="false">CONCATENATE(D182,E182,F182,G182,H182,I182)</f>
        <v>201721016522</v>
      </c>
      <c r="C182" s="1" t="str">
        <f aca="false">CONCATENATE(D182,E182,F182)</f>
        <v>2017210</v>
      </c>
      <c r="D182" s="1" t="n">
        <v>2017</v>
      </c>
      <c r="E182" s="1" t="n">
        <v>2</v>
      </c>
      <c r="F182" s="1" t="n">
        <v>10</v>
      </c>
      <c r="G182" s="1" t="n">
        <v>16</v>
      </c>
      <c r="H182" s="1" t="n">
        <v>52</v>
      </c>
      <c r="I182" s="1" t="n">
        <v>2</v>
      </c>
      <c r="J182" s="1" t="n">
        <v>363</v>
      </c>
      <c r="K182" s="1" t="s">
        <v>0</v>
      </c>
      <c r="L182" s="1" t="e">
        <f aca="false">IF(#REF!=#REF!,IF(K182="Stroke",IF(K183="Stroke",IF((J183-J182)&lt;0,1000+J183-J182,J183-J182),""),""),"")</f>
        <v>#REF!</v>
      </c>
      <c r="M182" s="1" t="s">
        <v>1</v>
      </c>
      <c r="N182" s="1" t="s">
        <v>2</v>
      </c>
      <c r="O182" s="1" t="n">
        <v>2</v>
      </c>
      <c r="P182" s="1" t="e">
        <f aca="false">IF(#REF!=#REF!,IF(K182="Stroke",IF(K183="Stroke",IF(#REF!=#REF!,IF(Q182=Q183,IF((J183-J182)&lt;0,1000+J183-J182-O182,J183-J182-O182),""),""),""),""),"")</f>
        <v>#REF!</v>
      </c>
      <c r="Q182" s="1" t="n">
        <v>2</v>
      </c>
      <c r="R182" s="1" t="e">
        <f aca="false">IF(#REF!&lt;&gt;#REF!,COUNTIFS($K$112:$K$1378,$K$112,#REF!,#REF!),"")</f>
        <v>#REF!</v>
      </c>
      <c r="S182" s="1" t="e">
        <f aca="false">IF(AND(#REF!&lt;&gt;#REF!,#REF!=#REF!,M182="positive",M183="negative"),1,"")</f>
        <v>#REF!</v>
      </c>
      <c r="T182" s="1" t="e">
        <f aca="false">IF(AND(#REF!=#REF!,K:K="stroke",M:M="positive",S182&lt;&gt;"1"),1,"")</f>
        <v>#REF!</v>
      </c>
      <c r="U182" s="1" t="e">
        <f aca="false">IF((AND(R182&lt;&gt;"",W182&lt;&gt;1,K:K="stroke",M:M="negative",#REF!=#REF!)),IF(W182&lt;&gt;0,"",1),"")</f>
        <v>#REF!</v>
      </c>
      <c r="V182" s="1" t="e">
        <f aca="false">IF(R182="","",(SUM(S182:U182)+W182))</f>
        <v>#REF!</v>
      </c>
      <c r="W182" s="1" t="e">
        <f aca="false">IF(#REF!&lt;&gt;#REF!,COUNTIFS($K$112:$K$1378,"up",#REF!,#REF!),"")</f>
        <v>#REF!</v>
      </c>
      <c r="X182" s="1" t="e">
        <f aca="false">IF(#REF!&lt;&gt;#REF!,COUNTIFS($K$112:$K$1378,"SRS",#REF!,#REF!),"")</f>
        <v>#REF!</v>
      </c>
      <c r="Y182" s="1" t="e">
        <f aca="false">IF(R182&lt;&gt;"",IF(R182=1,"",COUNTIFS($O$112:$O$1378,"&gt;40",#REF!,#REF!)),"")</f>
        <v>#REF!</v>
      </c>
      <c r="Z182" s="1"/>
      <c r="AA182" s="9"/>
      <c r="AB182" s="1"/>
      <c r="AC182" s="1"/>
      <c r="AD182" s="1"/>
      <c r="AE182" s="1"/>
      <c r="AF182" s="1"/>
      <c r="AG182" s="1"/>
      <c r="AH182" s="1"/>
    </row>
    <row r="183" s="11" customFormat="true" ht="15.75" hidden="false" customHeight="false" outlineLevel="0" collapsed="false">
      <c r="A183" s="3" t="n">
        <f aca="false">I183+(H183*60)+(G183*3600)</f>
        <v>60832</v>
      </c>
      <c r="B183" s="4" t="str">
        <f aca="false">CONCATENATE(D183,E183,F183,G183,H183,I183)</f>
        <v>2017210165352</v>
      </c>
      <c r="C183" s="5" t="str">
        <f aca="false">CONCATENATE(D183,E183,F183)</f>
        <v>2017210</v>
      </c>
      <c r="D183" s="5" t="n">
        <v>2017</v>
      </c>
      <c r="E183" s="5" t="n">
        <v>2</v>
      </c>
      <c r="F183" s="5" t="n">
        <v>10</v>
      </c>
      <c r="G183" s="5" t="n">
        <v>16</v>
      </c>
      <c r="H183" s="5" t="n">
        <v>53</v>
      </c>
      <c r="I183" s="5" t="n">
        <v>52</v>
      </c>
      <c r="J183" s="5" t="n">
        <v>495</v>
      </c>
      <c r="K183" s="5" t="s">
        <v>0</v>
      </c>
      <c r="L183" s="5" t="e">
        <f aca="false">IF(#REF!=#REF!,IF(K183="Stroke",IF(K184="Stroke",IF((J184-J183)&lt;0,1000+J184-J183,J184-J183),""),""),"")</f>
        <v>#REF!</v>
      </c>
      <c r="M183" s="5" t="s">
        <v>1</v>
      </c>
      <c r="N183" s="5" t="s">
        <v>2</v>
      </c>
      <c r="O183" s="5" t="n">
        <v>5</v>
      </c>
      <c r="P183" s="5" t="e">
        <f aca="false">IF(#REF!=#REF!,IF(K183="Stroke",IF(K184="Stroke",IF(#REF!=#REF!,IF(Q183=Q184,IF((J184-J183)&lt;0,1000+J184-J183-O183,J184-J183-O183),""),""),""),""),"")</f>
        <v>#REF!</v>
      </c>
      <c r="Q183" s="5" t="n">
        <v>1</v>
      </c>
      <c r="R183" s="5" t="e">
        <f aca="false">IF(#REF!&lt;&gt;#REF!,COUNTIFS($M$2:$M$988,$M$2,$C$2:$C$988,#REF!),"")</f>
        <v>#REF!</v>
      </c>
      <c r="S183" s="5" t="e">
        <f aca="false">IF(R183&lt;&gt;"",IF(R183=1,"",COUNTIFS($Q$2:$Q$988,"&gt;40",$C$2:$C$988,#REF!)),"")</f>
        <v>#REF!</v>
      </c>
      <c r="T183" s="5"/>
      <c r="U183" s="10"/>
      <c r="V183" s="3"/>
      <c r="W183" s="3"/>
      <c r="X183" s="3"/>
      <c r="Y183" s="3"/>
      <c r="Z183" s="5"/>
      <c r="AA183" s="5"/>
      <c r="AB183" s="5"/>
      <c r="AC183" s="5"/>
      <c r="AD183" s="5"/>
      <c r="AE183" s="5"/>
      <c r="AF183" s="5"/>
      <c r="AG183" s="5"/>
      <c r="AH183" s="5"/>
    </row>
    <row r="184" s="11" customFormat="true" ht="15.75" hidden="false" customHeight="false" outlineLevel="0" collapsed="false">
      <c r="A184" s="5" t="n">
        <f aca="false">I184+(H184*60)+(G184*3600)</f>
        <v>60832</v>
      </c>
      <c r="B184" s="6" t="str">
        <f aca="false">CONCATENATE(D184,E184,F184,G184,H184,I184)</f>
        <v>2017210165352</v>
      </c>
      <c r="C184" s="5" t="str">
        <f aca="false">CONCATENATE(D184,E184,F184)</f>
        <v>2017210</v>
      </c>
      <c r="D184" s="5" t="n">
        <v>2017</v>
      </c>
      <c r="E184" s="5" t="n">
        <v>2</v>
      </c>
      <c r="F184" s="5" t="n">
        <v>10</v>
      </c>
      <c r="G184" s="5" t="n">
        <v>16</v>
      </c>
      <c r="H184" s="5" t="n">
        <v>53</v>
      </c>
      <c r="I184" s="5" t="n">
        <v>52</v>
      </c>
      <c r="J184" s="5" t="n">
        <v>495</v>
      </c>
      <c r="K184" s="5" t="s">
        <v>0</v>
      </c>
      <c r="L184" s="5" t="e">
        <f aca="false">IF(#REF!=#REF!,IF(K184="Stroke",IF(K185="Stroke",IF((J185-J184)&lt;0,1000+J185-J184,J185-J184),""),""),"")</f>
        <v>#REF!</v>
      </c>
      <c r="M184" s="5" t="s">
        <v>1</v>
      </c>
      <c r="N184" s="5" t="s">
        <v>2</v>
      </c>
      <c r="O184" s="5" t="n">
        <v>5</v>
      </c>
      <c r="P184" s="5" t="e">
        <f aca="false">IF(#REF!=#REF!,IF(K184="Stroke",IF(K185="Stroke",IF(#REF!=#REF!,IF(Q184=Q185,IF((J185-J184)&lt;0,1000+J185-J184-O184,J185-J184-O184),""),""),""),""),"")</f>
        <v>#REF!</v>
      </c>
      <c r="Q184" s="5" t="n">
        <v>1</v>
      </c>
      <c r="R184" s="5" t="e">
        <f aca="false">IF(#REF!&lt;&gt;#REF!,COUNTIFS($K$112:$K$1378,$K$112,#REF!,#REF!),"")</f>
        <v>#REF!</v>
      </c>
      <c r="S184" s="5" t="e">
        <f aca="false">IF(AND(#REF!&lt;&gt;#REF!,#REF!=#REF!,M184="positive",M185="negative"),1,"")</f>
        <v>#REF!</v>
      </c>
      <c r="T184" s="5" t="e">
        <f aca="false">IF(AND(#REF!=#REF!,K:K="stroke",M:M="positive",S184&lt;&gt;"1"),1,"")</f>
        <v>#REF!</v>
      </c>
      <c r="U184" s="5" t="e">
        <f aca="false">IF((AND(R184&lt;&gt;"",W184&lt;&gt;1,K:K="stroke",M:M="negative",#REF!=#REF!)),IF(W184&lt;&gt;0,"",1),"")</f>
        <v>#REF!</v>
      </c>
      <c r="V184" s="5" t="e">
        <f aca="false">IF(R184="","",(SUM(S184:U184)+W184))</f>
        <v>#REF!</v>
      </c>
      <c r="W184" s="5" t="e">
        <f aca="false">IF(#REF!&lt;&gt;#REF!,COUNTIFS($K$112:$K$1378,"up",#REF!,#REF!),"")</f>
        <v>#REF!</v>
      </c>
      <c r="X184" s="5" t="e">
        <f aca="false">IF(#REF!&lt;&gt;#REF!,COUNTIFS($K$112:$K$1378,"SRS",#REF!,#REF!),"")</f>
        <v>#REF!</v>
      </c>
      <c r="Y184" s="5" t="e">
        <f aca="false">IF(R184&lt;&gt;"",IF(R184=1,"",COUNTIFS($O$112:$O$1378,"&gt;40",#REF!,#REF!)),"")</f>
        <v>#REF!</v>
      </c>
      <c r="Z184" s="5"/>
      <c r="AA184" s="10"/>
      <c r="AB184" s="5"/>
      <c r="AC184" s="5"/>
      <c r="AD184" s="5"/>
      <c r="AE184" s="5"/>
      <c r="AF184" s="5"/>
      <c r="AG184" s="5"/>
      <c r="AH184" s="5"/>
    </row>
    <row r="185" s="11" customFormat="true" ht="15.75" hidden="false" customHeight="false" outlineLevel="0" collapsed="false">
      <c r="A185" s="7" t="n">
        <f aca="false">I185+(H185*60)+(G185*3600)</f>
        <v>60833</v>
      </c>
      <c r="B185" s="8" t="str">
        <f aca="false">CONCATENATE(D185,E185,F185,G185,H185,I185)</f>
        <v>2017210165353</v>
      </c>
      <c r="C185" s="1" t="str">
        <f aca="false">CONCATENATE(D185,E185,F185)</f>
        <v>2017210</v>
      </c>
      <c r="D185" s="1" t="n">
        <v>2017</v>
      </c>
      <c r="E185" s="1" t="n">
        <v>2</v>
      </c>
      <c r="F185" s="1" t="n">
        <v>10</v>
      </c>
      <c r="G185" s="1" t="n">
        <v>16</v>
      </c>
      <c r="H185" s="1" t="n">
        <v>53</v>
      </c>
      <c r="I185" s="1" t="n">
        <v>53</v>
      </c>
      <c r="J185" s="1" t="n">
        <v>556</v>
      </c>
      <c r="K185" s="1" t="s">
        <v>0</v>
      </c>
      <c r="L185" s="1" t="e">
        <f aca="false">IF(#REF!=#REF!,IF(K185="Stroke",IF(K186="Stroke",IF((J186-J185)&lt;0,1000+J186-J185,J186-J185),""),""),"")</f>
        <v>#REF!</v>
      </c>
      <c r="M185" s="1" t="s">
        <v>1</v>
      </c>
      <c r="N185" s="1" t="s">
        <v>2</v>
      </c>
      <c r="O185" s="1" t="n">
        <v>10</v>
      </c>
      <c r="P185" s="1" t="e">
        <f aca="false">IF(#REF!=#REF!,IF(K185="Stroke",IF(K186="Stroke",IF(#REF!=#REF!,IF(Q185=Q186,IF((J186-J185)&lt;0,1000+J186-J185-O185,J186-J185-O185),""),""),""),""),"")</f>
        <v>#REF!</v>
      </c>
      <c r="Q185" s="1" t="n">
        <v>2</v>
      </c>
      <c r="R185" s="1" t="e">
        <f aca="false">IF(#REF!&lt;&gt;#REF!,COUNTIFS($M$2:$M$988,$M$2,$C$2:$C$988,#REF!),"")</f>
        <v>#REF!</v>
      </c>
      <c r="S185" s="1" t="e">
        <f aca="false">IF(R185&lt;&gt;"",IF(R185=1,"",COUNTIFS($Q$2:$Q$988,"&gt;40",$C$2:$C$988,#REF!)),"")</f>
        <v>#REF!</v>
      </c>
      <c r="T185" s="1"/>
      <c r="U185" s="9"/>
      <c r="V185" s="7"/>
      <c r="W185" s="7"/>
      <c r="X185" s="7"/>
      <c r="Y185" s="7"/>
      <c r="Z185" s="1"/>
      <c r="AA185" s="1"/>
      <c r="AB185" s="1"/>
      <c r="AC185" s="1"/>
      <c r="AD185" s="1"/>
      <c r="AE185" s="1"/>
      <c r="AF185" s="1"/>
      <c r="AG185" s="1"/>
      <c r="AH185" s="1"/>
    </row>
    <row r="186" s="11" customFormat="true" ht="15.75" hidden="false" customHeight="false" outlineLevel="0" collapsed="false">
      <c r="A186" s="1" t="n">
        <f aca="false">I186+(H186*60)+(G186*3600)</f>
        <v>60833</v>
      </c>
      <c r="B186" s="2" t="str">
        <f aca="false">CONCATENATE(D186,E186,F186,G186,H186,I186)</f>
        <v>2017210165353</v>
      </c>
      <c r="C186" s="1" t="str">
        <f aca="false">CONCATENATE(D186,E186,F186)</f>
        <v>2017210</v>
      </c>
      <c r="D186" s="1" t="n">
        <v>2017</v>
      </c>
      <c r="E186" s="1" t="n">
        <v>2</v>
      </c>
      <c r="F186" s="1" t="n">
        <v>10</v>
      </c>
      <c r="G186" s="1" t="n">
        <v>16</v>
      </c>
      <c r="H186" s="1" t="n">
        <v>53</v>
      </c>
      <c r="I186" s="1" t="n">
        <v>53</v>
      </c>
      <c r="J186" s="1" t="n">
        <v>556</v>
      </c>
      <c r="K186" s="1" t="s">
        <v>0</v>
      </c>
      <c r="L186" s="1" t="e">
        <f aca="false">IF(#REF!=#REF!,IF(K186="Stroke",IF(K187="Stroke",IF((J187-J186)&lt;0,1000+J187-J186,J187-J186),""),""),"")</f>
        <v>#REF!</v>
      </c>
      <c r="M186" s="1" t="s">
        <v>1</v>
      </c>
      <c r="N186" s="1" t="s">
        <v>2</v>
      </c>
      <c r="O186" s="1" t="n">
        <v>10</v>
      </c>
      <c r="P186" s="1" t="e">
        <f aca="false">IF(#REF!=#REF!,IF(K186="Stroke",IF(K187="Stroke",IF(#REF!=#REF!,IF(Q186=Q187,IF((J187-J186)&lt;0,1000+J187-J186-O186,J187-J186-O186),""),""),""),""),"")</f>
        <v>#REF!</v>
      </c>
      <c r="Q186" s="1" t="n">
        <v>2</v>
      </c>
      <c r="R186" s="1" t="e">
        <f aca="false">IF(#REF!&lt;&gt;#REF!,COUNTIFS($K$112:$K$1378,$K$112,#REF!,#REF!),"")</f>
        <v>#REF!</v>
      </c>
      <c r="S186" s="1" t="e">
        <f aca="false">IF(AND(#REF!&lt;&gt;#REF!,#REF!=#REF!,M186="positive",M187="negative"),1,"")</f>
        <v>#REF!</v>
      </c>
      <c r="T186" s="1" t="e">
        <f aca="false">IF(AND(#REF!=#REF!,K:K="stroke",M:M="positive",S186&lt;&gt;"1"),1,"")</f>
        <v>#REF!</v>
      </c>
      <c r="U186" s="1" t="e">
        <f aca="false">IF((AND(R186&lt;&gt;"",W186&lt;&gt;1,K:K="stroke",M:M="negative",#REF!=#REF!)),IF(W186&lt;&gt;0,"",1),"")</f>
        <v>#REF!</v>
      </c>
      <c r="V186" s="1" t="e">
        <f aca="false">IF(R186="","",(SUM(S186:U186)+W186))</f>
        <v>#REF!</v>
      </c>
      <c r="W186" s="1" t="e">
        <f aca="false">IF(#REF!&lt;&gt;#REF!,COUNTIFS($K$112:$K$1378,"up",#REF!,#REF!),"")</f>
        <v>#REF!</v>
      </c>
      <c r="X186" s="1" t="e">
        <f aca="false">IF(#REF!&lt;&gt;#REF!,COUNTIFS($K$112:$K$1378,"SRS",#REF!,#REF!),"")</f>
        <v>#REF!</v>
      </c>
      <c r="Y186" s="1" t="e">
        <f aca="false">IF(R186&lt;&gt;"",IF(R186=1,"",COUNTIFS($O$112:$O$1378,"&gt;40",#REF!,#REF!)),"")</f>
        <v>#REF!</v>
      </c>
      <c r="Z186" s="1"/>
      <c r="AA186" s="9"/>
      <c r="AB186" s="1"/>
      <c r="AC186" s="1"/>
      <c r="AD186" s="1"/>
      <c r="AE186" s="1"/>
      <c r="AF186" s="1"/>
      <c r="AG186" s="1"/>
      <c r="AH186" s="1"/>
    </row>
    <row r="187" s="11" customFormat="true" ht="15.75" hidden="false" customHeight="false" outlineLevel="0" collapsed="false">
      <c r="A187" s="3" t="n">
        <f aca="false">I187+(H187*60)+(G187*3600)</f>
        <v>61032</v>
      </c>
      <c r="B187" s="4" t="str">
        <f aca="false">CONCATENATE(D187,E187,F187,G187,H187,I187)</f>
        <v>2017210165712</v>
      </c>
      <c r="C187" s="5" t="str">
        <f aca="false">CONCATENATE(D187,E187,F187)</f>
        <v>2017210</v>
      </c>
      <c r="D187" s="5" t="n">
        <v>2017</v>
      </c>
      <c r="E187" s="5" t="n">
        <v>2</v>
      </c>
      <c r="F187" s="5" t="n">
        <v>10</v>
      </c>
      <c r="G187" s="5" t="n">
        <v>16</v>
      </c>
      <c r="H187" s="5" t="n">
        <v>57</v>
      </c>
      <c r="I187" s="5" t="n">
        <v>12</v>
      </c>
      <c r="J187" s="5" t="n">
        <v>857</v>
      </c>
      <c r="K187" s="5" t="s">
        <v>0</v>
      </c>
      <c r="L187" s="5" t="e">
        <f aca="false">IF(#REF!=#REF!,IF(K187="Stroke",IF(K188="Stroke",IF((J188-J187)&lt;0,1000+J188-J187,J188-J187),""),""),"")</f>
        <v>#REF!</v>
      </c>
      <c r="M187" s="5" t="s">
        <v>1</v>
      </c>
      <c r="N187" s="5" t="s">
        <v>2</v>
      </c>
      <c r="O187" s="5" t="n">
        <v>10</v>
      </c>
      <c r="P187" s="5" t="e">
        <f aca="false">IF(#REF!=#REF!,IF(K187="Stroke",IF(K188="Stroke",IF(#REF!=#REF!,IF(Q187=Q188,IF((J188-J187)&lt;0,1000+J188-J187-O187,J188-J187-O187),""),""),""),""),"")</f>
        <v>#REF!</v>
      </c>
      <c r="Q187" s="5" t="n">
        <v>1</v>
      </c>
      <c r="R187" s="5" t="e">
        <f aca="false">IF(#REF!&lt;&gt;#REF!,COUNTIFS($M$2:$M$988,$M$2,$C$2:$C$988,#REF!),"")</f>
        <v>#REF!</v>
      </c>
      <c r="S187" s="5" t="e">
        <f aca="false">IF(R187&lt;&gt;"",IF(R187=1,"",COUNTIFS($Q$2:$Q$988,"&gt;40",$C$2:$C$988,#REF!)),"")</f>
        <v>#REF!</v>
      </c>
      <c r="T187" s="5"/>
      <c r="U187" s="10"/>
      <c r="V187" s="3"/>
      <c r="W187" s="3"/>
      <c r="X187" s="3"/>
      <c r="Y187" s="3"/>
      <c r="Z187" s="5"/>
      <c r="AA187" s="5"/>
      <c r="AB187" s="5"/>
      <c r="AC187" s="5"/>
      <c r="AD187" s="5"/>
      <c r="AE187" s="5"/>
      <c r="AF187" s="5"/>
      <c r="AG187" s="5"/>
      <c r="AH187" s="5"/>
    </row>
    <row r="188" s="11" customFormat="true" ht="15.75" hidden="false" customHeight="false" outlineLevel="0" collapsed="false">
      <c r="A188" s="5" t="n">
        <f aca="false">I188+(H188*60)+(G188*3600)</f>
        <v>61032</v>
      </c>
      <c r="B188" s="6" t="str">
        <f aca="false">CONCATENATE(D188,E188,F188,G188,H188,I188)</f>
        <v>2017210165712</v>
      </c>
      <c r="C188" s="5" t="str">
        <f aca="false">CONCATENATE(D188,E188,F188)</f>
        <v>2017210</v>
      </c>
      <c r="D188" s="5" t="n">
        <v>2017</v>
      </c>
      <c r="E188" s="5" t="n">
        <v>2</v>
      </c>
      <c r="F188" s="5" t="n">
        <v>10</v>
      </c>
      <c r="G188" s="5" t="n">
        <v>16</v>
      </c>
      <c r="H188" s="5" t="n">
        <v>57</v>
      </c>
      <c r="I188" s="5" t="n">
        <v>12</v>
      </c>
      <c r="J188" s="5" t="n">
        <v>857</v>
      </c>
      <c r="K188" s="5" t="s">
        <v>0</v>
      </c>
      <c r="L188" s="5" t="e">
        <f aca="false">IF(#REF!=#REF!,IF(K188="Stroke",IF(K189="Stroke",IF((J189-J188)&lt;0,1000+J189-J188,J189-J188),""),""),"")</f>
        <v>#REF!</v>
      </c>
      <c r="M188" s="5" t="s">
        <v>1</v>
      </c>
      <c r="N188" s="5" t="s">
        <v>2</v>
      </c>
      <c r="O188" s="5" t="n">
        <v>10</v>
      </c>
      <c r="P188" s="5" t="e">
        <f aca="false">IF(#REF!=#REF!,IF(K188="Stroke",IF(K189="Stroke",IF(#REF!=#REF!,IF(Q188=Q189,IF((J189-J188)&lt;0,1000+J189-J188-O188,J189-J188-O188),""),""),""),""),"")</f>
        <v>#REF!</v>
      </c>
      <c r="Q188" s="5" t="n">
        <v>1</v>
      </c>
      <c r="R188" s="5" t="e">
        <f aca="false">IF(#REF!&lt;&gt;#REF!,COUNTIFS($K$112:$K$1378,$K$112,#REF!,#REF!),"")</f>
        <v>#REF!</v>
      </c>
      <c r="S188" s="5" t="e">
        <f aca="false">IF(AND(#REF!&lt;&gt;#REF!,#REF!=#REF!,M188="positive",M189="negative"),1,"")</f>
        <v>#REF!</v>
      </c>
      <c r="T188" s="5" t="e">
        <f aca="false">IF(AND(#REF!=#REF!,K:K="stroke",M:M="positive",S188&lt;&gt;"1"),1,"")</f>
        <v>#REF!</v>
      </c>
      <c r="U188" s="5" t="e">
        <f aca="false">IF((AND(R188&lt;&gt;"",W188&lt;&gt;1,K:K="stroke",M:M="negative",#REF!=#REF!)),IF(W188&lt;&gt;0,"",1),"")</f>
        <v>#REF!</v>
      </c>
      <c r="V188" s="5" t="e">
        <f aca="false">IF(R188="","",(SUM(S188:U188)+W188))</f>
        <v>#REF!</v>
      </c>
      <c r="W188" s="5" t="e">
        <f aca="false">IF(#REF!&lt;&gt;#REF!,COUNTIFS($K$112:$K$1378,"up",#REF!,#REF!),"")</f>
        <v>#REF!</v>
      </c>
      <c r="X188" s="5" t="e">
        <f aca="false">IF(#REF!&lt;&gt;#REF!,COUNTIFS($K$112:$K$1378,"SRS",#REF!,#REF!),"")</f>
        <v>#REF!</v>
      </c>
      <c r="Y188" s="5" t="e">
        <f aca="false">IF(R188&lt;&gt;"",IF(R188=1,"",COUNTIFS($O$112:$O$1378,"&gt;40",#REF!,#REF!)),"")</f>
        <v>#REF!</v>
      </c>
      <c r="Z188" s="5"/>
      <c r="AA188" s="10"/>
      <c r="AB188" s="5"/>
      <c r="AC188" s="5"/>
      <c r="AD188" s="5"/>
      <c r="AE188" s="5"/>
      <c r="AF188" s="5"/>
      <c r="AG188" s="5"/>
      <c r="AH188" s="5"/>
    </row>
    <row r="189" s="11" customFormat="true" ht="15.75" hidden="false" customHeight="false" outlineLevel="0" collapsed="false">
      <c r="A189" s="7" t="n">
        <f aca="false">I189+(H189*60)+(G189*3600)</f>
        <v>61033</v>
      </c>
      <c r="B189" s="8" t="str">
        <f aca="false">CONCATENATE(D189,E189,F189,G189,H189,I189)</f>
        <v>2017210165713</v>
      </c>
      <c r="C189" s="1" t="str">
        <f aca="false">CONCATENATE(D189,E189,F189)</f>
        <v>2017210</v>
      </c>
      <c r="D189" s="1" t="n">
        <v>2017</v>
      </c>
      <c r="E189" s="1" t="n">
        <v>2</v>
      </c>
      <c r="F189" s="1" t="n">
        <v>10</v>
      </c>
      <c r="G189" s="1" t="n">
        <v>16</v>
      </c>
      <c r="H189" s="1" t="n">
        <v>57</v>
      </c>
      <c r="I189" s="1" t="n">
        <v>13</v>
      </c>
      <c r="J189" s="1" t="n">
        <v>43</v>
      </c>
      <c r="K189" s="1" t="s">
        <v>0</v>
      </c>
      <c r="L189" s="1" t="e">
        <f aca="false">IF(#REF!=#REF!,IF(K189="Stroke",IF(K190="Stroke",IF((J190-J189)&lt;0,1000+J190-J189,J190-J189),""),""),"")</f>
        <v>#REF!</v>
      </c>
      <c r="M189" s="1" t="s">
        <v>1</v>
      </c>
      <c r="N189" s="1" t="s">
        <v>2</v>
      </c>
      <c r="O189" s="1" t="n">
        <v>35</v>
      </c>
      <c r="P189" s="1" t="e">
        <f aca="false">IF(#REF!=#REF!,IF(K189="Stroke",IF(K190="Stroke",IF(#REF!=#REF!,IF(Q189=Q190,IF((J190-J189)&lt;0,1000+J190-J189-O189,J190-J189-O189),""),""),""),""),"")</f>
        <v>#REF!</v>
      </c>
      <c r="Q189" s="1" t="n">
        <v>2</v>
      </c>
      <c r="R189" s="1" t="e">
        <f aca="false">IF(#REF!&lt;&gt;#REF!,COUNTIFS($M$2:$M$988,$M$2,$C$2:$C$988,#REF!),"")</f>
        <v>#REF!</v>
      </c>
      <c r="S189" s="1" t="e">
        <f aca="false">IF(R189&lt;&gt;"",IF(R189=1,"",COUNTIFS($Q$2:$Q$988,"&gt;40",$C$2:$C$988,#REF!)),"")</f>
        <v>#REF!</v>
      </c>
      <c r="T189" s="1"/>
      <c r="U189" s="9"/>
      <c r="V189" s="7"/>
      <c r="W189" s="7"/>
      <c r="X189" s="7"/>
      <c r="Y189" s="7"/>
      <c r="Z189" s="1"/>
      <c r="AA189" s="1"/>
      <c r="AB189" s="1"/>
      <c r="AC189" s="1"/>
      <c r="AD189" s="1"/>
      <c r="AE189" s="1"/>
      <c r="AF189" s="1"/>
      <c r="AG189" s="1"/>
      <c r="AH189" s="1"/>
    </row>
    <row r="190" s="11" customFormat="true" ht="15.75" hidden="false" customHeight="false" outlineLevel="0" collapsed="false">
      <c r="A190" s="1" t="n">
        <f aca="false">I190+(H190*60)+(G190*3600)</f>
        <v>61033</v>
      </c>
      <c r="B190" s="2" t="str">
        <f aca="false">CONCATENATE(D190,E190,F190,G190,H190,I190)</f>
        <v>2017210165713</v>
      </c>
      <c r="C190" s="1" t="str">
        <f aca="false">CONCATENATE(D190,E190,F190)</f>
        <v>2017210</v>
      </c>
      <c r="D190" s="1" t="n">
        <v>2017</v>
      </c>
      <c r="E190" s="1" t="n">
        <v>2</v>
      </c>
      <c r="F190" s="1" t="n">
        <v>10</v>
      </c>
      <c r="G190" s="1" t="n">
        <v>16</v>
      </c>
      <c r="H190" s="1" t="n">
        <v>57</v>
      </c>
      <c r="I190" s="1" t="n">
        <v>13</v>
      </c>
      <c r="J190" s="1" t="n">
        <v>43</v>
      </c>
      <c r="K190" s="1" t="s">
        <v>0</v>
      </c>
      <c r="L190" s="1" t="e">
        <f aca="false">IF(#REF!=#REF!,IF(K190="Stroke",IF(K191="Stroke",IF((J191-J190)&lt;0,1000+J191-J190,J191-J190),""),""),"")</f>
        <v>#REF!</v>
      </c>
      <c r="M190" s="1" t="s">
        <v>1</v>
      </c>
      <c r="N190" s="1" t="s">
        <v>2</v>
      </c>
      <c r="O190" s="1" t="n">
        <v>35</v>
      </c>
      <c r="P190" s="1" t="e">
        <f aca="false">IF(#REF!=#REF!,IF(K190="Stroke",IF(K191="Stroke",IF(#REF!=#REF!,IF(Q190=Q191,IF((J191-J190)&lt;0,1000+J191-J190-O190,J191-J190-O190),""),""),""),""),"")</f>
        <v>#REF!</v>
      </c>
      <c r="Q190" s="1" t="n">
        <v>2</v>
      </c>
      <c r="R190" s="1" t="e">
        <f aca="false">IF(#REF!&lt;&gt;#REF!,COUNTIFS($K$112:$K$1378,$K$112,#REF!,#REF!),"")</f>
        <v>#REF!</v>
      </c>
      <c r="S190" s="1" t="e">
        <f aca="false">IF(AND(#REF!&lt;&gt;#REF!,#REF!=#REF!,M190="positive",M191="negative"),1,"")</f>
        <v>#REF!</v>
      </c>
      <c r="T190" s="1" t="e">
        <f aca="false">IF(AND(#REF!=#REF!,K:K="stroke",M:M="positive",S190&lt;&gt;"1"),1,"")</f>
        <v>#REF!</v>
      </c>
      <c r="U190" s="1" t="e">
        <f aca="false">IF((AND(R190&lt;&gt;"",W190&lt;&gt;1,K:K="stroke",M:M="negative",#REF!=#REF!)),IF(W190&lt;&gt;0,"",1),"")</f>
        <v>#REF!</v>
      </c>
      <c r="V190" s="1" t="e">
        <f aca="false">IF(R190="","",(SUM(S190:U190)+W190))</f>
        <v>#REF!</v>
      </c>
      <c r="W190" s="1" t="e">
        <f aca="false">IF(#REF!&lt;&gt;#REF!,COUNTIFS($K$112:$K$1378,"up",#REF!,#REF!),"")</f>
        <v>#REF!</v>
      </c>
      <c r="X190" s="1" t="e">
        <f aca="false">IF(#REF!&lt;&gt;#REF!,COUNTIFS($K$112:$K$1378,"SRS",#REF!,#REF!),"")</f>
        <v>#REF!</v>
      </c>
      <c r="Y190" s="1" t="e">
        <f aca="false">IF(R190&lt;&gt;"",IF(R190=1,"",COUNTIFS($O$112:$O$1378,"&gt;40",#REF!,#REF!)),"")</f>
        <v>#REF!</v>
      </c>
      <c r="Z190" s="1"/>
      <c r="AA190" s="9"/>
      <c r="AB190" s="1"/>
      <c r="AC190" s="1"/>
      <c r="AD190" s="1"/>
      <c r="AE190" s="1"/>
      <c r="AF190" s="1"/>
      <c r="AG190" s="1"/>
      <c r="AH190" s="1"/>
    </row>
    <row r="191" s="11" customFormat="true" ht="15.75" hidden="false" customHeight="false" outlineLevel="0" collapsed="false">
      <c r="A191" s="7" t="n">
        <f aca="false">I191+(H191*60)+(G191*3600)</f>
        <v>61033</v>
      </c>
      <c r="B191" s="8" t="str">
        <f aca="false">CONCATENATE(D191,E191,F191,G191,H191,I191)</f>
        <v>2017210165713</v>
      </c>
      <c r="C191" s="1" t="str">
        <f aca="false">CONCATENATE(D191,E191,F191)</f>
        <v>2017210</v>
      </c>
      <c r="D191" s="1" t="n">
        <v>2017</v>
      </c>
      <c r="E191" s="1" t="n">
        <v>2</v>
      </c>
      <c r="F191" s="1" t="n">
        <v>10</v>
      </c>
      <c r="G191" s="1" t="n">
        <v>16</v>
      </c>
      <c r="H191" s="1" t="n">
        <v>57</v>
      </c>
      <c r="I191" s="1" t="n">
        <v>13</v>
      </c>
      <c r="J191" s="1" t="n">
        <v>204</v>
      </c>
      <c r="K191" s="1" t="s">
        <v>0</v>
      </c>
      <c r="L191" s="1" t="e">
        <f aca="false">IF(#REF!=#REF!,IF(K191="Stroke",IF(K192="Stroke",IF((J192-J191)&lt;0,1000+J192-J191,J192-J191),""),""),"")</f>
        <v>#REF!</v>
      </c>
      <c r="M191" s="1" t="s">
        <v>1</v>
      </c>
      <c r="N191" s="1" t="s">
        <v>2</v>
      </c>
      <c r="O191" s="1" t="n">
        <v>15</v>
      </c>
      <c r="P191" s="1" t="e">
        <f aca="false">IF(#REF!=#REF!,IF(K191="Stroke",IF(K192="Stroke",IF(#REF!=#REF!,IF(Q191=Q192,IF((J192-J191)&lt;0,1000+J192-J191-O191,J192-J191-O191),""),""),""),""),"")</f>
        <v>#REF!</v>
      </c>
      <c r="Q191" s="1" t="n">
        <v>2</v>
      </c>
      <c r="R191" s="1" t="e">
        <f aca="false">IF(#REF!&lt;&gt;#REF!,COUNTIFS($M$2:$M$988,$M$2,$C$2:$C$988,#REF!),"")</f>
        <v>#REF!</v>
      </c>
      <c r="S191" s="1" t="e">
        <f aca="false">IF(R191&lt;&gt;"",IF(R191=1,"",COUNTIFS($Q$2:$Q$988,"&gt;40",$C$2:$C$988,#REF!)),"")</f>
        <v>#REF!</v>
      </c>
      <c r="T191" s="1"/>
      <c r="U191" s="9"/>
      <c r="V191" s="7"/>
      <c r="W191" s="7"/>
      <c r="X191" s="7"/>
      <c r="Y191" s="7"/>
      <c r="Z191" s="1"/>
      <c r="AA191" s="1"/>
      <c r="AB191" s="1"/>
      <c r="AC191" s="1"/>
      <c r="AD191" s="1"/>
      <c r="AE191" s="1"/>
      <c r="AF191" s="1"/>
      <c r="AG191" s="1"/>
      <c r="AH191" s="1"/>
    </row>
    <row r="192" s="11" customFormat="true" ht="15.75" hidden="false" customHeight="false" outlineLevel="0" collapsed="false">
      <c r="A192" s="1" t="n">
        <f aca="false">I192+(H192*60)+(G192*3600)</f>
        <v>61033</v>
      </c>
      <c r="B192" s="2" t="str">
        <f aca="false">CONCATENATE(D192,E192,F192,G192,H192,I192)</f>
        <v>2017210165713</v>
      </c>
      <c r="C192" s="1" t="str">
        <f aca="false">CONCATENATE(D192,E192,F192)</f>
        <v>2017210</v>
      </c>
      <c r="D192" s="1" t="n">
        <v>2017</v>
      </c>
      <c r="E192" s="1" t="n">
        <v>2</v>
      </c>
      <c r="F192" s="1" t="n">
        <v>10</v>
      </c>
      <c r="G192" s="1" t="n">
        <v>16</v>
      </c>
      <c r="H192" s="1" t="n">
        <v>57</v>
      </c>
      <c r="I192" s="1" t="n">
        <v>13</v>
      </c>
      <c r="J192" s="1" t="n">
        <v>204</v>
      </c>
      <c r="K192" s="1" t="s">
        <v>0</v>
      </c>
      <c r="L192" s="1" t="e">
        <f aca="false">IF(#REF!=#REF!,IF(K192="Stroke",IF(K193="Stroke",IF((J193-J192)&lt;0,1000+J193-J192,J193-J192),""),""),"")</f>
        <v>#REF!</v>
      </c>
      <c r="M192" s="1" t="s">
        <v>1</v>
      </c>
      <c r="N192" s="1" t="s">
        <v>2</v>
      </c>
      <c r="O192" s="1" t="n">
        <v>15</v>
      </c>
      <c r="P192" s="1" t="e">
        <f aca="false">IF(#REF!=#REF!,IF(K192="Stroke",IF(K193="Stroke",IF(#REF!=#REF!,IF(Q192=Q193,IF((J193-J192)&lt;0,1000+J193-J192-O192,J193-J192-O192),""),""),""),""),"")</f>
        <v>#REF!</v>
      </c>
      <c r="Q192" s="1" t="n">
        <v>2</v>
      </c>
      <c r="R192" s="1" t="e">
        <f aca="false">IF(#REF!&lt;&gt;#REF!,COUNTIFS($K$112:$K$1378,$K$112,#REF!,#REF!),"")</f>
        <v>#REF!</v>
      </c>
      <c r="S192" s="1" t="e">
        <f aca="false">IF(AND(#REF!&lt;&gt;#REF!,#REF!=#REF!,M192="positive",M193="negative"),1,"")</f>
        <v>#REF!</v>
      </c>
      <c r="T192" s="1" t="e">
        <f aca="false">IF(AND(#REF!=#REF!,K:K="stroke",M:M="positive",S192&lt;&gt;"1"),1,"")</f>
        <v>#REF!</v>
      </c>
      <c r="U192" s="1" t="e">
        <f aca="false">IF((AND(R192&lt;&gt;"",W192&lt;&gt;1,K:K="stroke",M:M="negative",#REF!=#REF!)),IF(W192&lt;&gt;0,"",1),"")</f>
        <v>#REF!</v>
      </c>
      <c r="V192" s="1" t="e">
        <f aca="false">IF(R192="","",(SUM(S192:U192)+W192))</f>
        <v>#REF!</v>
      </c>
      <c r="W192" s="1" t="e">
        <f aca="false">IF(#REF!&lt;&gt;#REF!,COUNTIFS($K$112:$K$1378,"up",#REF!,#REF!),"")</f>
        <v>#REF!</v>
      </c>
      <c r="X192" s="1" t="e">
        <f aca="false">IF(#REF!&lt;&gt;#REF!,COUNTIFS($K$112:$K$1378,"SRS",#REF!,#REF!),"")</f>
        <v>#REF!</v>
      </c>
      <c r="Y192" s="1" t="e">
        <f aca="false">IF(R192&lt;&gt;"",IF(R192=1,"",COUNTIFS($O$112:$O$1378,"&gt;40",#REF!,#REF!)),"")</f>
        <v>#REF!</v>
      </c>
      <c r="Z192" s="1"/>
      <c r="AA192" s="9"/>
      <c r="AB192" s="1"/>
      <c r="AC192" s="1"/>
      <c r="AD192" s="1"/>
      <c r="AE192" s="1"/>
      <c r="AF192" s="1"/>
      <c r="AG192" s="1"/>
      <c r="AH192" s="1"/>
    </row>
    <row r="193" s="11" customFormat="true" ht="15.75" hidden="false" customHeight="false" outlineLevel="0" collapsed="false">
      <c r="A193" s="7" t="n">
        <f aca="false">I193+(H193*60)+(G193*3600)</f>
        <v>61033</v>
      </c>
      <c r="B193" s="8" t="str">
        <f aca="false">CONCATENATE(D193,E193,F193,G193,H193,I193)</f>
        <v>2017210165713</v>
      </c>
      <c r="C193" s="1" t="str">
        <f aca="false">CONCATENATE(D193,E193,F193)</f>
        <v>2017210</v>
      </c>
      <c r="D193" s="1" t="n">
        <v>2017</v>
      </c>
      <c r="E193" s="1" t="n">
        <v>2</v>
      </c>
      <c r="F193" s="1" t="n">
        <v>10</v>
      </c>
      <c r="G193" s="1" t="n">
        <v>16</v>
      </c>
      <c r="H193" s="1" t="n">
        <v>57</v>
      </c>
      <c r="I193" s="1" t="n">
        <v>13</v>
      </c>
      <c r="J193" s="1" t="n">
        <v>274</v>
      </c>
      <c r="K193" s="1" t="s">
        <v>0</v>
      </c>
      <c r="L193" s="1" t="e">
        <f aca="false">IF(#REF!=#REF!,IF(K193="Stroke",IF(K194="Stroke",IF((J194-J193)&lt;0,1000+J194-J193,J194-J193),""),""),"")</f>
        <v>#REF!</v>
      </c>
      <c r="M193" s="1" t="s">
        <v>1</v>
      </c>
      <c r="N193" s="1" t="s">
        <v>2</v>
      </c>
      <c r="O193" s="1" t="n">
        <v>44</v>
      </c>
      <c r="P193" s="1" t="e">
        <f aca="false">IF(#REF!=#REF!,IF(K193="Stroke",IF(K194="Stroke",IF(#REF!=#REF!,IF(Q193=Q194,IF((J194-J193)&lt;0,1000+J194-J193-O193,J194-J193-O193),""),""),""),""),"")</f>
        <v>#REF!</v>
      </c>
      <c r="Q193" s="1" t="n">
        <v>2</v>
      </c>
      <c r="R193" s="1" t="e">
        <f aca="false">IF(#REF!&lt;&gt;#REF!,COUNTIFS($M$2:$M$988,$M$2,$C$2:$C$988,#REF!),"")</f>
        <v>#REF!</v>
      </c>
      <c r="S193" s="1" t="e">
        <f aca="false">IF(R193&lt;&gt;"",IF(R193=1,"",COUNTIFS($Q$2:$Q$988,"&gt;40",$C$2:$C$988,#REF!)),"")</f>
        <v>#REF!</v>
      </c>
      <c r="T193" s="1"/>
      <c r="U193" s="9"/>
      <c r="V193" s="7"/>
      <c r="W193" s="7"/>
      <c r="X193" s="7"/>
      <c r="Y193" s="7"/>
      <c r="Z193" s="1"/>
      <c r="AA193" s="1"/>
      <c r="AB193" s="1"/>
      <c r="AC193" s="1"/>
      <c r="AD193" s="1"/>
      <c r="AE193" s="1"/>
      <c r="AF193" s="1"/>
      <c r="AG193" s="1"/>
      <c r="AH193" s="1"/>
    </row>
    <row r="194" s="5" customFormat="true" ht="15.75" hidden="false" customHeight="false" outlineLevel="0" collapsed="false">
      <c r="A194" s="1" t="n">
        <f aca="false">I194+(H194*60)+(G194*3600)</f>
        <v>61033</v>
      </c>
      <c r="B194" s="2" t="str">
        <f aca="false">CONCATENATE(D194,E194,F194,G194,H194,I194)</f>
        <v>2017210165713</v>
      </c>
      <c r="C194" s="1" t="str">
        <f aca="false">CONCATENATE(D194,E194,F194)</f>
        <v>2017210</v>
      </c>
      <c r="D194" s="1" t="n">
        <v>2017</v>
      </c>
      <c r="E194" s="1" t="n">
        <v>2</v>
      </c>
      <c r="F194" s="1" t="n">
        <v>10</v>
      </c>
      <c r="G194" s="1" t="n">
        <v>16</v>
      </c>
      <c r="H194" s="1" t="n">
        <v>57</v>
      </c>
      <c r="I194" s="1" t="n">
        <v>13</v>
      </c>
      <c r="J194" s="1" t="n">
        <v>274</v>
      </c>
      <c r="K194" s="1" t="s">
        <v>0</v>
      </c>
      <c r="L194" s="1" t="e">
        <f aca="false">IF(#REF!=#REF!,IF(K194="Stroke",IF(K195="Stroke",IF((J195-J194)&lt;0,1000+J195-J194,J195-J194),""),""),"")</f>
        <v>#REF!</v>
      </c>
      <c r="M194" s="1" t="s">
        <v>1</v>
      </c>
      <c r="N194" s="1" t="s">
        <v>2</v>
      </c>
      <c r="O194" s="1" t="n">
        <v>44</v>
      </c>
      <c r="P194" s="1" t="e">
        <f aca="false">IF(#REF!=#REF!,IF(K194="Stroke",IF(K195="Stroke",IF(#REF!=#REF!,IF(Q194=Q195,IF((J195-J194)&lt;0,1000+J195-J194-O194,J195-J194-O194),""),""),""),""),"")</f>
        <v>#REF!</v>
      </c>
      <c r="Q194" s="1" t="n">
        <v>2</v>
      </c>
      <c r="R194" s="1" t="e">
        <f aca="false">IF(#REF!&lt;&gt;#REF!,COUNTIFS($K$112:$K$1378,$K$112,#REF!,#REF!),"")</f>
        <v>#REF!</v>
      </c>
      <c r="S194" s="1" t="e">
        <f aca="false">IF(AND(#REF!&lt;&gt;#REF!,#REF!=#REF!,M194="positive",M195="negative"),1,"")</f>
        <v>#REF!</v>
      </c>
      <c r="T194" s="1" t="e">
        <f aca="false">IF(AND(#REF!=#REF!,K:K="stroke",M:M="positive",S194&lt;&gt;"1"),1,"")</f>
        <v>#REF!</v>
      </c>
      <c r="U194" s="1" t="e">
        <f aca="false">IF((AND(R194&lt;&gt;"",W194&lt;&gt;1,K:K="stroke",M:M="negative",#REF!=#REF!)),IF(W194&lt;&gt;0,"",1),"")</f>
        <v>#REF!</v>
      </c>
      <c r="V194" s="1" t="e">
        <f aca="false">IF(R194="","",(SUM(S194:U194)+W194))</f>
        <v>#REF!</v>
      </c>
      <c r="W194" s="1" t="e">
        <f aca="false">IF(#REF!&lt;&gt;#REF!,COUNTIFS($K$112:$K$1378,"up",#REF!,#REF!),"")</f>
        <v>#REF!</v>
      </c>
      <c r="X194" s="1" t="e">
        <f aca="false">IF(#REF!&lt;&gt;#REF!,COUNTIFS($K$112:$K$1378,"SRS",#REF!,#REF!),"")</f>
        <v>#REF!</v>
      </c>
      <c r="Y194" s="1" t="e">
        <f aca="false">IF(R194&lt;&gt;"",IF(R194=1,"",COUNTIFS($O$112:$O$1378,"&gt;40",#REF!,#REF!)),"")</f>
        <v>#REF!</v>
      </c>
      <c r="Z194" s="1"/>
      <c r="AA194" s="9"/>
      <c r="AB194" s="1"/>
      <c r="AC194" s="1"/>
      <c r="AD194" s="1"/>
      <c r="AE194" s="1"/>
      <c r="AF194" s="1"/>
      <c r="AG194" s="1"/>
      <c r="AH194" s="1"/>
    </row>
    <row r="195" s="11" customFormat="true" ht="15.75" hidden="false" customHeight="false" outlineLevel="0" collapsed="false">
      <c r="A195" s="7" t="n">
        <f aca="false">I195+(H195*60)+(G195*3600)</f>
        <v>61033</v>
      </c>
      <c r="B195" s="8" t="str">
        <f aca="false">CONCATENATE(D195,E195,F195,G195,H195,I195)</f>
        <v>2017210165713</v>
      </c>
      <c r="C195" s="1" t="str">
        <f aca="false">CONCATENATE(D195,E195,F195)</f>
        <v>2017210</v>
      </c>
      <c r="D195" s="1" t="n">
        <v>2017</v>
      </c>
      <c r="E195" s="1" t="n">
        <v>2</v>
      </c>
      <c r="F195" s="1" t="n">
        <v>10</v>
      </c>
      <c r="G195" s="1" t="n">
        <v>16</v>
      </c>
      <c r="H195" s="1" t="n">
        <v>57</v>
      </c>
      <c r="I195" s="1" t="n">
        <v>13</v>
      </c>
      <c r="J195" s="1" t="n">
        <v>454</v>
      </c>
      <c r="K195" s="1" t="s">
        <v>0</v>
      </c>
      <c r="L195" s="1" t="e">
        <f aca="false">IF(#REF!=#REF!,IF(K195="Stroke",IF(K196="Stroke",IF((J196-J195)&lt;0,1000+J196-J195,J196-J195),""),""),"")</f>
        <v>#REF!</v>
      </c>
      <c r="M195" s="1" t="s">
        <v>1</v>
      </c>
      <c r="N195" s="1" t="s">
        <v>2</v>
      </c>
      <c r="O195" s="1" t="n">
        <v>52</v>
      </c>
      <c r="P195" s="1" t="e">
        <f aca="false">IF(#REF!=#REF!,IF(K195="Stroke",IF(K196="Stroke",IF(#REF!=#REF!,IF(Q195=Q196,IF((J196-J195)&lt;0,1000+J196-J195-O195,J196-J195-O195),""),""),""),""),"")</f>
        <v>#REF!</v>
      </c>
      <c r="Q195" s="1" t="n">
        <v>2</v>
      </c>
      <c r="R195" s="1" t="e">
        <f aca="false">IF(#REF!&lt;&gt;#REF!,COUNTIFS($M$2:$M$988,$M$2,$C$2:$C$988,#REF!),"")</f>
        <v>#REF!</v>
      </c>
      <c r="S195" s="1" t="e">
        <f aca="false">IF(R195&lt;&gt;"",IF(R195=1,"",COUNTIFS($Q$2:$Q$988,"&gt;40",$C$2:$C$988,#REF!)),"")</f>
        <v>#REF!</v>
      </c>
      <c r="T195" s="1"/>
      <c r="U195" s="9"/>
      <c r="V195" s="7"/>
      <c r="W195" s="7"/>
      <c r="X195" s="7"/>
      <c r="Y195" s="7"/>
      <c r="Z195" s="1"/>
      <c r="AA195" s="1"/>
      <c r="AB195" s="1"/>
      <c r="AC195" s="1"/>
      <c r="AD195" s="1"/>
      <c r="AE195" s="1"/>
      <c r="AF195" s="1"/>
      <c r="AG195" s="1"/>
      <c r="AH195" s="1"/>
    </row>
    <row r="196" customFormat="false" ht="15.75" hidden="false" customHeight="false" outlineLevel="0" collapsed="false">
      <c r="A196" s="1" t="n">
        <f aca="false">I196+(H196*60)+(G196*3600)</f>
        <v>61033</v>
      </c>
      <c r="B196" s="2" t="str">
        <f aca="false">CONCATENATE(D196,E196,F196,G196,H196,I196)</f>
        <v>2017210165713</v>
      </c>
      <c r="C196" s="1" t="str">
        <f aca="false">CONCATENATE(D196,E196,F196)</f>
        <v>2017210</v>
      </c>
      <c r="D196" s="1" t="n">
        <v>2017</v>
      </c>
      <c r="E196" s="1" t="n">
        <v>2</v>
      </c>
      <c r="F196" s="1" t="n">
        <v>10</v>
      </c>
      <c r="G196" s="1" t="n">
        <v>16</v>
      </c>
      <c r="H196" s="1" t="n">
        <v>57</v>
      </c>
      <c r="I196" s="1" t="n">
        <v>13</v>
      </c>
      <c r="J196" s="1" t="n">
        <v>454</v>
      </c>
      <c r="K196" s="1" t="s">
        <v>0</v>
      </c>
      <c r="L196" s="1" t="e">
        <f aca="false">IF(#REF!=#REF!,IF(K196="Stroke",IF(K197="Stroke",IF((J197-J196)&lt;0,1000+J197-J196,J197-J196),""),""),"")</f>
        <v>#REF!</v>
      </c>
      <c r="M196" s="1" t="s">
        <v>1</v>
      </c>
      <c r="N196" s="1" t="s">
        <v>2</v>
      </c>
      <c r="O196" s="1" t="n">
        <v>52</v>
      </c>
      <c r="P196" s="1" t="e">
        <f aca="false">IF(#REF!=#REF!,IF(K196="Stroke",IF(K197="Stroke",IF(#REF!=#REF!,IF(Q196=Q197,IF((J197-J196)&lt;0,1000+J197-J196-O196,J197-J196-O196),""),""),""),""),"")</f>
        <v>#REF!</v>
      </c>
      <c r="Q196" s="1" t="n">
        <v>2</v>
      </c>
      <c r="R196" s="1" t="e">
        <f aca="false">IF(#REF!&lt;&gt;#REF!,COUNTIFS($K$112:$K$1378,$K$112,#REF!,#REF!),"")</f>
        <v>#REF!</v>
      </c>
      <c r="S196" s="1" t="e">
        <f aca="false">IF(AND(#REF!&lt;&gt;#REF!,#REF!=#REF!,M196="positive",M197="negative"),1,"")</f>
        <v>#REF!</v>
      </c>
      <c r="T196" s="1" t="e">
        <f aca="false">IF(AND(#REF!=#REF!,K:K="stroke",M:M="positive",S196&lt;&gt;"1"),1,"")</f>
        <v>#REF!</v>
      </c>
      <c r="U196" s="1" t="e">
        <f aca="false">IF((AND(R196&lt;&gt;"",W196&lt;&gt;1,K:K="stroke",M:M="negative",#REF!=#REF!)),IF(W196&lt;&gt;0,"",1),"")</f>
        <v>#REF!</v>
      </c>
      <c r="V196" s="1" t="e">
        <f aca="false">IF(R196="","",(SUM(S196:U196)+W196))</f>
        <v>#REF!</v>
      </c>
      <c r="W196" s="1" t="e">
        <f aca="false">IF(#REF!&lt;&gt;#REF!,COUNTIFS($K$112:$K$1378,"up",#REF!,#REF!),"")</f>
        <v>#REF!</v>
      </c>
      <c r="X196" s="1" t="e">
        <f aca="false">IF(#REF!&lt;&gt;#REF!,COUNTIFS($K$112:$K$1378,"SRS",#REF!,#REF!),"")</f>
        <v>#REF!</v>
      </c>
      <c r="Y196" s="1" t="e">
        <f aca="false">IF(R196&lt;&gt;"",IF(R196=1,"",COUNTIFS($O$112:$O$1378,"&gt;40",#REF!,#REF!)),"")</f>
        <v>#REF!</v>
      </c>
      <c r="AA196" s="9"/>
    </row>
    <row r="197" customFormat="false" ht="15.75" hidden="false" customHeight="false" outlineLevel="0" collapsed="false">
      <c r="A197" s="3" t="n">
        <f aca="false">I197+(H197*60)+(G197*3600)</f>
        <v>61062</v>
      </c>
      <c r="B197" s="4" t="str">
        <f aca="false">CONCATENATE(D197,E197,F197,G197,H197,I197)</f>
        <v>2017210165742</v>
      </c>
      <c r="C197" s="5" t="str">
        <f aca="false">CONCATENATE(D197,E197,F197)</f>
        <v>2017210</v>
      </c>
      <c r="D197" s="5" t="n">
        <v>2017</v>
      </c>
      <c r="E197" s="5" t="n">
        <v>2</v>
      </c>
      <c r="F197" s="5" t="n">
        <v>10</v>
      </c>
      <c r="G197" s="5" t="n">
        <v>16</v>
      </c>
      <c r="H197" s="5" t="n">
        <v>57</v>
      </c>
      <c r="I197" s="5" t="n">
        <v>42</v>
      </c>
      <c r="J197" s="5" t="n">
        <v>954</v>
      </c>
      <c r="K197" s="5" t="s">
        <v>0</v>
      </c>
      <c r="L197" s="5" t="e">
        <f aca="false">IF(#REF!=#REF!,IF(K197="Stroke",IF(K198="Stroke",IF((J198-J197)&lt;0,1000+J198-J197,J198-J197),""),""),"")</f>
        <v>#REF!</v>
      </c>
      <c r="M197" s="5" t="s">
        <v>1</v>
      </c>
      <c r="N197" s="5" t="s">
        <v>2</v>
      </c>
      <c r="O197" s="5" t="n">
        <v>16</v>
      </c>
      <c r="P197" s="5" t="e">
        <f aca="false">IF(#REF!=#REF!,IF(K197="Stroke",IF(K198="Stroke",IF(#REF!=#REF!,IF(Q197=Q198,IF((J198-J197)&lt;0,1000+J198-J197-O197,J198-J197-O197),""),""),""),""),"")</f>
        <v>#REF!</v>
      </c>
      <c r="Q197" s="5" t="n">
        <v>1</v>
      </c>
      <c r="R197" s="5" t="e">
        <f aca="false">IF(#REF!&lt;&gt;#REF!,COUNTIFS($M$2:$M$988,$M$2,$C$2:$C$988,#REF!),"")</f>
        <v>#REF!</v>
      </c>
      <c r="S197" s="5" t="e">
        <f aca="false">IF(R197&lt;&gt;"",IF(R197=1,"",COUNTIFS($Q$2:$Q$988,"&gt;40",$C$2:$C$988,#REF!)),"")</f>
        <v>#REF!</v>
      </c>
      <c r="T197" s="5"/>
      <c r="U197" s="10"/>
      <c r="V197" s="3"/>
      <c r="W197" s="3"/>
      <c r="X197" s="3"/>
      <c r="Y197" s="3"/>
      <c r="Z197" s="5"/>
      <c r="AA197" s="5"/>
      <c r="AB197" s="5"/>
      <c r="AC197" s="5"/>
      <c r="AD197" s="5"/>
      <c r="AE197" s="5"/>
      <c r="AF197" s="5"/>
      <c r="AG197" s="5"/>
      <c r="AH197" s="5"/>
    </row>
    <row r="198" customFormat="false" ht="15.75" hidden="false" customHeight="false" outlineLevel="0" collapsed="false">
      <c r="A198" s="5" t="n">
        <f aca="false">I198+(H198*60)+(G198*3600)</f>
        <v>61062</v>
      </c>
      <c r="B198" s="6" t="str">
        <f aca="false">CONCATENATE(D198,E198,F198,G198,H198,I198)</f>
        <v>2017210165742</v>
      </c>
      <c r="C198" s="5" t="str">
        <f aca="false">CONCATENATE(D198,E198,F198)</f>
        <v>2017210</v>
      </c>
      <c r="D198" s="5" t="n">
        <v>2017</v>
      </c>
      <c r="E198" s="5" t="n">
        <v>2</v>
      </c>
      <c r="F198" s="5" t="n">
        <v>10</v>
      </c>
      <c r="G198" s="5" t="n">
        <v>16</v>
      </c>
      <c r="H198" s="5" t="n">
        <v>57</v>
      </c>
      <c r="I198" s="5" t="n">
        <v>42</v>
      </c>
      <c r="J198" s="5" t="n">
        <v>954</v>
      </c>
      <c r="K198" s="5" t="s">
        <v>0</v>
      </c>
      <c r="L198" s="5" t="e">
        <f aca="false">IF(#REF!=#REF!,IF(K198="Stroke",IF(K199="Stroke",IF((J199-J198)&lt;0,1000+J199-J198,J199-J198),""),""),"")</f>
        <v>#REF!</v>
      </c>
      <c r="M198" s="5" t="s">
        <v>1</v>
      </c>
      <c r="N198" s="5" t="s">
        <v>2</v>
      </c>
      <c r="O198" s="5" t="n">
        <v>16</v>
      </c>
      <c r="P198" s="5" t="e">
        <f aca="false">IF(#REF!=#REF!,IF(K198="Stroke",IF(K199="Stroke",IF(#REF!=#REF!,IF(Q198=Q199,IF((J199-J198)&lt;0,1000+J199-J198-O198,J199-J198-O198),""),""),""),""),"")</f>
        <v>#REF!</v>
      </c>
      <c r="Q198" s="5" t="n">
        <v>1</v>
      </c>
      <c r="R198" s="5" t="e">
        <f aca="false">IF(#REF!&lt;&gt;#REF!,COUNTIFS($K$112:$K$1378,$K$112,#REF!,#REF!),"")</f>
        <v>#REF!</v>
      </c>
      <c r="S198" s="5" t="e">
        <f aca="false">IF(AND(#REF!&lt;&gt;#REF!,#REF!=#REF!,M198="positive",M199="negative"),1,"")</f>
        <v>#REF!</v>
      </c>
      <c r="T198" s="5" t="e">
        <f aca="false">IF(AND(#REF!=#REF!,K:K="stroke",M:M="positive",S198&lt;&gt;"1"),1,"")</f>
        <v>#REF!</v>
      </c>
      <c r="U198" s="5" t="e">
        <f aca="false">IF((AND(R198&lt;&gt;"",W198&lt;&gt;1,K:K="stroke",M:M="negative",#REF!=#REF!)),IF(W198&lt;&gt;0,"",1),"")</f>
        <v>#REF!</v>
      </c>
      <c r="V198" s="5" t="e">
        <f aca="false">IF(R198="","",(SUM(S198:U198)+W198))</f>
        <v>#REF!</v>
      </c>
      <c r="W198" s="5" t="e">
        <f aca="false">IF(#REF!&lt;&gt;#REF!,COUNTIFS($K$112:$K$1378,"up",#REF!,#REF!),"")</f>
        <v>#REF!</v>
      </c>
      <c r="X198" s="5" t="e">
        <f aca="false">IF(#REF!&lt;&gt;#REF!,COUNTIFS($K$112:$K$1378,"SRS",#REF!,#REF!),"")</f>
        <v>#REF!</v>
      </c>
      <c r="Y198" s="5" t="e">
        <f aca="false">IF(R198&lt;&gt;"",IF(R198=1,"",COUNTIFS($O$112:$O$1378,"&gt;40",#REF!,#REF!)),"")</f>
        <v>#REF!</v>
      </c>
      <c r="Z198" s="5"/>
      <c r="AA198" s="10"/>
      <c r="AB198" s="5"/>
      <c r="AC198" s="5"/>
      <c r="AD198" s="5"/>
      <c r="AE198" s="5"/>
      <c r="AF198" s="5"/>
      <c r="AG198" s="5"/>
      <c r="AH198" s="5"/>
    </row>
    <row r="199" customFormat="false" ht="15.75" hidden="false" customHeight="false" outlineLevel="0" collapsed="false">
      <c r="A199" s="7" t="n">
        <f aca="false">I199+(H199*60)+(G199*3600)</f>
        <v>61063</v>
      </c>
      <c r="B199" s="8" t="str">
        <f aca="false">CONCATENATE(D199,E199,F199,G199,H199,I199)</f>
        <v>2017210165743</v>
      </c>
      <c r="C199" s="1" t="str">
        <f aca="false">CONCATENATE(D199,E199,F199)</f>
        <v>2017210</v>
      </c>
      <c r="D199" s="1" t="n">
        <v>2017</v>
      </c>
      <c r="E199" s="1" t="n">
        <v>2</v>
      </c>
      <c r="F199" s="1" t="n">
        <v>10</v>
      </c>
      <c r="G199" s="1" t="n">
        <v>16</v>
      </c>
      <c r="H199" s="1" t="n">
        <v>57</v>
      </c>
      <c r="I199" s="1" t="n">
        <v>43</v>
      </c>
      <c r="J199" s="1" t="n">
        <v>55</v>
      </c>
      <c r="K199" s="1" t="s">
        <v>0</v>
      </c>
      <c r="L199" s="1" t="e">
        <f aca="false">IF(#REF!=#REF!,IF(K199="Stroke",IF(K200="Stroke",IF((J200-J199)&lt;0,1000+J200-J199,J200-J199),""),""),"")</f>
        <v>#REF!</v>
      </c>
      <c r="M199" s="1" t="s">
        <v>1</v>
      </c>
      <c r="N199" s="1" t="s">
        <v>2</v>
      </c>
      <c r="O199" s="1" t="n">
        <v>26</v>
      </c>
      <c r="P199" s="1" t="e">
        <f aca="false">IF(#REF!=#REF!,IF(K199="Stroke",IF(K200="Stroke",IF(#REF!=#REF!,IF(Q199=Q200,IF((J200-J199)&lt;0,1000+J200-J199-O199,J200-J199-O199),""),""),""),""),"")</f>
        <v>#REF!</v>
      </c>
      <c r="Q199" s="1" t="n">
        <v>1</v>
      </c>
      <c r="R199" s="1" t="e">
        <f aca="false">IF(#REF!&lt;&gt;#REF!,COUNTIFS($M$2:$M$988,$M$2,$C$2:$C$988,#REF!),"")</f>
        <v>#REF!</v>
      </c>
      <c r="S199" s="1" t="e">
        <f aca="false">IF(R199&lt;&gt;"",IF(R199=1,"",COUNTIFS($Q$2:$Q$988,"&gt;40",$C$2:$C$988,#REF!)),"")</f>
        <v>#REF!</v>
      </c>
      <c r="U199" s="9"/>
      <c r="V199" s="7"/>
      <c r="W199" s="7"/>
      <c r="X199" s="7"/>
      <c r="Y199" s="7"/>
    </row>
    <row r="200" customFormat="false" ht="15.75" hidden="false" customHeight="false" outlineLevel="0" collapsed="false">
      <c r="A200" s="1" t="n">
        <f aca="false">I200+(H200*60)+(G200*3600)</f>
        <v>61063</v>
      </c>
      <c r="B200" s="2" t="str">
        <f aca="false">CONCATENATE(D200,E200,F200,G200,H200,I200)</f>
        <v>2017210165743</v>
      </c>
      <c r="C200" s="1" t="str">
        <f aca="false">CONCATENATE(D200,E200,F200)</f>
        <v>2017210</v>
      </c>
      <c r="D200" s="1" t="n">
        <v>2017</v>
      </c>
      <c r="E200" s="1" t="n">
        <v>2</v>
      </c>
      <c r="F200" s="1" t="n">
        <v>10</v>
      </c>
      <c r="G200" s="1" t="n">
        <v>16</v>
      </c>
      <c r="H200" s="1" t="n">
        <v>57</v>
      </c>
      <c r="I200" s="1" t="n">
        <v>43</v>
      </c>
      <c r="J200" s="1" t="n">
        <v>55</v>
      </c>
      <c r="K200" s="1" t="s">
        <v>0</v>
      </c>
      <c r="L200" s="1" t="e">
        <f aca="false">IF(#REF!=#REF!,IF(K200="Stroke",IF(K201="Stroke",IF((J201-J200)&lt;0,1000+J201-J200,J201-J200),""),""),"")</f>
        <v>#REF!</v>
      </c>
      <c r="M200" s="1" t="s">
        <v>1</v>
      </c>
      <c r="N200" s="1" t="s">
        <v>2</v>
      </c>
      <c r="O200" s="1" t="n">
        <v>26</v>
      </c>
      <c r="P200" s="1" t="e">
        <f aca="false">IF(#REF!=#REF!,IF(K200="Stroke",IF(K201="Stroke",IF(#REF!=#REF!,IF(Q200=Q201,IF((J201-J200)&lt;0,1000+J201-J200-O200,J201-J200-O200),""),""),""),""),"")</f>
        <v>#REF!</v>
      </c>
      <c r="Q200" s="1" t="n">
        <v>1</v>
      </c>
      <c r="R200" s="1" t="e">
        <f aca="false">IF(#REF!&lt;&gt;#REF!,COUNTIFS($K$112:$K$1378,$K$112,#REF!,#REF!),"")</f>
        <v>#REF!</v>
      </c>
      <c r="S200" s="1" t="e">
        <f aca="false">IF(AND(#REF!&lt;&gt;#REF!,#REF!=#REF!,M200="positive",M201="negative"),1,"")</f>
        <v>#REF!</v>
      </c>
      <c r="T200" s="1" t="e">
        <f aca="false">IF(AND(#REF!=#REF!,K:K="stroke",M:M="positive",S200&lt;&gt;"1"),1,"")</f>
        <v>#REF!</v>
      </c>
      <c r="U200" s="1" t="e">
        <f aca="false">IF((AND(R200&lt;&gt;"",W200&lt;&gt;1,K:K="stroke",M:M="negative",#REF!=#REF!)),IF(W200&lt;&gt;0,"",1),"")</f>
        <v>#REF!</v>
      </c>
      <c r="V200" s="1" t="e">
        <f aca="false">IF(R200="","",(SUM(S200:U200)+W200))</f>
        <v>#REF!</v>
      </c>
      <c r="W200" s="1" t="e">
        <f aca="false">IF(#REF!&lt;&gt;#REF!,COUNTIFS($K$112:$K$1378,"up",#REF!,#REF!),"")</f>
        <v>#REF!</v>
      </c>
      <c r="X200" s="1" t="e">
        <f aca="false">IF(#REF!&lt;&gt;#REF!,COUNTIFS($K$112:$K$1378,"SRS",#REF!,#REF!),"")</f>
        <v>#REF!</v>
      </c>
      <c r="Y200" s="1" t="e">
        <f aca="false">IF(R200&lt;&gt;"",IF(R200=1,"",COUNTIFS($O$112:$O$1378,"&gt;40",#REF!,#REF!)),"")</f>
        <v>#REF!</v>
      </c>
      <c r="AA200" s="9"/>
    </row>
    <row r="201" customFormat="false" ht="15.75" hidden="false" customHeight="false" outlineLevel="0" collapsed="false">
      <c r="A201" s="7" t="n">
        <f aca="false">I201+(H201*60)+(G201*3600)</f>
        <v>61063</v>
      </c>
      <c r="B201" s="8" t="str">
        <f aca="false">CONCATENATE(D201,E201,F201,G201,H201,I201)</f>
        <v>2017210165743</v>
      </c>
      <c r="C201" s="1" t="str">
        <f aca="false">CONCATENATE(D201,E201,F201)</f>
        <v>2017210</v>
      </c>
      <c r="D201" s="1" t="n">
        <v>2017</v>
      </c>
      <c r="E201" s="1" t="n">
        <v>2</v>
      </c>
      <c r="F201" s="1" t="n">
        <v>10</v>
      </c>
      <c r="G201" s="1" t="n">
        <v>16</v>
      </c>
      <c r="H201" s="1" t="n">
        <v>57</v>
      </c>
      <c r="I201" s="1" t="n">
        <v>43</v>
      </c>
      <c r="J201" s="1" t="n">
        <v>123</v>
      </c>
      <c r="K201" s="1" t="s">
        <v>0</v>
      </c>
      <c r="L201" s="1" t="e">
        <f aca="false">IF(#REF!=#REF!,IF(K201="Stroke",IF(K202="Stroke",IF((J202-J201)&lt;0,1000+J202-J201,J202-J201),""),""),"")</f>
        <v>#REF!</v>
      </c>
      <c r="M201" s="1" t="s">
        <v>1</v>
      </c>
      <c r="N201" s="1" t="s">
        <v>2</v>
      </c>
      <c r="O201" s="1" t="n">
        <v>4</v>
      </c>
      <c r="P201" s="1" t="e">
        <f aca="false">IF(#REF!=#REF!,IF(K201="Stroke",IF(K202="Stroke",IF(#REF!=#REF!,IF(Q201=Q202,IF((J202-J201)&lt;0,1000+J202-J201-O201,J202-J201-O201),""),""),""),""),"")</f>
        <v>#REF!</v>
      </c>
      <c r="Q201" s="1" t="n">
        <v>1</v>
      </c>
      <c r="R201" s="1" t="e">
        <f aca="false">IF(#REF!&lt;&gt;#REF!,COUNTIFS($M$2:$M$988,$M$2,$C$2:$C$988,#REF!),"")</f>
        <v>#REF!</v>
      </c>
      <c r="S201" s="1" t="e">
        <f aca="false">IF(R201&lt;&gt;"",IF(R201=1,"",COUNTIFS($Q$2:$Q$988,"&gt;40",$C$2:$C$988,#REF!)),"")</f>
        <v>#REF!</v>
      </c>
      <c r="U201" s="9"/>
      <c r="V201" s="7"/>
      <c r="W201" s="7"/>
      <c r="X201" s="7"/>
      <c r="Y201" s="7"/>
    </row>
    <row r="202" s="5" customFormat="true" ht="15.75" hidden="false" customHeight="false" outlineLevel="0" collapsed="false">
      <c r="A202" s="1" t="n">
        <f aca="false">I202+(H202*60)+(G202*3600)</f>
        <v>61063</v>
      </c>
      <c r="B202" s="2" t="str">
        <f aca="false">CONCATENATE(D202,E202,F202,G202,H202,I202)</f>
        <v>2017210165743</v>
      </c>
      <c r="C202" s="1" t="str">
        <f aca="false">CONCATENATE(D202,E202,F202)</f>
        <v>2017210</v>
      </c>
      <c r="D202" s="1" t="n">
        <v>2017</v>
      </c>
      <c r="E202" s="1" t="n">
        <v>2</v>
      </c>
      <c r="F202" s="1" t="n">
        <v>10</v>
      </c>
      <c r="G202" s="1" t="n">
        <v>16</v>
      </c>
      <c r="H202" s="1" t="n">
        <v>57</v>
      </c>
      <c r="I202" s="1" t="n">
        <v>43</v>
      </c>
      <c r="J202" s="1" t="n">
        <v>123</v>
      </c>
      <c r="K202" s="1" t="s">
        <v>0</v>
      </c>
      <c r="L202" s="1" t="e">
        <f aca="false">IF(#REF!=#REF!,IF(K202="Stroke",IF(K203="Stroke",IF((J203-J202)&lt;0,1000+J203-J202,J203-J202),""),""),"")</f>
        <v>#REF!</v>
      </c>
      <c r="M202" s="1" t="s">
        <v>1</v>
      </c>
      <c r="N202" s="1" t="s">
        <v>2</v>
      </c>
      <c r="O202" s="1" t="n">
        <v>4</v>
      </c>
      <c r="P202" s="1" t="e">
        <f aca="false">IF(#REF!=#REF!,IF(K202="Stroke",IF(K203="Stroke",IF(#REF!=#REF!,IF(Q202=Q203,IF((J203-J202)&lt;0,1000+J203-J202-O202,J203-J202-O202),""),""),""),""),"")</f>
        <v>#REF!</v>
      </c>
      <c r="Q202" s="1" t="n">
        <v>1</v>
      </c>
      <c r="R202" s="1" t="e">
        <f aca="false">IF(#REF!&lt;&gt;#REF!,COUNTIFS($K$112:$K$1378,$K$112,#REF!,#REF!),"")</f>
        <v>#REF!</v>
      </c>
      <c r="S202" s="1" t="e">
        <f aca="false">IF(AND(#REF!&lt;&gt;#REF!,#REF!=#REF!,M202="positive",M203="negative"),1,"")</f>
        <v>#REF!</v>
      </c>
      <c r="T202" s="1" t="e">
        <f aca="false">IF(AND(#REF!=#REF!,K:K="stroke",M:M="positive",S202&lt;&gt;"1"),1,"")</f>
        <v>#REF!</v>
      </c>
      <c r="U202" s="1" t="e">
        <f aca="false">IF((AND(R202&lt;&gt;"",W202&lt;&gt;1,K:K="stroke",M:M="negative",#REF!=#REF!)),IF(W202&lt;&gt;0,"",1),"")</f>
        <v>#REF!</v>
      </c>
      <c r="V202" s="1" t="e">
        <f aca="false">IF(R202="","",(SUM(S202:U202)+W202))</f>
        <v>#REF!</v>
      </c>
      <c r="W202" s="1" t="e">
        <f aca="false">IF(#REF!&lt;&gt;#REF!,COUNTIFS($K$112:$K$1378,"up",#REF!,#REF!),"")</f>
        <v>#REF!</v>
      </c>
      <c r="X202" s="1" t="e">
        <f aca="false">IF(#REF!&lt;&gt;#REF!,COUNTIFS($K$112:$K$1378,"SRS",#REF!,#REF!),"")</f>
        <v>#REF!</v>
      </c>
      <c r="Y202" s="1" t="e">
        <f aca="false">IF(R202&lt;&gt;"",IF(R202=1,"",COUNTIFS($O$112:$O$1378,"&gt;40",#REF!,#REF!)),"")</f>
        <v>#REF!</v>
      </c>
      <c r="Z202" s="1"/>
      <c r="AA202" s="9"/>
      <c r="AB202" s="1"/>
      <c r="AC202" s="1"/>
      <c r="AD202" s="1"/>
      <c r="AE202" s="1"/>
      <c r="AF202" s="1"/>
      <c r="AG202" s="1"/>
      <c r="AH202" s="1"/>
    </row>
    <row r="203" s="11" customFormat="true" ht="15.75" hidden="false" customHeight="false" outlineLevel="0" collapsed="false">
      <c r="A203" s="3" t="n">
        <f aca="false">I203+(H203*60)+(G203*3600)</f>
        <v>61125</v>
      </c>
      <c r="B203" s="4" t="str">
        <f aca="false">CONCATENATE(D203,E203,F203,G203,H203,I203)</f>
        <v>2017210165845</v>
      </c>
      <c r="C203" s="5" t="str">
        <f aca="false">CONCATENATE(D203,E203,F203)</f>
        <v>2017210</v>
      </c>
      <c r="D203" s="5" t="n">
        <v>2017</v>
      </c>
      <c r="E203" s="5" t="n">
        <v>2</v>
      </c>
      <c r="F203" s="5" t="n">
        <v>10</v>
      </c>
      <c r="G203" s="5" t="n">
        <v>16</v>
      </c>
      <c r="H203" s="5" t="n">
        <v>58</v>
      </c>
      <c r="I203" s="5" t="n">
        <v>45</v>
      </c>
      <c r="J203" s="5" t="n">
        <v>552</v>
      </c>
      <c r="K203" s="5" t="s">
        <v>0</v>
      </c>
      <c r="L203" s="5" t="e">
        <f aca="false">IF(#REF!=#REF!,IF(K203="Stroke",IF(K204="Stroke",IF((J204-J203)&lt;0,1000+J204-J203,J204-J203),""),""),"")</f>
        <v>#REF!</v>
      </c>
      <c r="M203" s="5" t="s">
        <v>1</v>
      </c>
      <c r="N203" s="5" t="s">
        <v>2</v>
      </c>
      <c r="O203" s="5" t="n">
        <v>30</v>
      </c>
      <c r="P203" s="5" t="e">
        <f aca="false">IF(#REF!=#REF!,IF(K203="Stroke",IF(K204="Stroke",IF(#REF!=#REF!,IF(Q203=Q204,IF((J204-J203)&lt;0,1000+J204-J203-O203,J204-J203-O203),""),""),""),""),"")</f>
        <v>#REF!</v>
      </c>
      <c r="Q203" s="5" t="n">
        <v>1</v>
      </c>
      <c r="R203" s="5" t="e">
        <f aca="false">IF(#REF!&lt;&gt;#REF!,COUNTIFS($M$2:$M$988,$M$2,$C$2:$C$988,#REF!),"")</f>
        <v>#REF!</v>
      </c>
      <c r="S203" s="5" t="e">
        <f aca="false">IF(R203&lt;&gt;"",IF(R203=1,"",COUNTIFS($Q$2:$Q$988,"&gt;40",$C$2:$C$988,#REF!)),"")</f>
        <v>#REF!</v>
      </c>
      <c r="T203" s="5"/>
      <c r="U203" s="10"/>
      <c r="V203" s="3"/>
      <c r="W203" s="3"/>
      <c r="X203" s="3"/>
      <c r="Y203" s="3"/>
      <c r="Z203" s="5"/>
      <c r="AA203" s="5"/>
      <c r="AB203" s="5"/>
      <c r="AC203" s="5"/>
      <c r="AD203" s="5"/>
      <c r="AE203" s="5"/>
      <c r="AF203" s="5"/>
      <c r="AG203" s="5"/>
      <c r="AH203" s="5"/>
    </row>
    <row r="204" s="11" customFormat="true" ht="15.75" hidden="false" customHeight="false" outlineLevel="0" collapsed="false">
      <c r="A204" s="5" t="n">
        <f aca="false">I204+(H204*60)+(G204*3600)</f>
        <v>61125</v>
      </c>
      <c r="B204" s="6" t="str">
        <f aca="false">CONCATENATE(D204,E204,F204,G204,H204,I204)</f>
        <v>2017210165845</v>
      </c>
      <c r="C204" s="5" t="str">
        <f aca="false">CONCATENATE(D204,E204,F204)</f>
        <v>2017210</v>
      </c>
      <c r="D204" s="5" t="n">
        <v>2017</v>
      </c>
      <c r="E204" s="5" t="n">
        <v>2</v>
      </c>
      <c r="F204" s="5" t="n">
        <v>10</v>
      </c>
      <c r="G204" s="5" t="n">
        <v>16</v>
      </c>
      <c r="H204" s="5" t="n">
        <v>58</v>
      </c>
      <c r="I204" s="5" t="n">
        <v>45</v>
      </c>
      <c r="J204" s="5" t="n">
        <v>552</v>
      </c>
      <c r="K204" s="5" t="s">
        <v>0</v>
      </c>
      <c r="L204" s="5" t="e">
        <f aca="false">IF(#REF!=#REF!,IF(K204="Stroke",IF(K205="Stroke",IF((J205-J204)&lt;0,1000+J205-J204,J205-J204),""),""),"")</f>
        <v>#REF!</v>
      </c>
      <c r="M204" s="5" t="s">
        <v>1</v>
      </c>
      <c r="N204" s="5" t="s">
        <v>2</v>
      </c>
      <c r="O204" s="5" t="n">
        <v>30</v>
      </c>
      <c r="P204" s="5" t="e">
        <f aca="false">IF(#REF!=#REF!,IF(K204="Stroke",IF(K205="Stroke",IF(#REF!=#REF!,IF(Q204=Q205,IF((J205-J204)&lt;0,1000+J205-J204-O204,J205-J204-O204),""),""),""),""),"")</f>
        <v>#REF!</v>
      </c>
      <c r="Q204" s="5" t="n">
        <v>1</v>
      </c>
      <c r="R204" s="5" t="e">
        <f aca="false">IF(#REF!&lt;&gt;#REF!,COUNTIFS($K$112:$K$1378,$K$112,#REF!,#REF!),"")</f>
        <v>#REF!</v>
      </c>
      <c r="S204" s="5" t="e">
        <f aca="false">IF(AND(#REF!&lt;&gt;#REF!,#REF!=#REF!,M204="positive",M205="negative"),1,"")</f>
        <v>#REF!</v>
      </c>
      <c r="T204" s="5" t="e">
        <f aca="false">IF(AND(#REF!=#REF!,K:K="stroke",M:M="positive",S204&lt;&gt;"1"),1,"")</f>
        <v>#REF!</v>
      </c>
      <c r="U204" s="5" t="e">
        <f aca="false">IF((AND(R204&lt;&gt;"",W204&lt;&gt;1,K:K="stroke",M:M="negative",#REF!=#REF!)),IF(W204&lt;&gt;0,"",1),"")</f>
        <v>#REF!</v>
      </c>
      <c r="V204" s="5" t="e">
        <f aca="false">IF(R204="","",(SUM(S204:U204)+W204))</f>
        <v>#REF!</v>
      </c>
      <c r="W204" s="5" t="e">
        <f aca="false">IF(#REF!&lt;&gt;#REF!,COUNTIFS($K$112:$K$1378,"up",#REF!,#REF!),"")</f>
        <v>#REF!</v>
      </c>
      <c r="X204" s="5" t="e">
        <f aca="false">IF(#REF!&lt;&gt;#REF!,COUNTIFS($K$112:$K$1378,"SRS",#REF!,#REF!),"")</f>
        <v>#REF!</v>
      </c>
      <c r="Y204" s="5" t="e">
        <f aca="false">IF(R204&lt;&gt;"",IF(R204=1,"",COUNTIFS($O$112:$O$1378,"&gt;40",#REF!,#REF!)),"")</f>
        <v>#REF!</v>
      </c>
      <c r="Z204" s="5"/>
      <c r="AA204" s="10"/>
      <c r="AB204" s="5"/>
      <c r="AC204" s="5"/>
      <c r="AD204" s="5"/>
      <c r="AE204" s="5"/>
      <c r="AF204" s="5"/>
      <c r="AG204" s="5"/>
      <c r="AH204" s="5"/>
    </row>
    <row r="205" s="11" customFormat="true" ht="15.75" hidden="false" customHeight="false" outlineLevel="0" collapsed="false">
      <c r="A205" s="7" t="n">
        <f aca="false">I205+(H205*60)+(G205*3600)</f>
        <v>61125</v>
      </c>
      <c r="B205" s="8" t="str">
        <f aca="false">CONCATENATE(D205,E205,F205,G205,H205,I205)</f>
        <v>2017210165845</v>
      </c>
      <c r="C205" s="1" t="str">
        <f aca="false">CONCATENATE(D205,E205,F205)</f>
        <v>2017210</v>
      </c>
      <c r="D205" s="1" t="n">
        <v>2017</v>
      </c>
      <c r="E205" s="1" t="n">
        <v>2</v>
      </c>
      <c r="F205" s="1" t="n">
        <v>10</v>
      </c>
      <c r="G205" s="1" t="n">
        <v>16</v>
      </c>
      <c r="H205" s="1" t="n">
        <v>58</v>
      </c>
      <c r="I205" s="1" t="n">
        <v>45</v>
      </c>
      <c r="J205" s="1" t="n">
        <v>711</v>
      </c>
      <c r="K205" s="1" t="s">
        <v>0</v>
      </c>
      <c r="L205" s="1" t="e">
        <f aca="false">IF(#REF!=#REF!,IF(K205="Stroke",IF(K206="Stroke",IF((J206-J205)&lt;0,1000+J206-J205,J206-J205),""),""),"")</f>
        <v>#REF!</v>
      </c>
      <c r="M205" s="1" t="s">
        <v>1</v>
      </c>
      <c r="N205" s="1" t="s">
        <v>2</v>
      </c>
      <c r="O205" s="1" t="n">
        <v>10</v>
      </c>
      <c r="P205" s="1" t="e">
        <f aca="false">IF(#REF!=#REF!,IF(K205="Stroke",IF(K206="Stroke",IF(#REF!=#REF!,IF(Q205=Q206,IF((J206-J205)&lt;0,1000+J206-J205-O205,J206-J205-O205),""),""),""),""),"")</f>
        <v>#REF!</v>
      </c>
      <c r="Q205" s="1" t="n">
        <v>2</v>
      </c>
      <c r="R205" s="1" t="e">
        <f aca="false">IF(#REF!&lt;&gt;#REF!,COUNTIFS($M$2:$M$988,$M$2,$C$2:$C$988,#REF!),"")</f>
        <v>#REF!</v>
      </c>
      <c r="S205" s="1" t="e">
        <f aca="false">IF(R205&lt;&gt;"",IF(R205=1,"",COUNTIFS($Q$2:$Q$988,"&gt;40",$C$2:$C$988,#REF!)),"")</f>
        <v>#REF!</v>
      </c>
      <c r="T205" s="1"/>
      <c r="U205" s="9" t="s">
        <v>8</v>
      </c>
      <c r="V205" s="7"/>
      <c r="W205" s="7"/>
      <c r="X205" s="7"/>
      <c r="Y205" s="7"/>
      <c r="Z205" s="1"/>
      <c r="AA205" s="1"/>
      <c r="AB205" s="1"/>
      <c r="AC205" s="1"/>
      <c r="AD205" s="1"/>
      <c r="AE205" s="1"/>
      <c r="AF205" s="1"/>
      <c r="AG205" s="1"/>
      <c r="AH205" s="1"/>
    </row>
    <row r="206" s="11" customFormat="true" ht="15.75" hidden="false" customHeight="false" outlineLevel="0" collapsed="false">
      <c r="A206" s="1" t="n">
        <f aca="false">I206+(H206*60)+(G206*3600)</f>
        <v>61125</v>
      </c>
      <c r="B206" s="2" t="str">
        <f aca="false">CONCATENATE(D206,E206,F206,G206,H206,I206)</f>
        <v>2017210165845</v>
      </c>
      <c r="C206" s="1" t="str">
        <f aca="false">CONCATENATE(D206,E206,F206)</f>
        <v>2017210</v>
      </c>
      <c r="D206" s="1" t="n">
        <v>2017</v>
      </c>
      <c r="E206" s="1" t="n">
        <v>2</v>
      </c>
      <c r="F206" s="1" t="n">
        <v>10</v>
      </c>
      <c r="G206" s="1" t="n">
        <v>16</v>
      </c>
      <c r="H206" s="1" t="n">
        <v>58</v>
      </c>
      <c r="I206" s="1" t="n">
        <v>45</v>
      </c>
      <c r="J206" s="1" t="n">
        <v>711</v>
      </c>
      <c r="K206" s="1" t="s">
        <v>0</v>
      </c>
      <c r="L206" s="1" t="e">
        <f aca="false">IF(#REF!=#REF!,IF(K206="Stroke",IF(K207="Stroke",IF((J207-J206)&lt;0,1000+J207-J206,J207-J206),""),""),"")</f>
        <v>#REF!</v>
      </c>
      <c r="M206" s="1" t="s">
        <v>1</v>
      </c>
      <c r="N206" s="1" t="s">
        <v>2</v>
      </c>
      <c r="O206" s="1" t="n">
        <v>10</v>
      </c>
      <c r="P206" s="1" t="e">
        <f aca="false">IF(#REF!=#REF!,IF(K206="Stroke",IF(K207="Stroke",IF(#REF!=#REF!,IF(Q206=Q207,IF((J207-J206)&lt;0,1000+J207-J206-O206,J207-J206-O206),""),""),""),""),"")</f>
        <v>#REF!</v>
      </c>
      <c r="Q206" s="1" t="n">
        <v>2</v>
      </c>
      <c r="R206" s="1" t="e">
        <f aca="false">IF(#REF!&lt;&gt;#REF!,COUNTIFS($K$112:$K$1378,$K$112,#REF!,#REF!),"")</f>
        <v>#REF!</v>
      </c>
      <c r="S206" s="1" t="e">
        <f aca="false">IF(AND(#REF!&lt;&gt;#REF!,#REF!=#REF!,M206="positive",M207="negative"),1,"")</f>
        <v>#REF!</v>
      </c>
      <c r="T206" s="1" t="e">
        <f aca="false">IF(AND(#REF!=#REF!,K:K="stroke",M:M="positive",S206&lt;&gt;"1"),1,"")</f>
        <v>#REF!</v>
      </c>
      <c r="U206" s="1" t="e">
        <f aca="false">IF((AND(R206&lt;&gt;"",W206&lt;&gt;1,K:K="stroke",M:M="negative",#REF!=#REF!)),IF(W206&lt;&gt;0,"",1),"")</f>
        <v>#REF!</v>
      </c>
      <c r="V206" s="1" t="e">
        <f aca="false">IF(R206="","",(SUM(S206:U206)+W206))</f>
        <v>#REF!</v>
      </c>
      <c r="W206" s="1" t="e">
        <f aca="false">IF(#REF!&lt;&gt;#REF!,COUNTIFS($K$112:$K$1378,"up",#REF!,#REF!),"")</f>
        <v>#REF!</v>
      </c>
      <c r="X206" s="1" t="e">
        <f aca="false">IF(#REF!&lt;&gt;#REF!,COUNTIFS($K$112:$K$1378,"SRS",#REF!,#REF!),"")</f>
        <v>#REF!</v>
      </c>
      <c r="Y206" s="1" t="e">
        <f aca="false">IF(R206&lt;&gt;"",IF(R206=1,"",COUNTIFS($O$112:$O$1378,"&gt;40",#REF!,#REF!)),"")</f>
        <v>#REF!</v>
      </c>
      <c r="Z206" s="1"/>
      <c r="AA206" s="9" t="s">
        <v>8</v>
      </c>
      <c r="AB206" s="1"/>
      <c r="AC206" s="1"/>
      <c r="AD206" s="1"/>
      <c r="AE206" s="1"/>
      <c r="AF206" s="1"/>
      <c r="AG206" s="1"/>
      <c r="AH206" s="1"/>
    </row>
    <row r="207" s="11" customFormat="true" ht="15.75" hidden="false" customHeight="false" outlineLevel="0" collapsed="false">
      <c r="A207" s="7" t="n">
        <f aca="false">I207+(H207*60)+(G207*3600)</f>
        <v>61125</v>
      </c>
      <c r="B207" s="8" t="str">
        <f aca="false">CONCATENATE(D207,E207,F207,G207,H207,I207)</f>
        <v>2017210165845</v>
      </c>
      <c r="C207" s="1" t="str">
        <f aca="false">CONCATENATE(D207,E207,F207)</f>
        <v>2017210</v>
      </c>
      <c r="D207" s="1" t="n">
        <v>2017</v>
      </c>
      <c r="E207" s="1" t="n">
        <v>2</v>
      </c>
      <c r="F207" s="1" t="n">
        <v>10</v>
      </c>
      <c r="G207" s="1" t="n">
        <v>16</v>
      </c>
      <c r="H207" s="1" t="n">
        <v>58</v>
      </c>
      <c r="I207" s="1" t="n">
        <v>45</v>
      </c>
      <c r="J207" s="1" t="n">
        <v>789</v>
      </c>
      <c r="K207" s="1" t="s">
        <v>0</v>
      </c>
      <c r="L207" s="1" t="e">
        <f aca="false">IF(#REF!=#REF!,IF(K207="Stroke",IF(K208="Stroke",IF((J208-J207)&lt;0,1000+J208-J207,J208-J207),""),""),"")</f>
        <v>#REF!</v>
      </c>
      <c r="M207" s="1" t="s">
        <v>1</v>
      </c>
      <c r="N207" s="1" t="s">
        <v>2</v>
      </c>
      <c r="O207" s="1" t="n">
        <v>6</v>
      </c>
      <c r="P207" s="1" t="e">
        <f aca="false">IF(#REF!=#REF!,IF(K207="Stroke",IF(K208="Stroke",IF(#REF!=#REF!,IF(Q207=Q208,IF((J208-J207)&lt;0,1000+J208-J207-O207,J208-J207-O207),""),""),""),""),"")</f>
        <v>#REF!</v>
      </c>
      <c r="Q207" s="1" t="n">
        <v>2</v>
      </c>
      <c r="R207" s="1" t="e">
        <f aca="false">IF(#REF!&lt;&gt;#REF!,COUNTIFS($M$2:$M$988,$M$2,$C$2:$C$988,#REF!),"")</f>
        <v>#REF!</v>
      </c>
      <c r="S207" s="1" t="e">
        <f aca="false">IF(R207&lt;&gt;"",IF(R207=1,"",COUNTIFS($Q$2:$Q$988,"&gt;40",$C$2:$C$988,#REF!)),"")</f>
        <v>#REF!</v>
      </c>
      <c r="T207" s="1"/>
      <c r="U207" s="9"/>
      <c r="V207" s="7"/>
      <c r="W207" s="7"/>
      <c r="X207" s="7"/>
      <c r="Y207" s="7"/>
      <c r="Z207" s="1"/>
      <c r="AA207" s="1"/>
      <c r="AB207" s="1"/>
      <c r="AC207" s="1"/>
      <c r="AD207" s="1"/>
      <c r="AE207" s="1"/>
      <c r="AF207" s="1"/>
      <c r="AG207" s="1"/>
      <c r="AH207" s="1"/>
    </row>
    <row r="208" s="11" customFormat="true" ht="15.75" hidden="false" customHeight="false" outlineLevel="0" collapsed="false">
      <c r="A208" s="1" t="n">
        <f aca="false">I208+(H208*60)+(G208*3600)</f>
        <v>61125</v>
      </c>
      <c r="B208" s="2" t="str">
        <f aca="false">CONCATENATE(D208,E208,F208,G208,H208,I208)</f>
        <v>2017210165845</v>
      </c>
      <c r="C208" s="1" t="str">
        <f aca="false">CONCATENATE(D208,E208,F208)</f>
        <v>2017210</v>
      </c>
      <c r="D208" s="1" t="n">
        <v>2017</v>
      </c>
      <c r="E208" s="1" t="n">
        <v>2</v>
      </c>
      <c r="F208" s="1" t="n">
        <v>10</v>
      </c>
      <c r="G208" s="1" t="n">
        <v>16</v>
      </c>
      <c r="H208" s="1" t="n">
        <v>58</v>
      </c>
      <c r="I208" s="1" t="n">
        <v>45</v>
      </c>
      <c r="J208" s="1" t="n">
        <v>789</v>
      </c>
      <c r="K208" s="1" t="s">
        <v>0</v>
      </c>
      <c r="L208" s="1" t="e">
        <f aca="false">IF(#REF!=#REF!,IF(K208="Stroke",IF(K209="Stroke",IF((J209-J208)&lt;0,1000+J209-J208,J209-J208),""),""),"")</f>
        <v>#REF!</v>
      </c>
      <c r="M208" s="1" t="s">
        <v>1</v>
      </c>
      <c r="N208" s="1" t="s">
        <v>2</v>
      </c>
      <c r="O208" s="1" t="n">
        <v>6</v>
      </c>
      <c r="P208" s="1" t="e">
        <f aca="false">IF(#REF!=#REF!,IF(K208="Stroke",IF(K209="Stroke",IF(#REF!=#REF!,IF(Q208=Q209,IF((J209-J208)&lt;0,1000+J209-J208-O208,J209-J208-O208),""),""),""),""),"")</f>
        <v>#REF!</v>
      </c>
      <c r="Q208" s="1" t="n">
        <v>2</v>
      </c>
      <c r="R208" s="1" t="e">
        <f aca="false">IF(#REF!&lt;&gt;#REF!,COUNTIFS($K$112:$K$1378,$K$112,#REF!,#REF!),"")</f>
        <v>#REF!</v>
      </c>
      <c r="S208" s="1" t="e">
        <f aca="false">IF(AND(#REF!&lt;&gt;#REF!,#REF!=#REF!,M208="positive",M209="negative"),1,"")</f>
        <v>#REF!</v>
      </c>
      <c r="T208" s="1" t="e">
        <f aca="false">IF(AND(#REF!=#REF!,K:K="stroke",M:M="positive",S208&lt;&gt;"1"),1,"")</f>
        <v>#REF!</v>
      </c>
      <c r="U208" s="1" t="e">
        <f aca="false">IF((AND(R208&lt;&gt;"",W208&lt;&gt;1,K:K="stroke",M:M="negative",#REF!=#REF!)),IF(W208&lt;&gt;0,"",1),"")</f>
        <v>#REF!</v>
      </c>
      <c r="V208" s="1" t="e">
        <f aca="false">IF(R208="","",(SUM(S208:U208)+W208))</f>
        <v>#REF!</v>
      </c>
      <c r="W208" s="1" t="e">
        <f aca="false">IF(#REF!&lt;&gt;#REF!,COUNTIFS($K$112:$K$1378,"up",#REF!,#REF!),"")</f>
        <v>#REF!</v>
      </c>
      <c r="X208" s="1" t="e">
        <f aca="false">IF(#REF!&lt;&gt;#REF!,COUNTIFS($K$112:$K$1378,"SRS",#REF!,#REF!),"")</f>
        <v>#REF!</v>
      </c>
      <c r="Y208" s="1" t="e">
        <f aca="false">IF(R208&lt;&gt;"",IF(R208=1,"",COUNTIFS($O$112:$O$1378,"&gt;40",#REF!,#REF!)),"")</f>
        <v>#REF!</v>
      </c>
      <c r="Z208" s="1"/>
      <c r="AA208" s="9"/>
      <c r="AB208" s="1"/>
      <c r="AC208" s="1"/>
      <c r="AD208" s="1"/>
      <c r="AE208" s="1"/>
      <c r="AF208" s="1"/>
      <c r="AG208" s="1"/>
      <c r="AH208" s="1"/>
    </row>
    <row r="209" s="11" customFormat="true" ht="15.75" hidden="false" customHeight="false" outlineLevel="0" collapsed="false">
      <c r="A209" s="7" t="n">
        <f aca="false">I209+(H209*60)+(G209*3600)</f>
        <v>61125</v>
      </c>
      <c r="B209" s="8" t="str">
        <f aca="false">CONCATENATE(D209,E209,F209,G209,H209,I209)</f>
        <v>2017210165845</v>
      </c>
      <c r="C209" s="1" t="str">
        <f aca="false">CONCATENATE(D209,E209,F209)</f>
        <v>2017210</v>
      </c>
      <c r="D209" s="1" t="n">
        <v>2017</v>
      </c>
      <c r="E209" s="1" t="n">
        <v>2</v>
      </c>
      <c r="F209" s="1" t="n">
        <v>10</v>
      </c>
      <c r="G209" s="1" t="n">
        <v>16</v>
      </c>
      <c r="H209" s="1" t="n">
        <v>58</v>
      </c>
      <c r="I209" s="1" t="n">
        <v>45</v>
      </c>
      <c r="J209" s="1" t="n">
        <v>837</v>
      </c>
      <c r="K209" s="1" t="s">
        <v>5</v>
      </c>
      <c r="L209" s="1" t="e">
        <f aca="false">IF(#REF!=#REF!,IF(K209="Stroke",IF(K210="Stroke",IF((J210-J209)&lt;0,1000+J210-J209,J210-J209),""),""),"")</f>
        <v>#REF!</v>
      </c>
      <c r="M209" s="1" t="s">
        <v>1</v>
      </c>
      <c r="N209" s="1" t="s">
        <v>2</v>
      </c>
      <c r="O209" s="1" t="n">
        <v>0</v>
      </c>
      <c r="P209" s="1" t="e">
        <f aca="false">IF(#REF!=#REF!,IF(K209="Stroke",IF(K210="Stroke",IF(#REF!=#REF!,IF(Q209=Q210,IF((J210-J209)&lt;0,1000+J210-J209-O209,J210-J209-O209),""),""),""),""),"")</f>
        <v>#REF!</v>
      </c>
      <c r="Q209" s="1" t="n">
        <v>2</v>
      </c>
      <c r="R209" s="1" t="e">
        <f aca="false">IF(#REF!&lt;&gt;#REF!,COUNTIFS($M$2:$M$988,$M$2,$C$2:$C$988,#REF!),"")</f>
        <v>#REF!</v>
      </c>
      <c r="S209" s="1" t="e">
        <f aca="false">IF(R209&lt;&gt;"",IF(R209=1,"",COUNTIFS($Q$2:$Q$988,"&gt;40",$C$2:$C$988,#REF!)),"")</f>
        <v>#REF!</v>
      </c>
      <c r="T209" s="1"/>
      <c r="U209" s="9"/>
      <c r="V209" s="7"/>
      <c r="W209" s="7"/>
      <c r="X209" s="7"/>
      <c r="Y209" s="7"/>
      <c r="Z209" s="1"/>
      <c r="AA209" s="1"/>
      <c r="AB209" s="1"/>
      <c r="AC209" s="1"/>
      <c r="AD209" s="1"/>
      <c r="AE209" s="1"/>
      <c r="AF209" s="1"/>
      <c r="AG209" s="1"/>
      <c r="AH209" s="1"/>
    </row>
    <row r="210" s="11" customFormat="true" ht="15.75" hidden="false" customHeight="false" outlineLevel="0" collapsed="false">
      <c r="A210" s="1" t="n">
        <f aca="false">I210+(H210*60)+(G210*3600)</f>
        <v>61125</v>
      </c>
      <c r="B210" s="2" t="str">
        <f aca="false">CONCATENATE(D210,E210,F210,G210,H210,I210)</f>
        <v>2017210165845</v>
      </c>
      <c r="C210" s="1" t="str">
        <f aca="false">CONCATENATE(D210,E210,F210)</f>
        <v>2017210</v>
      </c>
      <c r="D210" s="1" t="n">
        <v>2017</v>
      </c>
      <c r="E210" s="1" t="n">
        <v>2</v>
      </c>
      <c r="F210" s="1" t="n">
        <v>10</v>
      </c>
      <c r="G210" s="1" t="n">
        <v>16</v>
      </c>
      <c r="H210" s="1" t="n">
        <v>58</v>
      </c>
      <c r="I210" s="1" t="n">
        <v>45</v>
      </c>
      <c r="J210" s="1" t="n">
        <v>837</v>
      </c>
      <c r="K210" s="1" t="s">
        <v>9</v>
      </c>
      <c r="L210" s="1" t="e">
        <f aca="false">IF(#REF!=#REF!,IF(K210="Stroke",IF(K211="Stroke",IF((J211-J210)&lt;0,1000+J211-J210,J211-J210),""),""),"")</f>
        <v>#REF!</v>
      </c>
      <c r="M210" s="1" t="s">
        <v>1</v>
      </c>
      <c r="N210" s="1" t="s">
        <v>2</v>
      </c>
      <c r="O210" s="1" t="n">
        <v>0</v>
      </c>
      <c r="P210" s="1" t="e">
        <f aca="false">IF(#REF!=#REF!,IF(K210="Stroke",IF(K211="Stroke",IF(#REF!=#REF!,IF(Q210=Q211,IF((J211-J210)&lt;0,1000+J211-J210-O210,J211-J210-O210),""),""),""),""),"")</f>
        <v>#REF!</v>
      </c>
      <c r="Q210" s="1" t="n">
        <v>2</v>
      </c>
      <c r="R210" s="1" t="e">
        <f aca="false">IF(#REF!&lt;&gt;#REF!,COUNTIFS($K$112:$K$1378,$K$112,#REF!,#REF!),"")</f>
        <v>#REF!</v>
      </c>
      <c r="S210" s="1" t="e">
        <f aca="false">IF(AND(#REF!&lt;&gt;#REF!,#REF!=#REF!,M210="positive",M211="negative"),1,"")</f>
        <v>#REF!</v>
      </c>
      <c r="T210" s="1" t="e">
        <f aca="false">IF(AND(#REF!=#REF!,K:K="stroke",M:M="positive",S210&lt;&gt;"1"),1,"")</f>
        <v>#REF!</v>
      </c>
      <c r="U210" s="1" t="e">
        <f aca="false">IF((AND(R210&lt;&gt;"",W210&lt;&gt;1,K:K="stroke",M:M="negative",#REF!=#REF!)),IF(W210&lt;&gt;0,"",1),"")</f>
        <v>#REF!</v>
      </c>
      <c r="V210" s="1" t="e">
        <f aca="false">IF(R210="","",(SUM(S210:U210)+W210))</f>
        <v>#REF!</v>
      </c>
      <c r="W210" s="1" t="e">
        <f aca="false">IF(#REF!&lt;&gt;#REF!,COUNTIFS($K$112:$K$1378,"up",#REF!,#REF!),"")</f>
        <v>#REF!</v>
      </c>
      <c r="X210" s="1" t="e">
        <f aca="false">IF(#REF!&lt;&gt;#REF!,COUNTIFS($K$112:$K$1378,"SRS",#REF!,#REF!),"")</f>
        <v>#REF!</v>
      </c>
      <c r="Y210" s="1" t="e">
        <f aca="false">IF(R210&lt;&gt;"",IF(R210=1,"",COUNTIFS($O$112:$O$1378,"&gt;40",#REF!,#REF!)),"")</f>
        <v>#REF!</v>
      </c>
      <c r="Z210" s="1"/>
      <c r="AA210" s="9"/>
      <c r="AB210" s="1"/>
      <c r="AC210" s="1"/>
      <c r="AD210" s="1"/>
      <c r="AE210" s="1"/>
      <c r="AF210" s="1"/>
      <c r="AG210" s="1"/>
      <c r="AH210" s="1"/>
    </row>
    <row r="211" s="11" customFormat="true" ht="15.75" hidden="false" customHeight="false" outlineLevel="0" collapsed="false">
      <c r="A211" s="3" t="n">
        <f aca="false">I211+(H211*60)+(G211*3600)</f>
        <v>61359</v>
      </c>
      <c r="B211" s="4" t="str">
        <f aca="false">CONCATENATE(D211,E211,F211,G211,H211,I211)</f>
        <v>201721017239</v>
      </c>
      <c r="C211" s="5" t="str">
        <f aca="false">CONCATENATE(D211,E211,F211)</f>
        <v>2017210</v>
      </c>
      <c r="D211" s="5" t="n">
        <v>2017</v>
      </c>
      <c r="E211" s="5" t="n">
        <v>2</v>
      </c>
      <c r="F211" s="5" t="n">
        <v>10</v>
      </c>
      <c r="G211" s="5" t="n">
        <v>17</v>
      </c>
      <c r="H211" s="5" t="n">
        <v>2</v>
      </c>
      <c r="I211" s="5" t="n">
        <v>39</v>
      </c>
      <c r="J211" s="5" t="n">
        <v>323</v>
      </c>
      <c r="K211" s="5" t="s">
        <v>0</v>
      </c>
      <c r="L211" s="5" t="e">
        <f aca="false">IF(#REF!=#REF!,IF(K211="Stroke",IF(K212="Stroke",IF((J212-J211)&lt;0,1000+J212-J211,J212-J211),""),""),"")</f>
        <v>#REF!</v>
      </c>
      <c r="M211" s="5" t="s">
        <v>1</v>
      </c>
      <c r="N211" s="5" t="s">
        <v>2</v>
      </c>
      <c r="O211" s="5" t="n">
        <v>263</v>
      </c>
      <c r="P211" s="5" t="e">
        <f aca="false">IF(#REF!=#REF!,IF(K211="Stroke",IF(K212="Stroke",IF(#REF!=#REF!,IF(Q211=Q212,IF((J212-J211)&lt;0,1000+J212-J211-O211,J212-J211-O211),""),""),""),""),"")</f>
        <v>#REF!</v>
      </c>
      <c r="Q211" s="5" t="n">
        <v>1</v>
      </c>
      <c r="R211" s="5" t="e">
        <f aca="false">IF(#REF!&lt;&gt;#REF!,COUNTIFS($M$2:$M$988,$M$2,$C$2:$C$988,#REF!),"")</f>
        <v>#REF!</v>
      </c>
      <c r="S211" s="5" t="e">
        <f aca="false">IF(R211&lt;&gt;"",IF(R211=1,"",COUNTIFS($Q$2:$Q$988,"&gt;40",$C$2:$C$988,#REF!)),"")</f>
        <v>#REF!</v>
      </c>
      <c r="T211" s="5"/>
      <c r="U211" s="10"/>
      <c r="V211" s="3"/>
      <c r="W211" s="3"/>
      <c r="X211" s="3"/>
      <c r="Y211" s="3"/>
      <c r="Z211" s="5"/>
      <c r="AA211" s="5"/>
      <c r="AB211" s="5"/>
      <c r="AC211" s="5"/>
      <c r="AD211" s="5"/>
      <c r="AE211" s="5"/>
      <c r="AF211" s="5"/>
      <c r="AG211" s="5"/>
      <c r="AH211" s="5"/>
    </row>
    <row r="212" s="11" customFormat="true" ht="15.75" hidden="false" customHeight="false" outlineLevel="0" collapsed="false">
      <c r="A212" s="5" t="n">
        <f aca="false">I212+(H212*60)+(G212*3600)</f>
        <v>61359</v>
      </c>
      <c r="B212" s="6" t="str">
        <f aca="false">CONCATENATE(D212,E212,F212,G212,H212,I212)</f>
        <v>201721017239</v>
      </c>
      <c r="C212" s="5" t="str">
        <f aca="false">CONCATENATE(D212,E212,F212)</f>
        <v>2017210</v>
      </c>
      <c r="D212" s="5" t="n">
        <v>2017</v>
      </c>
      <c r="E212" s="5" t="n">
        <v>2</v>
      </c>
      <c r="F212" s="5" t="n">
        <v>10</v>
      </c>
      <c r="G212" s="5" t="n">
        <v>17</v>
      </c>
      <c r="H212" s="5" t="n">
        <v>2</v>
      </c>
      <c r="I212" s="5" t="n">
        <v>39</v>
      </c>
      <c r="J212" s="5" t="n">
        <v>323</v>
      </c>
      <c r="K212" s="5" t="s">
        <v>0</v>
      </c>
      <c r="L212" s="5" t="e">
        <f aca="false">IF(#REF!=#REF!,IF(K212="Stroke",IF(K213="Stroke",IF((J213-J212)&lt;0,1000+J213-J212,J213-J212),""),""),"")</f>
        <v>#REF!</v>
      </c>
      <c r="M212" s="5" t="s">
        <v>1</v>
      </c>
      <c r="N212" s="5" t="s">
        <v>2</v>
      </c>
      <c r="O212" s="5" t="n">
        <v>263</v>
      </c>
      <c r="P212" s="5" t="e">
        <f aca="false">IF(#REF!=#REF!,IF(K212="Stroke",IF(K213="Stroke",IF(#REF!=#REF!,IF(Q212=Q213,IF((J213-J212)&lt;0,1000+J213-J212-O212,J213-J212-O212),""),""),""),""),"")</f>
        <v>#REF!</v>
      </c>
      <c r="Q212" s="5" t="n">
        <v>1</v>
      </c>
      <c r="R212" s="5" t="e">
        <f aca="false">IF(#REF!&lt;&gt;#REF!,COUNTIFS($K$112:$K$1378,$K$112,#REF!,#REF!),"")</f>
        <v>#REF!</v>
      </c>
      <c r="S212" s="5" t="e">
        <f aca="false">IF(AND(#REF!&lt;&gt;#REF!,#REF!=#REF!,M212="positive",M213="negative"),1,"")</f>
        <v>#REF!</v>
      </c>
      <c r="T212" s="5" t="e">
        <f aca="false">IF(AND(#REF!=#REF!,K:K="stroke",M:M="positive",S212&lt;&gt;"1"),1,"")</f>
        <v>#REF!</v>
      </c>
      <c r="U212" s="5" t="e">
        <f aca="false">IF((AND(R212&lt;&gt;"",W212&lt;&gt;1,K:K="stroke",M:M="negative",#REF!=#REF!)),IF(W212&lt;&gt;0,"",1),"")</f>
        <v>#REF!</v>
      </c>
      <c r="V212" s="5" t="e">
        <f aca="false">IF(R212="","",(SUM(S212:U212)+W212))</f>
        <v>#REF!</v>
      </c>
      <c r="W212" s="5" t="e">
        <f aca="false">IF(#REF!&lt;&gt;#REF!,COUNTIFS($K$112:$K$1378,"up",#REF!,#REF!),"")</f>
        <v>#REF!</v>
      </c>
      <c r="X212" s="5" t="e">
        <f aca="false">IF(#REF!&lt;&gt;#REF!,COUNTIFS($K$112:$K$1378,"SRS",#REF!,#REF!),"")</f>
        <v>#REF!</v>
      </c>
      <c r="Y212" s="5" t="e">
        <f aca="false">IF(R212&lt;&gt;"",IF(R212=1,"",COUNTIFS($O$112:$O$1378,"&gt;40",#REF!,#REF!)),"")</f>
        <v>#REF!</v>
      </c>
      <c r="Z212" s="5"/>
      <c r="AA212" s="10"/>
      <c r="AB212" s="5"/>
      <c r="AC212" s="5"/>
      <c r="AD212" s="5"/>
      <c r="AE212" s="5"/>
      <c r="AF212" s="5"/>
      <c r="AG212" s="5"/>
      <c r="AH212" s="5"/>
    </row>
    <row r="213" s="11" customFormat="true" ht="15.75" hidden="false" customHeight="false" outlineLevel="0" collapsed="false">
      <c r="A213" s="7" t="n">
        <f aca="false">I213+(H213*60)+(G213*3600)</f>
        <v>61359</v>
      </c>
      <c r="B213" s="8" t="str">
        <f aca="false">CONCATENATE(D213,E213,F213,G213,H213,I213)</f>
        <v>201721017239</v>
      </c>
      <c r="C213" s="1" t="str">
        <f aca="false">CONCATENATE(D213,E213,F213)</f>
        <v>2017210</v>
      </c>
      <c r="D213" s="1" t="n">
        <v>2017</v>
      </c>
      <c r="E213" s="1" t="n">
        <v>2</v>
      </c>
      <c r="F213" s="1" t="n">
        <v>10</v>
      </c>
      <c r="G213" s="1" t="n">
        <v>17</v>
      </c>
      <c r="H213" s="1" t="n">
        <v>2</v>
      </c>
      <c r="I213" s="1" t="n">
        <v>39</v>
      </c>
      <c r="J213" s="1" t="n">
        <v>645</v>
      </c>
      <c r="K213" s="1" t="s">
        <v>10</v>
      </c>
      <c r="L213" s="1" t="e">
        <f aca="false">IF(#REF!=#REF!,IF(K213="Stroke",IF(K214="Stroke",IF((J214-J213)&lt;0,1000+J214-J213,J214-J213),""),""),"")</f>
        <v>#REF!</v>
      </c>
      <c r="M213" s="1" t="s">
        <v>1</v>
      </c>
      <c r="N213" s="1" t="s">
        <v>2</v>
      </c>
      <c r="O213" s="1" t="n">
        <v>0</v>
      </c>
      <c r="P213" s="1" t="e">
        <f aca="false">IF(#REF!=#REF!,IF(K213="Stroke",IF(K214="Stroke",IF(#REF!=#REF!,IF(Q213=Q214,IF((J214-J213)&lt;0,1000+J214-J213-O213,J214-J213-O213),""),""),""),""),"")</f>
        <v>#REF!</v>
      </c>
      <c r="Q213" s="1" t="n">
        <v>0</v>
      </c>
      <c r="R213" s="1" t="e">
        <f aca="false">IF(#REF!&lt;&gt;#REF!,COUNTIFS($M$2:$M$988,$M$2,$C$2:$C$988,#REF!),"")</f>
        <v>#REF!</v>
      </c>
      <c r="S213" s="1" t="e">
        <f aca="false">IF(R213&lt;&gt;"",IF(R213=1,"",COUNTIFS($Q$2:$Q$988,"&gt;40",$C$2:$C$988,#REF!)),"")</f>
        <v>#REF!</v>
      </c>
      <c r="T213" s="1"/>
      <c r="U213" s="9"/>
      <c r="V213" s="7"/>
      <c r="W213" s="7"/>
      <c r="X213" s="7"/>
      <c r="Y213" s="7"/>
      <c r="Z213" s="1"/>
      <c r="AA213" s="1"/>
      <c r="AB213" s="1"/>
      <c r="AC213" s="1"/>
      <c r="AD213" s="1"/>
      <c r="AE213" s="1"/>
      <c r="AF213" s="1"/>
      <c r="AG213" s="1"/>
      <c r="AH213" s="1"/>
    </row>
    <row r="214" s="11" customFormat="true" ht="15.75" hidden="false" customHeight="false" outlineLevel="0" collapsed="false">
      <c r="A214" s="1" t="n">
        <f aca="false">I214+(H214*60)+(G214*3600)</f>
        <v>61359</v>
      </c>
      <c r="B214" s="2" t="str">
        <f aca="false">CONCATENATE(D214,E214,F214,G214,H214,I214)</f>
        <v>201721017239</v>
      </c>
      <c r="C214" s="1" t="str">
        <f aca="false">CONCATENATE(D214,E214,F214)</f>
        <v>2017210</v>
      </c>
      <c r="D214" s="1" t="n">
        <v>2017</v>
      </c>
      <c r="E214" s="1" t="n">
        <v>2</v>
      </c>
      <c r="F214" s="1" t="n">
        <v>10</v>
      </c>
      <c r="G214" s="1" t="n">
        <v>17</v>
      </c>
      <c r="H214" s="1" t="n">
        <v>2</v>
      </c>
      <c r="I214" s="1" t="n">
        <v>39</v>
      </c>
      <c r="J214" s="1" t="n">
        <v>645</v>
      </c>
      <c r="K214" s="1" t="s">
        <v>11</v>
      </c>
      <c r="L214" s="1" t="e">
        <f aca="false">IF(#REF!=#REF!,IF(K214="Stroke",IF(K215="Stroke",IF((J215-J214)&lt;0,1000+J215-J214,J215-J214),""),""),"")</f>
        <v>#REF!</v>
      </c>
      <c r="M214" s="1" t="s">
        <v>1</v>
      </c>
      <c r="N214" s="1" t="s">
        <v>2</v>
      </c>
      <c r="O214" s="12" t="n">
        <v>0</v>
      </c>
      <c r="P214" s="1" t="e">
        <f aca="false">IF(#REF!=#REF!,IF(K214="Stroke",IF(K215="Stroke",IF(#REF!=#REF!,IF(Q214=Q215,IF((J215-J214)&lt;0,1000+J215-J214-O214,J215-J214-O214),""),""),""),""),"")</f>
        <v>#REF!</v>
      </c>
      <c r="Q214" s="1" t="n">
        <v>1</v>
      </c>
      <c r="R214" s="1" t="e">
        <f aca="false">IF(#REF!&lt;&gt;#REF!,COUNTIFS($K$112:$K$1378,$K$112,#REF!,#REF!),"")</f>
        <v>#REF!</v>
      </c>
      <c r="S214" s="1" t="e">
        <f aca="false">IF(AND(#REF!&lt;&gt;#REF!,#REF!=#REF!,M214="positive",M215="negative"),1,"")</f>
        <v>#REF!</v>
      </c>
      <c r="T214" s="1" t="e">
        <f aca="false">IF(AND(#REF!=#REF!,K:K="stroke",M:M="positive",S214&lt;&gt;"1"),1,"")</f>
        <v>#REF!</v>
      </c>
      <c r="U214" s="1" t="e">
        <f aca="false">IF((AND(R214&lt;&gt;"",W214&lt;&gt;1,K:K="stroke",M:M="negative",#REF!=#REF!)),IF(W214&lt;&gt;0,"",1),"")</f>
        <v>#REF!</v>
      </c>
      <c r="V214" s="1" t="e">
        <f aca="false">IF(R214="","",(SUM(S214:U214)+W214))</f>
        <v>#REF!</v>
      </c>
      <c r="W214" s="1" t="e">
        <f aca="false">IF(#REF!&lt;&gt;#REF!,COUNTIFS($K$112:$K$1378,"up",#REF!,#REF!),"")</f>
        <v>#REF!</v>
      </c>
      <c r="X214" s="1" t="e">
        <f aca="false">IF(#REF!&lt;&gt;#REF!,COUNTIFS($K$112:$K$1378,"SRS",#REF!,#REF!),"")</f>
        <v>#REF!</v>
      </c>
      <c r="Y214" s="1" t="e">
        <f aca="false">IF(R214&lt;&gt;"",IF(R214=1,"",COUNTIFS($O$112:$O$1378,"&gt;40",#REF!,#REF!)),"")</f>
        <v>#REF!</v>
      </c>
      <c r="Z214" s="1"/>
      <c r="AA214" s="9"/>
      <c r="AB214" s="1"/>
      <c r="AC214" s="1"/>
      <c r="AD214" s="1"/>
      <c r="AE214" s="1"/>
      <c r="AF214" s="1"/>
      <c r="AG214" s="1"/>
      <c r="AH214" s="1"/>
    </row>
    <row r="215" s="11" customFormat="true" ht="15.75" hidden="false" customHeight="false" outlineLevel="0" collapsed="false">
      <c r="A215" s="3" t="n">
        <f aca="false">I215+(H215*60)+(G215*3600)</f>
        <v>50208</v>
      </c>
      <c r="B215" s="4" t="str">
        <f aca="false">CONCATENATE(D215,E215,F215,G215,H215,I215)</f>
        <v>201732135648</v>
      </c>
      <c r="C215" s="5" t="str">
        <f aca="false">CONCATENATE(D215,E215,F215)</f>
        <v>201732</v>
      </c>
      <c r="D215" s="5" t="n">
        <v>2017</v>
      </c>
      <c r="E215" s="5" t="n">
        <v>3</v>
      </c>
      <c r="F215" s="5" t="n">
        <v>2</v>
      </c>
      <c r="G215" s="5" t="n">
        <v>13</v>
      </c>
      <c r="H215" s="5" t="n">
        <v>56</v>
      </c>
      <c r="I215" s="5" t="n">
        <v>48</v>
      </c>
      <c r="J215" s="5" t="n">
        <v>324</v>
      </c>
      <c r="K215" s="5" t="s">
        <v>0</v>
      </c>
      <c r="L215" s="5" t="e">
        <f aca="false">IF(#REF!=#REF!,IF(K215="Stroke",IF(K216="Stroke",IF((J216-J215)&lt;0,1000+J216-J215,J216-J215),""),""),"")</f>
        <v>#REF!</v>
      </c>
      <c r="M215" s="5" t="s">
        <v>1</v>
      </c>
      <c r="N215" s="5" t="s">
        <v>2</v>
      </c>
      <c r="O215" s="5" t="n">
        <v>12</v>
      </c>
      <c r="P215" s="5" t="e">
        <f aca="false">IF(#REF!=#REF!,IF(K215="Stroke",IF(K216="Stroke",IF(#REF!=#REF!,IF(Q215=Q216,IF((J216-J215)&lt;0,1000+J216-J215-O215,J216-J215-O215),""),""),""),""),"")</f>
        <v>#REF!</v>
      </c>
      <c r="Q215" s="5" t="n">
        <v>1</v>
      </c>
      <c r="R215" s="5" t="e">
        <f aca="false">IF(#REF!&lt;&gt;#REF!,COUNTIFS($M$2:$M$988,$M$2,$C$2:$C$988,#REF!),"")</f>
        <v>#REF!</v>
      </c>
      <c r="S215" s="5" t="e">
        <f aca="false">IF(R215&lt;&gt;"",IF(R215=1,"",COUNTIFS($Q$2:$Q$988,"&gt;40",$C$2:$C$988,#REF!)),"")</f>
        <v>#REF!</v>
      </c>
      <c r="T215" s="5"/>
      <c r="U215" s="10"/>
      <c r="V215" s="3"/>
      <c r="W215" s="3"/>
      <c r="X215" s="3"/>
      <c r="Y215" s="3"/>
      <c r="Z215" s="5"/>
      <c r="AA215" s="5"/>
      <c r="AB215" s="5"/>
      <c r="AC215" s="5"/>
      <c r="AD215" s="5"/>
      <c r="AE215" s="5"/>
      <c r="AF215" s="5"/>
      <c r="AG215" s="5"/>
      <c r="AH215" s="5"/>
    </row>
    <row r="216" s="11" customFormat="true" ht="15.75" hidden="false" customHeight="false" outlineLevel="0" collapsed="false">
      <c r="A216" s="5" t="n">
        <f aca="false">I216+(H216*60)+(G216*3600)</f>
        <v>50208</v>
      </c>
      <c r="B216" s="6" t="str">
        <f aca="false">CONCATENATE(D216,E216,F216,G216,H216,I216)</f>
        <v>201732135648</v>
      </c>
      <c r="C216" s="5" t="str">
        <f aca="false">CONCATENATE(D216,E216,F216)</f>
        <v>201732</v>
      </c>
      <c r="D216" s="5" t="n">
        <v>2017</v>
      </c>
      <c r="E216" s="5" t="n">
        <v>3</v>
      </c>
      <c r="F216" s="5" t="n">
        <v>2</v>
      </c>
      <c r="G216" s="5" t="n">
        <v>13</v>
      </c>
      <c r="H216" s="5" t="n">
        <v>56</v>
      </c>
      <c r="I216" s="5" t="n">
        <v>48</v>
      </c>
      <c r="J216" s="5" t="n">
        <v>324</v>
      </c>
      <c r="K216" s="5" t="s">
        <v>0</v>
      </c>
      <c r="L216" s="5" t="e">
        <f aca="false">IF(#REF!=#REF!,IF(K216="Stroke",IF(K217="Stroke",IF((J217-J216)&lt;0,1000+J217-J216,J217-J216),""),""),"")</f>
        <v>#REF!</v>
      </c>
      <c r="M216" s="5" t="s">
        <v>1</v>
      </c>
      <c r="N216" s="5" t="s">
        <v>2</v>
      </c>
      <c r="O216" s="5" t="n">
        <v>12</v>
      </c>
      <c r="P216" s="5" t="e">
        <f aca="false">IF(#REF!=#REF!,IF(K216="Stroke",IF(K217="Stroke",IF(#REF!=#REF!,IF(Q216=Q217,IF((J217-J216)&lt;0,1000+J217-J216-O216,J217-J216-O216),""),""),""),""),"")</f>
        <v>#REF!</v>
      </c>
      <c r="Q216" s="5" t="n">
        <v>1</v>
      </c>
      <c r="R216" s="5" t="e">
        <f aca="false">IF(#REF!&lt;&gt;#REF!,COUNTIFS($K$112:$K$1378,$K$112,#REF!,#REF!),"")</f>
        <v>#REF!</v>
      </c>
      <c r="S216" s="5" t="e">
        <f aca="false">IF(AND(#REF!&lt;&gt;#REF!,#REF!=#REF!,M216="positive",M217="negative"),1,"")</f>
        <v>#REF!</v>
      </c>
      <c r="T216" s="5" t="e">
        <f aca="false">IF(AND(#REF!=#REF!,K:K="stroke",M:M="positive",S216&lt;&gt;"1"),1,"")</f>
        <v>#REF!</v>
      </c>
      <c r="U216" s="5" t="e">
        <f aca="false">IF((AND(R216&lt;&gt;"",W216&lt;&gt;1,K:K="stroke",M:M="negative",#REF!=#REF!)),IF(W216&lt;&gt;0,"",1),"")</f>
        <v>#REF!</v>
      </c>
      <c r="V216" s="5" t="e">
        <f aca="false">IF(R216="","",(SUM(S216:U216)+W216))</f>
        <v>#REF!</v>
      </c>
      <c r="W216" s="5" t="e">
        <f aca="false">IF(#REF!&lt;&gt;#REF!,COUNTIFS($K$112:$K$1378,"up",#REF!,#REF!),"")</f>
        <v>#REF!</v>
      </c>
      <c r="X216" s="5" t="e">
        <f aca="false">IF(#REF!&lt;&gt;#REF!,COUNTIFS($K$112:$K$1378,"SRS",#REF!,#REF!),"")</f>
        <v>#REF!</v>
      </c>
      <c r="Y216" s="5" t="e">
        <f aca="false">IF(R216&lt;&gt;"",IF(R216=1,"",COUNTIFS($O$112:$O$1378,"&gt;40",#REF!,#REF!)),"")</f>
        <v>#REF!</v>
      </c>
      <c r="Z216" s="5"/>
      <c r="AA216" s="10"/>
      <c r="AB216" s="5"/>
      <c r="AC216" s="5"/>
      <c r="AD216" s="5"/>
      <c r="AE216" s="5"/>
      <c r="AF216" s="5"/>
      <c r="AG216" s="5"/>
      <c r="AH216" s="5"/>
    </row>
    <row r="217" s="11" customFormat="true" ht="15.75" hidden="false" customHeight="false" outlineLevel="0" collapsed="false">
      <c r="A217" s="3" t="n">
        <f aca="false">I217+(H217*60)+(G217*3600)</f>
        <v>50603</v>
      </c>
      <c r="B217" s="4" t="str">
        <f aca="false">CONCATENATE(D217,E217,F217,G217,H217,I217)</f>
        <v>20173214323</v>
      </c>
      <c r="C217" s="5" t="str">
        <f aca="false">CONCATENATE(D217,E217,F217)</f>
        <v>201732</v>
      </c>
      <c r="D217" s="5" t="n">
        <v>2017</v>
      </c>
      <c r="E217" s="5" t="n">
        <v>3</v>
      </c>
      <c r="F217" s="5" t="n">
        <v>2</v>
      </c>
      <c r="G217" s="5" t="n">
        <v>14</v>
      </c>
      <c r="H217" s="5" t="n">
        <v>3</v>
      </c>
      <c r="I217" s="5" t="n">
        <v>23</v>
      </c>
      <c r="J217" s="5" t="n">
        <v>846</v>
      </c>
      <c r="K217" s="5" t="s">
        <v>0</v>
      </c>
      <c r="L217" s="5" t="e">
        <f aca="false">IF(#REF!=#REF!,IF(K217="Stroke",IF(K218="Stroke",IF((J218-J217)&lt;0,1000+J218-J217,J218-J217),""),""),"")</f>
        <v>#REF!</v>
      </c>
      <c r="M217" s="5" t="s">
        <v>1</v>
      </c>
      <c r="N217" s="5" t="s">
        <v>2</v>
      </c>
      <c r="O217" s="5" t="n">
        <v>5</v>
      </c>
      <c r="P217" s="5" t="e">
        <f aca="false">IF(#REF!=#REF!,IF(K217="Stroke",IF(K218="Stroke",IF(#REF!=#REF!,IF(Q217=Q218,IF((J218-J217)&lt;0,1000+J218-J217-O217,J218-J217-O217),""),""),""),""),"")</f>
        <v>#REF!</v>
      </c>
      <c r="Q217" s="5" t="n">
        <v>1</v>
      </c>
      <c r="R217" s="5" t="e">
        <f aca="false">IF(#REF!&lt;&gt;#REF!,COUNTIFS($M$2:$M$988,$M$2,$C$2:$C$988,#REF!),"")</f>
        <v>#REF!</v>
      </c>
      <c r="S217" s="5" t="e">
        <f aca="false">IF(R217&lt;&gt;"",IF(R217=1,"",COUNTIFS($Q$2:$Q$988,"&gt;40",$C$2:$C$988,#REF!)),"")</f>
        <v>#REF!</v>
      </c>
      <c r="T217" s="5"/>
      <c r="U217" s="10" t="s">
        <v>12</v>
      </c>
      <c r="V217" s="3"/>
      <c r="W217" s="3"/>
      <c r="X217" s="3"/>
      <c r="Y217" s="3"/>
      <c r="Z217" s="5"/>
      <c r="AA217" s="5"/>
      <c r="AB217" s="5"/>
      <c r="AC217" s="5"/>
      <c r="AD217" s="5"/>
      <c r="AE217" s="5"/>
      <c r="AF217" s="5"/>
      <c r="AG217" s="5"/>
      <c r="AH217" s="5"/>
    </row>
    <row r="218" s="11" customFormat="true" ht="15.75" hidden="false" customHeight="false" outlineLevel="0" collapsed="false">
      <c r="A218" s="5" t="n">
        <f aca="false">I218+(H218*60)+(G218*3600)</f>
        <v>50603</v>
      </c>
      <c r="B218" s="6" t="str">
        <f aca="false">CONCATENATE(D218,E218,F218,G218,H218,I218)</f>
        <v>20173214323</v>
      </c>
      <c r="C218" s="5" t="str">
        <f aca="false">CONCATENATE(D218,E218,F218)</f>
        <v>201732</v>
      </c>
      <c r="D218" s="5" t="n">
        <v>2017</v>
      </c>
      <c r="E218" s="5" t="n">
        <v>3</v>
      </c>
      <c r="F218" s="5" t="n">
        <v>2</v>
      </c>
      <c r="G218" s="5" t="n">
        <v>14</v>
      </c>
      <c r="H218" s="5" t="n">
        <v>3</v>
      </c>
      <c r="I218" s="5" t="n">
        <v>23</v>
      </c>
      <c r="J218" s="5" t="n">
        <v>846</v>
      </c>
      <c r="K218" s="5" t="s">
        <v>0</v>
      </c>
      <c r="L218" s="5" t="e">
        <f aca="false">IF(#REF!=#REF!,IF(K218="Stroke",IF(K219="Stroke",IF((J219-J218)&lt;0,1000+J219-J218,J219-J218),""),""),"")</f>
        <v>#REF!</v>
      </c>
      <c r="M218" s="5" t="s">
        <v>1</v>
      </c>
      <c r="N218" s="5" t="s">
        <v>2</v>
      </c>
      <c r="O218" s="5" t="n">
        <v>5</v>
      </c>
      <c r="P218" s="5" t="e">
        <f aca="false">IF(#REF!=#REF!,IF(K218="Stroke",IF(K219="Stroke",IF(#REF!=#REF!,IF(Q218=Q219,IF((J219-J218)&lt;0,1000+J219-J218-O218,J219-J218-O218),""),""),""),""),"")</f>
        <v>#REF!</v>
      </c>
      <c r="Q218" s="5" t="n">
        <v>1</v>
      </c>
      <c r="R218" s="5" t="e">
        <f aca="false">IF(#REF!&lt;&gt;#REF!,COUNTIFS($K$112:$K$1378,$K$112,#REF!,#REF!),"")</f>
        <v>#REF!</v>
      </c>
      <c r="S218" s="5" t="e">
        <f aca="false">IF(AND(#REF!&lt;&gt;#REF!,#REF!=#REF!,M218="positive",M219="negative"),1,"")</f>
        <v>#REF!</v>
      </c>
      <c r="T218" s="5" t="e">
        <f aca="false">IF(AND(#REF!=#REF!,K:K="stroke",M:M="positive",S218&lt;&gt;"1"),1,"")</f>
        <v>#REF!</v>
      </c>
      <c r="U218" s="5" t="e">
        <f aca="false">IF((AND(R218&lt;&gt;"",W218&lt;&gt;1,K:K="stroke",M:M="negative",#REF!=#REF!)),IF(W218&lt;&gt;0,"",1),"")</f>
        <v>#REF!</v>
      </c>
      <c r="V218" s="5" t="e">
        <f aca="false">IF(R218="","",(SUM(S218:U218)+W218))</f>
        <v>#REF!</v>
      </c>
      <c r="W218" s="5" t="e">
        <f aca="false">IF(#REF!&lt;&gt;#REF!,COUNTIFS($K$112:$K$1378,"up",#REF!,#REF!),"")</f>
        <v>#REF!</v>
      </c>
      <c r="X218" s="5" t="e">
        <f aca="false">IF(#REF!&lt;&gt;#REF!,COUNTIFS($K$112:$K$1378,"SRS",#REF!,#REF!),"")</f>
        <v>#REF!</v>
      </c>
      <c r="Y218" s="5" t="e">
        <f aca="false">IF(R218&lt;&gt;"",IF(R218=1,"",COUNTIFS($O$112:$O$1378,"&gt;40",#REF!,#REF!)),"")</f>
        <v>#REF!</v>
      </c>
      <c r="Z218" s="5"/>
      <c r="AA218" s="10" t="s">
        <v>12</v>
      </c>
      <c r="AB218" s="5"/>
      <c r="AC218" s="5"/>
      <c r="AD218" s="5"/>
      <c r="AE218" s="5"/>
      <c r="AF218" s="5"/>
      <c r="AG218" s="5"/>
      <c r="AH218" s="5"/>
    </row>
    <row r="219" s="11" customFormat="true" ht="15.75" hidden="false" customHeight="false" outlineLevel="0" collapsed="false">
      <c r="A219" s="3" t="n">
        <f aca="false">I219+(H219*60)+(G219*3600)</f>
        <v>43770</v>
      </c>
      <c r="B219" s="4" t="str">
        <f aca="false">CONCATENATE(D219,E219,F219,G219,H219,I219)</f>
        <v>20174612930</v>
      </c>
      <c r="C219" s="5" t="str">
        <f aca="false">CONCATENATE(D219,E219,F219)</f>
        <v>201746</v>
      </c>
      <c r="D219" s="5" t="n">
        <v>2017</v>
      </c>
      <c r="E219" s="5" t="n">
        <v>4</v>
      </c>
      <c r="F219" s="5" t="n">
        <v>6</v>
      </c>
      <c r="G219" s="5" t="n">
        <v>12</v>
      </c>
      <c r="H219" s="5" t="n">
        <v>9</v>
      </c>
      <c r="I219" s="5" t="n">
        <v>30</v>
      </c>
      <c r="J219" s="5" t="n">
        <v>610</v>
      </c>
      <c r="K219" s="5" t="s">
        <v>0</v>
      </c>
      <c r="L219" s="5" t="e">
        <f aca="false">IF(#REF!=#REF!,IF(K219="Stroke",IF(K220="Stroke",IF((J220-J219)&lt;0,1000+J220-J219,J220-J219),""),""),"")</f>
        <v>#REF!</v>
      </c>
      <c r="M219" s="5" t="s">
        <v>1</v>
      </c>
      <c r="N219" s="5" t="s">
        <v>13</v>
      </c>
      <c r="O219" s="5"/>
      <c r="P219" s="5"/>
      <c r="Q219" s="5"/>
      <c r="R219" s="5" t="e">
        <f aca="false">IF(#REF!&lt;&gt;#REF!,COUNTIFS($M$2:$M$988,$M$2,$C$2:$C$988,#REF!),"")</f>
        <v>#REF!</v>
      </c>
      <c r="S219" s="5"/>
      <c r="T219" s="5"/>
      <c r="U219" s="5"/>
      <c r="V219" s="3"/>
      <c r="W219" s="3"/>
      <c r="X219" s="3"/>
      <c r="Y219" s="3"/>
      <c r="Z219" s="5"/>
      <c r="AA219" s="5"/>
      <c r="AB219" s="5"/>
      <c r="AC219" s="5"/>
      <c r="AD219" s="5"/>
      <c r="AE219" s="5"/>
      <c r="AF219" s="5"/>
      <c r="AG219" s="5"/>
      <c r="AH219" s="5"/>
    </row>
    <row r="220" s="11" customFormat="true" ht="15.75" hidden="false" customHeight="false" outlineLevel="0" collapsed="false">
      <c r="A220" s="5" t="n">
        <f aca="false">I220+(H220*60)+(G220*3600)</f>
        <v>43770</v>
      </c>
      <c r="B220" s="6" t="str">
        <f aca="false">CONCATENATE(D220,E220,F220,G220,H220,I220)</f>
        <v>20174612930</v>
      </c>
      <c r="C220" s="5" t="str">
        <f aca="false">CONCATENATE(D220,E220,F220)</f>
        <v>201746</v>
      </c>
      <c r="D220" s="5" t="n">
        <v>2017</v>
      </c>
      <c r="E220" s="5" t="n">
        <v>4</v>
      </c>
      <c r="F220" s="5" t="n">
        <v>6</v>
      </c>
      <c r="G220" s="5" t="n">
        <v>12</v>
      </c>
      <c r="H220" s="5" t="n">
        <v>9</v>
      </c>
      <c r="I220" s="5" t="n">
        <v>30</v>
      </c>
      <c r="J220" s="5" t="n">
        <v>610</v>
      </c>
      <c r="K220" s="5" t="s">
        <v>0</v>
      </c>
      <c r="L220" s="5" t="e">
        <f aca="false">IF(#REF!=#REF!,IF(K220="Stroke",IF(K221="Stroke",IF((J221-J220)&lt;0,1000+J221-J220,J221-J220),""),""),"")</f>
        <v>#REF!</v>
      </c>
      <c r="M220" s="5" t="s">
        <v>1</v>
      </c>
      <c r="N220" s="5" t="s">
        <v>13</v>
      </c>
      <c r="O220" s="5"/>
      <c r="P220" s="5" t="e">
        <f aca="false">IF(#REF!=#REF!,IF(K220="Stroke",IF(K221="Stroke",IF(#REF!=#REF!,IF(Q220=Q221,IF((J221-J220)&lt;0,1000+J221-J220-O220,J221-J220-O220),""),""),""),""),"")</f>
        <v>#REF!</v>
      </c>
      <c r="Q220" s="5"/>
      <c r="R220" s="5" t="e">
        <f aca="false">IF(#REF!&lt;&gt;#REF!,COUNTIFS($K$112:$K$1378,$K$112,#REF!,#REF!),"")</f>
        <v>#REF!</v>
      </c>
      <c r="S220" s="5" t="e">
        <f aca="false">IF(AND(#REF!&lt;&gt;#REF!,#REF!=#REF!,M220="positive",M221="negative"),1,"")</f>
        <v>#REF!</v>
      </c>
      <c r="T220" s="5" t="e">
        <f aca="false">IF(AND(#REF!=#REF!,K:K="stroke",M:M="positive",S220&lt;&gt;"1"),1,"")</f>
        <v>#REF!</v>
      </c>
      <c r="U220" s="5" t="e">
        <f aca="false">IF((AND(R220&lt;&gt;"",W220&lt;&gt;1,K:K="stroke",M:M="negative",#REF!=#REF!)),IF(W220&lt;&gt;0,"",1),"")</f>
        <v>#REF!</v>
      </c>
      <c r="V220" s="5" t="e">
        <f aca="false">IF(R220="","",(SUM(S220:U220)+W220))</f>
        <v>#REF!</v>
      </c>
      <c r="W220" s="5" t="e">
        <f aca="false">IF(#REF!&lt;&gt;#REF!,COUNTIFS($K$112:$K$1378,"up",#REF!,#REF!),"")</f>
        <v>#REF!</v>
      </c>
      <c r="X220" s="5" t="e">
        <f aca="false">IF(#REF!&lt;&gt;#REF!,COUNTIFS($K$112:$K$1378,"SRS",#REF!,#REF!),"")</f>
        <v>#REF!</v>
      </c>
      <c r="Y220" s="5" t="e">
        <f aca="false">IF(R220&lt;&gt;"",IF(R220=1,"",COUNTIFS($O$112:$O$1378,"&gt;40",#REF!,#REF!)),"")</f>
        <v>#REF!</v>
      </c>
      <c r="Z220" s="5"/>
      <c r="AA220" s="5"/>
      <c r="AB220" s="5"/>
      <c r="AC220" s="5"/>
      <c r="AD220" s="5"/>
      <c r="AE220" s="5"/>
      <c r="AF220" s="5"/>
      <c r="AG220" s="5"/>
      <c r="AH220" s="5"/>
    </row>
    <row r="221" s="11" customFormat="true" ht="15.75" hidden="false" customHeight="false" outlineLevel="0" collapsed="false">
      <c r="A221" s="5" t="n">
        <f aca="false">I221+(H221*60)+(G221*3600)</f>
        <v>44064</v>
      </c>
      <c r="B221" s="6" t="str">
        <f aca="false">CONCATENATE(D221,E221,F221,G221,H221,I221)</f>
        <v>201746121424</v>
      </c>
      <c r="C221" s="5" t="str">
        <f aca="false">CONCATENATE(D221,E221,F221)</f>
        <v>201746</v>
      </c>
      <c r="D221" s="5" t="n">
        <v>2017</v>
      </c>
      <c r="E221" s="5" t="n">
        <v>4</v>
      </c>
      <c r="F221" s="5" t="n">
        <v>6</v>
      </c>
      <c r="G221" s="5" t="n">
        <v>12</v>
      </c>
      <c r="H221" s="5" t="n">
        <v>14</v>
      </c>
      <c r="I221" s="5" t="n">
        <v>24</v>
      </c>
      <c r="J221" s="5" t="n">
        <v>751</v>
      </c>
      <c r="K221" s="5" t="s">
        <v>11</v>
      </c>
      <c r="L221" s="5" t="e">
        <f aca="false">IF(#REF!=#REF!,IF(K221="Stroke",IF(K222="Stroke",IF((J222-J221)&lt;0,1000+J222-J221,J222-J221),""),""),"")</f>
        <v>#REF!</v>
      </c>
      <c r="M221" s="5" t="s">
        <v>1</v>
      </c>
      <c r="N221" s="5" t="s">
        <v>2</v>
      </c>
      <c r="O221" s="13" t="n">
        <v>14</v>
      </c>
      <c r="P221" s="5" t="e">
        <f aca="false">IF(#REF!=#REF!,IF(K221="Stroke",IF(K222="Stroke",IF(#REF!=#REF!,IF(Q221=Q222,IF((J222-J221)&lt;0,1000+J222-J221-O221,J222-J221-O221),""),""),""),""),"")</f>
        <v>#REF!</v>
      </c>
      <c r="Q221" s="14" t="n">
        <v>1</v>
      </c>
      <c r="R221" s="5" t="e">
        <f aca="false">IF(#REF!&lt;&gt;#REF!,COUNTIFS($K$112:$K$1378,$K$112,#REF!,#REF!),"")</f>
        <v>#REF!</v>
      </c>
      <c r="S221" s="5" t="e">
        <f aca="false">IF(AND(#REF!&lt;&gt;#REF!,#REF!=#REF!,M221="positive",M222="negative"),1,"")</f>
        <v>#REF!</v>
      </c>
      <c r="T221" s="5" t="e">
        <f aca="false">IF(AND(#REF!=#REF!,K:K="stroke",M:M="positive",S221&lt;&gt;"1"),1,"")</f>
        <v>#REF!</v>
      </c>
      <c r="U221" s="5"/>
      <c r="V221" s="5" t="e">
        <f aca="false">IF(R221="","",(SUM(S221:U221)+W221))</f>
        <v>#REF!</v>
      </c>
      <c r="W221" s="5" t="e">
        <f aca="false">IF(#REF!&lt;&gt;#REF!,COUNTIFS($K$112:$K$1378,"up",#REF!,#REF!),"")</f>
        <v>#REF!</v>
      </c>
      <c r="X221" s="5" t="e">
        <f aca="false">IF(#REF!&lt;&gt;#REF!,COUNTIFS($K$112:$K$1378,"SRS",#REF!,#REF!),"")</f>
        <v>#REF!</v>
      </c>
      <c r="Y221" s="5" t="e">
        <f aca="false">IF(#REF!&lt;&gt;#REF!,1,"")</f>
        <v>#REF!</v>
      </c>
      <c r="Z221" s="5" t="s">
        <v>14</v>
      </c>
      <c r="AA221" s="5"/>
      <c r="AB221" s="5"/>
      <c r="AC221" s="5"/>
      <c r="AD221" s="5"/>
      <c r="AE221" s="5"/>
      <c r="AF221" s="5"/>
      <c r="AG221" s="5"/>
      <c r="AH221" s="5"/>
    </row>
    <row r="222" s="11" customFormat="true" ht="15.75" hidden="false" customHeight="false" outlineLevel="0" collapsed="false">
      <c r="A222" s="1" t="n">
        <f aca="false">I222+(H222*60)+(G222*3600)</f>
        <v>44064</v>
      </c>
      <c r="B222" s="2" t="str">
        <f aca="false">CONCATENATE(D222,E222,F222,G222,H222,I222)</f>
        <v>201746121424</v>
      </c>
      <c r="C222" s="1" t="str">
        <f aca="false">CONCATENATE(D222,E222,F222)</f>
        <v>201746</v>
      </c>
      <c r="D222" s="1" t="n">
        <v>2017</v>
      </c>
      <c r="E222" s="1" t="n">
        <v>4</v>
      </c>
      <c r="F222" s="1" t="n">
        <v>6</v>
      </c>
      <c r="G222" s="1" t="n">
        <v>12</v>
      </c>
      <c r="H222" s="1" t="n">
        <v>14</v>
      </c>
      <c r="I222" s="1" t="n">
        <v>24</v>
      </c>
      <c r="J222" s="1" t="n">
        <v>777</v>
      </c>
      <c r="K222" s="15" t="s">
        <v>11</v>
      </c>
      <c r="L222" s="1" t="e">
        <f aca="false">IF(#REF!=#REF!,IF(K222="Stroke",IF(K223="Stroke",IF((J223-J222)&lt;0,1000+J223-J222,J223-J222),""),""),"")</f>
        <v>#REF!</v>
      </c>
      <c r="M222" s="1" t="s">
        <v>1</v>
      </c>
      <c r="N222" s="1" t="s">
        <v>2</v>
      </c>
      <c r="O222" s="1" t="n">
        <v>26</v>
      </c>
      <c r="P222" s="1" t="e">
        <f aca="false">IF(#REF!=#REF!,IF(K222="Stroke",IF(K223="Stroke",IF(#REF!=#REF!,IF(Q222=Q223,IF((J223-J222)&lt;0,1000+J223-J222-O222,J223-J222-O222),""),""),""),""),"")</f>
        <v>#REF!</v>
      </c>
      <c r="Q222" s="15" t="n">
        <v>1</v>
      </c>
      <c r="R222" s="1" t="e">
        <f aca="false">IF(#REF!&lt;&gt;#REF!,COUNTIFS($K$112:$K$1378,$K$112,#REF!,#REF!),"")</f>
        <v>#REF!</v>
      </c>
      <c r="S222" s="1" t="e">
        <f aca="false">IF(AND(#REF!&lt;&gt;#REF!,#REF!=#REF!,M222="positive",M223="negative"),1,"")</f>
        <v>#REF!</v>
      </c>
      <c r="T222" s="1" t="e">
        <f aca="false">IF(AND(#REF!=#REF!,K:K="stroke",M:M="positive",S222&lt;&gt;"1"),1,"")</f>
        <v>#REF!</v>
      </c>
      <c r="U222" s="1" t="e">
        <f aca="false">IF((AND(R222&lt;&gt;"",W222&lt;&gt;1,K:K="stroke",M:M="negative",#REF!=#REF!)),IF(W222&lt;&gt;0,"",1),"")</f>
        <v>#REF!</v>
      </c>
      <c r="V222" s="1" t="e">
        <f aca="false">IF(R222="","",(SUM(S222:U222)+W222))</f>
        <v>#REF!</v>
      </c>
      <c r="W222" s="1" t="e">
        <f aca="false">IF(#REF!&lt;&gt;#REF!,COUNTIFS($K$112:$K$1378,"up",#REF!,#REF!),"")</f>
        <v>#REF!</v>
      </c>
      <c r="X222" s="1" t="e">
        <f aca="false">IF(#REF!&lt;&gt;#REF!,COUNTIFS($K$112:$K$1378,"SRS",#REF!,#REF!),"")</f>
        <v>#REF!</v>
      </c>
      <c r="Y222" s="1" t="e">
        <f aca="false">IF(#REF!&lt;&gt;#REF!,1,"")</f>
        <v>#REF!</v>
      </c>
      <c r="Z222" s="1" t="s">
        <v>15</v>
      </c>
      <c r="AA222" s="1"/>
      <c r="AB222" s="1"/>
      <c r="AC222" s="1"/>
      <c r="AD222" s="1"/>
      <c r="AE222" s="1"/>
      <c r="AF222" s="1"/>
      <c r="AG222" s="1"/>
      <c r="AH222" s="1"/>
    </row>
    <row r="223" s="11" customFormat="true" ht="15.75" hidden="false" customHeight="false" outlineLevel="0" collapsed="false">
      <c r="A223" s="1" t="n">
        <f aca="false">I223+(H223*60)+(G223*3600)</f>
        <v>44064</v>
      </c>
      <c r="B223" s="2" t="str">
        <f aca="false">CONCATENATE(D223,E223,F223,G223,H223,I223)</f>
        <v>201746121424</v>
      </c>
      <c r="C223" s="1" t="str">
        <f aca="false">CONCATENATE(D223,E223,F223)</f>
        <v>201746</v>
      </c>
      <c r="D223" s="1" t="n">
        <v>2017</v>
      </c>
      <c r="E223" s="1" t="n">
        <v>4</v>
      </c>
      <c r="F223" s="1" t="n">
        <v>6</v>
      </c>
      <c r="G223" s="1" t="n">
        <v>12</v>
      </c>
      <c r="H223" s="1" t="n">
        <v>14</v>
      </c>
      <c r="I223" s="1" t="n">
        <v>24</v>
      </c>
      <c r="J223" s="1" t="n">
        <v>840</v>
      </c>
      <c r="K223" s="15" t="s">
        <v>11</v>
      </c>
      <c r="L223" s="1" t="e">
        <f aca="false">IF(#REF!=#REF!,IF(K223="Stroke",IF(K224="Stroke",IF((J224-J223)&lt;0,1000+J224-J223,J224-J223),""),""),"")</f>
        <v>#REF!</v>
      </c>
      <c r="M223" s="1" t="s">
        <v>1</v>
      </c>
      <c r="N223" s="1" t="s">
        <v>2</v>
      </c>
      <c r="O223" s="1" t="n">
        <v>13</v>
      </c>
      <c r="P223" s="1" t="e">
        <f aca="false">IF(#REF!=#REF!,IF(K223="Stroke",IF(K224="Stroke",IF(#REF!=#REF!,IF(Q223=Q224,IF((J224-J223)&lt;0,1000+J224-J223-O223,J224-J223-O223),""),""),""),""),"")</f>
        <v>#REF!</v>
      </c>
      <c r="Q223" s="15" t="n">
        <v>1</v>
      </c>
      <c r="R223" s="1" t="e">
        <f aca="false">IF(#REF!&lt;&gt;#REF!,COUNTIFS($K$112:$K$1378,$K$112,#REF!,#REF!),"")</f>
        <v>#REF!</v>
      </c>
      <c r="S223" s="1" t="e">
        <f aca="false">IF(AND(#REF!&lt;&gt;#REF!,#REF!=#REF!,M223="positive",M224="negative"),1,"")</f>
        <v>#REF!</v>
      </c>
      <c r="T223" s="1" t="e">
        <f aca="false">IF(AND(#REF!=#REF!,K:K="stroke",M:M="positive",S223&lt;&gt;"1"),1,"")</f>
        <v>#REF!</v>
      </c>
      <c r="U223" s="1" t="e">
        <f aca="false">IF((AND(R223&lt;&gt;"",W223&lt;&gt;1,K:K="stroke",M:M="negative",#REF!=#REF!)),IF(W223&lt;&gt;0,"",1),"")</f>
        <v>#REF!</v>
      </c>
      <c r="V223" s="1" t="e">
        <f aca="false">IF(R223="","",(SUM(S223:U223)+W223))</f>
        <v>#REF!</v>
      </c>
      <c r="W223" s="1" t="e">
        <f aca="false">IF(#REF!&lt;&gt;#REF!,COUNTIFS($K$112:$K$1378,"up",#REF!,#REF!),"")</f>
        <v>#REF!</v>
      </c>
      <c r="X223" s="1" t="e">
        <f aca="false">IF(#REF!&lt;&gt;#REF!,COUNTIFS($K$112:$K$1378,"SRS",#REF!,#REF!),"")</f>
        <v>#REF!</v>
      </c>
      <c r="Y223" s="1" t="e">
        <f aca="false">IF(#REF!&lt;&gt;#REF!,1,"")</f>
        <v>#REF!</v>
      </c>
      <c r="Z223" s="1"/>
      <c r="AA223" s="1"/>
      <c r="AB223" s="1"/>
      <c r="AC223" s="1"/>
      <c r="AD223" s="1"/>
      <c r="AE223" s="1"/>
      <c r="AF223" s="1"/>
      <c r="AG223" s="1"/>
      <c r="AH223" s="1"/>
    </row>
    <row r="224" s="11" customFormat="true" ht="15.75" hidden="false" customHeight="false" outlineLevel="0" collapsed="false">
      <c r="A224" s="1" t="n">
        <f aca="false">I224+(H224*60)+(G224*3600)</f>
        <v>44064</v>
      </c>
      <c r="B224" s="2" t="str">
        <f aca="false">CONCATENATE(D224,E224,F224,G224,H224,I224)</f>
        <v>201746121424</v>
      </c>
      <c r="C224" s="1" t="str">
        <f aca="false">CONCATENATE(D224,E224,F224)</f>
        <v>201746</v>
      </c>
      <c r="D224" s="1" t="n">
        <v>2017</v>
      </c>
      <c r="E224" s="1" t="n">
        <v>4</v>
      </c>
      <c r="F224" s="1" t="n">
        <v>6</v>
      </c>
      <c r="G224" s="1" t="n">
        <v>12</v>
      </c>
      <c r="H224" s="1" t="n">
        <v>14</v>
      </c>
      <c r="I224" s="1" t="n">
        <v>24</v>
      </c>
      <c r="J224" s="1" t="n">
        <v>878</v>
      </c>
      <c r="K224" s="15" t="s">
        <v>11</v>
      </c>
      <c r="L224" s="1" t="e">
        <f aca="false">IF(#REF!=#REF!,IF(K224="Stroke",IF(K225="Stroke",IF((J225-J224)&lt;0,1000+J225-J224,J225-J224),""),""),"")</f>
        <v>#REF!</v>
      </c>
      <c r="M224" s="1" t="s">
        <v>1</v>
      </c>
      <c r="N224" s="1" t="s">
        <v>2</v>
      </c>
      <c r="O224" s="1" t="n">
        <v>8</v>
      </c>
      <c r="P224" s="1" t="e">
        <f aca="false">IF(#REF!=#REF!,IF(K224="Stroke",IF(K225="Stroke",IF(#REF!=#REF!,IF(Q224=Q225,IF((J225-J224)&lt;0,1000+J225-J224-O224,J225-J224-O224),""),""),""),""),"")</f>
        <v>#REF!</v>
      </c>
      <c r="Q224" s="15" t="n">
        <v>1</v>
      </c>
      <c r="R224" s="1" t="e">
        <f aca="false">IF(#REF!&lt;&gt;#REF!,COUNTIFS($K$112:$K$1378,$K$112,#REF!,#REF!),"")</f>
        <v>#REF!</v>
      </c>
      <c r="S224" s="1" t="e">
        <f aca="false">IF(AND(#REF!&lt;&gt;#REF!,#REF!=#REF!,M224="positive",M225="negative"),1,"")</f>
        <v>#REF!</v>
      </c>
      <c r="T224" s="1" t="e">
        <f aca="false">IF(AND(#REF!=#REF!,K:K="stroke",M:M="positive",S224&lt;&gt;"1"),1,"")</f>
        <v>#REF!</v>
      </c>
      <c r="U224" s="1" t="e">
        <f aca="false">IF((AND(R224&lt;&gt;"",W224&lt;&gt;1,K:K="stroke",M:M="negative",#REF!=#REF!)),IF(W224&lt;&gt;0,"",1),"")</f>
        <v>#REF!</v>
      </c>
      <c r="V224" s="1" t="e">
        <f aca="false">IF(R224="","",(SUM(S224:U224)+W224))</f>
        <v>#REF!</v>
      </c>
      <c r="W224" s="1" t="e">
        <f aca="false">IF(#REF!&lt;&gt;#REF!,COUNTIFS($K$112:$K$1378,"up",#REF!,#REF!),"")</f>
        <v>#REF!</v>
      </c>
      <c r="X224" s="1" t="e">
        <f aca="false">IF(#REF!&lt;&gt;#REF!,COUNTIFS($K$112:$K$1378,"SRS",#REF!,#REF!),"")</f>
        <v>#REF!</v>
      </c>
      <c r="Y224" s="1" t="e">
        <f aca="false">IF(#REF!&lt;&gt;#REF!,1,"")</f>
        <v>#REF!</v>
      </c>
      <c r="Z224" s="1"/>
      <c r="AA224" s="1"/>
      <c r="AB224" s="1"/>
      <c r="AC224" s="1"/>
      <c r="AD224" s="1"/>
      <c r="AE224" s="1"/>
      <c r="AF224" s="1"/>
      <c r="AG224" s="1"/>
      <c r="AH224" s="1"/>
    </row>
    <row r="225" s="11" customFormat="true" ht="15.75" hidden="false" customHeight="false" outlineLevel="0" collapsed="false">
      <c r="A225" s="1" t="n">
        <f aca="false">I225+(H225*60)+(G225*3600)</f>
        <v>44064</v>
      </c>
      <c r="B225" s="2" t="str">
        <f aca="false">CONCATENATE(D225,E225,F225,G225,H225,I225)</f>
        <v>201746121424</v>
      </c>
      <c r="C225" s="1" t="str">
        <f aca="false">CONCATENATE(D225,E225,F225)</f>
        <v>201746</v>
      </c>
      <c r="D225" s="1" t="n">
        <v>2017</v>
      </c>
      <c r="E225" s="1" t="n">
        <v>4</v>
      </c>
      <c r="F225" s="1" t="n">
        <v>6</v>
      </c>
      <c r="G225" s="1" t="n">
        <v>12</v>
      </c>
      <c r="H225" s="1" t="n">
        <v>14</v>
      </c>
      <c r="I225" s="1" t="n">
        <v>24</v>
      </c>
      <c r="J225" s="1" t="n">
        <v>925</v>
      </c>
      <c r="K225" s="15" t="s">
        <v>11</v>
      </c>
      <c r="L225" s="1" t="e">
        <f aca="false">IF(#REF!=#REF!,IF(K225="Stroke",IF(K226="Stroke",IF((J226-J225)&lt;0,1000+J226-J225,J226-J225),""),""),"")</f>
        <v>#REF!</v>
      </c>
      <c r="M225" s="1" t="s">
        <v>1</v>
      </c>
      <c r="N225" s="1" t="s">
        <v>2</v>
      </c>
      <c r="O225" s="1" t="n">
        <v>11</v>
      </c>
      <c r="P225" s="1" t="e">
        <f aca="false">IF(#REF!=#REF!,IF(K225="Stroke",IF(K226="Stroke",IF(#REF!=#REF!,IF(Q225=Q226,IF((J226-J225)&lt;0,1000+J226-J225-O225,J226-J225-O225),""),""),""),""),"")</f>
        <v>#REF!</v>
      </c>
      <c r="Q225" s="15" t="n">
        <v>1</v>
      </c>
      <c r="R225" s="1" t="e">
        <f aca="false">IF(#REF!&lt;&gt;#REF!,COUNTIFS($K$112:$K$1378,$K$112,#REF!,#REF!),"")</f>
        <v>#REF!</v>
      </c>
      <c r="S225" s="1" t="e">
        <f aca="false">IF(AND(#REF!&lt;&gt;#REF!,#REF!=#REF!,M225="positive",M226="negative"),1,"")</f>
        <v>#REF!</v>
      </c>
      <c r="T225" s="1" t="e">
        <f aca="false">IF(AND(#REF!=#REF!,K:K="stroke",M:M="positive",S225&lt;&gt;"1"),1,"")</f>
        <v>#REF!</v>
      </c>
      <c r="U225" s="1" t="e">
        <f aca="false">IF((AND(R225&lt;&gt;"",W225&lt;&gt;1,K:K="stroke",M:M="negative",#REF!=#REF!)),IF(W225&lt;&gt;0,"",1),"")</f>
        <v>#REF!</v>
      </c>
      <c r="V225" s="1" t="e">
        <f aca="false">IF(R225="","",(SUM(S225:U225)+W225))</f>
        <v>#REF!</v>
      </c>
      <c r="W225" s="1" t="e">
        <f aca="false">IF(#REF!&lt;&gt;#REF!,COUNTIFS($K$112:$K$1378,"up",#REF!,#REF!),"")</f>
        <v>#REF!</v>
      </c>
      <c r="X225" s="1" t="e">
        <f aca="false">IF(#REF!&lt;&gt;#REF!,COUNTIFS($K$112:$K$1378,"SRS",#REF!,#REF!),"")</f>
        <v>#REF!</v>
      </c>
      <c r="Y225" s="1" t="e">
        <f aca="false">IF(#REF!&lt;&gt;#REF!,1,"")</f>
        <v>#REF!</v>
      </c>
      <c r="Z225" s="1"/>
      <c r="AA225" s="1"/>
      <c r="AB225" s="1"/>
      <c r="AC225" s="1"/>
      <c r="AD225" s="1"/>
      <c r="AE225" s="1"/>
      <c r="AF225" s="1"/>
      <c r="AG225" s="1"/>
      <c r="AH225" s="1"/>
    </row>
    <row r="226" s="11" customFormat="true" ht="15.75" hidden="false" customHeight="false" outlineLevel="0" collapsed="false">
      <c r="A226" s="1" t="n">
        <f aca="false">I226+(H226*60)+(G226*3600)</f>
        <v>44064</v>
      </c>
      <c r="B226" s="2" t="str">
        <f aca="false">CONCATENATE(D226,E226,F226,G226,H226,I226)</f>
        <v>201746121424</v>
      </c>
      <c r="C226" s="1" t="str">
        <f aca="false">CONCATENATE(D226,E226,F226)</f>
        <v>201746</v>
      </c>
      <c r="D226" s="1" t="n">
        <v>2017</v>
      </c>
      <c r="E226" s="1" t="n">
        <v>4</v>
      </c>
      <c r="F226" s="1" t="n">
        <v>6</v>
      </c>
      <c r="G226" s="1" t="n">
        <v>12</v>
      </c>
      <c r="H226" s="1" t="n">
        <v>14</v>
      </c>
      <c r="I226" s="1" t="n">
        <v>24</v>
      </c>
      <c r="J226" s="1" t="n">
        <v>941</v>
      </c>
      <c r="K226" s="15" t="s">
        <v>11</v>
      </c>
      <c r="L226" s="1" t="e">
        <f aca="false">IF(#REF!=#REF!,IF(K226="Stroke",IF(K227="Stroke",IF((J227-J226)&lt;0,1000+J227-J226,J227-J226),""),""),"")</f>
        <v>#REF!</v>
      </c>
      <c r="M226" s="1" t="s">
        <v>1</v>
      </c>
      <c r="N226" s="1" t="s">
        <v>2</v>
      </c>
      <c r="O226" s="1" t="n">
        <v>5</v>
      </c>
      <c r="P226" s="1" t="e">
        <f aca="false">IF(#REF!=#REF!,IF(K226="Stroke",IF(K227="Stroke",IF(#REF!=#REF!,IF(Q226=Q227,IF((J227-J226)&lt;0,1000+J227-J226-O226,J227-J226-O226),""),""),""),""),"")</f>
        <v>#REF!</v>
      </c>
      <c r="Q226" s="15" t="n">
        <v>1</v>
      </c>
      <c r="R226" s="1" t="e">
        <f aca="false">IF(#REF!&lt;&gt;#REF!,COUNTIFS($K$112:$K$1378,$K$112,#REF!,#REF!),"")</f>
        <v>#REF!</v>
      </c>
      <c r="S226" s="1" t="e">
        <f aca="false">IF(AND(#REF!&lt;&gt;#REF!,#REF!=#REF!,M226="positive",M227="negative"),1,"")</f>
        <v>#REF!</v>
      </c>
      <c r="T226" s="1" t="e">
        <f aca="false">IF(AND(#REF!=#REF!,K:K="stroke",M:M="positive",S226&lt;&gt;"1"),1,"")</f>
        <v>#REF!</v>
      </c>
      <c r="U226" s="1" t="e">
        <f aca="false">IF((AND(R226&lt;&gt;"",W226&lt;&gt;1,K:K="stroke",M:M="negative",#REF!=#REF!)),IF(W226&lt;&gt;0,"",1),"")</f>
        <v>#REF!</v>
      </c>
      <c r="V226" s="1" t="e">
        <f aca="false">IF(R226="","",(SUM(S226:U226)+W226))</f>
        <v>#REF!</v>
      </c>
      <c r="W226" s="1" t="e">
        <f aca="false">IF(#REF!&lt;&gt;#REF!,COUNTIFS($K$112:$K$1378,"up",#REF!,#REF!),"")</f>
        <v>#REF!</v>
      </c>
      <c r="X226" s="1" t="e">
        <f aca="false">IF(#REF!&lt;&gt;#REF!,COUNTIFS($K$112:$K$1378,"SRS",#REF!,#REF!),"")</f>
        <v>#REF!</v>
      </c>
      <c r="Y226" s="1" t="e">
        <f aca="false">IF(#REF!&lt;&gt;#REF!,1,"")</f>
        <v>#REF!</v>
      </c>
      <c r="Z226" s="1"/>
      <c r="AA226" s="1"/>
      <c r="AB226" s="1"/>
      <c r="AC226" s="1"/>
      <c r="AD226" s="1"/>
      <c r="AE226" s="1"/>
      <c r="AF226" s="1"/>
      <c r="AG226" s="1"/>
      <c r="AH226" s="1"/>
    </row>
    <row r="227" s="11" customFormat="true" ht="15.75" hidden="false" customHeight="false" outlineLevel="0" collapsed="false">
      <c r="A227" s="1" t="n">
        <f aca="false">I227+(H227*60)+(G227*3600)</f>
        <v>44064</v>
      </c>
      <c r="B227" s="2" t="str">
        <f aca="false">CONCATENATE(D227,E227,F227,G227,H227,I227)</f>
        <v>201746121424</v>
      </c>
      <c r="C227" s="1" t="str">
        <f aca="false">CONCATENATE(D227,E227,F227)</f>
        <v>201746</v>
      </c>
      <c r="D227" s="1" t="n">
        <v>2017</v>
      </c>
      <c r="E227" s="1" t="n">
        <v>4</v>
      </c>
      <c r="F227" s="1" t="n">
        <v>6</v>
      </c>
      <c r="G227" s="1" t="n">
        <v>12</v>
      </c>
      <c r="H227" s="1" t="n">
        <v>14</v>
      </c>
      <c r="I227" s="1" t="n">
        <v>24</v>
      </c>
      <c r="J227" s="1" t="n">
        <v>967</v>
      </c>
      <c r="K227" s="15" t="s">
        <v>11</v>
      </c>
      <c r="L227" s="1" t="e">
        <f aca="false">IF(#REF!=#REF!,IF(K227="Stroke",IF(K228="Stroke",IF((J228-J227)&lt;0,1000+J228-J227,J228-J227),""),""),"")</f>
        <v>#REF!</v>
      </c>
      <c r="M227" s="1" t="s">
        <v>1</v>
      </c>
      <c r="N227" s="1" t="s">
        <v>2</v>
      </c>
      <c r="O227" s="1" t="n">
        <v>10</v>
      </c>
      <c r="P227" s="1" t="e">
        <f aca="false">IF(#REF!=#REF!,IF(K227="Stroke",IF(K228="Stroke",IF(#REF!=#REF!,IF(Q227=Q228,IF((J228-J227)&lt;0,1000+J228-J227-O227,J228-J227-O227),""),""),""),""),"")</f>
        <v>#REF!</v>
      </c>
      <c r="Q227" s="15" t="n">
        <v>1</v>
      </c>
      <c r="R227" s="1" t="e">
        <f aca="false">IF(#REF!&lt;&gt;#REF!,COUNTIFS($K$112:$K$1378,$K$112,#REF!,#REF!),"")</f>
        <v>#REF!</v>
      </c>
      <c r="S227" s="1" t="e">
        <f aca="false">IF(AND(#REF!&lt;&gt;#REF!,#REF!=#REF!,M227="positive",M228="negative"),1,"")</f>
        <v>#REF!</v>
      </c>
      <c r="T227" s="1" t="e">
        <f aca="false">IF(AND(#REF!=#REF!,K:K="stroke",M:M="positive",S227&lt;&gt;"1"),1,"")</f>
        <v>#REF!</v>
      </c>
      <c r="U227" s="1" t="e">
        <f aca="false">IF((AND(R227&lt;&gt;"",W227&lt;&gt;1,K:K="stroke",M:M="negative",#REF!=#REF!)),IF(W227&lt;&gt;0,"",1),"")</f>
        <v>#REF!</v>
      </c>
      <c r="V227" s="1" t="e">
        <f aca="false">IF(R227="","",(SUM(S227:U227)+W227))</f>
        <v>#REF!</v>
      </c>
      <c r="W227" s="1" t="e">
        <f aca="false">IF(#REF!&lt;&gt;#REF!,COUNTIFS($K$112:$K$1378,"up",#REF!,#REF!),"")</f>
        <v>#REF!</v>
      </c>
      <c r="X227" s="1" t="e">
        <f aca="false">IF(#REF!&lt;&gt;#REF!,COUNTIFS($K$112:$K$1378,"SRS",#REF!,#REF!),"")</f>
        <v>#REF!</v>
      </c>
      <c r="Y227" s="1" t="e">
        <f aca="false">IF(#REF!&lt;&gt;#REF!,1,"")</f>
        <v>#REF!</v>
      </c>
      <c r="Z227" s="1"/>
      <c r="AA227" s="1"/>
      <c r="AB227" s="1"/>
      <c r="AC227" s="1"/>
      <c r="AD227" s="1"/>
      <c r="AE227" s="1"/>
      <c r="AF227" s="1"/>
      <c r="AG227" s="1"/>
      <c r="AH227" s="1"/>
    </row>
    <row r="228" s="11" customFormat="true" ht="15.75" hidden="false" customHeight="false" outlineLevel="0" collapsed="false">
      <c r="A228" s="5" t="n">
        <f aca="false">I228+(H228*60)+(G228*3600)</f>
        <v>44595</v>
      </c>
      <c r="B228" s="6" t="str">
        <f aca="false">CONCATENATE(D228,E228,F228,G228,H228,I228)</f>
        <v>201746122315</v>
      </c>
      <c r="C228" s="5" t="str">
        <f aca="false">CONCATENATE(D228,E228,F228)</f>
        <v>201746</v>
      </c>
      <c r="D228" s="5" t="n">
        <v>2017</v>
      </c>
      <c r="E228" s="5" t="n">
        <v>4</v>
      </c>
      <c r="F228" s="5" t="n">
        <v>6</v>
      </c>
      <c r="G228" s="5" t="n">
        <v>12</v>
      </c>
      <c r="H228" s="5" t="n">
        <v>23</v>
      </c>
      <c r="I228" s="5" t="n">
        <v>15</v>
      </c>
      <c r="J228" s="5" t="n">
        <v>890</v>
      </c>
      <c r="K228" s="14" t="s">
        <v>11</v>
      </c>
      <c r="L228" s="5" t="e">
        <f aca="false">IF(#REF!=#REF!,IF(K228="Stroke",IF(K229="Stroke",IF((J229-J228)&lt;0,1000+J229-J228,J229-J228),""),""),"")</f>
        <v>#REF!</v>
      </c>
      <c r="M228" s="5" t="s">
        <v>1</v>
      </c>
      <c r="N228" s="5" t="s">
        <v>2</v>
      </c>
      <c r="O228" s="5" t="n">
        <v>28</v>
      </c>
      <c r="P228" s="5" t="e">
        <f aca="false">IF(#REF!=#REF!,IF(K228="Stroke",IF(K229="Stroke",IF(#REF!=#REF!,IF(Q228=Q229,IF((J229-J228)&lt;0,1000+J229-J228-O228,J229-J228-O228),""),""),""),""),"")</f>
        <v>#REF!</v>
      </c>
      <c r="Q228" s="14" t="n">
        <v>1</v>
      </c>
      <c r="R228" s="5" t="e">
        <f aca="false">IF(#REF!&lt;&gt;#REF!,COUNTIFS($K$112:$K$1378,$K$112,#REF!,#REF!),"")</f>
        <v>#REF!</v>
      </c>
      <c r="S228" s="5" t="e">
        <f aca="false">IF(AND(#REF!&lt;&gt;#REF!,#REF!=#REF!,M228="positive",M229="negative"),1,"")</f>
        <v>#REF!</v>
      </c>
      <c r="T228" s="5" t="e">
        <f aca="false">IF(AND(#REF!=#REF!,K:K="stroke",M:M="positive",S228&lt;&gt;"1"),1,"")</f>
        <v>#REF!</v>
      </c>
      <c r="U228" s="5" t="e">
        <f aca="false">IF((AND(R228&lt;&gt;"",W228&lt;&gt;1,K:K="stroke",M:M="negative",#REF!=#REF!)),IF(W228&lt;&gt;0,"",1),"")</f>
        <v>#REF!</v>
      </c>
      <c r="V228" s="5" t="e">
        <f aca="false">IF(R228="","",(SUM(S228:U228)+W228))</f>
        <v>#REF!</v>
      </c>
      <c r="W228" s="5" t="e">
        <f aca="false">IF(#REF!&lt;&gt;#REF!,COUNTIFS($K$112:$K$1378,"up",#REF!,#REF!),"")</f>
        <v>#REF!</v>
      </c>
      <c r="X228" s="5" t="e">
        <f aca="false">IF(#REF!&lt;&gt;#REF!,COUNTIFS($K$112:$K$1378,"SRS",#REF!,#REF!),"")</f>
        <v>#REF!</v>
      </c>
      <c r="Y228" s="5" t="e">
        <f aca="false">IF(#REF!&lt;&gt;#REF!,1,"")</f>
        <v>#REF!</v>
      </c>
      <c r="Z228" s="5" t="s">
        <v>15</v>
      </c>
      <c r="AA228" s="5"/>
      <c r="AB228" s="5"/>
      <c r="AC228" s="5"/>
      <c r="AD228" s="5"/>
      <c r="AE228" s="5"/>
      <c r="AF228" s="5"/>
      <c r="AG228" s="5"/>
      <c r="AH228" s="5"/>
    </row>
    <row r="229" s="11" customFormat="true" ht="15.75" hidden="false" customHeight="false" outlineLevel="0" collapsed="false">
      <c r="A229" s="1" t="n">
        <f aca="false">I229+(H229*60)+(G229*3600)</f>
        <v>44595</v>
      </c>
      <c r="B229" s="2" t="str">
        <f aca="false">CONCATENATE(D229,E229,F229,G229,H229,I229)</f>
        <v>201746122315</v>
      </c>
      <c r="C229" s="1" t="str">
        <f aca="false">CONCATENATE(D229,E229,F229)</f>
        <v>201746</v>
      </c>
      <c r="D229" s="1" t="n">
        <v>2017</v>
      </c>
      <c r="E229" s="1" t="n">
        <v>4</v>
      </c>
      <c r="F229" s="1" t="n">
        <v>6</v>
      </c>
      <c r="G229" s="1" t="n">
        <v>12</v>
      </c>
      <c r="H229" s="1" t="n">
        <v>23</v>
      </c>
      <c r="I229" s="1" t="n">
        <v>15</v>
      </c>
      <c r="J229" s="1" t="n">
        <v>900</v>
      </c>
      <c r="K229" s="15" t="s">
        <v>16</v>
      </c>
      <c r="L229" s="1" t="e">
        <f aca="false">IF(#REF!=#REF!,IF(K229="Stroke",IF(K230="Stroke",IF((J230-J229)&lt;0,1000+J230-J229,J230-J229),""),""),"")</f>
        <v>#REF!</v>
      </c>
      <c r="M229" s="1" t="s">
        <v>1</v>
      </c>
      <c r="N229" s="1" t="s">
        <v>2</v>
      </c>
      <c r="O229" s="1" t="n">
        <v>0</v>
      </c>
      <c r="P229" s="1" t="e">
        <f aca="false">IF(#REF!=#REF!,IF(K229="Stroke",IF(K230="Stroke",IF(#REF!=#REF!,IF(Q229=Q230,IF((J230-J229)&lt;0,1000+J230-J229-O229,J230-J229-O229),""),""),""),""),"")</f>
        <v>#REF!</v>
      </c>
      <c r="Q229" s="15"/>
      <c r="R229" s="1" t="e">
        <f aca="false">IF(#REF!&lt;&gt;#REF!,COUNTIFS($K$112:$K$1378,$K$112,#REF!,#REF!),"")</f>
        <v>#REF!</v>
      </c>
      <c r="S229" s="1" t="e">
        <f aca="false">IF(AND(#REF!&lt;&gt;#REF!,#REF!=#REF!,M229="positive",M230="negative"),1,"")</f>
        <v>#REF!</v>
      </c>
      <c r="T229" s="1" t="e">
        <f aca="false">IF(AND(#REF!=#REF!,K:K="stroke",M:M="positive",S229&lt;&gt;"1"),1,"")</f>
        <v>#REF!</v>
      </c>
      <c r="U229" s="1" t="e">
        <f aca="false">IF((AND(R229&lt;&gt;"",W229&lt;&gt;1,K:K="stroke",M:M="negative",#REF!=#REF!)),IF(W229&lt;&gt;0,"",1),"")</f>
        <v>#REF!</v>
      </c>
      <c r="V229" s="1" t="e">
        <f aca="false">IF(R229="","",(SUM(S229:U229)+W229))</f>
        <v>#REF!</v>
      </c>
      <c r="W229" s="1" t="e">
        <f aca="false">IF(#REF!&lt;&gt;#REF!,COUNTIFS($K$112:$K$1378,"up",#REF!,#REF!),"")</f>
        <v>#REF!</v>
      </c>
      <c r="X229" s="1" t="e">
        <f aca="false">IF(#REF!&lt;&gt;#REF!,COUNTIFS($K$112:$K$1378,"SRS",#REF!,#REF!),"")</f>
        <v>#REF!</v>
      </c>
      <c r="Y229" s="1" t="e">
        <f aca="false">IF(#REF!&lt;&gt;#REF!,1,"")</f>
        <v>#REF!</v>
      </c>
      <c r="Z229" s="1"/>
      <c r="AA229" s="1"/>
      <c r="AB229" s="1"/>
      <c r="AC229" s="1"/>
      <c r="AD229" s="1"/>
      <c r="AE229" s="1"/>
      <c r="AF229" s="1"/>
      <c r="AG229" s="1"/>
      <c r="AH229" s="1"/>
    </row>
    <row r="230" s="11" customFormat="true" ht="15.75" hidden="false" customHeight="false" outlineLevel="0" collapsed="false">
      <c r="A230" s="5" t="n">
        <f aca="false">I230+(H230*60)+(G230*3600)</f>
        <v>66156</v>
      </c>
      <c r="B230" s="6" t="str">
        <f aca="false">CONCATENATE(D230,E230,F230,G230,H230,I230)</f>
        <v>2017925182236</v>
      </c>
      <c r="C230" s="5" t="str">
        <f aca="false">CONCATENATE(D230,E230,F230)</f>
        <v>2017925</v>
      </c>
      <c r="D230" s="5" t="n">
        <v>2017</v>
      </c>
      <c r="E230" s="5" t="n">
        <v>9</v>
      </c>
      <c r="F230" s="5" t="n">
        <v>25</v>
      </c>
      <c r="G230" s="5" t="n">
        <v>18</v>
      </c>
      <c r="H230" s="5" t="n">
        <v>22</v>
      </c>
      <c r="I230" s="5" t="n">
        <v>36</v>
      </c>
      <c r="J230" s="5" t="n">
        <v>164</v>
      </c>
      <c r="K230" s="14" t="s">
        <v>17</v>
      </c>
      <c r="L230" s="5" t="e">
        <f aca="false">IF(#REF!=#REF!,IF(K230="Stroke",IF(K231="Stroke",IF((J231-J230)&lt;0,1000+J231-J230,J231-J230),""),""),"")</f>
        <v>#REF!</v>
      </c>
      <c r="M230" s="5" t="s">
        <v>1</v>
      </c>
      <c r="N230" s="5" t="s">
        <v>2</v>
      </c>
      <c r="O230" s="5" t="n">
        <v>237</v>
      </c>
      <c r="P230" s="5" t="e">
        <f aca="false">IF(#REF!=#REF!,IF(K230="Stroke",IF(K231="Stroke",IF(#REF!=#REF!,IF(Q230=Q231,IF((J231-J230)&lt;0,1000+J231-J230-O230,J231-J230-O230),""),""),""),""),"")</f>
        <v>#REF!</v>
      </c>
      <c r="Q230" s="5" t="n">
        <v>1</v>
      </c>
      <c r="R230" s="5" t="e">
        <f aca="false">IF(#REF!&lt;&gt;#REF!,COUNTIFS($K$112:$K$1378,$K$112,#REF!,#REF!),"")</f>
        <v>#REF!</v>
      </c>
      <c r="S230" s="5" t="e">
        <f aca="false">IF(AND(#REF!&lt;&gt;#REF!,#REF!=#REF!,M230="positive",M231="negative"),1,"")</f>
        <v>#REF!</v>
      </c>
      <c r="T230" s="5" t="e">
        <f aca="false">IF(AND(#REF!=#REF!,K:K="stroke",M:M="positive",S230&lt;&gt;"1"),1,"")</f>
        <v>#REF!</v>
      </c>
      <c r="U230" s="5" t="e">
        <f aca="false">IF((AND(R230&lt;&gt;"",W230&lt;&gt;1,K:K="stroke",M:M="negative",#REF!=#REF!)),IF(W230&lt;&gt;0,"",1),"")</f>
        <v>#REF!</v>
      </c>
      <c r="V230" s="5" t="e">
        <f aca="false">IF(R230="","",(SUM(S230:U230)+W230))</f>
        <v>#REF!</v>
      </c>
      <c r="W230" s="5" t="e">
        <f aca="false">IF(#REF!&lt;&gt;#REF!,COUNTIFS($K$112:$K$1378,"up",#REF!,#REF!),"")</f>
        <v>#REF!</v>
      </c>
      <c r="X230" s="5" t="e">
        <f aca="false">IF(#REF!&lt;&gt;#REF!,COUNTIFS($K$112:$K$1378,"SRS",#REF!,#REF!),"")</f>
        <v>#REF!</v>
      </c>
      <c r="Y230" s="5" t="e">
        <f aca="false">IF(R230&lt;&gt;"",IF(R230=1,"",COUNTIFS($O$112:$O$1378,"&gt;40",#REF!,#REF!)),"")</f>
        <v>#REF!</v>
      </c>
      <c r="Z230" s="5" t="s">
        <v>18</v>
      </c>
      <c r="AA230" s="5"/>
      <c r="AB230" s="5"/>
      <c r="AC230" s="5"/>
      <c r="AD230" s="5"/>
      <c r="AE230" s="5"/>
      <c r="AF230" s="5"/>
      <c r="AG230" s="5"/>
      <c r="AH230" s="5"/>
    </row>
    <row r="231" s="11" customFormat="true" ht="15.75" hidden="false" customHeight="false" outlineLevel="0" collapsed="false">
      <c r="A231" s="5" t="n">
        <f aca="false">I231+(H231*60)+(G231*3600)</f>
        <v>66314</v>
      </c>
      <c r="B231" s="6" t="str">
        <f aca="false">CONCATENATE(D231,E231,F231,G231,H231,I231)</f>
        <v>2017925182514</v>
      </c>
      <c r="C231" s="5" t="str">
        <f aca="false">CONCATENATE(D231,E231,F231)</f>
        <v>2017925</v>
      </c>
      <c r="D231" s="5" t="n">
        <v>2017</v>
      </c>
      <c r="E231" s="5" t="n">
        <v>9</v>
      </c>
      <c r="F231" s="5" t="n">
        <v>25</v>
      </c>
      <c r="G231" s="5" t="n">
        <v>18</v>
      </c>
      <c r="H231" s="5" t="n">
        <v>25</v>
      </c>
      <c r="I231" s="5" t="n">
        <v>14</v>
      </c>
      <c r="J231" s="5" t="n">
        <v>997</v>
      </c>
      <c r="K231" s="14" t="s">
        <v>17</v>
      </c>
      <c r="L231" s="5" t="e">
        <f aca="false">IF(#REF!=#REF!,IF(K231="Stroke",IF(K232="Stroke",IF((J232-J231)&lt;0,1000+J232-J231,J232-J231),""),""),"")</f>
        <v>#REF!</v>
      </c>
      <c r="M231" s="5" t="s">
        <v>1</v>
      </c>
      <c r="N231" s="5" t="s">
        <v>2</v>
      </c>
      <c r="O231" s="5" t="n">
        <v>103</v>
      </c>
      <c r="P231" s="5" t="e">
        <f aca="false">IF(#REF!=#REF!,IF(K231="Stroke",IF(K232="Stroke",IF(#REF!=#REF!,IF(Q231=Q232,IF((J232-J231)&lt;0,1000+J232-J231-O231,J232-J231-O231),""),""),""),""),"")</f>
        <v>#REF!</v>
      </c>
      <c r="Q231" s="5" t="n">
        <v>1</v>
      </c>
      <c r="R231" s="5" t="e">
        <f aca="false">IF(#REF!&lt;&gt;#REF!,COUNTIFS($K$112:$K$1378,$K$112,#REF!,#REF!),"")</f>
        <v>#REF!</v>
      </c>
      <c r="S231" s="5" t="e">
        <f aca="false">IF(AND(#REF!&lt;&gt;#REF!,#REF!=#REF!,M231="positive",M232="negative"),1,"")</f>
        <v>#REF!</v>
      </c>
      <c r="T231" s="5" t="e">
        <f aca="false">IF(AND(#REF!=#REF!,K:K="stroke",M:M="positive",S231&lt;&gt;"1"),1,"")</f>
        <v>#REF!</v>
      </c>
      <c r="U231" s="5" t="e">
        <f aca="false">IF((AND(R231&lt;&gt;"",W231&lt;&gt;1,K:K="stroke",M:M="negative",#REF!=#REF!)),IF(W231&lt;&gt;0,"",1),"")</f>
        <v>#REF!</v>
      </c>
      <c r="V231" s="5" t="e">
        <f aca="false">IF(R231="","",(SUM(S231:U231)+W231))</f>
        <v>#REF!</v>
      </c>
      <c r="W231" s="5" t="e">
        <f aca="false">IF(#REF!&lt;&gt;#REF!,COUNTIFS($K$112:$K$1378,"up",#REF!,#REF!),"")</f>
        <v>#REF!</v>
      </c>
      <c r="X231" s="5" t="e">
        <f aca="false">IF(#REF!&lt;&gt;#REF!,COUNTIFS($K$112:$K$1378,"SRS",#REF!,#REF!),"")</f>
        <v>#REF!</v>
      </c>
      <c r="Y231" s="5" t="e">
        <f aca="false">IF(R231&lt;&gt;"",IF(R231=1,"",COUNTIFS($O$112:$O$1378,"&gt;40",#REF!,#REF!)),"")</f>
        <v>#REF!</v>
      </c>
      <c r="Z231" s="5" t="s">
        <v>19</v>
      </c>
      <c r="AA231" s="5"/>
      <c r="AB231" s="5"/>
      <c r="AC231" s="5"/>
      <c r="AD231" s="5"/>
      <c r="AE231" s="5"/>
      <c r="AF231" s="5"/>
      <c r="AG231" s="5"/>
      <c r="AH231" s="5"/>
    </row>
    <row r="232" s="11" customFormat="true" ht="15.75" hidden="false" customHeight="false" outlineLevel="0" collapsed="false">
      <c r="A232" s="5" t="n">
        <f aca="false">I232+(H232*60)+(G232*3600)</f>
        <v>66478</v>
      </c>
      <c r="B232" s="6" t="str">
        <f aca="false">CONCATENATE(D232,E232,F232,G232,H232,I232)</f>
        <v>2017925182758</v>
      </c>
      <c r="C232" s="5" t="str">
        <f aca="false">CONCATENATE(D232,E232,F232)</f>
        <v>2017925</v>
      </c>
      <c r="D232" s="5" t="n">
        <v>2017</v>
      </c>
      <c r="E232" s="5" t="n">
        <v>9</v>
      </c>
      <c r="F232" s="5" t="n">
        <v>25</v>
      </c>
      <c r="G232" s="5" t="n">
        <v>18</v>
      </c>
      <c r="H232" s="5" t="n">
        <v>27</v>
      </c>
      <c r="I232" s="5" t="n">
        <v>58</v>
      </c>
      <c r="J232" s="5" t="n">
        <v>905</v>
      </c>
      <c r="K232" s="5" t="s">
        <v>17</v>
      </c>
      <c r="L232" s="5" t="e">
        <f aca="false">IF(#REF!=#REF!,IF(K232="Stroke",IF(K233="Stroke",IF((J233-J232)&lt;0,1000+J233-J232,J233-J232),""),""),"")</f>
        <v>#REF!</v>
      </c>
      <c r="M232" s="5" t="s">
        <v>1</v>
      </c>
      <c r="N232" s="5" t="s">
        <v>2</v>
      </c>
      <c r="O232" s="5" t="n">
        <v>584</v>
      </c>
      <c r="P232" s="5" t="e">
        <f aca="false">IF(#REF!=#REF!,IF(K232="Stroke",IF(K233="Stroke",IF(#REF!=#REF!,IF(Q232=Q233,IF((J233-J232)&lt;0,1000+J233-J232-O232,J233-J232-O232),""),""),""),""),"")</f>
        <v>#REF!</v>
      </c>
      <c r="Q232" s="5" t="n">
        <v>1</v>
      </c>
      <c r="R232" s="5" t="e">
        <f aca="false">IF(#REF!&lt;&gt;#REF!,COUNTIFS($K$112:$K$1378,$K$112,#REF!,#REF!),"")</f>
        <v>#REF!</v>
      </c>
      <c r="S232" s="5" t="e">
        <f aca="false">IF(AND(#REF!&lt;&gt;#REF!,#REF!=#REF!,M232="positive",M233="negative"),1,"")</f>
        <v>#REF!</v>
      </c>
      <c r="T232" s="5" t="e">
        <f aca="false">IF(AND(#REF!=#REF!,K:K="stroke",M:M="positive",S232&lt;&gt;"1"),1,"")</f>
        <v>#REF!</v>
      </c>
      <c r="U232" s="5" t="e">
        <f aca="false">IF((AND(R232&lt;&gt;"",W232&lt;&gt;1,K:K="stroke",M:M="negative",#REF!=#REF!)),IF(W232&lt;&gt;0,"",1),"")</f>
        <v>#REF!</v>
      </c>
      <c r="V232" s="5" t="e">
        <f aca="false">IF(R232="","",(SUM(S232:U232)+W232))</f>
        <v>#REF!</v>
      </c>
      <c r="W232" s="5" t="e">
        <f aca="false">IF(#REF!&lt;&gt;#REF!,COUNTIFS($K$112:$K$1378,"up",#REF!,#REF!),"")</f>
        <v>#REF!</v>
      </c>
      <c r="X232" s="5" t="e">
        <f aca="false">IF(#REF!&lt;&gt;#REF!,COUNTIFS($K$112:$K$1378,"SRS",#REF!,#REF!),"")</f>
        <v>#REF!</v>
      </c>
      <c r="Y232" s="5" t="e">
        <f aca="false">IF(R232&lt;&gt;"",IF(R232=1,"",COUNTIFS($O$112:$O$1378,"&gt;40",#REF!,#REF!)),"")</f>
        <v>#REF!</v>
      </c>
      <c r="Z232" s="5" t="s">
        <v>20</v>
      </c>
      <c r="AA232" s="5"/>
      <c r="AB232" s="5"/>
      <c r="AC232" s="5"/>
      <c r="AD232" s="5"/>
      <c r="AE232" s="5"/>
      <c r="AF232" s="5"/>
      <c r="AG232" s="5"/>
      <c r="AH232" s="5"/>
    </row>
    <row r="233" s="11" customFormat="true" ht="15.75" hidden="false" customHeight="false" outlineLevel="0" collapsed="false">
      <c r="A233" s="11" t="n">
        <f aca="false">I233+(H233*60)+(G233*3600)</f>
        <v>66479</v>
      </c>
      <c r="B233" s="16" t="str">
        <f aca="false">CONCATENATE(D233,E233,F233,G233,H233,I233)</f>
        <v>2017925182759</v>
      </c>
      <c r="C233" s="11" t="str">
        <f aca="false">CONCATENATE(D233,E233,F233)</f>
        <v>2017925</v>
      </c>
      <c r="D233" s="11" t="n">
        <v>2017</v>
      </c>
      <c r="E233" s="11" t="n">
        <v>9</v>
      </c>
      <c r="F233" s="11" t="n">
        <v>25</v>
      </c>
      <c r="G233" s="11" t="n">
        <v>18</v>
      </c>
      <c r="H233" s="11" t="n">
        <v>27</v>
      </c>
      <c r="I233" s="11" t="n">
        <v>59</v>
      </c>
      <c r="J233" s="11" t="n">
        <v>153</v>
      </c>
      <c r="K233" s="17" t="s">
        <v>21</v>
      </c>
      <c r="L233" s="1" t="e">
        <f aca="false">IF(#REF!=#REF!,IF(K233="Stroke",IF(K234="Stroke",IF((J234-J233)&lt;0,1000+J234-J233,J234-J233),""),""),"")</f>
        <v>#REF!</v>
      </c>
      <c r="M233" s="1" t="s">
        <v>1</v>
      </c>
      <c r="N233" s="11" t="s">
        <v>2</v>
      </c>
      <c r="O233" s="11" t="n">
        <v>0</v>
      </c>
      <c r="P233" s="1" t="e">
        <f aca="false">IF(#REF!=#REF!,IF(K233="Stroke",IF(K234="Stroke",IF(#REF!=#REF!,IF(Q233=Q234,IF((J234-J233)&lt;0,1000+J234-J233-O233,J234-J233-O233),""),""),""),""),"")</f>
        <v>#REF!</v>
      </c>
      <c r="Q233" s="11" t="n">
        <v>1</v>
      </c>
      <c r="R233" s="1" t="e">
        <f aca="false">IF(#REF!&lt;&gt;#REF!,COUNTIFS($K$112:$K$1378,$K$112,#REF!,#REF!),"")</f>
        <v>#REF!</v>
      </c>
      <c r="S233" s="1" t="e">
        <f aca="false">IF(AND(#REF!&lt;&gt;#REF!,#REF!=#REF!,M233="positive",M234="negative"),1,"")</f>
        <v>#REF!</v>
      </c>
      <c r="T233" s="1" t="e">
        <f aca="false">IF(AND(#REF!=#REF!,K:K="stroke",M:M="positive",S233&lt;&gt;"1"),1,"")</f>
        <v>#REF!</v>
      </c>
      <c r="U233" s="1" t="e">
        <f aca="false">IF((AND(R233&lt;&gt;"",W233&lt;&gt;1,K:K="stroke",M:M="negative",#REF!=#REF!)),IF(W233&lt;&gt;0,"",1),"")</f>
        <v>#REF!</v>
      </c>
      <c r="V233" s="1" t="e">
        <f aca="false">IF(R233="","",(SUM(S233:U233)+W233))</f>
        <v>#REF!</v>
      </c>
      <c r="W233" s="1" t="e">
        <f aca="false">IF(#REF!&lt;&gt;#REF!,COUNTIFS($K$112:$K$1378,"up",#REF!,#REF!),"")</f>
        <v>#REF!</v>
      </c>
      <c r="X233" s="1" t="e">
        <f aca="false">IF(#REF!&lt;&gt;#REF!,COUNTIFS($K$112:$K$1378,"SRS",#REF!,#REF!),"")</f>
        <v>#REF!</v>
      </c>
      <c r="Y233" s="1" t="e">
        <f aca="false">IF(R233&lt;&gt;"",IF(R233=1,"",COUNTIFS($O$112:$O$1378,"&gt;40",#REF!,#REF!)),"")</f>
        <v>#REF!</v>
      </c>
    </row>
    <row r="234" s="11" customFormat="true" ht="15.75" hidden="false" customHeight="false" outlineLevel="0" collapsed="false">
      <c r="A234" s="11" t="n">
        <f aca="false">I234+(H234*60)+(G234*3600)</f>
        <v>66479</v>
      </c>
      <c r="B234" s="16" t="str">
        <f aca="false">CONCATENATE(D234,E234,F234,G234,H234,I234)</f>
        <v>2017925182759</v>
      </c>
      <c r="C234" s="11" t="str">
        <f aca="false">CONCATENATE(D234,E234,F234)</f>
        <v>2017925</v>
      </c>
      <c r="D234" s="11" t="n">
        <v>2017</v>
      </c>
      <c r="E234" s="11" t="n">
        <v>9</v>
      </c>
      <c r="F234" s="11" t="n">
        <v>25</v>
      </c>
      <c r="G234" s="11" t="n">
        <v>18</v>
      </c>
      <c r="H234" s="11" t="n">
        <v>27</v>
      </c>
      <c r="I234" s="11" t="n">
        <v>59</v>
      </c>
      <c r="J234" s="11" t="n">
        <v>170</v>
      </c>
      <c r="K234" s="17" t="s">
        <v>21</v>
      </c>
      <c r="L234" s="1" t="e">
        <f aca="false">IF(#REF!=#REF!,IF(K234="Stroke",IF(K235="Stroke",IF((J235-J234)&lt;0,1000+J235-J234,J235-J234),""),""),"")</f>
        <v>#REF!</v>
      </c>
      <c r="M234" s="1" t="s">
        <v>1</v>
      </c>
      <c r="N234" s="11" t="s">
        <v>2</v>
      </c>
      <c r="O234" s="11" t="n">
        <v>0</v>
      </c>
      <c r="P234" s="1" t="e">
        <f aca="false">IF(#REF!=#REF!,IF(K234="Stroke",IF(K235="Stroke",IF(#REF!=#REF!,IF(Q234=Q235,IF((J235-J234)&lt;0,1000+J235-J234-O234,J235-J234-O234),""),""),""),""),"")</f>
        <v>#REF!</v>
      </c>
      <c r="Q234" s="11" t="n">
        <v>1</v>
      </c>
      <c r="R234" s="1" t="e">
        <f aca="false">IF(#REF!&lt;&gt;#REF!,COUNTIFS($K$112:$K$1378,$K$112,#REF!,#REF!),"")</f>
        <v>#REF!</v>
      </c>
      <c r="S234" s="1" t="e">
        <f aca="false">IF(AND(#REF!&lt;&gt;#REF!,#REF!=#REF!,M234="positive",M235="negative"),1,"")</f>
        <v>#REF!</v>
      </c>
      <c r="T234" s="1" t="e">
        <f aca="false">IF(AND(#REF!=#REF!,K:K="stroke",M:M="positive",S234&lt;&gt;"1"),1,"")</f>
        <v>#REF!</v>
      </c>
      <c r="U234" s="1" t="e">
        <f aca="false">IF((AND(R234&lt;&gt;"",W234&lt;&gt;1,K:K="stroke",M:M="negative",#REF!=#REF!)),IF(W234&lt;&gt;0,"",1),"")</f>
        <v>#REF!</v>
      </c>
      <c r="V234" s="1" t="e">
        <f aca="false">IF(R234="","",(SUM(S234:U234)+W234))</f>
        <v>#REF!</v>
      </c>
      <c r="W234" s="1" t="e">
        <f aca="false">IF(#REF!&lt;&gt;#REF!,COUNTIFS($K$112:$K$1378,"up",#REF!,#REF!),"")</f>
        <v>#REF!</v>
      </c>
      <c r="X234" s="1" t="e">
        <f aca="false">IF(#REF!&lt;&gt;#REF!,COUNTIFS($K$112:$K$1378,"SRS",#REF!,#REF!),"")</f>
        <v>#REF!</v>
      </c>
      <c r="Y234" s="1" t="e">
        <f aca="false">IF(R234&lt;&gt;"",IF(R234=1,"",COUNTIFS($O$112:$O$1378,"&gt;40",#REF!,#REF!)),"")</f>
        <v>#REF!</v>
      </c>
    </row>
    <row r="235" s="11" customFormat="true" ht="15.75" hidden="false" customHeight="false" outlineLevel="0" collapsed="false">
      <c r="A235" s="11" t="n">
        <f aca="false">I235+(H235*60)+(G235*3600)</f>
        <v>66479</v>
      </c>
      <c r="B235" s="16" t="str">
        <f aca="false">CONCATENATE(D235,E235,F235,G235,H235,I235)</f>
        <v>2017925182759</v>
      </c>
      <c r="C235" s="11" t="str">
        <f aca="false">CONCATENATE(D235,E235,F235)</f>
        <v>2017925</v>
      </c>
      <c r="D235" s="11" t="n">
        <v>2017</v>
      </c>
      <c r="E235" s="11" t="n">
        <v>9</v>
      </c>
      <c r="F235" s="11" t="n">
        <v>25</v>
      </c>
      <c r="G235" s="11" t="n">
        <v>18</v>
      </c>
      <c r="H235" s="11" t="n">
        <v>27</v>
      </c>
      <c r="I235" s="11" t="n">
        <v>59</v>
      </c>
      <c r="J235" s="11" t="n">
        <v>177</v>
      </c>
      <c r="K235" s="17" t="s">
        <v>21</v>
      </c>
      <c r="L235" s="1" t="e">
        <f aca="false">IF(#REF!=#REF!,IF(K235="Stroke",IF(K236="Stroke",IF((J236-J235)&lt;0,1000+J236-J235,J236-J235),""),""),"")</f>
        <v>#REF!</v>
      </c>
      <c r="M235" s="1" t="s">
        <v>1</v>
      </c>
      <c r="N235" s="11" t="s">
        <v>2</v>
      </c>
      <c r="O235" s="11" t="n">
        <v>0</v>
      </c>
      <c r="P235" s="1" t="e">
        <f aca="false">IF(#REF!=#REF!,IF(K235="Stroke",IF(K236="Stroke",IF(#REF!=#REF!,IF(Q235=Q236,IF((J236-J235)&lt;0,1000+J236-J235-O235,J236-J235-O235),""),""),""),""),"")</f>
        <v>#REF!</v>
      </c>
      <c r="Q235" s="11" t="n">
        <v>1</v>
      </c>
      <c r="R235" s="1" t="e">
        <f aca="false">IF(#REF!&lt;&gt;#REF!,COUNTIFS($K$112:$K$1378,$K$112,#REF!,#REF!),"")</f>
        <v>#REF!</v>
      </c>
      <c r="S235" s="1" t="e">
        <f aca="false">IF(AND(#REF!&lt;&gt;#REF!,#REF!=#REF!,M235="positive",M236="negative"),1,"")</f>
        <v>#REF!</v>
      </c>
      <c r="T235" s="1" t="e">
        <f aca="false">IF(AND(#REF!=#REF!,K:K="stroke",M:M="positive",S235&lt;&gt;"1"),1,"")</f>
        <v>#REF!</v>
      </c>
      <c r="U235" s="1" t="e">
        <f aca="false">IF((AND(R235&lt;&gt;"",W235&lt;&gt;1,K:K="stroke",M:M="negative",#REF!=#REF!)),IF(W235&lt;&gt;0,"",1),"")</f>
        <v>#REF!</v>
      </c>
      <c r="V235" s="1" t="e">
        <f aca="false">IF(R235="","",(SUM(S235:U235)+W235))</f>
        <v>#REF!</v>
      </c>
      <c r="W235" s="1" t="e">
        <f aca="false">IF(#REF!&lt;&gt;#REF!,COUNTIFS($K$112:$K$1378,"up",#REF!,#REF!),"")</f>
        <v>#REF!</v>
      </c>
      <c r="X235" s="1" t="e">
        <f aca="false">IF(#REF!&lt;&gt;#REF!,COUNTIFS($K$112:$K$1378,"SRS",#REF!,#REF!),"")</f>
        <v>#REF!</v>
      </c>
      <c r="Y235" s="1" t="e">
        <f aca="false">IF(R235&lt;&gt;"",IF(R235=1,"",COUNTIFS($O$112:$O$1378,"&gt;40",#REF!,#REF!)),"")</f>
        <v>#REF!</v>
      </c>
    </row>
    <row r="236" s="11" customFormat="true" ht="15.75" hidden="false" customHeight="false" outlineLevel="0" collapsed="false">
      <c r="A236" s="11" t="n">
        <f aca="false">I236+(H236*60)+(G236*3600)</f>
        <v>66479</v>
      </c>
      <c r="B236" s="16" t="str">
        <f aca="false">CONCATENATE(D236,E236,F236,G236,H236,I236)</f>
        <v>2017925182759</v>
      </c>
      <c r="C236" s="11" t="str">
        <f aca="false">CONCATENATE(D236,E236,F236)</f>
        <v>2017925</v>
      </c>
      <c r="D236" s="11" t="n">
        <v>2017</v>
      </c>
      <c r="E236" s="11" t="n">
        <v>9</v>
      </c>
      <c r="F236" s="11" t="n">
        <v>25</v>
      </c>
      <c r="G236" s="11" t="n">
        <v>18</v>
      </c>
      <c r="H236" s="11" t="n">
        <v>27</v>
      </c>
      <c r="I236" s="11" t="n">
        <v>59</v>
      </c>
      <c r="J236" s="11" t="n">
        <v>200</v>
      </c>
      <c r="K236" s="17" t="s">
        <v>21</v>
      </c>
      <c r="L236" s="1" t="e">
        <f aca="false">IF(#REF!=#REF!,IF(K236="Stroke",IF(K237="Stroke",IF((J237-J236)&lt;0,1000+J237-J236,J237-J236),""),""),"")</f>
        <v>#REF!</v>
      </c>
      <c r="M236" s="1" t="s">
        <v>1</v>
      </c>
      <c r="N236" s="11" t="s">
        <v>2</v>
      </c>
      <c r="O236" s="11" t="n">
        <v>0</v>
      </c>
      <c r="P236" s="1" t="e">
        <f aca="false">IF(#REF!=#REF!,IF(K236="Stroke",IF(K237="Stroke",IF(#REF!=#REF!,IF(Q236=Q237,IF((J237-J236)&lt;0,1000+J237-J236-O236,J237-J236-O236),""),""),""),""),"")</f>
        <v>#REF!</v>
      </c>
      <c r="Q236" s="11" t="n">
        <v>1</v>
      </c>
      <c r="R236" s="1" t="e">
        <f aca="false">IF(#REF!&lt;&gt;#REF!,COUNTIFS($K$112:$K$1378,$K$112,#REF!,#REF!),"")</f>
        <v>#REF!</v>
      </c>
      <c r="S236" s="1" t="e">
        <f aca="false">IF(AND(#REF!&lt;&gt;#REF!,#REF!=#REF!,M236="positive",M237="negative"),1,"")</f>
        <v>#REF!</v>
      </c>
      <c r="T236" s="1" t="e">
        <f aca="false">IF(AND(#REF!=#REF!,K:K="stroke",M:M="positive",S236&lt;&gt;"1"),1,"")</f>
        <v>#REF!</v>
      </c>
      <c r="U236" s="1" t="e">
        <f aca="false">IF((AND(R236&lt;&gt;"",W236&lt;&gt;1,K:K="stroke",M:M="negative",#REF!=#REF!)),IF(W236&lt;&gt;0,"",1),"")</f>
        <v>#REF!</v>
      </c>
      <c r="V236" s="1" t="e">
        <f aca="false">IF(R236="","",(SUM(S236:U236)+W236))</f>
        <v>#REF!</v>
      </c>
      <c r="W236" s="1" t="e">
        <f aca="false">IF(#REF!&lt;&gt;#REF!,COUNTIFS($K$112:$K$1378,"up",#REF!,#REF!),"")</f>
        <v>#REF!</v>
      </c>
      <c r="X236" s="1" t="e">
        <f aca="false">IF(#REF!&lt;&gt;#REF!,COUNTIFS($K$112:$K$1378,"SRS",#REF!,#REF!),"")</f>
        <v>#REF!</v>
      </c>
      <c r="Y236" s="1" t="e">
        <f aca="false">IF(R236&lt;&gt;"",IF(R236=1,"",COUNTIFS($O$112:$O$1378,"&gt;40",#REF!,#REF!)),"")</f>
        <v>#REF!</v>
      </c>
    </row>
    <row r="237" s="11" customFormat="true" ht="15.75" hidden="false" customHeight="false" outlineLevel="0" collapsed="false">
      <c r="A237" s="11" t="n">
        <f aca="false">I237+(H237*60)+(G237*3600)</f>
        <v>66479</v>
      </c>
      <c r="B237" s="16" t="str">
        <f aca="false">CONCATENATE(D237,E237,F237,G237,H237,I237)</f>
        <v>2017925182759</v>
      </c>
      <c r="C237" s="11" t="str">
        <f aca="false">CONCATENATE(D237,E237,F237)</f>
        <v>2017925</v>
      </c>
      <c r="D237" s="11" t="n">
        <v>2017</v>
      </c>
      <c r="E237" s="11" t="n">
        <v>9</v>
      </c>
      <c r="F237" s="11" t="n">
        <v>25</v>
      </c>
      <c r="G237" s="11" t="n">
        <v>18</v>
      </c>
      <c r="H237" s="11" t="n">
        <v>27</v>
      </c>
      <c r="I237" s="11" t="n">
        <v>59</v>
      </c>
      <c r="J237" s="11" t="n">
        <v>213</v>
      </c>
      <c r="K237" s="17" t="s">
        <v>21</v>
      </c>
      <c r="L237" s="1" t="e">
        <f aca="false">IF(#REF!=#REF!,IF(K237="Stroke",IF(K238="Stroke",IF((J238-J237)&lt;0,1000+J238-J237,J238-J237),""),""),"")</f>
        <v>#REF!</v>
      </c>
      <c r="M237" s="1" t="s">
        <v>1</v>
      </c>
      <c r="N237" s="11" t="s">
        <v>2</v>
      </c>
      <c r="O237" s="11" t="n">
        <v>0</v>
      </c>
      <c r="P237" s="1" t="e">
        <f aca="false">IF(#REF!=#REF!,IF(K237="Stroke",IF(K238="Stroke",IF(#REF!=#REF!,IF(Q237=Q238,IF((J238-J237)&lt;0,1000+J238-J237-O237,J238-J237-O237),""),""),""),""),"")</f>
        <v>#REF!</v>
      </c>
      <c r="Q237" s="11" t="n">
        <v>1</v>
      </c>
      <c r="R237" s="1" t="e">
        <f aca="false">IF(#REF!&lt;&gt;#REF!,COUNTIFS($K$112:$K$1378,$K$112,#REF!,#REF!),"")</f>
        <v>#REF!</v>
      </c>
      <c r="S237" s="1" t="e">
        <f aca="false">IF(AND(#REF!&lt;&gt;#REF!,#REF!=#REF!,M237="positive",M238="negative"),1,"")</f>
        <v>#REF!</v>
      </c>
      <c r="T237" s="1" t="e">
        <f aca="false">IF(AND(#REF!=#REF!,K:K="stroke",M:M="positive",S237&lt;&gt;"1"),1,"")</f>
        <v>#REF!</v>
      </c>
      <c r="U237" s="1" t="e">
        <f aca="false">IF((AND(R237&lt;&gt;"",W237&lt;&gt;1,K:K="stroke",M:M="negative",#REF!=#REF!)),IF(W237&lt;&gt;0,"",1),"")</f>
        <v>#REF!</v>
      </c>
      <c r="V237" s="1" t="e">
        <f aca="false">IF(R237="","",(SUM(S237:U237)+W237))</f>
        <v>#REF!</v>
      </c>
      <c r="W237" s="1" t="e">
        <f aca="false">IF(#REF!&lt;&gt;#REF!,COUNTIFS($K$112:$K$1378,"up",#REF!,#REF!),"")</f>
        <v>#REF!</v>
      </c>
      <c r="X237" s="1" t="e">
        <f aca="false">IF(#REF!&lt;&gt;#REF!,COUNTIFS($K$112:$K$1378,"SRS",#REF!,#REF!),"")</f>
        <v>#REF!</v>
      </c>
      <c r="Y237" s="1" t="e">
        <f aca="false">IF(R237&lt;&gt;"",IF(R237=1,"",COUNTIFS($O$112:$O$1378,"&gt;40",#REF!,#REF!)),"")</f>
        <v>#REF!</v>
      </c>
    </row>
    <row r="238" s="11" customFormat="true" ht="15.75" hidden="false" customHeight="false" outlineLevel="0" collapsed="false">
      <c r="A238" s="11" t="n">
        <f aca="false">I238+(H238*60)+(G238*3600)</f>
        <v>66479</v>
      </c>
      <c r="B238" s="16" t="str">
        <f aca="false">CONCATENATE(D238,E238,F238,G238,H238,I238)</f>
        <v>2017925182759</v>
      </c>
      <c r="C238" s="11" t="str">
        <f aca="false">CONCATENATE(D238,E238,F238)</f>
        <v>2017925</v>
      </c>
      <c r="D238" s="11" t="n">
        <v>2017</v>
      </c>
      <c r="E238" s="11" t="n">
        <v>9</v>
      </c>
      <c r="F238" s="11" t="n">
        <v>25</v>
      </c>
      <c r="G238" s="11" t="n">
        <v>18</v>
      </c>
      <c r="H238" s="11" t="n">
        <v>27</v>
      </c>
      <c r="I238" s="11" t="n">
        <v>59</v>
      </c>
      <c r="J238" s="11" t="n">
        <v>225</v>
      </c>
      <c r="K238" s="17" t="s">
        <v>21</v>
      </c>
      <c r="L238" s="1" t="e">
        <f aca="false">IF(#REF!=#REF!,IF(K238="Stroke",IF(K239="Stroke",IF((J239-J238)&lt;0,1000+J239-J238,J239-J238),""),""),"")</f>
        <v>#REF!</v>
      </c>
      <c r="M238" s="1" t="s">
        <v>1</v>
      </c>
      <c r="N238" s="11" t="s">
        <v>2</v>
      </c>
      <c r="O238" s="11" t="n">
        <v>0</v>
      </c>
      <c r="P238" s="1" t="e">
        <f aca="false">IF(#REF!=#REF!,IF(K238="Stroke",IF(K239="Stroke",IF(#REF!=#REF!,IF(Q238=Q239,IF((J239-J238)&lt;0,1000+J239-J238-O238,J239-J238-O238),""),""),""),""),"")</f>
        <v>#REF!</v>
      </c>
      <c r="Q238" s="11" t="n">
        <v>1</v>
      </c>
      <c r="R238" s="1" t="e">
        <f aca="false">IF(#REF!&lt;&gt;#REF!,COUNTIFS($K$112:$K$1378,$K$112,#REF!,#REF!),"")</f>
        <v>#REF!</v>
      </c>
      <c r="S238" s="1" t="e">
        <f aca="false">IF(AND(#REF!&lt;&gt;#REF!,#REF!=#REF!,M238="positive",M239="negative"),1,"")</f>
        <v>#REF!</v>
      </c>
      <c r="T238" s="1" t="e">
        <f aca="false">IF(AND(#REF!=#REF!,K:K="stroke",M:M="positive",S238&lt;&gt;"1"),1,"")</f>
        <v>#REF!</v>
      </c>
      <c r="U238" s="1" t="e">
        <f aca="false">IF((AND(R238&lt;&gt;"",W238&lt;&gt;1,K:K="stroke",M:M="negative",#REF!=#REF!)),IF(W238&lt;&gt;0,"",1),"")</f>
        <v>#REF!</v>
      </c>
      <c r="V238" s="1" t="e">
        <f aca="false">IF(R238="","",(SUM(S238:U238)+W238))</f>
        <v>#REF!</v>
      </c>
      <c r="W238" s="1" t="e">
        <f aca="false">IF(#REF!&lt;&gt;#REF!,COUNTIFS($K$112:$K$1378,"up",#REF!,#REF!),"")</f>
        <v>#REF!</v>
      </c>
      <c r="X238" s="1" t="e">
        <f aca="false">IF(#REF!&lt;&gt;#REF!,COUNTIFS($K$112:$K$1378,"SRS",#REF!,#REF!),"")</f>
        <v>#REF!</v>
      </c>
      <c r="Y238" s="1" t="e">
        <f aca="false">IF(R238&lt;&gt;"",IF(R238=1,"",COUNTIFS($O$112:$O$1378,"&gt;40",#REF!,#REF!)),"")</f>
        <v>#REF!</v>
      </c>
    </row>
    <row r="239" s="11" customFormat="true" ht="15.75" hidden="false" customHeight="false" outlineLevel="0" collapsed="false">
      <c r="A239" s="11" t="n">
        <f aca="false">I239+(H239*60)+(G239*3600)</f>
        <v>66479</v>
      </c>
      <c r="B239" s="16" t="str">
        <f aca="false">CONCATENATE(D239,E239,F239,G239,H239,I239)</f>
        <v>2017925182759</v>
      </c>
      <c r="C239" s="11" t="str">
        <f aca="false">CONCATENATE(D239,E239,F239)</f>
        <v>2017925</v>
      </c>
      <c r="D239" s="11" t="n">
        <v>2017</v>
      </c>
      <c r="E239" s="11" t="n">
        <v>9</v>
      </c>
      <c r="F239" s="11" t="n">
        <v>25</v>
      </c>
      <c r="G239" s="11" t="n">
        <v>18</v>
      </c>
      <c r="H239" s="11" t="n">
        <v>27</v>
      </c>
      <c r="I239" s="11" t="n">
        <v>59</v>
      </c>
      <c r="J239" s="11" t="n">
        <v>234</v>
      </c>
      <c r="K239" s="17" t="s">
        <v>21</v>
      </c>
      <c r="L239" s="1" t="e">
        <f aca="false">IF(#REF!=#REF!,IF(K239="Stroke",IF(K240="Stroke",IF((J240-J239)&lt;0,1000+J240-J239,J240-J239),""),""),"")</f>
        <v>#REF!</v>
      </c>
      <c r="M239" s="1" t="s">
        <v>1</v>
      </c>
      <c r="N239" s="11" t="s">
        <v>2</v>
      </c>
      <c r="O239" s="11" t="n">
        <v>0</v>
      </c>
      <c r="P239" s="1" t="e">
        <f aca="false">IF(#REF!=#REF!,IF(K239="Stroke",IF(K240="Stroke",IF(#REF!=#REF!,IF(Q239=Q240,IF((J240-J239)&lt;0,1000+J240-J239-O239,J240-J239-O239),""),""),""),""),"")</f>
        <v>#REF!</v>
      </c>
      <c r="Q239" s="11" t="n">
        <v>1</v>
      </c>
      <c r="R239" s="1" t="e">
        <f aca="false">IF(#REF!&lt;&gt;#REF!,COUNTIFS($K$112:$K$1378,$K$112,#REF!,#REF!),"")</f>
        <v>#REF!</v>
      </c>
      <c r="S239" s="1" t="e">
        <f aca="false">IF(AND(#REF!&lt;&gt;#REF!,#REF!=#REF!,M239="positive",M240="negative"),1,"")</f>
        <v>#REF!</v>
      </c>
      <c r="T239" s="1" t="e">
        <f aca="false">IF(AND(#REF!=#REF!,K:K="stroke",M:M="positive",S239&lt;&gt;"1"),1,"")</f>
        <v>#REF!</v>
      </c>
      <c r="U239" s="1" t="e">
        <f aca="false">IF((AND(R239&lt;&gt;"",W239&lt;&gt;1,K:K="stroke",M:M="negative",#REF!=#REF!)),IF(W239&lt;&gt;0,"",1),"")</f>
        <v>#REF!</v>
      </c>
      <c r="V239" s="1" t="e">
        <f aca="false">IF(R239="","",(SUM(S239:U239)+W239))</f>
        <v>#REF!</v>
      </c>
      <c r="W239" s="1" t="e">
        <f aca="false">IF(#REF!&lt;&gt;#REF!,COUNTIFS($K$112:$K$1378,"up",#REF!,#REF!),"")</f>
        <v>#REF!</v>
      </c>
      <c r="X239" s="1" t="e">
        <f aca="false">IF(#REF!&lt;&gt;#REF!,COUNTIFS($K$112:$K$1378,"SRS",#REF!,#REF!),"")</f>
        <v>#REF!</v>
      </c>
      <c r="Y239" s="1" t="e">
        <f aca="false">IF(R239&lt;&gt;"",IF(R239=1,"",COUNTIFS($O$112:$O$1378,"&gt;40",#REF!,#REF!)),"")</f>
        <v>#REF!</v>
      </c>
    </row>
    <row r="240" s="11" customFormat="true" ht="15.75" hidden="false" customHeight="false" outlineLevel="0" collapsed="false">
      <c r="A240" s="11" t="n">
        <f aca="false">I240+(H240*60)+(G240*3600)</f>
        <v>66479</v>
      </c>
      <c r="B240" s="16" t="str">
        <f aca="false">CONCATENATE(D240,E240,F240,G240,H240,I240)</f>
        <v>2017925182759</v>
      </c>
      <c r="C240" s="11" t="str">
        <f aca="false">CONCATENATE(D240,E240,F240)</f>
        <v>2017925</v>
      </c>
      <c r="D240" s="11" t="n">
        <v>2017</v>
      </c>
      <c r="E240" s="11" t="n">
        <v>9</v>
      </c>
      <c r="F240" s="11" t="n">
        <v>25</v>
      </c>
      <c r="G240" s="11" t="n">
        <v>18</v>
      </c>
      <c r="H240" s="11" t="n">
        <v>27</v>
      </c>
      <c r="I240" s="11" t="n">
        <v>59</v>
      </c>
      <c r="J240" s="11" t="n">
        <v>238</v>
      </c>
      <c r="K240" s="17" t="s">
        <v>21</v>
      </c>
      <c r="L240" s="1" t="e">
        <f aca="false">IF(#REF!=#REF!,IF(K240="Stroke",IF(K241="Stroke",IF((J241-J240)&lt;0,1000+J241-J240,J241-J240),""),""),"")</f>
        <v>#REF!</v>
      </c>
      <c r="M240" s="1" t="s">
        <v>1</v>
      </c>
      <c r="N240" s="11" t="s">
        <v>2</v>
      </c>
      <c r="O240" s="11" t="n">
        <v>0</v>
      </c>
      <c r="P240" s="1" t="e">
        <f aca="false">IF(#REF!=#REF!,IF(K240="Stroke",IF(K241="Stroke",IF(#REF!=#REF!,IF(Q240=Q241,IF((J241-J240)&lt;0,1000+J241-J240-O240,J241-J240-O240),""),""),""),""),"")</f>
        <v>#REF!</v>
      </c>
      <c r="Q240" s="11" t="n">
        <v>1</v>
      </c>
      <c r="R240" s="1" t="e">
        <f aca="false">IF(#REF!&lt;&gt;#REF!,COUNTIFS($K$112:$K$1378,$K$112,#REF!,#REF!),"")</f>
        <v>#REF!</v>
      </c>
      <c r="S240" s="1" t="e">
        <f aca="false">IF(AND(#REF!&lt;&gt;#REF!,#REF!=#REF!,M240="positive",M241="negative"),1,"")</f>
        <v>#REF!</v>
      </c>
      <c r="T240" s="1" t="e">
        <f aca="false">IF(AND(#REF!=#REF!,K:K="stroke",M:M="positive",S240&lt;&gt;"1"),1,"")</f>
        <v>#REF!</v>
      </c>
      <c r="U240" s="1" t="e">
        <f aca="false">IF((AND(R240&lt;&gt;"",W240&lt;&gt;1,K:K="stroke",M:M="negative",#REF!=#REF!)),IF(W240&lt;&gt;0,"",1),"")</f>
        <v>#REF!</v>
      </c>
      <c r="V240" s="1" t="e">
        <f aca="false">IF(R240="","",(SUM(S240:U240)+W240))</f>
        <v>#REF!</v>
      </c>
      <c r="W240" s="1" t="e">
        <f aca="false">IF(#REF!&lt;&gt;#REF!,COUNTIFS($K$112:$K$1378,"up",#REF!,#REF!),"")</f>
        <v>#REF!</v>
      </c>
      <c r="X240" s="1" t="e">
        <f aca="false">IF(#REF!&lt;&gt;#REF!,COUNTIFS($K$112:$K$1378,"SRS",#REF!,#REF!),"")</f>
        <v>#REF!</v>
      </c>
      <c r="Y240" s="1" t="e">
        <f aca="false">IF(R240&lt;&gt;"",IF(R240=1,"",COUNTIFS($O$112:$O$1378,"&gt;40",#REF!,#REF!)),"")</f>
        <v>#REF!</v>
      </c>
    </row>
    <row r="241" s="11" customFormat="true" ht="15.75" hidden="false" customHeight="false" outlineLevel="0" collapsed="false">
      <c r="A241" s="11" t="n">
        <f aca="false">I241+(H241*60)+(G241*3600)</f>
        <v>66479</v>
      </c>
      <c r="B241" s="16" t="str">
        <f aca="false">CONCATENATE(D241,E241,F241,G241,H241,I241)</f>
        <v>2017925182759</v>
      </c>
      <c r="C241" s="11" t="str">
        <f aca="false">CONCATENATE(D241,E241,F241)</f>
        <v>2017925</v>
      </c>
      <c r="D241" s="11" t="n">
        <v>2017</v>
      </c>
      <c r="E241" s="11" t="n">
        <v>9</v>
      </c>
      <c r="F241" s="11" t="n">
        <v>25</v>
      </c>
      <c r="G241" s="11" t="n">
        <v>18</v>
      </c>
      <c r="H241" s="11" t="n">
        <v>27</v>
      </c>
      <c r="I241" s="11" t="n">
        <v>59</v>
      </c>
      <c r="J241" s="11" t="n">
        <v>341</v>
      </c>
      <c r="K241" s="17" t="s">
        <v>21</v>
      </c>
      <c r="L241" s="1" t="e">
        <f aca="false">IF(#REF!=#REF!,IF(K241="Stroke",IF(K242="Stroke",IF((J242-J241)&lt;0,1000+J242-J241,J242-J241),""),""),"")</f>
        <v>#REF!</v>
      </c>
      <c r="M241" s="1" t="s">
        <v>1</v>
      </c>
      <c r="N241" s="11" t="s">
        <v>2</v>
      </c>
      <c r="O241" s="11" t="n">
        <v>0</v>
      </c>
      <c r="P241" s="1" t="e">
        <f aca="false">IF(#REF!=#REF!,IF(K241="Stroke",IF(K242="Stroke",IF(#REF!=#REF!,IF(Q241=Q242,IF((J242-J241)&lt;0,1000+J242-J241-O241,J242-J241-O241),""),""),""),""),"")</f>
        <v>#REF!</v>
      </c>
      <c r="Q241" s="11" t="n">
        <v>1</v>
      </c>
      <c r="R241" s="1" t="e">
        <f aca="false">IF(#REF!&lt;&gt;#REF!,COUNTIFS($K$112:$K$1378,$K$112,#REF!,#REF!),"")</f>
        <v>#REF!</v>
      </c>
      <c r="S241" s="1" t="e">
        <f aca="false">IF(AND(#REF!&lt;&gt;#REF!,#REF!=#REF!,M241="positive",M242="negative"),1,"")</f>
        <v>#REF!</v>
      </c>
      <c r="T241" s="1" t="e">
        <f aca="false">IF(AND(#REF!=#REF!,K:K="stroke",M:M="positive",S241&lt;&gt;"1"),1,"")</f>
        <v>#REF!</v>
      </c>
      <c r="U241" s="1" t="e">
        <f aca="false">IF((AND(R241&lt;&gt;"",W241&lt;&gt;1,K:K="stroke",M:M="negative",#REF!=#REF!)),IF(W241&lt;&gt;0,"",1),"")</f>
        <v>#REF!</v>
      </c>
      <c r="V241" s="1" t="e">
        <f aca="false">IF(R241="","",(SUM(S241:U241)+W241))</f>
        <v>#REF!</v>
      </c>
      <c r="W241" s="1" t="e">
        <f aca="false">IF(#REF!&lt;&gt;#REF!,COUNTIFS($K$112:$K$1378,"up",#REF!,#REF!),"")</f>
        <v>#REF!</v>
      </c>
      <c r="X241" s="1" t="e">
        <f aca="false">IF(#REF!&lt;&gt;#REF!,COUNTIFS($K$112:$K$1378,"SRS",#REF!,#REF!),"")</f>
        <v>#REF!</v>
      </c>
      <c r="Y241" s="1" t="e">
        <f aca="false">IF(R241&lt;&gt;"",IF(R241=1,"",COUNTIFS($O$112:$O$1378,"&gt;40",#REF!,#REF!)),"")</f>
        <v>#REF!</v>
      </c>
    </row>
    <row r="242" customFormat="false" ht="15.75" hidden="false" customHeight="false" outlineLevel="0" collapsed="false">
      <c r="A242" s="11" t="n">
        <f aca="false">I242+(H242*60)+(G242*3600)</f>
        <v>66479</v>
      </c>
      <c r="B242" s="16" t="str">
        <f aca="false">CONCATENATE(D242,E242,F242,G242,H242,I242)</f>
        <v>2017925182759</v>
      </c>
      <c r="C242" s="11" t="str">
        <f aca="false">CONCATENATE(D242,E242,F242)</f>
        <v>2017925</v>
      </c>
      <c r="D242" s="11" t="n">
        <v>2017</v>
      </c>
      <c r="E242" s="11" t="n">
        <v>9</v>
      </c>
      <c r="F242" s="11" t="n">
        <v>25</v>
      </c>
      <c r="G242" s="11" t="n">
        <v>18</v>
      </c>
      <c r="H242" s="11" t="n">
        <v>27</v>
      </c>
      <c r="I242" s="11" t="n">
        <v>59</v>
      </c>
      <c r="J242" s="11" t="n">
        <v>356</v>
      </c>
      <c r="K242" s="17" t="s">
        <v>21</v>
      </c>
      <c r="L242" s="1" t="e">
        <f aca="false">IF(#REF!=#REF!,IF(K242="Stroke",IF(K243="Stroke",IF((J243-J242)&lt;0,1000+J243-J242,J243-J242),""),""),"")</f>
        <v>#REF!</v>
      </c>
      <c r="M242" s="1" t="s">
        <v>1</v>
      </c>
      <c r="N242" s="11" t="s">
        <v>2</v>
      </c>
      <c r="O242" s="11" t="n">
        <v>0</v>
      </c>
      <c r="P242" s="1" t="e">
        <f aca="false">IF(#REF!=#REF!,IF(K242="Stroke",IF(K243="Stroke",IF(#REF!=#REF!,IF(Q242=Q243,IF((J243-J242)&lt;0,1000+J243-J242-O242,J243-J242-O242),""),""),""),""),"")</f>
        <v>#REF!</v>
      </c>
      <c r="Q242" s="11" t="n">
        <v>1</v>
      </c>
      <c r="R242" s="1" t="e">
        <f aca="false">IF(#REF!&lt;&gt;#REF!,COUNTIFS($K$112:$K$1378,$K$112,#REF!,#REF!),"")</f>
        <v>#REF!</v>
      </c>
      <c r="S242" s="1" t="e">
        <f aca="false">IF(AND(#REF!&lt;&gt;#REF!,#REF!=#REF!,M242="positive",M243="negative"),1,"")</f>
        <v>#REF!</v>
      </c>
      <c r="T242" s="1" t="e">
        <f aca="false">IF(AND(#REF!=#REF!,K:K="stroke",M:M="positive",S242&lt;&gt;"1"),1,"")</f>
        <v>#REF!</v>
      </c>
      <c r="U242" s="1" t="e">
        <f aca="false">IF((AND(R242&lt;&gt;"",W242&lt;&gt;1,K:K="stroke",M:M="negative",#REF!=#REF!)),IF(W242&lt;&gt;0,"",1),"")</f>
        <v>#REF!</v>
      </c>
      <c r="V242" s="1" t="e">
        <f aca="false">IF(R242="","",(SUM(S242:U242)+W242))</f>
        <v>#REF!</v>
      </c>
      <c r="W242" s="1" t="e">
        <f aca="false">IF(#REF!&lt;&gt;#REF!,COUNTIFS($K$112:$K$1378,"up",#REF!,#REF!),"")</f>
        <v>#REF!</v>
      </c>
      <c r="X242" s="1" t="e">
        <f aca="false">IF(#REF!&lt;&gt;#REF!,COUNTIFS($K$112:$K$1378,"SRS",#REF!,#REF!),"")</f>
        <v>#REF!</v>
      </c>
      <c r="Y242" s="1" t="e">
        <f aca="false">IF(R242&lt;&gt;"",IF(R242=1,"",COUNTIFS($O$112:$O$1378,"&gt;40",#REF!,#REF!)),"")</f>
        <v>#REF!</v>
      </c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s="5" customFormat="true" ht="15.75" hidden="false" customHeight="false" outlineLevel="0" collapsed="false">
      <c r="A243" s="11" t="n">
        <f aca="false">I243+(H243*60)+(G243*3600)</f>
        <v>66479</v>
      </c>
      <c r="B243" s="16" t="str">
        <f aca="false">CONCATENATE(D243,E243,F243,G243,H243,I243)</f>
        <v>2017925182759</v>
      </c>
      <c r="C243" s="11" t="str">
        <f aca="false">CONCATENATE(D243,E243,F243)</f>
        <v>2017925</v>
      </c>
      <c r="D243" s="11" t="n">
        <v>2017</v>
      </c>
      <c r="E243" s="11" t="n">
        <v>9</v>
      </c>
      <c r="F243" s="11" t="n">
        <v>25</v>
      </c>
      <c r="G243" s="11" t="n">
        <v>18</v>
      </c>
      <c r="H243" s="11" t="n">
        <v>27</v>
      </c>
      <c r="I243" s="11" t="n">
        <v>59</v>
      </c>
      <c r="J243" s="11" t="n">
        <v>358</v>
      </c>
      <c r="K243" s="17" t="s">
        <v>21</v>
      </c>
      <c r="L243" s="1" t="e">
        <f aca="false">IF(#REF!=#REF!,IF(K243="Stroke",IF(K244="Stroke",IF((J244-J243)&lt;0,1000+J244-J243,J244-J243),""),""),"")</f>
        <v>#REF!</v>
      </c>
      <c r="M243" s="1" t="s">
        <v>1</v>
      </c>
      <c r="N243" s="11" t="s">
        <v>2</v>
      </c>
      <c r="O243" s="11" t="n">
        <v>0</v>
      </c>
      <c r="P243" s="1" t="e">
        <f aca="false">IF(#REF!=#REF!,IF(K243="Stroke",IF(K244="Stroke",IF(#REF!=#REF!,IF(Q243=Q244,IF((J244-J243)&lt;0,1000+J244-J243-O243,J244-J243-O243),""),""),""),""),"")</f>
        <v>#REF!</v>
      </c>
      <c r="Q243" s="11" t="n">
        <v>1</v>
      </c>
      <c r="R243" s="1" t="e">
        <f aca="false">IF(#REF!&lt;&gt;#REF!,COUNTIFS($K$112:$K$1378,$K$112,#REF!,#REF!),"")</f>
        <v>#REF!</v>
      </c>
      <c r="S243" s="1" t="e">
        <f aca="false">IF(AND(#REF!&lt;&gt;#REF!,#REF!=#REF!,M243="positive",M244="negative"),1,"")</f>
        <v>#REF!</v>
      </c>
      <c r="T243" s="1" t="e">
        <f aca="false">IF(AND(#REF!=#REF!,K:K="stroke",M:M="positive",S243&lt;&gt;"1"),1,"")</f>
        <v>#REF!</v>
      </c>
      <c r="U243" s="1" t="e">
        <f aca="false">IF((AND(R243&lt;&gt;"",W243&lt;&gt;1,K:K="stroke",M:M="negative",#REF!=#REF!)),IF(W243&lt;&gt;0,"",1),"")</f>
        <v>#REF!</v>
      </c>
      <c r="V243" s="1" t="e">
        <f aca="false">IF(R243="","",(SUM(S243:U243)+W243))</f>
        <v>#REF!</v>
      </c>
      <c r="W243" s="1" t="e">
        <f aca="false">IF(#REF!&lt;&gt;#REF!,COUNTIFS($K$112:$K$1378,"up",#REF!,#REF!),"")</f>
        <v>#REF!</v>
      </c>
      <c r="X243" s="1" t="e">
        <f aca="false">IF(#REF!&lt;&gt;#REF!,COUNTIFS($K$112:$K$1378,"SRS",#REF!,#REF!),"")</f>
        <v>#REF!</v>
      </c>
      <c r="Y243" s="1" t="e">
        <f aca="false">IF(R243&lt;&gt;"",IF(R243=1,"",COUNTIFS($O$112:$O$1378,"&gt;40",#REF!,#REF!)),"")</f>
        <v>#REF!</v>
      </c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customFormat="false" ht="15.75" hidden="false" customHeight="false" outlineLevel="0" collapsed="false">
      <c r="A244" s="11" t="n">
        <f aca="false">I244+(H244*60)+(G244*3600)</f>
        <v>66479</v>
      </c>
      <c r="B244" s="16" t="str">
        <f aca="false">CONCATENATE(D244,E244,F244,G244,H244,I244)</f>
        <v>2017925182759</v>
      </c>
      <c r="C244" s="11" t="str">
        <f aca="false">CONCATENATE(D244,E244,F244)</f>
        <v>2017925</v>
      </c>
      <c r="D244" s="11" t="n">
        <v>2017</v>
      </c>
      <c r="E244" s="11" t="n">
        <v>9</v>
      </c>
      <c r="F244" s="11" t="n">
        <v>25</v>
      </c>
      <c r="G244" s="11" t="n">
        <v>18</v>
      </c>
      <c r="H244" s="11" t="n">
        <v>27</v>
      </c>
      <c r="I244" s="11" t="n">
        <v>59</v>
      </c>
      <c r="J244" s="11" t="n">
        <v>392</v>
      </c>
      <c r="K244" s="17" t="s">
        <v>21</v>
      </c>
      <c r="L244" s="1" t="e">
        <f aca="false">IF(#REF!=#REF!,IF(K244="Stroke",IF(K245="Stroke",IF((J245-J244)&lt;0,1000+J245-J244,J245-J244),""),""),"")</f>
        <v>#REF!</v>
      </c>
      <c r="M244" s="1" t="s">
        <v>1</v>
      </c>
      <c r="N244" s="11" t="s">
        <v>2</v>
      </c>
      <c r="O244" s="11" t="n">
        <v>0</v>
      </c>
      <c r="P244" s="1" t="e">
        <f aca="false">IF(#REF!=#REF!,IF(K244="Stroke",IF(K245="Stroke",IF(#REF!=#REF!,IF(Q244=Q245,IF((J245-J244)&lt;0,1000+J245-J244-O244,J245-J244-O244),""),""),""),""),"")</f>
        <v>#REF!</v>
      </c>
      <c r="Q244" s="11" t="n">
        <v>1</v>
      </c>
      <c r="R244" s="1" t="e">
        <f aca="false">IF(#REF!&lt;&gt;#REF!,COUNTIFS($K$112:$K$1378,$K$112,#REF!,#REF!),"")</f>
        <v>#REF!</v>
      </c>
      <c r="S244" s="1" t="e">
        <f aca="false">IF(AND(#REF!&lt;&gt;#REF!,#REF!=#REF!,M244="positive",M245="negative"),1,"")</f>
        <v>#REF!</v>
      </c>
      <c r="T244" s="1" t="e">
        <f aca="false">IF(AND(#REF!=#REF!,K:K="stroke",M:M="positive",S244&lt;&gt;"1"),1,"")</f>
        <v>#REF!</v>
      </c>
      <c r="U244" s="1" t="e">
        <f aca="false">IF((AND(R244&lt;&gt;"",W244&lt;&gt;1,K:K="stroke",M:M="negative",#REF!=#REF!)),IF(W244&lt;&gt;0,"",1),"")</f>
        <v>#REF!</v>
      </c>
      <c r="V244" s="1" t="e">
        <f aca="false">IF(R244="","",(SUM(S244:U244)+W244))</f>
        <v>#REF!</v>
      </c>
      <c r="W244" s="1" t="e">
        <f aca="false">IF(#REF!&lt;&gt;#REF!,COUNTIFS($K$112:$K$1378,"up",#REF!,#REF!),"")</f>
        <v>#REF!</v>
      </c>
      <c r="X244" s="1" t="e">
        <f aca="false">IF(#REF!&lt;&gt;#REF!,COUNTIFS($K$112:$K$1378,"SRS",#REF!,#REF!),"")</f>
        <v>#REF!</v>
      </c>
      <c r="Y244" s="1" t="e">
        <f aca="false">IF(R244&lt;&gt;"",IF(R244=1,"",COUNTIFS($O$112:$O$1378,"&gt;40",#REF!,#REF!)),"")</f>
        <v>#REF!</v>
      </c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customFormat="false" ht="15.75" hidden="false" customHeight="false" outlineLevel="0" collapsed="false">
      <c r="A245" s="11" t="n">
        <f aca="false">I245+(H245*60)+(G245*3600)</f>
        <v>66479</v>
      </c>
      <c r="B245" s="16" t="str">
        <f aca="false">CONCATENATE(D245,E245,F245,G245,H245,I245)</f>
        <v>2017925182759</v>
      </c>
      <c r="C245" s="11" t="str">
        <f aca="false">CONCATENATE(D245,E245,F245)</f>
        <v>2017925</v>
      </c>
      <c r="D245" s="11" t="n">
        <v>2017</v>
      </c>
      <c r="E245" s="11" t="n">
        <v>9</v>
      </c>
      <c r="F245" s="11" t="n">
        <v>25</v>
      </c>
      <c r="G245" s="11" t="n">
        <v>18</v>
      </c>
      <c r="H245" s="11" t="n">
        <v>27</v>
      </c>
      <c r="I245" s="11" t="n">
        <v>59</v>
      </c>
      <c r="J245" s="11" t="n">
        <v>418</v>
      </c>
      <c r="K245" s="11" t="s">
        <v>16</v>
      </c>
      <c r="L245" s="1" t="e">
        <f aca="false">IF(#REF!=#REF!,IF(K245="Stroke",IF(K246="Stroke",IF((J246-J245)&lt;0,1000+J246-J245,J246-J245),""),""),"")</f>
        <v>#REF!</v>
      </c>
      <c r="N245" s="11" t="s">
        <v>2</v>
      </c>
      <c r="O245" s="11" t="n">
        <v>0</v>
      </c>
      <c r="P245" s="1" t="e">
        <f aca="false">IF(#REF!=#REF!,IF(K245="Stroke",IF(K246="Stroke",IF(#REF!=#REF!,IF(Q245=Q246,IF((J246-J245)&lt;0,1000+J246-J245-O245,J246-J245-O245),""),""),""),""),"")</f>
        <v>#REF!</v>
      </c>
      <c r="Q245" s="11" t="n">
        <v>1</v>
      </c>
      <c r="R245" s="1" t="e">
        <f aca="false">IF(#REF!&lt;&gt;#REF!,COUNTIFS($K$112:$K$1378,$K$112,#REF!,#REF!),"")</f>
        <v>#REF!</v>
      </c>
      <c r="S245" s="1" t="e">
        <f aca="false">IF(AND(#REF!&lt;&gt;#REF!,#REF!=#REF!,M245="positive",M246="negative"),1,"")</f>
        <v>#REF!</v>
      </c>
      <c r="T245" s="1" t="e">
        <f aca="false">IF(AND(#REF!=#REF!,K:K="stroke",M:M="positive",S245&lt;&gt;"1"),1,"")</f>
        <v>#REF!</v>
      </c>
      <c r="U245" s="1" t="e">
        <f aca="false">IF((AND(R245&lt;&gt;"",W245&lt;&gt;1,K:K="stroke",M:M="negative",#REF!=#REF!)),IF(W245&lt;&gt;0,"",1),"")</f>
        <v>#REF!</v>
      </c>
      <c r="V245" s="1" t="e">
        <f aca="false">IF(R245="","",(SUM(S245:U245)+W245))</f>
        <v>#REF!</v>
      </c>
      <c r="W245" s="1" t="e">
        <f aca="false">IF(#REF!&lt;&gt;#REF!,COUNTIFS($K$112:$K$1378,"up",#REF!,#REF!),"")</f>
        <v>#REF!</v>
      </c>
      <c r="X245" s="1" t="e">
        <f aca="false">IF(#REF!&lt;&gt;#REF!,COUNTIFS($K$112:$K$1378,"SRS",#REF!,#REF!),"")</f>
        <v>#REF!</v>
      </c>
      <c r="Y245" s="1" t="e">
        <f aca="false">IF(R245&lt;&gt;"",IF(R245=1,"",COUNTIFS($O$112:$O$1378,"&gt;40",#REF!,#REF!)),"")</f>
        <v>#REF!</v>
      </c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s="5" customFormat="true" ht="15.75" hidden="false" customHeight="false" outlineLevel="0" collapsed="false">
      <c r="A246" s="5" t="n">
        <f aca="false">I246+(H246*60)+(G246*3600)</f>
        <v>66728</v>
      </c>
      <c r="B246" s="6" t="str">
        <f aca="false">CONCATENATE(D246,E246,F246,G246,H246,I246)</f>
        <v>201792518328</v>
      </c>
      <c r="C246" s="5" t="str">
        <f aca="false">CONCATENATE(D246,E246,F246)</f>
        <v>2017925</v>
      </c>
      <c r="D246" s="5" t="n">
        <v>2017</v>
      </c>
      <c r="E246" s="5" t="n">
        <v>9</v>
      </c>
      <c r="F246" s="5" t="n">
        <v>25</v>
      </c>
      <c r="G246" s="5" t="n">
        <v>18</v>
      </c>
      <c r="H246" s="5" t="n">
        <v>32</v>
      </c>
      <c r="I246" s="5" t="n">
        <v>8</v>
      </c>
      <c r="J246" s="5" t="n">
        <v>806</v>
      </c>
      <c r="K246" s="14" t="s">
        <v>17</v>
      </c>
      <c r="L246" s="5" t="e">
        <f aca="false">IF(#REF!=#REF!,IF(K246="Stroke",IF(K247="Stroke",IF((J247-J246)&lt;0,1000+J247-J246,J247-J246),""),""),"")</f>
        <v>#REF!</v>
      </c>
      <c r="M246" s="5" t="s">
        <v>1</v>
      </c>
      <c r="N246" s="5" t="s">
        <v>2</v>
      </c>
      <c r="O246" s="5" t="n">
        <v>643</v>
      </c>
      <c r="P246" s="5" t="e">
        <f aca="false">IF(#REF!=#REF!,IF(K246="Stroke",IF(K247="Stroke",IF(#REF!=#REF!,IF(Q246=Q247,IF((J247-J246)&lt;0,1000+J247-J246-O246,J247-J246-O246),""),""),""),""),"")</f>
        <v>#REF!</v>
      </c>
      <c r="Q246" s="5" t="n">
        <v>1</v>
      </c>
      <c r="R246" s="5" t="e">
        <f aca="false">IF(#REF!&lt;&gt;#REF!,COUNTIFS($K$112:$K$1378,$K$112,#REF!,#REF!),"")</f>
        <v>#REF!</v>
      </c>
      <c r="S246" s="5" t="e">
        <f aca="false">IF(AND(#REF!&lt;&gt;#REF!,#REF!=#REF!,M246="positive",M247="negative"),1,"")</f>
        <v>#REF!</v>
      </c>
      <c r="T246" s="5" t="e">
        <f aca="false">IF(AND(#REF!=#REF!,K:K="stroke",M:M="positive",S246&lt;&gt;"1"),1,"")</f>
        <v>#REF!</v>
      </c>
      <c r="U246" s="5" t="e">
        <f aca="false">IF((AND(R246&lt;&gt;"",W246&lt;&gt;1,K:K="stroke",M:M="negative",#REF!=#REF!)),IF(W246&lt;&gt;0,"",1),"")</f>
        <v>#REF!</v>
      </c>
      <c r="V246" s="5" t="e">
        <f aca="false">IF(R246="","",(SUM(S246:U246)+W246))</f>
        <v>#REF!</v>
      </c>
      <c r="W246" s="5" t="e">
        <f aca="false">IF(#REF!&lt;&gt;#REF!,COUNTIFS($K$112:$K$1378,"up",#REF!,#REF!),"")</f>
        <v>#REF!</v>
      </c>
      <c r="X246" s="5" t="e">
        <f aca="false">IF(#REF!&lt;&gt;#REF!,COUNTIFS($K$112:$K$1378,"SRS",#REF!,#REF!),"")</f>
        <v>#REF!</v>
      </c>
      <c r="Y246" s="5" t="e">
        <f aca="false">IF(R246&lt;&gt;"",IF(R246=1,"",COUNTIFS($O$112:$O$1378,"&gt;40",#REF!,#REF!)),"")</f>
        <v>#REF!</v>
      </c>
      <c r="Z246" s="5" t="s">
        <v>19</v>
      </c>
    </row>
    <row r="247" s="11" customFormat="true" ht="15.75" hidden="false" customHeight="false" outlineLevel="0" collapsed="false">
      <c r="A247" s="1" t="n">
        <f aca="false">I247+(H247*60)+(G247*3600)</f>
        <v>66729</v>
      </c>
      <c r="B247" s="2" t="str">
        <f aca="false">CONCATENATE(D247,E247,F247,G247,H247,I247)</f>
        <v>201792518329</v>
      </c>
      <c r="C247" s="1" t="str">
        <f aca="false">CONCATENATE(D247,E247,F247)</f>
        <v>2017925</v>
      </c>
      <c r="D247" s="1" t="n">
        <v>2017</v>
      </c>
      <c r="E247" s="1" t="n">
        <v>9</v>
      </c>
      <c r="F247" s="1" t="n">
        <v>25</v>
      </c>
      <c r="G247" s="1" t="n">
        <v>18</v>
      </c>
      <c r="H247" s="1" t="n">
        <v>32</v>
      </c>
      <c r="I247" s="1" t="n">
        <v>9</v>
      </c>
      <c r="J247" s="1" t="n">
        <v>36</v>
      </c>
      <c r="K247" s="15" t="s">
        <v>21</v>
      </c>
      <c r="L247" s="1" t="e">
        <f aca="false">IF(#REF!=#REF!,IF(K247="Stroke",IF(K248="Stroke",IF((J248-J247)&lt;0,1000+J248-J247,J248-J247),""),""),"")</f>
        <v>#REF!</v>
      </c>
      <c r="M247" s="1" t="s">
        <v>1</v>
      </c>
      <c r="N247" s="1" t="s">
        <v>2</v>
      </c>
      <c r="O247" s="1" t="n">
        <v>0</v>
      </c>
      <c r="P247" s="1" t="e">
        <f aca="false">IF(#REF!=#REF!,IF(K247="Stroke",IF(K248="Stroke",IF(#REF!=#REF!,IF(Q247=Q248,IF((J248-J247)&lt;0,1000+J248-J247-O247,J248-J247-O247),""),""),""),""),"")</f>
        <v>#REF!</v>
      </c>
      <c r="Q247" s="1" t="n">
        <v>1</v>
      </c>
      <c r="R247" s="1" t="e">
        <f aca="false">IF(#REF!&lt;&gt;#REF!,COUNTIFS($K$112:$K$1378,$K$112,#REF!,#REF!),"")</f>
        <v>#REF!</v>
      </c>
      <c r="S247" s="1" t="e">
        <f aca="false">IF(AND(#REF!&lt;&gt;#REF!,#REF!=#REF!,M247="positive",M248="negative"),1,"")</f>
        <v>#REF!</v>
      </c>
      <c r="T247" s="1" t="e">
        <f aca="false">IF(AND(#REF!=#REF!,K:K="stroke",M:M="positive",S247&lt;&gt;"1"),1,"")</f>
        <v>#REF!</v>
      </c>
      <c r="U247" s="1" t="e">
        <f aca="false">IF((AND(R247&lt;&gt;"",W247&lt;&gt;1,K:K="stroke",M:M="negative",#REF!=#REF!)),IF(W247&lt;&gt;0,"",1),"")</f>
        <v>#REF!</v>
      </c>
      <c r="V247" s="1" t="e">
        <f aca="false">IF(R247="","",(SUM(S247:U247)+W247))</f>
        <v>#REF!</v>
      </c>
      <c r="W247" s="1" t="e">
        <f aca="false">IF(#REF!&lt;&gt;#REF!,COUNTIFS($K$112:$K$1378,"up",#REF!,#REF!),"")</f>
        <v>#REF!</v>
      </c>
      <c r="X247" s="1" t="e">
        <f aca="false">IF(#REF!&lt;&gt;#REF!,COUNTIFS($K$112:$K$1378,"SRS",#REF!,#REF!),"")</f>
        <v>#REF!</v>
      </c>
      <c r="Y247" s="1" t="e">
        <f aca="false">IF(R247&lt;&gt;"",IF(R247=1,"",COUNTIFS($O$112:$O$1378,"&gt;40",#REF!,#REF!)),"")</f>
        <v>#REF!</v>
      </c>
      <c r="Z247" s="1"/>
      <c r="AA247" s="1"/>
      <c r="AB247" s="1"/>
      <c r="AC247" s="1"/>
      <c r="AD247" s="1"/>
      <c r="AE247" s="1"/>
      <c r="AF247" s="1"/>
      <c r="AG247" s="1"/>
      <c r="AH247" s="1"/>
    </row>
    <row r="248" s="11" customFormat="true" ht="15.75" hidden="false" customHeight="false" outlineLevel="0" collapsed="false">
      <c r="A248" s="1" t="n">
        <f aca="false">I248+(H248*60)+(G248*3600)</f>
        <v>66729</v>
      </c>
      <c r="B248" s="2" t="str">
        <f aca="false">CONCATENATE(D248,E248,F248,G248,H248,I248)</f>
        <v>201792518329</v>
      </c>
      <c r="C248" s="1" t="str">
        <f aca="false">CONCATENATE(D248,E248,F248)</f>
        <v>2017925</v>
      </c>
      <c r="D248" s="1" t="n">
        <v>2017</v>
      </c>
      <c r="E248" s="1" t="n">
        <v>9</v>
      </c>
      <c r="F248" s="1" t="n">
        <v>25</v>
      </c>
      <c r="G248" s="1" t="n">
        <v>18</v>
      </c>
      <c r="H248" s="1" t="n">
        <v>32</v>
      </c>
      <c r="I248" s="1" t="n">
        <v>9</v>
      </c>
      <c r="J248" s="1" t="n">
        <v>56</v>
      </c>
      <c r="K248" s="15" t="s">
        <v>21</v>
      </c>
      <c r="L248" s="1" t="e">
        <f aca="false">IF(#REF!=#REF!,IF(K248="Stroke",IF(K249="Stroke",IF((J249-J248)&lt;0,1000+J249-J248,J249-J248),""),""),"")</f>
        <v>#REF!</v>
      </c>
      <c r="M248" s="1" t="s">
        <v>1</v>
      </c>
      <c r="N248" s="1" t="s">
        <v>2</v>
      </c>
      <c r="O248" s="1" t="n">
        <v>0</v>
      </c>
      <c r="P248" s="1" t="e">
        <f aca="false">IF(#REF!=#REF!,IF(K248="Stroke",IF(K249="Stroke",IF(#REF!=#REF!,IF(Q248=Q249,IF((J249-J248)&lt;0,1000+J249-J248-O248,J249-J248-O248),""),""),""),""),"")</f>
        <v>#REF!</v>
      </c>
      <c r="Q248" s="1" t="n">
        <v>1</v>
      </c>
      <c r="R248" s="1" t="e">
        <f aca="false">IF(#REF!&lt;&gt;#REF!,COUNTIFS($K$112:$K$1378,$K$112,#REF!,#REF!),"")</f>
        <v>#REF!</v>
      </c>
      <c r="S248" s="1" t="e">
        <f aca="false">IF(AND(#REF!&lt;&gt;#REF!,#REF!=#REF!,M248="positive",M249="negative"),1,"")</f>
        <v>#REF!</v>
      </c>
      <c r="T248" s="1" t="e">
        <f aca="false">IF(AND(#REF!=#REF!,K:K="stroke",M:M="positive",S248&lt;&gt;"1"),1,"")</f>
        <v>#REF!</v>
      </c>
      <c r="U248" s="1" t="e">
        <f aca="false">IF((AND(R248&lt;&gt;"",W248&lt;&gt;1,K:K="stroke",M:M="negative",#REF!=#REF!)),IF(W248&lt;&gt;0,"",1),"")</f>
        <v>#REF!</v>
      </c>
      <c r="V248" s="1" t="e">
        <f aca="false">IF(R248="","",(SUM(S248:U248)+W248))</f>
        <v>#REF!</v>
      </c>
      <c r="W248" s="1" t="e">
        <f aca="false">IF(#REF!&lt;&gt;#REF!,COUNTIFS($K$112:$K$1378,"up",#REF!,#REF!),"")</f>
        <v>#REF!</v>
      </c>
      <c r="X248" s="1" t="e">
        <f aca="false">IF(#REF!&lt;&gt;#REF!,COUNTIFS($K$112:$K$1378,"SRS",#REF!,#REF!),"")</f>
        <v>#REF!</v>
      </c>
      <c r="Y248" s="1" t="e">
        <f aca="false">IF(R248&lt;&gt;"",IF(R248=1,"",COUNTIFS($O$112:$O$1378,"&gt;40",#REF!,#REF!)),"")</f>
        <v>#REF!</v>
      </c>
      <c r="Z248" s="1"/>
      <c r="AA248" s="1"/>
      <c r="AB248" s="1"/>
      <c r="AC248" s="1"/>
      <c r="AD248" s="1"/>
      <c r="AE248" s="1"/>
      <c r="AF248" s="1"/>
      <c r="AG248" s="1"/>
      <c r="AH248" s="1"/>
    </row>
    <row r="249" s="11" customFormat="true" ht="15.75" hidden="false" customHeight="false" outlineLevel="0" collapsed="false">
      <c r="A249" s="1" t="n">
        <f aca="false">I249+(H249*60)+(G249*3600)</f>
        <v>66729</v>
      </c>
      <c r="B249" s="2" t="str">
        <f aca="false">CONCATENATE(D249,E249,F249,G249,H249,I249)</f>
        <v>201792518329</v>
      </c>
      <c r="C249" s="1" t="str">
        <f aca="false">CONCATENATE(D249,E249,F249)</f>
        <v>2017925</v>
      </c>
      <c r="D249" s="1" t="n">
        <v>2017</v>
      </c>
      <c r="E249" s="1" t="n">
        <v>9</v>
      </c>
      <c r="F249" s="1" t="n">
        <v>25</v>
      </c>
      <c r="G249" s="1" t="n">
        <v>18</v>
      </c>
      <c r="H249" s="1" t="n">
        <v>32</v>
      </c>
      <c r="I249" s="1" t="n">
        <v>9</v>
      </c>
      <c r="J249" s="1" t="n">
        <v>69</v>
      </c>
      <c r="K249" s="15" t="s">
        <v>21</v>
      </c>
      <c r="L249" s="1" t="e">
        <f aca="false">IF(#REF!=#REF!,IF(K249="Stroke",IF(K250="Stroke",IF((J250-J249)&lt;0,1000+J250-J249,J250-J249),""),""),"")</f>
        <v>#REF!</v>
      </c>
      <c r="M249" s="1" t="s">
        <v>1</v>
      </c>
      <c r="N249" s="1" t="s">
        <v>2</v>
      </c>
      <c r="O249" s="1" t="n">
        <v>0</v>
      </c>
      <c r="P249" s="1" t="e">
        <f aca="false">IF(#REF!=#REF!,IF(K249="Stroke",IF(K250="Stroke",IF(#REF!=#REF!,IF(Q249=Q250,IF((J250-J249)&lt;0,1000+J250-J249-O249,J250-J249-O249),""),""),""),""),"")</f>
        <v>#REF!</v>
      </c>
      <c r="Q249" s="1" t="n">
        <v>1</v>
      </c>
      <c r="R249" s="1" t="e">
        <f aca="false">IF(#REF!&lt;&gt;#REF!,COUNTIFS($K$112:$K$1378,$K$112,#REF!,#REF!),"")</f>
        <v>#REF!</v>
      </c>
      <c r="S249" s="1" t="e">
        <f aca="false">IF(AND(#REF!&lt;&gt;#REF!,#REF!=#REF!,M249="positive",M250="negative"),1,"")</f>
        <v>#REF!</v>
      </c>
      <c r="T249" s="1" t="e">
        <f aca="false">IF(AND(#REF!=#REF!,K:K="stroke",M:M="positive",S249&lt;&gt;"1"),1,"")</f>
        <v>#REF!</v>
      </c>
      <c r="U249" s="1" t="e">
        <f aca="false">IF((AND(R249&lt;&gt;"",W249&lt;&gt;1,K:K="stroke",M:M="negative",#REF!=#REF!)),IF(W249&lt;&gt;0,"",1),"")</f>
        <v>#REF!</v>
      </c>
      <c r="V249" s="1" t="e">
        <f aca="false">IF(R249="","",(SUM(S249:U249)+W249))</f>
        <v>#REF!</v>
      </c>
      <c r="W249" s="1" t="e">
        <f aca="false">IF(#REF!&lt;&gt;#REF!,COUNTIFS($K$112:$K$1378,"up",#REF!,#REF!),"")</f>
        <v>#REF!</v>
      </c>
      <c r="X249" s="1" t="e">
        <f aca="false">IF(#REF!&lt;&gt;#REF!,COUNTIFS($K$112:$K$1378,"SRS",#REF!,#REF!),"")</f>
        <v>#REF!</v>
      </c>
      <c r="Y249" s="1" t="e">
        <f aca="false">IF(R249&lt;&gt;"",IF(R249=1,"",COUNTIFS($O$112:$O$1378,"&gt;40",#REF!,#REF!)),"")</f>
        <v>#REF!</v>
      </c>
      <c r="Z249" s="1"/>
      <c r="AA249" s="1"/>
      <c r="AB249" s="1"/>
      <c r="AC249" s="1"/>
      <c r="AD249" s="1"/>
      <c r="AE249" s="1"/>
      <c r="AF249" s="1"/>
      <c r="AG249" s="1"/>
      <c r="AH249" s="1"/>
    </row>
    <row r="250" s="11" customFormat="true" ht="15.75" hidden="false" customHeight="false" outlineLevel="0" collapsed="false">
      <c r="A250" s="1" t="n">
        <f aca="false">I250+(H250*60)+(G250*3600)</f>
        <v>66729</v>
      </c>
      <c r="B250" s="2" t="str">
        <f aca="false">CONCATENATE(D250,E250,F250,G250,H250,I250)</f>
        <v>201792518329</v>
      </c>
      <c r="C250" s="1" t="str">
        <f aca="false">CONCATENATE(D250,E250,F250)</f>
        <v>2017925</v>
      </c>
      <c r="D250" s="1" t="n">
        <v>2017</v>
      </c>
      <c r="E250" s="1" t="n">
        <v>9</v>
      </c>
      <c r="F250" s="1" t="n">
        <v>25</v>
      </c>
      <c r="G250" s="1" t="n">
        <v>18</v>
      </c>
      <c r="H250" s="1" t="n">
        <v>32</v>
      </c>
      <c r="I250" s="1" t="n">
        <v>9</v>
      </c>
      <c r="J250" s="1" t="n">
        <v>82</v>
      </c>
      <c r="K250" s="15" t="s">
        <v>21</v>
      </c>
      <c r="L250" s="1" t="e">
        <f aca="false">IF(#REF!=#REF!,IF(K250="Stroke",IF(K251="Stroke",IF((J251-J250)&lt;0,1000+J251-J250,J251-J250),""),""),"")</f>
        <v>#REF!</v>
      </c>
      <c r="M250" s="1" t="s">
        <v>1</v>
      </c>
      <c r="N250" s="1" t="s">
        <v>2</v>
      </c>
      <c r="O250" s="1" t="n">
        <v>0</v>
      </c>
      <c r="P250" s="1" t="e">
        <f aca="false">IF(#REF!=#REF!,IF(K250="Stroke",IF(K251="Stroke",IF(#REF!=#REF!,IF(Q250=Q251,IF((J251-J250)&lt;0,1000+J251-J250-O250,J251-J250-O250),""),""),""),""),"")</f>
        <v>#REF!</v>
      </c>
      <c r="Q250" s="1" t="n">
        <v>1</v>
      </c>
      <c r="R250" s="1" t="e">
        <f aca="false">IF(#REF!&lt;&gt;#REF!,COUNTIFS($K$112:$K$1378,$K$112,#REF!,#REF!),"")</f>
        <v>#REF!</v>
      </c>
      <c r="S250" s="1" t="e">
        <f aca="false">IF(AND(#REF!&lt;&gt;#REF!,#REF!=#REF!,M250="positive",M251="negative"),1,"")</f>
        <v>#REF!</v>
      </c>
      <c r="T250" s="1" t="e">
        <f aca="false">IF(AND(#REF!=#REF!,K:K="stroke",M:M="positive",S250&lt;&gt;"1"),1,"")</f>
        <v>#REF!</v>
      </c>
      <c r="U250" s="1" t="e">
        <f aca="false">IF((AND(R250&lt;&gt;"",W250&lt;&gt;1,K:K="stroke",M:M="negative",#REF!=#REF!)),IF(W250&lt;&gt;0,"",1),"")</f>
        <v>#REF!</v>
      </c>
      <c r="V250" s="1" t="e">
        <f aca="false">IF(R250="","",(SUM(S250:U250)+W250))</f>
        <v>#REF!</v>
      </c>
      <c r="W250" s="1" t="e">
        <f aca="false">IF(#REF!&lt;&gt;#REF!,COUNTIFS($K$112:$K$1378,"up",#REF!,#REF!),"")</f>
        <v>#REF!</v>
      </c>
      <c r="X250" s="1" t="e">
        <f aca="false">IF(#REF!&lt;&gt;#REF!,COUNTIFS($K$112:$K$1378,"SRS",#REF!,#REF!),"")</f>
        <v>#REF!</v>
      </c>
      <c r="Y250" s="1" t="e">
        <f aca="false">IF(R250&lt;&gt;"",IF(R250=1,"",COUNTIFS($O$112:$O$1378,"&gt;40",#REF!,#REF!)),"")</f>
        <v>#REF!</v>
      </c>
      <c r="Z250" s="1"/>
      <c r="AA250" s="1"/>
      <c r="AB250" s="1"/>
      <c r="AC250" s="1"/>
      <c r="AD250" s="1"/>
      <c r="AE250" s="1"/>
      <c r="AF250" s="1"/>
      <c r="AG250" s="1"/>
      <c r="AH250" s="1"/>
    </row>
    <row r="251" s="11" customFormat="true" ht="15.75" hidden="false" customHeight="false" outlineLevel="0" collapsed="false">
      <c r="A251" s="1" t="n">
        <f aca="false">I251+(H251*60)+(G251*3600)</f>
        <v>66729</v>
      </c>
      <c r="B251" s="2" t="str">
        <f aca="false">CONCATENATE(D251,E251,F251,G251,H251,I251)</f>
        <v>201792518329</v>
      </c>
      <c r="C251" s="1" t="str">
        <f aca="false">CONCATENATE(D251,E251,F251)</f>
        <v>2017925</v>
      </c>
      <c r="D251" s="1" t="n">
        <v>2017</v>
      </c>
      <c r="E251" s="1" t="n">
        <v>9</v>
      </c>
      <c r="F251" s="1" t="n">
        <v>25</v>
      </c>
      <c r="G251" s="1" t="n">
        <v>18</v>
      </c>
      <c r="H251" s="1" t="n">
        <v>32</v>
      </c>
      <c r="I251" s="1" t="n">
        <v>9</v>
      </c>
      <c r="J251" s="1" t="n">
        <v>103</v>
      </c>
      <c r="K251" s="15" t="s">
        <v>21</v>
      </c>
      <c r="L251" s="1" t="e">
        <f aca="false">IF(#REF!=#REF!,IF(K251="Stroke",IF(K252="Stroke",IF((J252-J251)&lt;0,1000+J252-J251,J252-J251),""),""),"")</f>
        <v>#REF!</v>
      </c>
      <c r="M251" s="1" t="s">
        <v>1</v>
      </c>
      <c r="N251" s="1" t="s">
        <v>2</v>
      </c>
      <c r="O251" s="1" t="n">
        <v>0</v>
      </c>
      <c r="P251" s="1" t="e">
        <f aca="false">IF(#REF!=#REF!,IF(K251="Stroke",IF(K252="Stroke",IF(#REF!=#REF!,IF(Q251=Q252,IF((J252-J251)&lt;0,1000+J252-J251-O251,J252-J251-O251),""),""),""),""),"")</f>
        <v>#REF!</v>
      </c>
      <c r="Q251" s="1" t="n">
        <v>1</v>
      </c>
      <c r="R251" s="1" t="e">
        <f aca="false">IF(#REF!&lt;&gt;#REF!,COUNTIFS($K$112:$K$1378,$K$112,#REF!,#REF!),"")</f>
        <v>#REF!</v>
      </c>
      <c r="S251" s="1" t="e">
        <f aca="false">IF(AND(#REF!&lt;&gt;#REF!,#REF!=#REF!,M251="positive",M252="negative"),1,"")</f>
        <v>#REF!</v>
      </c>
      <c r="T251" s="1" t="e">
        <f aca="false">IF(AND(#REF!=#REF!,K:K="stroke",M:M="positive",S251&lt;&gt;"1"),1,"")</f>
        <v>#REF!</v>
      </c>
      <c r="U251" s="1" t="e">
        <f aca="false">IF((AND(R251&lt;&gt;"",W251&lt;&gt;1,K:K="stroke",M:M="negative",#REF!=#REF!)),IF(W251&lt;&gt;0,"",1),"")</f>
        <v>#REF!</v>
      </c>
      <c r="V251" s="1" t="e">
        <f aca="false">IF(R251="","",(SUM(S251:U251)+W251))</f>
        <v>#REF!</v>
      </c>
      <c r="W251" s="1" t="e">
        <f aca="false">IF(#REF!&lt;&gt;#REF!,COUNTIFS($K$112:$K$1378,"up",#REF!,#REF!),"")</f>
        <v>#REF!</v>
      </c>
      <c r="X251" s="1" t="e">
        <f aca="false">IF(#REF!&lt;&gt;#REF!,COUNTIFS($K$112:$K$1378,"SRS",#REF!,#REF!),"")</f>
        <v>#REF!</v>
      </c>
      <c r="Y251" s="1" t="e">
        <f aca="false">IF(R251&lt;&gt;"",IF(R251=1,"",COUNTIFS($O$112:$O$1378,"&gt;40",#REF!,#REF!)),"")</f>
        <v>#REF!</v>
      </c>
      <c r="Z251" s="1"/>
      <c r="AA251" s="1"/>
      <c r="AB251" s="1"/>
      <c r="AC251" s="1"/>
      <c r="AD251" s="1"/>
      <c r="AE251" s="1"/>
      <c r="AF251" s="1"/>
      <c r="AG251" s="1"/>
      <c r="AH251" s="1"/>
    </row>
    <row r="252" s="11" customFormat="true" ht="15.75" hidden="false" customHeight="false" outlineLevel="0" collapsed="false">
      <c r="A252" s="1" t="n">
        <f aca="false">I252+(H252*60)+(G252*3600)</f>
        <v>66729</v>
      </c>
      <c r="B252" s="2" t="str">
        <f aca="false">CONCATENATE(D252,E252,F252,G252,H252,I252)</f>
        <v>201792518329</v>
      </c>
      <c r="C252" s="1" t="str">
        <f aca="false">CONCATENATE(D252,E252,F252)</f>
        <v>2017925</v>
      </c>
      <c r="D252" s="1" t="n">
        <v>2017</v>
      </c>
      <c r="E252" s="1" t="n">
        <v>9</v>
      </c>
      <c r="F252" s="1" t="n">
        <v>25</v>
      </c>
      <c r="G252" s="1" t="n">
        <v>18</v>
      </c>
      <c r="H252" s="1" t="n">
        <v>32</v>
      </c>
      <c r="I252" s="1" t="n">
        <v>9</v>
      </c>
      <c r="J252" s="1" t="n">
        <v>128</v>
      </c>
      <c r="K252" s="15" t="s">
        <v>21</v>
      </c>
      <c r="L252" s="1" t="e">
        <f aca="false">IF(#REF!=#REF!,IF(K252="Stroke",IF(K253="Stroke",IF((J253-J252)&lt;0,1000+J253-J252,J253-J252),""),""),"")</f>
        <v>#REF!</v>
      </c>
      <c r="M252" s="1" t="s">
        <v>1</v>
      </c>
      <c r="N252" s="1" t="s">
        <v>2</v>
      </c>
      <c r="O252" s="1" t="n">
        <v>0</v>
      </c>
      <c r="P252" s="1" t="e">
        <f aca="false">IF(#REF!=#REF!,IF(K252="Stroke",IF(K253="Stroke",IF(#REF!=#REF!,IF(Q252=Q253,IF((J253-J252)&lt;0,1000+J253-J252-O252,J253-J252-O252),""),""),""),""),"")</f>
        <v>#REF!</v>
      </c>
      <c r="Q252" s="1" t="n">
        <v>1</v>
      </c>
      <c r="R252" s="1" t="e">
        <f aca="false">IF(#REF!&lt;&gt;#REF!,COUNTIFS($K$112:$K$1378,$K$112,#REF!,#REF!),"")</f>
        <v>#REF!</v>
      </c>
      <c r="S252" s="1" t="e">
        <f aca="false">IF(AND(#REF!&lt;&gt;#REF!,#REF!=#REF!,M252="positive",M253="negative"),1,"")</f>
        <v>#REF!</v>
      </c>
      <c r="T252" s="1" t="e">
        <f aca="false">IF(AND(#REF!=#REF!,K:K="stroke",M:M="positive",S252&lt;&gt;"1"),1,"")</f>
        <v>#REF!</v>
      </c>
      <c r="U252" s="1" t="e">
        <f aca="false">IF((AND(R252&lt;&gt;"",W252&lt;&gt;1,K:K="stroke",M:M="negative",#REF!=#REF!)),IF(W252&lt;&gt;0,"",1),"")</f>
        <v>#REF!</v>
      </c>
      <c r="V252" s="1" t="e">
        <f aca="false">IF(R252="","",(SUM(S252:U252)+W252))</f>
        <v>#REF!</v>
      </c>
      <c r="W252" s="1" t="e">
        <f aca="false">IF(#REF!&lt;&gt;#REF!,COUNTIFS($K$112:$K$1378,"up",#REF!,#REF!),"")</f>
        <v>#REF!</v>
      </c>
      <c r="X252" s="1" t="e">
        <f aca="false">IF(#REF!&lt;&gt;#REF!,COUNTIFS($K$112:$K$1378,"SRS",#REF!,#REF!),"")</f>
        <v>#REF!</v>
      </c>
      <c r="Y252" s="1" t="e">
        <f aca="false">IF(R252&lt;&gt;"",IF(R252=1,"",COUNTIFS($O$112:$O$1378,"&gt;40",#REF!,#REF!)),"")</f>
        <v>#REF!</v>
      </c>
      <c r="Z252" s="1"/>
      <c r="AA252" s="1"/>
      <c r="AB252" s="1"/>
      <c r="AC252" s="1"/>
      <c r="AD252" s="1"/>
      <c r="AE252" s="1"/>
      <c r="AF252" s="1"/>
      <c r="AG252" s="1"/>
      <c r="AH252" s="1"/>
    </row>
    <row r="253" s="11" customFormat="true" ht="15.75" hidden="false" customHeight="false" outlineLevel="0" collapsed="false">
      <c r="A253" s="1" t="n">
        <f aca="false">I253+(H253*60)+(G253*3600)</f>
        <v>66729</v>
      </c>
      <c r="B253" s="2" t="str">
        <f aca="false">CONCATENATE(D253,E253,F253,G253,H253,I253)</f>
        <v>201792518329</v>
      </c>
      <c r="C253" s="1" t="str">
        <f aca="false">CONCATENATE(D253,E253,F253)</f>
        <v>2017925</v>
      </c>
      <c r="D253" s="1" t="n">
        <v>2017</v>
      </c>
      <c r="E253" s="1" t="n">
        <v>9</v>
      </c>
      <c r="F253" s="1" t="n">
        <v>25</v>
      </c>
      <c r="G253" s="1" t="n">
        <v>18</v>
      </c>
      <c r="H253" s="1" t="n">
        <v>32</v>
      </c>
      <c r="I253" s="1" t="n">
        <v>9</v>
      </c>
      <c r="J253" s="1" t="n">
        <v>163</v>
      </c>
      <c r="K253" s="15" t="s">
        <v>21</v>
      </c>
      <c r="L253" s="1" t="e">
        <f aca="false">IF(#REF!=#REF!,IF(K253="Stroke",IF(K254="Stroke",IF((J254-J253)&lt;0,1000+J254-J253,J254-J253),""),""),"")</f>
        <v>#REF!</v>
      </c>
      <c r="M253" s="1" t="s">
        <v>1</v>
      </c>
      <c r="N253" s="1" t="s">
        <v>2</v>
      </c>
      <c r="O253" s="1" t="n">
        <v>0</v>
      </c>
      <c r="P253" s="1" t="e">
        <f aca="false">IF(#REF!=#REF!,IF(K253="Stroke",IF(K254="Stroke",IF(#REF!=#REF!,IF(Q253=Q254,IF((J254-J253)&lt;0,1000+J254-J253-O253,J254-J253-O253),""),""),""),""),"")</f>
        <v>#REF!</v>
      </c>
      <c r="Q253" s="1" t="n">
        <v>1</v>
      </c>
      <c r="R253" s="1" t="e">
        <f aca="false">IF(#REF!&lt;&gt;#REF!,COUNTIFS($K$112:$K$1378,$K$112,#REF!,#REF!),"")</f>
        <v>#REF!</v>
      </c>
      <c r="S253" s="1" t="e">
        <f aca="false">IF(AND(#REF!&lt;&gt;#REF!,#REF!=#REF!,M253="positive",M254="negative"),1,"")</f>
        <v>#REF!</v>
      </c>
      <c r="T253" s="1" t="e">
        <f aca="false">IF(AND(#REF!=#REF!,K:K="stroke",M:M="positive",S253&lt;&gt;"1"),1,"")</f>
        <v>#REF!</v>
      </c>
      <c r="U253" s="1" t="e">
        <f aca="false">IF((AND(R253&lt;&gt;"",W253&lt;&gt;1,K:K="stroke",M:M="negative",#REF!=#REF!)),IF(W253&lt;&gt;0,"",1),"")</f>
        <v>#REF!</v>
      </c>
      <c r="V253" s="1" t="e">
        <f aca="false">IF(R253="","",(SUM(S253:U253)+W253))</f>
        <v>#REF!</v>
      </c>
      <c r="W253" s="1" t="e">
        <f aca="false">IF(#REF!&lt;&gt;#REF!,COUNTIFS($K$112:$K$1378,"up",#REF!,#REF!),"")</f>
        <v>#REF!</v>
      </c>
      <c r="X253" s="1" t="e">
        <f aca="false">IF(#REF!&lt;&gt;#REF!,COUNTIFS($K$112:$K$1378,"SRS",#REF!,#REF!),"")</f>
        <v>#REF!</v>
      </c>
      <c r="Y253" s="1" t="e">
        <f aca="false">IF(R253&lt;&gt;"",IF(R253=1,"",COUNTIFS($O$112:$O$1378,"&gt;40",#REF!,#REF!)),"")</f>
        <v>#REF!</v>
      </c>
      <c r="Z253" s="1"/>
      <c r="AA253" s="1"/>
      <c r="AB253" s="1"/>
      <c r="AC253" s="1"/>
      <c r="AD253" s="1"/>
      <c r="AE253" s="1"/>
      <c r="AF253" s="1"/>
      <c r="AG253" s="1"/>
      <c r="AH253" s="1"/>
    </row>
    <row r="254" s="11" customFormat="true" ht="15.75" hidden="false" customHeight="false" outlineLevel="0" collapsed="false">
      <c r="A254" s="1" t="n">
        <f aca="false">I254+(H254*60)+(G254*3600)</f>
        <v>66729</v>
      </c>
      <c r="B254" s="2" t="str">
        <f aca="false">CONCATENATE(D254,E254,F254,G254,H254,I254)</f>
        <v>201792518329</v>
      </c>
      <c r="C254" s="1" t="str">
        <f aca="false">CONCATENATE(D254,E254,F254)</f>
        <v>2017925</v>
      </c>
      <c r="D254" s="1" t="n">
        <v>2017</v>
      </c>
      <c r="E254" s="1" t="n">
        <v>9</v>
      </c>
      <c r="F254" s="1" t="n">
        <v>25</v>
      </c>
      <c r="G254" s="1" t="n">
        <v>18</v>
      </c>
      <c r="H254" s="1" t="n">
        <v>32</v>
      </c>
      <c r="I254" s="1" t="n">
        <v>9</v>
      </c>
      <c r="J254" s="1" t="n">
        <v>202</v>
      </c>
      <c r="K254" s="15" t="s">
        <v>21</v>
      </c>
      <c r="L254" s="1" t="e">
        <f aca="false">IF(#REF!=#REF!,IF(K254="Stroke",IF(K255="Stroke",IF((J255-J254)&lt;0,1000+J255-J254,J255-J254),""),""),"")</f>
        <v>#REF!</v>
      </c>
      <c r="M254" s="1" t="s">
        <v>1</v>
      </c>
      <c r="N254" s="1" t="s">
        <v>2</v>
      </c>
      <c r="O254" s="1" t="n">
        <v>0</v>
      </c>
      <c r="P254" s="1" t="e">
        <f aca="false">IF(#REF!=#REF!,IF(K254="Stroke",IF(K255="Stroke",IF(#REF!=#REF!,IF(Q254=Q255,IF((J255-J254)&lt;0,1000+J255-J254-O254,J255-J254-O254),""),""),""),""),"")</f>
        <v>#REF!</v>
      </c>
      <c r="Q254" s="1" t="n">
        <v>1</v>
      </c>
      <c r="R254" s="1" t="e">
        <f aca="false">IF(#REF!&lt;&gt;#REF!,COUNTIFS($K$112:$K$1378,$K$112,#REF!,#REF!),"")</f>
        <v>#REF!</v>
      </c>
      <c r="S254" s="1" t="e">
        <f aca="false">IF(AND(#REF!&lt;&gt;#REF!,#REF!=#REF!,M254="positive",M255="negative"),1,"")</f>
        <v>#REF!</v>
      </c>
      <c r="T254" s="1" t="e">
        <f aca="false">IF(AND(#REF!=#REF!,K:K="stroke",M:M="positive",S254&lt;&gt;"1"),1,"")</f>
        <v>#REF!</v>
      </c>
      <c r="U254" s="1" t="e">
        <f aca="false">IF((AND(R254&lt;&gt;"",W254&lt;&gt;1,K:K="stroke",M:M="negative",#REF!=#REF!)),IF(W254&lt;&gt;0,"",1),"")</f>
        <v>#REF!</v>
      </c>
      <c r="V254" s="1" t="e">
        <f aca="false">IF(R254="","",(SUM(S254:U254)+W254))</f>
        <v>#REF!</v>
      </c>
      <c r="W254" s="1" t="e">
        <f aca="false">IF(#REF!&lt;&gt;#REF!,COUNTIFS($K$112:$K$1378,"up",#REF!,#REF!),"")</f>
        <v>#REF!</v>
      </c>
      <c r="X254" s="1" t="e">
        <f aca="false">IF(#REF!&lt;&gt;#REF!,COUNTIFS($K$112:$K$1378,"SRS",#REF!,#REF!),"")</f>
        <v>#REF!</v>
      </c>
      <c r="Y254" s="1" t="e">
        <f aca="false">IF(R254&lt;&gt;"",IF(R254=1,"",COUNTIFS($O$112:$O$1378,"&gt;40",#REF!,#REF!)),"")</f>
        <v>#REF!</v>
      </c>
      <c r="Z254" s="1" t="s">
        <v>22</v>
      </c>
      <c r="AA254" s="1"/>
      <c r="AB254" s="1"/>
      <c r="AC254" s="1"/>
      <c r="AD254" s="1"/>
      <c r="AE254" s="1"/>
      <c r="AF254" s="1"/>
      <c r="AG254" s="1"/>
      <c r="AH254" s="1"/>
    </row>
    <row r="255" s="11" customFormat="true" ht="15.75" hidden="false" customHeight="false" outlineLevel="0" collapsed="false">
      <c r="A255" s="1" t="n">
        <f aca="false">I255+(H255*60)+(G255*3600)</f>
        <v>66729</v>
      </c>
      <c r="B255" s="2" t="str">
        <f aca="false">CONCATENATE(D255,E255,F255,G255,H255,I255)</f>
        <v>201792518329</v>
      </c>
      <c r="C255" s="1" t="str">
        <f aca="false">CONCATENATE(D255,E255,F255)</f>
        <v>2017925</v>
      </c>
      <c r="D255" s="1" t="n">
        <v>2017</v>
      </c>
      <c r="E255" s="1" t="n">
        <v>9</v>
      </c>
      <c r="F255" s="1" t="n">
        <v>25</v>
      </c>
      <c r="G255" s="1" t="n">
        <v>18</v>
      </c>
      <c r="H255" s="1" t="n">
        <v>32</v>
      </c>
      <c r="I255" s="1" t="n">
        <v>9</v>
      </c>
      <c r="J255" s="1" t="n">
        <v>372</v>
      </c>
      <c r="K255" s="15" t="s">
        <v>21</v>
      </c>
      <c r="L255" s="1" t="e">
        <f aca="false">IF(#REF!=#REF!,IF(K255="Stroke",IF(K256="Stroke",IF((J256-J255)&lt;0,1000+J256-J255,J256-J255),""),""),"")</f>
        <v>#REF!</v>
      </c>
      <c r="M255" s="1" t="s">
        <v>1</v>
      </c>
      <c r="N255" s="1" t="s">
        <v>2</v>
      </c>
      <c r="O255" s="1" t="n">
        <v>0</v>
      </c>
      <c r="P255" s="1" t="e">
        <f aca="false">IF(#REF!=#REF!,IF(K255="Stroke",IF(K256="Stroke",IF(#REF!=#REF!,IF(Q255=Q256,IF((J256-J255)&lt;0,1000+J256-J255-O255,J256-J255-O255),""),""),""),""),"")</f>
        <v>#REF!</v>
      </c>
      <c r="Q255" s="1" t="n">
        <v>1</v>
      </c>
      <c r="R255" s="1" t="e">
        <f aca="false">IF(#REF!&lt;&gt;#REF!,COUNTIFS($K$112:$K$1378,$K$112,#REF!,#REF!),"")</f>
        <v>#REF!</v>
      </c>
      <c r="S255" s="1" t="e">
        <f aca="false">IF(AND(#REF!&lt;&gt;#REF!,#REF!=#REF!,M255="positive",M256="negative"),1,"")</f>
        <v>#REF!</v>
      </c>
      <c r="T255" s="1" t="e">
        <f aca="false">IF(AND(#REF!=#REF!,K:K="stroke",M:M="positive",S255&lt;&gt;"1"),1,"")</f>
        <v>#REF!</v>
      </c>
      <c r="U255" s="1" t="e">
        <f aca="false">IF((AND(R255&lt;&gt;"",W255&lt;&gt;1,K:K="stroke",M:M="negative",#REF!=#REF!)),IF(W255&lt;&gt;0,"",1),"")</f>
        <v>#REF!</v>
      </c>
      <c r="V255" s="1" t="e">
        <f aca="false">IF(R255="","",(SUM(S255:U255)+W255))</f>
        <v>#REF!</v>
      </c>
      <c r="W255" s="1" t="e">
        <f aca="false">IF(#REF!&lt;&gt;#REF!,COUNTIFS($K$112:$K$1378,"up",#REF!,#REF!),"")</f>
        <v>#REF!</v>
      </c>
      <c r="X255" s="1" t="e">
        <f aca="false">IF(#REF!&lt;&gt;#REF!,COUNTIFS($K$112:$K$1378,"SRS",#REF!,#REF!),"")</f>
        <v>#REF!</v>
      </c>
      <c r="Y255" s="1" t="e">
        <f aca="false">IF(R255&lt;&gt;"",IF(R255=1,"",COUNTIFS($O$112:$O$1378,"&gt;40",#REF!,#REF!)),"")</f>
        <v>#REF!</v>
      </c>
      <c r="Z255" s="1"/>
      <c r="AA255" s="1"/>
      <c r="AB255" s="1"/>
      <c r="AC255" s="1"/>
      <c r="AD255" s="1"/>
      <c r="AE255" s="1"/>
      <c r="AF255" s="1"/>
      <c r="AG255" s="1"/>
      <c r="AH255" s="1"/>
    </row>
    <row r="256" s="11" customFormat="true" ht="15.75" hidden="false" customHeight="false" outlineLevel="0" collapsed="false">
      <c r="A256" s="1" t="n">
        <f aca="false">I256+(H256*60)+(G256*3600)</f>
        <v>66729</v>
      </c>
      <c r="B256" s="2" t="str">
        <f aca="false">CONCATENATE(D256,E256,F256,G256,H256,I256)</f>
        <v>201792518329</v>
      </c>
      <c r="C256" s="1" t="str">
        <f aca="false">CONCATENATE(D256,E256,F256)</f>
        <v>2017925</v>
      </c>
      <c r="D256" s="1" t="n">
        <v>2017</v>
      </c>
      <c r="E256" s="1" t="n">
        <v>9</v>
      </c>
      <c r="F256" s="1" t="n">
        <v>25</v>
      </c>
      <c r="G256" s="1" t="n">
        <v>18</v>
      </c>
      <c r="H256" s="1" t="n">
        <v>32</v>
      </c>
      <c r="I256" s="1" t="n">
        <v>9</v>
      </c>
      <c r="J256" s="1" t="n">
        <v>401</v>
      </c>
      <c r="K256" s="15" t="s">
        <v>21</v>
      </c>
      <c r="L256" s="1" t="e">
        <f aca="false">IF(#REF!=#REF!,IF(K256="Stroke",IF(K257="Stroke",IF((J257-J256)&lt;0,1000+J257-J256,J257-J256),""),""),"")</f>
        <v>#REF!</v>
      </c>
      <c r="M256" s="1" t="s">
        <v>1</v>
      </c>
      <c r="N256" s="1" t="s">
        <v>2</v>
      </c>
      <c r="O256" s="1" t="n">
        <v>0</v>
      </c>
      <c r="P256" s="1" t="e">
        <f aca="false">IF(#REF!=#REF!,IF(K256="Stroke",IF(K257="Stroke",IF(#REF!=#REF!,IF(Q256=Q257,IF((J257-J256)&lt;0,1000+J257-J256-O256,J257-J256-O256),""),""),""),""),"")</f>
        <v>#REF!</v>
      </c>
      <c r="Q256" s="1" t="n">
        <v>1</v>
      </c>
      <c r="R256" s="1" t="e">
        <f aca="false">IF(#REF!&lt;&gt;#REF!,COUNTIFS($K$112:$K$1378,$K$112,#REF!,#REF!),"")</f>
        <v>#REF!</v>
      </c>
      <c r="S256" s="1" t="e">
        <f aca="false">IF(AND(#REF!&lt;&gt;#REF!,#REF!=#REF!,M256="positive",M257="negative"),1,"")</f>
        <v>#REF!</v>
      </c>
      <c r="T256" s="1" t="e">
        <f aca="false">IF(AND(#REF!=#REF!,K:K="stroke",M:M="positive",S256&lt;&gt;"1"),1,"")</f>
        <v>#REF!</v>
      </c>
      <c r="U256" s="1" t="e">
        <f aca="false">IF((AND(R256&lt;&gt;"",W256&lt;&gt;1,K:K="stroke",M:M="negative",#REF!=#REF!)),IF(W256&lt;&gt;0,"",1),"")</f>
        <v>#REF!</v>
      </c>
      <c r="V256" s="1" t="e">
        <f aca="false">IF(R256="","",(SUM(S256:U256)+W256))</f>
        <v>#REF!</v>
      </c>
      <c r="W256" s="1" t="e">
        <f aca="false">IF(#REF!&lt;&gt;#REF!,COUNTIFS($K$112:$K$1378,"up",#REF!,#REF!),"")</f>
        <v>#REF!</v>
      </c>
      <c r="X256" s="1" t="e">
        <f aca="false">IF(#REF!&lt;&gt;#REF!,COUNTIFS($K$112:$K$1378,"SRS",#REF!,#REF!),"")</f>
        <v>#REF!</v>
      </c>
      <c r="Y256" s="1" t="e">
        <f aca="false">IF(R256&lt;&gt;"",IF(R256=1,"",COUNTIFS($O$112:$O$1378,"&gt;40",#REF!,#REF!)),"")</f>
        <v>#REF!</v>
      </c>
      <c r="Z256" s="1"/>
      <c r="AA256" s="1"/>
      <c r="AB256" s="1"/>
      <c r="AC256" s="1"/>
      <c r="AD256" s="1"/>
      <c r="AE256" s="1"/>
      <c r="AF256" s="1"/>
      <c r="AG256" s="1"/>
      <c r="AH256" s="1"/>
    </row>
    <row r="257" s="11" customFormat="true" ht="15.75" hidden="false" customHeight="false" outlineLevel="0" collapsed="false">
      <c r="A257" s="1" t="n">
        <f aca="false">I257+(H257*60)+(G257*3600)</f>
        <v>66729</v>
      </c>
      <c r="B257" s="2" t="str">
        <f aca="false">CONCATENATE(D257,E257,F257,G257,H257,I257)</f>
        <v>201792518329</v>
      </c>
      <c r="C257" s="1" t="str">
        <f aca="false">CONCATENATE(D257,E257,F257)</f>
        <v>2017925</v>
      </c>
      <c r="D257" s="1" t="n">
        <v>2017</v>
      </c>
      <c r="E257" s="1" t="n">
        <v>9</v>
      </c>
      <c r="F257" s="1" t="n">
        <v>25</v>
      </c>
      <c r="G257" s="1" t="n">
        <v>18</v>
      </c>
      <c r="H257" s="1" t="n">
        <v>32</v>
      </c>
      <c r="I257" s="1" t="n">
        <v>9</v>
      </c>
      <c r="J257" s="1" t="n">
        <v>416</v>
      </c>
      <c r="K257" s="15" t="s">
        <v>21</v>
      </c>
      <c r="L257" s="1" t="e">
        <f aca="false">IF(#REF!=#REF!,IF(K257="Stroke",IF(K258="Stroke",IF((J258-J257)&lt;0,1000+J258-J257,J258-J257),""),""),"")</f>
        <v>#REF!</v>
      </c>
      <c r="M257" s="1" t="s">
        <v>1</v>
      </c>
      <c r="N257" s="1" t="s">
        <v>2</v>
      </c>
      <c r="O257" s="1" t="n">
        <v>0</v>
      </c>
      <c r="P257" s="1" t="e">
        <f aca="false">IF(#REF!=#REF!,IF(K257="Stroke",IF(K258="Stroke",IF(#REF!=#REF!,IF(Q257=Q258,IF((J258-J257)&lt;0,1000+J258-J257-O257,J258-J257-O257),""),""),""),""),"")</f>
        <v>#REF!</v>
      </c>
      <c r="Q257" s="1" t="n">
        <v>1</v>
      </c>
      <c r="R257" s="1" t="e">
        <f aca="false">IF(#REF!&lt;&gt;#REF!,COUNTIFS($K$112:$K$1378,$K$112,#REF!,#REF!),"")</f>
        <v>#REF!</v>
      </c>
      <c r="S257" s="1" t="e">
        <f aca="false">IF(AND(#REF!&lt;&gt;#REF!,#REF!=#REF!,M257="positive",M258="negative"),1,"")</f>
        <v>#REF!</v>
      </c>
      <c r="T257" s="1" t="e">
        <f aca="false">IF(AND(#REF!=#REF!,K:K="stroke",M:M="positive",S257&lt;&gt;"1"),1,"")</f>
        <v>#REF!</v>
      </c>
      <c r="U257" s="1" t="e">
        <f aca="false">IF((AND(R257&lt;&gt;"",W257&lt;&gt;1,K:K="stroke",M:M="negative",#REF!=#REF!)),IF(W257&lt;&gt;0,"",1),"")</f>
        <v>#REF!</v>
      </c>
      <c r="V257" s="1" t="e">
        <f aca="false">IF(R257="","",(SUM(S257:U257)+W257))</f>
        <v>#REF!</v>
      </c>
      <c r="W257" s="1" t="e">
        <f aca="false">IF(#REF!&lt;&gt;#REF!,COUNTIFS($K$112:$K$1378,"up",#REF!,#REF!),"")</f>
        <v>#REF!</v>
      </c>
      <c r="X257" s="1" t="e">
        <f aca="false">IF(#REF!&lt;&gt;#REF!,COUNTIFS($K$112:$K$1378,"SRS",#REF!,#REF!),"")</f>
        <v>#REF!</v>
      </c>
      <c r="Y257" s="1" t="e">
        <f aca="false">IF(R257&lt;&gt;"",IF(R257=1,"",COUNTIFS($O$112:$O$1378,"&gt;40",#REF!,#REF!)),"")</f>
        <v>#REF!</v>
      </c>
      <c r="Z257" s="1"/>
      <c r="AA257" s="1"/>
      <c r="AB257" s="1"/>
      <c r="AC257" s="1"/>
      <c r="AD257" s="1"/>
      <c r="AE257" s="1"/>
      <c r="AF257" s="1"/>
      <c r="AG257" s="1"/>
      <c r="AH257" s="1"/>
    </row>
    <row r="258" s="11" customFormat="true" ht="15.75" hidden="false" customHeight="false" outlineLevel="0" collapsed="false">
      <c r="A258" s="1" t="n">
        <f aca="false">I258+(H258*60)+(G258*3600)</f>
        <v>66729</v>
      </c>
      <c r="B258" s="2" t="str">
        <f aca="false">CONCATENATE(D258,E258,F258,G258,H258,I258)</f>
        <v>201792518329</v>
      </c>
      <c r="C258" s="1" t="str">
        <f aca="false">CONCATENATE(D258,E258,F258)</f>
        <v>2017925</v>
      </c>
      <c r="D258" s="1" t="n">
        <v>2017</v>
      </c>
      <c r="E258" s="1" t="n">
        <v>9</v>
      </c>
      <c r="F258" s="1" t="n">
        <v>25</v>
      </c>
      <c r="G258" s="1" t="n">
        <v>18</v>
      </c>
      <c r="H258" s="1" t="n">
        <v>32</v>
      </c>
      <c r="I258" s="1" t="n">
        <v>9</v>
      </c>
      <c r="J258" s="1" t="n">
        <v>433</v>
      </c>
      <c r="K258" s="15" t="s">
        <v>21</v>
      </c>
      <c r="L258" s="1" t="e">
        <f aca="false">IF(#REF!=#REF!,IF(K258="Stroke",IF(K259="Stroke",IF((J259-J258)&lt;0,1000+J259-J258,J259-J258),""),""),"")</f>
        <v>#REF!</v>
      </c>
      <c r="M258" s="1" t="s">
        <v>1</v>
      </c>
      <c r="N258" s="1" t="s">
        <v>2</v>
      </c>
      <c r="O258" s="1" t="n">
        <v>0</v>
      </c>
      <c r="P258" s="1" t="e">
        <f aca="false">IF(#REF!=#REF!,IF(K258="Stroke",IF(K259="Stroke",IF(#REF!=#REF!,IF(Q258=Q259,IF((J259-J258)&lt;0,1000+J259-J258-O258,J259-J258-O258),""),""),""),""),"")</f>
        <v>#REF!</v>
      </c>
      <c r="Q258" s="1" t="n">
        <v>1</v>
      </c>
      <c r="R258" s="1" t="e">
        <f aca="false">IF(#REF!&lt;&gt;#REF!,COUNTIFS($K$112:$K$1378,$K$112,#REF!,#REF!),"")</f>
        <v>#REF!</v>
      </c>
      <c r="S258" s="1" t="e">
        <f aca="false">IF(AND(#REF!&lt;&gt;#REF!,#REF!=#REF!,M258="positive",M259="negative"),1,"")</f>
        <v>#REF!</v>
      </c>
      <c r="T258" s="1" t="e">
        <f aca="false">IF(AND(#REF!=#REF!,K:K="stroke",M:M="positive",S258&lt;&gt;"1"),1,"")</f>
        <v>#REF!</v>
      </c>
      <c r="U258" s="1" t="e">
        <f aca="false">IF((AND(R258&lt;&gt;"",W258&lt;&gt;1,K:K="stroke",M:M="negative",#REF!=#REF!)),IF(W258&lt;&gt;0,"",1),"")</f>
        <v>#REF!</v>
      </c>
      <c r="V258" s="1" t="e">
        <f aca="false">IF(R258="","",(SUM(S258:U258)+W258))</f>
        <v>#REF!</v>
      </c>
      <c r="W258" s="1" t="e">
        <f aca="false">IF(#REF!&lt;&gt;#REF!,COUNTIFS($K$112:$K$1378,"up",#REF!,#REF!),"")</f>
        <v>#REF!</v>
      </c>
      <c r="X258" s="1" t="e">
        <f aca="false">IF(#REF!&lt;&gt;#REF!,COUNTIFS($K$112:$K$1378,"SRS",#REF!,#REF!),"")</f>
        <v>#REF!</v>
      </c>
      <c r="Y258" s="1" t="e">
        <f aca="false">IF(R258&lt;&gt;"",IF(R258=1,"",COUNTIFS($O$112:$O$1378,"&gt;40",#REF!,#REF!)),"")</f>
        <v>#REF!</v>
      </c>
      <c r="Z258" s="1"/>
      <c r="AA258" s="1"/>
      <c r="AB258" s="1"/>
      <c r="AC258" s="1"/>
      <c r="AD258" s="1"/>
      <c r="AE258" s="1"/>
      <c r="AF258" s="1"/>
      <c r="AG258" s="1"/>
      <c r="AH258" s="1"/>
    </row>
    <row r="259" customFormat="false" ht="15.75" hidden="false" customHeight="false" outlineLevel="0" collapsed="false">
      <c r="A259" s="1" t="n">
        <f aca="false">I259+(H259*60)+(G259*3600)</f>
        <v>66729</v>
      </c>
      <c r="B259" s="2" t="str">
        <f aca="false">CONCATENATE(D259,E259,F259,G259,H259,I259)</f>
        <v>201792518329</v>
      </c>
      <c r="C259" s="1" t="str">
        <f aca="false">CONCATENATE(D259,E259,F259)</f>
        <v>2017925</v>
      </c>
      <c r="D259" s="1" t="n">
        <v>2017</v>
      </c>
      <c r="E259" s="1" t="n">
        <v>9</v>
      </c>
      <c r="F259" s="1" t="n">
        <v>25</v>
      </c>
      <c r="G259" s="1" t="n">
        <v>18</v>
      </c>
      <c r="H259" s="1" t="n">
        <v>32</v>
      </c>
      <c r="I259" s="1" t="n">
        <v>9</v>
      </c>
      <c r="J259" s="1" t="n">
        <v>459</v>
      </c>
      <c r="K259" s="1" t="s">
        <v>23</v>
      </c>
      <c r="L259" s="1" t="e">
        <f aca="false">IF(#REF!=#REF!,IF(K259="Stroke",IF(K260="Stroke",IF((J260-J259)&lt;0,1000+J260-J259,J260-J259),""),""),"")</f>
        <v>#REF!</v>
      </c>
      <c r="M259" s="1" t="s">
        <v>1</v>
      </c>
      <c r="N259" s="1" t="s">
        <v>2</v>
      </c>
      <c r="O259" s="1" t="n">
        <v>15</v>
      </c>
      <c r="P259" s="1" t="e">
        <f aca="false">IF(#REF!=#REF!,IF(K259="Stroke",IF(K260="Stroke",IF(#REF!=#REF!,IF(Q259=Q260,IF((J260-J259)&lt;0,1000+J260-J259-O259,J260-J259-O259),""),""),""),""),"")</f>
        <v>#REF!</v>
      </c>
      <c r="Q259" s="1" t="n">
        <v>1</v>
      </c>
      <c r="R259" s="1" t="e">
        <f aca="false">IF(#REF!&lt;&gt;#REF!,COUNTIFS($K$112:$K$1378,$K$112,#REF!,#REF!),"")</f>
        <v>#REF!</v>
      </c>
      <c r="S259" s="1" t="e">
        <f aca="false">IF(AND(#REF!&lt;&gt;#REF!,#REF!=#REF!,M259="positive",M260="negative"),1,"")</f>
        <v>#REF!</v>
      </c>
      <c r="T259" s="1" t="e">
        <f aca="false">IF(AND(#REF!=#REF!,K:K="stroke",M:M="positive",S259&lt;&gt;"1"),1,"")</f>
        <v>#REF!</v>
      </c>
      <c r="U259" s="1" t="e">
        <f aca="false">IF((AND(R259&lt;&gt;"",W259&lt;&gt;1,K:K="stroke",M:M="negative",#REF!=#REF!)),IF(W259&lt;&gt;0,"",1),"")</f>
        <v>#REF!</v>
      </c>
      <c r="V259" s="1" t="e">
        <f aca="false">IF(R259="","",(SUM(S259:U259)+W259))</f>
        <v>#REF!</v>
      </c>
      <c r="W259" s="1" t="e">
        <f aca="false">IF(#REF!&lt;&gt;#REF!,COUNTIFS($K$112:$K$1378,"up",#REF!,#REF!),"")</f>
        <v>#REF!</v>
      </c>
      <c r="X259" s="1" t="e">
        <f aca="false">IF(#REF!&lt;&gt;#REF!,COUNTIFS($K$112:$K$1378,"SRS",#REF!,#REF!),"")</f>
        <v>#REF!</v>
      </c>
      <c r="Y259" s="1" t="e">
        <f aca="false">IF(R259&lt;&gt;"",IF(R259=1,"",COUNTIFS($O$112:$O$1378,"&gt;40",#REF!,#REF!)),"")</f>
        <v>#REF!</v>
      </c>
    </row>
    <row r="260" customFormat="false" ht="15.75" hidden="false" customHeight="false" outlineLevel="0" collapsed="false">
      <c r="A260" s="5" t="n">
        <f aca="false">I260+(H260*60)+(G260*3600)</f>
        <v>62299</v>
      </c>
      <c r="B260" s="6" t="str">
        <f aca="false">CONCATENATE(D260,E260,F260,G260,H260,I260)</f>
        <v>20171021171819</v>
      </c>
      <c r="C260" s="5" t="str">
        <f aca="false">CONCATENATE(D260,E260,F260)</f>
        <v>20171021</v>
      </c>
      <c r="D260" s="5" t="n">
        <v>2017</v>
      </c>
      <c r="E260" s="5" t="n">
        <v>10</v>
      </c>
      <c r="F260" s="5" t="n">
        <v>21</v>
      </c>
      <c r="G260" s="5" t="n">
        <v>17</v>
      </c>
      <c r="H260" s="5" t="n">
        <v>18</v>
      </c>
      <c r="I260" s="5" t="n">
        <v>19</v>
      </c>
      <c r="J260" s="5" t="n">
        <v>896</v>
      </c>
      <c r="K260" s="14" t="s">
        <v>11</v>
      </c>
      <c r="L260" s="5" t="e">
        <f aca="false">IF(#REF!=#REF!,IF(K260="Stroke",IF(K261="Stroke",IF((J261-J260)&lt;0,1000+J261-J260,J261-J260),""),""),"")</f>
        <v>#REF!</v>
      </c>
      <c r="M260" s="5" t="s">
        <v>1</v>
      </c>
      <c r="N260" s="5" t="s">
        <v>2</v>
      </c>
      <c r="O260" s="5" t="n">
        <v>3</v>
      </c>
      <c r="P260" s="5" t="e">
        <f aca="false">IF(#REF!=#REF!,IF(K260="Stroke",IF(K261="Stroke",IF(#REF!=#REF!,IF(Q260=Q261,IF((J261-J260)&lt;0,1000+J261-J260-O260,J261-J260-O260),""),""),""),""),"")</f>
        <v>#REF!</v>
      </c>
      <c r="Q260" s="5" t="n">
        <v>1</v>
      </c>
      <c r="R260" s="5" t="e">
        <f aca="false">IF(#REF!&lt;&gt;#REF!,COUNTIFS($K$112:$K$1378,$K$112,#REF!,#REF!),"")</f>
        <v>#REF!</v>
      </c>
      <c r="S260" s="5" t="e">
        <f aca="false">IF(AND(#REF!&lt;&gt;#REF!,#REF!=#REF!,M260="positive",M261="negative"),1,"")</f>
        <v>#REF!</v>
      </c>
      <c r="T260" s="5" t="e">
        <f aca="false">IF(AND(#REF!=#REF!,K:K="stroke",M:M="positive",S260&lt;&gt;"1"),1,"")</f>
        <v>#REF!</v>
      </c>
      <c r="U260" s="5" t="e">
        <f aca="false">IF((AND(R260&lt;&gt;"",W260&lt;&gt;1,K:K="stroke",M:M="negative",#REF!=#REF!)),IF(W260&lt;&gt;0,"",1),"")</f>
        <v>#REF!</v>
      </c>
      <c r="V260" s="5" t="e">
        <f aca="false">IF(R260="","",(SUM(S260:U260)+W260))</f>
        <v>#REF!</v>
      </c>
      <c r="W260" s="5" t="e">
        <f aca="false">IF(#REF!&lt;&gt;#REF!,COUNTIFS($K$112:$K$1378,"up",#REF!,#REF!),"")</f>
        <v>#REF!</v>
      </c>
      <c r="X260" s="5" t="e">
        <f aca="false">IF(#REF!&lt;&gt;#REF!,COUNTIFS($K$112:$K$1378,"SRS",#REF!,#REF!),"")</f>
        <v>#REF!</v>
      </c>
      <c r="Y260" s="5" t="e">
        <f aca="false">IF(R260&lt;&gt;"",IF(R260=1,"",COUNTIFS($O$112:$O$1378,"&gt;40",#REF!,#REF!)),"")</f>
        <v>#REF!</v>
      </c>
      <c r="Z260" s="5"/>
      <c r="AA260" s="5"/>
      <c r="AB260" s="5"/>
      <c r="AC260" s="5"/>
      <c r="AD260" s="5"/>
      <c r="AE260" s="5"/>
      <c r="AF260" s="5"/>
      <c r="AG260" s="5"/>
      <c r="AH260" s="5"/>
    </row>
    <row r="261" customFormat="false" ht="15.75" hidden="false" customHeight="false" outlineLevel="0" collapsed="false">
      <c r="A261" s="1" t="n">
        <f aca="false">I261+(H261*60)+(G261*3600)</f>
        <v>62299</v>
      </c>
      <c r="B261" s="2" t="str">
        <f aca="false">CONCATENATE(D261,E261,F261,G261,H261,I261)</f>
        <v>20171021171819</v>
      </c>
      <c r="C261" s="1" t="str">
        <f aca="false">CONCATENATE(D261,E261,F261)</f>
        <v>20171021</v>
      </c>
      <c r="D261" s="1" t="n">
        <v>2017</v>
      </c>
      <c r="E261" s="1" t="n">
        <v>10</v>
      </c>
      <c r="F261" s="1" t="n">
        <v>21</v>
      </c>
      <c r="G261" s="1" t="n">
        <v>17</v>
      </c>
      <c r="H261" s="1" t="n">
        <v>18</v>
      </c>
      <c r="I261" s="1" t="n">
        <v>19</v>
      </c>
      <c r="J261" s="1" t="n">
        <v>983</v>
      </c>
      <c r="K261" s="1" t="s">
        <v>11</v>
      </c>
      <c r="L261" s="1" t="e">
        <f aca="false">IF(#REF!=#REF!,IF(K261="Stroke",IF(K262="Stroke",IF((J262-J261)&lt;0,1000+J262-J261,J262-J261),""),""),"")</f>
        <v>#REF!</v>
      </c>
      <c r="M261" s="1" t="s">
        <v>1</v>
      </c>
      <c r="N261" s="1" t="s">
        <v>2</v>
      </c>
      <c r="O261" s="1" t="n">
        <v>1</v>
      </c>
      <c r="P261" s="1" t="e">
        <f aca="false">IF(#REF!=#REF!,IF(K261="Stroke",IF(K262="Stroke",IF(#REF!=#REF!,IF(Q261=Q262,IF((J262-J261)&lt;0,1000+J262-J261-O261,J262-J261-O261),""),""),""),""),"")</f>
        <v>#REF!</v>
      </c>
      <c r="Q261" s="1" t="n">
        <v>1</v>
      </c>
      <c r="R261" s="1" t="e">
        <f aca="false">IF(#REF!&lt;&gt;#REF!,COUNTIFS($K$112:$K$1378,$K$112,#REF!,#REF!),"")</f>
        <v>#REF!</v>
      </c>
      <c r="S261" s="1" t="e">
        <f aca="false">IF(AND(#REF!&lt;&gt;#REF!,#REF!=#REF!,M261="positive",M262="negative"),1,"")</f>
        <v>#REF!</v>
      </c>
      <c r="T261" s="1" t="e">
        <f aca="false">IF(AND(#REF!=#REF!,K:K="stroke",M:M="positive",S261&lt;&gt;"1"),1,"")</f>
        <v>#REF!</v>
      </c>
      <c r="U261" s="1" t="e">
        <f aca="false">IF((AND(R261&lt;&gt;"",W261&lt;&gt;1,K:K="stroke",M:M="negative",#REF!=#REF!)),IF(W261&lt;&gt;0,"",1),"")</f>
        <v>#REF!</v>
      </c>
      <c r="V261" s="1" t="e">
        <f aca="false">IF(R261="","",(SUM(S261:U261)+W261))</f>
        <v>#REF!</v>
      </c>
      <c r="W261" s="1" t="e">
        <f aca="false">IF(#REF!&lt;&gt;#REF!,COUNTIFS($K$112:$K$1378,"up",#REF!,#REF!),"")</f>
        <v>#REF!</v>
      </c>
      <c r="X261" s="1" t="e">
        <f aca="false">IF(#REF!&lt;&gt;#REF!,COUNTIFS($K$112:$K$1378,"SRS",#REF!,#REF!),"")</f>
        <v>#REF!</v>
      </c>
      <c r="Y261" s="1" t="e">
        <f aca="false">IF(R261&lt;&gt;"",IF(R261=1,"",COUNTIFS($O$112:$O$1378,"&gt;40",#REF!,#REF!)),"")</f>
        <v>#REF!</v>
      </c>
    </row>
    <row r="262" customFormat="false" ht="15.75" hidden="false" customHeight="false" outlineLevel="0" collapsed="false">
      <c r="A262" s="1" t="n">
        <f aca="false">I262+(H262*60)+(G262*3600)</f>
        <v>62300</v>
      </c>
      <c r="B262" s="2" t="str">
        <f aca="false">CONCATENATE(D262,E262,F262,G262,H262,I262)</f>
        <v>20171021171820</v>
      </c>
      <c r="C262" s="1" t="str">
        <f aca="false">CONCATENATE(D262,E262,F262)</f>
        <v>20171021</v>
      </c>
      <c r="D262" s="1" t="n">
        <v>2017</v>
      </c>
      <c r="E262" s="1" t="n">
        <v>10</v>
      </c>
      <c r="F262" s="1" t="n">
        <v>21</v>
      </c>
      <c r="G262" s="1" t="n">
        <v>17</v>
      </c>
      <c r="H262" s="1" t="n">
        <v>18</v>
      </c>
      <c r="I262" s="1" t="n">
        <v>20</v>
      </c>
      <c r="J262" s="1" t="n">
        <v>55</v>
      </c>
      <c r="K262" s="1" t="s">
        <v>11</v>
      </c>
      <c r="L262" s="1" t="e">
        <f aca="false">IF(#REF!=#REF!,IF(K262="Stroke",IF(K263="Stroke",IF((J263-J262)&lt;0,1000+J263-J262,J263-J262),""),""),"")</f>
        <v>#REF!</v>
      </c>
      <c r="M262" s="1" t="s">
        <v>1</v>
      </c>
      <c r="N262" s="1" t="s">
        <v>2</v>
      </c>
      <c r="O262" s="1" t="n">
        <v>1</v>
      </c>
      <c r="P262" s="1" t="e">
        <f aca="false">IF(#REF!=#REF!,IF(K262="Stroke",IF(K263="Stroke",IF(#REF!=#REF!,IF(Q262=Q263,IF((J263-J262)&lt;0,1000+J263-J262-O262,J263-J262-O262),""),""),""),""),"")</f>
        <v>#REF!</v>
      </c>
      <c r="Q262" s="1" t="n">
        <v>1</v>
      </c>
      <c r="R262" s="1" t="e">
        <f aca="false">IF(#REF!&lt;&gt;#REF!,COUNTIFS($K$112:$K$1378,$K$112,#REF!,#REF!),"")</f>
        <v>#REF!</v>
      </c>
      <c r="S262" s="1" t="e">
        <f aca="false">IF(AND(#REF!&lt;&gt;#REF!,#REF!=#REF!,M262="positive",M263="negative"),1,"")</f>
        <v>#REF!</v>
      </c>
      <c r="T262" s="1" t="e">
        <f aca="false">IF(AND(#REF!=#REF!,K:K="stroke",M:M="positive",S262&lt;&gt;"1"),1,"")</f>
        <v>#REF!</v>
      </c>
      <c r="U262" s="1" t="e">
        <f aca="false">IF((AND(R262&lt;&gt;"",W262&lt;&gt;1,K:K="stroke",M:M="negative",#REF!=#REF!)),IF(W262&lt;&gt;0,"",1),"")</f>
        <v>#REF!</v>
      </c>
      <c r="V262" s="1" t="e">
        <f aca="false">IF(R262="","",(SUM(S262:U262)+W262))</f>
        <v>#REF!</v>
      </c>
      <c r="W262" s="1" t="e">
        <f aca="false">IF(#REF!&lt;&gt;#REF!,COUNTIFS($K$112:$K$1378,"up",#REF!,#REF!),"")</f>
        <v>#REF!</v>
      </c>
      <c r="X262" s="1" t="e">
        <f aca="false">IF(#REF!&lt;&gt;#REF!,COUNTIFS($K$112:$K$1378,"SRS",#REF!,#REF!),"")</f>
        <v>#REF!</v>
      </c>
      <c r="Y262" s="1" t="e">
        <f aca="false">IF(R262&lt;&gt;"",IF(R262=1,"",COUNTIFS($O$112:$O$1378,"&gt;40",#REF!,#REF!)),"")</f>
        <v>#REF!</v>
      </c>
    </row>
    <row r="263" customFormat="false" ht="15.75" hidden="false" customHeight="false" outlineLevel="0" collapsed="false">
      <c r="A263" s="1" t="n">
        <f aca="false">I263+(H263*60)+(G263*3600)</f>
        <v>62300</v>
      </c>
      <c r="B263" s="2" t="str">
        <f aca="false">CONCATENATE(D263,E263,F263,G263,H263,I263)</f>
        <v>20171021171820</v>
      </c>
      <c r="C263" s="1" t="str">
        <f aca="false">CONCATENATE(D263,E263,F263)</f>
        <v>20171021</v>
      </c>
      <c r="D263" s="1" t="n">
        <v>2017</v>
      </c>
      <c r="E263" s="1" t="n">
        <v>10</v>
      </c>
      <c r="F263" s="1" t="n">
        <v>21</v>
      </c>
      <c r="G263" s="1" t="n">
        <v>17</v>
      </c>
      <c r="H263" s="1" t="n">
        <v>18</v>
      </c>
      <c r="I263" s="1" t="n">
        <v>20</v>
      </c>
      <c r="J263" s="1" t="n">
        <v>120</v>
      </c>
      <c r="K263" s="1" t="s">
        <v>11</v>
      </c>
      <c r="L263" s="1" t="e">
        <f aca="false">IF(#REF!=#REF!,IF(K263="Stroke",IF(K264="Stroke",IF((J264-J263)&lt;0,1000+J264-J263,J264-J263),""),""),"")</f>
        <v>#REF!</v>
      </c>
      <c r="M263" s="1" t="s">
        <v>1</v>
      </c>
      <c r="N263" s="1" t="s">
        <v>2</v>
      </c>
      <c r="O263" s="1" t="n">
        <v>0.5</v>
      </c>
      <c r="P263" s="1" t="e">
        <f aca="false">IF(#REF!=#REF!,IF(K263="Stroke",IF(K264="Stroke",IF(#REF!=#REF!,IF(Q263=Q264,IF((J264-J263)&lt;0,1000+J264-J263-O263,J264-J263-O263),""),""),""),""),"")</f>
        <v>#REF!</v>
      </c>
      <c r="Q263" s="1" t="n">
        <v>1</v>
      </c>
      <c r="R263" s="1" t="e">
        <f aca="false">IF(#REF!&lt;&gt;#REF!,COUNTIFS($K$112:$K$1378,$K$112,#REF!,#REF!),"")</f>
        <v>#REF!</v>
      </c>
      <c r="S263" s="1" t="e">
        <f aca="false">IF(AND(#REF!&lt;&gt;#REF!,#REF!=#REF!,M263="positive",M264="negative"),1,"")</f>
        <v>#REF!</v>
      </c>
      <c r="T263" s="1" t="e">
        <f aca="false">IF(AND(#REF!=#REF!,K:K="stroke",M:M="positive",S263&lt;&gt;"1"),1,"")</f>
        <v>#REF!</v>
      </c>
      <c r="U263" s="1" t="e">
        <f aca="false">IF((AND(R263&lt;&gt;"",W263&lt;&gt;1,K:K="stroke",M:M="negative",#REF!=#REF!)),IF(W263&lt;&gt;0,"",1),"")</f>
        <v>#REF!</v>
      </c>
      <c r="V263" s="1" t="e">
        <f aca="false">IF(R263="","",(SUM(S263:U263)+W263))</f>
        <v>#REF!</v>
      </c>
      <c r="W263" s="1" t="e">
        <f aca="false">IF(#REF!&lt;&gt;#REF!,COUNTIFS($K$112:$K$1378,"up",#REF!,#REF!),"")</f>
        <v>#REF!</v>
      </c>
      <c r="X263" s="1" t="e">
        <f aca="false">IF(#REF!&lt;&gt;#REF!,COUNTIFS($K$112:$K$1378,"SRS",#REF!,#REF!),"")</f>
        <v>#REF!</v>
      </c>
      <c r="Y263" s="1" t="e">
        <f aca="false">IF(R263&lt;&gt;"",IF(R263=1,"",COUNTIFS($O$112:$O$1378,"&gt;40",#REF!,#REF!)),"")</f>
        <v>#REF!</v>
      </c>
    </row>
    <row r="264" customFormat="false" ht="15.75" hidden="false" customHeight="false" outlineLevel="0" collapsed="false">
      <c r="A264" s="1" t="n">
        <f aca="false">I264+(H264*60)+(G264*3600)</f>
        <v>62300</v>
      </c>
      <c r="B264" s="2" t="str">
        <f aca="false">CONCATENATE(D264,E264,F264,G264,H264,I264)</f>
        <v>20171021171820</v>
      </c>
      <c r="C264" s="1" t="str">
        <f aca="false">CONCATENATE(D264,E264,F264)</f>
        <v>20171021</v>
      </c>
      <c r="D264" s="1" t="n">
        <v>2017</v>
      </c>
      <c r="E264" s="1" t="n">
        <v>10</v>
      </c>
      <c r="F264" s="1" t="n">
        <v>21</v>
      </c>
      <c r="G264" s="1" t="n">
        <v>17</v>
      </c>
      <c r="H264" s="1" t="n">
        <v>18</v>
      </c>
      <c r="I264" s="1" t="n">
        <v>20</v>
      </c>
      <c r="J264" s="1" t="n">
        <v>169</v>
      </c>
      <c r="K264" s="1" t="s">
        <v>11</v>
      </c>
      <c r="L264" s="1" t="e">
        <f aca="false">IF(#REF!=#REF!,IF(K264="Stroke",IF(K265="Stroke",IF((J265-J264)&lt;0,1000+J265-J264,J265-J264),""),""),"")</f>
        <v>#REF!</v>
      </c>
      <c r="M264" s="1" t="s">
        <v>1</v>
      </c>
      <c r="N264" s="1" t="s">
        <v>2</v>
      </c>
      <c r="O264" s="1" t="n">
        <v>0.5</v>
      </c>
      <c r="P264" s="1" t="e">
        <f aca="false">IF(#REF!=#REF!,IF(K264="Stroke",IF(K265="Stroke",IF(#REF!=#REF!,IF(Q264=Q265,IF((J265-J264)&lt;0,1000+J265-J264-O264,J265-J264-O264),""),""),""),""),"")</f>
        <v>#REF!</v>
      </c>
      <c r="Q264" s="1" t="n">
        <v>1</v>
      </c>
      <c r="R264" s="1" t="e">
        <f aca="false">IF(#REF!&lt;&gt;#REF!,COUNTIFS($K$112:$K$1378,$K$112,#REF!,#REF!),"")</f>
        <v>#REF!</v>
      </c>
      <c r="S264" s="1" t="e">
        <f aca="false">IF(AND(#REF!&lt;&gt;#REF!,#REF!=#REF!,M264="positive",M265="negative"),1,"")</f>
        <v>#REF!</v>
      </c>
      <c r="T264" s="1" t="e">
        <f aca="false">IF(AND(#REF!=#REF!,K:K="stroke",M:M="positive",S264&lt;&gt;"1"),1,"")</f>
        <v>#REF!</v>
      </c>
      <c r="U264" s="1" t="e">
        <f aca="false">IF((AND(R264&lt;&gt;"",W264&lt;&gt;1,K:K="stroke",M:M="negative",#REF!=#REF!)),IF(W264&lt;&gt;0,"",1),"")</f>
        <v>#REF!</v>
      </c>
      <c r="V264" s="1" t="e">
        <f aca="false">IF(R264="","",(SUM(S264:U264)+W264))</f>
        <v>#REF!</v>
      </c>
      <c r="W264" s="1" t="e">
        <f aca="false">IF(#REF!&lt;&gt;#REF!,COUNTIFS($K$112:$K$1378,"up",#REF!,#REF!),"")</f>
        <v>#REF!</v>
      </c>
      <c r="X264" s="1" t="e">
        <f aca="false">IF(#REF!&lt;&gt;#REF!,COUNTIFS($K$112:$K$1378,"SRS",#REF!,#REF!),"")</f>
        <v>#REF!</v>
      </c>
      <c r="Y264" s="1" t="e">
        <f aca="false">IF(R264&lt;&gt;"",IF(R264=1,"",COUNTIFS($O$112:$O$1378,"&gt;40",#REF!,#REF!)),"")</f>
        <v>#REF!</v>
      </c>
    </row>
    <row r="265" s="5" customFormat="true" ht="15.75" hidden="false" customHeight="false" outlineLevel="0" collapsed="false">
      <c r="A265" s="1" t="n">
        <f aca="false">I265+(H265*60)+(G265*3600)</f>
        <v>62300</v>
      </c>
      <c r="B265" s="2" t="str">
        <f aca="false">CONCATENATE(D265,E265,F265,G265,H265,I265)</f>
        <v>20171021171820</v>
      </c>
      <c r="C265" s="1" t="str">
        <f aca="false">CONCATENATE(D265,E265,F265)</f>
        <v>20171021</v>
      </c>
      <c r="D265" s="1" t="n">
        <v>2017</v>
      </c>
      <c r="E265" s="1" t="n">
        <v>10</v>
      </c>
      <c r="F265" s="1" t="n">
        <v>21</v>
      </c>
      <c r="G265" s="1" t="n">
        <v>17</v>
      </c>
      <c r="H265" s="1" t="n">
        <v>18</v>
      </c>
      <c r="I265" s="1" t="n">
        <v>20</v>
      </c>
      <c r="J265" s="1" t="n">
        <v>195</v>
      </c>
      <c r="K265" s="1" t="s">
        <v>11</v>
      </c>
      <c r="L265" s="1" t="e">
        <f aca="false">IF(#REF!=#REF!,IF(K265="Stroke",IF(K266="Stroke",IF((J266-J265)&lt;0,1000+J266-J265,J266-J265),""),""),"")</f>
        <v>#REF!</v>
      </c>
      <c r="M265" s="1" t="s">
        <v>1</v>
      </c>
      <c r="N265" s="1" t="s">
        <v>2</v>
      </c>
      <c r="O265" s="1" t="n">
        <v>0.5</v>
      </c>
      <c r="P265" s="1" t="e">
        <f aca="false">IF(#REF!=#REF!,IF(K265="Stroke",IF(K266="Stroke",IF(#REF!=#REF!,IF(Q265=Q266,IF((J266-J265)&lt;0,1000+J266-J265-O265,J266-J265-O265),""),""),""),""),"")</f>
        <v>#REF!</v>
      </c>
      <c r="Q265" s="1" t="n">
        <v>1</v>
      </c>
      <c r="R265" s="1" t="e">
        <f aca="false">IF(#REF!&lt;&gt;#REF!,COUNTIFS($K$112:$K$1378,$K$112,#REF!,#REF!),"")</f>
        <v>#REF!</v>
      </c>
      <c r="S265" s="1" t="e">
        <f aca="false">IF(AND(#REF!&lt;&gt;#REF!,#REF!=#REF!,M265="positive",M266="negative"),1,"")</f>
        <v>#REF!</v>
      </c>
      <c r="T265" s="1" t="e">
        <f aca="false">IF(AND(#REF!=#REF!,K:K="stroke",M:M="positive",S265&lt;&gt;"1"),1,"")</f>
        <v>#REF!</v>
      </c>
      <c r="U265" s="1" t="e">
        <f aca="false">IF((AND(R265&lt;&gt;"",W265&lt;&gt;1,K:K="stroke",M:M="negative",#REF!=#REF!)),IF(W265&lt;&gt;0,"",1),"")</f>
        <v>#REF!</v>
      </c>
      <c r="V265" s="1" t="e">
        <f aca="false">IF(R265="","",(SUM(S265:U265)+W265))</f>
        <v>#REF!</v>
      </c>
      <c r="W265" s="1" t="e">
        <f aca="false">IF(#REF!&lt;&gt;#REF!,COUNTIFS($K$112:$K$1378,"up",#REF!,#REF!),"")</f>
        <v>#REF!</v>
      </c>
      <c r="X265" s="1" t="e">
        <f aca="false">IF(#REF!&lt;&gt;#REF!,COUNTIFS($K$112:$K$1378,"SRS",#REF!,#REF!),"")</f>
        <v>#REF!</v>
      </c>
      <c r="Y265" s="1" t="e">
        <f aca="false">IF(R265&lt;&gt;"",IF(R265=1,"",COUNTIFS($O$112:$O$1378,"&gt;40",#REF!,#REF!)),"")</f>
        <v>#REF!</v>
      </c>
      <c r="Z265" s="1"/>
      <c r="AA265" s="1"/>
      <c r="AB265" s="1"/>
      <c r="AC265" s="1"/>
      <c r="AD265" s="1"/>
      <c r="AE265" s="1"/>
      <c r="AF265" s="1"/>
      <c r="AG265" s="1"/>
      <c r="AH265" s="1"/>
    </row>
    <row r="266" s="11" customFormat="true" ht="15.75" hidden="false" customHeight="false" outlineLevel="0" collapsed="false">
      <c r="A266" s="1" t="n">
        <f aca="false">I266+(H266*60)+(G266*3600)</f>
        <v>62300</v>
      </c>
      <c r="B266" s="2" t="str">
        <f aca="false">CONCATENATE(D266,E266,F266,G266,H266,I266)</f>
        <v>20171021171820</v>
      </c>
      <c r="C266" s="1" t="str">
        <f aca="false">CONCATENATE(D266,E266,F266)</f>
        <v>20171021</v>
      </c>
      <c r="D266" s="1" t="n">
        <v>2017</v>
      </c>
      <c r="E266" s="1" t="n">
        <v>10</v>
      </c>
      <c r="F266" s="1" t="n">
        <v>21</v>
      </c>
      <c r="G266" s="1" t="n">
        <v>17</v>
      </c>
      <c r="H266" s="1" t="n">
        <v>18</v>
      </c>
      <c r="I266" s="1" t="n">
        <v>20</v>
      </c>
      <c r="J266" s="1" t="n">
        <v>221</v>
      </c>
      <c r="K266" s="1" t="s">
        <v>11</v>
      </c>
      <c r="L266" s="1" t="e">
        <f aca="false">IF(#REF!=#REF!,IF(K266="Stroke",IF(K267="Stroke",IF((J267-J266)&lt;0,1000+J267-J266,J267-J266),""),""),"")</f>
        <v>#REF!</v>
      </c>
      <c r="M266" s="1" t="s">
        <v>1</v>
      </c>
      <c r="N266" s="1" t="s">
        <v>2</v>
      </c>
      <c r="O266" s="1" t="n">
        <v>0.8</v>
      </c>
      <c r="P266" s="1" t="e">
        <f aca="false">IF(#REF!=#REF!,IF(K266="Stroke",IF(K267="Stroke",IF(#REF!=#REF!,IF(Q266=Q267,IF((J267-J266)&lt;0,1000+J267-J266-O266,J267-J266-O266),""),""),""),""),"")</f>
        <v>#REF!</v>
      </c>
      <c r="Q266" s="1" t="n">
        <v>1</v>
      </c>
      <c r="R266" s="1" t="e">
        <f aca="false">IF(#REF!&lt;&gt;#REF!,COUNTIFS($K$112:$K$1378,$K$112,#REF!,#REF!),"")</f>
        <v>#REF!</v>
      </c>
      <c r="S266" s="1" t="e">
        <f aca="false">IF(AND(#REF!&lt;&gt;#REF!,#REF!=#REF!,M266="positive",M267="negative"),1,"")</f>
        <v>#REF!</v>
      </c>
      <c r="T266" s="1" t="e">
        <f aca="false">IF(AND(#REF!=#REF!,K:K="stroke",M:M="positive",S266&lt;&gt;"1"),1,"")</f>
        <v>#REF!</v>
      </c>
      <c r="U266" s="1" t="e">
        <f aca="false">IF((AND(R266&lt;&gt;"",W266&lt;&gt;1,K:K="stroke",M:M="negative",#REF!=#REF!)),IF(W266&lt;&gt;0,"",1),"")</f>
        <v>#REF!</v>
      </c>
      <c r="V266" s="1" t="e">
        <f aca="false">IF(R266="","",(SUM(S266:U266)+W266))</f>
        <v>#REF!</v>
      </c>
      <c r="W266" s="1" t="e">
        <f aca="false">IF(#REF!&lt;&gt;#REF!,COUNTIFS($K$112:$K$1378,"up",#REF!,#REF!),"")</f>
        <v>#REF!</v>
      </c>
      <c r="X266" s="1" t="e">
        <f aca="false">IF(#REF!&lt;&gt;#REF!,COUNTIFS($K$112:$K$1378,"SRS",#REF!,#REF!),"")</f>
        <v>#REF!</v>
      </c>
      <c r="Y266" s="1" t="e">
        <f aca="false">IF(R266&lt;&gt;"",IF(R266=1,"",COUNTIFS($O$112:$O$1378,"&gt;40",#REF!,#REF!)),"")</f>
        <v>#REF!</v>
      </c>
      <c r="Z266" s="1"/>
      <c r="AA266" s="1"/>
      <c r="AB266" s="1"/>
      <c r="AC266" s="1"/>
      <c r="AD266" s="1"/>
      <c r="AE266" s="1"/>
      <c r="AF266" s="1"/>
      <c r="AG266" s="1"/>
      <c r="AH266" s="1"/>
    </row>
    <row r="267" s="5" customFormat="true" ht="15.75" hidden="false" customHeight="false" outlineLevel="0" collapsed="false">
      <c r="A267" s="1" t="n">
        <f aca="false">I267+(H267*60)+(G267*3600)</f>
        <v>62300</v>
      </c>
      <c r="B267" s="2" t="str">
        <f aca="false">CONCATENATE(D267,E267,F267,G267,H267,I267)</f>
        <v>20171021171820</v>
      </c>
      <c r="C267" s="1" t="str">
        <f aca="false">CONCATENATE(D267,E267,F267)</f>
        <v>20171021</v>
      </c>
      <c r="D267" s="1" t="n">
        <v>2017</v>
      </c>
      <c r="E267" s="1" t="n">
        <v>10</v>
      </c>
      <c r="F267" s="1" t="n">
        <v>21</v>
      </c>
      <c r="G267" s="1" t="n">
        <v>17</v>
      </c>
      <c r="H267" s="1" t="n">
        <v>18</v>
      </c>
      <c r="I267" s="1" t="n">
        <v>20</v>
      </c>
      <c r="J267" s="1" t="n">
        <v>244</v>
      </c>
      <c r="K267" s="1" t="s">
        <v>11</v>
      </c>
      <c r="L267" s="1" t="e">
        <f aca="false">IF(#REF!=#REF!,IF(K267="Stroke",IF(K268="Stroke",IF((J268-J267)&lt;0,1000+J268-J267,J268-J267),""),""),"")</f>
        <v>#REF!</v>
      </c>
      <c r="M267" s="1" t="s">
        <v>1</v>
      </c>
      <c r="N267" s="1" t="s">
        <v>2</v>
      </c>
      <c r="O267" s="1" t="n">
        <v>0.5</v>
      </c>
      <c r="P267" s="1" t="e">
        <f aca="false">IF(#REF!=#REF!,IF(K267="Stroke",IF(K268="Stroke",IF(#REF!=#REF!,IF(Q267=Q268,IF((J268-J267)&lt;0,1000+J268-J267-O267,J268-J267-O267),""),""),""),""),"")</f>
        <v>#REF!</v>
      </c>
      <c r="Q267" s="1" t="n">
        <v>1</v>
      </c>
      <c r="R267" s="1" t="e">
        <f aca="false">IF(#REF!&lt;&gt;#REF!,COUNTIFS($K$112:$K$1378,$K$112,#REF!,#REF!),"")</f>
        <v>#REF!</v>
      </c>
      <c r="S267" s="1" t="e">
        <f aca="false">IF(AND(#REF!&lt;&gt;#REF!,#REF!=#REF!,M267="positive",M268="negative"),1,"")</f>
        <v>#REF!</v>
      </c>
      <c r="T267" s="1" t="e">
        <f aca="false">IF(AND(#REF!=#REF!,K:K="stroke",M:M="positive",S267&lt;&gt;"1"),1,"")</f>
        <v>#REF!</v>
      </c>
      <c r="U267" s="1" t="e">
        <f aca="false">IF((AND(R267&lt;&gt;"",W267&lt;&gt;1,K:K="stroke",M:M="negative",#REF!=#REF!)),IF(W267&lt;&gt;0,"",1),"")</f>
        <v>#REF!</v>
      </c>
      <c r="V267" s="1" t="e">
        <f aca="false">IF(R267="","",(SUM(S267:U267)+W267))</f>
        <v>#REF!</v>
      </c>
      <c r="W267" s="1" t="e">
        <f aca="false">IF(#REF!&lt;&gt;#REF!,COUNTIFS($K$112:$K$1378,"up",#REF!,#REF!),"")</f>
        <v>#REF!</v>
      </c>
      <c r="X267" s="1" t="e">
        <f aca="false">IF(#REF!&lt;&gt;#REF!,COUNTIFS($K$112:$K$1378,"SRS",#REF!,#REF!),"")</f>
        <v>#REF!</v>
      </c>
      <c r="Y267" s="1" t="e">
        <f aca="false">IF(R267&lt;&gt;"",IF(R267=1,"",COUNTIFS($O$112:$O$1378,"&gt;40",#REF!,#REF!)),"")</f>
        <v>#REF!</v>
      </c>
      <c r="Z267" s="1"/>
      <c r="AA267" s="1"/>
      <c r="AB267" s="1"/>
      <c r="AC267" s="1"/>
      <c r="AD267" s="1"/>
      <c r="AE267" s="1"/>
      <c r="AF267" s="1"/>
      <c r="AG267" s="1"/>
      <c r="AH267" s="1"/>
    </row>
    <row r="268" s="5" customFormat="true" ht="15.75" hidden="false" customHeight="false" outlineLevel="0" collapsed="false">
      <c r="A268" s="1" t="n">
        <f aca="false">I268+(H268*60)+(G268*3600)</f>
        <v>62300</v>
      </c>
      <c r="B268" s="2" t="str">
        <f aca="false">CONCATENATE(D268,E268,F268,G268,H268,I268)</f>
        <v>20171021171820</v>
      </c>
      <c r="C268" s="1" t="str">
        <f aca="false">CONCATENATE(D268,E268,F268)</f>
        <v>20171021</v>
      </c>
      <c r="D268" s="1" t="n">
        <v>2017</v>
      </c>
      <c r="E268" s="1" t="n">
        <v>10</v>
      </c>
      <c r="F268" s="1" t="n">
        <v>21</v>
      </c>
      <c r="G268" s="1" t="n">
        <v>17</v>
      </c>
      <c r="H268" s="1" t="n">
        <v>18</v>
      </c>
      <c r="I268" s="1" t="n">
        <v>20</v>
      </c>
      <c r="J268" s="1" t="n">
        <v>318</v>
      </c>
      <c r="K268" s="1" t="s">
        <v>11</v>
      </c>
      <c r="L268" s="1" t="e">
        <f aca="false">IF(#REF!=#REF!,IF(K268="Stroke",IF(K269="Stroke",IF((J269-J268)&lt;0,1000+J269-J268,J269-J268),""),""),"")</f>
        <v>#REF!</v>
      </c>
      <c r="M268" s="1" t="s">
        <v>1</v>
      </c>
      <c r="N268" s="1" t="s">
        <v>2</v>
      </c>
      <c r="O268" s="1" t="n">
        <v>7</v>
      </c>
      <c r="P268" s="1" t="e">
        <f aca="false">IF(#REF!=#REF!,IF(K268="Stroke",IF(K269="Stroke",IF(#REF!=#REF!,IF(Q268=Q269,IF((J269-J268)&lt;0,1000+J269-J268-O268,J269-J268-O268),""),""),""),""),"")</f>
        <v>#REF!</v>
      </c>
      <c r="Q268" s="1" t="n">
        <v>1</v>
      </c>
      <c r="R268" s="1" t="e">
        <f aca="false">IF(#REF!&lt;&gt;#REF!,COUNTIFS($K$112:$K$1378,$K$112,#REF!,#REF!),"")</f>
        <v>#REF!</v>
      </c>
      <c r="S268" s="1" t="e">
        <f aca="false">IF(AND(#REF!&lt;&gt;#REF!,#REF!=#REF!,M268="positive",M269="negative"),1,"")</f>
        <v>#REF!</v>
      </c>
      <c r="T268" s="1" t="e">
        <f aca="false">IF(AND(#REF!=#REF!,K:K="stroke",M:M="positive",S268&lt;&gt;"1"),1,"")</f>
        <v>#REF!</v>
      </c>
      <c r="U268" s="1" t="e">
        <f aca="false">IF((AND(R268&lt;&gt;"",W268&lt;&gt;1,K:K="stroke",M:M="negative",#REF!=#REF!)),IF(W268&lt;&gt;0,"",1),"")</f>
        <v>#REF!</v>
      </c>
      <c r="V268" s="1" t="e">
        <f aca="false">IF(R268="","",(SUM(S268:U268)+W268))</f>
        <v>#REF!</v>
      </c>
      <c r="W268" s="1" t="e">
        <f aca="false">IF(#REF!&lt;&gt;#REF!,COUNTIFS($K$112:$K$1378,"up",#REF!,#REF!),"")</f>
        <v>#REF!</v>
      </c>
      <c r="X268" s="1" t="e">
        <f aca="false">IF(#REF!&lt;&gt;#REF!,COUNTIFS($K$112:$K$1378,"SRS",#REF!,#REF!),"")</f>
        <v>#REF!</v>
      </c>
      <c r="Y268" s="1" t="e">
        <f aca="false">IF(R268&lt;&gt;"",IF(R268=1,"",COUNTIFS($O$112:$O$1378,"&gt;40",#REF!,#REF!)),"")</f>
        <v>#REF!</v>
      </c>
      <c r="Z268" s="1"/>
      <c r="AA268" s="1"/>
      <c r="AB268" s="1"/>
      <c r="AC268" s="1"/>
      <c r="AD268" s="1"/>
      <c r="AE268" s="1"/>
      <c r="AF268" s="1"/>
      <c r="AG268" s="1"/>
      <c r="AH268" s="1"/>
    </row>
    <row r="269" customFormat="false" ht="15.75" hidden="false" customHeight="false" outlineLevel="0" collapsed="false">
      <c r="A269" s="5" t="n">
        <f aca="false">I269+(H269*60)+(G269*3600)</f>
        <v>62466</v>
      </c>
      <c r="B269" s="6" t="str">
        <f aca="false">CONCATENATE(D269,E269,F269,G269,H269,I269)</f>
        <v>2017102117216</v>
      </c>
      <c r="C269" s="5" t="str">
        <f aca="false">CONCATENATE(D269,E269,F269)</f>
        <v>20171021</v>
      </c>
      <c r="D269" s="5" t="n">
        <v>2017</v>
      </c>
      <c r="E269" s="5" t="n">
        <v>10</v>
      </c>
      <c r="F269" s="5" t="n">
        <v>21</v>
      </c>
      <c r="G269" s="5" t="n">
        <v>17</v>
      </c>
      <c r="H269" s="5" t="n">
        <v>21</v>
      </c>
      <c r="I269" s="5" t="n">
        <v>6</v>
      </c>
      <c r="J269" s="5" t="n">
        <v>143</v>
      </c>
      <c r="K269" s="5" t="s">
        <v>11</v>
      </c>
      <c r="L269" s="5" t="e">
        <f aca="false">IF(#REF!=#REF!,IF(K269="Stroke",IF(K270="Stroke",IF((J270-J269)&lt;0,1000+J270-J269,J270-J269),""),""),"")</f>
        <v>#REF!</v>
      </c>
      <c r="M269" s="5" t="s">
        <v>1</v>
      </c>
      <c r="N269" s="5" t="s">
        <v>2</v>
      </c>
      <c r="O269" s="5" t="n">
        <v>2</v>
      </c>
      <c r="P269" s="5" t="e">
        <f aca="false">IF(#REF!=#REF!,IF(K269="Stroke",IF(K270="Stroke",IF(#REF!=#REF!,IF(Q269=Q270,IF((J270-J269)&lt;0,1000+J270-J269-O269,J270-J269-O269),""),""),""),""),"")</f>
        <v>#REF!</v>
      </c>
      <c r="Q269" s="5" t="n">
        <v>1</v>
      </c>
      <c r="R269" s="5" t="e">
        <f aca="false">IF(#REF!&lt;&gt;#REF!,COUNTIFS($K$112:$K$1378,$K$112,#REF!,#REF!),"")</f>
        <v>#REF!</v>
      </c>
      <c r="S269" s="5" t="e">
        <f aca="false">IF(AND(#REF!&lt;&gt;#REF!,#REF!=#REF!,M269="positive",M270="negative"),1,"")</f>
        <v>#REF!</v>
      </c>
      <c r="T269" s="5" t="e">
        <f aca="false">IF(AND(#REF!=#REF!,K:K="stroke",M:M="positive",S269&lt;&gt;"1"),1,"")</f>
        <v>#REF!</v>
      </c>
      <c r="U269" s="5" t="e">
        <f aca="false">IF((AND(R269&lt;&gt;"",W269&lt;&gt;1,K:K="stroke",M:M="negative",#REF!=#REF!)),IF(W269&lt;&gt;0,"",1),"")</f>
        <v>#REF!</v>
      </c>
      <c r="V269" s="5" t="e">
        <f aca="false">IF(R269="","",(SUM(S269:U269)+W269))</f>
        <v>#REF!</v>
      </c>
      <c r="W269" s="5" t="e">
        <f aca="false">IF(#REF!&lt;&gt;#REF!,COUNTIFS($K$112:$K$1378,"up",#REF!,#REF!),"")</f>
        <v>#REF!</v>
      </c>
      <c r="X269" s="5" t="e">
        <f aca="false">IF(#REF!&lt;&gt;#REF!,COUNTIFS($K$112:$K$1378,"SRS",#REF!,#REF!),"")</f>
        <v>#REF!</v>
      </c>
      <c r="Y269" s="5" t="e">
        <f aca="false">IF(R269&lt;&gt;"",IF(R269=1,"",COUNTIFS($O$112:$O$1378,"&gt;40",#REF!,#REF!)),"")</f>
        <v>#REF!</v>
      </c>
      <c r="Z269" s="5"/>
      <c r="AA269" s="5"/>
      <c r="AB269" s="5"/>
      <c r="AC269" s="5"/>
      <c r="AD269" s="5"/>
      <c r="AE269" s="5"/>
      <c r="AF269" s="5"/>
      <c r="AG269" s="5"/>
      <c r="AH269" s="5"/>
    </row>
    <row r="270" customFormat="false" ht="15.75" hidden="false" customHeight="false" outlineLevel="0" collapsed="false">
      <c r="A270" s="1" t="n">
        <f aca="false">I270+(H270*60)+(G270*3600)</f>
        <v>62466</v>
      </c>
      <c r="B270" s="2" t="str">
        <f aca="false">CONCATENATE(D270,E270,F270,G270,H270,I270)</f>
        <v>2017102117216</v>
      </c>
      <c r="C270" s="1" t="str">
        <f aca="false">CONCATENATE(D270,E270,F270)</f>
        <v>20171021</v>
      </c>
      <c r="D270" s="1" t="n">
        <v>2017</v>
      </c>
      <c r="E270" s="1" t="n">
        <v>10</v>
      </c>
      <c r="F270" s="1" t="n">
        <v>21</v>
      </c>
      <c r="G270" s="1" t="n">
        <v>17</v>
      </c>
      <c r="H270" s="1" t="n">
        <v>21</v>
      </c>
      <c r="I270" s="1" t="n">
        <v>6</v>
      </c>
      <c r="J270" s="1" t="n">
        <v>157</v>
      </c>
      <c r="K270" s="1" t="s">
        <v>11</v>
      </c>
      <c r="L270" s="1" t="e">
        <f aca="false">IF(#REF!=#REF!,IF(K270="Stroke",IF(K271="Stroke",IF((J271-J270)&lt;0,1000+J271-J270,J271-J270),""),""),"")</f>
        <v>#REF!</v>
      </c>
      <c r="M270" s="1" t="s">
        <v>1</v>
      </c>
      <c r="N270" s="1" t="s">
        <v>2</v>
      </c>
      <c r="O270" s="1" t="n">
        <v>0.5</v>
      </c>
      <c r="P270" s="1" t="e">
        <f aca="false">IF(#REF!=#REF!,IF(K270="Stroke",IF(K271="Stroke",IF(#REF!=#REF!,IF(Q270=Q271,IF((J271-J270)&lt;0,1000+J271-J270-O270,J271-J270-O270),""),""),""),""),"")</f>
        <v>#REF!</v>
      </c>
      <c r="Q270" s="1" t="n">
        <v>1</v>
      </c>
      <c r="R270" s="1" t="e">
        <f aca="false">IF(#REF!&lt;&gt;#REF!,COUNTIFS($K$112:$K$1378,$K$112,#REF!,#REF!),"")</f>
        <v>#REF!</v>
      </c>
      <c r="S270" s="1" t="e">
        <f aca="false">IF(AND(#REF!&lt;&gt;#REF!,#REF!=#REF!,M270="positive",M271="negative"),1,"")</f>
        <v>#REF!</v>
      </c>
      <c r="T270" s="1" t="e">
        <f aca="false">IF(AND(#REF!=#REF!,K:K="stroke",M:M="positive",S270&lt;&gt;"1"),1,"")</f>
        <v>#REF!</v>
      </c>
      <c r="U270" s="1" t="e">
        <f aca="false">IF((AND(R270&lt;&gt;"",W270&lt;&gt;1,K:K="stroke",M:M="negative",#REF!=#REF!)),IF(W270&lt;&gt;0,"",1),"")</f>
        <v>#REF!</v>
      </c>
      <c r="V270" s="1" t="e">
        <f aca="false">IF(R270="","",(SUM(S270:U270)+W270))</f>
        <v>#REF!</v>
      </c>
      <c r="W270" s="1" t="e">
        <f aca="false">IF(#REF!&lt;&gt;#REF!,COUNTIFS($K$112:$K$1378,"up",#REF!,#REF!),"")</f>
        <v>#REF!</v>
      </c>
      <c r="X270" s="1" t="e">
        <f aca="false">IF(#REF!&lt;&gt;#REF!,COUNTIFS($K$112:$K$1378,"SRS",#REF!,#REF!),"")</f>
        <v>#REF!</v>
      </c>
      <c r="Y270" s="1" t="e">
        <f aca="false">IF(R270&lt;&gt;"",IF(R270=1,"",COUNTIFS($O$112:$O$1378,"&gt;40",#REF!,#REF!)),"")</f>
        <v>#REF!</v>
      </c>
    </row>
    <row r="271" customFormat="false" ht="15.75" hidden="false" customHeight="false" outlineLevel="0" collapsed="false">
      <c r="A271" s="1" t="n">
        <f aca="false">I271+(H271*60)+(G271*3600)</f>
        <v>62466</v>
      </c>
      <c r="B271" s="2" t="str">
        <f aca="false">CONCATENATE(D271,E271,F271,G271,H271,I271)</f>
        <v>2017102117216</v>
      </c>
      <c r="C271" s="1" t="str">
        <f aca="false">CONCATENATE(D271,E271,F271)</f>
        <v>20171021</v>
      </c>
      <c r="D271" s="1" t="n">
        <v>2017</v>
      </c>
      <c r="E271" s="1" t="n">
        <v>10</v>
      </c>
      <c r="F271" s="1" t="n">
        <v>21</v>
      </c>
      <c r="G271" s="1" t="n">
        <v>17</v>
      </c>
      <c r="H271" s="1" t="n">
        <v>21</v>
      </c>
      <c r="I271" s="1" t="n">
        <v>6</v>
      </c>
      <c r="J271" s="1" t="n">
        <v>188</v>
      </c>
      <c r="K271" s="1" t="s">
        <v>11</v>
      </c>
      <c r="L271" s="1" t="e">
        <f aca="false">IF(#REF!=#REF!,IF(K271="Stroke",IF(K272="Stroke",IF((J272-J271)&lt;0,1000+J272-J271,J272-J271),""),""),"")</f>
        <v>#REF!</v>
      </c>
      <c r="M271" s="1" t="s">
        <v>1</v>
      </c>
      <c r="N271" s="1" t="s">
        <v>2</v>
      </c>
      <c r="O271" s="1" t="n">
        <v>1.5</v>
      </c>
      <c r="P271" s="1" t="e">
        <f aca="false">IF(#REF!=#REF!,IF(K271="Stroke",IF(K272="Stroke",IF(#REF!=#REF!,IF(Q271=Q272,IF((J272-J271)&lt;0,1000+J272-J271-O271,J272-J271-O271),""),""),""),""),"")</f>
        <v>#REF!</v>
      </c>
      <c r="Q271" s="1" t="n">
        <v>1</v>
      </c>
      <c r="R271" s="1" t="e">
        <f aca="false">IF(#REF!&lt;&gt;#REF!,COUNTIFS($K$112:$K$1378,$K$112,#REF!,#REF!),"")</f>
        <v>#REF!</v>
      </c>
      <c r="S271" s="1" t="e">
        <f aca="false">IF(AND(#REF!&lt;&gt;#REF!,#REF!=#REF!,M271="positive",M272="negative"),1,"")</f>
        <v>#REF!</v>
      </c>
      <c r="T271" s="1" t="e">
        <f aca="false">IF(AND(#REF!=#REF!,K:K="stroke",M:M="positive",S271&lt;&gt;"1"),1,"")</f>
        <v>#REF!</v>
      </c>
      <c r="U271" s="1" t="e">
        <f aca="false">IF((AND(R271&lt;&gt;"",W271&lt;&gt;1,K:K="stroke",M:M="negative",#REF!=#REF!)),IF(W271&lt;&gt;0,"",1),"")</f>
        <v>#REF!</v>
      </c>
      <c r="V271" s="1" t="e">
        <f aca="false">IF(R271="","",(SUM(S271:U271)+W271))</f>
        <v>#REF!</v>
      </c>
      <c r="W271" s="1" t="e">
        <f aca="false">IF(#REF!&lt;&gt;#REF!,COUNTIFS($K$112:$K$1378,"up",#REF!,#REF!),"")</f>
        <v>#REF!</v>
      </c>
      <c r="X271" s="1" t="e">
        <f aca="false">IF(#REF!&lt;&gt;#REF!,COUNTIFS($K$112:$K$1378,"SRS",#REF!,#REF!),"")</f>
        <v>#REF!</v>
      </c>
      <c r="Y271" s="1" t="e">
        <f aca="false">IF(R271&lt;&gt;"",IF(R271=1,"",COUNTIFS($O$112:$O$1378,"&gt;40",#REF!,#REF!)),"")</f>
        <v>#REF!</v>
      </c>
    </row>
    <row r="272" s="5" customFormat="true" ht="15.75" hidden="false" customHeight="false" outlineLevel="0" collapsed="false">
      <c r="A272" s="1" t="n">
        <f aca="false">I272+(H272*60)+(G272*3600)</f>
        <v>62466</v>
      </c>
      <c r="B272" s="2" t="str">
        <f aca="false">CONCATENATE(D272,E272,F272,G272,H272,I272)</f>
        <v>2017102117216</v>
      </c>
      <c r="C272" s="1" t="str">
        <f aca="false">CONCATENATE(D272,E272,F272)</f>
        <v>20171021</v>
      </c>
      <c r="D272" s="1" t="n">
        <v>2017</v>
      </c>
      <c r="E272" s="1" t="n">
        <v>10</v>
      </c>
      <c r="F272" s="1" t="n">
        <v>21</v>
      </c>
      <c r="G272" s="1" t="n">
        <v>17</v>
      </c>
      <c r="H272" s="1" t="n">
        <v>21</v>
      </c>
      <c r="I272" s="1" t="n">
        <v>6</v>
      </c>
      <c r="J272" s="1" t="n">
        <v>205</v>
      </c>
      <c r="K272" s="1" t="s">
        <v>11</v>
      </c>
      <c r="L272" s="1" t="e">
        <f aca="false">IF(#REF!=#REF!,IF(K272="Stroke",IF(K273="Stroke",IF((J273-J272)&lt;0,1000+J273-J272,J273-J272),""),""),"")</f>
        <v>#REF!</v>
      </c>
      <c r="M272" s="1" t="s">
        <v>1</v>
      </c>
      <c r="N272" s="1" t="s">
        <v>2</v>
      </c>
      <c r="O272" s="1" t="n">
        <v>4</v>
      </c>
      <c r="P272" s="1" t="e">
        <f aca="false">IF(#REF!=#REF!,IF(K272="Stroke",IF(K273="Stroke",IF(#REF!=#REF!,IF(Q272=Q273,IF((J273-J272)&lt;0,1000+J273-J272-O272,J273-J272-O272),""),""),""),""),"")</f>
        <v>#REF!</v>
      </c>
      <c r="Q272" s="1" t="n">
        <v>1</v>
      </c>
      <c r="R272" s="1" t="e">
        <f aca="false">IF(#REF!&lt;&gt;#REF!,COUNTIFS($K$112:$K$1378,$K$112,#REF!,#REF!),"")</f>
        <v>#REF!</v>
      </c>
      <c r="S272" s="1" t="e">
        <f aca="false">IF(AND(#REF!&lt;&gt;#REF!,#REF!=#REF!,M272="positive",M273="negative"),1,"")</f>
        <v>#REF!</v>
      </c>
      <c r="T272" s="1" t="e">
        <f aca="false">IF(AND(#REF!=#REF!,K:K="stroke",M:M="positive",S272&lt;&gt;"1"),1,"")</f>
        <v>#REF!</v>
      </c>
      <c r="U272" s="1" t="e">
        <f aca="false">IF((AND(R272&lt;&gt;"",W272&lt;&gt;1,K:K="stroke",M:M="negative",#REF!=#REF!)),IF(W272&lt;&gt;0,"",1),"")</f>
        <v>#REF!</v>
      </c>
      <c r="V272" s="1" t="e">
        <f aca="false">IF(R272="","",(SUM(S272:U272)+W272))</f>
        <v>#REF!</v>
      </c>
      <c r="W272" s="1" t="e">
        <f aca="false">IF(#REF!&lt;&gt;#REF!,COUNTIFS($K$112:$K$1378,"up",#REF!,#REF!),"")</f>
        <v>#REF!</v>
      </c>
      <c r="X272" s="1" t="e">
        <f aca="false">IF(#REF!&lt;&gt;#REF!,COUNTIFS($K$112:$K$1378,"SRS",#REF!,#REF!),"")</f>
        <v>#REF!</v>
      </c>
      <c r="Y272" s="1" t="e">
        <f aca="false">IF(R272&lt;&gt;"",IF(R272=1,"",COUNTIFS($O$112:$O$1378,"&gt;40",#REF!,#REF!)),"")</f>
        <v>#REF!</v>
      </c>
      <c r="Z272" s="1"/>
      <c r="AA272" s="1"/>
      <c r="AB272" s="1"/>
      <c r="AC272" s="1"/>
      <c r="AD272" s="1"/>
      <c r="AE272" s="1"/>
      <c r="AF272" s="1"/>
      <c r="AG272" s="1"/>
      <c r="AH272" s="1"/>
    </row>
    <row r="273" s="11" customFormat="true" ht="15.75" hidden="false" customHeight="false" outlineLevel="0" collapsed="false">
      <c r="A273" s="1" t="n">
        <f aca="false">I273+(H273*60)+(G273*3600)</f>
        <v>62466</v>
      </c>
      <c r="B273" s="2" t="str">
        <f aca="false">CONCATENATE(D273,E273,F273,G273,H273,I273)</f>
        <v>2017102117216</v>
      </c>
      <c r="C273" s="1" t="str">
        <f aca="false">CONCATENATE(D273,E273,F273)</f>
        <v>20171021</v>
      </c>
      <c r="D273" s="1" t="n">
        <v>2017</v>
      </c>
      <c r="E273" s="1" t="n">
        <v>10</v>
      </c>
      <c r="F273" s="1" t="n">
        <v>21</v>
      </c>
      <c r="G273" s="1" t="n">
        <v>17</v>
      </c>
      <c r="H273" s="1" t="n">
        <v>21</v>
      </c>
      <c r="I273" s="1" t="n">
        <v>6</v>
      </c>
      <c r="J273" s="1" t="n">
        <v>241</v>
      </c>
      <c r="K273" s="1" t="s">
        <v>11</v>
      </c>
      <c r="L273" s="1" t="e">
        <f aca="false">IF(#REF!=#REF!,IF(K273="Stroke",IF(K274="Stroke",IF((J274-J273)&lt;0,1000+J274-J273,J274-J273),""),""),"")</f>
        <v>#REF!</v>
      </c>
      <c r="M273" s="1" t="s">
        <v>1</v>
      </c>
      <c r="N273" s="1" t="s">
        <v>2</v>
      </c>
      <c r="O273" s="1" t="n">
        <v>13</v>
      </c>
      <c r="P273" s="1" t="e">
        <f aca="false">IF(#REF!=#REF!,IF(K273="Stroke",IF(K274="Stroke",IF(#REF!=#REF!,IF(Q273=Q274,IF((J274-J273)&lt;0,1000+J274-J273-O273,J274-J273-O273),""),""),""),""),"")</f>
        <v>#REF!</v>
      </c>
      <c r="Q273" s="1" t="n">
        <v>1</v>
      </c>
      <c r="R273" s="1" t="e">
        <f aca="false">IF(#REF!&lt;&gt;#REF!,COUNTIFS($K$112:$K$1378,$K$112,#REF!,#REF!),"")</f>
        <v>#REF!</v>
      </c>
      <c r="S273" s="1" t="e">
        <f aca="false">IF(AND(#REF!&lt;&gt;#REF!,#REF!=#REF!,M273="positive",M274="negative"),1,"")</f>
        <v>#REF!</v>
      </c>
      <c r="T273" s="1" t="e">
        <f aca="false">IF(AND(#REF!=#REF!,K:K="stroke",M:M="positive",S273&lt;&gt;"1"),1,"")</f>
        <v>#REF!</v>
      </c>
      <c r="U273" s="1" t="e">
        <f aca="false">IF((AND(R273&lt;&gt;"",W273&lt;&gt;1,K:K="stroke",M:M="negative",#REF!=#REF!)),IF(W273&lt;&gt;0,"",1),"")</f>
        <v>#REF!</v>
      </c>
      <c r="V273" s="1" t="e">
        <f aca="false">IF(R273="","",(SUM(S273:U273)+W273))</f>
        <v>#REF!</v>
      </c>
      <c r="W273" s="1" t="e">
        <f aca="false">IF(#REF!&lt;&gt;#REF!,COUNTIFS($K$112:$K$1378,"up",#REF!,#REF!),"")</f>
        <v>#REF!</v>
      </c>
      <c r="X273" s="1" t="e">
        <f aca="false">IF(#REF!&lt;&gt;#REF!,COUNTIFS($K$112:$K$1378,"SRS",#REF!,#REF!),"")</f>
        <v>#REF!</v>
      </c>
      <c r="Y273" s="1" t="e">
        <f aca="false">IF(R273&lt;&gt;"",IF(R273=1,"",COUNTIFS($O$112:$O$1378,"&gt;40",#REF!,#REF!)),"")</f>
        <v>#REF!</v>
      </c>
      <c r="Z273" s="1" t="s">
        <v>15</v>
      </c>
      <c r="AA273" s="1"/>
      <c r="AB273" s="1"/>
      <c r="AC273" s="1"/>
      <c r="AD273" s="1"/>
      <c r="AE273" s="1"/>
      <c r="AF273" s="1"/>
      <c r="AG273" s="1"/>
      <c r="AH273" s="1"/>
    </row>
    <row r="274" customFormat="false" ht="15.75" hidden="false" customHeight="false" outlineLevel="0" collapsed="false">
      <c r="A274" s="1" t="n">
        <f aca="false">I274+(H274*60)+(G274*3600)</f>
        <v>62466</v>
      </c>
      <c r="B274" s="2" t="str">
        <f aca="false">CONCATENATE(D274,E274,F274,G274,H274,I274)</f>
        <v>2017102117216</v>
      </c>
      <c r="C274" s="1" t="str">
        <f aca="false">CONCATENATE(D274,E274,F274)</f>
        <v>20171021</v>
      </c>
      <c r="D274" s="1" t="n">
        <v>2017</v>
      </c>
      <c r="E274" s="1" t="n">
        <v>10</v>
      </c>
      <c r="F274" s="1" t="n">
        <v>21</v>
      </c>
      <c r="G274" s="1" t="n">
        <v>17</v>
      </c>
      <c r="H274" s="1" t="n">
        <v>21</v>
      </c>
      <c r="I274" s="1" t="n">
        <v>6</v>
      </c>
      <c r="J274" s="1" t="n">
        <v>306</v>
      </c>
      <c r="K274" s="1" t="s">
        <v>11</v>
      </c>
      <c r="L274" s="1" t="e">
        <f aca="false">IF(#REF!=#REF!,IF(K274="Stroke",IF(K275="Stroke",IF((J275-J274)&lt;0,1000+J275-J274,J275-J274),""),""),"")</f>
        <v>#REF!</v>
      </c>
      <c r="M274" s="1" t="s">
        <v>1</v>
      </c>
      <c r="N274" s="1" t="s">
        <v>2</v>
      </c>
      <c r="O274" s="1" t="n">
        <v>3</v>
      </c>
      <c r="P274" s="1" t="e">
        <f aca="false">IF(#REF!=#REF!,IF(K274="Stroke",IF(K275="Stroke",IF(#REF!=#REF!,IF(Q274=Q275,IF((J275-J274)&lt;0,1000+J275-J274-O274,J275-J274-O274),""),""),""),""),"")</f>
        <v>#REF!</v>
      </c>
      <c r="Q274" s="1" t="n">
        <v>1</v>
      </c>
      <c r="R274" s="1" t="e">
        <f aca="false">IF(#REF!&lt;&gt;#REF!,COUNTIFS($K$112:$K$1378,$K$112,#REF!,#REF!),"")</f>
        <v>#REF!</v>
      </c>
      <c r="S274" s="1" t="e">
        <f aca="false">IF(AND(#REF!&lt;&gt;#REF!,#REF!=#REF!,M274="positive",M275="negative"),1,"")</f>
        <v>#REF!</v>
      </c>
      <c r="T274" s="1" t="e">
        <f aca="false">IF(AND(#REF!=#REF!,K:K="stroke",M:M="positive",S274&lt;&gt;"1"),1,"")</f>
        <v>#REF!</v>
      </c>
      <c r="U274" s="1" t="e">
        <f aca="false">IF((AND(R274&lt;&gt;"",W274&lt;&gt;1,K:K="stroke",M:M="negative",#REF!=#REF!)),IF(W274&lt;&gt;0,"",1),"")</f>
        <v>#REF!</v>
      </c>
      <c r="V274" s="1" t="e">
        <f aca="false">IF(R274="","",(SUM(S274:U274)+W274))</f>
        <v>#REF!</v>
      </c>
      <c r="W274" s="1" t="e">
        <f aca="false">IF(#REF!&lt;&gt;#REF!,COUNTIFS($K$112:$K$1378,"up",#REF!,#REF!),"")</f>
        <v>#REF!</v>
      </c>
      <c r="X274" s="1" t="e">
        <f aca="false">IF(#REF!&lt;&gt;#REF!,COUNTIFS($K$112:$K$1378,"SRS",#REF!,#REF!),"")</f>
        <v>#REF!</v>
      </c>
      <c r="Y274" s="1" t="e">
        <f aca="false">IF(R274&lt;&gt;"",IF(R274=1,"",COUNTIFS($O$112:$O$1378,"&gt;40",#REF!,#REF!)),"")</f>
        <v>#REF!</v>
      </c>
    </row>
    <row r="275" customFormat="false" ht="15.75" hidden="false" customHeight="false" outlineLevel="0" collapsed="false">
      <c r="A275" s="1" t="n">
        <f aca="false">I275+(H275*60)+(G275*3600)</f>
        <v>62466</v>
      </c>
      <c r="B275" s="2" t="str">
        <f aca="false">CONCATENATE(D275,E275,F275,G275,H275,I275)</f>
        <v>2017102117216</v>
      </c>
      <c r="C275" s="1" t="str">
        <f aca="false">CONCATENATE(D275,E275,F275)</f>
        <v>20171021</v>
      </c>
      <c r="D275" s="1" t="n">
        <v>2017</v>
      </c>
      <c r="E275" s="1" t="n">
        <v>10</v>
      </c>
      <c r="F275" s="1" t="n">
        <v>21</v>
      </c>
      <c r="G275" s="1" t="n">
        <v>17</v>
      </c>
      <c r="H275" s="1" t="n">
        <v>21</v>
      </c>
      <c r="I275" s="1" t="n">
        <v>6</v>
      </c>
      <c r="J275" s="1" t="n">
        <v>368</v>
      </c>
      <c r="K275" s="1" t="s">
        <v>11</v>
      </c>
      <c r="L275" s="1" t="e">
        <f aca="false">IF(#REF!=#REF!,IF(K275="Stroke",IF(K276="Stroke",IF((J276-J275)&lt;0,1000+J276-J275,J276-J275),""),""),"")</f>
        <v>#REF!</v>
      </c>
      <c r="M275" s="1" t="s">
        <v>1</v>
      </c>
      <c r="N275" s="1" t="s">
        <v>2</v>
      </c>
      <c r="O275" s="1" t="n">
        <v>4</v>
      </c>
      <c r="P275" s="1" t="e">
        <f aca="false">IF(#REF!=#REF!,IF(K275="Stroke",IF(K276="Stroke",IF(#REF!=#REF!,IF(Q275=Q276,IF((J276-J275)&lt;0,1000+J276-J275-O275,J276-J275-O275),""),""),""),""),"")</f>
        <v>#REF!</v>
      </c>
      <c r="Q275" s="1" t="n">
        <v>1</v>
      </c>
      <c r="R275" s="1" t="e">
        <f aca="false">IF(#REF!&lt;&gt;#REF!,COUNTIFS($K$112:$K$1378,$K$112,#REF!,#REF!),"")</f>
        <v>#REF!</v>
      </c>
      <c r="S275" s="1" t="e">
        <f aca="false">IF(AND(#REF!&lt;&gt;#REF!,#REF!=#REF!,M275="positive",M276="negative"),1,"")</f>
        <v>#REF!</v>
      </c>
      <c r="T275" s="1" t="e">
        <f aca="false">IF(AND(#REF!=#REF!,K:K="stroke",M:M="positive",S275&lt;&gt;"1"),1,"")</f>
        <v>#REF!</v>
      </c>
      <c r="U275" s="1" t="e">
        <f aca="false">IF((AND(R275&lt;&gt;"",W275&lt;&gt;1,K:K="stroke",M:M="negative",#REF!=#REF!)),IF(W275&lt;&gt;0,"",1),"")</f>
        <v>#REF!</v>
      </c>
      <c r="V275" s="1" t="e">
        <f aca="false">IF(R275="","",(SUM(S275:U275)+W275))</f>
        <v>#REF!</v>
      </c>
      <c r="W275" s="1" t="e">
        <f aca="false">IF(#REF!&lt;&gt;#REF!,COUNTIFS($K$112:$K$1378,"up",#REF!,#REF!),"")</f>
        <v>#REF!</v>
      </c>
      <c r="X275" s="1" t="e">
        <f aca="false">IF(#REF!&lt;&gt;#REF!,COUNTIFS($K$112:$K$1378,"SRS",#REF!,#REF!),"")</f>
        <v>#REF!</v>
      </c>
      <c r="Y275" s="1" t="e">
        <f aca="false">IF(R275&lt;&gt;"",IF(R275=1,"",COUNTIFS($O$112:$O$1378,"&gt;40",#REF!,#REF!)),"")</f>
        <v>#REF!</v>
      </c>
      <c r="Z275" s="1" t="s">
        <v>15</v>
      </c>
    </row>
    <row r="276" customFormat="false" ht="15.75" hidden="false" customHeight="false" outlineLevel="0" collapsed="false">
      <c r="A276" s="1" t="n">
        <f aca="false">I276+(H276*60)+(G276*3600)</f>
        <v>62466</v>
      </c>
      <c r="B276" s="2" t="str">
        <f aca="false">CONCATENATE(D276,E276,F276,G276,H276,I276)</f>
        <v>2017102117216</v>
      </c>
      <c r="C276" s="1" t="str">
        <f aca="false">CONCATENATE(D276,E276,F276)</f>
        <v>20171021</v>
      </c>
      <c r="D276" s="1" t="n">
        <v>2017</v>
      </c>
      <c r="E276" s="1" t="n">
        <v>10</v>
      </c>
      <c r="F276" s="1" t="n">
        <v>21</v>
      </c>
      <c r="G276" s="1" t="n">
        <v>17</v>
      </c>
      <c r="H276" s="1" t="n">
        <v>21</v>
      </c>
      <c r="I276" s="1" t="n">
        <v>6</v>
      </c>
      <c r="J276" s="1" t="n">
        <v>426</v>
      </c>
      <c r="K276" s="1" t="s">
        <v>11</v>
      </c>
      <c r="L276" s="1" t="e">
        <f aca="false">IF(#REF!=#REF!,IF(K276="Stroke",IF(K277="Stroke",IF((J277-J276)&lt;0,1000+J277-J276,J277-J276),""),""),"")</f>
        <v>#REF!</v>
      </c>
      <c r="M276" s="1" t="s">
        <v>1</v>
      </c>
      <c r="N276" s="1" t="s">
        <v>2</v>
      </c>
      <c r="O276" s="1" t="n">
        <v>9</v>
      </c>
      <c r="P276" s="1" t="e">
        <f aca="false">IF(#REF!=#REF!,IF(K276="Stroke",IF(K277="Stroke",IF(#REF!=#REF!,IF(Q276=Q277,IF((J277-J276)&lt;0,1000+J277-J276-O276,J277-J276-O276),""),""),""),""),"")</f>
        <v>#REF!</v>
      </c>
      <c r="Q276" s="1" t="n">
        <v>1</v>
      </c>
      <c r="R276" s="1" t="e">
        <f aca="false">IF(#REF!&lt;&gt;#REF!,COUNTIFS($K$112:$K$1378,$K$112,#REF!,#REF!),"")</f>
        <v>#REF!</v>
      </c>
      <c r="S276" s="1" t="e">
        <f aca="false">IF(AND(#REF!&lt;&gt;#REF!,#REF!=#REF!,M276="positive",M277="negative"),1,"")</f>
        <v>#REF!</v>
      </c>
      <c r="T276" s="1" t="e">
        <f aca="false">IF(AND(#REF!=#REF!,K:K="stroke",M:M="positive",S276&lt;&gt;"1"),1,"")</f>
        <v>#REF!</v>
      </c>
      <c r="U276" s="1" t="e">
        <f aca="false">IF((AND(R276&lt;&gt;"",W276&lt;&gt;1,K:K="stroke",M:M="negative",#REF!=#REF!)),IF(W276&lt;&gt;0,"",1),"")</f>
        <v>#REF!</v>
      </c>
      <c r="V276" s="1" t="e">
        <f aca="false">IF(R276="","",(SUM(S276:U276)+W276))</f>
        <v>#REF!</v>
      </c>
      <c r="W276" s="1" t="e">
        <f aca="false">IF(#REF!&lt;&gt;#REF!,COUNTIFS($K$112:$K$1378,"up",#REF!,#REF!),"")</f>
        <v>#REF!</v>
      </c>
      <c r="X276" s="1" t="e">
        <f aca="false">IF(#REF!&lt;&gt;#REF!,COUNTIFS($K$112:$K$1378,"SRS",#REF!,#REF!),"")</f>
        <v>#REF!</v>
      </c>
      <c r="Y276" s="1" t="e">
        <f aca="false">IF(R276&lt;&gt;"",IF(R276=1,"",COUNTIFS($O$112:$O$1378,"&gt;40",#REF!,#REF!)),"")</f>
        <v>#REF!</v>
      </c>
      <c r="Z276" s="1" t="s">
        <v>15</v>
      </c>
    </row>
    <row r="277" s="5" customFormat="true" ht="15.75" hidden="false" customHeight="false" outlineLevel="0" collapsed="false">
      <c r="A277" s="1" t="n">
        <f aca="false">I277+(H277*60)+(G277*3600)</f>
        <v>62466</v>
      </c>
      <c r="B277" s="2" t="str">
        <f aca="false">CONCATENATE(D277,E277,F277,G277,H277,I277)</f>
        <v>2017102117216</v>
      </c>
      <c r="C277" s="1" t="str">
        <f aca="false">CONCATENATE(D277,E277,F277)</f>
        <v>20171021</v>
      </c>
      <c r="D277" s="1" t="n">
        <v>2017</v>
      </c>
      <c r="E277" s="1" t="n">
        <v>10</v>
      </c>
      <c r="F277" s="1" t="n">
        <v>21</v>
      </c>
      <c r="G277" s="1" t="n">
        <v>17</v>
      </c>
      <c r="H277" s="1" t="n">
        <v>21</v>
      </c>
      <c r="I277" s="1" t="n">
        <v>6</v>
      </c>
      <c r="J277" s="1" t="n">
        <v>483</v>
      </c>
      <c r="K277" s="1" t="s">
        <v>11</v>
      </c>
      <c r="L277" s="1" t="e">
        <f aca="false">IF(#REF!=#REF!,IF(K277="Stroke",IF(K278="Stroke",IF((J278-J277)&lt;0,1000+J278-J277,J278-J277),""),""),"")</f>
        <v>#REF!</v>
      </c>
      <c r="M277" s="1" t="s">
        <v>1</v>
      </c>
      <c r="N277" s="1" t="s">
        <v>2</v>
      </c>
      <c r="O277" s="1" t="n">
        <v>11</v>
      </c>
      <c r="P277" s="1" t="e">
        <f aca="false">IF(#REF!=#REF!,IF(K277="Stroke",IF(K278="Stroke",IF(#REF!=#REF!,IF(Q277=Q278,IF((J278-J277)&lt;0,1000+J278-J277-O277,J278-J277-O277),""),""),""),""),"")</f>
        <v>#REF!</v>
      </c>
      <c r="Q277" s="1" t="n">
        <v>1</v>
      </c>
      <c r="R277" s="1" t="e">
        <f aca="false">IF(#REF!&lt;&gt;#REF!,COUNTIFS($K$112:$K$1378,$K$112,#REF!,#REF!),"")</f>
        <v>#REF!</v>
      </c>
      <c r="S277" s="1" t="e">
        <f aca="false">IF(AND(#REF!&lt;&gt;#REF!,#REF!=#REF!,M277="positive",M278="negative"),1,"")</f>
        <v>#REF!</v>
      </c>
      <c r="T277" s="1" t="e">
        <f aca="false">IF(AND(#REF!=#REF!,K:K="stroke",M:M="positive",S277&lt;&gt;"1"),1,"")</f>
        <v>#REF!</v>
      </c>
      <c r="U277" s="1" t="e">
        <f aca="false">IF((AND(R277&lt;&gt;"",W277&lt;&gt;1,K:K="stroke",M:M="negative",#REF!=#REF!)),IF(W277&lt;&gt;0,"",1),"")</f>
        <v>#REF!</v>
      </c>
      <c r="V277" s="1" t="e">
        <f aca="false">IF(R277="","",(SUM(S277:U277)+W277))</f>
        <v>#REF!</v>
      </c>
      <c r="W277" s="1" t="e">
        <f aca="false">IF(#REF!&lt;&gt;#REF!,COUNTIFS($K$112:$K$1378,"up",#REF!,#REF!),"")</f>
        <v>#REF!</v>
      </c>
      <c r="X277" s="1" t="e">
        <f aca="false">IF(#REF!&lt;&gt;#REF!,COUNTIFS($K$112:$K$1378,"SRS",#REF!,#REF!),"")</f>
        <v>#REF!</v>
      </c>
      <c r="Y277" s="1" t="e">
        <f aca="false">IF(R277&lt;&gt;"",IF(R277=1,"",COUNTIFS($O$112:$O$1378,"&gt;40",#REF!,#REF!)),"")</f>
        <v>#REF!</v>
      </c>
      <c r="Z277" s="1" t="s">
        <v>15</v>
      </c>
      <c r="AA277" s="1"/>
      <c r="AB277" s="1"/>
      <c r="AC277" s="1"/>
      <c r="AD277" s="1"/>
      <c r="AE277" s="1"/>
      <c r="AF277" s="1"/>
      <c r="AG277" s="1"/>
      <c r="AH277" s="1"/>
    </row>
    <row r="278" customFormat="false" ht="15.75" hidden="false" customHeight="false" outlineLevel="0" collapsed="false">
      <c r="A278" s="1" t="n">
        <f aca="false">I278+(H278*60)+(G278*3600)</f>
        <v>62466</v>
      </c>
      <c r="B278" s="2" t="str">
        <f aca="false">CONCATENATE(D278,E278,F278,G278,H278,I278)</f>
        <v>2017102117216</v>
      </c>
      <c r="C278" s="1" t="str">
        <f aca="false">CONCATENATE(D278,E278,F278)</f>
        <v>20171021</v>
      </c>
      <c r="D278" s="1" t="n">
        <v>2017</v>
      </c>
      <c r="E278" s="1" t="n">
        <v>10</v>
      </c>
      <c r="F278" s="1" t="n">
        <v>21</v>
      </c>
      <c r="G278" s="1" t="n">
        <v>17</v>
      </c>
      <c r="H278" s="1" t="n">
        <v>21</v>
      </c>
      <c r="I278" s="1" t="n">
        <v>6</v>
      </c>
      <c r="J278" s="1" t="n">
        <v>521</v>
      </c>
      <c r="K278" s="1" t="s">
        <v>11</v>
      </c>
      <c r="L278" s="1" t="e">
        <f aca="false">IF(#REF!=#REF!,IF(K278="Stroke",IF(K279="Stroke",IF((J279-J278)&lt;0,1000+J279-J278,J279-J278),""),""),"")</f>
        <v>#REF!</v>
      </c>
      <c r="M278" s="1" t="s">
        <v>1</v>
      </c>
      <c r="N278" s="1" t="s">
        <v>2</v>
      </c>
      <c r="O278" s="1" t="n">
        <v>60</v>
      </c>
      <c r="P278" s="1" t="e">
        <f aca="false">IF(#REF!=#REF!,IF(K278="Stroke",IF(K279="Stroke",IF(#REF!=#REF!,IF(Q278=Q279,IF((J279-J278)&lt;0,1000+J279-J278-O278,J279-J278-O278),""),""),""),""),"")</f>
        <v>#REF!</v>
      </c>
      <c r="Q278" s="1" t="n">
        <v>1</v>
      </c>
      <c r="R278" s="1" t="e">
        <f aca="false">IF(#REF!&lt;&gt;#REF!,COUNTIFS($K$112:$K$1378,$K$112,#REF!,#REF!),"")</f>
        <v>#REF!</v>
      </c>
      <c r="S278" s="1" t="e">
        <f aca="false">IF(AND(#REF!&lt;&gt;#REF!,#REF!=#REF!,M278="positive",M279="negative"),1,"")</f>
        <v>#REF!</v>
      </c>
      <c r="T278" s="1" t="e">
        <f aca="false">IF(AND(#REF!=#REF!,K:K="stroke",M:M="positive",S278&lt;&gt;"1"),1,"")</f>
        <v>#REF!</v>
      </c>
      <c r="U278" s="1" t="e">
        <f aca="false">IF((AND(R278&lt;&gt;"",W278&lt;&gt;1,K:K="stroke",M:M="negative",#REF!=#REF!)),IF(W278&lt;&gt;0,"",1),"")</f>
        <v>#REF!</v>
      </c>
      <c r="V278" s="1" t="e">
        <f aca="false">IF(R278="","",(SUM(S278:U278)+W278))</f>
        <v>#REF!</v>
      </c>
      <c r="W278" s="1" t="e">
        <f aca="false">IF(#REF!&lt;&gt;#REF!,COUNTIFS($K$112:$K$1378,"up",#REF!,#REF!),"")</f>
        <v>#REF!</v>
      </c>
      <c r="X278" s="1" t="e">
        <f aca="false">IF(#REF!&lt;&gt;#REF!,COUNTIFS($K$112:$K$1378,"SRS",#REF!,#REF!),"")</f>
        <v>#REF!</v>
      </c>
      <c r="Y278" s="1" t="e">
        <f aca="false">IF(R278&lt;&gt;"",IF(R278=1,"",COUNTIFS($O$112:$O$1378,"&gt;40",#REF!,#REF!)),"")</f>
        <v>#REF!</v>
      </c>
    </row>
    <row r="279" customFormat="false" ht="15.75" hidden="false" customHeight="false" outlineLevel="0" collapsed="false">
      <c r="A279" s="1" t="n">
        <f aca="false">I279+(H279*60)+(G279*3600)</f>
        <v>62466</v>
      </c>
      <c r="B279" s="2" t="str">
        <f aca="false">CONCATENATE(D279,E279,F279,G279,H279,I279)</f>
        <v>2017102117216</v>
      </c>
      <c r="C279" s="1" t="str">
        <f aca="false">CONCATENATE(D279,E279,F279)</f>
        <v>20171021</v>
      </c>
      <c r="D279" s="1" t="n">
        <v>2017</v>
      </c>
      <c r="E279" s="1" t="n">
        <v>10</v>
      </c>
      <c r="F279" s="1" t="n">
        <v>21</v>
      </c>
      <c r="G279" s="1" t="n">
        <v>17</v>
      </c>
      <c r="H279" s="1" t="n">
        <v>21</v>
      </c>
      <c r="I279" s="1" t="n">
        <v>6</v>
      </c>
      <c r="J279" s="1" t="n">
        <v>523</v>
      </c>
      <c r="K279" s="1" t="s">
        <v>4</v>
      </c>
      <c r="L279" s="1" t="e">
        <f aca="false">IF(#REF!=#REF!,IF(K279="Stroke",IF(K280="Stroke",IF((J280-J279)&lt;0,1000+J280-J279,J280-J279),""),""),"")</f>
        <v>#REF!</v>
      </c>
      <c r="M279" s="1" t="s">
        <v>1</v>
      </c>
      <c r="N279" s="1" t="s">
        <v>2</v>
      </c>
      <c r="O279" s="1" t="n">
        <v>0</v>
      </c>
      <c r="P279" s="1" t="e">
        <f aca="false">IF(#REF!=#REF!,IF(K279="Stroke",IF(K280="Stroke",IF(#REF!=#REF!,IF(Q279=Q280,IF((J280-J279)&lt;0,1000+J280-J279-O279,J280-J279-O279),""),""),""),""),"")</f>
        <v>#REF!</v>
      </c>
      <c r="Q279" s="1" t="n">
        <v>1</v>
      </c>
      <c r="R279" s="1" t="e">
        <f aca="false">IF(#REF!&lt;&gt;#REF!,COUNTIFS($K$112:$K$1378,$K$112,#REF!,#REF!),"")</f>
        <v>#REF!</v>
      </c>
      <c r="S279" s="1" t="e">
        <f aca="false">IF(AND(#REF!&lt;&gt;#REF!,#REF!=#REF!,M279="positive",M280="negative"),1,"")</f>
        <v>#REF!</v>
      </c>
      <c r="T279" s="1" t="e">
        <f aca="false">IF(AND(#REF!=#REF!,K:K="stroke",M:M="positive",S279&lt;&gt;"1"),1,"")</f>
        <v>#REF!</v>
      </c>
      <c r="U279" s="1" t="e">
        <f aca="false">IF((AND(R279&lt;&gt;"",W279&lt;&gt;1,K:K="stroke",M:M="negative",#REF!=#REF!)),IF(W279&lt;&gt;0,"",1),"")</f>
        <v>#REF!</v>
      </c>
      <c r="V279" s="1" t="e">
        <f aca="false">IF(R279="","",(SUM(S279:U279)+W279))</f>
        <v>#REF!</v>
      </c>
      <c r="W279" s="1" t="e">
        <f aca="false">IF(#REF!&lt;&gt;#REF!,COUNTIFS($K$112:$K$1378,"up",#REF!,#REF!),"")</f>
        <v>#REF!</v>
      </c>
      <c r="X279" s="1" t="e">
        <f aca="false">IF(#REF!&lt;&gt;#REF!,COUNTIFS($K$112:$K$1378,"SRS",#REF!,#REF!),"")</f>
        <v>#REF!</v>
      </c>
      <c r="Y279" s="1" t="e">
        <f aca="false">IF(R279&lt;&gt;"",IF(R279=1,"",COUNTIFS($O$112:$O$1378,"&gt;40",#REF!,#REF!)),"")</f>
        <v>#REF!</v>
      </c>
      <c r="Z279" s="1" t="s">
        <v>24</v>
      </c>
    </row>
    <row r="280" s="5" customFormat="true" ht="15.75" hidden="false" customHeight="false" outlineLevel="0" collapsed="false">
      <c r="A280" s="1" t="n">
        <f aca="false">I280+(H280*60)+(G280*3600)</f>
        <v>62466</v>
      </c>
      <c r="B280" s="2" t="str">
        <f aca="false">CONCATENATE(D280,E280,F280,G280,H280,I280)</f>
        <v>2017102117216</v>
      </c>
      <c r="C280" s="1" t="str">
        <f aca="false">CONCATENATE(D280,E280,F280)</f>
        <v>20171021</v>
      </c>
      <c r="D280" s="1" t="n">
        <v>2017</v>
      </c>
      <c r="E280" s="1" t="n">
        <v>10</v>
      </c>
      <c r="F280" s="1" t="n">
        <v>21</v>
      </c>
      <c r="G280" s="1" t="n">
        <v>17</v>
      </c>
      <c r="H280" s="1" t="n">
        <v>21</v>
      </c>
      <c r="I280" s="1" t="n">
        <v>6</v>
      </c>
      <c r="J280" s="1" t="n">
        <v>530</v>
      </c>
      <c r="K280" s="1" t="s">
        <v>4</v>
      </c>
      <c r="L280" s="1" t="e">
        <f aca="false">IF(#REF!=#REF!,IF(K280="Stroke",IF(K281="Stroke",IF((J281-J280)&lt;0,1000+J281-J280,J281-J280),""),""),"")</f>
        <v>#REF!</v>
      </c>
      <c r="M280" s="1" t="s">
        <v>1</v>
      </c>
      <c r="N280" s="1" t="s">
        <v>2</v>
      </c>
      <c r="O280" s="1" t="n">
        <v>0</v>
      </c>
      <c r="P280" s="1" t="e">
        <f aca="false">IF(#REF!=#REF!,IF(K280="Stroke",IF(K281="Stroke",IF(#REF!=#REF!,IF(Q280=Q281,IF((J281-J280)&lt;0,1000+J281-J280-O280,J281-J280-O280),""),""),""),""),"")</f>
        <v>#REF!</v>
      </c>
      <c r="Q280" s="1" t="n">
        <v>1</v>
      </c>
      <c r="R280" s="1" t="e">
        <f aca="false">IF(#REF!&lt;&gt;#REF!,COUNTIFS($K$112:$K$1378,$K$112,#REF!,#REF!),"")</f>
        <v>#REF!</v>
      </c>
      <c r="S280" s="1" t="e">
        <f aca="false">IF(AND(#REF!&lt;&gt;#REF!,#REF!=#REF!,M280="positive",M281="negative"),1,"")</f>
        <v>#REF!</v>
      </c>
      <c r="T280" s="1" t="e">
        <f aca="false">IF(AND(#REF!=#REF!,K:K="stroke",M:M="positive",S280&lt;&gt;"1"),1,"")</f>
        <v>#REF!</v>
      </c>
      <c r="U280" s="1" t="e">
        <f aca="false">IF((AND(R280&lt;&gt;"",W280&lt;&gt;1,K:K="stroke",M:M="negative",#REF!=#REF!)),IF(W280&lt;&gt;0,"",1),"")</f>
        <v>#REF!</v>
      </c>
      <c r="V280" s="1" t="e">
        <f aca="false">IF(R280="","",(SUM(S280:U280)+W280))</f>
        <v>#REF!</v>
      </c>
      <c r="W280" s="1" t="e">
        <f aca="false">IF(#REF!&lt;&gt;#REF!,COUNTIFS($K$112:$K$1378,"up",#REF!,#REF!),"")</f>
        <v>#REF!</v>
      </c>
      <c r="X280" s="1" t="e">
        <f aca="false">IF(#REF!&lt;&gt;#REF!,COUNTIFS($K$112:$K$1378,"SRS",#REF!,#REF!),"")</f>
        <v>#REF!</v>
      </c>
      <c r="Y280" s="1" t="e">
        <f aca="false">IF(R280&lt;&gt;"",IF(R280=1,"",COUNTIFS($O$112:$O$1378,"&gt;40",#REF!,#REF!)),"")</f>
        <v>#REF!</v>
      </c>
      <c r="Z280" s="1"/>
      <c r="AA280" s="1"/>
      <c r="AB280" s="1"/>
      <c r="AC280" s="1"/>
      <c r="AD280" s="1"/>
      <c r="AE280" s="1"/>
      <c r="AF280" s="1"/>
      <c r="AG280" s="1"/>
      <c r="AH280" s="1"/>
    </row>
    <row r="281" s="11" customFormat="true" ht="15.75" hidden="false" customHeight="false" outlineLevel="0" collapsed="false">
      <c r="A281" s="1" t="n">
        <f aca="false">I281+(H281*60)+(G281*3600)</f>
        <v>62466</v>
      </c>
      <c r="B281" s="2" t="str">
        <f aca="false">CONCATENATE(D281,E281,F281,G281,H281,I281)</f>
        <v>2017102117216</v>
      </c>
      <c r="C281" s="1" t="str">
        <f aca="false">CONCATENATE(D281,E281,F281)</f>
        <v>20171021</v>
      </c>
      <c r="D281" s="1" t="n">
        <v>2017</v>
      </c>
      <c r="E281" s="1" t="n">
        <v>10</v>
      </c>
      <c r="F281" s="1" t="n">
        <v>21</v>
      </c>
      <c r="G281" s="1" t="n">
        <v>17</v>
      </c>
      <c r="H281" s="1" t="n">
        <v>21</v>
      </c>
      <c r="I281" s="1" t="n">
        <v>6</v>
      </c>
      <c r="J281" s="1" t="n">
        <v>535</v>
      </c>
      <c r="K281" s="1" t="s">
        <v>4</v>
      </c>
      <c r="L281" s="1" t="e">
        <f aca="false">IF(#REF!=#REF!,IF(K281="Stroke",IF(K282="Stroke",IF((J282-J281)&lt;0,1000+J282-J281,J282-J281),""),""),"")</f>
        <v>#REF!</v>
      </c>
      <c r="M281" s="1" t="s">
        <v>1</v>
      </c>
      <c r="N281" s="1" t="s">
        <v>2</v>
      </c>
      <c r="O281" s="1" t="n">
        <v>0</v>
      </c>
      <c r="P281" s="1" t="e">
        <f aca="false">IF(#REF!=#REF!,IF(K281="Stroke",IF(K282="Stroke",IF(#REF!=#REF!,IF(Q281=Q282,IF((J282-J281)&lt;0,1000+J282-J281-O281,J282-J281-O281),""),""),""),""),"")</f>
        <v>#REF!</v>
      </c>
      <c r="Q281" s="1" t="n">
        <v>1</v>
      </c>
      <c r="R281" s="1" t="e">
        <f aca="false">IF(#REF!&lt;&gt;#REF!,COUNTIFS($K$112:$K$1378,$K$112,#REF!,#REF!),"")</f>
        <v>#REF!</v>
      </c>
      <c r="S281" s="1" t="e">
        <f aca="false">IF(AND(#REF!&lt;&gt;#REF!,#REF!=#REF!,M281="positive",M282="negative"),1,"")</f>
        <v>#REF!</v>
      </c>
      <c r="T281" s="1" t="e">
        <f aca="false">IF(AND(#REF!=#REF!,K:K="stroke",M:M="positive",S281&lt;&gt;"1"),1,"")</f>
        <v>#REF!</v>
      </c>
      <c r="U281" s="1" t="e">
        <f aca="false">IF((AND(R281&lt;&gt;"",W281&lt;&gt;1,K:K="stroke",M:M="negative",#REF!=#REF!)),IF(W281&lt;&gt;0,"",1),"")</f>
        <v>#REF!</v>
      </c>
      <c r="V281" s="1" t="e">
        <f aca="false">IF(R281="","",(SUM(S281:U281)+W281))</f>
        <v>#REF!</v>
      </c>
      <c r="W281" s="1" t="e">
        <f aca="false">IF(#REF!&lt;&gt;#REF!,COUNTIFS($K$112:$K$1378,"up",#REF!,#REF!),"")</f>
        <v>#REF!</v>
      </c>
      <c r="X281" s="1" t="e">
        <f aca="false">IF(#REF!&lt;&gt;#REF!,COUNTIFS($K$112:$K$1378,"SRS",#REF!,#REF!),"")</f>
        <v>#REF!</v>
      </c>
      <c r="Y281" s="1" t="e">
        <f aca="false">IF(R281&lt;&gt;"",IF(R281=1,"",COUNTIFS($O$112:$O$1378,"&gt;40",#REF!,#REF!)),"")</f>
        <v>#REF!</v>
      </c>
      <c r="Z281" s="1"/>
      <c r="AA281" s="1"/>
      <c r="AB281" s="1"/>
      <c r="AC281" s="1"/>
      <c r="AD281" s="1"/>
      <c r="AE281" s="1"/>
      <c r="AF281" s="1"/>
      <c r="AG281" s="1"/>
      <c r="AH281" s="1"/>
    </row>
    <row r="282" s="11" customFormat="true" ht="15.75" hidden="false" customHeight="false" outlineLevel="0" collapsed="false">
      <c r="A282" s="1" t="n">
        <f aca="false">I282+(H282*60)+(G282*3600)</f>
        <v>62466</v>
      </c>
      <c r="B282" s="2" t="str">
        <f aca="false">CONCATENATE(D282,E282,F282,G282,H282,I282)</f>
        <v>2017102117216</v>
      </c>
      <c r="C282" s="1" t="str">
        <f aca="false">CONCATENATE(D282,E282,F282)</f>
        <v>20171021</v>
      </c>
      <c r="D282" s="1" t="n">
        <v>2017</v>
      </c>
      <c r="E282" s="1" t="n">
        <v>10</v>
      </c>
      <c r="F282" s="1" t="n">
        <v>21</v>
      </c>
      <c r="G282" s="1" t="n">
        <v>17</v>
      </c>
      <c r="H282" s="1" t="n">
        <v>21</v>
      </c>
      <c r="I282" s="1" t="n">
        <v>6</v>
      </c>
      <c r="J282" s="1" t="n">
        <v>699</v>
      </c>
      <c r="K282" s="1" t="s">
        <v>11</v>
      </c>
      <c r="L282" s="1" t="e">
        <f aca="false">IF(#REF!=#REF!,IF(K282="Stroke",IF(K283="Stroke",IF((J283-J282)&lt;0,1000+J283-J282,J283-J282),""),""),"")</f>
        <v>#REF!</v>
      </c>
      <c r="M282" s="1" t="s">
        <v>1</v>
      </c>
      <c r="N282" s="1" t="s">
        <v>2</v>
      </c>
      <c r="O282" s="1" t="n">
        <v>23</v>
      </c>
      <c r="P282" s="1" t="e">
        <f aca="false">IF(#REF!=#REF!,IF(K282="Stroke",IF(K283="Stroke",IF(#REF!=#REF!,IF(Q282=Q283,IF((J283-J282)&lt;0,1000+J283-J282-O282,J283-J282-O282),""),""),""),""),"")</f>
        <v>#REF!</v>
      </c>
      <c r="Q282" s="1" t="n">
        <v>1</v>
      </c>
      <c r="R282" s="1" t="e">
        <f aca="false">IF(#REF!&lt;&gt;#REF!,COUNTIFS($K$112:$K$1378,$K$112,#REF!,#REF!),"")</f>
        <v>#REF!</v>
      </c>
      <c r="S282" s="1" t="e">
        <f aca="false">IF(AND(#REF!&lt;&gt;#REF!,#REF!=#REF!,M282="positive",M283="negative"),1,"")</f>
        <v>#REF!</v>
      </c>
      <c r="T282" s="1" t="e">
        <f aca="false">IF(AND(#REF!=#REF!,K:K="stroke",M:M="positive",S282&lt;&gt;"1"),1,"")</f>
        <v>#REF!</v>
      </c>
      <c r="U282" s="1" t="e">
        <f aca="false">IF((AND(R282&lt;&gt;"",W282&lt;&gt;1,K:K="stroke",M:M="negative",#REF!=#REF!)),IF(W282&lt;&gt;0,"",1),"")</f>
        <v>#REF!</v>
      </c>
      <c r="V282" s="1" t="e">
        <f aca="false">IF(R282="","",(SUM(S282:U282)+W282))</f>
        <v>#REF!</v>
      </c>
      <c r="W282" s="1" t="e">
        <f aca="false">IF(#REF!&lt;&gt;#REF!,COUNTIFS($K$112:$K$1378,"up",#REF!,#REF!),"")</f>
        <v>#REF!</v>
      </c>
      <c r="X282" s="1" t="e">
        <f aca="false">IF(#REF!&lt;&gt;#REF!,COUNTIFS($K$112:$K$1378,"SRS",#REF!,#REF!),"")</f>
        <v>#REF!</v>
      </c>
      <c r="Y282" s="1" t="e">
        <f aca="false">IF(R282&lt;&gt;"",IF(R282=1,"",COUNTIFS($O$112:$O$1378,"&gt;40",#REF!,#REF!)),"")</f>
        <v>#REF!</v>
      </c>
      <c r="Z282" s="1"/>
      <c r="AA282" s="1"/>
      <c r="AB282" s="1"/>
      <c r="AC282" s="1"/>
      <c r="AD282" s="1"/>
      <c r="AE282" s="1"/>
      <c r="AF282" s="1"/>
      <c r="AG282" s="1"/>
      <c r="AH282" s="1"/>
    </row>
    <row r="283" s="11" customFormat="true" ht="15.75" hidden="false" customHeight="false" outlineLevel="0" collapsed="false">
      <c r="A283" s="1" t="n">
        <f aca="false">I283+(H283*60)+(G283*3600)</f>
        <v>62466</v>
      </c>
      <c r="B283" s="2" t="str">
        <f aca="false">CONCATENATE(D283,E283,F283,G283,H283,I283)</f>
        <v>2017102117216</v>
      </c>
      <c r="C283" s="1" t="str">
        <f aca="false">CONCATENATE(D283,E283,F283)</f>
        <v>20171021</v>
      </c>
      <c r="D283" s="1" t="n">
        <v>2017</v>
      </c>
      <c r="E283" s="1" t="n">
        <v>10</v>
      </c>
      <c r="F283" s="1" t="n">
        <v>21</v>
      </c>
      <c r="G283" s="1" t="n">
        <v>17</v>
      </c>
      <c r="H283" s="1" t="n">
        <v>21</v>
      </c>
      <c r="I283" s="1" t="n">
        <v>6</v>
      </c>
      <c r="J283" s="1" t="n">
        <v>793</v>
      </c>
      <c r="K283" s="1" t="s">
        <v>11</v>
      </c>
      <c r="L283" s="1" t="e">
        <f aca="false">IF(#REF!=#REF!,IF(K283="Stroke",IF(K284="Stroke",IF((J284-J283)&lt;0,1000+J284-J283,J284-J283),""),""),"")</f>
        <v>#REF!</v>
      </c>
      <c r="M283" s="1" t="s">
        <v>1</v>
      </c>
      <c r="N283" s="1" t="s">
        <v>2</v>
      </c>
      <c r="O283" s="1" t="n">
        <v>1</v>
      </c>
      <c r="P283" s="1" t="e">
        <f aca="false">IF(#REF!=#REF!,IF(K283="Stroke",IF(K284="Stroke",IF(#REF!=#REF!,IF(Q283=Q284,IF((J284-J283)&lt;0,1000+J284-J283-O283,J284-J283-O283),""),""),""),""),"")</f>
        <v>#REF!</v>
      </c>
      <c r="Q283" s="1" t="n">
        <v>1</v>
      </c>
      <c r="R283" s="1" t="e">
        <f aca="false">IF(#REF!&lt;&gt;#REF!,COUNTIFS($K$112:$K$1378,$K$112,#REF!,#REF!),"")</f>
        <v>#REF!</v>
      </c>
      <c r="S283" s="1" t="e">
        <f aca="false">IF(AND(#REF!&lt;&gt;#REF!,#REF!=#REF!,M283="positive",M284="negative"),1,"")</f>
        <v>#REF!</v>
      </c>
      <c r="T283" s="1" t="e">
        <f aca="false">IF(AND(#REF!=#REF!,K:K="stroke",M:M="positive",S283&lt;&gt;"1"),1,"")</f>
        <v>#REF!</v>
      </c>
      <c r="U283" s="1" t="e">
        <f aca="false">IF((AND(R283&lt;&gt;"",W283&lt;&gt;1,K:K="stroke",M:M="negative",#REF!=#REF!)),IF(W283&lt;&gt;0,"",1),"")</f>
        <v>#REF!</v>
      </c>
      <c r="V283" s="1" t="e">
        <f aca="false">IF(R283="","",(SUM(S283:U283)+W283))</f>
        <v>#REF!</v>
      </c>
      <c r="W283" s="1" t="e">
        <f aca="false">IF(#REF!&lt;&gt;#REF!,COUNTIFS($K$112:$K$1378,"up",#REF!,#REF!),"")</f>
        <v>#REF!</v>
      </c>
      <c r="X283" s="1" t="e">
        <f aca="false">IF(#REF!&lt;&gt;#REF!,COUNTIFS($K$112:$K$1378,"SRS",#REF!,#REF!),"")</f>
        <v>#REF!</v>
      </c>
      <c r="Y283" s="1" t="e">
        <f aca="false">IF(R283&lt;&gt;"",IF(R283=1,"",COUNTIFS($O$112:$O$1378,"&gt;40",#REF!,#REF!)),"")</f>
        <v>#REF!</v>
      </c>
      <c r="Z283" s="1" t="s">
        <v>25</v>
      </c>
      <c r="AA283" s="1"/>
      <c r="AB283" s="1"/>
      <c r="AC283" s="1"/>
      <c r="AD283" s="1"/>
      <c r="AE283" s="1"/>
      <c r="AF283" s="1"/>
      <c r="AG283" s="1"/>
      <c r="AH283" s="1"/>
    </row>
    <row r="284" customFormat="false" ht="15.75" hidden="false" customHeight="false" outlineLevel="0" collapsed="false">
      <c r="A284" s="5" t="n">
        <f aca="false">I284+(H284*60)+(G284*3600)</f>
        <v>63970</v>
      </c>
      <c r="B284" s="6" t="str">
        <f aca="false">CONCATENATE(D284,E284,F284,G284,H284,I284)</f>
        <v>20171021174610</v>
      </c>
      <c r="C284" s="5" t="str">
        <f aca="false">CONCATENATE(D284,E284,F284)</f>
        <v>20171021</v>
      </c>
      <c r="D284" s="5" t="n">
        <v>2017</v>
      </c>
      <c r="E284" s="5" t="n">
        <v>10</v>
      </c>
      <c r="F284" s="5" t="n">
        <v>21</v>
      </c>
      <c r="G284" s="5" t="n">
        <v>17</v>
      </c>
      <c r="H284" s="5" t="n">
        <v>46</v>
      </c>
      <c r="I284" s="5" t="n">
        <v>10</v>
      </c>
      <c r="J284" s="5" t="n">
        <v>617</v>
      </c>
      <c r="K284" s="5" t="s">
        <v>11</v>
      </c>
      <c r="L284" s="5" t="e">
        <f aca="false">IF(#REF!=#REF!,IF(K284="Stroke",IF(K285="Stroke",IF((J285-J284)&lt;0,1000+J285-J284,J285-J284),""),""),"")</f>
        <v>#REF!</v>
      </c>
      <c r="M284" s="5" t="s">
        <v>1</v>
      </c>
      <c r="N284" s="5" t="s">
        <v>2</v>
      </c>
      <c r="O284" s="5" t="n">
        <v>3</v>
      </c>
      <c r="P284" s="5" t="e">
        <f aca="false">IF(#REF!=#REF!,IF(K284="Stroke",IF(K285="Stroke",IF(#REF!=#REF!,IF(Q284=Q285,IF((J285-J284)&lt;0,1000+J285-J284-O284,J285-J284-O284),""),""),""),""),"")</f>
        <v>#REF!</v>
      </c>
      <c r="Q284" s="5" t="n">
        <v>1</v>
      </c>
      <c r="R284" s="5" t="e">
        <f aca="false">IF(#REF!&lt;&gt;#REF!,COUNTIFS($K$112:$K$1378,$K$112,#REF!,#REF!),"")</f>
        <v>#REF!</v>
      </c>
      <c r="S284" s="5" t="e">
        <f aca="false">IF(AND(#REF!&lt;&gt;#REF!,#REF!=#REF!,M284="positive",M285="negative"),1,"")</f>
        <v>#REF!</v>
      </c>
      <c r="T284" s="5" t="e">
        <f aca="false">IF(AND(#REF!=#REF!,K:K="stroke",M:M="positive",S284&lt;&gt;"1"),1,"")</f>
        <v>#REF!</v>
      </c>
      <c r="U284" s="5" t="e">
        <f aca="false">IF((AND(R284&lt;&gt;"",W284&lt;&gt;1,K:K="stroke",M:M="negative",#REF!=#REF!)),IF(W284&lt;&gt;0,"",1),"")</f>
        <v>#REF!</v>
      </c>
      <c r="V284" s="5" t="e">
        <f aca="false">IF(R284="","",(SUM(S284:U284)+W284))</f>
        <v>#REF!</v>
      </c>
      <c r="W284" s="5" t="e">
        <f aca="false">IF(#REF!&lt;&gt;#REF!,COUNTIFS($K$112:$K$1378,"up",#REF!,#REF!),"")</f>
        <v>#REF!</v>
      </c>
      <c r="X284" s="5" t="e">
        <f aca="false">IF(#REF!&lt;&gt;#REF!,COUNTIFS($K$112:$K$1378,"SRS",#REF!,#REF!),"")</f>
        <v>#REF!</v>
      </c>
      <c r="Y284" s="5" t="e">
        <f aca="false">IF(R284&lt;&gt;"",IF(R284=1,"",COUNTIFS($O$112:$O$1378,"&gt;40",#REF!,#REF!)),"")</f>
        <v>#REF!</v>
      </c>
      <c r="Z284" s="5"/>
      <c r="AA284" s="5"/>
      <c r="AB284" s="5"/>
      <c r="AC284" s="5"/>
      <c r="AD284" s="5"/>
      <c r="AE284" s="5"/>
      <c r="AF284" s="5"/>
      <c r="AG284" s="5"/>
      <c r="AH284" s="5"/>
    </row>
    <row r="285" s="5" customFormat="true" ht="15.75" hidden="false" customHeight="false" outlineLevel="0" collapsed="false">
      <c r="A285" s="5" t="n">
        <f aca="false">I285+(H285*60)+(G285*3600)</f>
        <v>64347</v>
      </c>
      <c r="B285" s="6" t="str">
        <f aca="false">CONCATENATE(D285,E285,F285,G285,H285,I285)</f>
        <v>20171021175227</v>
      </c>
      <c r="C285" s="5" t="str">
        <f aca="false">CONCATENATE(D285,E285,F285)</f>
        <v>20171021</v>
      </c>
      <c r="D285" s="5" t="n">
        <v>2017</v>
      </c>
      <c r="E285" s="5" t="n">
        <v>10</v>
      </c>
      <c r="F285" s="5" t="n">
        <v>21</v>
      </c>
      <c r="G285" s="5" t="n">
        <v>17</v>
      </c>
      <c r="H285" s="5" t="n">
        <v>52</v>
      </c>
      <c r="I285" s="5" t="n">
        <v>27</v>
      </c>
      <c r="J285" s="5" t="n">
        <v>828</v>
      </c>
      <c r="K285" s="5" t="s">
        <v>16</v>
      </c>
      <c r="L285" s="5" t="e">
        <f aca="false">IF(#REF!=#REF!,IF(K285="Stroke",IF(K286="Stroke",IF((J286-J285)&lt;0,1000+J286-J285,J286-J285),""),""),"")</f>
        <v>#REF!</v>
      </c>
      <c r="M285" s="5" t="s">
        <v>1</v>
      </c>
      <c r="N285" s="5" t="s">
        <v>2</v>
      </c>
      <c r="O285" s="5" t="n">
        <v>0</v>
      </c>
      <c r="P285" s="5" t="e">
        <f aca="false">IF(#REF!=#REF!,IF(K285="Stroke",IF(K286="Stroke",IF(#REF!=#REF!,IF(Q285=Q286,IF((J286-J285)&lt;0,1000+J286-J285-O285,J286-J285-O285),""),""),""),""),"")</f>
        <v>#REF!</v>
      </c>
      <c r="Q285" s="5" t="n">
        <v>1</v>
      </c>
      <c r="R285" s="5" t="e">
        <f aca="false">IF(#REF!&lt;&gt;#REF!,COUNTIFS($K$112:$K$1378,$K$112,#REF!,#REF!),"")</f>
        <v>#REF!</v>
      </c>
      <c r="S285" s="5" t="e">
        <f aca="false">IF(AND(#REF!&lt;&gt;#REF!,#REF!=#REF!,M285="positive",M286="negative"),1,"")</f>
        <v>#REF!</v>
      </c>
      <c r="T285" s="5" t="e">
        <f aca="false">IF(AND(#REF!=#REF!,K:K="stroke",M:M="positive",S285&lt;&gt;"1"),1,"")</f>
        <v>#REF!</v>
      </c>
      <c r="U285" s="5" t="e">
        <f aca="false">IF((AND(R285&lt;&gt;"",W285&lt;&gt;1,K:K="stroke",M:M="negative",#REF!=#REF!)),IF(W285&lt;&gt;0,"",1),"")</f>
        <v>#REF!</v>
      </c>
      <c r="V285" s="5" t="e">
        <f aca="false">IF(R285="","",(SUM(S285:U285)+W285))</f>
        <v>#REF!</v>
      </c>
      <c r="W285" s="5" t="e">
        <f aca="false">IF(#REF!&lt;&gt;#REF!,COUNTIFS($K$112:$K$1378,"up",#REF!,#REF!),"")</f>
        <v>#REF!</v>
      </c>
      <c r="X285" s="5" t="e">
        <f aca="false">IF(#REF!&lt;&gt;#REF!,COUNTIFS($K$112:$K$1378,"SRS",#REF!,#REF!),"")</f>
        <v>#REF!</v>
      </c>
      <c r="Y285" s="5" t="e">
        <f aca="false">IF(R285&lt;&gt;"",IF(R285=1,"",COUNTIFS($O$112:$O$1378,"&gt;40",#REF!,#REF!)),"")</f>
        <v>#REF!</v>
      </c>
    </row>
    <row r="286" s="5" customFormat="true" ht="15.75" hidden="false" customHeight="false" outlineLevel="0" collapsed="false">
      <c r="A286" s="1" t="n">
        <f aca="false">I286+(H286*60)+(G286*3600)</f>
        <v>64347</v>
      </c>
      <c r="B286" s="2" t="str">
        <f aca="false">CONCATENATE(D286,E286,F286,G286,H286,I286)</f>
        <v>20171021175227</v>
      </c>
      <c r="C286" s="1" t="str">
        <f aca="false">CONCATENATE(D286,E286,F286)</f>
        <v>20171021</v>
      </c>
      <c r="D286" s="1" t="n">
        <v>2017</v>
      </c>
      <c r="E286" s="1" t="n">
        <v>10</v>
      </c>
      <c r="F286" s="1" t="n">
        <v>21</v>
      </c>
      <c r="G286" s="1" t="n">
        <v>17</v>
      </c>
      <c r="H286" s="1" t="n">
        <v>52</v>
      </c>
      <c r="I286" s="1" t="n">
        <v>27</v>
      </c>
      <c r="J286" s="1" t="n">
        <v>985</v>
      </c>
      <c r="K286" s="1" t="s">
        <v>11</v>
      </c>
      <c r="L286" s="1" t="e">
        <f aca="false">IF(#REF!=#REF!,IF(K286="Stroke",IF(K287="Stroke",IF((J287-J286)&lt;0,1000+J287-J286,J287-J286),""),""),"")</f>
        <v>#REF!</v>
      </c>
      <c r="M286" s="1" t="s">
        <v>1</v>
      </c>
      <c r="N286" s="1" t="s">
        <v>2</v>
      </c>
      <c r="O286" s="1" t="n">
        <v>300</v>
      </c>
      <c r="P286" s="1" t="e">
        <f aca="false">IF(#REF!=#REF!,IF(K286="Stroke",IF(K287="Stroke",IF(#REF!=#REF!,IF(Q286=Q287,IF((J287-J286)&lt;0,1000+J287-J286-O286,J287-J286-O286),""),""),""),""),"")</f>
        <v>#REF!</v>
      </c>
      <c r="Q286" s="1" t="n">
        <v>1</v>
      </c>
      <c r="R286" s="1" t="e">
        <f aca="false">IF(#REF!&lt;&gt;#REF!,COUNTIFS($K$112:$K$1378,$K$112,#REF!,#REF!),"")</f>
        <v>#REF!</v>
      </c>
      <c r="S286" s="1" t="e">
        <f aca="false">IF(AND(#REF!&lt;&gt;#REF!,#REF!=#REF!,M286="positive",M287="negative"),1,"")</f>
        <v>#REF!</v>
      </c>
      <c r="T286" s="1" t="e">
        <f aca="false">IF(AND(#REF!=#REF!,K:K="stroke",M:M="positive",S286&lt;&gt;"1"),1,"")</f>
        <v>#REF!</v>
      </c>
      <c r="U286" s="1" t="e">
        <f aca="false">IF((AND(R286&lt;&gt;"",W286&lt;&gt;1,K:K="stroke",M:M="negative",#REF!=#REF!)),IF(W286&lt;&gt;0,"",1),"")</f>
        <v>#REF!</v>
      </c>
      <c r="V286" s="1" t="e">
        <f aca="false">IF(R286="","",(SUM(S286:U286)+W286))</f>
        <v>#REF!</v>
      </c>
      <c r="W286" s="1" t="e">
        <f aca="false">IF(#REF!&lt;&gt;#REF!,COUNTIFS($K$112:$K$1378,"up",#REF!,#REF!),"")</f>
        <v>#REF!</v>
      </c>
      <c r="X286" s="1" t="e">
        <f aca="false">IF(#REF!&lt;&gt;#REF!,COUNTIFS($K$112:$K$1378,"SRS",#REF!,#REF!),"")</f>
        <v>#REF!</v>
      </c>
      <c r="Y286" s="1" t="e">
        <f aca="false">IF(R286&lt;&gt;"",IF(R286=1,"",COUNTIFS($O$112:$O$1378,"&gt;40",#REF!,#REF!)),"")</f>
        <v>#REF!</v>
      </c>
      <c r="Z286" s="1"/>
      <c r="AA286" s="1"/>
      <c r="AB286" s="1"/>
      <c r="AC286" s="1"/>
      <c r="AD286" s="1"/>
      <c r="AE286" s="1"/>
      <c r="AF286" s="1"/>
      <c r="AG286" s="1"/>
      <c r="AH286" s="1"/>
    </row>
    <row r="287" s="5" customFormat="true" ht="15.75" hidden="false" customHeight="false" outlineLevel="0" collapsed="false">
      <c r="A287" s="5" t="n">
        <f aca="false">I287+(H287*60)+(G287*3600)</f>
        <v>65454</v>
      </c>
      <c r="B287" s="6" t="str">
        <f aca="false">CONCATENATE(D287,E287,F287,G287,H287,I287)</f>
        <v>20171021181054</v>
      </c>
      <c r="C287" s="5" t="str">
        <f aca="false">CONCATENATE(D287,E287,F287)</f>
        <v>20171021</v>
      </c>
      <c r="D287" s="5" t="n">
        <v>2017</v>
      </c>
      <c r="E287" s="5" t="n">
        <v>10</v>
      </c>
      <c r="F287" s="5" t="n">
        <v>21</v>
      </c>
      <c r="G287" s="5" t="n">
        <v>18</v>
      </c>
      <c r="H287" s="5" t="n">
        <v>10</v>
      </c>
      <c r="I287" s="5" t="n">
        <v>54</v>
      </c>
      <c r="J287" s="5" t="n">
        <v>463</v>
      </c>
      <c r="K287" s="5" t="s">
        <v>17</v>
      </c>
      <c r="L287" s="5" t="e">
        <f aca="false">IF(#REF!=#REF!,IF(K287="Stroke",IF(K288="Stroke",IF((J288-J287)&lt;0,1000+J288-J287,J288-J287),""),""),"")</f>
        <v>#REF!</v>
      </c>
      <c r="M287" s="5" t="s">
        <v>1</v>
      </c>
      <c r="N287" s="5" t="s">
        <v>2</v>
      </c>
      <c r="O287" s="5" t="n">
        <v>681</v>
      </c>
      <c r="P287" s="5" t="e">
        <f aca="false">IF(#REF!=#REF!,IF(K287="Stroke",IF(K288="Stroke",IF(#REF!=#REF!,IF(Q287=Q288,IF((J288-J287)&lt;0,1000+J288-J287-O287,J288-J287-O287),""),""),""),""),"")</f>
        <v>#REF!</v>
      </c>
      <c r="Q287" s="5" t="n">
        <v>1</v>
      </c>
      <c r="R287" s="5" t="e">
        <f aca="false">IF(#REF!&lt;&gt;#REF!,COUNTIFS($K$112:$K$1378,$K$112,#REF!,#REF!),"")</f>
        <v>#REF!</v>
      </c>
      <c r="S287" s="5" t="e">
        <f aca="false">IF(AND(#REF!&lt;&gt;#REF!,#REF!=#REF!,M287="positive",M288="negative"),1,"")</f>
        <v>#REF!</v>
      </c>
      <c r="T287" s="5" t="e">
        <f aca="false">IF(AND(#REF!=#REF!,K:K="stroke",M:M="positive",S287&lt;&gt;"1"),1,"")</f>
        <v>#REF!</v>
      </c>
      <c r="U287" s="5" t="e">
        <f aca="false">IF((AND(R287&lt;&gt;"",W287&lt;&gt;1,K:K="stroke",M:M="negative",#REF!=#REF!)),IF(W287&lt;&gt;0,"",1),"")</f>
        <v>#REF!</v>
      </c>
      <c r="V287" s="5" t="e">
        <f aca="false">IF(R287="","",(SUM(S287:U287)+W287))</f>
        <v>#REF!</v>
      </c>
      <c r="W287" s="5" t="e">
        <f aca="false">IF(#REF!&lt;&gt;#REF!,COUNTIFS($K$112:$K$1378,"up",#REF!,#REF!),"")</f>
        <v>#REF!</v>
      </c>
      <c r="X287" s="5" t="e">
        <f aca="false">IF(#REF!&lt;&gt;#REF!,COUNTIFS($K$112:$K$1378,"SRS",#REF!,#REF!),"")</f>
        <v>#REF!</v>
      </c>
      <c r="Y287" s="5" t="e">
        <f aca="false">IF(R287&lt;&gt;"",IF(R287=1,"",COUNTIFS($O$112:$O$1378,"&gt;40",#REF!,#REF!)),"")</f>
        <v>#REF!</v>
      </c>
      <c r="Z287" s="5" t="s">
        <v>26</v>
      </c>
    </row>
    <row r="288" customFormat="false" ht="15.75" hidden="false" customHeight="false" outlineLevel="0" collapsed="false">
      <c r="A288" s="11" t="n">
        <f aca="false">I288+(H288*60)+(G288*3600)</f>
        <v>65454</v>
      </c>
      <c r="B288" s="16" t="str">
        <f aca="false">CONCATENATE(D288,E288,F288,G288,H288,I288)</f>
        <v>20171021181054</v>
      </c>
      <c r="C288" s="11" t="str">
        <f aca="false">CONCATENATE(D288,E288,F288)</f>
        <v>20171021</v>
      </c>
      <c r="D288" s="11" t="n">
        <v>2017</v>
      </c>
      <c r="E288" s="11" t="n">
        <v>10</v>
      </c>
      <c r="F288" s="11" t="n">
        <v>21</v>
      </c>
      <c r="G288" s="11" t="n">
        <v>18</v>
      </c>
      <c r="H288" s="11" t="n">
        <v>10</v>
      </c>
      <c r="I288" s="11" t="n">
        <v>54</v>
      </c>
      <c r="J288" s="11" t="n">
        <v>830</v>
      </c>
      <c r="K288" s="17" t="s">
        <v>21</v>
      </c>
      <c r="L288" s="1" t="e">
        <f aca="false">IF(#REF!=#REF!,IF(K288="Stroke",IF(K289="Stroke",IF((J289-J288)&lt;0,1000+J289-J288,J289-J288),""),""),"")</f>
        <v>#REF!</v>
      </c>
      <c r="M288" s="1" t="s">
        <v>1</v>
      </c>
      <c r="N288" s="11" t="s">
        <v>2</v>
      </c>
      <c r="O288" s="11" t="n">
        <v>0</v>
      </c>
      <c r="P288" s="1" t="e">
        <f aca="false">IF(#REF!=#REF!,IF(K288="Stroke",IF(K289="Stroke",IF(#REF!=#REF!,IF(Q288=Q289,IF((J289-J288)&lt;0,1000+J289-J288-O288,J289-J288-O288),""),""),""),""),"")</f>
        <v>#REF!</v>
      </c>
      <c r="Q288" s="11" t="n">
        <v>1</v>
      </c>
      <c r="R288" s="1" t="e">
        <f aca="false">IF(#REF!&lt;&gt;#REF!,COUNTIFS($K$112:$K$1378,$K$112,#REF!,#REF!),"")</f>
        <v>#REF!</v>
      </c>
      <c r="S288" s="1" t="e">
        <f aca="false">IF(AND(#REF!&lt;&gt;#REF!,#REF!=#REF!,M288="positive",M289="negative"),1,"")</f>
        <v>#REF!</v>
      </c>
      <c r="T288" s="1" t="e">
        <f aca="false">IF(AND(#REF!=#REF!,K:K="stroke",M:M="positive",S288&lt;&gt;"1"),1,"")</f>
        <v>#REF!</v>
      </c>
      <c r="U288" s="1" t="e">
        <f aca="false">IF((AND(R288&lt;&gt;"",W288&lt;&gt;1,K:K="stroke",M:M="negative",#REF!=#REF!)),IF(W288&lt;&gt;0,"",1),"")</f>
        <v>#REF!</v>
      </c>
      <c r="V288" s="1" t="e">
        <f aca="false">IF(R288="","",(SUM(S288:U288)+W288))</f>
        <v>#REF!</v>
      </c>
      <c r="W288" s="1" t="e">
        <f aca="false">IF(#REF!&lt;&gt;#REF!,COUNTIFS($K$112:$K$1378,"up",#REF!,#REF!),"")</f>
        <v>#REF!</v>
      </c>
      <c r="X288" s="1" t="e">
        <f aca="false">IF(#REF!&lt;&gt;#REF!,COUNTIFS($K$112:$K$1378,"SRS",#REF!,#REF!),"")</f>
        <v>#REF!</v>
      </c>
      <c r="Y288" s="1" t="e">
        <f aca="false">IF(R288&lt;&gt;"",IF(R288=1,"",COUNTIFS($O$112:$O$1378,"&gt;40",#REF!,#REF!)),"")</f>
        <v>#REF!</v>
      </c>
      <c r="Z288" s="11" t="s">
        <v>27</v>
      </c>
      <c r="AA288" s="11"/>
      <c r="AB288" s="11"/>
      <c r="AC288" s="11"/>
      <c r="AD288" s="11"/>
      <c r="AE288" s="11"/>
      <c r="AF288" s="11"/>
      <c r="AG288" s="11"/>
      <c r="AH288" s="11"/>
    </row>
    <row r="289" customFormat="false" ht="15.75" hidden="false" customHeight="false" outlineLevel="0" collapsed="false">
      <c r="A289" s="11" t="n">
        <f aca="false">I289+(H289*60)+(G289*3600)</f>
        <v>65454</v>
      </c>
      <c r="B289" s="16" t="str">
        <f aca="false">CONCATENATE(D289,E289,F289,G289,H289,I289)</f>
        <v>20171021181054</v>
      </c>
      <c r="C289" s="11" t="str">
        <f aca="false">CONCATENATE(D289,E289,F289)</f>
        <v>20171021</v>
      </c>
      <c r="D289" s="11" t="n">
        <v>2017</v>
      </c>
      <c r="E289" s="11" t="n">
        <v>10</v>
      </c>
      <c r="F289" s="11" t="n">
        <v>21</v>
      </c>
      <c r="G289" s="11" t="n">
        <v>18</v>
      </c>
      <c r="H289" s="11" t="n">
        <v>10</v>
      </c>
      <c r="I289" s="11" t="n">
        <v>54</v>
      </c>
      <c r="J289" s="11" t="n">
        <v>906</v>
      </c>
      <c r="K289" s="17" t="s">
        <v>21</v>
      </c>
      <c r="L289" s="1" t="e">
        <f aca="false">IF(#REF!=#REF!,IF(K289="Stroke",IF(K290="Stroke",IF((J290-J289)&lt;0,1000+J290-J289,J290-J289),""),""),"")</f>
        <v>#REF!</v>
      </c>
      <c r="M289" s="1" t="s">
        <v>1</v>
      </c>
      <c r="N289" s="11" t="s">
        <v>2</v>
      </c>
      <c r="O289" s="11" t="n">
        <v>0</v>
      </c>
      <c r="P289" s="1" t="e">
        <f aca="false">IF(#REF!=#REF!,IF(K289="Stroke",IF(K290="Stroke",IF(#REF!=#REF!,IF(Q289=Q290,IF((J290-J289)&lt;0,1000+J290-J289-O289,J290-J289-O289),""),""),""),""),"")</f>
        <v>#REF!</v>
      </c>
      <c r="Q289" s="11" t="n">
        <v>1</v>
      </c>
      <c r="R289" s="1" t="e">
        <f aca="false">IF(#REF!&lt;&gt;#REF!,COUNTIFS($K$112:$K$1378,$K$112,#REF!,#REF!),"")</f>
        <v>#REF!</v>
      </c>
      <c r="S289" s="1" t="e">
        <f aca="false">IF(AND(#REF!&lt;&gt;#REF!,#REF!=#REF!,M289="positive",M290="negative"),1,"")</f>
        <v>#REF!</v>
      </c>
      <c r="T289" s="1" t="e">
        <f aca="false">IF(AND(#REF!=#REF!,K:K="stroke",M:M="positive",S289&lt;&gt;"1"),1,"")</f>
        <v>#REF!</v>
      </c>
      <c r="U289" s="1" t="e">
        <f aca="false">IF((AND(R289&lt;&gt;"",W289&lt;&gt;1,K:K="stroke",M:M="negative",#REF!=#REF!)),IF(W289&lt;&gt;0,"",1),"")</f>
        <v>#REF!</v>
      </c>
      <c r="V289" s="1" t="e">
        <f aca="false">IF(R289="","",(SUM(S289:U289)+W289))</f>
        <v>#REF!</v>
      </c>
      <c r="W289" s="1" t="e">
        <f aca="false">IF(#REF!&lt;&gt;#REF!,COUNTIFS($K$112:$K$1378,"up",#REF!,#REF!),"")</f>
        <v>#REF!</v>
      </c>
      <c r="X289" s="1" t="e">
        <f aca="false">IF(#REF!&lt;&gt;#REF!,COUNTIFS($K$112:$K$1378,"SRS",#REF!,#REF!),"")</f>
        <v>#REF!</v>
      </c>
      <c r="Y289" s="1" t="e">
        <f aca="false">IF(R289&lt;&gt;"",IF(R289=1,"",COUNTIFS($O$112:$O$1378,"&gt;40",#REF!,#REF!)),"")</f>
        <v>#REF!</v>
      </c>
      <c r="Z289" s="11" t="s">
        <v>28</v>
      </c>
      <c r="AA289" s="11"/>
      <c r="AB289" s="11"/>
      <c r="AC289" s="11"/>
      <c r="AD289" s="11"/>
      <c r="AE289" s="11"/>
      <c r="AF289" s="11"/>
      <c r="AG289" s="11"/>
      <c r="AH289" s="11"/>
    </row>
    <row r="290" customFormat="false" ht="15.75" hidden="false" customHeight="false" outlineLevel="0" collapsed="false">
      <c r="A290" s="11" t="n">
        <f aca="false">I290+(H290*60)+(G290*3600)</f>
        <v>65455</v>
      </c>
      <c r="B290" s="16" t="str">
        <f aca="false">CONCATENATE(D290,E290,F290,G290,H290,I290)</f>
        <v>20171021181055</v>
      </c>
      <c r="C290" s="11" t="str">
        <f aca="false">CONCATENATE(D290,E290,F290)</f>
        <v>20171021</v>
      </c>
      <c r="D290" s="11" t="n">
        <v>2017</v>
      </c>
      <c r="E290" s="11" t="n">
        <v>10</v>
      </c>
      <c r="F290" s="11" t="n">
        <v>21</v>
      </c>
      <c r="G290" s="11" t="n">
        <v>18</v>
      </c>
      <c r="H290" s="11" t="n">
        <v>10</v>
      </c>
      <c r="I290" s="11" t="n">
        <v>55</v>
      </c>
      <c r="J290" s="11" t="n">
        <v>99</v>
      </c>
      <c r="K290" s="17" t="s">
        <v>21</v>
      </c>
      <c r="L290" s="1" t="e">
        <f aca="false">IF(#REF!=#REF!,IF(K290="Stroke",IF(K291="Stroke",IF((J291-J290)&lt;0,1000+J291-J290,J291-J290),""),""),"")</f>
        <v>#REF!</v>
      </c>
      <c r="M290" s="1" t="s">
        <v>1</v>
      </c>
      <c r="N290" s="11" t="s">
        <v>2</v>
      </c>
      <c r="O290" s="11" t="n">
        <v>0</v>
      </c>
      <c r="P290" s="1" t="e">
        <f aca="false">IF(#REF!=#REF!,IF(K290="Stroke",IF(K291="Stroke",IF(#REF!=#REF!,IF(Q290=Q291,IF((J291-J290)&lt;0,1000+J291-J290-O290,J291-J290-O290),""),""),""),""),"")</f>
        <v>#REF!</v>
      </c>
      <c r="Q290" s="11" t="n">
        <v>1</v>
      </c>
      <c r="R290" s="1" t="e">
        <f aca="false">IF(#REF!&lt;&gt;#REF!,COUNTIFS($K$112:$K$1378,$K$112,#REF!,#REF!),"")</f>
        <v>#REF!</v>
      </c>
      <c r="S290" s="1" t="e">
        <f aca="false">IF(AND(#REF!&lt;&gt;#REF!,#REF!=#REF!,M290="positive",M291="negative"),1,"")</f>
        <v>#REF!</v>
      </c>
      <c r="T290" s="1" t="e">
        <f aca="false">IF(AND(#REF!=#REF!,K:K="stroke",M:M="positive",S290&lt;&gt;"1"),1,"")</f>
        <v>#REF!</v>
      </c>
      <c r="U290" s="1" t="e">
        <f aca="false">IF((AND(R290&lt;&gt;"",W290&lt;&gt;1,K:K="stroke",M:M="negative",#REF!=#REF!)),IF(W290&lt;&gt;0,"",1),"")</f>
        <v>#REF!</v>
      </c>
      <c r="V290" s="1" t="e">
        <f aca="false">IF(R290="","",(SUM(S290:U290)+W290))</f>
        <v>#REF!</v>
      </c>
      <c r="W290" s="1" t="e">
        <f aca="false">IF(#REF!&lt;&gt;#REF!,COUNTIFS($K$112:$K$1378,"up",#REF!,#REF!),"")</f>
        <v>#REF!</v>
      </c>
      <c r="X290" s="1" t="e">
        <f aca="false">IF(#REF!&lt;&gt;#REF!,COUNTIFS($K$112:$K$1378,"SRS",#REF!,#REF!),"")</f>
        <v>#REF!</v>
      </c>
      <c r="Y290" s="1" t="e">
        <f aca="false">IF(R290&lt;&gt;"",IF(R290=1,"",COUNTIFS($O$112:$O$1378,"&gt;40",#REF!,#REF!)),"")</f>
        <v>#REF!</v>
      </c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customFormat="false" ht="15.75" hidden="false" customHeight="false" outlineLevel="0" collapsed="false">
      <c r="A291" s="5" t="n">
        <f aca="false">I291+(H291*60)+(G291*3600)</f>
        <v>65699</v>
      </c>
      <c r="B291" s="6" t="str">
        <f aca="false">CONCATENATE(D291,E291,F291,G291,H291,I291)</f>
        <v>20171021181459</v>
      </c>
      <c r="C291" s="5" t="str">
        <f aca="false">CONCATENATE(D291,E291,F291)</f>
        <v>20171021</v>
      </c>
      <c r="D291" s="5" t="n">
        <v>2017</v>
      </c>
      <c r="E291" s="5" t="n">
        <v>10</v>
      </c>
      <c r="F291" s="5" t="n">
        <v>21</v>
      </c>
      <c r="G291" s="5" t="n">
        <v>18</v>
      </c>
      <c r="H291" s="5" t="n">
        <v>14</v>
      </c>
      <c r="I291" s="5" t="n">
        <v>59</v>
      </c>
      <c r="J291" s="5" t="n">
        <v>297</v>
      </c>
      <c r="K291" s="18" t="s">
        <v>17</v>
      </c>
      <c r="L291" s="5" t="e">
        <f aca="false">IF(#REF!=#REF!,IF(K291="Stroke",IF(K292="Stroke",IF((J292-J291)&lt;0,1000+J292-J291,J292-J291),""),""),"")</f>
        <v>#REF!</v>
      </c>
      <c r="M291" s="18" t="s">
        <v>29</v>
      </c>
      <c r="N291" s="5" t="s">
        <v>2</v>
      </c>
      <c r="O291" s="5" t="n">
        <v>256</v>
      </c>
      <c r="P291" s="5" t="e">
        <f aca="false">IF(#REF!=#REF!,IF(K291="Stroke",IF(K292="Stroke",IF(#REF!=#REF!,IF(Q291=Q292,IF((J292-J291)&lt;0,1000+J292-J291-O291,J292-J291-O291),""),""),""),""),"")</f>
        <v>#REF!</v>
      </c>
      <c r="Q291" s="5" t="n">
        <v>1</v>
      </c>
      <c r="R291" s="5" t="e">
        <f aca="false">IF(#REF!&lt;&gt;#REF!,COUNTIFS($K$112:$K$1378,$K$112,#REF!,#REF!),"")</f>
        <v>#REF!</v>
      </c>
      <c r="S291" s="5" t="e">
        <f aca="false">IF(AND(#REF!&lt;&gt;#REF!,#REF!=#REF!,M291="positive",M292="negative"),1,"")</f>
        <v>#REF!</v>
      </c>
      <c r="T291" s="5" t="e">
        <f aca="false">IF(AND(#REF!=#REF!,K:K="stroke",M:M="positive",S291&lt;&gt;"1"),1,"")</f>
        <v>#REF!</v>
      </c>
      <c r="U291" s="5" t="e">
        <f aca="false">IF((AND(R291&lt;&gt;"",W291&lt;&gt;1,K:K="stroke",M:M="negative",#REF!=#REF!)),IF(W291&lt;&gt;0,"",1),"")</f>
        <v>#REF!</v>
      </c>
      <c r="V291" s="5" t="e">
        <f aca="false">IF(R291="","",(SUM(S291:U291)+W291))</f>
        <v>#REF!</v>
      </c>
      <c r="W291" s="5" t="e">
        <f aca="false">IF(#REF!&lt;&gt;#REF!,COUNTIFS($K$112:$K$1378,"up",#REF!,#REF!),"")</f>
        <v>#REF!</v>
      </c>
      <c r="X291" s="5" t="e">
        <f aca="false">IF(#REF!&lt;&gt;#REF!,COUNTIFS($K$112:$K$1378,"SRS",#REF!,#REF!),"")</f>
        <v>#REF!</v>
      </c>
      <c r="Y291" s="5" t="e">
        <f aca="false">IF(R291&lt;&gt;"",IF(R291=1,"",COUNTIFS($O$112:$O$1378,"&gt;40",#REF!,#REF!)),"")</f>
        <v>#REF!</v>
      </c>
      <c r="Z291" s="5" t="s">
        <v>30</v>
      </c>
      <c r="AA291" s="5"/>
      <c r="AB291" s="5"/>
      <c r="AC291" s="5"/>
      <c r="AD291" s="5"/>
      <c r="AE291" s="5"/>
      <c r="AF291" s="5"/>
      <c r="AG291" s="5"/>
      <c r="AH291" s="5"/>
    </row>
    <row r="292" customFormat="false" ht="15.75" hidden="false" customHeight="false" outlineLevel="0" collapsed="false">
      <c r="A292" s="5" t="n">
        <f aca="false">I292+(H292*60)+(G292*3600)</f>
        <v>66745</v>
      </c>
      <c r="B292" s="6" t="str">
        <f aca="false">CONCATENATE(D292,E292,F292,G292,H292,I292)</f>
        <v>20171021183225</v>
      </c>
      <c r="C292" s="5" t="str">
        <f aca="false">CONCATENATE(D292,E292,F292)</f>
        <v>20171021</v>
      </c>
      <c r="D292" s="5" t="n">
        <v>2017</v>
      </c>
      <c r="E292" s="5" t="n">
        <v>10</v>
      </c>
      <c r="F292" s="5" t="n">
        <v>21</v>
      </c>
      <c r="G292" s="5" t="n">
        <v>18</v>
      </c>
      <c r="H292" s="5" t="n">
        <v>32</v>
      </c>
      <c r="I292" s="5" t="n">
        <v>25</v>
      </c>
      <c r="J292" s="5" t="n">
        <v>981</v>
      </c>
      <c r="K292" s="5" t="s">
        <v>11</v>
      </c>
      <c r="L292" s="5" t="e">
        <f aca="false">IF(#REF!=#REF!,IF(K292="Stroke",IF(K293="Stroke",IF((J293-J292)&lt;0,1000+J293-J292,J293-J292),""),""),"")</f>
        <v>#REF!</v>
      </c>
      <c r="M292" s="5" t="s">
        <v>1</v>
      </c>
      <c r="N292" s="5" t="s">
        <v>2</v>
      </c>
      <c r="O292" s="5" t="n">
        <v>7</v>
      </c>
      <c r="P292" s="5" t="e">
        <f aca="false">IF(#REF!=#REF!,IF(K292="Stroke",IF(K293="Stroke",IF(#REF!=#REF!,IF(Q292=Q293,IF((J293-J292)&lt;0,1000+J293-J292-O292,J293-J292-O292),""),""),""),""),"")</f>
        <v>#REF!</v>
      </c>
      <c r="Q292" s="5" t="n">
        <v>1</v>
      </c>
      <c r="R292" s="5" t="e">
        <f aca="false">IF(#REF!&lt;&gt;#REF!,COUNTIFS($K$112:$K$1378,$K$112,#REF!,#REF!),"")</f>
        <v>#REF!</v>
      </c>
      <c r="S292" s="5" t="e">
        <f aca="false">IF(AND(#REF!&lt;&gt;#REF!,#REF!=#REF!,M292="positive",M293="negative"),1,"")</f>
        <v>#REF!</v>
      </c>
      <c r="T292" s="5" t="e">
        <f aca="false">IF(AND(#REF!=#REF!,K:K="stroke",M:M="positive",S292&lt;&gt;"1"),1,"")</f>
        <v>#REF!</v>
      </c>
      <c r="U292" s="5" t="e">
        <f aca="false">IF((AND(R292&lt;&gt;"",W292&lt;&gt;1,K:K="stroke",M:M="negative",#REF!=#REF!)),IF(W292&lt;&gt;0,"",1),"")</f>
        <v>#REF!</v>
      </c>
      <c r="V292" s="5" t="e">
        <f aca="false">IF(R292="","",(SUM(S292:U292)+W292))</f>
        <v>#REF!</v>
      </c>
      <c r="W292" s="5" t="e">
        <f aca="false">IF(#REF!&lt;&gt;#REF!,COUNTIFS($K$112:$K$1378,"up",#REF!,#REF!),"")</f>
        <v>#REF!</v>
      </c>
      <c r="X292" s="5" t="e">
        <f aca="false">IF(#REF!&lt;&gt;#REF!,COUNTIFS($K$112:$K$1378,"SRS",#REF!,#REF!),"")</f>
        <v>#REF!</v>
      </c>
      <c r="Y292" s="5" t="e">
        <f aca="false">IF(R292&lt;&gt;"",IF(R292=1,"",COUNTIFS($O$112:$O$1378,"&gt;40",#REF!,#REF!)),"")</f>
        <v>#REF!</v>
      </c>
      <c r="Z292" s="5" t="s">
        <v>31</v>
      </c>
      <c r="AA292" s="5"/>
      <c r="AB292" s="5"/>
      <c r="AC292" s="5"/>
      <c r="AD292" s="5"/>
      <c r="AE292" s="5"/>
      <c r="AF292" s="5"/>
      <c r="AG292" s="5"/>
      <c r="AH292" s="5"/>
    </row>
    <row r="293" customFormat="false" ht="15.75" hidden="false" customHeight="false" outlineLevel="0" collapsed="false">
      <c r="A293" s="11" t="n">
        <f aca="false">I293+(H293*60)+(G293*3600)</f>
        <v>66745</v>
      </c>
      <c r="B293" s="16" t="str">
        <f aca="false">CONCATENATE(D293,E293,F293,G293,H293,I293)</f>
        <v>20171021183225</v>
      </c>
      <c r="C293" s="1" t="str">
        <f aca="false">CONCATENATE(D293,E293,F293)</f>
        <v>20171021</v>
      </c>
      <c r="D293" s="1" t="n">
        <v>2017</v>
      </c>
      <c r="E293" s="1" t="n">
        <v>10</v>
      </c>
      <c r="F293" s="1" t="n">
        <v>21</v>
      </c>
      <c r="G293" s="1" t="n">
        <v>18</v>
      </c>
      <c r="H293" s="1" t="n">
        <v>32</v>
      </c>
      <c r="I293" s="11" t="n">
        <v>25</v>
      </c>
      <c r="J293" s="11" t="n">
        <v>988</v>
      </c>
      <c r="K293" s="11" t="s">
        <v>16</v>
      </c>
      <c r="L293" s="1" t="e">
        <f aca="false">IF(#REF!=#REF!,IF(K293="Stroke",IF(K294="Stroke",IF((J294-J293)&lt;0,1000+J294-J293,J294-J293),""),""),"")</f>
        <v>#REF!</v>
      </c>
      <c r="M293" s="11"/>
      <c r="N293" s="1" t="s">
        <v>2</v>
      </c>
      <c r="O293" s="11" t="n">
        <v>0</v>
      </c>
      <c r="P293" s="1" t="e">
        <f aca="false">IF(#REF!=#REF!,IF(K293="Stroke",IF(K294="Stroke",IF(#REF!=#REF!,IF(Q293=Q294,IF((J294-J293)&lt;0,1000+J294-J293-O293,J294-J293-O293),""),""),""),""),"")</f>
        <v>#REF!</v>
      </c>
      <c r="Q293" s="11" t="n">
        <v>1</v>
      </c>
      <c r="R293" s="1" t="e">
        <f aca="false">IF(#REF!&lt;&gt;#REF!,COUNTIFS($K$112:$K$1378,$K$112,#REF!,#REF!),"")</f>
        <v>#REF!</v>
      </c>
      <c r="S293" s="1" t="e">
        <f aca="false">IF(AND(#REF!&lt;&gt;#REF!,#REF!=#REF!,M293="positive",M294="negative"),1,"")</f>
        <v>#REF!</v>
      </c>
      <c r="T293" s="1" t="e">
        <f aca="false">IF(AND(#REF!=#REF!,K:K="stroke",M:M="positive",S293&lt;&gt;"1"),1,"")</f>
        <v>#REF!</v>
      </c>
      <c r="U293" s="1" t="e">
        <f aca="false">IF((AND(R293&lt;&gt;"",W293&lt;&gt;1,K:K="stroke",M:M="negative",#REF!=#REF!)),IF(W293&lt;&gt;0,"",1),"")</f>
        <v>#REF!</v>
      </c>
      <c r="V293" s="1" t="e">
        <f aca="false">IF(R293="","",(SUM(S293:U293)+W293))</f>
        <v>#REF!</v>
      </c>
      <c r="W293" s="1" t="e">
        <f aca="false">IF(#REF!&lt;&gt;#REF!,COUNTIFS($K$112:$K$1378,"up",#REF!,#REF!),"")</f>
        <v>#REF!</v>
      </c>
      <c r="X293" s="1" t="e">
        <f aca="false">IF(#REF!&lt;&gt;#REF!,COUNTIFS($K$112:$K$1378,"SRS",#REF!,#REF!),"")</f>
        <v>#REF!</v>
      </c>
      <c r="Y293" s="1" t="e">
        <f aca="false">IF(R293&lt;&gt;"",IF(R293=1,"",COUNTIFS($O$112:$O$1378,"&gt;40",#REF!,#REF!)),"")</f>
        <v>#REF!</v>
      </c>
      <c r="Z293" s="11" t="s">
        <v>32</v>
      </c>
      <c r="AA293" s="11"/>
      <c r="AB293" s="11"/>
      <c r="AC293" s="11"/>
      <c r="AD293" s="11"/>
      <c r="AE293" s="11"/>
      <c r="AF293" s="11"/>
      <c r="AG293" s="11"/>
      <c r="AH293" s="11"/>
    </row>
    <row r="294" customFormat="false" ht="15.75" hidden="false" customHeight="false" outlineLevel="0" collapsed="false">
      <c r="A294" s="1" t="n">
        <f aca="false">I294+(H294*60)+(G294*3600)</f>
        <v>66746</v>
      </c>
      <c r="B294" s="2" t="str">
        <f aca="false">CONCATENATE(D294,E294,F294,G294,H294,I294)</f>
        <v>20171021183226</v>
      </c>
      <c r="C294" s="1" t="str">
        <f aca="false">CONCATENATE(D294,E294,F294)</f>
        <v>20171021</v>
      </c>
      <c r="D294" s="1" t="n">
        <v>2017</v>
      </c>
      <c r="E294" s="1" t="n">
        <v>10</v>
      </c>
      <c r="F294" s="1" t="n">
        <v>21</v>
      </c>
      <c r="G294" s="1" t="n">
        <v>18</v>
      </c>
      <c r="H294" s="1" t="n">
        <v>32</v>
      </c>
      <c r="I294" s="1" t="n">
        <v>26</v>
      </c>
      <c r="J294" s="1" t="n">
        <v>16</v>
      </c>
      <c r="K294" s="1" t="s">
        <v>11</v>
      </c>
      <c r="L294" s="1" t="e">
        <f aca="false">IF(#REF!=#REF!,IF(K294="Stroke",IF(K295="Stroke",IF((J295-J294)&lt;0,1000+J295-J294,J295-J294),""),""),"")</f>
        <v>#REF!</v>
      </c>
      <c r="M294" s="1" t="s">
        <v>1</v>
      </c>
      <c r="N294" s="1" t="s">
        <v>2</v>
      </c>
      <c r="O294" s="11" t="n">
        <v>11</v>
      </c>
      <c r="P294" s="1" t="e">
        <f aca="false">IF(#REF!=#REF!,IF(K294="Stroke",IF(K295="Stroke",IF(#REF!=#REF!,IF(Q294=Q295,IF((J295-J294)&lt;0,1000+J295-J294-O294,J295-J294-O294),""),""),""),""),"")</f>
        <v>#REF!</v>
      </c>
      <c r="Q294" s="1" t="n">
        <v>1</v>
      </c>
      <c r="R294" s="1" t="e">
        <f aca="false">IF(#REF!&lt;&gt;#REF!,COUNTIFS($K$112:$K$1378,$K$112,#REF!,#REF!),"")</f>
        <v>#REF!</v>
      </c>
      <c r="S294" s="1" t="e">
        <f aca="false">IF(AND(#REF!&lt;&gt;#REF!,#REF!=#REF!,M294="positive",M295="negative"),1,"")</f>
        <v>#REF!</v>
      </c>
      <c r="T294" s="1" t="e">
        <f aca="false">IF(AND(#REF!=#REF!,K:K="stroke",M:M="positive",S294&lt;&gt;"1"),1,"")</f>
        <v>#REF!</v>
      </c>
      <c r="U294" s="1" t="e">
        <f aca="false">IF((AND(R294&lt;&gt;"",W294&lt;&gt;1,K:K="stroke",M:M="negative",#REF!=#REF!)),IF(W294&lt;&gt;0,"",1),"")</f>
        <v>#REF!</v>
      </c>
      <c r="V294" s="1" t="e">
        <f aca="false">IF(R294="","",(SUM(S294:U294)+W294))</f>
        <v>#REF!</v>
      </c>
      <c r="W294" s="1" t="e">
        <f aca="false">IF(#REF!&lt;&gt;#REF!,COUNTIFS($K$112:$K$1378,"up",#REF!,#REF!),"")</f>
        <v>#REF!</v>
      </c>
      <c r="X294" s="1" t="e">
        <f aca="false">IF(#REF!&lt;&gt;#REF!,COUNTIFS($K$112:$K$1378,"SRS",#REF!,#REF!),"")</f>
        <v>#REF!</v>
      </c>
      <c r="Y294" s="1" t="e">
        <f aca="false">IF(R294&lt;&gt;"",IF(R294=1,"",COUNTIFS($O$112:$O$1378,"&gt;40",#REF!,#REF!)),"")</f>
        <v>#REF!</v>
      </c>
    </row>
    <row r="295" customFormat="false" ht="15.75" hidden="false" customHeight="false" outlineLevel="0" collapsed="false">
      <c r="A295" s="1" t="n">
        <f aca="false">I295+(H295*60)+(G295*3600)</f>
        <v>66746</v>
      </c>
      <c r="B295" s="2" t="str">
        <f aca="false">CONCATENATE(D295,E295,F295,G295,H295,I295)</f>
        <v>20171021183226</v>
      </c>
      <c r="C295" s="1" t="str">
        <f aca="false">CONCATENATE(D295,E295,F295)</f>
        <v>20171021</v>
      </c>
      <c r="D295" s="1" t="n">
        <v>2017</v>
      </c>
      <c r="E295" s="1" t="n">
        <v>10</v>
      </c>
      <c r="F295" s="1" t="n">
        <v>21</v>
      </c>
      <c r="G295" s="1" t="n">
        <v>18</v>
      </c>
      <c r="H295" s="1" t="n">
        <v>32</v>
      </c>
      <c r="I295" s="1" t="n">
        <v>26</v>
      </c>
      <c r="J295" s="1" t="n">
        <v>38</v>
      </c>
      <c r="K295" s="1" t="s">
        <v>11</v>
      </c>
      <c r="L295" s="1" t="e">
        <f aca="false">IF(#REF!=#REF!,IF(K295="Stroke",IF(K296="Stroke",IF((J296-J295)&lt;0,1000+J296-J295,J296-J295),""),""),"")</f>
        <v>#REF!</v>
      </c>
      <c r="M295" s="1" t="s">
        <v>1</v>
      </c>
      <c r="N295" s="1" t="s">
        <v>2</v>
      </c>
      <c r="O295" s="11" t="n">
        <v>3</v>
      </c>
      <c r="P295" s="1" t="e">
        <f aca="false">IF(#REF!=#REF!,IF(K295="Stroke",IF(K296="Stroke",IF(#REF!=#REF!,IF(Q295=Q296,IF((J296-J295)&lt;0,1000+J296-J295-O295,J296-J295-O295),""),""),""),""),"")</f>
        <v>#REF!</v>
      </c>
      <c r="Q295" s="1" t="n">
        <v>1</v>
      </c>
      <c r="R295" s="1" t="e">
        <f aca="false">IF(#REF!&lt;&gt;#REF!,COUNTIFS($K$112:$K$1378,$K$112,#REF!,#REF!),"")</f>
        <v>#REF!</v>
      </c>
      <c r="S295" s="1" t="e">
        <f aca="false">IF(AND(#REF!&lt;&gt;#REF!,#REF!=#REF!,M295="positive",M296="negative"),1,"")</f>
        <v>#REF!</v>
      </c>
      <c r="T295" s="1" t="e">
        <f aca="false">IF(AND(#REF!=#REF!,K:K="stroke",M:M="positive",S295&lt;&gt;"1"),1,"")</f>
        <v>#REF!</v>
      </c>
      <c r="U295" s="1" t="e">
        <f aca="false">IF((AND(R295&lt;&gt;"",W295&lt;&gt;1,K:K="stroke",M:M="negative",#REF!=#REF!)),IF(W295&lt;&gt;0,"",1),"")</f>
        <v>#REF!</v>
      </c>
      <c r="V295" s="1" t="e">
        <f aca="false">IF(R295="","",(SUM(S295:U295)+W295))</f>
        <v>#REF!</v>
      </c>
      <c r="W295" s="1" t="e">
        <f aca="false">IF(#REF!&lt;&gt;#REF!,COUNTIFS($K$112:$K$1378,"up",#REF!,#REF!),"")</f>
        <v>#REF!</v>
      </c>
      <c r="X295" s="1" t="e">
        <f aca="false">IF(#REF!&lt;&gt;#REF!,COUNTIFS($K$112:$K$1378,"SRS",#REF!,#REF!),"")</f>
        <v>#REF!</v>
      </c>
      <c r="Y295" s="1" t="e">
        <f aca="false">IF(R295&lt;&gt;"",IF(R295=1,"",COUNTIFS($O$112:$O$1378,"&gt;40",#REF!,#REF!)),"")</f>
        <v>#REF!</v>
      </c>
    </row>
    <row r="296" customFormat="false" ht="15.75" hidden="false" customHeight="false" outlineLevel="0" collapsed="false">
      <c r="A296" s="1" t="n">
        <f aca="false">I296+(H296*60)+(G296*3600)</f>
        <v>66746</v>
      </c>
      <c r="B296" s="2" t="str">
        <f aca="false">CONCATENATE(D296,E296,F296,G296,H296,I296)</f>
        <v>20171021183226</v>
      </c>
      <c r="C296" s="1" t="str">
        <f aca="false">CONCATENATE(D296,E296,F296)</f>
        <v>20171021</v>
      </c>
      <c r="D296" s="1" t="n">
        <v>2017</v>
      </c>
      <c r="E296" s="1" t="n">
        <v>10</v>
      </c>
      <c r="F296" s="1" t="n">
        <v>21</v>
      </c>
      <c r="G296" s="1" t="n">
        <v>18</v>
      </c>
      <c r="H296" s="1" t="n">
        <v>32</v>
      </c>
      <c r="I296" s="1" t="n">
        <v>26</v>
      </c>
      <c r="J296" s="1" t="n">
        <v>50</v>
      </c>
      <c r="K296" s="1" t="s">
        <v>11</v>
      </c>
      <c r="L296" s="1" t="e">
        <f aca="false">IF(#REF!=#REF!,IF(K296="Stroke",IF(K297="Stroke",IF((J297-J296)&lt;0,1000+J297-J296,J297-J296),""),""),"")</f>
        <v>#REF!</v>
      </c>
      <c r="M296" s="1" t="s">
        <v>1</v>
      </c>
      <c r="N296" s="1" t="s">
        <v>2</v>
      </c>
      <c r="O296" s="11" t="n">
        <v>13</v>
      </c>
      <c r="P296" s="1" t="e">
        <f aca="false">IF(#REF!=#REF!,IF(K296="Stroke",IF(K297="Stroke",IF(#REF!=#REF!,IF(Q296=Q297,IF((J297-J296)&lt;0,1000+J297-J296-O296,J297-J296-O296),""),""),""),""),"")</f>
        <v>#REF!</v>
      </c>
      <c r="Q296" s="1" t="n">
        <v>1</v>
      </c>
      <c r="R296" s="1" t="e">
        <f aca="false">IF(#REF!&lt;&gt;#REF!,COUNTIFS($K$112:$K$1378,$K$112,#REF!,#REF!),"")</f>
        <v>#REF!</v>
      </c>
      <c r="S296" s="1" t="e">
        <f aca="false">IF(AND(#REF!&lt;&gt;#REF!,#REF!=#REF!,M296="positive",M297="negative"),1,"")</f>
        <v>#REF!</v>
      </c>
      <c r="T296" s="1" t="e">
        <f aca="false">IF(AND(#REF!=#REF!,K:K="stroke",M:M="positive",S296&lt;&gt;"1"),1,"")</f>
        <v>#REF!</v>
      </c>
      <c r="U296" s="1" t="e">
        <f aca="false">IF((AND(R296&lt;&gt;"",W296&lt;&gt;1,K:K="stroke",M:M="negative",#REF!=#REF!)),IF(W296&lt;&gt;0,"",1),"")</f>
        <v>#REF!</v>
      </c>
      <c r="V296" s="1" t="e">
        <f aca="false">IF(R296="","",(SUM(S296:U296)+W296))</f>
        <v>#REF!</v>
      </c>
      <c r="W296" s="1" t="e">
        <f aca="false">IF(#REF!&lt;&gt;#REF!,COUNTIFS($K$112:$K$1378,"up",#REF!,#REF!),"")</f>
        <v>#REF!</v>
      </c>
      <c r="X296" s="1" t="e">
        <f aca="false">IF(#REF!&lt;&gt;#REF!,COUNTIFS($K$112:$K$1378,"SRS",#REF!,#REF!),"")</f>
        <v>#REF!</v>
      </c>
      <c r="Y296" s="1" t="e">
        <f aca="false">IF(R296&lt;&gt;"",IF(R296=1,"",COUNTIFS($O$112:$O$1378,"&gt;40",#REF!,#REF!)),"")</f>
        <v>#REF!</v>
      </c>
    </row>
    <row r="297" customFormat="false" ht="15.75" hidden="false" customHeight="false" outlineLevel="0" collapsed="false">
      <c r="A297" s="1" t="n">
        <f aca="false">I297+(H297*60)+(G297*3600)</f>
        <v>66746</v>
      </c>
      <c r="B297" s="2" t="str">
        <f aca="false">CONCATENATE(D297,E297,F297,G297,H297,I297)</f>
        <v>20171021183226</v>
      </c>
      <c r="C297" s="1" t="str">
        <f aca="false">CONCATENATE(D297,E297,F297)</f>
        <v>20171021</v>
      </c>
      <c r="D297" s="1" t="n">
        <v>2017</v>
      </c>
      <c r="E297" s="1" t="n">
        <v>10</v>
      </c>
      <c r="F297" s="1" t="n">
        <v>21</v>
      </c>
      <c r="G297" s="1" t="n">
        <v>18</v>
      </c>
      <c r="H297" s="1" t="n">
        <v>32</v>
      </c>
      <c r="I297" s="1" t="n">
        <v>26</v>
      </c>
      <c r="J297" s="1" t="n">
        <v>108</v>
      </c>
      <c r="K297" s="1" t="s">
        <v>11</v>
      </c>
      <c r="L297" s="1" t="e">
        <f aca="false">IF(#REF!=#REF!,IF(K297="Stroke",IF(K298="Stroke",IF((J298-J297)&lt;0,1000+J298-J297,J298-J297),""),""),"")</f>
        <v>#REF!</v>
      </c>
      <c r="M297" s="1" t="s">
        <v>1</v>
      </c>
      <c r="N297" s="1" t="s">
        <v>2</v>
      </c>
      <c r="O297" s="1" t="n">
        <v>151</v>
      </c>
      <c r="P297" s="1" t="e">
        <f aca="false">IF(#REF!=#REF!,IF(K297="Stroke",IF(K298="Stroke",IF(#REF!=#REF!,IF(Q297=Q298,IF((J298-J297)&lt;0,1000+J298-J297-O297,J298-J297-O297),""),""),""),""),"")</f>
        <v>#REF!</v>
      </c>
      <c r="Q297" s="1" t="n">
        <v>1</v>
      </c>
      <c r="R297" s="1" t="e">
        <f aca="false">IF(#REF!&lt;&gt;#REF!,COUNTIFS($K$112:$K$1378,$K$112,#REF!,#REF!),"")</f>
        <v>#REF!</v>
      </c>
      <c r="S297" s="1" t="e">
        <f aca="false">IF(AND(#REF!&lt;&gt;#REF!,#REF!=#REF!,M297="positive",M298="negative"),1,"")</f>
        <v>#REF!</v>
      </c>
      <c r="T297" s="1" t="e">
        <f aca="false">IF(AND(#REF!=#REF!,K:K="stroke",M:M="positive",S297&lt;&gt;"1"),1,"")</f>
        <v>#REF!</v>
      </c>
      <c r="U297" s="1" t="e">
        <f aca="false">IF((AND(R297&lt;&gt;"",W297&lt;&gt;1,K:K="stroke",M:M="negative",#REF!=#REF!)),IF(W297&lt;&gt;0,"",1),"")</f>
        <v>#REF!</v>
      </c>
      <c r="V297" s="1" t="e">
        <f aca="false">IF(R297="","",(SUM(S297:U297)+W297))</f>
        <v>#REF!</v>
      </c>
      <c r="W297" s="1" t="e">
        <f aca="false">IF(#REF!&lt;&gt;#REF!,COUNTIFS($K$112:$K$1378,"up",#REF!,#REF!),"")</f>
        <v>#REF!</v>
      </c>
      <c r="X297" s="1" t="e">
        <f aca="false">IF(#REF!&lt;&gt;#REF!,COUNTIFS($K$112:$K$1378,"SRS",#REF!,#REF!),"")</f>
        <v>#REF!</v>
      </c>
      <c r="Y297" s="1" t="e">
        <f aca="false">IF(R297&lt;&gt;"",IF(R297=1,"",COUNTIFS($O$112:$O$1378,"&gt;40",#REF!,#REF!)),"")</f>
        <v>#REF!</v>
      </c>
    </row>
    <row r="298" customFormat="false" ht="15.75" hidden="false" customHeight="false" outlineLevel="0" collapsed="false">
      <c r="A298" s="1" t="n">
        <f aca="false">I298+(H298*60)+(G298*3600)</f>
        <v>66746</v>
      </c>
      <c r="B298" s="2" t="str">
        <f aca="false">CONCATENATE(D298,E298,F298,G298,H298,I298)</f>
        <v>20171021183226</v>
      </c>
      <c r="C298" s="1" t="str">
        <f aca="false">CONCATENATE(D298,E298,F298)</f>
        <v>20171021</v>
      </c>
      <c r="D298" s="1" t="n">
        <v>2017</v>
      </c>
      <c r="E298" s="1" t="n">
        <v>10</v>
      </c>
      <c r="F298" s="1" t="n">
        <v>21</v>
      </c>
      <c r="G298" s="1" t="n">
        <v>18</v>
      </c>
      <c r="H298" s="1" t="n">
        <v>32</v>
      </c>
      <c r="I298" s="1" t="n">
        <v>26</v>
      </c>
      <c r="J298" s="1" t="n">
        <v>123</v>
      </c>
      <c r="K298" s="1" t="s">
        <v>4</v>
      </c>
      <c r="L298" s="1" t="e">
        <f aca="false">IF(#REF!=#REF!,IF(K298="Stroke",IF(K299="Stroke",IF((J299-J298)&lt;0,1000+J299-J298,J299-J298),""),""),"")</f>
        <v>#REF!</v>
      </c>
      <c r="M298" s="1" t="s">
        <v>1</v>
      </c>
      <c r="N298" s="1" t="s">
        <v>2</v>
      </c>
      <c r="O298" s="1" t="n">
        <v>0</v>
      </c>
      <c r="P298" s="1" t="e">
        <f aca="false">IF(#REF!=#REF!,IF(K298="Stroke",IF(K299="Stroke",IF(#REF!=#REF!,IF(Q298=Q299,IF((J299-J298)&lt;0,1000+J299-J298-O298,J299-J298-O298),""),""),""),""),"")</f>
        <v>#REF!</v>
      </c>
      <c r="Q298" s="1" t="n">
        <v>1</v>
      </c>
      <c r="R298" s="1" t="e">
        <f aca="false">IF(#REF!&lt;&gt;#REF!,COUNTIFS($K$112:$K$1378,$K$112,#REF!,#REF!),"")</f>
        <v>#REF!</v>
      </c>
      <c r="S298" s="1" t="e">
        <f aca="false">IF(AND(#REF!&lt;&gt;#REF!,#REF!=#REF!,M298="positive",M299="negative"),1,"")</f>
        <v>#REF!</v>
      </c>
      <c r="T298" s="1" t="e">
        <f aca="false">IF(AND(#REF!=#REF!,K:K="stroke",M:M="positive",S298&lt;&gt;"1"),1,"")</f>
        <v>#REF!</v>
      </c>
      <c r="U298" s="1" t="e">
        <f aca="false">IF((AND(R298&lt;&gt;"",W298&lt;&gt;1,K:K="stroke",M:M="negative",#REF!=#REF!)),IF(W298&lt;&gt;0,"",1),"")</f>
        <v>#REF!</v>
      </c>
      <c r="V298" s="1" t="e">
        <f aca="false">IF(R298="","",(SUM(S298:U298)+W298))</f>
        <v>#REF!</v>
      </c>
      <c r="W298" s="1" t="e">
        <f aca="false">IF(#REF!&lt;&gt;#REF!,COUNTIFS($K$112:$K$1378,"up",#REF!,#REF!),"")</f>
        <v>#REF!</v>
      </c>
      <c r="X298" s="1" t="e">
        <f aca="false">IF(#REF!&lt;&gt;#REF!,COUNTIFS($K$112:$K$1378,"SRS",#REF!,#REF!),"")</f>
        <v>#REF!</v>
      </c>
      <c r="Y298" s="1" t="e">
        <f aca="false">IF(R298&lt;&gt;"",IF(R298=1,"",COUNTIFS($O$112:$O$1378,"&gt;40",#REF!,#REF!)),"")</f>
        <v>#REF!</v>
      </c>
    </row>
    <row r="299" customFormat="false" ht="15.75" hidden="false" customHeight="false" outlineLevel="0" collapsed="false">
      <c r="A299" s="1" t="n">
        <f aca="false">I299+(H299*60)+(G299*3600)</f>
        <v>66746</v>
      </c>
      <c r="B299" s="2" t="str">
        <f aca="false">CONCATENATE(D299,E299,F299,G299,H299,I299)</f>
        <v>20171021183226</v>
      </c>
      <c r="C299" s="1" t="str">
        <f aca="false">CONCATENATE(D299,E299,F299)</f>
        <v>20171021</v>
      </c>
      <c r="D299" s="1" t="n">
        <v>2017</v>
      </c>
      <c r="E299" s="1" t="n">
        <v>10</v>
      </c>
      <c r="F299" s="1" t="n">
        <v>21</v>
      </c>
      <c r="G299" s="1" t="n">
        <v>18</v>
      </c>
      <c r="H299" s="1" t="n">
        <v>32</v>
      </c>
      <c r="I299" s="1" t="n">
        <v>26</v>
      </c>
      <c r="J299" s="1" t="n">
        <v>154</v>
      </c>
      <c r="K299" s="1" t="s">
        <v>4</v>
      </c>
      <c r="L299" s="1" t="e">
        <f aca="false">IF(#REF!=#REF!,IF(K299="Stroke",IF(K300="Stroke",IF((J300-J299)&lt;0,1000+J300-J299,J300-J299),""),""),"")</f>
        <v>#REF!</v>
      </c>
      <c r="M299" s="1" t="s">
        <v>1</v>
      </c>
      <c r="N299" s="1" t="s">
        <v>2</v>
      </c>
      <c r="O299" s="1" t="n">
        <v>0</v>
      </c>
      <c r="P299" s="1" t="e">
        <f aca="false">IF(#REF!=#REF!,IF(K299="Stroke",IF(K300="Stroke",IF(#REF!=#REF!,IF(Q299=Q300,IF((J300-J299)&lt;0,1000+J300-J299-O299,J300-J299-O299),""),""),""),""),"")</f>
        <v>#REF!</v>
      </c>
      <c r="Q299" s="1" t="n">
        <v>1</v>
      </c>
      <c r="R299" s="1" t="e">
        <f aca="false">IF(#REF!&lt;&gt;#REF!,COUNTIFS($K$112:$K$1378,$K$112,#REF!,#REF!),"")</f>
        <v>#REF!</v>
      </c>
      <c r="S299" s="1" t="e">
        <f aca="false">IF(AND(#REF!&lt;&gt;#REF!,#REF!=#REF!,M299="positive",M300="negative"),1,"")</f>
        <v>#REF!</v>
      </c>
      <c r="T299" s="1" t="e">
        <f aca="false">IF(AND(#REF!=#REF!,K:K="stroke",M:M="positive",S299&lt;&gt;"1"),1,"")</f>
        <v>#REF!</v>
      </c>
      <c r="U299" s="1" t="e">
        <f aca="false">IF((AND(R299&lt;&gt;"",W299&lt;&gt;1,K:K="stroke",M:M="negative",#REF!=#REF!)),IF(W299&lt;&gt;0,"",1),"")</f>
        <v>#REF!</v>
      </c>
      <c r="V299" s="1" t="e">
        <f aca="false">IF(R299="","",(SUM(S299:U299)+W299))</f>
        <v>#REF!</v>
      </c>
      <c r="W299" s="1" t="e">
        <f aca="false">IF(#REF!&lt;&gt;#REF!,COUNTIFS($K$112:$K$1378,"up",#REF!,#REF!),"")</f>
        <v>#REF!</v>
      </c>
      <c r="X299" s="1" t="e">
        <f aca="false">IF(#REF!&lt;&gt;#REF!,COUNTIFS($K$112:$K$1378,"SRS",#REF!,#REF!),"")</f>
        <v>#REF!</v>
      </c>
      <c r="Y299" s="1" t="e">
        <f aca="false">IF(R299&lt;&gt;"",IF(R299=1,"",COUNTIFS($O$112:$O$1378,"&gt;40",#REF!,#REF!)),"")</f>
        <v>#REF!</v>
      </c>
    </row>
    <row r="300" customFormat="false" ht="15.75" hidden="false" customHeight="false" outlineLevel="0" collapsed="false">
      <c r="A300" s="5" t="n">
        <f aca="false">I300+(H300*60)+(G300*3600)</f>
        <v>66881</v>
      </c>
      <c r="B300" s="6" t="str">
        <f aca="false">CONCATENATE(D300,E300,F300,G300,H300,I300)</f>
        <v>20171021183441</v>
      </c>
      <c r="C300" s="5" t="str">
        <f aca="false">CONCATENATE(D300,E300,F300)</f>
        <v>20171021</v>
      </c>
      <c r="D300" s="5" t="n">
        <v>2017</v>
      </c>
      <c r="E300" s="5" t="n">
        <v>10</v>
      </c>
      <c r="F300" s="5" t="n">
        <v>21</v>
      </c>
      <c r="G300" s="5" t="n">
        <v>18</v>
      </c>
      <c r="H300" s="5" t="n">
        <v>34</v>
      </c>
      <c r="I300" s="5" t="n">
        <v>41</v>
      </c>
      <c r="J300" s="5" t="n">
        <v>990</v>
      </c>
      <c r="K300" s="5" t="s">
        <v>17</v>
      </c>
      <c r="L300" s="5" t="e">
        <f aca="false">IF(#REF!=#REF!,IF(K300="Stroke",IF(K301="Stroke",IF((J301-J300)&lt;0,1000+J301-J300,J301-J300),""),""),"")</f>
        <v>#REF!</v>
      </c>
      <c r="M300" s="5" t="s">
        <v>1</v>
      </c>
      <c r="N300" s="5" t="s">
        <v>2</v>
      </c>
      <c r="O300" s="5" t="n">
        <v>839</v>
      </c>
      <c r="P300" s="5" t="e">
        <f aca="false">IF(#REF!=#REF!,IF(K300="Stroke",IF(K301="Stroke",IF(#REF!=#REF!,IF(Q300=Q301,IF((J301-J300)&lt;0,1000+J301-J300-O300,J301-J300-O300),""),""),""),""),"")</f>
        <v>#REF!</v>
      </c>
      <c r="Q300" s="5" t="n">
        <v>1</v>
      </c>
      <c r="R300" s="5" t="e">
        <f aca="false">IF(#REF!&lt;&gt;#REF!,COUNTIFS($K$112:$K$1378,$K$112,#REF!,#REF!),"")</f>
        <v>#REF!</v>
      </c>
      <c r="S300" s="5" t="e">
        <f aca="false">IF(AND(#REF!&lt;&gt;#REF!,#REF!=#REF!,M300="positive",M301="negative"),1,"")</f>
        <v>#REF!</v>
      </c>
      <c r="T300" s="5" t="e">
        <f aca="false">IF(AND(#REF!=#REF!,K:K="stroke",M:M="positive",S300&lt;&gt;"1"),1,"")</f>
        <v>#REF!</v>
      </c>
      <c r="U300" s="5" t="e">
        <f aca="false">IF((AND(R300&lt;&gt;"",W300&lt;&gt;1,K:K="stroke",M:M="negative",#REF!=#REF!)),IF(W300&lt;&gt;0,"",1),"")</f>
        <v>#REF!</v>
      </c>
      <c r="V300" s="5" t="e">
        <f aca="false">IF(R300="","",(SUM(S300:U300)+W300))</f>
        <v>#REF!</v>
      </c>
      <c r="W300" s="5" t="e">
        <f aca="false">IF(#REF!&lt;&gt;#REF!,COUNTIFS($K$112:$K$1378,"up",#REF!,#REF!),"")</f>
        <v>#REF!</v>
      </c>
      <c r="X300" s="5" t="e">
        <f aca="false">IF(#REF!&lt;&gt;#REF!,COUNTIFS($K$112:$K$1378,"SRS",#REF!,#REF!),"")</f>
        <v>#REF!</v>
      </c>
      <c r="Y300" s="5" t="e">
        <f aca="false">IF(R300&lt;&gt;"",IF(R300=1,"",COUNTIFS($O$112:$O$1378,"&gt;40",#REF!,#REF!)),"")</f>
        <v>#REF!</v>
      </c>
      <c r="Z300" s="5" t="s">
        <v>33</v>
      </c>
      <c r="AA300" s="5"/>
      <c r="AB300" s="5"/>
      <c r="AC300" s="5"/>
      <c r="AD300" s="5"/>
      <c r="AE300" s="5"/>
      <c r="AF300" s="5"/>
      <c r="AG300" s="5"/>
      <c r="AH300" s="5"/>
    </row>
    <row r="301" customFormat="false" ht="15.75" hidden="false" customHeight="false" outlineLevel="0" collapsed="false">
      <c r="A301" s="11" t="n">
        <f aca="false">I301+(H301*60)+(G301*3600)</f>
        <v>66882</v>
      </c>
      <c r="B301" s="16" t="str">
        <f aca="false">CONCATENATE(D301,E301,F301,G301,H301,I301)</f>
        <v>20171021183442</v>
      </c>
      <c r="C301" s="1" t="str">
        <f aca="false">CONCATENATE(D301,E301,F301)</f>
        <v>20171021</v>
      </c>
      <c r="D301" s="1" t="n">
        <v>2017</v>
      </c>
      <c r="E301" s="1" t="n">
        <v>10</v>
      </c>
      <c r="F301" s="1" t="n">
        <v>21</v>
      </c>
      <c r="G301" s="1" t="n">
        <v>18</v>
      </c>
      <c r="H301" s="1" t="n">
        <v>34</v>
      </c>
      <c r="I301" s="11" t="n">
        <v>42</v>
      </c>
      <c r="J301" s="11" t="n">
        <v>92</v>
      </c>
      <c r="K301" s="17" t="s">
        <v>21</v>
      </c>
      <c r="L301" s="1" t="e">
        <f aca="false">IF(#REF!=#REF!,IF(K301="Stroke",IF(K302="Stroke",IF((J302-J301)&lt;0,1000+J302-J301,J302-J301),""),""),"")</f>
        <v>#REF!</v>
      </c>
      <c r="M301" s="11" t="s">
        <v>1</v>
      </c>
      <c r="N301" s="11" t="s">
        <v>2</v>
      </c>
      <c r="O301" s="11" t="n">
        <v>0</v>
      </c>
      <c r="P301" s="1" t="e">
        <f aca="false">IF(#REF!=#REF!,IF(K301="Stroke",IF(K302="Stroke",IF(#REF!=#REF!,IF(Q301=Q302,IF((J302-J301)&lt;0,1000+J302-J301-O301,J302-J301-O301),""),""),""),""),"")</f>
        <v>#REF!</v>
      </c>
      <c r="Q301" s="11" t="n">
        <v>1</v>
      </c>
      <c r="R301" s="1" t="e">
        <f aca="false">IF(#REF!&lt;&gt;#REF!,COUNTIFS($K$112:$K$1378,$K$112,#REF!,#REF!),"")</f>
        <v>#REF!</v>
      </c>
      <c r="S301" s="1" t="e">
        <f aca="false">IF(AND(#REF!&lt;&gt;#REF!,#REF!=#REF!,M301="positive",M302="negative"),1,"")</f>
        <v>#REF!</v>
      </c>
      <c r="T301" s="1" t="e">
        <f aca="false">IF(AND(#REF!=#REF!,K:K="stroke",M:M="positive",S301&lt;&gt;"1"),1,"")</f>
        <v>#REF!</v>
      </c>
      <c r="U301" s="1" t="e">
        <f aca="false">IF((AND(R301&lt;&gt;"",W301&lt;&gt;1,K:K="stroke",M:M="negative",#REF!=#REF!)),IF(W301&lt;&gt;0,"",1),"")</f>
        <v>#REF!</v>
      </c>
      <c r="V301" s="1" t="e">
        <f aca="false">IF(R301="","",(SUM(S301:U301)+W301))</f>
        <v>#REF!</v>
      </c>
      <c r="W301" s="1" t="e">
        <f aca="false">IF(#REF!&lt;&gt;#REF!,COUNTIFS($K$112:$K$1378,"up",#REF!,#REF!),"")</f>
        <v>#REF!</v>
      </c>
      <c r="X301" s="1" t="e">
        <f aca="false">IF(#REF!&lt;&gt;#REF!,COUNTIFS($K$112:$K$1378,"SRS",#REF!,#REF!),"")</f>
        <v>#REF!</v>
      </c>
      <c r="Y301" s="1" t="e">
        <f aca="false">IF(R301&lt;&gt;"",IF(R301=1,"",COUNTIFS($O$112:$O$1378,"&gt;40",#REF!,#REF!)),"")</f>
        <v>#REF!</v>
      </c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s="5" customFormat="true" ht="15.75" hidden="false" customHeight="false" outlineLevel="0" collapsed="false">
      <c r="A302" s="11" t="n">
        <f aca="false">I302+(H302*60)+(G302*3600)</f>
        <v>66882</v>
      </c>
      <c r="B302" s="16" t="str">
        <f aca="false">CONCATENATE(D302,E302,F302,G302,H302,I302)</f>
        <v>20171021183442</v>
      </c>
      <c r="C302" s="1" t="str">
        <f aca="false">CONCATENATE(D302,E302,F302)</f>
        <v>20171021</v>
      </c>
      <c r="D302" s="1" t="n">
        <v>2017</v>
      </c>
      <c r="E302" s="1" t="n">
        <v>10</v>
      </c>
      <c r="F302" s="1" t="n">
        <v>21</v>
      </c>
      <c r="G302" s="1" t="n">
        <v>18</v>
      </c>
      <c r="H302" s="1" t="n">
        <v>34</v>
      </c>
      <c r="I302" s="11" t="n">
        <v>42</v>
      </c>
      <c r="J302" s="11" t="n">
        <v>173</v>
      </c>
      <c r="K302" s="17" t="s">
        <v>21</v>
      </c>
      <c r="L302" s="1" t="e">
        <f aca="false">IF(#REF!=#REF!,IF(K302="Stroke",IF(K303="Stroke",IF((J303-J302)&lt;0,1000+J303-J302,J303-J302),""),""),"")</f>
        <v>#REF!</v>
      </c>
      <c r="M302" s="11" t="s">
        <v>1</v>
      </c>
      <c r="N302" s="11" t="s">
        <v>2</v>
      </c>
      <c r="O302" s="11" t="n">
        <v>0</v>
      </c>
      <c r="P302" s="1" t="e">
        <f aca="false">IF(#REF!=#REF!,IF(K302="Stroke",IF(K303="Stroke",IF(#REF!=#REF!,IF(Q302=Q303,IF((J303-J302)&lt;0,1000+J303-J302-O302,J303-J302-O302),""),""),""),""),"")</f>
        <v>#REF!</v>
      </c>
      <c r="Q302" s="11" t="n">
        <v>1</v>
      </c>
      <c r="R302" s="1" t="e">
        <f aca="false">IF(#REF!&lt;&gt;#REF!,COUNTIFS($K$112:$K$1378,$K$112,#REF!,#REF!),"")</f>
        <v>#REF!</v>
      </c>
      <c r="S302" s="1" t="e">
        <f aca="false">IF(AND(#REF!&lt;&gt;#REF!,#REF!=#REF!,M302="positive",M303="negative"),1,"")</f>
        <v>#REF!</v>
      </c>
      <c r="T302" s="1" t="e">
        <f aca="false">IF(AND(#REF!=#REF!,K:K="stroke",M:M="positive",S302&lt;&gt;"1"),1,"")</f>
        <v>#REF!</v>
      </c>
      <c r="U302" s="1" t="e">
        <f aca="false">IF((AND(R302&lt;&gt;"",W302&lt;&gt;1,K:K="stroke",M:M="negative",#REF!=#REF!)),IF(W302&lt;&gt;0,"",1),"")</f>
        <v>#REF!</v>
      </c>
      <c r="V302" s="1" t="e">
        <f aca="false">IF(R302="","",(SUM(S302:U302)+W302))</f>
        <v>#REF!</v>
      </c>
      <c r="W302" s="1" t="e">
        <f aca="false">IF(#REF!&lt;&gt;#REF!,COUNTIFS($K$112:$K$1378,"up",#REF!,#REF!),"")</f>
        <v>#REF!</v>
      </c>
      <c r="X302" s="1" t="e">
        <f aca="false">IF(#REF!&lt;&gt;#REF!,COUNTIFS($K$112:$K$1378,"SRS",#REF!,#REF!),"")</f>
        <v>#REF!</v>
      </c>
      <c r="Y302" s="1" t="e">
        <f aca="false">IF(R302&lt;&gt;"",IF(R302=1,"",COUNTIFS($O$112:$O$1378,"&gt;40",#REF!,#REF!)),"")</f>
        <v>#REF!</v>
      </c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s="5" customFormat="true" ht="15.75" hidden="false" customHeight="false" outlineLevel="0" collapsed="false">
      <c r="A303" s="11" t="n">
        <f aca="false">I303+(H303*60)+(G303*3600)</f>
        <v>66882</v>
      </c>
      <c r="B303" s="16" t="str">
        <f aca="false">CONCATENATE(D303,E303,F303,G303,H303,I303)</f>
        <v>20171021183442</v>
      </c>
      <c r="C303" s="1" t="str">
        <f aca="false">CONCATENATE(D303,E303,F303)</f>
        <v>20171021</v>
      </c>
      <c r="D303" s="1" t="n">
        <v>2017</v>
      </c>
      <c r="E303" s="1" t="n">
        <v>10</v>
      </c>
      <c r="F303" s="1" t="n">
        <v>21</v>
      </c>
      <c r="G303" s="1" t="n">
        <v>18</v>
      </c>
      <c r="H303" s="1" t="n">
        <v>34</v>
      </c>
      <c r="I303" s="11" t="n">
        <v>42</v>
      </c>
      <c r="J303" s="11" t="n">
        <v>216</v>
      </c>
      <c r="K303" s="17" t="s">
        <v>21</v>
      </c>
      <c r="L303" s="1" t="e">
        <f aca="false">IF(#REF!=#REF!,IF(K303="Stroke",IF(K304="Stroke",IF((J304-J303)&lt;0,1000+J304-J303,J304-J303),""),""),"")</f>
        <v>#REF!</v>
      </c>
      <c r="M303" s="11" t="s">
        <v>1</v>
      </c>
      <c r="N303" s="11" t="s">
        <v>2</v>
      </c>
      <c r="O303" s="11" t="n">
        <v>0</v>
      </c>
      <c r="P303" s="1" t="e">
        <f aca="false">IF(#REF!=#REF!,IF(K303="Stroke",IF(K304="Stroke",IF(#REF!=#REF!,IF(Q303=Q304,IF((J304-J303)&lt;0,1000+J304-J303-O303,J304-J303-O303),""),""),""),""),"")</f>
        <v>#REF!</v>
      </c>
      <c r="Q303" s="11" t="n">
        <v>1</v>
      </c>
      <c r="R303" s="1" t="e">
        <f aca="false">IF(#REF!&lt;&gt;#REF!,COUNTIFS($K$112:$K$1378,$K$112,#REF!,#REF!),"")</f>
        <v>#REF!</v>
      </c>
      <c r="S303" s="1" t="e">
        <f aca="false">IF(AND(#REF!&lt;&gt;#REF!,#REF!=#REF!,M303="positive",M304="negative"),1,"")</f>
        <v>#REF!</v>
      </c>
      <c r="T303" s="1" t="e">
        <f aca="false">IF(AND(#REF!=#REF!,K:K="stroke",M:M="positive",S303&lt;&gt;"1"),1,"")</f>
        <v>#REF!</v>
      </c>
      <c r="U303" s="1" t="e">
        <f aca="false">IF((AND(R303&lt;&gt;"",W303&lt;&gt;1,K:K="stroke",M:M="negative",#REF!=#REF!)),IF(W303&lt;&gt;0,"",1),"")</f>
        <v>#REF!</v>
      </c>
      <c r="V303" s="1" t="e">
        <f aca="false">IF(R303="","",(SUM(S303:U303)+W303))</f>
        <v>#REF!</v>
      </c>
      <c r="W303" s="1" t="e">
        <f aca="false">IF(#REF!&lt;&gt;#REF!,COUNTIFS($K$112:$K$1378,"up",#REF!,#REF!),"")</f>
        <v>#REF!</v>
      </c>
      <c r="X303" s="1" t="e">
        <f aca="false">IF(#REF!&lt;&gt;#REF!,COUNTIFS($K$112:$K$1378,"SRS",#REF!,#REF!),"")</f>
        <v>#REF!</v>
      </c>
      <c r="Y303" s="1" t="e">
        <f aca="false">IF(R303&lt;&gt;"",IF(R303=1,"",COUNTIFS($O$112:$O$1378,"&gt;40",#REF!,#REF!)),"")</f>
        <v>#REF!</v>
      </c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customFormat="false" ht="15.75" hidden="false" customHeight="false" outlineLevel="0" collapsed="false">
      <c r="A304" s="11" t="n">
        <f aca="false">I304+(H304*60)+(G304*3600)</f>
        <v>66882</v>
      </c>
      <c r="B304" s="16" t="str">
        <f aca="false">CONCATENATE(D304,E304,F304,G304,H304,I304)</f>
        <v>20171021183442</v>
      </c>
      <c r="C304" s="1" t="str">
        <f aca="false">CONCATENATE(D304,E304,F304)</f>
        <v>20171021</v>
      </c>
      <c r="D304" s="1" t="n">
        <v>2017</v>
      </c>
      <c r="E304" s="1" t="n">
        <v>10</v>
      </c>
      <c r="F304" s="1" t="n">
        <v>21</v>
      </c>
      <c r="G304" s="1" t="n">
        <v>18</v>
      </c>
      <c r="H304" s="1" t="n">
        <v>34</v>
      </c>
      <c r="I304" s="11" t="n">
        <v>42</v>
      </c>
      <c r="J304" s="11" t="n">
        <v>241</v>
      </c>
      <c r="K304" s="17" t="s">
        <v>21</v>
      </c>
      <c r="L304" s="1" t="e">
        <f aca="false">IF(#REF!=#REF!,IF(K304="Stroke",IF(K305="Stroke",IF((J305-J304)&lt;0,1000+J305-J304,J305-J304),""),""),"")</f>
        <v>#REF!</v>
      </c>
      <c r="M304" s="11" t="s">
        <v>1</v>
      </c>
      <c r="N304" s="11" t="s">
        <v>2</v>
      </c>
      <c r="O304" s="11" t="n">
        <v>0</v>
      </c>
      <c r="P304" s="1" t="e">
        <f aca="false">IF(#REF!=#REF!,IF(K304="Stroke",IF(K305="Stroke",IF(#REF!=#REF!,IF(Q304=Q305,IF((J305-J304)&lt;0,1000+J305-J304-O304,J305-J304-O304),""),""),""),""),"")</f>
        <v>#REF!</v>
      </c>
      <c r="Q304" s="11" t="n">
        <v>1</v>
      </c>
      <c r="R304" s="1" t="e">
        <f aca="false">IF(#REF!&lt;&gt;#REF!,COUNTIFS($K$112:$K$1378,$K$112,#REF!,#REF!),"")</f>
        <v>#REF!</v>
      </c>
      <c r="S304" s="1" t="e">
        <f aca="false">IF(AND(#REF!&lt;&gt;#REF!,#REF!=#REF!,M304="positive",M305="negative"),1,"")</f>
        <v>#REF!</v>
      </c>
      <c r="T304" s="1" t="e">
        <f aca="false">IF(AND(#REF!=#REF!,K:K="stroke",M:M="positive",S304&lt;&gt;"1"),1,"")</f>
        <v>#REF!</v>
      </c>
      <c r="U304" s="1" t="e">
        <f aca="false">IF((AND(R304&lt;&gt;"",W304&lt;&gt;1,K:K="stroke",M:M="negative",#REF!=#REF!)),IF(W304&lt;&gt;0,"",1),"")</f>
        <v>#REF!</v>
      </c>
      <c r="V304" s="1" t="e">
        <f aca="false">IF(R304="","",(SUM(S304:U304)+W304))</f>
        <v>#REF!</v>
      </c>
      <c r="W304" s="1" t="e">
        <f aca="false">IF(#REF!&lt;&gt;#REF!,COUNTIFS($K$112:$K$1378,"up",#REF!,#REF!),"")</f>
        <v>#REF!</v>
      </c>
      <c r="X304" s="1" t="e">
        <f aca="false">IF(#REF!&lt;&gt;#REF!,COUNTIFS($K$112:$K$1378,"SRS",#REF!,#REF!),"")</f>
        <v>#REF!</v>
      </c>
      <c r="Y304" s="1" t="e">
        <f aca="false">IF(R304&lt;&gt;"",IF(R304=1,"",COUNTIFS($O$112:$O$1378,"&gt;40",#REF!,#REF!)),"")</f>
        <v>#REF!</v>
      </c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customFormat="false" ht="15.75" hidden="false" customHeight="false" outlineLevel="0" collapsed="false">
      <c r="A305" s="11" t="n">
        <f aca="false">I305+(H305*60)+(G305*3600)</f>
        <v>66882</v>
      </c>
      <c r="B305" s="16" t="str">
        <f aca="false">CONCATENATE(D305,E305,F305,G305,H305,I305)</f>
        <v>20171021183442</v>
      </c>
      <c r="C305" s="1" t="str">
        <f aca="false">CONCATENATE(D305,E305,F305)</f>
        <v>20171021</v>
      </c>
      <c r="D305" s="1" t="n">
        <v>2017</v>
      </c>
      <c r="E305" s="1" t="n">
        <v>10</v>
      </c>
      <c r="F305" s="1" t="n">
        <v>21</v>
      </c>
      <c r="G305" s="1" t="n">
        <v>18</v>
      </c>
      <c r="H305" s="1" t="n">
        <v>34</v>
      </c>
      <c r="I305" s="11" t="n">
        <v>42</v>
      </c>
      <c r="J305" s="11" t="n">
        <v>246</v>
      </c>
      <c r="K305" s="17" t="s">
        <v>21</v>
      </c>
      <c r="L305" s="1" t="e">
        <f aca="false">IF(#REF!=#REF!,IF(K305="Stroke",IF(K306="Stroke",IF((J306-J305)&lt;0,1000+J306-J305,J306-J305),""),""),"")</f>
        <v>#REF!</v>
      </c>
      <c r="M305" s="11" t="s">
        <v>1</v>
      </c>
      <c r="N305" s="11" t="s">
        <v>2</v>
      </c>
      <c r="O305" s="11" t="n">
        <v>0</v>
      </c>
      <c r="P305" s="1" t="e">
        <f aca="false">IF(#REF!=#REF!,IF(K305="Stroke",IF(K306="Stroke",IF(#REF!=#REF!,IF(Q305=Q306,IF((J306-J305)&lt;0,1000+J306-J305-O305,J306-J305-O305),""),""),""),""),"")</f>
        <v>#REF!</v>
      </c>
      <c r="Q305" s="11" t="n">
        <v>1</v>
      </c>
      <c r="R305" s="1" t="e">
        <f aca="false">IF(#REF!&lt;&gt;#REF!,COUNTIFS($K$112:$K$1378,$K$112,#REF!,#REF!),"")</f>
        <v>#REF!</v>
      </c>
      <c r="S305" s="1" t="e">
        <f aca="false">IF(AND(#REF!&lt;&gt;#REF!,#REF!=#REF!,M305="positive",M306="negative"),1,"")</f>
        <v>#REF!</v>
      </c>
      <c r="T305" s="1" t="e">
        <f aca="false">IF(AND(#REF!=#REF!,K:K="stroke",M:M="positive",S305&lt;&gt;"1"),1,"")</f>
        <v>#REF!</v>
      </c>
      <c r="U305" s="1" t="e">
        <f aca="false">IF((AND(R305&lt;&gt;"",W305&lt;&gt;1,K:K="stroke",M:M="negative",#REF!=#REF!)),IF(W305&lt;&gt;0,"",1),"")</f>
        <v>#REF!</v>
      </c>
      <c r="V305" s="1" t="e">
        <f aca="false">IF(R305="","",(SUM(S305:U305)+W305))</f>
        <v>#REF!</v>
      </c>
      <c r="W305" s="1" t="e">
        <f aca="false">IF(#REF!&lt;&gt;#REF!,COUNTIFS($K$112:$K$1378,"up",#REF!,#REF!),"")</f>
        <v>#REF!</v>
      </c>
      <c r="X305" s="1" t="e">
        <f aca="false">IF(#REF!&lt;&gt;#REF!,COUNTIFS($K$112:$K$1378,"SRS",#REF!,#REF!),"")</f>
        <v>#REF!</v>
      </c>
      <c r="Y305" s="1" t="e">
        <f aca="false">IF(R305&lt;&gt;"",IF(R305=1,"",COUNTIFS($O$112:$O$1378,"&gt;40",#REF!,#REF!)),"")</f>
        <v>#REF!</v>
      </c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customFormat="false" ht="15.75" hidden="false" customHeight="false" outlineLevel="0" collapsed="false">
      <c r="A306" s="11" t="n">
        <f aca="false">I306+(H306*60)+(G306*3600)</f>
        <v>66882</v>
      </c>
      <c r="B306" s="16" t="str">
        <f aca="false">CONCATENATE(D306,E306,F306,G306,H306,I306)</f>
        <v>20171021183442</v>
      </c>
      <c r="C306" s="1" t="str">
        <f aca="false">CONCATENATE(D306,E306,F306)</f>
        <v>20171021</v>
      </c>
      <c r="D306" s="1" t="n">
        <v>2017</v>
      </c>
      <c r="E306" s="1" t="n">
        <v>10</v>
      </c>
      <c r="F306" s="1" t="n">
        <v>21</v>
      </c>
      <c r="G306" s="1" t="n">
        <v>18</v>
      </c>
      <c r="H306" s="1" t="n">
        <v>34</v>
      </c>
      <c r="I306" s="11" t="n">
        <v>42</v>
      </c>
      <c r="J306" s="11" t="n">
        <v>257</v>
      </c>
      <c r="K306" s="17" t="s">
        <v>21</v>
      </c>
      <c r="L306" s="1" t="e">
        <f aca="false">IF(#REF!=#REF!,IF(K306="Stroke",IF(K307="Stroke",IF((J307-J306)&lt;0,1000+J307-J306,J307-J306),""),""),"")</f>
        <v>#REF!</v>
      </c>
      <c r="M306" s="11" t="s">
        <v>1</v>
      </c>
      <c r="N306" s="11" t="s">
        <v>2</v>
      </c>
      <c r="O306" s="11" t="n">
        <v>0</v>
      </c>
      <c r="P306" s="1" t="e">
        <f aca="false">IF(#REF!=#REF!,IF(K306="Stroke",IF(K307="Stroke",IF(#REF!=#REF!,IF(Q306=Q307,IF((J307-J306)&lt;0,1000+J307-J306-O306,J307-J306-O306),""),""),""),""),"")</f>
        <v>#REF!</v>
      </c>
      <c r="Q306" s="11" t="n">
        <v>1</v>
      </c>
      <c r="R306" s="1" t="e">
        <f aca="false">IF(#REF!&lt;&gt;#REF!,COUNTIFS($K$112:$K$1378,$K$112,#REF!,#REF!),"")</f>
        <v>#REF!</v>
      </c>
      <c r="S306" s="1" t="e">
        <f aca="false">IF(AND(#REF!&lt;&gt;#REF!,#REF!=#REF!,M306="positive",M307="negative"),1,"")</f>
        <v>#REF!</v>
      </c>
      <c r="T306" s="1" t="e">
        <f aca="false">IF(AND(#REF!=#REF!,K:K="stroke",M:M="positive",S306&lt;&gt;"1"),1,"")</f>
        <v>#REF!</v>
      </c>
      <c r="U306" s="1" t="e">
        <f aca="false">IF((AND(R306&lt;&gt;"",W306&lt;&gt;1,K:K="stroke",M:M="negative",#REF!=#REF!)),IF(W306&lt;&gt;0,"",1),"")</f>
        <v>#REF!</v>
      </c>
      <c r="V306" s="1" t="e">
        <f aca="false">IF(R306="","",(SUM(S306:U306)+W306))</f>
        <v>#REF!</v>
      </c>
      <c r="W306" s="1" t="e">
        <f aca="false">IF(#REF!&lt;&gt;#REF!,COUNTIFS($K$112:$K$1378,"up",#REF!,#REF!),"")</f>
        <v>#REF!</v>
      </c>
      <c r="X306" s="1" t="e">
        <f aca="false">IF(#REF!&lt;&gt;#REF!,COUNTIFS($K$112:$K$1378,"SRS",#REF!,#REF!),"")</f>
        <v>#REF!</v>
      </c>
      <c r="Y306" s="1" t="e">
        <f aca="false">IF(R306&lt;&gt;"",IF(R306=1,"",COUNTIFS($O$112:$O$1378,"&gt;40",#REF!,#REF!)),"")</f>
        <v>#REF!</v>
      </c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s="5" customFormat="true" ht="15.75" hidden="false" customHeight="false" outlineLevel="0" collapsed="false">
      <c r="A307" s="11" t="n">
        <f aca="false">I307+(H307*60)+(G307*3600)</f>
        <v>66882</v>
      </c>
      <c r="B307" s="16" t="str">
        <f aca="false">CONCATENATE(D307,E307,F307,G307,H307,I307)</f>
        <v>20171021183442</v>
      </c>
      <c r="C307" s="1" t="str">
        <f aca="false">CONCATENATE(D307,E307,F307)</f>
        <v>20171021</v>
      </c>
      <c r="D307" s="1" t="n">
        <v>2017</v>
      </c>
      <c r="E307" s="1" t="n">
        <v>10</v>
      </c>
      <c r="F307" s="1" t="n">
        <v>21</v>
      </c>
      <c r="G307" s="1" t="n">
        <v>18</v>
      </c>
      <c r="H307" s="1" t="n">
        <v>34</v>
      </c>
      <c r="I307" s="11" t="n">
        <v>42</v>
      </c>
      <c r="J307" s="11" t="n">
        <v>269</v>
      </c>
      <c r="K307" s="17" t="s">
        <v>21</v>
      </c>
      <c r="L307" s="1" t="e">
        <f aca="false">IF(#REF!=#REF!,IF(K307="Stroke",IF(K308="Stroke",IF((J308-J307)&lt;0,1000+J308-J307,J308-J307),""),""),"")</f>
        <v>#REF!</v>
      </c>
      <c r="M307" s="11" t="s">
        <v>1</v>
      </c>
      <c r="N307" s="11" t="s">
        <v>2</v>
      </c>
      <c r="O307" s="11" t="n">
        <v>0</v>
      </c>
      <c r="P307" s="1" t="e">
        <f aca="false">IF(#REF!=#REF!,IF(K307="Stroke",IF(K308="Stroke",IF(#REF!=#REF!,IF(Q307=Q308,IF((J308-J307)&lt;0,1000+J308-J307-O307,J308-J307-O307),""),""),""),""),"")</f>
        <v>#REF!</v>
      </c>
      <c r="Q307" s="11" t="n">
        <v>1</v>
      </c>
      <c r="R307" s="1" t="e">
        <f aca="false">IF(#REF!&lt;&gt;#REF!,COUNTIFS($K$112:$K$1378,$K$112,#REF!,#REF!),"")</f>
        <v>#REF!</v>
      </c>
      <c r="S307" s="1" t="e">
        <f aca="false">IF(AND(#REF!&lt;&gt;#REF!,#REF!=#REF!,M307="positive",M308="negative"),1,"")</f>
        <v>#REF!</v>
      </c>
      <c r="T307" s="1" t="e">
        <f aca="false">IF(AND(#REF!=#REF!,K:K="stroke",M:M="positive",S307&lt;&gt;"1"),1,"")</f>
        <v>#REF!</v>
      </c>
      <c r="U307" s="1" t="e">
        <f aca="false">IF((AND(R307&lt;&gt;"",W307&lt;&gt;1,K:K="stroke",M:M="negative",#REF!=#REF!)),IF(W307&lt;&gt;0,"",1),"")</f>
        <v>#REF!</v>
      </c>
      <c r="V307" s="1" t="e">
        <f aca="false">IF(R307="","",(SUM(S307:U307)+W307))</f>
        <v>#REF!</v>
      </c>
      <c r="W307" s="1" t="e">
        <f aca="false">IF(#REF!&lt;&gt;#REF!,COUNTIFS($K$112:$K$1378,"up",#REF!,#REF!),"")</f>
        <v>#REF!</v>
      </c>
      <c r="X307" s="1" t="e">
        <f aca="false">IF(#REF!&lt;&gt;#REF!,COUNTIFS($K$112:$K$1378,"SRS",#REF!,#REF!),"")</f>
        <v>#REF!</v>
      </c>
      <c r="Y307" s="1" t="e">
        <f aca="false">IF(R307&lt;&gt;"",IF(R307=1,"",COUNTIFS($O$112:$O$1378,"&gt;40",#REF!,#REF!)),"")</f>
        <v>#REF!</v>
      </c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s="5" customFormat="true" ht="15.75" hidden="false" customHeight="false" outlineLevel="0" collapsed="false">
      <c r="A308" s="11" t="n">
        <f aca="false">I308+(H308*60)+(G308*3600)</f>
        <v>66882</v>
      </c>
      <c r="B308" s="16" t="str">
        <f aca="false">CONCATENATE(D308,E308,F308,G308,H308,I308)</f>
        <v>20171021183442</v>
      </c>
      <c r="C308" s="1" t="str">
        <f aca="false">CONCATENATE(D308,E308,F308)</f>
        <v>20171021</v>
      </c>
      <c r="D308" s="1" t="n">
        <v>2017</v>
      </c>
      <c r="E308" s="1" t="n">
        <v>10</v>
      </c>
      <c r="F308" s="1" t="n">
        <v>21</v>
      </c>
      <c r="G308" s="1" t="n">
        <v>18</v>
      </c>
      <c r="H308" s="1" t="n">
        <v>34</v>
      </c>
      <c r="I308" s="11" t="n">
        <v>42</v>
      </c>
      <c r="J308" s="11" t="n">
        <v>274</v>
      </c>
      <c r="K308" s="17" t="s">
        <v>21</v>
      </c>
      <c r="L308" s="1" t="e">
        <f aca="false">IF(#REF!=#REF!,IF(K308="Stroke",IF(K309="Stroke",IF((J309-J308)&lt;0,1000+J309-J308,J309-J308),""),""),"")</f>
        <v>#REF!</v>
      </c>
      <c r="M308" s="11" t="s">
        <v>1</v>
      </c>
      <c r="N308" s="11" t="s">
        <v>2</v>
      </c>
      <c r="O308" s="11" t="n">
        <v>0</v>
      </c>
      <c r="P308" s="1" t="e">
        <f aca="false">IF(#REF!=#REF!,IF(K308="Stroke",IF(K309="Stroke",IF(#REF!=#REF!,IF(Q308=Q309,IF((J309-J308)&lt;0,1000+J309-J308-O308,J309-J308-O308),""),""),""),""),"")</f>
        <v>#REF!</v>
      </c>
      <c r="Q308" s="11" t="n">
        <v>1</v>
      </c>
      <c r="R308" s="1" t="e">
        <f aca="false">IF(#REF!&lt;&gt;#REF!,COUNTIFS($K$112:$K$1378,$K$112,#REF!,#REF!),"")</f>
        <v>#REF!</v>
      </c>
      <c r="S308" s="1" t="e">
        <f aca="false">IF(AND(#REF!&lt;&gt;#REF!,#REF!=#REF!,M308="positive",M309="negative"),1,"")</f>
        <v>#REF!</v>
      </c>
      <c r="T308" s="1" t="e">
        <f aca="false">IF(AND(#REF!=#REF!,K:K="stroke",M:M="positive",S308&lt;&gt;"1"),1,"")</f>
        <v>#REF!</v>
      </c>
      <c r="U308" s="1" t="e">
        <f aca="false">IF((AND(R308&lt;&gt;"",W308&lt;&gt;1,K:K="stroke",M:M="negative",#REF!=#REF!)),IF(W308&lt;&gt;0,"",1),"")</f>
        <v>#REF!</v>
      </c>
      <c r="V308" s="1" t="e">
        <f aca="false">IF(R308="","",(SUM(S308:U308)+W308))</f>
        <v>#REF!</v>
      </c>
      <c r="W308" s="1" t="e">
        <f aca="false">IF(#REF!&lt;&gt;#REF!,COUNTIFS($K$112:$K$1378,"up",#REF!,#REF!),"")</f>
        <v>#REF!</v>
      </c>
      <c r="X308" s="1" t="e">
        <f aca="false">IF(#REF!&lt;&gt;#REF!,COUNTIFS($K$112:$K$1378,"SRS",#REF!,#REF!),"")</f>
        <v>#REF!</v>
      </c>
      <c r="Y308" s="1" t="e">
        <f aca="false">IF(R308&lt;&gt;"",IF(R308=1,"",COUNTIFS($O$112:$O$1378,"&gt;40",#REF!,#REF!)),"")</f>
        <v>#REF!</v>
      </c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="5" customFormat="true" ht="15.75" hidden="false" customHeight="false" outlineLevel="0" collapsed="false">
      <c r="A309" s="11" t="n">
        <f aca="false">I309+(H309*60)+(G309*3600)</f>
        <v>66882</v>
      </c>
      <c r="B309" s="16" t="str">
        <f aca="false">CONCATENATE(D309,E309,F309,G309,H309,I309)</f>
        <v>20171021183442</v>
      </c>
      <c r="C309" s="1" t="str">
        <f aca="false">CONCATENATE(D309,E309,F309)</f>
        <v>20171021</v>
      </c>
      <c r="D309" s="1" t="n">
        <v>2017</v>
      </c>
      <c r="E309" s="1" t="n">
        <v>10</v>
      </c>
      <c r="F309" s="1" t="n">
        <v>21</v>
      </c>
      <c r="G309" s="1" t="n">
        <v>18</v>
      </c>
      <c r="H309" s="1" t="n">
        <v>34</v>
      </c>
      <c r="I309" s="11" t="n">
        <v>42</v>
      </c>
      <c r="J309" s="11" t="n">
        <v>279</v>
      </c>
      <c r="K309" s="17" t="s">
        <v>21</v>
      </c>
      <c r="L309" s="1" t="e">
        <f aca="false">IF(#REF!=#REF!,IF(K309="Stroke",IF(K310="Stroke",IF((J310-J309)&lt;0,1000+J310-J309,J310-J309),""),""),"")</f>
        <v>#REF!</v>
      </c>
      <c r="M309" s="11" t="s">
        <v>1</v>
      </c>
      <c r="N309" s="11" t="s">
        <v>2</v>
      </c>
      <c r="O309" s="11" t="n">
        <v>0</v>
      </c>
      <c r="P309" s="1" t="e">
        <f aca="false">IF(#REF!=#REF!,IF(K309="Stroke",IF(K310="Stroke",IF(#REF!=#REF!,IF(Q309=Q310,IF((J310-J309)&lt;0,1000+J310-J309-O309,J310-J309-O309),""),""),""),""),"")</f>
        <v>#REF!</v>
      </c>
      <c r="Q309" s="11" t="n">
        <v>1</v>
      </c>
      <c r="R309" s="1" t="e">
        <f aca="false">IF(#REF!&lt;&gt;#REF!,COUNTIFS($K$112:$K$1378,$K$112,#REF!,#REF!),"")</f>
        <v>#REF!</v>
      </c>
      <c r="S309" s="1" t="e">
        <f aca="false">IF(AND(#REF!&lt;&gt;#REF!,#REF!=#REF!,M309="positive",M310="negative"),1,"")</f>
        <v>#REF!</v>
      </c>
      <c r="T309" s="1" t="e">
        <f aca="false">IF(AND(#REF!=#REF!,K:K="stroke",M:M="positive",S309&lt;&gt;"1"),1,"")</f>
        <v>#REF!</v>
      </c>
      <c r="U309" s="1" t="e">
        <f aca="false">IF((AND(R309&lt;&gt;"",W309&lt;&gt;1,K:K="stroke",M:M="negative",#REF!=#REF!)),IF(W309&lt;&gt;0,"",1),"")</f>
        <v>#REF!</v>
      </c>
      <c r="V309" s="1" t="e">
        <f aca="false">IF(R309="","",(SUM(S309:U309)+W309))</f>
        <v>#REF!</v>
      </c>
      <c r="W309" s="1" t="e">
        <f aca="false">IF(#REF!&lt;&gt;#REF!,COUNTIFS($K$112:$K$1378,"up",#REF!,#REF!),"")</f>
        <v>#REF!</v>
      </c>
      <c r="X309" s="1" t="e">
        <f aca="false">IF(#REF!&lt;&gt;#REF!,COUNTIFS($K$112:$K$1378,"SRS",#REF!,#REF!),"")</f>
        <v>#REF!</v>
      </c>
      <c r="Y309" s="1" t="e">
        <f aca="false">IF(R309&lt;&gt;"",IF(R309=1,"",COUNTIFS($O$112:$O$1378,"&gt;40",#REF!,#REF!)),"")</f>
        <v>#REF!</v>
      </c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customFormat="false" ht="15.75" hidden="false" customHeight="false" outlineLevel="0" collapsed="false">
      <c r="A310" s="11" t="n">
        <f aca="false">I310+(H310*60)+(G310*3600)</f>
        <v>66882</v>
      </c>
      <c r="B310" s="16" t="str">
        <f aca="false">CONCATENATE(D310,E310,F310,G310,H310,I310)</f>
        <v>20171021183442</v>
      </c>
      <c r="C310" s="19" t="str">
        <f aca="false">CONCATENATE(D310,E310,F310)</f>
        <v>20171021</v>
      </c>
      <c r="D310" s="19" t="n">
        <v>2017</v>
      </c>
      <c r="E310" s="19" t="n">
        <v>10</v>
      </c>
      <c r="F310" s="19" t="n">
        <v>21</v>
      </c>
      <c r="G310" s="19" t="n">
        <v>18</v>
      </c>
      <c r="H310" s="19" t="n">
        <v>34</v>
      </c>
      <c r="I310" s="20" t="n">
        <v>42</v>
      </c>
      <c r="J310" s="20" t="n">
        <v>281</v>
      </c>
      <c r="K310" s="21" t="s">
        <v>21</v>
      </c>
      <c r="L310" s="19" t="e">
        <f aca="false">IF(#REF!=#REF!,IF(K310="Stroke",IF(K311="Stroke",IF((J311-J310)&lt;0,1000+J311-J310,J311-J310),""),""),"")</f>
        <v>#REF!</v>
      </c>
      <c r="M310" s="20" t="s">
        <v>1</v>
      </c>
      <c r="N310" s="20" t="s">
        <v>2</v>
      </c>
      <c r="O310" s="20" t="n">
        <v>0</v>
      </c>
      <c r="P310" s="19" t="e">
        <f aca="false">IF(#REF!=#REF!,IF(K310="Stroke",IF(K311="Stroke",IF(#REF!=#REF!,IF(Q310=Q311,IF((J311-J310)&lt;0,1000+J311-J310-O310,J311-J310-O310),""),""),""),""),"")</f>
        <v>#REF!</v>
      </c>
      <c r="Q310" s="20" t="n">
        <v>1</v>
      </c>
      <c r="R310" s="1" t="e">
        <f aca="false">IF(#REF!&lt;&gt;#REF!,COUNTIFS($K$112:$K$1378,$K$112,#REF!,#REF!),"")</f>
        <v>#REF!</v>
      </c>
      <c r="S310" s="1" t="e">
        <f aca="false">IF(AND(#REF!&lt;&gt;#REF!,#REF!=#REF!,M310="positive",M311="negative"),1,"")</f>
        <v>#REF!</v>
      </c>
      <c r="T310" s="1" t="e">
        <f aca="false">IF(AND(#REF!=#REF!,K:K="stroke",M:M="positive",S310&lt;&gt;"1"),1,"")</f>
        <v>#REF!</v>
      </c>
      <c r="U310" s="1" t="e">
        <f aca="false">IF((AND(R310&lt;&gt;"",W310&lt;&gt;1,K:K="stroke",M:M="negative",#REF!=#REF!)),IF(W310&lt;&gt;0,"",1),"")</f>
        <v>#REF!</v>
      </c>
      <c r="V310" s="1" t="e">
        <f aca="false">IF(R310="","",(SUM(S310:U310)+W310))</f>
        <v>#REF!</v>
      </c>
      <c r="W310" s="1" t="e">
        <f aca="false">IF(#REF!&lt;&gt;#REF!,COUNTIFS($K$112:$K$1378,"up",#REF!,#REF!),"")</f>
        <v>#REF!</v>
      </c>
      <c r="X310" s="1" t="e">
        <f aca="false">IF(#REF!&lt;&gt;#REF!,COUNTIFS($K$112:$K$1378,"SRS",#REF!,#REF!),"")</f>
        <v>#REF!</v>
      </c>
      <c r="Y310" s="1" t="e">
        <f aca="false">IF(R310&lt;&gt;"",IF(R310=1,"",COUNTIFS($O$112:$O$1378,"&gt;40",#REF!,#REF!)),"")</f>
        <v>#REF!</v>
      </c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customFormat="false" ht="15.75" hidden="false" customHeight="false" outlineLevel="0" collapsed="false">
      <c r="A311" s="11" t="n">
        <f aca="false">I311+(H311*60)+(G311*3600)</f>
        <v>66882</v>
      </c>
      <c r="B311" s="16" t="str">
        <f aca="false">CONCATENATE(D311,E311,F311,G311,H311,I311)</f>
        <v>20171021183442</v>
      </c>
      <c r="C311" s="1" t="str">
        <f aca="false">CONCATENATE(D311,E311,F311)</f>
        <v>20171021</v>
      </c>
      <c r="D311" s="1" t="n">
        <v>2017</v>
      </c>
      <c r="E311" s="1" t="n">
        <v>10</v>
      </c>
      <c r="F311" s="1" t="n">
        <v>21</v>
      </c>
      <c r="G311" s="1" t="n">
        <v>18</v>
      </c>
      <c r="H311" s="1" t="n">
        <v>34</v>
      </c>
      <c r="I311" s="11" t="n">
        <v>42</v>
      </c>
      <c r="J311" s="11" t="n">
        <v>289</v>
      </c>
      <c r="K311" s="17" t="s">
        <v>21</v>
      </c>
      <c r="L311" s="1" t="e">
        <f aca="false">IF(#REF!=#REF!,IF(K311="Stroke",IF(K312="Stroke",IF((J312-J311)&lt;0,1000+J312-J311,J312-J311),""),""),"")</f>
        <v>#REF!</v>
      </c>
      <c r="M311" s="11" t="s">
        <v>1</v>
      </c>
      <c r="N311" s="11" t="s">
        <v>2</v>
      </c>
      <c r="O311" s="11" t="n">
        <v>0</v>
      </c>
      <c r="P311" s="1" t="e">
        <f aca="false">IF(#REF!=#REF!,IF(K311="Stroke",IF(K312="Stroke",IF(#REF!=#REF!,IF(Q311=Q312,IF((J312-J311)&lt;0,1000+J312-J311-O311,J312-J311-O311),""),""),""),""),"")</f>
        <v>#REF!</v>
      </c>
      <c r="Q311" s="11" t="n">
        <v>1</v>
      </c>
      <c r="R311" s="1" t="e">
        <f aca="false">IF(#REF!&lt;&gt;#REF!,COUNTIFS($K$112:$K$1378,$K$112,#REF!,#REF!),"")</f>
        <v>#REF!</v>
      </c>
      <c r="S311" s="1" t="e">
        <f aca="false">IF(AND(#REF!&lt;&gt;#REF!,#REF!=#REF!,M311="positive",M312="negative"),1,"")</f>
        <v>#REF!</v>
      </c>
      <c r="T311" s="1" t="e">
        <f aca="false">IF(AND(#REF!=#REF!,K:K="stroke",M:M="positive",S311&lt;&gt;"1"),1,"")</f>
        <v>#REF!</v>
      </c>
      <c r="U311" s="1" t="e">
        <f aca="false">IF((AND(R311&lt;&gt;"",W311&lt;&gt;1,K:K="stroke",M:M="negative",#REF!=#REF!)),IF(W311&lt;&gt;0,"",1),"")</f>
        <v>#REF!</v>
      </c>
      <c r="V311" s="1" t="e">
        <f aca="false">IF(R311="","",(SUM(S311:U311)+W311))</f>
        <v>#REF!</v>
      </c>
      <c r="W311" s="1" t="e">
        <f aca="false">IF(#REF!&lt;&gt;#REF!,COUNTIFS($K$112:$K$1378,"up",#REF!,#REF!),"")</f>
        <v>#REF!</v>
      </c>
      <c r="X311" s="1" t="e">
        <f aca="false">IF(#REF!&lt;&gt;#REF!,COUNTIFS($K$112:$K$1378,"SRS",#REF!,#REF!),"")</f>
        <v>#REF!</v>
      </c>
      <c r="Y311" s="1" t="e">
        <f aca="false">IF(R311&lt;&gt;"",IF(R311=1,"",COUNTIFS($O$112:$O$1378,"&gt;40",#REF!,#REF!)),"")</f>
        <v>#REF!</v>
      </c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customFormat="false" ht="15.75" hidden="false" customHeight="false" outlineLevel="0" collapsed="false">
      <c r="A312" s="11" t="n">
        <f aca="false">I312+(H312*60)+(G312*3600)</f>
        <v>66882</v>
      </c>
      <c r="B312" s="16" t="str">
        <f aca="false">CONCATENATE(D312,E312,F312,G312,H312,I312)</f>
        <v>20171021183442</v>
      </c>
      <c r="C312" s="1" t="str">
        <f aca="false">CONCATENATE(D312,E312,F312)</f>
        <v>20171021</v>
      </c>
      <c r="D312" s="1" t="n">
        <v>2017</v>
      </c>
      <c r="E312" s="1" t="n">
        <v>10</v>
      </c>
      <c r="F312" s="1" t="n">
        <v>21</v>
      </c>
      <c r="G312" s="1" t="n">
        <v>18</v>
      </c>
      <c r="H312" s="1" t="n">
        <v>34</v>
      </c>
      <c r="I312" s="11" t="n">
        <v>42</v>
      </c>
      <c r="J312" s="11" t="n">
        <v>305</v>
      </c>
      <c r="K312" s="17" t="s">
        <v>21</v>
      </c>
      <c r="L312" s="1" t="e">
        <f aca="false">IF(#REF!=#REF!,IF(K312="Stroke",IF(K313="Stroke",IF((J313-J312)&lt;0,1000+J313-J312,J313-J312),""),""),"")</f>
        <v>#REF!</v>
      </c>
      <c r="M312" s="11" t="s">
        <v>1</v>
      </c>
      <c r="N312" s="11" t="s">
        <v>2</v>
      </c>
      <c r="O312" s="11" t="n">
        <v>0</v>
      </c>
      <c r="P312" s="1" t="e">
        <f aca="false">IF(#REF!=#REF!,IF(K312="Stroke",IF(K313="Stroke",IF(#REF!=#REF!,IF(Q312=Q313,IF((J313-J312)&lt;0,1000+J313-J312-O312,J313-J312-O312),""),""),""),""),"")</f>
        <v>#REF!</v>
      </c>
      <c r="Q312" s="11" t="n">
        <v>1</v>
      </c>
      <c r="R312" s="1" t="e">
        <f aca="false">IF(#REF!&lt;&gt;#REF!,COUNTIFS($K$112:$K$1378,$K$112,#REF!,#REF!),"")</f>
        <v>#REF!</v>
      </c>
      <c r="S312" s="1" t="e">
        <f aca="false">IF(AND(#REF!&lt;&gt;#REF!,#REF!=#REF!,M312="positive",M313="negative"),1,"")</f>
        <v>#REF!</v>
      </c>
      <c r="T312" s="1" t="e">
        <f aca="false">IF(AND(#REF!=#REF!,K:K="stroke",M:M="positive",S312&lt;&gt;"1"),1,"")</f>
        <v>#REF!</v>
      </c>
      <c r="U312" s="1" t="e">
        <f aca="false">IF((AND(R312&lt;&gt;"",W312&lt;&gt;1,K:K="stroke",M:M="negative",#REF!=#REF!)),IF(W312&lt;&gt;0,"",1),"")</f>
        <v>#REF!</v>
      </c>
      <c r="V312" s="1" t="e">
        <f aca="false">IF(R312="","",(SUM(S312:U312)+W312))</f>
        <v>#REF!</v>
      </c>
      <c r="W312" s="1" t="e">
        <f aca="false">IF(#REF!&lt;&gt;#REF!,COUNTIFS($K$112:$K$1378,"up",#REF!,#REF!),"")</f>
        <v>#REF!</v>
      </c>
      <c r="X312" s="1" t="e">
        <f aca="false">IF(#REF!&lt;&gt;#REF!,COUNTIFS($K$112:$K$1378,"SRS",#REF!,#REF!),"")</f>
        <v>#REF!</v>
      </c>
      <c r="Y312" s="1" t="e">
        <f aca="false">IF(R312&lt;&gt;"",IF(R312=1,"",COUNTIFS($O$112:$O$1378,"&gt;40",#REF!,#REF!)),"")</f>
        <v>#REF!</v>
      </c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customFormat="false" ht="15.75" hidden="false" customHeight="false" outlineLevel="0" collapsed="false">
      <c r="A313" s="11" t="n">
        <f aca="false">I313+(H313*60)+(G313*3600)</f>
        <v>66882</v>
      </c>
      <c r="B313" s="16" t="str">
        <f aca="false">CONCATENATE(D313,E313,F313,G313,H313,I313)</f>
        <v>20171021183442</v>
      </c>
      <c r="C313" s="1" t="str">
        <f aca="false">CONCATENATE(D313,E313,F313)</f>
        <v>20171021</v>
      </c>
      <c r="D313" s="1" t="n">
        <v>2017</v>
      </c>
      <c r="E313" s="1" t="n">
        <v>10</v>
      </c>
      <c r="F313" s="1" t="n">
        <v>21</v>
      </c>
      <c r="G313" s="1" t="n">
        <v>18</v>
      </c>
      <c r="H313" s="1" t="n">
        <v>34</v>
      </c>
      <c r="I313" s="11" t="n">
        <v>42</v>
      </c>
      <c r="J313" s="11" t="n">
        <v>337</v>
      </c>
      <c r="K313" s="17" t="s">
        <v>21</v>
      </c>
      <c r="L313" s="1" t="e">
        <f aca="false">IF(#REF!=#REF!,IF(K313="Stroke",IF(K314="Stroke",IF((J314-J313)&lt;0,1000+J314-J313,J314-J313),""),""),"")</f>
        <v>#REF!</v>
      </c>
      <c r="M313" s="11" t="s">
        <v>1</v>
      </c>
      <c r="N313" s="11" t="s">
        <v>2</v>
      </c>
      <c r="O313" s="11" t="n">
        <v>0</v>
      </c>
      <c r="P313" s="1" t="e">
        <f aca="false">IF(#REF!=#REF!,IF(K313="Stroke",IF(K314="Stroke",IF(#REF!=#REF!,IF(Q313=Q314,IF((J314-J313)&lt;0,1000+J314-J313-O313,J314-J313-O313),""),""),""),""),"")</f>
        <v>#REF!</v>
      </c>
      <c r="Q313" s="11" t="n">
        <v>1</v>
      </c>
      <c r="R313" s="1" t="e">
        <f aca="false">IF(#REF!&lt;&gt;#REF!,COUNTIFS($K$112:$K$1378,$K$112,#REF!,#REF!),"")</f>
        <v>#REF!</v>
      </c>
      <c r="S313" s="1" t="e">
        <f aca="false">IF(AND(#REF!&lt;&gt;#REF!,#REF!=#REF!,M313="positive",M314="negative"),1,"")</f>
        <v>#REF!</v>
      </c>
      <c r="T313" s="1" t="e">
        <f aca="false">IF(AND(#REF!=#REF!,K:K="stroke",M:M="positive",S313&lt;&gt;"1"),1,"")</f>
        <v>#REF!</v>
      </c>
      <c r="U313" s="1" t="e">
        <f aca="false">IF((AND(R313&lt;&gt;"",W313&lt;&gt;1,K:K="stroke",M:M="negative",#REF!=#REF!)),IF(W313&lt;&gt;0,"",1),"")</f>
        <v>#REF!</v>
      </c>
      <c r="V313" s="1" t="e">
        <f aca="false">IF(R313="","",(SUM(S313:U313)+W313))</f>
        <v>#REF!</v>
      </c>
      <c r="W313" s="1" t="e">
        <f aca="false">IF(#REF!&lt;&gt;#REF!,COUNTIFS($K$112:$K$1378,"up",#REF!,#REF!),"")</f>
        <v>#REF!</v>
      </c>
      <c r="X313" s="1" t="e">
        <f aca="false">IF(#REF!&lt;&gt;#REF!,COUNTIFS($K$112:$K$1378,"SRS",#REF!,#REF!),"")</f>
        <v>#REF!</v>
      </c>
      <c r="Y313" s="1" t="e">
        <f aca="false">IF(R313&lt;&gt;"",IF(R313=1,"",COUNTIFS($O$112:$O$1378,"&gt;40",#REF!,#REF!)),"")</f>
        <v>#REF!</v>
      </c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customFormat="false" ht="15.75" hidden="false" customHeight="false" outlineLevel="0" collapsed="false">
      <c r="A314" s="11" t="n">
        <f aca="false">I314+(H314*60)+(G314*3600)</f>
        <v>66882</v>
      </c>
      <c r="B314" s="16" t="str">
        <f aca="false">CONCATENATE(D314,E314,F314,G314,H314,I314)</f>
        <v>20171021183442</v>
      </c>
      <c r="C314" s="1" t="str">
        <f aca="false">CONCATENATE(D314,E314,F314)</f>
        <v>20171021</v>
      </c>
      <c r="D314" s="1" t="n">
        <v>2017</v>
      </c>
      <c r="E314" s="1" t="n">
        <v>10</v>
      </c>
      <c r="F314" s="1" t="n">
        <v>21</v>
      </c>
      <c r="G314" s="1" t="n">
        <v>18</v>
      </c>
      <c r="H314" s="1" t="n">
        <v>34</v>
      </c>
      <c r="I314" s="11" t="n">
        <v>42</v>
      </c>
      <c r="J314" s="11" t="n">
        <v>353</v>
      </c>
      <c r="K314" s="17" t="s">
        <v>21</v>
      </c>
      <c r="L314" s="1" t="e">
        <f aca="false">IF(#REF!=#REF!,IF(K314="Stroke",IF(K315="Stroke",IF((J315-J314)&lt;0,1000+J315-J314,J315-J314),""),""),"")</f>
        <v>#REF!</v>
      </c>
      <c r="M314" s="11" t="s">
        <v>1</v>
      </c>
      <c r="N314" s="11" t="s">
        <v>2</v>
      </c>
      <c r="O314" s="11" t="n">
        <v>0</v>
      </c>
      <c r="P314" s="1" t="e">
        <f aca="false">IF(#REF!=#REF!,IF(K314="Stroke",IF(K315="Stroke",IF(#REF!=#REF!,IF(Q314=Q315,IF((J315-J314)&lt;0,1000+J315-J314-O314,J315-J314-O314),""),""),""),""),"")</f>
        <v>#REF!</v>
      </c>
      <c r="Q314" s="11" t="n">
        <v>1</v>
      </c>
      <c r="R314" s="1" t="e">
        <f aca="false">IF(#REF!&lt;&gt;#REF!,COUNTIFS($K$112:$K$1378,$K$112,#REF!,#REF!),"")</f>
        <v>#REF!</v>
      </c>
      <c r="S314" s="1" t="e">
        <f aca="false">IF(AND(#REF!&lt;&gt;#REF!,#REF!=#REF!,M314="positive",M315="negative"),1,"")</f>
        <v>#REF!</v>
      </c>
      <c r="T314" s="1" t="e">
        <f aca="false">IF(AND(#REF!=#REF!,K:K="stroke",M:M="positive",S314&lt;&gt;"1"),1,"")</f>
        <v>#REF!</v>
      </c>
      <c r="U314" s="1" t="e">
        <f aca="false">IF((AND(R314&lt;&gt;"",W314&lt;&gt;1,K:K="stroke",M:M="negative",#REF!=#REF!)),IF(W314&lt;&gt;0,"",1),"")</f>
        <v>#REF!</v>
      </c>
      <c r="V314" s="1" t="e">
        <f aca="false">IF(R314="","",(SUM(S314:U314)+W314))</f>
        <v>#REF!</v>
      </c>
      <c r="W314" s="1" t="e">
        <f aca="false">IF(#REF!&lt;&gt;#REF!,COUNTIFS($K$112:$K$1378,"up",#REF!,#REF!),"")</f>
        <v>#REF!</v>
      </c>
      <c r="X314" s="1" t="e">
        <f aca="false">IF(#REF!&lt;&gt;#REF!,COUNTIFS($K$112:$K$1378,"SRS",#REF!,#REF!),"")</f>
        <v>#REF!</v>
      </c>
      <c r="Y314" s="1" t="e">
        <f aca="false">IF(R314&lt;&gt;"",IF(R314=1,"",COUNTIFS($O$112:$O$1378,"&gt;40",#REF!,#REF!)),"")</f>
        <v>#REF!</v>
      </c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customFormat="false" ht="15.75" hidden="false" customHeight="false" outlineLevel="0" collapsed="false">
      <c r="A315" s="11" t="n">
        <f aca="false">I315+(H315*60)+(G315*3600)</f>
        <v>66882</v>
      </c>
      <c r="B315" s="16" t="str">
        <f aca="false">CONCATENATE(D315,E315,F315,G315,H315,I315)</f>
        <v>20171021183442</v>
      </c>
      <c r="C315" s="1" t="str">
        <f aca="false">CONCATENATE(D315,E315,F315)</f>
        <v>20171021</v>
      </c>
      <c r="D315" s="1" t="n">
        <v>2017</v>
      </c>
      <c r="E315" s="1" t="n">
        <v>10</v>
      </c>
      <c r="F315" s="1" t="n">
        <v>21</v>
      </c>
      <c r="G315" s="1" t="n">
        <v>18</v>
      </c>
      <c r="H315" s="1" t="n">
        <v>34</v>
      </c>
      <c r="I315" s="11" t="n">
        <v>42</v>
      </c>
      <c r="J315" s="11" t="n">
        <v>373</v>
      </c>
      <c r="K315" s="17" t="s">
        <v>21</v>
      </c>
      <c r="L315" s="1" t="e">
        <f aca="false">IF(#REF!=#REF!,IF(K315="Stroke",IF(K316="Stroke",IF((J316-J315)&lt;0,1000+J316-J315,J316-J315),""),""),"")</f>
        <v>#REF!</v>
      </c>
      <c r="M315" s="11" t="s">
        <v>1</v>
      </c>
      <c r="N315" s="11" t="s">
        <v>2</v>
      </c>
      <c r="O315" s="11" t="n">
        <v>0</v>
      </c>
      <c r="P315" s="1" t="e">
        <f aca="false">IF(#REF!=#REF!,IF(K315="Stroke",IF(K316="Stroke",IF(#REF!=#REF!,IF(Q315=Q316,IF((J316-J315)&lt;0,1000+J316-J315-O315,J316-J315-O315),""),""),""),""),"")</f>
        <v>#REF!</v>
      </c>
      <c r="Q315" s="11" t="n">
        <v>1</v>
      </c>
      <c r="R315" s="1" t="e">
        <f aca="false">IF(#REF!&lt;&gt;#REF!,COUNTIFS($K$112:$K$1378,$K$112,#REF!,#REF!),"")</f>
        <v>#REF!</v>
      </c>
      <c r="S315" s="1" t="e">
        <f aca="false">IF(AND(#REF!&lt;&gt;#REF!,#REF!=#REF!,M315="positive",M316="negative"),1,"")</f>
        <v>#REF!</v>
      </c>
      <c r="T315" s="1" t="e">
        <f aca="false">IF(AND(#REF!=#REF!,K:K="stroke",M:M="positive",S315&lt;&gt;"1"),1,"")</f>
        <v>#REF!</v>
      </c>
      <c r="U315" s="1" t="e">
        <f aca="false">IF((AND(R315&lt;&gt;"",W315&lt;&gt;1,K:K="stroke",M:M="negative",#REF!=#REF!)),IF(W315&lt;&gt;0,"",1),"")</f>
        <v>#REF!</v>
      </c>
      <c r="V315" s="1" t="e">
        <f aca="false">IF(R315="","",(SUM(S315:U315)+W315))</f>
        <v>#REF!</v>
      </c>
      <c r="W315" s="1" t="e">
        <f aca="false">IF(#REF!&lt;&gt;#REF!,COUNTIFS($K$112:$K$1378,"up",#REF!,#REF!),"")</f>
        <v>#REF!</v>
      </c>
      <c r="X315" s="1" t="e">
        <f aca="false">IF(#REF!&lt;&gt;#REF!,COUNTIFS($K$112:$K$1378,"SRS",#REF!,#REF!),"")</f>
        <v>#REF!</v>
      </c>
      <c r="Y315" s="1" t="e">
        <f aca="false">IF(R315&lt;&gt;"",IF(R315=1,"",COUNTIFS($O$112:$O$1378,"&gt;40",#REF!,#REF!)),"")</f>
        <v>#REF!</v>
      </c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customFormat="false" ht="15.75" hidden="false" customHeight="false" outlineLevel="0" collapsed="false">
      <c r="A316" s="11" t="n">
        <f aca="false">I316+(H316*60)+(G316*3600)</f>
        <v>66882</v>
      </c>
      <c r="B316" s="16" t="str">
        <f aca="false">CONCATENATE(D316,E316,F316,G316,H316,I316)</f>
        <v>20171021183442</v>
      </c>
      <c r="C316" s="1" t="str">
        <f aca="false">CONCATENATE(D316,E316,F316)</f>
        <v>20171021</v>
      </c>
      <c r="D316" s="1" t="n">
        <v>2017</v>
      </c>
      <c r="E316" s="1" t="n">
        <v>10</v>
      </c>
      <c r="F316" s="1" t="n">
        <v>21</v>
      </c>
      <c r="G316" s="1" t="n">
        <v>18</v>
      </c>
      <c r="H316" s="1" t="n">
        <v>34</v>
      </c>
      <c r="I316" s="11" t="n">
        <v>42</v>
      </c>
      <c r="J316" s="11" t="n">
        <v>389</v>
      </c>
      <c r="K316" s="17" t="s">
        <v>21</v>
      </c>
      <c r="L316" s="1" t="e">
        <f aca="false">IF(#REF!=#REF!,IF(K316="Stroke",IF(K317="Stroke",IF((J317-J316)&lt;0,1000+J317-J316,J317-J316),""),""),"")</f>
        <v>#REF!</v>
      </c>
      <c r="M316" s="11" t="s">
        <v>1</v>
      </c>
      <c r="N316" s="11" t="s">
        <v>2</v>
      </c>
      <c r="O316" s="11" t="n">
        <v>0</v>
      </c>
      <c r="P316" s="1" t="e">
        <f aca="false">IF(#REF!=#REF!,IF(K316="Stroke",IF(K317="Stroke",IF(#REF!=#REF!,IF(Q316=Q317,IF((J317-J316)&lt;0,1000+J317-J316-O316,J317-J316-O316),""),""),""),""),"")</f>
        <v>#REF!</v>
      </c>
      <c r="Q316" s="11" t="n">
        <v>1</v>
      </c>
      <c r="R316" s="1" t="e">
        <f aca="false">IF(#REF!&lt;&gt;#REF!,COUNTIFS($K$112:$K$1378,$K$112,#REF!,#REF!),"")</f>
        <v>#REF!</v>
      </c>
      <c r="S316" s="1" t="e">
        <f aca="false">IF(AND(#REF!&lt;&gt;#REF!,#REF!=#REF!,M316="positive",M317="negative"),1,"")</f>
        <v>#REF!</v>
      </c>
      <c r="T316" s="1" t="e">
        <f aca="false">IF(AND(#REF!=#REF!,K:K="stroke",M:M="positive",S316&lt;&gt;"1"),1,"")</f>
        <v>#REF!</v>
      </c>
      <c r="U316" s="1" t="e">
        <f aca="false">IF((AND(R316&lt;&gt;"",W316&lt;&gt;1,K:K="stroke",M:M="negative",#REF!=#REF!)),IF(W316&lt;&gt;0,"",1),"")</f>
        <v>#REF!</v>
      </c>
      <c r="V316" s="1" t="e">
        <f aca="false">IF(R316="","",(SUM(S316:U316)+W316))</f>
        <v>#REF!</v>
      </c>
      <c r="W316" s="1" t="e">
        <f aca="false">IF(#REF!&lt;&gt;#REF!,COUNTIFS($K$112:$K$1378,"up",#REF!,#REF!),"")</f>
        <v>#REF!</v>
      </c>
      <c r="X316" s="1" t="e">
        <f aca="false">IF(#REF!&lt;&gt;#REF!,COUNTIFS($K$112:$K$1378,"SRS",#REF!,#REF!),"")</f>
        <v>#REF!</v>
      </c>
      <c r="Y316" s="1" t="e">
        <f aca="false">IF(R316&lt;&gt;"",IF(R316=1,"",COUNTIFS($O$112:$O$1378,"&gt;40",#REF!,#REF!)),"")</f>
        <v>#REF!</v>
      </c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customFormat="false" ht="15.75" hidden="false" customHeight="false" outlineLevel="0" collapsed="false">
      <c r="A317" s="11" t="n">
        <f aca="false">I317+(H317*60)+(G317*3600)</f>
        <v>66882</v>
      </c>
      <c r="B317" s="16" t="str">
        <f aca="false">CONCATENATE(D317,E317,F317,G317,H317,I317)</f>
        <v>20171021183442</v>
      </c>
      <c r="C317" s="1" t="str">
        <f aca="false">CONCATENATE(D317,E317,F317)</f>
        <v>20171021</v>
      </c>
      <c r="D317" s="1" t="n">
        <v>2017</v>
      </c>
      <c r="E317" s="1" t="n">
        <v>10</v>
      </c>
      <c r="F317" s="1" t="n">
        <v>21</v>
      </c>
      <c r="G317" s="1" t="n">
        <v>18</v>
      </c>
      <c r="H317" s="1" t="n">
        <v>34</v>
      </c>
      <c r="I317" s="11" t="n">
        <v>42</v>
      </c>
      <c r="J317" s="11" t="n">
        <v>412</v>
      </c>
      <c r="K317" s="17" t="s">
        <v>21</v>
      </c>
      <c r="L317" s="1" t="e">
        <f aca="false">IF(#REF!=#REF!,IF(K317="Stroke",IF(K318="Stroke",IF((J318-J317)&lt;0,1000+J318-J317,J318-J317),""),""),"")</f>
        <v>#REF!</v>
      </c>
      <c r="M317" s="11" t="s">
        <v>1</v>
      </c>
      <c r="N317" s="11" t="s">
        <v>2</v>
      </c>
      <c r="O317" s="11" t="n">
        <v>0</v>
      </c>
      <c r="P317" s="1" t="e">
        <f aca="false">IF(#REF!=#REF!,IF(K317="Stroke",IF(K318="Stroke",IF(#REF!=#REF!,IF(Q317=Q318,IF((J318-J317)&lt;0,1000+J318-J317-O317,J318-J317-O317),""),""),""),""),"")</f>
        <v>#REF!</v>
      </c>
      <c r="Q317" s="11" t="n">
        <v>1</v>
      </c>
      <c r="R317" s="1" t="e">
        <f aca="false">IF(#REF!&lt;&gt;#REF!,COUNTIFS($K$112:$K$1378,$K$112,#REF!,#REF!),"")</f>
        <v>#REF!</v>
      </c>
      <c r="S317" s="1" t="e">
        <f aca="false">IF(AND(#REF!&lt;&gt;#REF!,#REF!=#REF!,M317="positive",M318="negative"),1,"")</f>
        <v>#REF!</v>
      </c>
      <c r="T317" s="1" t="e">
        <f aca="false">IF(AND(#REF!=#REF!,K:K="stroke",M:M="positive",S317&lt;&gt;"1"),1,"")</f>
        <v>#REF!</v>
      </c>
      <c r="U317" s="1" t="e">
        <f aca="false">IF((AND(R317&lt;&gt;"",W317&lt;&gt;1,K:K="stroke",M:M="negative",#REF!=#REF!)),IF(W317&lt;&gt;0,"",1),"")</f>
        <v>#REF!</v>
      </c>
      <c r="V317" s="1" t="e">
        <f aca="false">IF(R317="","",(SUM(S317:U317)+W317))</f>
        <v>#REF!</v>
      </c>
      <c r="W317" s="1" t="e">
        <f aca="false">IF(#REF!&lt;&gt;#REF!,COUNTIFS($K$112:$K$1378,"up",#REF!,#REF!),"")</f>
        <v>#REF!</v>
      </c>
      <c r="X317" s="1" t="e">
        <f aca="false">IF(#REF!&lt;&gt;#REF!,COUNTIFS($K$112:$K$1378,"SRS",#REF!,#REF!),"")</f>
        <v>#REF!</v>
      </c>
      <c r="Y317" s="1" t="e">
        <f aca="false">IF(R317&lt;&gt;"",IF(R317=1,"",COUNTIFS($O$112:$O$1378,"&gt;40",#REF!,#REF!)),"")</f>
        <v>#REF!</v>
      </c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customFormat="false" ht="15.75" hidden="false" customHeight="false" outlineLevel="0" collapsed="false">
      <c r="A318" s="11" t="n">
        <f aca="false">I318+(H318*60)+(G318*3600)</f>
        <v>66882</v>
      </c>
      <c r="B318" s="16" t="str">
        <f aca="false">CONCATENATE(D318,E318,F318,G318,H318,I318)</f>
        <v>20171021183442</v>
      </c>
      <c r="C318" s="1" t="str">
        <f aca="false">CONCATENATE(D318,E318,F318)</f>
        <v>20171021</v>
      </c>
      <c r="D318" s="1" t="n">
        <v>2017</v>
      </c>
      <c r="E318" s="1" t="n">
        <v>10</v>
      </c>
      <c r="F318" s="1" t="n">
        <v>21</v>
      </c>
      <c r="G318" s="1" t="n">
        <v>18</v>
      </c>
      <c r="H318" s="1" t="n">
        <v>34</v>
      </c>
      <c r="I318" s="11" t="n">
        <v>42</v>
      </c>
      <c r="J318" s="11" t="n">
        <v>415</v>
      </c>
      <c r="K318" s="17" t="s">
        <v>21</v>
      </c>
      <c r="L318" s="1" t="e">
        <f aca="false">IF(#REF!=#REF!,IF(K318="Stroke",IF(K319="Stroke",IF((J319-J318)&lt;0,1000+J319-J318,J319-J318),""),""),"")</f>
        <v>#REF!</v>
      </c>
      <c r="M318" s="11" t="s">
        <v>1</v>
      </c>
      <c r="N318" s="11" t="s">
        <v>2</v>
      </c>
      <c r="O318" s="11" t="n">
        <v>0</v>
      </c>
      <c r="P318" s="1" t="e">
        <f aca="false">IF(#REF!=#REF!,IF(K318="Stroke",IF(K319="Stroke",IF(#REF!=#REF!,IF(Q318=Q319,IF((J319-J318)&lt;0,1000+J319-J318-O318,J319-J318-O318),""),""),""),""),"")</f>
        <v>#REF!</v>
      </c>
      <c r="Q318" s="11" t="n">
        <v>1</v>
      </c>
      <c r="R318" s="1" t="e">
        <f aca="false">IF(#REF!&lt;&gt;#REF!,COUNTIFS($K$112:$K$1378,$K$112,#REF!,#REF!),"")</f>
        <v>#REF!</v>
      </c>
      <c r="S318" s="1" t="e">
        <f aca="false">IF(AND(#REF!&lt;&gt;#REF!,#REF!=#REF!,M318="positive",M319="negative"),1,"")</f>
        <v>#REF!</v>
      </c>
      <c r="T318" s="1" t="e">
        <f aca="false">IF(AND(#REF!=#REF!,K:K="stroke",M:M="positive",S318&lt;&gt;"1"),1,"")</f>
        <v>#REF!</v>
      </c>
      <c r="U318" s="1" t="e">
        <f aca="false">IF((AND(R318&lt;&gt;"",W318&lt;&gt;1,K:K="stroke",M:M="negative",#REF!=#REF!)),IF(W318&lt;&gt;0,"",1),"")</f>
        <v>#REF!</v>
      </c>
      <c r="V318" s="1" t="e">
        <f aca="false">IF(R318="","",(SUM(S318:U318)+W318))</f>
        <v>#REF!</v>
      </c>
      <c r="W318" s="1" t="e">
        <f aca="false">IF(#REF!&lt;&gt;#REF!,COUNTIFS($K$112:$K$1378,"up",#REF!,#REF!),"")</f>
        <v>#REF!</v>
      </c>
      <c r="X318" s="1" t="e">
        <f aca="false">IF(#REF!&lt;&gt;#REF!,COUNTIFS($K$112:$K$1378,"SRS",#REF!,#REF!),"")</f>
        <v>#REF!</v>
      </c>
      <c r="Y318" s="1" t="e">
        <f aca="false">IF(R318&lt;&gt;"",IF(R318=1,"",COUNTIFS($O$112:$O$1378,"&gt;40",#REF!,#REF!)),"")</f>
        <v>#REF!</v>
      </c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customFormat="false" ht="15.75" hidden="false" customHeight="false" outlineLevel="0" collapsed="false">
      <c r="A319" s="11" t="n">
        <f aca="false">I319+(H319*60)+(G319*3600)</f>
        <v>66882</v>
      </c>
      <c r="B319" s="16" t="str">
        <f aca="false">CONCATENATE(D319,E319,F319,G319,H319,I319)</f>
        <v>20171021183442</v>
      </c>
      <c r="C319" s="1" t="str">
        <f aca="false">CONCATENATE(D319,E319,F319)</f>
        <v>20171021</v>
      </c>
      <c r="D319" s="1" t="n">
        <v>2017</v>
      </c>
      <c r="E319" s="1" t="n">
        <v>10</v>
      </c>
      <c r="F319" s="1" t="n">
        <v>21</v>
      </c>
      <c r="G319" s="1" t="n">
        <v>18</v>
      </c>
      <c r="H319" s="1" t="n">
        <v>34</v>
      </c>
      <c r="I319" s="11" t="n">
        <v>42</v>
      </c>
      <c r="J319" s="11" t="n">
        <v>428</v>
      </c>
      <c r="K319" s="17" t="s">
        <v>21</v>
      </c>
      <c r="L319" s="1" t="e">
        <f aca="false">IF(#REF!=#REF!,IF(K319="Stroke",IF(K320="Stroke",IF((J320-J319)&lt;0,1000+J320-J319,J320-J319),""),""),"")</f>
        <v>#REF!</v>
      </c>
      <c r="M319" s="11" t="s">
        <v>1</v>
      </c>
      <c r="N319" s="11" t="s">
        <v>2</v>
      </c>
      <c r="O319" s="11" t="n">
        <v>0</v>
      </c>
      <c r="P319" s="1" t="e">
        <f aca="false">IF(#REF!=#REF!,IF(K319="Stroke",IF(K320="Stroke",IF(#REF!=#REF!,IF(Q319=Q320,IF((J320-J319)&lt;0,1000+J320-J319-O319,J320-J319-O319),""),""),""),""),"")</f>
        <v>#REF!</v>
      </c>
      <c r="Q319" s="11" t="n">
        <v>1</v>
      </c>
      <c r="R319" s="1" t="e">
        <f aca="false">IF(#REF!&lt;&gt;#REF!,COUNTIFS($K$112:$K$1378,$K$112,#REF!,#REF!),"")</f>
        <v>#REF!</v>
      </c>
      <c r="S319" s="1" t="e">
        <f aca="false">IF(AND(#REF!&lt;&gt;#REF!,#REF!=#REF!,M319="positive",M320="negative"),1,"")</f>
        <v>#REF!</v>
      </c>
      <c r="T319" s="1" t="e">
        <f aca="false">IF(AND(#REF!=#REF!,K:K="stroke",M:M="positive",S319&lt;&gt;"1"),1,"")</f>
        <v>#REF!</v>
      </c>
      <c r="U319" s="1" t="e">
        <f aca="false">IF((AND(R319&lt;&gt;"",W319&lt;&gt;1,K:K="stroke",M:M="negative",#REF!=#REF!)),IF(W319&lt;&gt;0,"",1),"")</f>
        <v>#REF!</v>
      </c>
      <c r="V319" s="1" t="e">
        <f aca="false">IF(R319="","",(SUM(S319:U319)+W319))</f>
        <v>#REF!</v>
      </c>
      <c r="W319" s="1" t="e">
        <f aca="false">IF(#REF!&lt;&gt;#REF!,COUNTIFS($K$112:$K$1378,"up",#REF!,#REF!),"")</f>
        <v>#REF!</v>
      </c>
      <c r="X319" s="1" t="e">
        <f aca="false">IF(#REF!&lt;&gt;#REF!,COUNTIFS($K$112:$K$1378,"SRS",#REF!,#REF!),"")</f>
        <v>#REF!</v>
      </c>
      <c r="Y319" s="1" t="e">
        <f aca="false">IF(R319&lt;&gt;"",IF(R319=1,"",COUNTIFS($O$112:$O$1378,"&gt;40",#REF!,#REF!)),"")</f>
        <v>#REF!</v>
      </c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customFormat="false" ht="15.75" hidden="false" customHeight="false" outlineLevel="0" collapsed="false">
      <c r="A320" s="11" t="n">
        <f aca="false">I320+(H320*60)+(G320*3600)</f>
        <v>66882</v>
      </c>
      <c r="B320" s="16" t="str">
        <f aca="false">CONCATENATE(D320,E320,F320,G320,H320,I320)</f>
        <v>20171021183442</v>
      </c>
      <c r="C320" s="1" t="str">
        <f aca="false">CONCATENATE(D320,E320,F320)</f>
        <v>20171021</v>
      </c>
      <c r="D320" s="1" t="n">
        <v>2017</v>
      </c>
      <c r="E320" s="1" t="n">
        <v>10</v>
      </c>
      <c r="F320" s="1" t="n">
        <v>21</v>
      </c>
      <c r="G320" s="1" t="n">
        <v>18</v>
      </c>
      <c r="H320" s="1" t="n">
        <v>34</v>
      </c>
      <c r="I320" s="11" t="n">
        <v>42</v>
      </c>
      <c r="J320" s="11" t="n">
        <v>431</v>
      </c>
      <c r="K320" s="17" t="s">
        <v>21</v>
      </c>
      <c r="L320" s="1" t="e">
        <f aca="false">IF(#REF!=#REF!,IF(K320="Stroke",IF(K321="Stroke",IF((J321-J320)&lt;0,1000+J321-J320,J321-J320),""),""),"")</f>
        <v>#REF!</v>
      </c>
      <c r="M320" s="11" t="s">
        <v>1</v>
      </c>
      <c r="N320" s="11" t="s">
        <v>2</v>
      </c>
      <c r="O320" s="11" t="n">
        <v>0</v>
      </c>
      <c r="P320" s="1" t="e">
        <f aca="false">IF(#REF!=#REF!,IF(K320="Stroke",IF(K321="Stroke",IF(#REF!=#REF!,IF(Q320=Q321,IF((J321-J320)&lt;0,1000+J321-J320-O320,J321-J320-O320),""),""),""),""),"")</f>
        <v>#REF!</v>
      </c>
      <c r="Q320" s="11" t="n">
        <v>1</v>
      </c>
      <c r="R320" s="1" t="e">
        <f aca="false">IF(#REF!&lt;&gt;#REF!,COUNTIFS($K$112:$K$1378,$K$112,#REF!,#REF!),"")</f>
        <v>#REF!</v>
      </c>
      <c r="S320" s="1" t="e">
        <f aca="false">IF(AND(#REF!&lt;&gt;#REF!,#REF!=#REF!,M320="positive",M321="negative"),1,"")</f>
        <v>#REF!</v>
      </c>
      <c r="T320" s="1" t="e">
        <f aca="false">IF(AND(#REF!=#REF!,K:K="stroke",M:M="positive",S320&lt;&gt;"1"),1,"")</f>
        <v>#REF!</v>
      </c>
      <c r="U320" s="1" t="e">
        <f aca="false">IF((AND(R320&lt;&gt;"",W320&lt;&gt;1,K:K="stroke",M:M="negative",#REF!=#REF!)),IF(W320&lt;&gt;0,"",1),"")</f>
        <v>#REF!</v>
      </c>
      <c r="V320" s="1" t="e">
        <f aca="false">IF(R320="","",(SUM(S320:U320)+W320))</f>
        <v>#REF!</v>
      </c>
      <c r="W320" s="1" t="e">
        <f aca="false">IF(#REF!&lt;&gt;#REF!,COUNTIFS($K$112:$K$1378,"up",#REF!,#REF!),"")</f>
        <v>#REF!</v>
      </c>
      <c r="X320" s="1" t="e">
        <f aca="false">IF(#REF!&lt;&gt;#REF!,COUNTIFS($K$112:$K$1378,"SRS",#REF!,#REF!),"")</f>
        <v>#REF!</v>
      </c>
      <c r="Y320" s="1" t="e">
        <f aca="false">IF(R320&lt;&gt;"",IF(R320=1,"",COUNTIFS($O$112:$O$1378,"&gt;40",#REF!,#REF!)),"")</f>
        <v>#REF!</v>
      </c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customFormat="false" ht="15.75" hidden="false" customHeight="false" outlineLevel="0" collapsed="false">
      <c r="A321" s="11" t="n">
        <f aca="false">I321+(H321*60)+(G321*3600)</f>
        <v>66882</v>
      </c>
      <c r="B321" s="16" t="str">
        <f aca="false">CONCATENATE(D321,E321,F321,G321,H321,I321)</f>
        <v>20171021183442</v>
      </c>
      <c r="C321" s="1" t="str">
        <f aca="false">CONCATENATE(D321,E321,F321)</f>
        <v>20171021</v>
      </c>
      <c r="D321" s="1" t="n">
        <v>2017</v>
      </c>
      <c r="E321" s="1" t="n">
        <v>10</v>
      </c>
      <c r="F321" s="1" t="n">
        <v>21</v>
      </c>
      <c r="G321" s="1" t="n">
        <v>18</v>
      </c>
      <c r="H321" s="1" t="n">
        <v>34</v>
      </c>
      <c r="I321" s="11" t="n">
        <v>42</v>
      </c>
      <c r="J321" s="11" t="n">
        <v>436</v>
      </c>
      <c r="K321" s="17" t="s">
        <v>21</v>
      </c>
      <c r="L321" s="1" t="e">
        <f aca="false">IF(#REF!=#REF!,IF(K321="Stroke",IF(K322="Stroke",IF((J322-J321)&lt;0,1000+J322-J321,J322-J321),""),""),"")</f>
        <v>#REF!</v>
      </c>
      <c r="M321" s="11" t="s">
        <v>1</v>
      </c>
      <c r="N321" s="11" t="s">
        <v>2</v>
      </c>
      <c r="O321" s="11" t="n">
        <v>0</v>
      </c>
      <c r="P321" s="1" t="e">
        <f aca="false">IF(#REF!=#REF!,IF(K321="Stroke",IF(K322="Stroke",IF(#REF!=#REF!,IF(Q321=Q322,IF((J322-J321)&lt;0,1000+J322-J321-O321,J322-J321-O321),""),""),""),""),"")</f>
        <v>#REF!</v>
      </c>
      <c r="Q321" s="11" t="n">
        <v>1</v>
      </c>
      <c r="R321" s="1" t="e">
        <f aca="false">IF(#REF!&lt;&gt;#REF!,COUNTIFS($K$112:$K$1378,$K$112,#REF!,#REF!),"")</f>
        <v>#REF!</v>
      </c>
      <c r="S321" s="1" t="e">
        <f aca="false">IF(AND(#REF!&lt;&gt;#REF!,#REF!=#REF!,M321="positive",M322="negative"),1,"")</f>
        <v>#REF!</v>
      </c>
      <c r="T321" s="1" t="e">
        <f aca="false">IF(AND(#REF!=#REF!,K:K="stroke",M:M="positive",S321&lt;&gt;"1"),1,"")</f>
        <v>#REF!</v>
      </c>
      <c r="U321" s="1" t="e">
        <f aca="false">IF((AND(R321&lt;&gt;"",W321&lt;&gt;1,K:K="stroke",M:M="negative",#REF!=#REF!)),IF(W321&lt;&gt;0,"",1),"")</f>
        <v>#REF!</v>
      </c>
      <c r="V321" s="1" t="e">
        <f aca="false">IF(R321="","",(SUM(S321:U321)+W321))</f>
        <v>#REF!</v>
      </c>
      <c r="W321" s="1" t="e">
        <f aca="false">IF(#REF!&lt;&gt;#REF!,COUNTIFS($K$112:$K$1378,"up",#REF!,#REF!),"")</f>
        <v>#REF!</v>
      </c>
      <c r="X321" s="1" t="e">
        <f aca="false">IF(#REF!&lt;&gt;#REF!,COUNTIFS($K$112:$K$1378,"SRS",#REF!,#REF!),"")</f>
        <v>#REF!</v>
      </c>
      <c r="Y321" s="1" t="e">
        <f aca="false">IF(R321&lt;&gt;"",IF(R321=1,"",COUNTIFS($O$112:$O$1378,"&gt;40",#REF!,#REF!)),"")</f>
        <v>#REF!</v>
      </c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customFormat="false" ht="15.75" hidden="false" customHeight="false" outlineLevel="0" collapsed="false">
      <c r="A322" s="11" t="n">
        <f aca="false">I322+(H322*60)+(G322*3600)</f>
        <v>66882</v>
      </c>
      <c r="B322" s="16" t="str">
        <f aca="false">CONCATENATE(D322,E322,F322,G322,H322,I322)</f>
        <v>20171021183442</v>
      </c>
      <c r="C322" s="1" t="str">
        <f aca="false">CONCATENATE(D322,E322,F322)</f>
        <v>20171021</v>
      </c>
      <c r="D322" s="1" t="n">
        <v>2017</v>
      </c>
      <c r="E322" s="1" t="n">
        <v>10</v>
      </c>
      <c r="F322" s="1" t="n">
        <v>21</v>
      </c>
      <c r="G322" s="1" t="n">
        <v>18</v>
      </c>
      <c r="H322" s="1" t="n">
        <v>34</v>
      </c>
      <c r="I322" s="11" t="n">
        <v>42</v>
      </c>
      <c r="J322" s="11" t="n">
        <v>447</v>
      </c>
      <c r="K322" s="17" t="s">
        <v>21</v>
      </c>
      <c r="L322" s="1" t="e">
        <f aca="false">IF(#REF!=#REF!,IF(K322="Stroke",IF(K323="Stroke",IF((J323-J322)&lt;0,1000+J323-J322,J323-J322),""),""),"")</f>
        <v>#REF!</v>
      </c>
      <c r="M322" s="11" t="s">
        <v>1</v>
      </c>
      <c r="N322" s="11" t="s">
        <v>2</v>
      </c>
      <c r="O322" s="11" t="n">
        <v>0</v>
      </c>
      <c r="P322" s="1" t="e">
        <f aca="false">IF(#REF!=#REF!,IF(K322="Stroke",IF(K323="Stroke",IF(#REF!=#REF!,IF(Q322=Q323,IF((J323-J322)&lt;0,1000+J323-J322-O322,J323-J322-O322),""),""),""),""),"")</f>
        <v>#REF!</v>
      </c>
      <c r="Q322" s="11" t="n">
        <v>1</v>
      </c>
      <c r="R322" s="1" t="e">
        <f aca="false">IF(#REF!&lt;&gt;#REF!,COUNTIFS($K$112:$K$1378,$K$112,#REF!,#REF!),"")</f>
        <v>#REF!</v>
      </c>
      <c r="S322" s="1" t="e">
        <f aca="false">IF(AND(#REF!&lt;&gt;#REF!,#REF!=#REF!,M322="positive",M323="negative"),1,"")</f>
        <v>#REF!</v>
      </c>
      <c r="T322" s="1" t="e">
        <f aca="false">IF(AND(#REF!=#REF!,K:K="stroke",M:M="positive",S322&lt;&gt;"1"),1,"")</f>
        <v>#REF!</v>
      </c>
      <c r="U322" s="1" t="e">
        <f aca="false">IF((AND(R322&lt;&gt;"",W322&lt;&gt;1,K:K="stroke",M:M="negative",#REF!=#REF!)),IF(W322&lt;&gt;0,"",1),"")</f>
        <v>#REF!</v>
      </c>
      <c r="V322" s="1" t="e">
        <f aca="false">IF(R322="","",(SUM(S322:U322)+W322))</f>
        <v>#REF!</v>
      </c>
      <c r="W322" s="1" t="e">
        <f aca="false">IF(#REF!&lt;&gt;#REF!,COUNTIFS($K$112:$K$1378,"up",#REF!,#REF!),"")</f>
        <v>#REF!</v>
      </c>
      <c r="X322" s="1" t="e">
        <f aca="false">IF(#REF!&lt;&gt;#REF!,COUNTIFS($K$112:$K$1378,"SRS",#REF!,#REF!),"")</f>
        <v>#REF!</v>
      </c>
      <c r="Y322" s="1" t="e">
        <f aca="false">IF(R322&lt;&gt;"",IF(R322=1,"",COUNTIFS($O$112:$O$1378,"&gt;40",#REF!,#REF!)),"")</f>
        <v>#REF!</v>
      </c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customFormat="false" ht="15.75" hidden="false" customHeight="false" outlineLevel="0" collapsed="false">
      <c r="A323" s="11" t="n">
        <f aca="false">I323+(H323*60)+(G323*3600)</f>
        <v>66882</v>
      </c>
      <c r="B323" s="16" t="str">
        <f aca="false">CONCATENATE(D323,E323,F323,G323,H323,I323)</f>
        <v>20171021183442</v>
      </c>
      <c r="C323" s="1" t="str">
        <f aca="false">CONCATENATE(D323,E323,F323)</f>
        <v>20171021</v>
      </c>
      <c r="D323" s="1" t="n">
        <v>2017</v>
      </c>
      <c r="E323" s="1" t="n">
        <v>10</v>
      </c>
      <c r="F323" s="1" t="n">
        <v>21</v>
      </c>
      <c r="G323" s="1" t="n">
        <v>18</v>
      </c>
      <c r="H323" s="1" t="n">
        <v>34</v>
      </c>
      <c r="I323" s="11" t="n">
        <v>42</v>
      </c>
      <c r="J323" s="11" t="n">
        <v>457</v>
      </c>
      <c r="K323" s="17" t="s">
        <v>21</v>
      </c>
      <c r="L323" s="1" t="e">
        <f aca="false">IF(#REF!=#REF!,IF(K323="Stroke",IF(K324="Stroke",IF((J324-J323)&lt;0,1000+J324-J323,J324-J323),""),""),"")</f>
        <v>#REF!</v>
      </c>
      <c r="M323" s="11" t="s">
        <v>1</v>
      </c>
      <c r="N323" s="11" t="s">
        <v>2</v>
      </c>
      <c r="O323" s="11" t="n">
        <v>0</v>
      </c>
      <c r="P323" s="1" t="e">
        <f aca="false">IF(#REF!=#REF!,IF(K323="Stroke",IF(K324="Stroke",IF(#REF!=#REF!,IF(Q323=Q324,IF((J324-J323)&lt;0,1000+J324-J323-O323,J324-J323-O323),""),""),""),""),"")</f>
        <v>#REF!</v>
      </c>
      <c r="Q323" s="11" t="n">
        <v>1</v>
      </c>
      <c r="R323" s="1" t="e">
        <f aca="false">IF(#REF!&lt;&gt;#REF!,COUNTIFS($K$112:$K$1378,$K$112,#REF!,#REF!),"")</f>
        <v>#REF!</v>
      </c>
      <c r="S323" s="1" t="e">
        <f aca="false">IF(AND(#REF!&lt;&gt;#REF!,#REF!=#REF!,M323="positive",M324="negative"),1,"")</f>
        <v>#REF!</v>
      </c>
      <c r="T323" s="1" t="e">
        <f aca="false">IF(AND(#REF!=#REF!,K:K="stroke",M:M="positive",S323&lt;&gt;"1"),1,"")</f>
        <v>#REF!</v>
      </c>
      <c r="U323" s="1" t="e">
        <f aca="false">IF((AND(R323&lt;&gt;"",W323&lt;&gt;1,K:K="stroke",M:M="negative",#REF!=#REF!)),IF(W323&lt;&gt;0,"",1),"")</f>
        <v>#REF!</v>
      </c>
      <c r="V323" s="1" t="e">
        <f aca="false">IF(R323="","",(SUM(S323:U323)+W323))</f>
        <v>#REF!</v>
      </c>
      <c r="W323" s="1" t="e">
        <f aca="false">IF(#REF!&lt;&gt;#REF!,COUNTIFS($K$112:$K$1378,"up",#REF!,#REF!),"")</f>
        <v>#REF!</v>
      </c>
      <c r="X323" s="1" t="e">
        <f aca="false">IF(#REF!&lt;&gt;#REF!,COUNTIFS($K$112:$K$1378,"SRS",#REF!,#REF!),"")</f>
        <v>#REF!</v>
      </c>
      <c r="Y323" s="1" t="e">
        <f aca="false">IF(R323&lt;&gt;"",IF(R323=1,"",COUNTIFS($O$112:$O$1378,"&gt;40",#REF!,#REF!)),"")</f>
        <v>#REF!</v>
      </c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customFormat="false" ht="15.75" hidden="false" customHeight="false" outlineLevel="0" collapsed="false">
      <c r="A324" s="11" t="n">
        <f aca="false">I324+(H324*60)+(G324*3600)</f>
        <v>66882</v>
      </c>
      <c r="B324" s="16" t="str">
        <f aca="false">CONCATENATE(D324,E324,F324,G324,H324,I324)</f>
        <v>20171021183442</v>
      </c>
      <c r="C324" s="1" t="str">
        <f aca="false">CONCATENATE(D324,E324,F324)</f>
        <v>20171021</v>
      </c>
      <c r="D324" s="1" t="n">
        <v>2017</v>
      </c>
      <c r="E324" s="1" t="n">
        <v>10</v>
      </c>
      <c r="F324" s="1" t="n">
        <v>21</v>
      </c>
      <c r="G324" s="1" t="n">
        <v>18</v>
      </c>
      <c r="H324" s="1" t="n">
        <v>34</v>
      </c>
      <c r="I324" s="11" t="n">
        <v>42</v>
      </c>
      <c r="J324" s="11" t="n">
        <v>460</v>
      </c>
      <c r="K324" s="17" t="s">
        <v>21</v>
      </c>
      <c r="L324" s="1" t="e">
        <f aca="false">IF(#REF!=#REF!,IF(K324="Stroke",IF(K325="Stroke",IF((J325-J324)&lt;0,1000+J325-J324,J325-J324),""),""),"")</f>
        <v>#REF!</v>
      </c>
      <c r="M324" s="11" t="s">
        <v>1</v>
      </c>
      <c r="N324" s="11" t="s">
        <v>2</v>
      </c>
      <c r="O324" s="11" t="n">
        <v>0</v>
      </c>
      <c r="P324" s="1" t="e">
        <f aca="false">IF(#REF!=#REF!,IF(K324="Stroke",IF(K325="Stroke",IF(#REF!=#REF!,IF(Q324=Q325,IF((J325-J324)&lt;0,1000+J325-J324-O324,J325-J324-O324),""),""),""),""),"")</f>
        <v>#REF!</v>
      </c>
      <c r="Q324" s="11" t="n">
        <v>1</v>
      </c>
      <c r="R324" s="1" t="e">
        <f aca="false">IF(#REF!&lt;&gt;#REF!,COUNTIFS($K$112:$K$1378,$K$112,#REF!,#REF!),"")</f>
        <v>#REF!</v>
      </c>
      <c r="S324" s="1" t="e">
        <f aca="false">IF(AND(#REF!&lt;&gt;#REF!,#REF!=#REF!,M324="positive",M325="negative"),1,"")</f>
        <v>#REF!</v>
      </c>
      <c r="T324" s="1" t="e">
        <f aca="false">IF(AND(#REF!=#REF!,K:K="stroke",M:M="positive",S324&lt;&gt;"1"),1,"")</f>
        <v>#REF!</v>
      </c>
      <c r="U324" s="1" t="e">
        <f aca="false">IF((AND(R324&lt;&gt;"",W324&lt;&gt;1,K:K="stroke",M:M="negative",#REF!=#REF!)),IF(W324&lt;&gt;0,"",1),"")</f>
        <v>#REF!</v>
      </c>
      <c r="V324" s="1" t="e">
        <f aca="false">IF(R324="","",(SUM(S324:U324)+W324))</f>
        <v>#REF!</v>
      </c>
      <c r="W324" s="1" t="e">
        <f aca="false">IF(#REF!&lt;&gt;#REF!,COUNTIFS($K$112:$K$1378,"up",#REF!,#REF!),"")</f>
        <v>#REF!</v>
      </c>
      <c r="X324" s="1" t="e">
        <f aca="false">IF(#REF!&lt;&gt;#REF!,COUNTIFS($K$112:$K$1378,"SRS",#REF!,#REF!),"")</f>
        <v>#REF!</v>
      </c>
      <c r="Y324" s="1" t="e">
        <f aca="false">IF(R324&lt;&gt;"",IF(R324=1,"",COUNTIFS($O$112:$O$1378,"&gt;40",#REF!,#REF!)),"")</f>
        <v>#REF!</v>
      </c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s="5" customFormat="true" ht="15.75" hidden="false" customHeight="false" outlineLevel="0" collapsed="false">
      <c r="A325" s="11" t="n">
        <f aca="false">I325+(H325*60)+(G325*3600)</f>
        <v>66882</v>
      </c>
      <c r="B325" s="16" t="str">
        <f aca="false">CONCATENATE(D325,E325,F325,G325,H325,I325)</f>
        <v>20171021183442</v>
      </c>
      <c r="C325" s="1" t="str">
        <f aca="false">CONCATENATE(D325,E325,F325)</f>
        <v>20171021</v>
      </c>
      <c r="D325" s="1" t="n">
        <v>2017</v>
      </c>
      <c r="E325" s="1" t="n">
        <v>10</v>
      </c>
      <c r="F325" s="1" t="n">
        <v>21</v>
      </c>
      <c r="G325" s="1" t="n">
        <v>18</v>
      </c>
      <c r="H325" s="1" t="n">
        <v>34</v>
      </c>
      <c r="I325" s="11" t="n">
        <v>42</v>
      </c>
      <c r="J325" s="11" t="n">
        <v>471</v>
      </c>
      <c r="K325" s="17" t="s">
        <v>21</v>
      </c>
      <c r="L325" s="1" t="e">
        <f aca="false">IF(#REF!=#REF!,IF(K325="Stroke",IF(K326="Stroke",IF((J326-J325)&lt;0,1000+J326-J325,J326-J325),""),""),"")</f>
        <v>#REF!</v>
      </c>
      <c r="M325" s="11" t="s">
        <v>1</v>
      </c>
      <c r="N325" s="11" t="s">
        <v>2</v>
      </c>
      <c r="O325" s="11" t="n">
        <v>0</v>
      </c>
      <c r="P325" s="1" t="e">
        <f aca="false">IF(#REF!=#REF!,IF(K325="Stroke",IF(K326="Stroke",IF(#REF!=#REF!,IF(Q325=Q326,IF((J326-J325)&lt;0,1000+J326-J325-O325,J326-J325-O325),""),""),""),""),"")</f>
        <v>#REF!</v>
      </c>
      <c r="Q325" s="11" t="n">
        <v>1</v>
      </c>
      <c r="R325" s="1" t="e">
        <f aca="false">IF(#REF!&lt;&gt;#REF!,COUNTIFS($K$112:$K$1378,$K$112,#REF!,#REF!),"")</f>
        <v>#REF!</v>
      </c>
      <c r="S325" s="1" t="e">
        <f aca="false">IF(AND(#REF!&lt;&gt;#REF!,#REF!=#REF!,M325="positive",M326="negative"),1,"")</f>
        <v>#REF!</v>
      </c>
      <c r="T325" s="1" t="e">
        <f aca="false">IF(AND(#REF!=#REF!,K:K="stroke",M:M="positive",S325&lt;&gt;"1"),1,"")</f>
        <v>#REF!</v>
      </c>
      <c r="U325" s="1" t="e">
        <f aca="false">IF((AND(R325&lt;&gt;"",W325&lt;&gt;1,K:K="stroke",M:M="negative",#REF!=#REF!)),IF(W325&lt;&gt;0,"",1),"")</f>
        <v>#REF!</v>
      </c>
      <c r="V325" s="1" t="e">
        <f aca="false">IF(R325="","",(SUM(S325:U325)+W325))</f>
        <v>#REF!</v>
      </c>
      <c r="W325" s="1" t="e">
        <f aca="false">IF(#REF!&lt;&gt;#REF!,COUNTIFS($K$112:$K$1378,"up",#REF!,#REF!),"")</f>
        <v>#REF!</v>
      </c>
      <c r="X325" s="1" t="e">
        <f aca="false">IF(#REF!&lt;&gt;#REF!,COUNTIFS($K$112:$K$1378,"SRS",#REF!,#REF!),"")</f>
        <v>#REF!</v>
      </c>
      <c r="Y325" s="1" t="e">
        <f aca="false">IF(R325&lt;&gt;"",IF(R325=1,"",COUNTIFS($O$112:$O$1378,"&gt;40",#REF!,#REF!)),"")</f>
        <v>#REF!</v>
      </c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customFormat="false" ht="15.75" hidden="false" customHeight="false" outlineLevel="0" collapsed="false">
      <c r="A326" s="11" t="n">
        <f aca="false">I326+(H326*60)+(G326*3600)</f>
        <v>66882</v>
      </c>
      <c r="B326" s="16" t="str">
        <f aca="false">CONCATENATE(D326,E326,F326,G326,H326,I326)</f>
        <v>20171021183442</v>
      </c>
      <c r="C326" s="1" t="str">
        <f aca="false">CONCATENATE(D326,E326,F326)</f>
        <v>20171021</v>
      </c>
      <c r="D326" s="1" t="n">
        <v>2017</v>
      </c>
      <c r="E326" s="1" t="n">
        <v>10</v>
      </c>
      <c r="F326" s="1" t="n">
        <v>21</v>
      </c>
      <c r="G326" s="1" t="n">
        <v>18</v>
      </c>
      <c r="H326" s="1" t="n">
        <v>34</v>
      </c>
      <c r="I326" s="11" t="n">
        <v>42</v>
      </c>
      <c r="J326" s="11" t="n">
        <v>473</v>
      </c>
      <c r="K326" s="17" t="s">
        <v>21</v>
      </c>
      <c r="L326" s="1" t="e">
        <f aca="false">IF(#REF!=#REF!,IF(K326="Stroke",IF(K327="Stroke",IF((J327-J326)&lt;0,1000+J327-J326,J327-J326),""),""),"")</f>
        <v>#REF!</v>
      </c>
      <c r="M326" s="11" t="s">
        <v>1</v>
      </c>
      <c r="N326" s="11" t="s">
        <v>2</v>
      </c>
      <c r="O326" s="11" t="n">
        <v>0</v>
      </c>
      <c r="P326" s="1" t="e">
        <f aca="false">IF(#REF!=#REF!,IF(K326="Stroke",IF(K327="Stroke",IF(#REF!=#REF!,IF(Q326=Q327,IF((J327-J326)&lt;0,1000+J327-J326-O326,J327-J326-O326),""),""),""),""),"")</f>
        <v>#REF!</v>
      </c>
      <c r="Q326" s="11" t="n">
        <v>1</v>
      </c>
      <c r="R326" s="1" t="e">
        <f aca="false">IF(#REF!&lt;&gt;#REF!,COUNTIFS($K$112:$K$1378,$K$112,#REF!,#REF!),"")</f>
        <v>#REF!</v>
      </c>
      <c r="S326" s="1" t="e">
        <f aca="false">IF(AND(#REF!&lt;&gt;#REF!,#REF!=#REF!,M326="positive",M327="negative"),1,"")</f>
        <v>#REF!</v>
      </c>
      <c r="T326" s="1" t="e">
        <f aca="false">IF(AND(#REF!=#REF!,K:K="stroke",M:M="positive",S326&lt;&gt;"1"),1,"")</f>
        <v>#REF!</v>
      </c>
      <c r="U326" s="1" t="e">
        <f aca="false">IF((AND(R326&lt;&gt;"",W326&lt;&gt;1,K:K="stroke",M:M="negative",#REF!=#REF!)),IF(W326&lt;&gt;0,"",1),"")</f>
        <v>#REF!</v>
      </c>
      <c r="V326" s="1" t="e">
        <f aca="false">IF(R326="","",(SUM(S326:U326)+W326))</f>
        <v>#REF!</v>
      </c>
      <c r="W326" s="1" t="e">
        <f aca="false">IF(#REF!&lt;&gt;#REF!,COUNTIFS($K$112:$K$1378,"up",#REF!,#REF!),"")</f>
        <v>#REF!</v>
      </c>
      <c r="X326" s="1" t="e">
        <f aca="false">IF(#REF!&lt;&gt;#REF!,COUNTIFS($K$112:$K$1378,"SRS",#REF!,#REF!),"")</f>
        <v>#REF!</v>
      </c>
      <c r="Y326" s="1" t="e">
        <f aca="false">IF(R326&lt;&gt;"",IF(R326=1,"",COUNTIFS($O$112:$O$1378,"&gt;40",#REF!,#REF!)),"")</f>
        <v>#REF!</v>
      </c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customFormat="false" ht="15.75" hidden="false" customHeight="false" outlineLevel="0" collapsed="false">
      <c r="A327" s="11" t="n">
        <f aca="false">I327+(H327*60)+(G327*3600)</f>
        <v>66882</v>
      </c>
      <c r="B327" s="16" t="str">
        <f aca="false">CONCATENATE(D327,E327,F327,G327,H327,I327)</f>
        <v>20171021183442</v>
      </c>
      <c r="C327" s="1" t="str">
        <f aca="false">CONCATENATE(D327,E327,F327)</f>
        <v>20171021</v>
      </c>
      <c r="D327" s="1" t="n">
        <v>2017</v>
      </c>
      <c r="E327" s="1" t="n">
        <v>10</v>
      </c>
      <c r="F327" s="1" t="n">
        <v>21</v>
      </c>
      <c r="G327" s="1" t="n">
        <v>18</v>
      </c>
      <c r="H327" s="1" t="n">
        <v>34</v>
      </c>
      <c r="I327" s="11" t="n">
        <v>42</v>
      </c>
      <c r="J327" s="11" t="n">
        <v>479</v>
      </c>
      <c r="K327" s="17" t="s">
        <v>21</v>
      </c>
      <c r="L327" s="1" t="e">
        <f aca="false">IF(#REF!=#REF!,IF(K327="Stroke",IF(K328="Stroke",IF((J328-J327)&lt;0,1000+J328-J327,J328-J327),""),""),"")</f>
        <v>#REF!</v>
      </c>
      <c r="M327" s="11" t="s">
        <v>1</v>
      </c>
      <c r="N327" s="11" t="s">
        <v>2</v>
      </c>
      <c r="O327" s="11" t="n">
        <v>0</v>
      </c>
      <c r="P327" s="1" t="e">
        <f aca="false">IF(#REF!=#REF!,IF(K327="Stroke",IF(K328="Stroke",IF(#REF!=#REF!,IF(Q327=Q328,IF((J328-J327)&lt;0,1000+J328-J327-O327,J328-J327-O327),""),""),""),""),"")</f>
        <v>#REF!</v>
      </c>
      <c r="Q327" s="11" t="n">
        <v>1</v>
      </c>
      <c r="R327" s="1" t="e">
        <f aca="false">IF(#REF!&lt;&gt;#REF!,COUNTIFS($K$112:$K$1378,$K$112,#REF!,#REF!),"")</f>
        <v>#REF!</v>
      </c>
      <c r="S327" s="1" t="e">
        <f aca="false">IF(AND(#REF!&lt;&gt;#REF!,#REF!=#REF!,M327="positive",M328="negative"),1,"")</f>
        <v>#REF!</v>
      </c>
      <c r="T327" s="1" t="e">
        <f aca="false">IF(AND(#REF!=#REF!,K:K="stroke",M:M="positive",S327&lt;&gt;"1"),1,"")</f>
        <v>#REF!</v>
      </c>
      <c r="U327" s="1" t="e">
        <f aca="false">IF((AND(R327&lt;&gt;"",W327&lt;&gt;1,K:K="stroke",M:M="negative",#REF!=#REF!)),IF(W327&lt;&gt;0,"",1),"")</f>
        <v>#REF!</v>
      </c>
      <c r="V327" s="1" t="e">
        <f aca="false">IF(R327="","",(SUM(S327:U327)+W327))</f>
        <v>#REF!</v>
      </c>
      <c r="W327" s="1" t="e">
        <f aca="false">IF(#REF!&lt;&gt;#REF!,COUNTIFS($K$112:$K$1378,"up",#REF!,#REF!),"")</f>
        <v>#REF!</v>
      </c>
      <c r="X327" s="1" t="e">
        <f aca="false">IF(#REF!&lt;&gt;#REF!,COUNTIFS($K$112:$K$1378,"SRS",#REF!,#REF!),"")</f>
        <v>#REF!</v>
      </c>
      <c r="Y327" s="1" t="e">
        <f aca="false">IF(R327&lt;&gt;"",IF(R327=1,"",COUNTIFS($O$112:$O$1378,"&gt;40",#REF!,#REF!)),"")</f>
        <v>#REF!</v>
      </c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customFormat="false" ht="15.75" hidden="false" customHeight="false" outlineLevel="0" collapsed="false">
      <c r="A328" s="11" t="n">
        <f aca="false">I328+(H328*60)+(G328*3600)</f>
        <v>66882</v>
      </c>
      <c r="B328" s="16" t="str">
        <f aca="false">CONCATENATE(D328,E328,F328,G328,H328,I328)</f>
        <v>20171021183442</v>
      </c>
      <c r="C328" s="1" t="str">
        <f aca="false">CONCATENATE(D328,E328,F328)</f>
        <v>20171021</v>
      </c>
      <c r="D328" s="1" t="n">
        <v>2017</v>
      </c>
      <c r="E328" s="1" t="n">
        <v>10</v>
      </c>
      <c r="F328" s="1" t="n">
        <v>21</v>
      </c>
      <c r="G328" s="1" t="n">
        <v>18</v>
      </c>
      <c r="H328" s="1" t="n">
        <v>34</v>
      </c>
      <c r="I328" s="11" t="n">
        <v>42</v>
      </c>
      <c r="J328" s="11" t="n">
        <v>488</v>
      </c>
      <c r="K328" s="17" t="s">
        <v>21</v>
      </c>
      <c r="L328" s="1" t="e">
        <f aca="false">IF(#REF!=#REF!,IF(K328="Stroke",IF(K329="Stroke",IF((J329-J328)&lt;0,1000+J329-J328,J329-J328),""),""),"")</f>
        <v>#REF!</v>
      </c>
      <c r="M328" s="11" t="s">
        <v>1</v>
      </c>
      <c r="N328" s="11" t="s">
        <v>2</v>
      </c>
      <c r="O328" s="11" t="n">
        <v>0</v>
      </c>
      <c r="P328" s="1" t="e">
        <f aca="false">IF(#REF!=#REF!,IF(K328="Stroke",IF(K329="Stroke",IF(#REF!=#REF!,IF(Q328=Q329,IF((J329-J328)&lt;0,1000+J329-J328-O328,J329-J328-O328),""),""),""),""),"")</f>
        <v>#REF!</v>
      </c>
      <c r="Q328" s="11" t="n">
        <v>1</v>
      </c>
      <c r="R328" s="1" t="e">
        <f aca="false">IF(#REF!&lt;&gt;#REF!,COUNTIFS($K$112:$K$1378,$K$112,#REF!,#REF!),"")</f>
        <v>#REF!</v>
      </c>
      <c r="S328" s="1" t="e">
        <f aca="false">IF(AND(#REF!&lt;&gt;#REF!,#REF!=#REF!,M328="positive",M329="negative"),1,"")</f>
        <v>#REF!</v>
      </c>
      <c r="T328" s="1" t="e">
        <f aca="false">IF(AND(#REF!=#REF!,K:K="stroke",M:M="positive",S328&lt;&gt;"1"),1,"")</f>
        <v>#REF!</v>
      </c>
      <c r="U328" s="1" t="e">
        <f aca="false">IF((AND(R328&lt;&gt;"",W328&lt;&gt;1,K:K="stroke",M:M="negative",#REF!=#REF!)),IF(W328&lt;&gt;0,"",1),"")</f>
        <v>#REF!</v>
      </c>
      <c r="V328" s="1" t="e">
        <f aca="false">IF(R328="","",(SUM(S328:U328)+W328))</f>
        <v>#REF!</v>
      </c>
      <c r="W328" s="1" t="e">
        <f aca="false">IF(#REF!&lt;&gt;#REF!,COUNTIFS($K$112:$K$1378,"up",#REF!,#REF!),"")</f>
        <v>#REF!</v>
      </c>
      <c r="X328" s="1" t="e">
        <f aca="false">IF(#REF!&lt;&gt;#REF!,COUNTIFS($K$112:$K$1378,"SRS",#REF!,#REF!),"")</f>
        <v>#REF!</v>
      </c>
      <c r="Y328" s="1" t="e">
        <f aca="false">IF(R328&lt;&gt;"",IF(R328=1,"",COUNTIFS($O$112:$O$1378,"&gt;40",#REF!,#REF!)),"")</f>
        <v>#REF!</v>
      </c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customFormat="false" ht="15.75" hidden="false" customHeight="false" outlineLevel="0" collapsed="false">
      <c r="A329" s="11" t="n">
        <f aca="false">I329+(H329*60)+(G329*3600)</f>
        <v>66882</v>
      </c>
      <c r="B329" s="16" t="str">
        <f aca="false">CONCATENATE(D329,E329,F329,G329,H329,I329)</f>
        <v>20171021183442</v>
      </c>
      <c r="C329" s="1" t="str">
        <f aca="false">CONCATENATE(D329,E329,F329)</f>
        <v>20171021</v>
      </c>
      <c r="D329" s="1" t="n">
        <v>2017</v>
      </c>
      <c r="E329" s="1" t="n">
        <v>10</v>
      </c>
      <c r="F329" s="1" t="n">
        <v>21</v>
      </c>
      <c r="G329" s="1" t="n">
        <v>18</v>
      </c>
      <c r="H329" s="1" t="n">
        <v>34</v>
      </c>
      <c r="I329" s="11" t="n">
        <v>42</v>
      </c>
      <c r="J329" s="11" t="n">
        <v>493</v>
      </c>
      <c r="K329" s="17" t="s">
        <v>21</v>
      </c>
      <c r="L329" s="1" t="e">
        <f aca="false">IF(#REF!=#REF!,IF(K329="Stroke",IF(K330="Stroke",IF((J330-J329)&lt;0,1000+J330-J329,J330-J329),""),""),"")</f>
        <v>#REF!</v>
      </c>
      <c r="M329" s="11" t="s">
        <v>1</v>
      </c>
      <c r="N329" s="11" t="s">
        <v>2</v>
      </c>
      <c r="O329" s="11" t="n">
        <v>0</v>
      </c>
      <c r="P329" s="1" t="e">
        <f aca="false">IF(#REF!=#REF!,IF(K329="Stroke",IF(K330="Stroke",IF(#REF!=#REF!,IF(Q329=Q330,IF((J330-J329)&lt;0,1000+J330-J329-O329,J330-J329-O329),""),""),""),""),"")</f>
        <v>#REF!</v>
      </c>
      <c r="Q329" s="11" t="n">
        <v>1</v>
      </c>
      <c r="R329" s="1" t="e">
        <f aca="false">IF(#REF!&lt;&gt;#REF!,COUNTIFS($K$112:$K$1378,$K$112,#REF!,#REF!),"")</f>
        <v>#REF!</v>
      </c>
      <c r="S329" s="1" t="e">
        <f aca="false">IF(AND(#REF!&lt;&gt;#REF!,#REF!=#REF!,M329="positive",M330="negative"),1,"")</f>
        <v>#REF!</v>
      </c>
      <c r="T329" s="1" t="e">
        <f aca="false">IF(AND(#REF!=#REF!,K:K="stroke",M:M="positive",S329&lt;&gt;"1"),1,"")</f>
        <v>#REF!</v>
      </c>
      <c r="U329" s="1" t="e">
        <f aca="false">IF((AND(R329&lt;&gt;"",W329&lt;&gt;1,K:K="stroke",M:M="negative",#REF!=#REF!)),IF(W329&lt;&gt;0,"",1),"")</f>
        <v>#REF!</v>
      </c>
      <c r="V329" s="1" t="e">
        <f aca="false">IF(R329="","",(SUM(S329:U329)+W329))</f>
        <v>#REF!</v>
      </c>
      <c r="W329" s="1" t="e">
        <f aca="false">IF(#REF!&lt;&gt;#REF!,COUNTIFS($K$112:$K$1378,"up",#REF!,#REF!),"")</f>
        <v>#REF!</v>
      </c>
      <c r="X329" s="1" t="e">
        <f aca="false">IF(#REF!&lt;&gt;#REF!,COUNTIFS($K$112:$K$1378,"SRS",#REF!,#REF!),"")</f>
        <v>#REF!</v>
      </c>
      <c r="Y329" s="1" t="e">
        <f aca="false">IF(R329&lt;&gt;"",IF(R329=1,"",COUNTIFS($O$112:$O$1378,"&gt;40",#REF!,#REF!)),"")</f>
        <v>#REF!</v>
      </c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customFormat="false" ht="15.75" hidden="false" customHeight="false" outlineLevel="0" collapsed="false">
      <c r="A330" s="11" t="n">
        <f aca="false">I330+(H330*60)+(G330*3600)</f>
        <v>66882</v>
      </c>
      <c r="B330" s="16" t="str">
        <f aca="false">CONCATENATE(D330,E330,F330,G330,H330,I330)</f>
        <v>20171021183442</v>
      </c>
      <c r="C330" s="1" t="str">
        <f aca="false">CONCATENATE(D330,E330,F330)</f>
        <v>20171021</v>
      </c>
      <c r="D330" s="1" t="n">
        <v>2017</v>
      </c>
      <c r="E330" s="1" t="n">
        <v>10</v>
      </c>
      <c r="F330" s="1" t="n">
        <v>21</v>
      </c>
      <c r="G330" s="1" t="n">
        <v>18</v>
      </c>
      <c r="H330" s="1" t="n">
        <v>34</v>
      </c>
      <c r="I330" s="11" t="n">
        <v>42</v>
      </c>
      <c r="J330" s="11" t="n">
        <v>520</v>
      </c>
      <c r="K330" s="17" t="s">
        <v>21</v>
      </c>
      <c r="L330" s="1" t="e">
        <f aca="false">IF(#REF!=#REF!,IF(K330="Stroke",IF(K331="Stroke",IF((J331-J330)&lt;0,1000+J331-J330,J331-J330),""),""),"")</f>
        <v>#REF!</v>
      </c>
      <c r="M330" s="11" t="s">
        <v>1</v>
      </c>
      <c r="N330" s="11" t="s">
        <v>2</v>
      </c>
      <c r="O330" s="11" t="n">
        <v>0</v>
      </c>
      <c r="P330" s="1" t="e">
        <f aca="false">IF(#REF!=#REF!,IF(K330="Stroke",IF(K331="Stroke",IF(#REF!=#REF!,IF(Q330=Q331,IF((J331-J330)&lt;0,1000+J331-J330-O330,J331-J330-O330),""),""),""),""),"")</f>
        <v>#REF!</v>
      </c>
      <c r="Q330" s="11" t="n">
        <v>1</v>
      </c>
      <c r="R330" s="1" t="e">
        <f aca="false">IF(#REF!&lt;&gt;#REF!,COUNTIFS($K$112:$K$1378,$K$112,#REF!,#REF!),"")</f>
        <v>#REF!</v>
      </c>
      <c r="S330" s="1" t="e">
        <f aca="false">IF(AND(#REF!&lt;&gt;#REF!,#REF!=#REF!,M330="positive",M331="negative"),1,"")</f>
        <v>#REF!</v>
      </c>
      <c r="T330" s="1" t="e">
        <f aca="false">IF(AND(#REF!=#REF!,K:K="stroke",M:M="positive",S330&lt;&gt;"1"),1,"")</f>
        <v>#REF!</v>
      </c>
      <c r="U330" s="1" t="e">
        <f aca="false">IF((AND(R330&lt;&gt;"",W330&lt;&gt;1,K:K="stroke",M:M="negative",#REF!=#REF!)),IF(W330&lt;&gt;0,"",1),"")</f>
        <v>#REF!</v>
      </c>
      <c r="V330" s="1" t="e">
        <f aca="false">IF(R330="","",(SUM(S330:U330)+W330))</f>
        <v>#REF!</v>
      </c>
      <c r="W330" s="1" t="e">
        <f aca="false">IF(#REF!&lt;&gt;#REF!,COUNTIFS($K$112:$K$1378,"up",#REF!,#REF!),"")</f>
        <v>#REF!</v>
      </c>
      <c r="X330" s="1" t="e">
        <f aca="false">IF(#REF!&lt;&gt;#REF!,COUNTIFS($K$112:$K$1378,"SRS",#REF!,#REF!),"")</f>
        <v>#REF!</v>
      </c>
      <c r="Y330" s="1" t="e">
        <f aca="false">IF(R330&lt;&gt;"",IF(R330=1,"",COUNTIFS($O$112:$O$1378,"&gt;40",#REF!,#REF!)),"")</f>
        <v>#REF!</v>
      </c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customFormat="false" ht="15.75" hidden="false" customHeight="false" outlineLevel="0" collapsed="false">
      <c r="A331" s="11" t="n">
        <f aca="false">I331+(H331*60)+(G331*3600)</f>
        <v>66882</v>
      </c>
      <c r="B331" s="16" t="str">
        <f aca="false">CONCATENATE(D331,E331,F331,G331,H331,I331)</f>
        <v>20171021183442</v>
      </c>
      <c r="C331" s="1" t="str">
        <f aca="false">CONCATENATE(D331,E331,F331)</f>
        <v>20171021</v>
      </c>
      <c r="D331" s="1" t="n">
        <v>2017</v>
      </c>
      <c r="E331" s="1" t="n">
        <v>10</v>
      </c>
      <c r="F331" s="1" t="n">
        <v>21</v>
      </c>
      <c r="G331" s="1" t="n">
        <v>18</v>
      </c>
      <c r="H331" s="1" t="n">
        <v>34</v>
      </c>
      <c r="I331" s="11" t="n">
        <v>42</v>
      </c>
      <c r="J331" s="11" t="n">
        <v>524</v>
      </c>
      <c r="K331" s="17" t="s">
        <v>21</v>
      </c>
      <c r="L331" s="1" t="e">
        <f aca="false">IF(#REF!=#REF!,IF(K331="Stroke",IF(K332="Stroke",IF((J332-J331)&lt;0,1000+J332-J331,J332-J331),""),""),"")</f>
        <v>#REF!</v>
      </c>
      <c r="M331" s="11" t="s">
        <v>1</v>
      </c>
      <c r="N331" s="11" t="s">
        <v>2</v>
      </c>
      <c r="O331" s="11" t="n">
        <v>0</v>
      </c>
      <c r="P331" s="1" t="e">
        <f aca="false">IF(#REF!=#REF!,IF(K331="Stroke",IF(K332="Stroke",IF(#REF!=#REF!,IF(Q331=Q332,IF((J332-J331)&lt;0,1000+J332-J331-O331,J332-J331-O331),""),""),""),""),"")</f>
        <v>#REF!</v>
      </c>
      <c r="Q331" s="11" t="n">
        <v>1</v>
      </c>
      <c r="R331" s="1" t="e">
        <f aca="false">IF(#REF!&lt;&gt;#REF!,COUNTIFS($K$112:$K$1378,$K$112,#REF!,#REF!),"")</f>
        <v>#REF!</v>
      </c>
      <c r="S331" s="1" t="e">
        <f aca="false">IF(AND(#REF!&lt;&gt;#REF!,#REF!=#REF!,M331="positive",M332="negative"),1,"")</f>
        <v>#REF!</v>
      </c>
      <c r="T331" s="1" t="e">
        <f aca="false">IF(AND(#REF!=#REF!,K:K="stroke",M:M="positive",S331&lt;&gt;"1"),1,"")</f>
        <v>#REF!</v>
      </c>
      <c r="U331" s="1" t="e">
        <f aca="false">IF((AND(R331&lt;&gt;"",W331&lt;&gt;1,K:K="stroke",M:M="negative",#REF!=#REF!)),IF(W331&lt;&gt;0,"",1),"")</f>
        <v>#REF!</v>
      </c>
      <c r="V331" s="1" t="e">
        <f aca="false">IF(R331="","",(SUM(S331:U331)+W331))</f>
        <v>#REF!</v>
      </c>
      <c r="W331" s="1" t="e">
        <f aca="false">IF(#REF!&lt;&gt;#REF!,COUNTIFS($K$112:$K$1378,"up",#REF!,#REF!),"")</f>
        <v>#REF!</v>
      </c>
      <c r="X331" s="1" t="e">
        <f aca="false">IF(#REF!&lt;&gt;#REF!,COUNTIFS($K$112:$K$1378,"SRS",#REF!,#REF!),"")</f>
        <v>#REF!</v>
      </c>
      <c r="Y331" s="1" t="e">
        <f aca="false">IF(R331&lt;&gt;"",IF(R331=1,"",COUNTIFS($O$112:$O$1378,"&gt;40",#REF!,#REF!)),"")</f>
        <v>#REF!</v>
      </c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customFormat="false" ht="15.75" hidden="false" customHeight="false" outlineLevel="0" collapsed="false">
      <c r="A332" s="11" t="n">
        <f aca="false">I332+(H332*60)+(G332*3600)</f>
        <v>66882</v>
      </c>
      <c r="B332" s="16" t="str">
        <f aca="false">CONCATENATE(D332,E332,F332,G332,H332,I332)</f>
        <v>20171021183442</v>
      </c>
      <c r="C332" s="1" t="str">
        <f aca="false">CONCATENATE(D332,E332,F332)</f>
        <v>20171021</v>
      </c>
      <c r="D332" s="1" t="n">
        <v>2017</v>
      </c>
      <c r="E332" s="1" t="n">
        <v>10</v>
      </c>
      <c r="F332" s="1" t="n">
        <v>21</v>
      </c>
      <c r="G332" s="1" t="n">
        <v>18</v>
      </c>
      <c r="H332" s="1" t="n">
        <v>34</v>
      </c>
      <c r="I332" s="11" t="n">
        <v>42</v>
      </c>
      <c r="J332" s="11" t="n">
        <v>530</v>
      </c>
      <c r="K332" s="17" t="s">
        <v>21</v>
      </c>
      <c r="L332" s="1" t="e">
        <f aca="false">IF(#REF!=#REF!,IF(K332="Stroke",IF(K333="Stroke",IF((J333-J332)&lt;0,1000+J333-J332,J333-J332),""),""),"")</f>
        <v>#REF!</v>
      </c>
      <c r="M332" s="11" t="s">
        <v>1</v>
      </c>
      <c r="N332" s="11" t="s">
        <v>2</v>
      </c>
      <c r="O332" s="11" t="n">
        <v>0</v>
      </c>
      <c r="P332" s="1" t="e">
        <f aca="false">IF(#REF!=#REF!,IF(K332="Stroke",IF(K333="Stroke",IF(#REF!=#REF!,IF(Q332=Q333,IF((J333-J332)&lt;0,1000+J333-J332-O332,J333-J332-O332),""),""),""),""),"")</f>
        <v>#REF!</v>
      </c>
      <c r="Q332" s="11" t="n">
        <v>1</v>
      </c>
      <c r="R332" s="1" t="e">
        <f aca="false">IF(#REF!&lt;&gt;#REF!,COUNTIFS($K$112:$K$1378,$K$112,#REF!,#REF!),"")</f>
        <v>#REF!</v>
      </c>
      <c r="S332" s="1" t="e">
        <f aca="false">IF(AND(#REF!&lt;&gt;#REF!,#REF!=#REF!,M332="positive",M333="negative"),1,"")</f>
        <v>#REF!</v>
      </c>
      <c r="T332" s="1" t="e">
        <f aca="false">IF(AND(#REF!=#REF!,K:K="stroke",M:M="positive",S332&lt;&gt;"1"),1,"")</f>
        <v>#REF!</v>
      </c>
      <c r="U332" s="1" t="e">
        <f aca="false">IF((AND(R332&lt;&gt;"",W332&lt;&gt;1,K:K="stroke",M:M="negative",#REF!=#REF!)),IF(W332&lt;&gt;0,"",1),"")</f>
        <v>#REF!</v>
      </c>
      <c r="V332" s="1" t="e">
        <f aca="false">IF(R332="","",(SUM(S332:U332)+W332))</f>
        <v>#REF!</v>
      </c>
      <c r="W332" s="1" t="e">
        <f aca="false">IF(#REF!&lt;&gt;#REF!,COUNTIFS($K$112:$K$1378,"up",#REF!,#REF!),"")</f>
        <v>#REF!</v>
      </c>
      <c r="X332" s="1" t="e">
        <f aca="false">IF(#REF!&lt;&gt;#REF!,COUNTIFS($K$112:$K$1378,"SRS",#REF!,#REF!),"")</f>
        <v>#REF!</v>
      </c>
      <c r="Y332" s="1" t="e">
        <f aca="false">IF(R332&lt;&gt;"",IF(R332=1,"",COUNTIFS($O$112:$O$1378,"&gt;40",#REF!,#REF!)),"")</f>
        <v>#REF!</v>
      </c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customFormat="false" ht="15.75" hidden="false" customHeight="false" outlineLevel="0" collapsed="false">
      <c r="A333" s="11" t="n">
        <f aca="false">I333+(H333*60)+(G333*3600)</f>
        <v>66882</v>
      </c>
      <c r="B333" s="16" t="str">
        <f aca="false">CONCATENATE(D333,E333,F333,G333,H333,I333)</f>
        <v>20171021183442</v>
      </c>
      <c r="C333" s="1" t="str">
        <f aca="false">CONCATENATE(D333,E333,F333)</f>
        <v>20171021</v>
      </c>
      <c r="D333" s="1" t="n">
        <v>2017</v>
      </c>
      <c r="E333" s="1" t="n">
        <v>10</v>
      </c>
      <c r="F333" s="1" t="n">
        <v>21</v>
      </c>
      <c r="G333" s="1" t="n">
        <v>18</v>
      </c>
      <c r="H333" s="1" t="n">
        <v>34</v>
      </c>
      <c r="I333" s="11" t="n">
        <v>42</v>
      </c>
      <c r="J333" s="11" t="n">
        <v>533</v>
      </c>
      <c r="K333" s="17" t="s">
        <v>21</v>
      </c>
      <c r="L333" s="1" t="e">
        <f aca="false">IF(#REF!=#REF!,IF(K333="Stroke",IF(K334="Stroke",IF((J334-J333)&lt;0,1000+J334-J333,J334-J333),""),""),"")</f>
        <v>#REF!</v>
      </c>
      <c r="M333" s="11" t="s">
        <v>1</v>
      </c>
      <c r="N333" s="11" t="s">
        <v>2</v>
      </c>
      <c r="O333" s="11" t="n">
        <v>0</v>
      </c>
      <c r="P333" s="1" t="e">
        <f aca="false">IF(#REF!=#REF!,IF(K333="Stroke",IF(K334="Stroke",IF(#REF!=#REF!,IF(Q333=Q334,IF((J334-J333)&lt;0,1000+J334-J333-O333,J334-J333-O333),""),""),""),""),"")</f>
        <v>#REF!</v>
      </c>
      <c r="Q333" s="11" t="n">
        <v>1</v>
      </c>
      <c r="R333" s="1" t="e">
        <f aca="false">IF(#REF!&lt;&gt;#REF!,COUNTIFS($K$112:$K$1378,$K$112,#REF!,#REF!),"")</f>
        <v>#REF!</v>
      </c>
      <c r="S333" s="1" t="e">
        <f aca="false">IF(AND(#REF!&lt;&gt;#REF!,#REF!=#REF!,M333="positive",M334="negative"),1,"")</f>
        <v>#REF!</v>
      </c>
      <c r="T333" s="1" t="e">
        <f aca="false">IF(AND(#REF!=#REF!,K:K="stroke",M:M="positive",S333&lt;&gt;"1"),1,"")</f>
        <v>#REF!</v>
      </c>
      <c r="U333" s="1" t="e">
        <f aca="false">IF((AND(R333&lt;&gt;"",W333&lt;&gt;1,K:K="stroke",M:M="negative",#REF!=#REF!)),IF(W333&lt;&gt;0,"",1),"")</f>
        <v>#REF!</v>
      </c>
      <c r="V333" s="1" t="e">
        <f aca="false">IF(R333="","",(SUM(S333:U333)+W333))</f>
        <v>#REF!</v>
      </c>
      <c r="W333" s="1" t="e">
        <f aca="false">IF(#REF!&lt;&gt;#REF!,COUNTIFS($K$112:$K$1378,"up",#REF!,#REF!),"")</f>
        <v>#REF!</v>
      </c>
      <c r="X333" s="1" t="e">
        <f aca="false">IF(#REF!&lt;&gt;#REF!,COUNTIFS($K$112:$K$1378,"SRS",#REF!,#REF!),"")</f>
        <v>#REF!</v>
      </c>
      <c r="Y333" s="1" t="e">
        <f aca="false">IF(R333&lt;&gt;"",IF(R333=1,"",COUNTIFS($O$112:$O$1378,"&gt;40",#REF!,#REF!)),"")</f>
        <v>#REF!</v>
      </c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customFormat="false" ht="15.75" hidden="false" customHeight="false" outlineLevel="0" collapsed="false">
      <c r="A334" s="11" t="n">
        <f aca="false">I334+(H334*60)+(G334*3600)</f>
        <v>66882</v>
      </c>
      <c r="B334" s="16" t="str">
        <f aca="false">CONCATENATE(D334,E334,F334,G334,H334,I334)</f>
        <v>20171021183442</v>
      </c>
      <c r="C334" s="1" t="str">
        <f aca="false">CONCATENATE(D334,E334,F334)</f>
        <v>20171021</v>
      </c>
      <c r="D334" s="1" t="n">
        <v>2017</v>
      </c>
      <c r="E334" s="1" t="n">
        <v>10</v>
      </c>
      <c r="F334" s="1" t="n">
        <v>21</v>
      </c>
      <c r="G334" s="1" t="n">
        <v>18</v>
      </c>
      <c r="H334" s="1" t="n">
        <v>34</v>
      </c>
      <c r="I334" s="11" t="n">
        <v>42</v>
      </c>
      <c r="J334" s="11" t="n">
        <v>570</v>
      </c>
      <c r="K334" s="17" t="s">
        <v>21</v>
      </c>
      <c r="L334" s="1" t="e">
        <f aca="false">IF(#REF!=#REF!,IF(K334="Stroke",IF(K335="Stroke",IF((J335-J334)&lt;0,1000+J335-J334,J335-J334),""),""),"")</f>
        <v>#REF!</v>
      </c>
      <c r="M334" s="11" t="s">
        <v>1</v>
      </c>
      <c r="N334" s="11" t="s">
        <v>2</v>
      </c>
      <c r="O334" s="11" t="n">
        <v>0</v>
      </c>
      <c r="P334" s="1" t="e">
        <f aca="false">IF(#REF!=#REF!,IF(K334="Stroke",IF(K335="Stroke",IF(#REF!=#REF!,IF(Q334=Q335,IF((J335-J334)&lt;0,1000+J335-J334-O334,J335-J334-O334),""),""),""),""),"")</f>
        <v>#REF!</v>
      </c>
      <c r="Q334" s="11" t="n">
        <v>1</v>
      </c>
      <c r="R334" s="1" t="e">
        <f aca="false">IF(#REF!&lt;&gt;#REF!,COUNTIFS($K$112:$K$1378,$K$112,#REF!,#REF!),"")</f>
        <v>#REF!</v>
      </c>
      <c r="S334" s="1" t="e">
        <f aca="false">IF(AND(#REF!&lt;&gt;#REF!,#REF!=#REF!,M334="positive",M335="negative"),1,"")</f>
        <v>#REF!</v>
      </c>
      <c r="T334" s="1" t="e">
        <f aca="false">IF(AND(#REF!=#REF!,K:K="stroke",M:M="positive",S334&lt;&gt;"1"),1,"")</f>
        <v>#REF!</v>
      </c>
      <c r="U334" s="1" t="e">
        <f aca="false">IF((AND(R334&lt;&gt;"",W334&lt;&gt;1,K:K="stroke",M:M="negative",#REF!=#REF!)),IF(W334&lt;&gt;0,"",1),"")</f>
        <v>#REF!</v>
      </c>
      <c r="V334" s="1" t="e">
        <f aca="false">IF(R334="","",(SUM(S334:U334)+W334))</f>
        <v>#REF!</v>
      </c>
      <c r="W334" s="1" t="e">
        <f aca="false">IF(#REF!&lt;&gt;#REF!,COUNTIFS($K$112:$K$1378,"up",#REF!,#REF!),"")</f>
        <v>#REF!</v>
      </c>
      <c r="X334" s="1" t="e">
        <f aca="false">IF(#REF!&lt;&gt;#REF!,COUNTIFS($K$112:$K$1378,"SRS",#REF!,#REF!),"")</f>
        <v>#REF!</v>
      </c>
      <c r="Y334" s="1" t="e">
        <f aca="false">IF(R334&lt;&gt;"",IF(R334=1,"",COUNTIFS($O$112:$O$1378,"&gt;40",#REF!,#REF!)),"")</f>
        <v>#REF!</v>
      </c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s="5" customFormat="true" ht="15.75" hidden="false" customHeight="false" outlineLevel="0" collapsed="false">
      <c r="A335" s="11" t="n">
        <f aca="false">I335+(H335*60)+(G335*3600)</f>
        <v>66882</v>
      </c>
      <c r="B335" s="16" t="str">
        <f aca="false">CONCATENATE(D335,E335,F335,G335,H335,I335)</f>
        <v>20171021183442</v>
      </c>
      <c r="C335" s="1" t="str">
        <f aca="false">CONCATENATE(D335,E335,F335)</f>
        <v>20171021</v>
      </c>
      <c r="D335" s="1" t="n">
        <v>2017</v>
      </c>
      <c r="E335" s="1" t="n">
        <v>10</v>
      </c>
      <c r="F335" s="1" t="n">
        <v>21</v>
      </c>
      <c r="G335" s="1" t="n">
        <v>18</v>
      </c>
      <c r="H335" s="1" t="n">
        <v>34</v>
      </c>
      <c r="I335" s="11" t="n">
        <v>42</v>
      </c>
      <c r="J335" s="11" t="n">
        <v>618</v>
      </c>
      <c r="K335" s="17" t="s">
        <v>21</v>
      </c>
      <c r="L335" s="1" t="e">
        <f aca="false">IF(#REF!=#REF!,IF(K335="Stroke",IF(K336="Stroke",IF((J336-J335)&lt;0,1000+J336-J335,J336-J335),""),""),"")</f>
        <v>#REF!</v>
      </c>
      <c r="M335" s="11" t="s">
        <v>1</v>
      </c>
      <c r="N335" s="11" t="s">
        <v>2</v>
      </c>
      <c r="O335" s="11" t="n">
        <v>0</v>
      </c>
      <c r="P335" s="1" t="e">
        <f aca="false">IF(#REF!=#REF!,IF(K335="Stroke",IF(K336="Stroke",IF(#REF!=#REF!,IF(Q335=Q336,IF((J336-J335)&lt;0,1000+J336-J335-O335,J336-J335-O335),""),""),""),""),"")</f>
        <v>#REF!</v>
      </c>
      <c r="Q335" s="11" t="n">
        <v>1</v>
      </c>
      <c r="R335" s="1" t="e">
        <f aca="false">IF(#REF!&lt;&gt;#REF!,COUNTIFS($K$112:$K$1378,$K$112,#REF!,#REF!),"")</f>
        <v>#REF!</v>
      </c>
      <c r="S335" s="1" t="e">
        <f aca="false">IF(AND(#REF!&lt;&gt;#REF!,#REF!=#REF!,M335="positive",M336="negative"),1,"")</f>
        <v>#REF!</v>
      </c>
      <c r="T335" s="1" t="e">
        <f aca="false">IF(AND(#REF!=#REF!,K:K="stroke",M:M="positive",S335&lt;&gt;"1"),1,"")</f>
        <v>#REF!</v>
      </c>
      <c r="U335" s="1" t="e">
        <f aca="false">IF((AND(R335&lt;&gt;"",W335&lt;&gt;1,K:K="stroke",M:M="negative",#REF!=#REF!)),IF(W335&lt;&gt;0,"",1),"")</f>
        <v>#REF!</v>
      </c>
      <c r="V335" s="1" t="e">
        <f aca="false">IF(R335="","",(SUM(S335:U335)+W335))</f>
        <v>#REF!</v>
      </c>
      <c r="W335" s="1" t="e">
        <f aca="false">IF(#REF!&lt;&gt;#REF!,COUNTIFS($K$112:$K$1378,"up",#REF!,#REF!),"")</f>
        <v>#REF!</v>
      </c>
      <c r="X335" s="1" t="e">
        <f aca="false">IF(#REF!&lt;&gt;#REF!,COUNTIFS($K$112:$K$1378,"SRS",#REF!,#REF!),"")</f>
        <v>#REF!</v>
      </c>
      <c r="Y335" s="1" t="e">
        <f aca="false">IF(R335&lt;&gt;"",IF(R335=1,"",COUNTIFS($O$112:$O$1378,"&gt;40",#REF!,#REF!)),"")</f>
        <v>#REF!</v>
      </c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s="5" customFormat="true" ht="15.75" hidden="false" customHeight="false" outlineLevel="0" collapsed="false">
      <c r="A336" s="11" t="n">
        <f aca="false">I336+(H336*60)+(G336*3600)</f>
        <v>66882</v>
      </c>
      <c r="B336" s="16" t="str">
        <f aca="false">CONCATENATE(D336,E336,F336,G336,H336,I336)</f>
        <v>20171021183442</v>
      </c>
      <c r="C336" s="1" t="str">
        <f aca="false">CONCATENATE(D336,E336,F336)</f>
        <v>20171021</v>
      </c>
      <c r="D336" s="1" t="n">
        <v>2017</v>
      </c>
      <c r="E336" s="1" t="n">
        <v>10</v>
      </c>
      <c r="F336" s="1" t="n">
        <v>21</v>
      </c>
      <c r="G336" s="1" t="n">
        <v>18</v>
      </c>
      <c r="H336" s="1" t="n">
        <v>34</v>
      </c>
      <c r="I336" s="11" t="n">
        <v>42</v>
      </c>
      <c r="J336" s="11" t="n">
        <v>642</v>
      </c>
      <c r="K336" s="17" t="s">
        <v>21</v>
      </c>
      <c r="L336" s="1" t="e">
        <f aca="false">IF(#REF!=#REF!,IF(K336="Stroke",IF(K337="Stroke",IF((J337-J336)&lt;0,1000+J337-J336,J337-J336),""),""),"")</f>
        <v>#REF!</v>
      </c>
      <c r="M336" s="11" t="s">
        <v>1</v>
      </c>
      <c r="N336" s="11" t="s">
        <v>2</v>
      </c>
      <c r="O336" s="11" t="n">
        <v>0</v>
      </c>
      <c r="P336" s="1" t="e">
        <f aca="false">IF(#REF!=#REF!,IF(K336="Stroke",IF(K337="Stroke",IF(#REF!=#REF!,IF(Q336=Q337,IF((J337-J336)&lt;0,1000+J337-J336-O336,J337-J336-O336),""),""),""),""),"")</f>
        <v>#REF!</v>
      </c>
      <c r="Q336" s="11" t="n">
        <v>1</v>
      </c>
      <c r="R336" s="1" t="e">
        <f aca="false">IF(#REF!&lt;&gt;#REF!,COUNTIFS($K$112:$K$1378,$K$112,#REF!,#REF!),"")</f>
        <v>#REF!</v>
      </c>
      <c r="S336" s="1" t="e">
        <f aca="false">IF(AND(#REF!&lt;&gt;#REF!,#REF!=#REF!,M336="positive",M337="negative"),1,"")</f>
        <v>#REF!</v>
      </c>
      <c r="T336" s="1" t="e">
        <f aca="false">IF(AND(#REF!=#REF!,K:K="stroke",M:M="positive",S336&lt;&gt;"1"),1,"")</f>
        <v>#REF!</v>
      </c>
      <c r="U336" s="1" t="e">
        <f aca="false">IF((AND(R336&lt;&gt;"",W336&lt;&gt;1,K:K="stroke",M:M="negative",#REF!=#REF!)),IF(W336&lt;&gt;0,"",1),"")</f>
        <v>#REF!</v>
      </c>
      <c r="V336" s="1" t="e">
        <f aca="false">IF(R336="","",(SUM(S336:U336)+W336))</f>
        <v>#REF!</v>
      </c>
      <c r="W336" s="1" t="e">
        <f aca="false">IF(#REF!&lt;&gt;#REF!,COUNTIFS($K$112:$K$1378,"up",#REF!,#REF!),"")</f>
        <v>#REF!</v>
      </c>
      <c r="X336" s="1" t="e">
        <f aca="false">IF(#REF!&lt;&gt;#REF!,COUNTIFS($K$112:$K$1378,"SRS",#REF!,#REF!),"")</f>
        <v>#REF!</v>
      </c>
      <c r="Y336" s="1" t="e">
        <f aca="false">IF(R336&lt;&gt;"",IF(R336=1,"",COUNTIFS($O$112:$O$1378,"&gt;40",#REF!,#REF!)),"")</f>
        <v>#REF!</v>
      </c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customFormat="false" ht="15.75" hidden="false" customHeight="false" outlineLevel="0" collapsed="false">
      <c r="A337" s="11" t="n">
        <f aca="false">I337+(H337*60)+(G337*3600)</f>
        <v>66882</v>
      </c>
      <c r="B337" s="16" t="str">
        <f aca="false">CONCATENATE(D337,E337,F337,G337,H337,I337)</f>
        <v>20171021183442</v>
      </c>
      <c r="C337" s="1" t="str">
        <f aca="false">CONCATENATE(D337,E337,F337)</f>
        <v>20171021</v>
      </c>
      <c r="D337" s="1" t="n">
        <v>2017</v>
      </c>
      <c r="E337" s="1" t="n">
        <v>10</v>
      </c>
      <c r="F337" s="1" t="n">
        <v>21</v>
      </c>
      <c r="G337" s="1" t="n">
        <v>18</v>
      </c>
      <c r="H337" s="1" t="n">
        <v>34</v>
      </c>
      <c r="I337" s="11" t="n">
        <v>42</v>
      </c>
      <c r="J337" s="11" t="n">
        <v>696</v>
      </c>
      <c r="K337" s="17" t="s">
        <v>21</v>
      </c>
      <c r="L337" s="1" t="e">
        <f aca="false">IF(#REF!=#REF!,IF(K337="Stroke",IF(K338="Stroke",IF((J338-J337)&lt;0,1000+J338-J337,J338-J337),""),""),"")</f>
        <v>#REF!</v>
      </c>
      <c r="M337" s="11" t="s">
        <v>1</v>
      </c>
      <c r="N337" s="11" t="s">
        <v>2</v>
      </c>
      <c r="O337" s="11" t="n">
        <v>0</v>
      </c>
      <c r="P337" s="1" t="e">
        <f aca="false">IF(#REF!=#REF!,IF(K337="Stroke",IF(K338="Stroke",IF(#REF!=#REF!,IF(Q337=Q338,IF((J338-J337)&lt;0,1000+J338-J337-O337,J338-J337-O337),""),""),""),""),"")</f>
        <v>#REF!</v>
      </c>
      <c r="Q337" s="11" t="n">
        <v>1</v>
      </c>
      <c r="R337" s="1" t="e">
        <f aca="false">IF(#REF!&lt;&gt;#REF!,COUNTIFS($K$112:$K$1378,$K$112,#REF!,#REF!),"")</f>
        <v>#REF!</v>
      </c>
      <c r="S337" s="1" t="e">
        <f aca="false">IF(AND(#REF!&lt;&gt;#REF!,#REF!=#REF!,M337="positive",M338="negative"),1,"")</f>
        <v>#REF!</v>
      </c>
      <c r="T337" s="1" t="e">
        <f aca="false">IF(AND(#REF!=#REF!,K:K="stroke",M:M="positive",S337&lt;&gt;"1"),1,"")</f>
        <v>#REF!</v>
      </c>
      <c r="U337" s="1" t="e">
        <f aca="false">IF((AND(R337&lt;&gt;"",W337&lt;&gt;1,K:K="stroke",M:M="negative",#REF!=#REF!)),IF(W337&lt;&gt;0,"",1),"")</f>
        <v>#REF!</v>
      </c>
      <c r="V337" s="1" t="e">
        <f aca="false">IF(R337="","",(SUM(S337:U337)+W337))</f>
        <v>#REF!</v>
      </c>
      <c r="W337" s="1" t="e">
        <f aca="false">IF(#REF!&lt;&gt;#REF!,COUNTIFS($K$112:$K$1378,"up",#REF!,#REF!),"")</f>
        <v>#REF!</v>
      </c>
      <c r="X337" s="1" t="e">
        <f aca="false">IF(#REF!&lt;&gt;#REF!,COUNTIFS($K$112:$K$1378,"SRS",#REF!,#REF!),"")</f>
        <v>#REF!</v>
      </c>
      <c r="Y337" s="1" t="e">
        <f aca="false">IF(R337&lt;&gt;"",IF(R337=1,"",COUNTIFS($O$112:$O$1378,"&gt;40",#REF!,#REF!)),"")</f>
        <v>#REF!</v>
      </c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customFormat="false" ht="15.75" hidden="false" customHeight="false" outlineLevel="0" collapsed="false">
      <c r="A338" s="11" t="n">
        <f aca="false">I338+(H338*60)+(G338*3600)</f>
        <v>66882</v>
      </c>
      <c r="B338" s="16" t="str">
        <f aca="false">CONCATENATE(D338,E338,F338,G338,H338,I338)</f>
        <v>20171021183442</v>
      </c>
      <c r="C338" s="1" t="str">
        <f aca="false">CONCATENATE(D338,E338,F338)</f>
        <v>20171021</v>
      </c>
      <c r="D338" s="1" t="n">
        <v>2017</v>
      </c>
      <c r="E338" s="1" t="n">
        <v>10</v>
      </c>
      <c r="F338" s="1" t="n">
        <v>21</v>
      </c>
      <c r="G338" s="1" t="n">
        <v>18</v>
      </c>
      <c r="H338" s="1" t="n">
        <v>34</v>
      </c>
      <c r="I338" s="11" t="n">
        <v>42</v>
      </c>
      <c r="J338" s="11" t="n">
        <v>741</v>
      </c>
      <c r="K338" s="17" t="s">
        <v>21</v>
      </c>
      <c r="L338" s="1" t="e">
        <f aca="false">IF(#REF!=#REF!,IF(K338="Stroke",IF(K339="Stroke",IF((J339-J338)&lt;0,1000+J339-J338,J339-J338),""),""),"")</f>
        <v>#REF!</v>
      </c>
      <c r="M338" s="11" t="s">
        <v>1</v>
      </c>
      <c r="N338" s="11" t="s">
        <v>2</v>
      </c>
      <c r="O338" s="11" t="n">
        <v>0</v>
      </c>
      <c r="P338" s="1" t="e">
        <f aca="false">IF(#REF!=#REF!,IF(K338="Stroke",IF(K339="Stroke",IF(#REF!=#REF!,IF(Q338=Q339,IF((J339-J338)&lt;0,1000+J339-J338-O338,J339-J338-O338),""),""),""),""),"")</f>
        <v>#REF!</v>
      </c>
      <c r="Q338" s="11" t="n">
        <v>1</v>
      </c>
      <c r="R338" s="1" t="e">
        <f aca="false">IF(#REF!&lt;&gt;#REF!,COUNTIFS($K$112:$K$1378,$K$112,#REF!,#REF!),"")</f>
        <v>#REF!</v>
      </c>
      <c r="S338" s="1" t="e">
        <f aca="false">IF(AND(#REF!&lt;&gt;#REF!,#REF!=#REF!,M338="positive",M339="negative"),1,"")</f>
        <v>#REF!</v>
      </c>
      <c r="T338" s="1" t="e">
        <f aca="false">IF(AND(#REF!=#REF!,K:K="stroke",M:M="positive",S338&lt;&gt;"1"),1,"")</f>
        <v>#REF!</v>
      </c>
      <c r="U338" s="1" t="e">
        <f aca="false">IF((AND(R338&lt;&gt;"",W338&lt;&gt;1,K:K="stroke",M:M="negative",#REF!=#REF!)),IF(W338&lt;&gt;0,"",1),"")</f>
        <v>#REF!</v>
      </c>
      <c r="V338" s="1" t="e">
        <f aca="false">IF(R338="","",(SUM(S338:U338)+W338))</f>
        <v>#REF!</v>
      </c>
      <c r="W338" s="1" t="e">
        <f aca="false">IF(#REF!&lt;&gt;#REF!,COUNTIFS($K$112:$K$1378,"up",#REF!,#REF!),"")</f>
        <v>#REF!</v>
      </c>
      <c r="X338" s="1" t="e">
        <f aca="false">IF(#REF!&lt;&gt;#REF!,COUNTIFS($K$112:$K$1378,"SRS",#REF!,#REF!),"")</f>
        <v>#REF!</v>
      </c>
      <c r="Y338" s="1" t="e">
        <f aca="false">IF(R338&lt;&gt;"",IF(R338=1,"",COUNTIFS($O$112:$O$1378,"&gt;40",#REF!,#REF!)),"")</f>
        <v>#REF!</v>
      </c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customFormat="false" ht="15.75" hidden="false" customHeight="false" outlineLevel="0" collapsed="false">
      <c r="A339" s="11" t="n">
        <f aca="false">I339+(H339*60)+(G339*3600)</f>
        <v>66882</v>
      </c>
      <c r="B339" s="16" t="str">
        <f aca="false">CONCATENATE(D339,E339,F339,G339,H339,I339)</f>
        <v>20171021183442</v>
      </c>
      <c r="C339" s="1" t="str">
        <f aca="false">CONCATENATE(D339,E339,F339)</f>
        <v>20171021</v>
      </c>
      <c r="D339" s="1" t="n">
        <v>2017</v>
      </c>
      <c r="E339" s="1" t="n">
        <v>10</v>
      </c>
      <c r="F339" s="1" t="n">
        <v>21</v>
      </c>
      <c r="G339" s="1" t="n">
        <v>18</v>
      </c>
      <c r="H339" s="1" t="n">
        <v>34</v>
      </c>
      <c r="I339" s="11" t="n">
        <v>42</v>
      </c>
      <c r="J339" s="11" t="n">
        <v>808</v>
      </c>
      <c r="K339" s="17" t="s">
        <v>21</v>
      </c>
      <c r="L339" s="1" t="e">
        <f aca="false">IF(#REF!=#REF!,IF(K339="Stroke",IF(K340="Stroke",IF((J340-J339)&lt;0,1000+J340-J339,J340-J339),""),""),"")</f>
        <v>#REF!</v>
      </c>
      <c r="M339" s="11" t="s">
        <v>1</v>
      </c>
      <c r="N339" s="11" t="s">
        <v>2</v>
      </c>
      <c r="O339" s="11" t="n">
        <v>0</v>
      </c>
      <c r="P339" s="1" t="e">
        <f aca="false">IF(#REF!=#REF!,IF(K339="Stroke",IF(K340="Stroke",IF(#REF!=#REF!,IF(Q339=Q340,IF((J340-J339)&lt;0,1000+J340-J339-O339,J340-J339-O339),""),""),""),""),"")</f>
        <v>#REF!</v>
      </c>
      <c r="Q339" s="11" t="n">
        <v>1</v>
      </c>
      <c r="R339" s="1" t="e">
        <f aca="false">IF(#REF!&lt;&gt;#REF!,COUNTIFS($K$112:$K$1378,$K$112,#REF!,#REF!),"")</f>
        <v>#REF!</v>
      </c>
      <c r="S339" s="1" t="e">
        <f aca="false">IF(AND(#REF!&lt;&gt;#REF!,#REF!=#REF!,M339="positive",M340="negative"),1,"")</f>
        <v>#REF!</v>
      </c>
      <c r="T339" s="1" t="e">
        <f aca="false">IF(AND(#REF!=#REF!,K:K="stroke",M:M="positive",S339&lt;&gt;"1"),1,"")</f>
        <v>#REF!</v>
      </c>
      <c r="U339" s="1" t="e">
        <f aca="false">IF((AND(R339&lt;&gt;"",W339&lt;&gt;1,K:K="stroke",M:M="negative",#REF!=#REF!)),IF(W339&lt;&gt;0,"",1),"")</f>
        <v>#REF!</v>
      </c>
      <c r="V339" s="1" t="e">
        <f aca="false">IF(R339="","",(SUM(S339:U339)+W339))</f>
        <v>#REF!</v>
      </c>
      <c r="W339" s="1" t="e">
        <f aca="false">IF(#REF!&lt;&gt;#REF!,COUNTIFS($K$112:$K$1378,"up",#REF!,#REF!),"")</f>
        <v>#REF!</v>
      </c>
      <c r="X339" s="1" t="e">
        <f aca="false">IF(#REF!&lt;&gt;#REF!,COUNTIFS($K$112:$K$1378,"SRS",#REF!,#REF!),"")</f>
        <v>#REF!</v>
      </c>
      <c r="Y339" s="1" t="e">
        <f aca="false">IF(R339&lt;&gt;"",IF(R339=1,"",COUNTIFS($O$112:$O$1378,"&gt;40",#REF!,#REF!)),"")</f>
        <v>#REF!</v>
      </c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customFormat="false" ht="15.75" hidden="false" customHeight="false" outlineLevel="0" collapsed="false">
      <c r="A340" s="1" t="n">
        <f aca="false">I340+(H340*60)+(G340*3600)</f>
        <v>66882</v>
      </c>
      <c r="B340" s="2" t="str">
        <f aca="false">CONCATENATE(D340,E340,F340,G340,H340,I340)</f>
        <v>20171021183442</v>
      </c>
      <c r="C340" s="1" t="str">
        <f aca="false">CONCATENATE(D340,E340,F340)</f>
        <v>20171021</v>
      </c>
      <c r="D340" s="1" t="n">
        <v>2017</v>
      </c>
      <c r="E340" s="1" t="n">
        <v>10</v>
      </c>
      <c r="F340" s="1" t="n">
        <v>21</v>
      </c>
      <c r="G340" s="1" t="n">
        <v>18</v>
      </c>
      <c r="H340" s="1" t="n">
        <v>34</v>
      </c>
      <c r="I340" s="1" t="n">
        <v>42</v>
      </c>
      <c r="J340" s="1" t="n">
        <v>877</v>
      </c>
      <c r="K340" s="1" t="s">
        <v>23</v>
      </c>
      <c r="L340" s="1" t="e">
        <f aca="false">IF(#REF!=#REF!,IF(K340="Stroke",IF(K341="Stroke",IF((J341-J340)&lt;0,1000+J341-J340,J341-J340),""),""),"")</f>
        <v>#REF!</v>
      </c>
      <c r="M340" s="1" t="s">
        <v>1</v>
      </c>
      <c r="N340" s="1" t="s">
        <v>2</v>
      </c>
      <c r="O340" s="1" t="n">
        <v>269</v>
      </c>
      <c r="P340" s="1" t="e">
        <f aca="false">IF(#REF!=#REF!,IF(K340="Stroke",IF(K341="Stroke",IF(#REF!=#REF!,IF(Q340=Q341,IF((J341-J340)&lt;0,1000+J341-J340-O340,J341-J340-O340),""),""),""),""),"")</f>
        <v>#REF!</v>
      </c>
      <c r="Q340" s="1" t="n">
        <v>1</v>
      </c>
      <c r="R340" s="1" t="e">
        <f aca="false">IF(#REF!&lt;&gt;#REF!,COUNTIFS($K$112:$K$1378,$K$112,#REF!,#REF!),"")</f>
        <v>#REF!</v>
      </c>
      <c r="S340" s="1" t="e">
        <f aca="false">IF(AND(#REF!&lt;&gt;#REF!,#REF!=#REF!,M340="positive",M341="negative"),1,"")</f>
        <v>#REF!</v>
      </c>
      <c r="T340" s="1" t="e">
        <f aca="false">IF(AND(#REF!=#REF!,K:K="stroke",M:M="positive",S340&lt;&gt;"1"),1,"")</f>
        <v>#REF!</v>
      </c>
      <c r="U340" s="1" t="e">
        <f aca="false">IF((AND(R340&lt;&gt;"",W340&lt;&gt;1,K:K="stroke",M:M="negative",#REF!=#REF!)),IF(W340&lt;&gt;0,"",1),"")</f>
        <v>#REF!</v>
      </c>
      <c r="V340" s="1" t="e">
        <f aca="false">IF(R340="","",(SUM(S340:U340)+W340))</f>
        <v>#REF!</v>
      </c>
      <c r="W340" s="1" t="e">
        <f aca="false">IF(#REF!&lt;&gt;#REF!,COUNTIFS($K$112:$K$1378,"up",#REF!,#REF!),"")</f>
        <v>#REF!</v>
      </c>
      <c r="X340" s="1" t="e">
        <f aca="false">IF(#REF!&lt;&gt;#REF!,COUNTIFS($K$112:$K$1378,"SRS",#REF!,#REF!),"")</f>
        <v>#REF!</v>
      </c>
      <c r="Y340" s="1" t="e">
        <f aca="false">IF(R340&lt;&gt;"",IF(R340=1,"",COUNTIFS($O$112:$O$1378,"&gt;40",#REF!,#REF!)),"")</f>
        <v>#REF!</v>
      </c>
      <c r="Z340" s="1" t="s">
        <v>19</v>
      </c>
    </row>
    <row r="341" s="5" customFormat="true" ht="15.75" hidden="false" customHeight="false" outlineLevel="0" collapsed="false">
      <c r="A341" s="5" t="n">
        <f aca="false">I341+(H341*60)+(G341*3600)</f>
        <v>67116</v>
      </c>
      <c r="B341" s="6" t="str">
        <f aca="false">CONCATENATE(D341,E341,F341,G341,H341,I341)</f>
        <v>20171021183836</v>
      </c>
      <c r="C341" s="5" t="str">
        <f aca="false">CONCATENATE(D341,E341,F341)</f>
        <v>20171021</v>
      </c>
      <c r="D341" s="5" t="n">
        <v>2017</v>
      </c>
      <c r="E341" s="5" t="n">
        <v>10</v>
      </c>
      <c r="F341" s="5" t="n">
        <v>21</v>
      </c>
      <c r="G341" s="5" t="n">
        <v>18</v>
      </c>
      <c r="H341" s="5" t="n">
        <v>38</v>
      </c>
      <c r="I341" s="5" t="n">
        <v>36</v>
      </c>
      <c r="J341" s="5" t="n">
        <v>125</v>
      </c>
      <c r="K341" s="5" t="s">
        <v>17</v>
      </c>
      <c r="L341" s="5" t="e">
        <f aca="false">IF(#REF!=#REF!,IF(K341="Stroke",IF(K342="Stroke",IF((J342-J341)&lt;0,1000+J342-J341,J342-J341),""),""),"")</f>
        <v>#REF!</v>
      </c>
      <c r="M341" s="5" t="s">
        <v>1</v>
      </c>
      <c r="N341" s="5" t="s">
        <v>2</v>
      </c>
      <c r="O341" s="5" t="n">
        <v>619</v>
      </c>
      <c r="P341" s="5" t="e">
        <f aca="false">IF(#REF!=#REF!,IF(K341="Stroke",IF(K342="Stroke",IF(#REF!=#REF!,IF(Q341=Q342,IF((J342-J341)&lt;0,1000+J342-J341-O341,J342-J341-O341),""),""),""),""),"")</f>
        <v>#REF!</v>
      </c>
      <c r="Q341" s="5" t="n">
        <v>1</v>
      </c>
      <c r="R341" s="5" t="e">
        <f aca="false">IF(#REF!&lt;&gt;#REF!,COUNTIFS($K$112:$K$1378,$K$112,#REF!,#REF!),"")</f>
        <v>#REF!</v>
      </c>
      <c r="S341" s="5" t="e">
        <f aca="false">IF(AND(#REF!&lt;&gt;#REF!,#REF!=#REF!,M341="positive",M342="negative"),1,"")</f>
        <v>#REF!</v>
      </c>
      <c r="T341" s="5" t="e">
        <f aca="false">IF(AND(#REF!=#REF!,K:K="stroke",M:M="positive",S341&lt;&gt;"1"),1,"")</f>
        <v>#REF!</v>
      </c>
      <c r="U341" s="5" t="e">
        <f aca="false">IF((AND(R341&lt;&gt;"",W341&lt;&gt;1,K:K="stroke",M:M="negative",#REF!=#REF!)),IF(W341&lt;&gt;0,"",1),"")</f>
        <v>#REF!</v>
      </c>
      <c r="V341" s="5" t="e">
        <f aca="false">IF(R341="","",(SUM(S341:U341)+W341))</f>
        <v>#REF!</v>
      </c>
      <c r="W341" s="5" t="e">
        <f aca="false">IF(#REF!&lt;&gt;#REF!,COUNTIFS($K$112:$K$1378,"up",#REF!,#REF!),"")</f>
        <v>#REF!</v>
      </c>
      <c r="X341" s="5" t="e">
        <f aca="false">IF(#REF!&lt;&gt;#REF!,COUNTIFS($K$112:$K$1378,"SRS",#REF!,#REF!),"")</f>
        <v>#REF!</v>
      </c>
      <c r="Y341" s="5" t="e">
        <f aca="false">IF(R341&lt;&gt;"",IF(R341=1,"",COUNTIFS($O$112:$O$1378,"&gt;40",#REF!,#REF!)),"")</f>
        <v>#REF!</v>
      </c>
      <c r="Z341" s="5" t="s">
        <v>19</v>
      </c>
    </row>
    <row r="342" customFormat="false" ht="15.75" hidden="false" customHeight="false" outlineLevel="0" collapsed="false">
      <c r="A342" s="1" t="n">
        <f aca="false">I342+(H342*60)+(G342*3600)</f>
        <v>67116</v>
      </c>
      <c r="B342" s="2" t="str">
        <f aca="false">CONCATENATE(D342,E342,F342,G342,H342,I342)</f>
        <v>20171021183836</v>
      </c>
      <c r="C342" s="1" t="str">
        <f aca="false">CONCATENATE(D342,E342,F342)</f>
        <v>20171021</v>
      </c>
      <c r="D342" s="1" t="n">
        <v>2017</v>
      </c>
      <c r="E342" s="1" t="n">
        <v>10</v>
      </c>
      <c r="F342" s="1" t="n">
        <v>21</v>
      </c>
      <c r="G342" s="1" t="n">
        <v>18</v>
      </c>
      <c r="H342" s="1" t="n">
        <v>38</v>
      </c>
      <c r="I342" s="1" t="n">
        <v>36</v>
      </c>
      <c r="J342" s="1" t="n">
        <v>749</v>
      </c>
      <c r="K342" s="1" t="s">
        <v>11</v>
      </c>
      <c r="L342" s="1" t="e">
        <f aca="false">IF(#REF!=#REF!,IF(K342="Stroke",IF(K343="Stroke",IF((J343-J342)&lt;0,1000+J343-J342,J343-J342),""),""),"")</f>
        <v>#REF!</v>
      </c>
      <c r="M342" s="1" t="s">
        <v>1</v>
      </c>
      <c r="N342" s="1" t="s">
        <v>2</v>
      </c>
      <c r="O342" s="1" t="n">
        <v>143</v>
      </c>
      <c r="P342" s="1" t="e">
        <f aca="false">IF(#REF!=#REF!,IF(K342="Stroke",IF(K343="Stroke",IF(#REF!=#REF!,IF(Q342=Q343,IF((J343-J342)&lt;0,1000+J343-J342-O342,J343-J342-O342),""),""),""),""),"")</f>
        <v>#REF!</v>
      </c>
      <c r="Q342" s="1" t="n">
        <v>1</v>
      </c>
      <c r="R342" s="1" t="e">
        <f aca="false">IF(#REF!&lt;&gt;#REF!,COUNTIFS($K$112:$K$1378,$K$112,#REF!,#REF!),"")</f>
        <v>#REF!</v>
      </c>
      <c r="S342" s="1" t="e">
        <f aca="false">IF(AND(#REF!&lt;&gt;#REF!,#REF!=#REF!,M342="positive",M343="negative"),1,"")</f>
        <v>#REF!</v>
      </c>
      <c r="T342" s="1" t="e">
        <f aca="false">IF(AND(#REF!=#REF!,K:K="stroke",M:M="positive",S342&lt;&gt;"1"),1,"")</f>
        <v>#REF!</v>
      </c>
      <c r="U342" s="1" t="e">
        <f aca="false">IF((AND(R342&lt;&gt;"",W342&lt;&gt;1,K:K="stroke",M:M="negative",#REF!=#REF!)),IF(W342&lt;&gt;0,"",1),"")</f>
        <v>#REF!</v>
      </c>
      <c r="V342" s="1" t="e">
        <f aca="false">IF(R342="","",(SUM(S342:U342)+W342))</f>
        <v>#REF!</v>
      </c>
      <c r="W342" s="1" t="e">
        <f aca="false">IF(#REF!&lt;&gt;#REF!,COUNTIFS($K$112:$K$1378,"up",#REF!,#REF!),"")</f>
        <v>#REF!</v>
      </c>
      <c r="X342" s="1" t="e">
        <f aca="false">IF(#REF!&lt;&gt;#REF!,COUNTIFS($K$112:$K$1378,"SRS",#REF!,#REF!),"")</f>
        <v>#REF!</v>
      </c>
      <c r="Y342" s="1" t="e">
        <f aca="false">IF(R342&lt;&gt;"",IF(R342=1,"",COUNTIFS($O$112:$O$1378,"&gt;40",#REF!,#REF!)),"")</f>
        <v>#REF!</v>
      </c>
    </row>
    <row r="343" customFormat="false" ht="15.75" hidden="false" customHeight="false" outlineLevel="0" collapsed="false">
      <c r="A343" s="1" t="n">
        <f aca="false">I343+(H343*60)+(G343*3600)</f>
        <v>67116</v>
      </c>
      <c r="B343" s="2" t="str">
        <f aca="false">CONCATENATE(D343,E343,F343,G343,H343,I343)</f>
        <v>20171021183836</v>
      </c>
      <c r="C343" s="1" t="str">
        <f aca="false">CONCATENATE(D343,E343,F343)</f>
        <v>20171021</v>
      </c>
      <c r="D343" s="1" t="n">
        <v>2017</v>
      </c>
      <c r="E343" s="1" t="n">
        <v>10</v>
      </c>
      <c r="F343" s="1" t="n">
        <v>21</v>
      </c>
      <c r="G343" s="1" t="n">
        <v>18</v>
      </c>
      <c r="H343" s="1" t="n">
        <v>38</v>
      </c>
      <c r="I343" s="1" t="n">
        <v>36</v>
      </c>
      <c r="J343" s="1" t="n">
        <v>911</v>
      </c>
      <c r="K343" s="1" t="s">
        <v>11</v>
      </c>
      <c r="L343" s="1" t="e">
        <f aca="false">IF(#REF!=#REF!,IF(K343="Stroke",IF(K344="Stroke",IF((J344-J343)&lt;0,1000+J344-J343,J344-J343),""),""),"")</f>
        <v>#REF!</v>
      </c>
      <c r="M343" s="1" t="s">
        <v>1</v>
      </c>
      <c r="N343" s="1" t="s">
        <v>2</v>
      </c>
      <c r="O343" s="1" t="n">
        <v>82</v>
      </c>
      <c r="P343" s="1" t="e">
        <f aca="false">IF(#REF!=#REF!,IF(K343="Stroke",IF(K344="Stroke",IF(#REF!=#REF!,IF(Q343=Q344,IF((J344-J343)&lt;0,1000+J344-J343-O343,J344-J343-O343),""),""),""),""),"")</f>
        <v>#REF!</v>
      </c>
      <c r="Q343" s="1" t="n">
        <v>1</v>
      </c>
      <c r="R343" s="1" t="e">
        <f aca="false">IF(#REF!&lt;&gt;#REF!,COUNTIFS($K$112:$K$1378,$K$112,#REF!,#REF!),"")</f>
        <v>#REF!</v>
      </c>
      <c r="S343" s="1" t="e">
        <f aca="false">IF(AND(#REF!&lt;&gt;#REF!,#REF!=#REF!,M343="positive",M344="negative"),1,"")</f>
        <v>#REF!</v>
      </c>
      <c r="T343" s="1" t="e">
        <f aca="false">IF(AND(#REF!=#REF!,K:K="stroke",M:M="positive",S343&lt;&gt;"1"),1,"")</f>
        <v>#REF!</v>
      </c>
      <c r="U343" s="1" t="e">
        <f aca="false">IF((AND(R343&lt;&gt;"",W343&lt;&gt;1,K:K="stroke",M:M="negative",#REF!=#REF!)),IF(W343&lt;&gt;0,"",1),"")</f>
        <v>#REF!</v>
      </c>
      <c r="V343" s="1" t="e">
        <f aca="false">IF(R343="","",(SUM(S343:U343)+W343))</f>
        <v>#REF!</v>
      </c>
      <c r="W343" s="1" t="e">
        <f aca="false">IF(#REF!&lt;&gt;#REF!,COUNTIFS($K$112:$K$1378,"up",#REF!,#REF!),"")</f>
        <v>#REF!</v>
      </c>
      <c r="X343" s="1" t="e">
        <f aca="false">IF(#REF!&lt;&gt;#REF!,COUNTIFS($K$112:$K$1378,"SRS",#REF!,#REF!),"")</f>
        <v>#REF!</v>
      </c>
      <c r="Y343" s="1" t="e">
        <f aca="false">IF(R343&lt;&gt;"",IF(R343=1,"",COUNTIFS($O$112:$O$1378,"&gt;40",#REF!,#REF!)),"")</f>
        <v>#REF!</v>
      </c>
    </row>
    <row r="344" customFormat="false" ht="15.75" hidden="false" customHeight="false" outlineLevel="0" collapsed="false">
      <c r="A344" s="5" t="n">
        <f aca="false">I344+(H344*60)+(G344*3600)</f>
        <v>67192</v>
      </c>
      <c r="B344" s="6" t="str">
        <f aca="false">CONCATENATE(D344,E344,F344,G344,H344,I344)</f>
        <v>20171021183952</v>
      </c>
      <c r="C344" s="5" t="str">
        <f aca="false">CONCATENATE(D344,E344,F344)</f>
        <v>20171021</v>
      </c>
      <c r="D344" s="5" t="n">
        <v>2017</v>
      </c>
      <c r="E344" s="5" t="n">
        <v>10</v>
      </c>
      <c r="F344" s="5" t="n">
        <v>21</v>
      </c>
      <c r="G344" s="5" t="n">
        <v>18</v>
      </c>
      <c r="H344" s="5" t="n">
        <v>39</v>
      </c>
      <c r="I344" s="5" t="n">
        <v>52</v>
      </c>
      <c r="J344" s="5" t="n">
        <v>279</v>
      </c>
      <c r="K344" s="5" t="s">
        <v>17</v>
      </c>
      <c r="L344" s="5" t="e">
        <f aca="false">IF(#REF!=#REF!,IF(K344="Stroke",IF(K345="Stroke",IF((J345-J344)&lt;0,1000+J345-J344,J345-J344),""),""),"")</f>
        <v>#REF!</v>
      </c>
      <c r="M344" s="5" t="s">
        <v>1</v>
      </c>
      <c r="N344" s="5" t="s">
        <v>2</v>
      </c>
      <c r="O344" s="5" t="n">
        <v>398</v>
      </c>
      <c r="P344" s="5" t="e">
        <f aca="false">IF(#REF!=#REF!,IF(K344="Stroke",IF(K345="Stroke",IF(#REF!=#REF!,IF(Q344=Q345,IF((J345-J344)&lt;0,1000+J345-J344-O344,J345-J344-O344),""),""),""),""),"")</f>
        <v>#REF!</v>
      </c>
      <c r="Q344" s="5" t="n">
        <v>1</v>
      </c>
      <c r="R344" s="5" t="e">
        <f aca="false">IF(#REF!&lt;&gt;#REF!,COUNTIFS($K$112:$K$1378,$K$112,#REF!,#REF!),"")</f>
        <v>#REF!</v>
      </c>
      <c r="S344" s="5" t="e">
        <f aca="false">IF(AND(#REF!&lt;&gt;#REF!,#REF!=#REF!,M344="positive",M345="negative"),1,"")</f>
        <v>#REF!</v>
      </c>
      <c r="T344" s="5" t="e">
        <f aca="false">IF(AND(#REF!=#REF!,K:K="stroke",M:M="positive",S344&lt;&gt;"1"),1,"")</f>
        <v>#REF!</v>
      </c>
      <c r="U344" s="5" t="e">
        <f aca="false">IF((AND(R344&lt;&gt;"",W344&lt;&gt;1,K:K="stroke",M:M="negative",#REF!=#REF!)),IF(W344&lt;&gt;0,"",1),"")</f>
        <v>#REF!</v>
      </c>
      <c r="V344" s="5" t="e">
        <f aca="false">IF(R344="","",(SUM(S344:U344)+W344))</f>
        <v>#REF!</v>
      </c>
      <c r="W344" s="5" t="e">
        <f aca="false">IF(#REF!&lt;&gt;#REF!,COUNTIFS($K$112:$K$1378,"up",#REF!,#REF!),"")</f>
        <v>#REF!</v>
      </c>
      <c r="X344" s="5" t="e">
        <f aca="false">IF(#REF!&lt;&gt;#REF!,COUNTIFS($K$112:$K$1378,"SRS",#REF!,#REF!),"")</f>
        <v>#REF!</v>
      </c>
      <c r="Y344" s="5" t="e">
        <f aca="false">IF(R344&lt;&gt;"",IF(R344=1,"",COUNTIFS($O$112:$O$1378,"&gt;40",#REF!,#REF!)),"")</f>
        <v>#REF!</v>
      </c>
      <c r="Z344" s="5" t="s">
        <v>19</v>
      </c>
      <c r="AA344" s="5"/>
      <c r="AB344" s="5"/>
      <c r="AC344" s="5"/>
      <c r="AD344" s="5"/>
      <c r="AE344" s="5"/>
      <c r="AF344" s="5"/>
      <c r="AG344" s="5"/>
      <c r="AH344" s="5"/>
    </row>
    <row r="345" customFormat="false" ht="15.75" hidden="false" customHeight="false" outlineLevel="0" collapsed="false">
      <c r="A345" s="11" t="n">
        <f aca="false">I345+(H345*60)+(G345*3600)</f>
        <v>67192</v>
      </c>
      <c r="B345" s="16" t="str">
        <f aca="false">CONCATENATE(D345,E345,F345,G345,H345,I345)</f>
        <v>20171021183952</v>
      </c>
      <c r="C345" s="1" t="str">
        <f aca="false">CONCATENATE(D345,E345,F345)</f>
        <v>20171021</v>
      </c>
      <c r="D345" s="1" t="n">
        <v>2017</v>
      </c>
      <c r="E345" s="1" t="n">
        <v>10</v>
      </c>
      <c r="F345" s="1" t="n">
        <v>21</v>
      </c>
      <c r="G345" s="1" t="n">
        <v>18</v>
      </c>
      <c r="H345" s="11" t="n">
        <v>39</v>
      </c>
      <c r="I345" s="11" t="n">
        <v>52</v>
      </c>
      <c r="J345" s="11" t="n">
        <v>410</v>
      </c>
      <c r="K345" s="17" t="s">
        <v>21</v>
      </c>
      <c r="L345" s="1" t="e">
        <f aca="false">IF(#REF!=#REF!,IF(K345="Stroke",IF(K346="Stroke",IF((J346-J345)&lt;0,1000+J346-J345,J346-J345),""),""),"")</f>
        <v>#REF!</v>
      </c>
      <c r="M345" s="11" t="s">
        <v>1</v>
      </c>
      <c r="N345" s="11" t="s">
        <v>2</v>
      </c>
      <c r="O345" s="11" t="n">
        <v>0</v>
      </c>
      <c r="P345" s="1" t="e">
        <f aca="false">IF(#REF!=#REF!,IF(K345="Stroke",IF(K346="Stroke",IF(#REF!=#REF!,IF(Q345=Q346,IF((J346-J345)&lt;0,1000+J346-J345-O345,J346-J345-O345),""),""),""),""),"")</f>
        <v>#REF!</v>
      </c>
      <c r="Q345" s="11" t="n">
        <v>1</v>
      </c>
      <c r="R345" s="1" t="e">
        <f aca="false">IF(#REF!&lt;&gt;#REF!,COUNTIFS($K$112:$K$1378,$K$112,#REF!,#REF!),"")</f>
        <v>#REF!</v>
      </c>
      <c r="S345" s="1" t="e">
        <f aca="false">IF(AND(#REF!&lt;&gt;#REF!,#REF!=#REF!,M345="positive",M346="negative"),1,"")</f>
        <v>#REF!</v>
      </c>
      <c r="T345" s="1" t="e">
        <f aca="false">IF(AND(#REF!=#REF!,K:K="stroke",M:M="positive",S345&lt;&gt;"1"),1,"")</f>
        <v>#REF!</v>
      </c>
      <c r="U345" s="1" t="e">
        <f aca="false">IF((AND(R345&lt;&gt;"",W345&lt;&gt;1,K:K="stroke",M:M="negative",#REF!=#REF!)),IF(W345&lt;&gt;0,"",1),"")</f>
        <v>#REF!</v>
      </c>
      <c r="V345" s="1" t="e">
        <f aca="false">IF(R345="","",(SUM(S345:U345)+W345))</f>
        <v>#REF!</v>
      </c>
      <c r="W345" s="1" t="e">
        <f aca="false">IF(#REF!&lt;&gt;#REF!,COUNTIFS($K$112:$K$1378,"up",#REF!,#REF!),"")</f>
        <v>#REF!</v>
      </c>
      <c r="X345" s="1" t="e">
        <f aca="false">IF(#REF!&lt;&gt;#REF!,COUNTIFS($K$112:$K$1378,"SRS",#REF!,#REF!),"")</f>
        <v>#REF!</v>
      </c>
      <c r="Y345" s="1" t="e">
        <f aca="false">IF(R345&lt;&gt;"",IF(R345=1,"",COUNTIFS($O$112:$O$1378,"&gt;40",#REF!,#REF!)),"")</f>
        <v>#REF!</v>
      </c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customFormat="false" ht="15.75" hidden="false" customHeight="false" outlineLevel="0" collapsed="false">
      <c r="A346" s="11" t="n">
        <f aca="false">I346+(H346*60)+(G346*3600)</f>
        <v>67192</v>
      </c>
      <c r="B346" s="16" t="str">
        <f aca="false">CONCATENATE(D346,E346,F346,G346,H346,I346)</f>
        <v>20171021183952</v>
      </c>
      <c r="C346" s="1" t="str">
        <f aca="false">CONCATENATE(D346,E346,F346)</f>
        <v>20171021</v>
      </c>
      <c r="D346" s="1" t="n">
        <v>2017</v>
      </c>
      <c r="E346" s="1" t="n">
        <v>10</v>
      </c>
      <c r="F346" s="1" t="n">
        <v>21</v>
      </c>
      <c r="G346" s="1" t="n">
        <v>18</v>
      </c>
      <c r="H346" s="11" t="n">
        <v>39</v>
      </c>
      <c r="I346" s="11" t="n">
        <v>52</v>
      </c>
      <c r="J346" s="11" t="n">
        <v>431</v>
      </c>
      <c r="K346" s="17" t="s">
        <v>21</v>
      </c>
      <c r="L346" s="1" t="e">
        <f aca="false">IF(#REF!=#REF!,IF(K346="Stroke",IF(K347="Stroke",IF((J347-J346)&lt;0,1000+J347-J346,J347-J346),""),""),"")</f>
        <v>#REF!</v>
      </c>
      <c r="M346" s="11" t="s">
        <v>1</v>
      </c>
      <c r="N346" s="11" t="s">
        <v>2</v>
      </c>
      <c r="O346" s="11" t="n">
        <v>0</v>
      </c>
      <c r="P346" s="1" t="e">
        <f aca="false">IF(#REF!=#REF!,IF(K346="Stroke",IF(K347="Stroke",IF(#REF!=#REF!,IF(Q346=Q347,IF((J347-J346)&lt;0,1000+J347-J346-O346,J347-J346-O346),""),""),""),""),"")</f>
        <v>#REF!</v>
      </c>
      <c r="Q346" s="11" t="n">
        <v>1</v>
      </c>
      <c r="R346" s="1" t="e">
        <f aca="false">IF(#REF!&lt;&gt;#REF!,COUNTIFS($K$112:$K$1378,$K$112,#REF!,#REF!),"")</f>
        <v>#REF!</v>
      </c>
      <c r="S346" s="1" t="e">
        <f aca="false">IF(AND(#REF!&lt;&gt;#REF!,#REF!=#REF!,M346="positive",M347="negative"),1,"")</f>
        <v>#REF!</v>
      </c>
      <c r="T346" s="1" t="e">
        <f aca="false">IF(AND(#REF!=#REF!,K:K="stroke",M:M="positive",S346&lt;&gt;"1"),1,"")</f>
        <v>#REF!</v>
      </c>
      <c r="U346" s="1" t="e">
        <f aca="false">IF((AND(R346&lt;&gt;"",W346&lt;&gt;1,K:K="stroke",M:M="negative",#REF!=#REF!)),IF(W346&lt;&gt;0,"",1),"")</f>
        <v>#REF!</v>
      </c>
      <c r="V346" s="1" t="e">
        <f aca="false">IF(R346="","",(SUM(S346:U346)+W346))</f>
        <v>#REF!</v>
      </c>
      <c r="W346" s="1" t="e">
        <f aca="false">IF(#REF!&lt;&gt;#REF!,COUNTIFS($K$112:$K$1378,"up",#REF!,#REF!),"")</f>
        <v>#REF!</v>
      </c>
      <c r="X346" s="1" t="e">
        <f aca="false">IF(#REF!&lt;&gt;#REF!,COUNTIFS($K$112:$K$1378,"SRS",#REF!,#REF!),"")</f>
        <v>#REF!</v>
      </c>
      <c r="Y346" s="1" t="e">
        <f aca="false">IF(R346&lt;&gt;"",IF(R346=1,"",COUNTIFS($O$112:$O$1378,"&gt;40",#REF!,#REF!)),"")</f>
        <v>#REF!</v>
      </c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customFormat="false" ht="15.75" hidden="false" customHeight="false" outlineLevel="0" collapsed="false">
      <c r="A347" s="11" t="n">
        <f aca="false">I347+(H347*60)+(G347*3600)</f>
        <v>67192</v>
      </c>
      <c r="B347" s="16" t="str">
        <f aca="false">CONCATENATE(D347,E347,F347,G347,H347,I347)</f>
        <v>20171021183952</v>
      </c>
      <c r="C347" s="1" t="str">
        <f aca="false">CONCATENATE(D347,E347,F347)</f>
        <v>20171021</v>
      </c>
      <c r="D347" s="1" t="n">
        <v>2017</v>
      </c>
      <c r="E347" s="1" t="n">
        <v>10</v>
      </c>
      <c r="F347" s="1" t="n">
        <v>21</v>
      </c>
      <c r="G347" s="1" t="n">
        <v>18</v>
      </c>
      <c r="H347" s="11" t="n">
        <v>39</v>
      </c>
      <c r="I347" s="11" t="n">
        <v>52</v>
      </c>
      <c r="J347" s="11" t="n">
        <v>440</v>
      </c>
      <c r="K347" s="17" t="s">
        <v>21</v>
      </c>
      <c r="L347" s="1" t="e">
        <f aca="false">IF(#REF!=#REF!,IF(K347="Stroke",IF(K348="Stroke",IF((J348-J347)&lt;0,1000+J348-J347,J348-J347),""),""),"")</f>
        <v>#REF!</v>
      </c>
      <c r="M347" s="11" t="s">
        <v>1</v>
      </c>
      <c r="N347" s="11" t="s">
        <v>2</v>
      </c>
      <c r="O347" s="11" t="n">
        <v>0</v>
      </c>
      <c r="P347" s="1" t="e">
        <f aca="false">IF(#REF!=#REF!,IF(K347="Stroke",IF(K348="Stroke",IF(#REF!=#REF!,IF(Q347=Q348,IF((J348-J347)&lt;0,1000+J348-J347-O347,J348-J347-O347),""),""),""),""),"")</f>
        <v>#REF!</v>
      </c>
      <c r="Q347" s="11" t="n">
        <v>1</v>
      </c>
      <c r="R347" s="1" t="e">
        <f aca="false">IF(#REF!&lt;&gt;#REF!,COUNTIFS($K$112:$K$1378,$K$112,#REF!,#REF!),"")</f>
        <v>#REF!</v>
      </c>
      <c r="S347" s="1" t="e">
        <f aca="false">IF(AND(#REF!&lt;&gt;#REF!,#REF!=#REF!,M347="positive",M348="negative"),1,"")</f>
        <v>#REF!</v>
      </c>
      <c r="T347" s="1" t="e">
        <f aca="false">IF(AND(#REF!=#REF!,K:K="stroke",M:M="positive",S347&lt;&gt;"1"),1,"")</f>
        <v>#REF!</v>
      </c>
      <c r="U347" s="1" t="e">
        <f aca="false">IF((AND(R347&lt;&gt;"",W347&lt;&gt;1,K:K="stroke",M:M="negative",#REF!=#REF!)),IF(W347&lt;&gt;0,"",1),"")</f>
        <v>#REF!</v>
      </c>
      <c r="V347" s="1" t="e">
        <f aca="false">IF(R347="","",(SUM(S347:U347)+W347))</f>
        <v>#REF!</v>
      </c>
      <c r="W347" s="1" t="e">
        <f aca="false">IF(#REF!&lt;&gt;#REF!,COUNTIFS($K$112:$K$1378,"up",#REF!,#REF!),"")</f>
        <v>#REF!</v>
      </c>
      <c r="X347" s="1" t="e">
        <f aca="false">IF(#REF!&lt;&gt;#REF!,COUNTIFS($K$112:$K$1378,"SRS",#REF!,#REF!),"")</f>
        <v>#REF!</v>
      </c>
      <c r="Y347" s="1" t="e">
        <f aca="false">IF(R347&lt;&gt;"",IF(R347=1,"",COUNTIFS($O$112:$O$1378,"&gt;40",#REF!,#REF!)),"")</f>
        <v>#REF!</v>
      </c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s="5" customFormat="true" ht="15.75" hidden="false" customHeight="false" outlineLevel="0" collapsed="false">
      <c r="A348" s="11" t="n">
        <f aca="false">I348+(H348*60)+(G348*3600)</f>
        <v>67192</v>
      </c>
      <c r="B348" s="16" t="str">
        <f aca="false">CONCATENATE(D348,E348,F348,G348,H348,I348)</f>
        <v>20171021183952</v>
      </c>
      <c r="C348" s="1" t="str">
        <f aca="false">CONCATENATE(D348,E348,F348)</f>
        <v>20171021</v>
      </c>
      <c r="D348" s="1" t="n">
        <v>2017</v>
      </c>
      <c r="E348" s="1" t="n">
        <v>10</v>
      </c>
      <c r="F348" s="1" t="n">
        <v>21</v>
      </c>
      <c r="G348" s="1" t="n">
        <v>18</v>
      </c>
      <c r="H348" s="11" t="n">
        <v>39</v>
      </c>
      <c r="I348" s="11" t="n">
        <v>52</v>
      </c>
      <c r="J348" s="11" t="n">
        <v>444</v>
      </c>
      <c r="K348" s="17" t="s">
        <v>21</v>
      </c>
      <c r="L348" s="1" t="e">
        <f aca="false">IF(#REF!=#REF!,IF(K348="Stroke",IF(K349="Stroke",IF((J349-J348)&lt;0,1000+J349-J348,J349-J348),""),""),"")</f>
        <v>#REF!</v>
      </c>
      <c r="M348" s="11" t="s">
        <v>1</v>
      </c>
      <c r="N348" s="11" t="s">
        <v>2</v>
      </c>
      <c r="O348" s="11" t="n">
        <v>0</v>
      </c>
      <c r="P348" s="1" t="e">
        <f aca="false">IF(#REF!=#REF!,IF(K348="Stroke",IF(K349="Stroke",IF(#REF!=#REF!,IF(Q348=Q349,IF((J349-J348)&lt;0,1000+J349-J348-O348,J349-J348-O348),""),""),""),""),"")</f>
        <v>#REF!</v>
      </c>
      <c r="Q348" s="11" t="n">
        <v>1</v>
      </c>
      <c r="R348" s="1" t="e">
        <f aca="false">IF(#REF!&lt;&gt;#REF!,COUNTIFS($K$112:$K$1378,$K$112,#REF!,#REF!),"")</f>
        <v>#REF!</v>
      </c>
      <c r="S348" s="1" t="e">
        <f aca="false">IF(AND(#REF!&lt;&gt;#REF!,#REF!=#REF!,M348="positive",M349="negative"),1,"")</f>
        <v>#REF!</v>
      </c>
      <c r="T348" s="1" t="e">
        <f aca="false">IF(AND(#REF!=#REF!,K:K="stroke",M:M="positive",S348&lt;&gt;"1"),1,"")</f>
        <v>#REF!</v>
      </c>
      <c r="U348" s="1" t="e">
        <f aca="false">IF((AND(R348&lt;&gt;"",W348&lt;&gt;1,K:K="stroke",M:M="negative",#REF!=#REF!)),IF(W348&lt;&gt;0,"",1),"")</f>
        <v>#REF!</v>
      </c>
      <c r="V348" s="1" t="e">
        <f aca="false">IF(R348="","",(SUM(S348:U348)+W348))</f>
        <v>#REF!</v>
      </c>
      <c r="W348" s="1" t="e">
        <f aca="false">IF(#REF!&lt;&gt;#REF!,COUNTIFS($K$112:$K$1378,"up",#REF!,#REF!),"")</f>
        <v>#REF!</v>
      </c>
      <c r="X348" s="1" t="e">
        <f aca="false">IF(#REF!&lt;&gt;#REF!,COUNTIFS($K$112:$K$1378,"SRS",#REF!,#REF!),"")</f>
        <v>#REF!</v>
      </c>
      <c r="Y348" s="1" t="e">
        <f aca="false">IF(R348&lt;&gt;"",IF(R348=1,"",COUNTIFS($O$112:$O$1378,"&gt;40",#REF!,#REF!)),"")</f>
        <v>#REF!</v>
      </c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customFormat="false" ht="15.75" hidden="false" customHeight="false" outlineLevel="0" collapsed="false">
      <c r="A349" s="11" t="n">
        <f aca="false">I349+(H349*60)+(G349*3600)</f>
        <v>67192</v>
      </c>
      <c r="B349" s="16" t="str">
        <f aca="false">CONCATENATE(D349,E349,F349,G349,H349,I349)</f>
        <v>20171021183952</v>
      </c>
      <c r="C349" s="1" t="str">
        <f aca="false">CONCATENATE(D349,E349,F349)</f>
        <v>20171021</v>
      </c>
      <c r="D349" s="1" t="n">
        <v>2017</v>
      </c>
      <c r="E349" s="1" t="n">
        <v>10</v>
      </c>
      <c r="F349" s="1" t="n">
        <v>21</v>
      </c>
      <c r="G349" s="1" t="n">
        <v>18</v>
      </c>
      <c r="H349" s="11" t="n">
        <v>39</v>
      </c>
      <c r="I349" s="11" t="n">
        <v>52</v>
      </c>
      <c r="J349" s="11" t="n">
        <v>467</v>
      </c>
      <c r="K349" s="17" t="s">
        <v>21</v>
      </c>
      <c r="L349" s="1" t="e">
        <f aca="false">IF(#REF!=#REF!,IF(K349="Stroke",IF(K350="Stroke",IF((J350-J349)&lt;0,1000+J350-J349,J350-J349),""),""),"")</f>
        <v>#REF!</v>
      </c>
      <c r="M349" s="11" t="s">
        <v>1</v>
      </c>
      <c r="N349" s="11" t="s">
        <v>2</v>
      </c>
      <c r="O349" s="11" t="n">
        <v>0</v>
      </c>
      <c r="P349" s="1" t="e">
        <f aca="false">IF(#REF!=#REF!,IF(K349="Stroke",IF(K350="Stroke",IF(#REF!=#REF!,IF(Q349=Q350,IF((J350-J349)&lt;0,1000+J350-J349-O349,J350-J349-O349),""),""),""),""),"")</f>
        <v>#REF!</v>
      </c>
      <c r="Q349" s="11" t="n">
        <v>1</v>
      </c>
      <c r="R349" s="1" t="e">
        <f aca="false">IF(#REF!&lt;&gt;#REF!,COUNTIFS($K$112:$K$1378,$K$112,#REF!,#REF!),"")</f>
        <v>#REF!</v>
      </c>
      <c r="S349" s="1" t="e">
        <f aca="false">IF(AND(#REF!&lt;&gt;#REF!,#REF!=#REF!,M349="positive",M350="negative"),1,"")</f>
        <v>#REF!</v>
      </c>
      <c r="T349" s="1" t="e">
        <f aca="false">IF(AND(#REF!=#REF!,K:K="stroke",M:M="positive",S349&lt;&gt;"1"),1,"")</f>
        <v>#REF!</v>
      </c>
      <c r="U349" s="1" t="e">
        <f aca="false">IF((AND(R349&lt;&gt;"",W349&lt;&gt;1,K:K="stroke",M:M="negative",#REF!=#REF!)),IF(W349&lt;&gt;0,"",1),"")</f>
        <v>#REF!</v>
      </c>
      <c r="V349" s="1" t="e">
        <f aca="false">IF(R349="","",(SUM(S349:U349)+W349))</f>
        <v>#REF!</v>
      </c>
      <c r="W349" s="1" t="e">
        <f aca="false">IF(#REF!&lt;&gt;#REF!,COUNTIFS($K$112:$K$1378,"up",#REF!,#REF!),"")</f>
        <v>#REF!</v>
      </c>
      <c r="X349" s="1" t="e">
        <f aca="false">IF(#REF!&lt;&gt;#REF!,COUNTIFS($K$112:$K$1378,"SRS",#REF!,#REF!),"")</f>
        <v>#REF!</v>
      </c>
      <c r="Y349" s="1" t="e">
        <f aca="false">IF(R349&lt;&gt;"",IF(R349=1,"",COUNTIFS($O$112:$O$1378,"&gt;40",#REF!,#REF!)),"")</f>
        <v>#REF!</v>
      </c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customFormat="false" ht="15.75" hidden="false" customHeight="false" outlineLevel="0" collapsed="false">
      <c r="A350" s="11" t="n">
        <f aca="false">I350+(H350*60)+(G350*3600)</f>
        <v>67192</v>
      </c>
      <c r="B350" s="16" t="str">
        <f aca="false">CONCATENATE(D350,E350,F350,G350,H350,I350)</f>
        <v>20171021183952</v>
      </c>
      <c r="C350" s="1" t="str">
        <f aca="false">CONCATENATE(D350,E350,F350)</f>
        <v>20171021</v>
      </c>
      <c r="D350" s="1" t="n">
        <v>2017</v>
      </c>
      <c r="E350" s="1" t="n">
        <v>10</v>
      </c>
      <c r="F350" s="1" t="n">
        <v>21</v>
      </c>
      <c r="G350" s="1" t="n">
        <v>18</v>
      </c>
      <c r="H350" s="11" t="n">
        <v>39</v>
      </c>
      <c r="I350" s="11" t="n">
        <v>52</v>
      </c>
      <c r="J350" s="11" t="n">
        <v>491</v>
      </c>
      <c r="K350" s="17" t="s">
        <v>21</v>
      </c>
      <c r="L350" s="1" t="e">
        <f aca="false">IF(#REF!=#REF!,IF(K350="Stroke",IF(K351="Stroke",IF((J351-J350)&lt;0,1000+J351-J350,J351-J350),""),""),"")</f>
        <v>#REF!</v>
      </c>
      <c r="M350" s="11" t="s">
        <v>1</v>
      </c>
      <c r="N350" s="11" t="s">
        <v>2</v>
      </c>
      <c r="O350" s="11" t="n">
        <v>0</v>
      </c>
      <c r="P350" s="1" t="e">
        <f aca="false">IF(#REF!=#REF!,IF(K350="Stroke",IF(K351="Stroke",IF(#REF!=#REF!,IF(Q350=Q351,IF((J351-J350)&lt;0,1000+J351-J350-O350,J351-J350-O350),""),""),""),""),"")</f>
        <v>#REF!</v>
      </c>
      <c r="Q350" s="11" t="n">
        <v>1</v>
      </c>
      <c r="R350" s="1" t="e">
        <f aca="false">IF(#REF!&lt;&gt;#REF!,COUNTIFS($K$112:$K$1378,$K$112,#REF!,#REF!),"")</f>
        <v>#REF!</v>
      </c>
      <c r="S350" s="1" t="e">
        <f aca="false">IF(AND(#REF!&lt;&gt;#REF!,#REF!=#REF!,M350="positive",M351="negative"),1,"")</f>
        <v>#REF!</v>
      </c>
      <c r="T350" s="1" t="e">
        <f aca="false">IF(AND(#REF!=#REF!,K:K="stroke",M:M="positive",S350&lt;&gt;"1"),1,"")</f>
        <v>#REF!</v>
      </c>
      <c r="U350" s="1" t="e">
        <f aca="false">IF((AND(R350&lt;&gt;"",W350&lt;&gt;1,K:K="stroke",M:M="negative",#REF!=#REF!)),IF(W350&lt;&gt;0,"",1),"")</f>
        <v>#REF!</v>
      </c>
      <c r="V350" s="1" t="e">
        <f aca="false">IF(R350="","",(SUM(S350:U350)+W350))</f>
        <v>#REF!</v>
      </c>
      <c r="W350" s="1" t="e">
        <f aca="false">IF(#REF!&lt;&gt;#REF!,COUNTIFS($K$112:$K$1378,"up",#REF!,#REF!),"")</f>
        <v>#REF!</v>
      </c>
      <c r="X350" s="1" t="e">
        <f aca="false">IF(#REF!&lt;&gt;#REF!,COUNTIFS($K$112:$K$1378,"SRS",#REF!,#REF!),"")</f>
        <v>#REF!</v>
      </c>
      <c r="Y350" s="1" t="e">
        <f aca="false">IF(R350&lt;&gt;"",IF(R350=1,"",COUNTIFS($O$112:$O$1378,"&gt;40",#REF!,#REF!)),"")</f>
        <v>#REF!</v>
      </c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customFormat="false" ht="15.75" hidden="false" customHeight="false" outlineLevel="0" collapsed="false">
      <c r="A351" s="11" t="n">
        <f aca="false">I351+(H351*60)+(G351*3600)</f>
        <v>67192</v>
      </c>
      <c r="B351" s="16" t="str">
        <f aca="false">CONCATENATE(D351,E351,F351,G351,H351,I351)</f>
        <v>20171021183952</v>
      </c>
      <c r="C351" s="1" t="str">
        <f aca="false">CONCATENATE(D351,E351,F351)</f>
        <v>20171021</v>
      </c>
      <c r="D351" s="1" t="n">
        <v>2017</v>
      </c>
      <c r="E351" s="1" t="n">
        <v>10</v>
      </c>
      <c r="F351" s="1" t="n">
        <v>21</v>
      </c>
      <c r="G351" s="1" t="n">
        <v>18</v>
      </c>
      <c r="H351" s="11" t="n">
        <v>39</v>
      </c>
      <c r="I351" s="11" t="n">
        <v>52</v>
      </c>
      <c r="J351" s="11" t="n">
        <v>514</v>
      </c>
      <c r="K351" s="17" t="s">
        <v>21</v>
      </c>
      <c r="L351" s="1" t="e">
        <f aca="false">IF(#REF!=#REF!,IF(K351="Stroke",IF(K352="Stroke",IF((J352-J351)&lt;0,1000+J352-J351,J352-J351),""),""),"")</f>
        <v>#REF!</v>
      </c>
      <c r="M351" s="11" t="s">
        <v>1</v>
      </c>
      <c r="N351" s="11" t="s">
        <v>2</v>
      </c>
      <c r="O351" s="11" t="n">
        <v>0</v>
      </c>
      <c r="P351" s="1" t="e">
        <f aca="false">IF(#REF!=#REF!,IF(K351="Stroke",IF(K352="Stroke",IF(#REF!=#REF!,IF(Q351=Q352,IF((J352-J351)&lt;0,1000+J352-J351-O351,J352-J351-O351),""),""),""),""),"")</f>
        <v>#REF!</v>
      </c>
      <c r="Q351" s="11" t="n">
        <v>1</v>
      </c>
      <c r="R351" s="1" t="e">
        <f aca="false">IF(#REF!&lt;&gt;#REF!,COUNTIFS($K$112:$K$1378,$K$112,#REF!,#REF!),"")</f>
        <v>#REF!</v>
      </c>
      <c r="S351" s="1" t="e">
        <f aca="false">IF(AND(#REF!&lt;&gt;#REF!,#REF!=#REF!,M351="positive",M352="negative"),1,"")</f>
        <v>#REF!</v>
      </c>
      <c r="T351" s="1" t="e">
        <f aca="false">IF(AND(#REF!=#REF!,K:K="stroke",M:M="positive",S351&lt;&gt;"1"),1,"")</f>
        <v>#REF!</v>
      </c>
      <c r="U351" s="1" t="e">
        <f aca="false">IF((AND(R351&lt;&gt;"",W351&lt;&gt;1,K:K="stroke",M:M="negative",#REF!=#REF!)),IF(W351&lt;&gt;0,"",1),"")</f>
        <v>#REF!</v>
      </c>
      <c r="V351" s="1" t="e">
        <f aca="false">IF(R351="","",(SUM(S351:U351)+W351))</f>
        <v>#REF!</v>
      </c>
      <c r="W351" s="1" t="e">
        <f aca="false">IF(#REF!&lt;&gt;#REF!,COUNTIFS($K$112:$K$1378,"up",#REF!,#REF!),"")</f>
        <v>#REF!</v>
      </c>
      <c r="X351" s="1" t="e">
        <f aca="false">IF(#REF!&lt;&gt;#REF!,COUNTIFS($K$112:$K$1378,"SRS",#REF!,#REF!),"")</f>
        <v>#REF!</v>
      </c>
      <c r="Y351" s="1" t="e">
        <f aca="false">IF(R351&lt;&gt;"",IF(R351=1,"",COUNTIFS($O$112:$O$1378,"&gt;40",#REF!,#REF!)),"")</f>
        <v>#REF!</v>
      </c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customFormat="false" ht="15.75" hidden="false" customHeight="false" outlineLevel="0" collapsed="false">
      <c r="A352" s="11" t="n">
        <f aca="false">I352+(H352*60)+(G352*3600)</f>
        <v>67192</v>
      </c>
      <c r="B352" s="16" t="str">
        <f aca="false">CONCATENATE(D352,E352,F352,G352,H352,I352)</f>
        <v>20171021183952</v>
      </c>
      <c r="C352" s="1" t="str">
        <f aca="false">CONCATENATE(D352,E352,F352)</f>
        <v>20171021</v>
      </c>
      <c r="D352" s="1" t="n">
        <v>2017</v>
      </c>
      <c r="E352" s="1" t="n">
        <v>10</v>
      </c>
      <c r="F352" s="1" t="n">
        <v>21</v>
      </c>
      <c r="G352" s="1" t="n">
        <v>18</v>
      </c>
      <c r="H352" s="11" t="n">
        <v>39</v>
      </c>
      <c r="I352" s="11" t="n">
        <v>52</v>
      </c>
      <c r="J352" s="11" t="n">
        <v>586</v>
      </c>
      <c r="K352" s="17" t="s">
        <v>21</v>
      </c>
      <c r="L352" s="1" t="e">
        <f aca="false">IF(#REF!=#REF!,IF(K352="Stroke",IF(K353="Stroke",IF((J353-J352)&lt;0,1000+J353-J352,J353-J352),""),""),"")</f>
        <v>#REF!</v>
      </c>
      <c r="M352" s="11" t="s">
        <v>1</v>
      </c>
      <c r="N352" s="11" t="s">
        <v>2</v>
      </c>
      <c r="O352" s="11" t="n">
        <v>0</v>
      </c>
      <c r="P352" s="1" t="e">
        <f aca="false">IF(#REF!=#REF!,IF(K352="Stroke",IF(K353="Stroke",IF(#REF!=#REF!,IF(Q352=Q353,IF((J353-J352)&lt;0,1000+J353-J352-O352,J353-J352-O352),""),""),""),""),"")</f>
        <v>#REF!</v>
      </c>
      <c r="Q352" s="11" t="n">
        <v>1</v>
      </c>
      <c r="R352" s="1" t="e">
        <f aca="false">IF(#REF!&lt;&gt;#REF!,COUNTIFS($K$112:$K$1378,$K$112,#REF!,#REF!),"")</f>
        <v>#REF!</v>
      </c>
      <c r="S352" s="1" t="e">
        <f aca="false">IF(AND(#REF!&lt;&gt;#REF!,#REF!=#REF!,M352="positive",M353="negative"),1,"")</f>
        <v>#REF!</v>
      </c>
      <c r="T352" s="1" t="e">
        <f aca="false">IF(AND(#REF!=#REF!,K:K="stroke",M:M="positive",S352&lt;&gt;"1"),1,"")</f>
        <v>#REF!</v>
      </c>
      <c r="U352" s="1" t="e">
        <f aca="false">IF((AND(R352&lt;&gt;"",W352&lt;&gt;1,K:K="stroke",M:M="negative",#REF!=#REF!)),IF(W352&lt;&gt;0,"",1),"")</f>
        <v>#REF!</v>
      </c>
      <c r="V352" s="1" t="e">
        <f aca="false">IF(R352="","",(SUM(S352:U352)+W352))</f>
        <v>#REF!</v>
      </c>
      <c r="W352" s="1" t="e">
        <f aca="false">IF(#REF!&lt;&gt;#REF!,COUNTIFS($K$112:$K$1378,"up",#REF!,#REF!),"")</f>
        <v>#REF!</v>
      </c>
      <c r="X352" s="1" t="e">
        <f aca="false">IF(#REF!&lt;&gt;#REF!,COUNTIFS($K$112:$K$1378,"SRS",#REF!,#REF!),"")</f>
        <v>#REF!</v>
      </c>
      <c r="Y352" s="1" t="e">
        <f aca="false">IF(R352&lt;&gt;"",IF(R352=1,"",COUNTIFS($O$112:$O$1378,"&gt;40",#REF!,#REF!)),"")</f>
        <v>#REF!</v>
      </c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s="5" customFormat="true" ht="15.75" hidden="false" customHeight="false" outlineLevel="0" collapsed="false">
      <c r="A353" s="11" t="n">
        <f aca="false">I353+(H353*60)+(G353*3600)</f>
        <v>67192</v>
      </c>
      <c r="B353" s="16" t="str">
        <f aca="false">CONCATENATE(D353,E353,F353,G353,H353,I353)</f>
        <v>20171021183952</v>
      </c>
      <c r="C353" s="1" t="str">
        <f aca="false">CONCATENATE(D353,E353,F353)</f>
        <v>20171021</v>
      </c>
      <c r="D353" s="1" t="n">
        <v>2017</v>
      </c>
      <c r="E353" s="1" t="n">
        <v>10</v>
      </c>
      <c r="F353" s="1" t="n">
        <v>21</v>
      </c>
      <c r="G353" s="1" t="n">
        <v>18</v>
      </c>
      <c r="H353" s="11" t="n">
        <v>39</v>
      </c>
      <c r="I353" s="11" t="n">
        <v>52</v>
      </c>
      <c r="J353" s="11" t="n">
        <v>590</v>
      </c>
      <c r="K353" s="17" t="s">
        <v>21</v>
      </c>
      <c r="L353" s="1" t="e">
        <f aca="false">IF(#REF!=#REF!,IF(K353="Stroke",IF(K354="Stroke",IF((J354-J353)&lt;0,1000+J354-J353,J354-J353),""),""),"")</f>
        <v>#REF!</v>
      </c>
      <c r="M353" s="11" t="s">
        <v>1</v>
      </c>
      <c r="N353" s="11" t="s">
        <v>2</v>
      </c>
      <c r="O353" s="11" t="n">
        <v>0</v>
      </c>
      <c r="P353" s="1" t="e">
        <f aca="false">IF(#REF!=#REF!,IF(K353="Stroke",IF(K354="Stroke",IF(#REF!=#REF!,IF(Q353=Q354,IF((J354-J353)&lt;0,1000+J354-J353-O353,J354-J353-O353),""),""),""),""),"")</f>
        <v>#REF!</v>
      </c>
      <c r="Q353" s="11" t="n">
        <v>1</v>
      </c>
      <c r="R353" s="1" t="e">
        <f aca="false">IF(#REF!&lt;&gt;#REF!,COUNTIFS($K$112:$K$1378,$K$112,#REF!,#REF!),"")</f>
        <v>#REF!</v>
      </c>
      <c r="S353" s="1" t="e">
        <f aca="false">IF(AND(#REF!&lt;&gt;#REF!,#REF!=#REF!,M353="positive",M354="negative"),1,"")</f>
        <v>#REF!</v>
      </c>
      <c r="T353" s="1" t="e">
        <f aca="false">IF(AND(#REF!=#REF!,K:K="stroke",M:M="positive",S353&lt;&gt;"1"),1,"")</f>
        <v>#REF!</v>
      </c>
      <c r="U353" s="1" t="e">
        <f aca="false">IF((AND(R353&lt;&gt;"",W353&lt;&gt;1,K:K="stroke",M:M="negative",#REF!=#REF!)),IF(W353&lt;&gt;0,"",1),"")</f>
        <v>#REF!</v>
      </c>
      <c r="V353" s="1" t="e">
        <f aca="false">IF(R353="","",(SUM(S353:U353)+W353))</f>
        <v>#REF!</v>
      </c>
      <c r="W353" s="1" t="e">
        <f aca="false">IF(#REF!&lt;&gt;#REF!,COUNTIFS($K$112:$K$1378,"up",#REF!,#REF!),"")</f>
        <v>#REF!</v>
      </c>
      <c r="X353" s="1" t="e">
        <f aca="false">IF(#REF!&lt;&gt;#REF!,COUNTIFS($K$112:$K$1378,"SRS",#REF!,#REF!),"")</f>
        <v>#REF!</v>
      </c>
      <c r="Y353" s="1" t="e">
        <f aca="false">IF(R353&lt;&gt;"",IF(R353=1,"",COUNTIFS($O$112:$O$1378,"&gt;40",#REF!,#REF!)),"")</f>
        <v>#REF!</v>
      </c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customFormat="false" ht="15.75" hidden="false" customHeight="false" outlineLevel="0" collapsed="false">
      <c r="A354" s="11" t="n">
        <f aca="false">I354+(H354*60)+(G354*3600)</f>
        <v>67192</v>
      </c>
      <c r="B354" s="16" t="str">
        <f aca="false">CONCATENATE(D354,E354,F354,G354,H354,I354)</f>
        <v>20171021183952</v>
      </c>
      <c r="C354" s="1" t="str">
        <f aca="false">CONCATENATE(D354,E354,F354)</f>
        <v>20171021</v>
      </c>
      <c r="D354" s="1" t="n">
        <v>2017</v>
      </c>
      <c r="E354" s="1" t="n">
        <v>10</v>
      </c>
      <c r="F354" s="1" t="n">
        <v>21</v>
      </c>
      <c r="G354" s="1" t="n">
        <v>18</v>
      </c>
      <c r="H354" s="11" t="n">
        <v>39</v>
      </c>
      <c r="I354" s="11" t="n">
        <v>52</v>
      </c>
      <c r="J354" s="11" t="n">
        <v>616</v>
      </c>
      <c r="K354" s="17" t="s">
        <v>21</v>
      </c>
      <c r="L354" s="1" t="e">
        <f aca="false">IF(#REF!=#REF!,IF(K354="Stroke",IF(K355="Stroke",IF((J355-J354)&lt;0,1000+J355-J354,J355-J354),""),""),"")</f>
        <v>#REF!</v>
      </c>
      <c r="M354" s="11" t="s">
        <v>1</v>
      </c>
      <c r="N354" s="11" t="s">
        <v>2</v>
      </c>
      <c r="O354" s="11" t="n">
        <v>0</v>
      </c>
      <c r="P354" s="1" t="e">
        <f aca="false">IF(#REF!=#REF!,IF(K354="Stroke",IF(K355="Stroke",IF(#REF!=#REF!,IF(Q354=Q355,IF((J355-J354)&lt;0,1000+J355-J354-O354,J355-J354-O354),""),""),""),""),"")</f>
        <v>#REF!</v>
      </c>
      <c r="Q354" s="11" t="n">
        <v>1</v>
      </c>
      <c r="R354" s="1" t="e">
        <f aca="false">IF(#REF!&lt;&gt;#REF!,COUNTIFS($K$112:$K$1378,$K$112,#REF!,#REF!),"")</f>
        <v>#REF!</v>
      </c>
      <c r="S354" s="1" t="e">
        <f aca="false">IF(AND(#REF!&lt;&gt;#REF!,#REF!=#REF!,M354="positive",M355="negative"),1,"")</f>
        <v>#REF!</v>
      </c>
      <c r="T354" s="1" t="e">
        <f aca="false">IF(AND(#REF!=#REF!,K:K="stroke",M:M="positive",S354&lt;&gt;"1"),1,"")</f>
        <v>#REF!</v>
      </c>
      <c r="U354" s="1" t="e">
        <f aca="false">IF((AND(R354&lt;&gt;"",W354&lt;&gt;1,K:K="stroke",M:M="negative",#REF!=#REF!)),IF(W354&lt;&gt;0,"",1),"")</f>
        <v>#REF!</v>
      </c>
      <c r="V354" s="1" t="e">
        <f aca="false">IF(R354="","",(SUM(S354:U354)+W354))</f>
        <v>#REF!</v>
      </c>
      <c r="W354" s="1" t="e">
        <f aca="false">IF(#REF!&lt;&gt;#REF!,COUNTIFS($K$112:$K$1378,"up",#REF!,#REF!),"")</f>
        <v>#REF!</v>
      </c>
      <c r="X354" s="1" t="e">
        <f aca="false">IF(#REF!&lt;&gt;#REF!,COUNTIFS($K$112:$K$1378,"SRS",#REF!,#REF!),"")</f>
        <v>#REF!</v>
      </c>
      <c r="Y354" s="1" t="e">
        <f aca="false">IF(R354&lt;&gt;"",IF(R354=1,"",COUNTIFS($O$112:$O$1378,"&gt;40",#REF!,#REF!)),"")</f>
        <v>#REF!</v>
      </c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customFormat="false" ht="15.75" hidden="false" customHeight="false" outlineLevel="0" collapsed="false">
      <c r="A355" s="11" t="n">
        <f aca="false">I355+(H355*60)+(G355*3600)</f>
        <v>67192</v>
      </c>
      <c r="B355" s="16" t="str">
        <f aca="false">CONCATENATE(D355,E355,F355,G355,H355,I355)</f>
        <v>20171021183952</v>
      </c>
      <c r="C355" s="1" t="str">
        <f aca="false">CONCATENATE(D355,E355,F355)</f>
        <v>20171021</v>
      </c>
      <c r="D355" s="1" t="n">
        <v>2017</v>
      </c>
      <c r="E355" s="1" t="n">
        <v>10</v>
      </c>
      <c r="F355" s="1" t="n">
        <v>21</v>
      </c>
      <c r="G355" s="1" t="n">
        <v>18</v>
      </c>
      <c r="H355" s="11" t="n">
        <v>39</v>
      </c>
      <c r="I355" s="11" t="n">
        <v>52</v>
      </c>
      <c r="J355" s="11" t="n">
        <v>639</v>
      </c>
      <c r="K355" s="17" t="s">
        <v>21</v>
      </c>
      <c r="L355" s="1" t="e">
        <f aca="false">IF(#REF!=#REF!,IF(K355="Stroke",IF(K356="Stroke",IF((J356-J355)&lt;0,1000+J356-J355,J356-J355),""),""),"")</f>
        <v>#REF!</v>
      </c>
      <c r="M355" s="11" t="s">
        <v>1</v>
      </c>
      <c r="N355" s="11" t="s">
        <v>2</v>
      </c>
      <c r="O355" s="11" t="n">
        <v>0</v>
      </c>
      <c r="P355" s="1" t="e">
        <f aca="false">IF(#REF!=#REF!,IF(K355="Stroke",IF(K356="Stroke",IF(#REF!=#REF!,IF(Q355=Q356,IF((J356-J355)&lt;0,1000+J356-J355-O355,J356-J355-O355),""),""),""),""),"")</f>
        <v>#REF!</v>
      </c>
      <c r="Q355" s="11" t="n">
        <v>1</v>
      </c>
      <c r="R355" s="1" t="e">
        <f aca="false">IF(#REF!&lt;&gt;#REF!,COUNTIFS($K$112:$K$1378,$K$112,#REF!,#REF!),"")</f>
        <v>#REF!</v>
      </c>
      <c r="S355" s="1" t="e">
        <f aca="false">IF(AND(#REF!&lt;&gt;#REF!,#REF!=#REF!,M355="positive",M356="negative"),1,"")</f>
        <v>#REF!</v>
      </c>
      <c r="T355" s="1" t="e">
        <f aca="false">IF(AND(#REF!=#REF!,K:K="stroke",M:M="positive",S355&lt;&gt;"1"),1,"")</f>
        <v>#REF!</v>
      </c>
      <c r="U355" s="1" t="e">
        <f aca="false">IF((AND(R355&lt;&gt;"",W355&lt;&gt;1,K:K="stroke",M:M="negative",#REF!=#REF!)),IF(W355&lt;&gt;0,"",1),"")</f>
        <v>#REF!</v>
      </c>
      <c r="V355" s="1" t="e">
        <f aca="false">IF(R355="","",(SUM(S355:U355)+W355))</f>
        <v>#REF!</v>
      </c>
      <c r="W355" s="1" t="e">
        <f aca="false">IF(#REF!&lt;&gt;#REF!,COUNTIFS($K$112:$K$1378,"up",#REF!,#REF!),"")</f>
        <v>#REF!</v>
      </c>
      <c r="X355" s="1" t="e">
        <f aca="false">IF(#REF!&lt;&gt;#REF!,COUNTIFS($K$112:$K$1378,"SRS",#REF!,#REF!),"")</f>
        <v>#REF!</v>
      </c>
      <c r="Y355" s="1" t="e">
        <f aca="false">IF(R355&lt;&gt;"",IF(R355=1,"",COUNTIFS($O$112:$O$1378,"&gt;40",#REF!,#REF!)),"")</f>
        <v>#REF!</v>
      </c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customFormat="false" ht="15.75" hidden="false" customHeight="false" outlineLevel="0" collapsed="false">
      <c r="A356" s="11" t="n">
        <f aca="false">I356+(H356*60)+(G356*3600)</f>
        <v>67192</v>
      </c>
      <c r="B356" s="16" t="str">
        <f aca="false">CONCATENATE(D356,E356,F356,G356,H356,I356)</f>
        <v>20171021183952</v>
      </c>
      <c r="C356" s="1" t="str">
        <f aca="false">CONCATENATE(D356,E356,F356)</f>
        <v>20171021</v>
      </c>
      <c r="D356" s="1" t="n">
        <v>2017</v>
      </c>
      <c r="E356" s="1" t="n">
        <v>10</v>
      </c>
      <c r="F356" s="1" t="n">
        <v>21</v>
      </c>
      <c r="G356" s="1" t="n">
        <v>18</v>
      </c>
      <c r="H356" s="11" t="n">
        <v>39</v>
      </c>
      <c r="I356" s="11" t="n">
        <v>52</v>
      </c>
      <c r="J356" s="11" t="n">
        <v>662</v>
      </c>
      <c r="K356" s="17" t="s">
        <v>21</v>
      </c>
      <c r="L356" s="1" t="e">
        <f aca="false">IF(#REF!=#REF!,IF(K356="Stroke",IF(K357="Stroke",IF((J357-J356)&lt;0,1000+J357-J356,J357-J356),""),""),"")</f>
        <v>#REF!</v>
      </c>
      <c r="M356" s="11" t="s">
        <v>1</v>
      </c>
      <c r="N356" s="11" t="s">
        <v>2</v>
      </c>
      <c r="O356" s="11" t="n">
        <v>0</v>
      </c>
      <c r="P356" s="1" t="e">
        <f aca="false">IF(#REF!=#REF!,IF(K356="Stroke",IF(K357="Stroke",IF(#REF!=#REF!,IF(Q356=Q357,IF((J357-J356)&lt;0,1000+J357-J356-O356,J357-J356-O356),""),""),""),""),"")</f>
        <v>#REF!</v>
      </c>
      <c r="Q356" s="11" t="n">
        <v>1</v>
      </c>
      <c r="R356" s="1" t="e">
        <f aca="false">IF(#REF!&lt;&gt;#REF!,COUNTIFS($K$112:$K$1378,$K$112,#REF!,#REF!),"")</f>
        <v>#REF!</v>
      </c>
      <c r="S356" s="1" t="e">
        <f aca="false">IF(AND(#REF!&lt;&gt;#REF!,#REF!=#REF!,M356="positive",M357="negative"),1,"")</f>
        <v>#REF!</v>
      </c>
      <c r="T356" s="1" t="e">
        <f aca="false">IF(AND(#REF!=#REF!,K:K="stroke",M:M="positive",S356&lt;&gt;"1"),1,"")</f>
        <v>#REF!</v>
      </c>
      <c r="U356" s="1" t="e">
        <f aca="false">IF((AND(R356&lt;&gt;"",W356&lt;&gt;1,K:K="stroke",M:M="negative",#REF!=#REF!)),IF(W356&lt;&gt;0,"",1),"")</f>
        <v>#REF!</v>
      </c>
      <c r="V356" s="1" t="e">
        <f aca="false">IF(R356="","",(SUM(S356:U356)+W356))</f>
        <v>#REF!</v>
      </c>
      <c r="W356" s="1" t="e">
        <f aca="false">IF(#REF!&lt;&gt;#REF!,COUNTIFS($K$112:$K$1378,"up",#REF!,#REF!),"")</f>
        <v>#REF!</v>
      </c>
      <c r="X356" s="1" t="e">
        <f aca="false">IF(#REF!&lt;&gt;#REF!,COUNTIFS($K$112:$K$1378,"SRS",#REF!,#REF!),"")</f>
        <v>#REF!</v>
      </c>
      <c r="Y356" s="1" t="e">
        <f aca="false">IF(R356&lt;&gt;"",IF(R356=1,"",COUNTIFS($O$112:$O$1378,"&gt;40",#REF!,#REF!)),"")</f>
        <v>#REF!</v>
      </c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customFormat="false" ht="15.75" hidden="false" customHeight="false" outlineLevel="0" collapsed="false">
      <c r="A357" s="1" t="n">
        <f aca="false">I357+(H357*60)+(G357*3600)</f>
        <v>67192</v>
      </c>
      <c r="B357" s="2" t="str">
        <f aca="false">CONCATENATE(D357,E357,F357,G357,H357,I357)</f>
        <v>20171021183952</v>
      </c>
      <c r="C357" s="19" t="str">
        <f aca="false">CONCATENATE(D357,E357,F357)</f>
        <v>20171021</v>
      </c>
      <c r="D357" s="19" t="n">
        <v>2017</v>
      </c>
      <c r="E357" s="19" t="n">
        <v>10</v>
      </c>
      <c r="F357" s="19" t="n">
        <v>21</v>
      </c>
      <c r="G357" s="19" t="n">
        <v>18</v>
      </c>
      <c r="H357" s="20" t="n">
        <v>39</v>
      </c>
      <c r="I357" s="20" t="n">
        <v>52</v>
      </c>
      <c r="J357" s="19" t="n">
        <v>677</v>
      </c>
      <c r="K357" s="19" t="s">
        <v>16</v>
      </c>
      <c r="L357" s="19" t="e">
        <f aca="false">IF(#REF!=#REF!,IF(K357="Stroke",IF(K358="Stroke",IF((J358-J357)&lt;0,1000+J358-J357,J358-J357),""),""),"")</f>
        <v>#REF!</v>
      </c>
      <c r="M357" s="19" t="s">
        <v>1</v>
      </c>
      <c r="N357" s="19" t="s">
        <v>2</v>
      </c>
      <c r="O357" s="19" t="n">
        <v>0</v>
      </c>
      <c r="P357" s="1" t="e">
        <f aca="false">IF(#REF!=#REF!,IF(K357="Stroke",IF(K358="Stroke",IF(#REF!=#REF!,IF(Q357=Q358,IF((J358-J357)&lt;0,1000+J358-J357-O357,J358-J357-O357),""),""),""),""),"")</f>
        <v>#REF!</v>
      </c>
      <c r="Q357" s="19"/>
      <c r="R357" s="1" t="e">
        <f aca="false">IF(#REF!&lt;&gt;#REF!,COUNTIFS($K$112:$K$1378,$K$112,#REF!,#REF!),"")</f>
        <v>#REF!</v>
      </c>
      <c r="S357" s="1" t="e">
        <f aca="false">IF(AND(#REF!&lt;&gt;#REF!,#REF!=#REF!,M357="positive",M358="negative"),1,"")</f>
        <v>#REF!</v>
      </c>
      <c r="T357" s="1" t="e">
        <f aca="false">IF(AND(#REF!=#REF!,K:K="stroke",M:M="positive",S357&lt;&gt;"1"),1,"")</f>
        <v>#REF!</v>
      </c>
      <c r="U357" s="1" t="e">
        <f aca="false">IF((AND(R357&lt;&gt;"",W357&lt;&gt;1,K:K="stroke",M:M="negative",#REF!=#REF!)),IF(W357&lt;&gt;0,"",1),"")</f>
        <v>#REF!</v>
      </c>
      <c r="V357" s="1" t="e">
        <f aca="false">IF(R357="","",(SUM(S357:U357)+W357))</f>
        <v>#REF!</v>
      </c>
      <c r="W357" s="1" t="e">
        <f aca="false">IF(#REF!&lt;&gt;#REF!,COUNTIFS($K$112:$K$1378,"up",#REF!,#REF!),"")</f>
        <v>#REF!</v>
      </c>
      <c r="X357" s="1" t="e">
        <f aca="false">IF(#REF!&lt;&gt;#REF!,COUNTIFS($K$112:$K$1378,"SRS",#REF!,#REF!),"")</f>
        <v>#REF!</v>
      </c>
      <c r="Y357" s="1" t="e">
        <f aca="false">IF(R357&lt;&gt;"",IF(R357=1,"",COUNTIFS($O$112:$O$1378,"&gt;40",#REF!,#REF!)),"")</f>
        <v>#REF!</v>
      </c>
    </row>
    <row r="358" customFormat="false" ht="15.75" hidden="false" customHeight="false" outlineLevel="0" collapsed="false">
      <c r="A358" s="1" t="n">
        <f aca="false">I358+(H358*60)+(G358*3600)</f>
        <v>67192</v>
      </c>
      <c r="B358" s="2" t="str">
        <f aca="false">CONCATENATE(D358,E358,F358,G358,H358,I358)</f>
        <v>20171021183952</v>
      </c>
      <c r="C358" s="1" t="str">
        <f aca="false">CONCATENATE(D358,E358,F358)</f>
        <v>20171021</v>
      </c>
      <c r="D358" s="1" t="n">
        <v>2017</v>
      </c>
      <c r="E358" s="1" t="n">
        <v>10</v>
      </c>
      <c r="F358" s="1" t="n">
        <v>21</v>
      </c>
      <c r="G358" s="1" t="n">
        <v>18</v>
      </c>
      <c r="H358" s="11" t="n">
        <v>39</v>
      </c>
      <c r="I358" s="1" t="n">
        <v>52</v>
      </c>
      <c r="J358" s="1" t="n">
        <v>694</v>
      </c>
      <c r="K358" s="1" t="s">
        <v>23</v>
      </c>
      <c r="L358" s="1" t="e">
        <f aca="false">IF(#REF!=#REF!,IF(K358="Stroke",IF(K359="Stroke",IF((J359-J358)&lt;0,1000+J359-J358,J359-J358),""),""),"")</f>
        <v>#REF!</v>
      </c>
      <c r="M358" s="1" t="s">
        <v>1</v>
      </c>
      <c r="N358" s="1" t="s">
        <v>2</v>
      </c>
      <c r="O358" s="1" t="n">
        <v>11</v>
      </c>
      <c r="P358" s="1" t="e">
        <f aca="false">IF(#REF!=#REF!,IF(K358="Stroke",IF(K359="Stroke",IF(#REF!=#REF!,IF(Q358=Q359,IF((J359-J358)&lt;0,1000+J359-J358-O358,J359-J358-O358),""),""),""),""),"")</f>
        <v>#REF!</v>
      </c>
      <c r="Q358" s="1" t="n">
        <v>1</v>
      </c>
      <c r="R358" s="1" t="e">
        <f aca="false">IF(#REF!&lt;&gt;#REF!,COUNTIFS($K$112:$K$1378,$K$112,#REF!,#REF!),"")</f>
        <v>#REF!</v>
      </c>
      <c r="S358" s="1" t="e">
        <f aca="false">IF(AND(#REF!&lt;&gt;#REF!,#REF!=#REF!,M358="positive",M359="negative"),1,"")</f>
        <v>#REF!</v>
      </c>
      <c r="T358" s="1" t="e">
        <f aca="false">IF(AND(#REF!=#REF!,K:K="stroke",M:M="positive",S358&lt;&gt;"1"),1,"")</f>
        <v>#REF!</v>
      </c>
      <c r="U358" s="1" t="e">
        <f aca="false">IF((AND(R358&lt;&gt;"",W358&lt;&gt;1,K:K="stroke",M:M="negative",#REF!=#REF!)),IF(W358&lt;&gt;0,"",1),"")</f>
        <v>#REF!</v>
      </c>
      <c r="V358" s="1" t="e">
        <f aca="false">IF(R358="","",(SUM(S358:U358)+W358))</f>
        <v>#REF!</v>
      </c>
      <c r="W358" s="1" t="e">
        <f aca="false">IF(#REF!&lt;&gt;#REF!,COUNTIFS($K$112:$K$1378,"up",#REF!,#REF!),"")</f>
        <v>#REF!</v>
      </c>
      <c r="X358" s="1" t="e">
        <f aca="false">IF(#REF!&lt;&gt;#REF!,COUNTIFS($K$112:$K$1378,"SRS",#REF!,#REF!),"")</f>
        <v>#REF!</v>
      </c>
      <c r="Y358" s="1" t="e">
        <f aca="false">IF(R358&lt;&gt;"",IF(R358=1,"",COUNTIFS($O$112:$O$1378,"&gt;40",#REF!,#REF!)),"")</f>
        <v>#REF!</v>
      </c>
    </row>
    <row r="359" customFormat="false" ht="15.75" hidden="false" customHeight="false" outlineLevel="0" collapsed="false">
      <c r="A359" s="1" t="n">
        <f aca="false">I359+(H359*60)+(G359*3600)</f>
        <v>67192</v>
      </c>
      <c r="B359" s="2" t="str">
        <f aca="false">CONCATENATE(D359,E359,F359,G359,H359,I359)</f>
        <v>20171021183952</v>
      </c>
      <c r="C359" s="1" t="str">
        <f aca="false">CONCATENATE(D359,E359,F359)</f>
        <v>20171021</v>
      </c>
      <c r="D359" s="1" t="n">
        <v>2017</v>
      </c>
      <c r="E359" s="1" t="n">
        <v>10</v>
      </c>
      <c r="F359" s="1" t="n">
        <v>21</v>
      </c>
      <c r="G359" s="1" t="n">
        <v>18</v>
      </c>
      <c r="H359" s="1" t="n">
        <v>39</v>
      </c>
      <c r="I359" s="1" t="n">
        <v>52</v>
      </c>
      <c r="J359" s="1" t="n">
        <v>749</v>
      </c>
      <c r="K359" s="1" t="s">
        <v>23</v>
      </c>
      <c r="L359" s="1" t="e">
        <f aca="false">IF(#REF!=#REF!,IF(K359="Stroke",IF(K360="Stroke",IF((J360-J359)&lt;0,1000+J360-J359,J360-J359),""),""),"")</f>
        <v>#REF!</v>
      </c>
      <c r="M359" s="1" t="s">
        <v>1</v>
      </c>
      <c r="N359" s="1" t="s">
        <v>2</v>
      </c>
      <c r="O359" s="1" t="n">
        <v>11</v>
      </c>
      <c r="P359" s="1" t="e">
        <f aca="false">IF(#REF!=#REF!,IF(K359="Stroke",IF(K360="Stroke",IF(#REF!=#REF!,IF(Q359=Q360,IF((J360-J359)&lt;0,1000+J360-J359-O359,J360-J359-O359),""),""),""),""),"")</f>
        <v>#REF!</v>
      </c>
      <c r="Q359" s="1" t="n">
        <v>1</v>
      </c>
      <c r="R359" s="1" t="e">
        <f aca="false">IF(#REF!&lt;&gt;#REF!,COUNTIFS($K$112:$K$1378,$K$112,#REF!,#REF!),"")</f>
        <v>#REF!</v>
      </c>
      <c r="S359" s="1" t="e">
        <f aca="false">IF(AND(#REF!&lt;&gt;#REF!,#REF!=#REF!,M359="positive",M360="negative"),1,"")</f>
        <v>#REF!</v>
      </c>
      <c r="T359" s="1" t="e">
        <f aca="false">IF(AND(#REF!=#REF!,K:K="stroke",M:M="positive",S359&lt;&gt;"1"),1,"")</f>
        <v>#REF!</v>
      </c>
      <c r="U359" s="1" t="e">
        <f aca="false">IF((AND(R359&lt;&gt;"",W359&lt;&gt;1,K:K="stroke",M:M="negative",#REF!=#REF!)),IF(W359&lt;&gt;0,"",1),"")</f>
        <v>#REF!</v>
      </c>
      <c r="V359" s="1" t="e">
        <f aca="false">IF(R359="","",(SUM(S359:U359)+W359))</f>
        <v>#REF!</v>
      </c>
      <c r="W359" s="1" t="e">
        <f aca="false">IF(#REF!&lt;&gt;#REF!,COUNTIFS($K$112:$K$1378,"up",#REF!,#REF!),"")</f>
        <v>#REF!</v>
      </c>
      <c r="X359" s="1" t="e">
        <f aca="false">IF(#REF!&lt;&gt;#REF!,COUNTIFS($K$112:$K$1378,"SRS",#REF!,#REF!),"")</f>
        <v>#REF!</v>
      </c>
      <c r="Y359" s="1" t="e">
        <f aca="false">IF(R359&lt;&gt;"",IF(R359=1,"",COUNTIFS($O$112:$O$1378,"&gt;40",#REF!,#REF!)),"")</f>
        <v>#REF!</v>
      </c>
    </row>
    <row r="360" customFormat="false" ht="15.75" hidden="false" customHeight="false" outlineLevel="0" collapsed="false">
      <c r="A360" s="1" t="n">
        <f aca="false">I360+(H360*60)+(G360*3600)</f>
        <v>67192</v>
      </c>
      <c r="B360" s="2" t="str">
        <f aca="false">CONCATENATE(D360,E360,F360,G360,H360,I360)</f>
        <v>20171021183952</v>
      </c>
      <c r="C360" s="1" t="str">
        <f aca="false">CONCATENATE(D360,E360,F360)</f>
        <v>20171021</v>
      </c>
      <c r="D360" s="1" t="n">
        <v>2017</v>
      </c>
      <c r="E360" s="1" t="n">
        <v>10</v>
      </c>
      <c r="F360" s="1" t="n">
        <v>21</v>
      </c>
      <c r="G360" s="1" t="n">
        <v>18</v>
      </c>
      <c r="H360" s="1" t="n">
        <v>39</v>
      </c>
      <c r="I360" s="1" t="n">
        <v>52</v>
      </c>
      <c r="J360" s="1" t="n">
        <v>774</v>
      </c>
      <c r="K360" s="1" t="s">
        <v>16</v>
      </c>
      <c r="L360" s="1" t="e">
        <f aca="false">IF(#REF!=#REF!,IF(K360="Stroke",IF(K361="Stroke",IF((J361-J360)&lt;0,1000+J361-J360,J361-J360),""),""),"")</f>
        <v>#REF!</v>
      </c>
      <c r="M360" s="1" t="s">
        <v>1</v>
      </c>
      <c r="N360" s="1" t="s">
        <v>2</v>
      </c>
      <c r="O360" s="1" t="n">
        <v>0</v>
      </c>
      <c r="P360" s="1" t="e">
        <f aca="false">IF(#REF!=#REF!,IF(K360="Stroke",IF(K361="Stroke",IF(#REF!=#REF!,IF(Q360=Q361,IF((J361-J360)&lt;0,1000+J361-J360-O360,J361-J360-O360),""),""),""),""),"")</f>
        <v>#REF!</v>
      </c>
      <c r="R360" s="1" t="e">
        <f aca="false">IF(#REF!&lt;&gt;#REF!,COUNTIFS($K$112:$K$1378,$K$112,#REF!,#REF!),"")</f>
        <v>#REF!</v>
      </c>
      <c r="S360" s="1" t="e">
        <f aca="false">IF(AND(#REF!&lt;&gt;#REF!,#REF!=#REF!,M360="positive",M361="negative"),1,"")</f>
        <v>#REF!</v>
      </c>
      <c r="T360" s="1" t="e">
        <f aca="false">IF(AND(#REF!=#REF!,K:K="stroke",M:M="positive",S360&lt;&gt;"1"),1,"")</f>
        <v>#REF!</v>
      </c>
      <c r="U360" s="1" t="e">
        <f aca="false">IF((AND(R360&lt;&gt;"",W360&lt;&gt;1,K:K="stroke",M:M="negative",#REF!=#REF!)),IF(W360&lt;&gt;0,"",1),"")</f>
        <v>#REF!</v>
      </c>
      <c r="V360" s="1" t="e">
        <f aca="false">IF(R360="","",(SUM(S360:U360)+W360))</f>
        <v>#REF!</v>
      </c>
      <c r="W360" s="1" t="e">
        <f aca="false">IF(#REF!&lt;&gt;#REF!,COUNTIFS($K$112:$K$1378,"up",#REF!,#REF!),"")</f>
        <v>#REF!</v>
      </c>
      <c r="X360" s="1" t="e">
        <f aca="false">IF(#REF!&lt;&gt;#REF!,COUNTIFS($K$112:$K$1378,"SRS",#REF!,#REF!),"")</f>
        <v>#REF!</v>
      </c>
      <c r="Y360" s="1" t="e">
        <f aca="false">IF(R360&lt;&gt;"",IF(R360=1,"",COUNTIFS($O$112:$O$1378,"&gt;40",#REF!,#REF!)),"")</f>
        <v>#REF!</v>
      </c>
      <c r="Z360" s="12" t="s">
        <v>34</v>
      </c>
    </row>
    <row r="361" customFormat="false" ht="15.75" hidden="false" customHeight="false" outlineLevel="0" collapsed="false">
      <c r="A361" s="1" t="n">
        <f aca="false">I361+(H361*60)+(G361*3600)</f>
        <v>67192</v>
      </c>
      <c r="B361" s="2" t="str">
        <f aca="false">CONCATENATE(D361,E361,F361,G361,H361,I361)</f>
        <v>20171021183952</v>
      </c>
      <c r="C361" s="1" t="str">
        <f aca="false">CONCATENATE(D361,E361,F361)</f>
        <v>20171021</v>
      </c>
      <c r="D361" s="1" t="n">
        <v>2017</v>
      </c>
      <c r="E361" s="1" t="n">
        <v>10</v>
      </c>
      <c r="F361" s="1" t="n">
        <v>21</v>
      </c>
      <c r="G361" s="1" t="n">
        <v>18</v>
      </c>
      <c r="H361" s="1" t="n">
        <v>39</v>
      </c>
      <c r="I361" s="1" t="n">
        <v>52</v>
      </c>
      <c r="J361" s="1" t="n">
        <v>780</v>
      </c>
      <c r="K361" s="1" t="s">
        <v>23</v>
      </c>
      <c r="L361" s="1" t="e">
        <f aca="false">IF(#REF!=#REF!,IF(K361="Stroke",IF(K362="Stroke",IF((J362-J361)&lt;0,1000+J362-J361,J362-J361),""),""),"")</f>
        <v>#REF!</v>
      </c>
      <c r="M361" s="1" t="s">
        <v>1</v>
      </c>
      <c r="N361" s="1" t="s">
        <v>2</v>
      </c>
      <c r="O361" s="1" t="n">
        <v>3</v>
      </c>
      <c r="P361" s="1" t="e">
        <f aca="false">IF(#REF!=#REF!,IF(K361="Stroke",IF(K362="Stroke",IF(#REF!=#REF!,IF(Q361=Q362,IF((J362-J361)&lt;0,1000+J362-J361-O361,J362-J361-O361),""),""),""),""),"")</f>
        <v>#REF!</v>
      </c>
      <c r="Q361" s="1" t="n">
        <v>1</v>
      </c>
      <c r="R361" s="1" t="e">
        <f aca="false">IF(#REF!&lt;&gt;#REF!,COUNTIFS($K$112:$K$1378,$K$112,#REF!,#REF!),"")</f>
        <v>#REF!</v>
      </c>
      <c r="S361" s="1" t="e">
        <f aca="false">IF(AND(#REF!&lt;&gt;#REF!,#REF!=#REF!,M361="positive",M362="negative"),1,"")</f>
        <v>#REF!</v>
      </c>
      <c r="T361" s="1" t="e">
        <f aca="false">IF(AND(#REF!=#REF!,K:K="stroke",M:M="positive",S361&lt;&gt;"1"),1,"")</f>
        <v>#REF!</v>
      </c>
      <c r="U361" s="1" t="e">
        <f aca="false">IF((AND(R361&lt;&gt;"",W361&lt;&gt;1,K:K="stroke",M:M="negative",#REF!=#REF!)),IF(W361&lt;&gt;0,"",1),"")</f>
        <v>#REF!</v>
      </c>
      <c r="V361" s="1" t="e">
        <f aca="false">IF(R361="","",(SUM(S361:U361)+W361))</f>
        <v>#REF!</v>
      </c>
      <c r="W361" s="1" t="e">
        <f aca="false">IF(#REF!&lt;&gt;#REF!,COUNTIFS($K$112:$K$1378,"up",#REF!,#REF!),"")</f>
        <v>#REF!</v>
      </c>
      <c r="X361" s="1" t="e">
        <f aca="false">IF(#REF!&lt;&gt;#REF!,COUNTIFS($K$112:$K$1378,"SRS",#REF!,#REF!),"")</f>
        <v>#REF!</v>
      </c>
      <c r="Y361" s="1" t="e">
        <f aca="false">IF(R361&lt;&gt;"",IF(R361=1,"",COUNTIFS($O$112:$O$1378,"&gt;40",#REF!,#REF!)),"")</f>
        <v>#REF!</v>
      </c>
    </row>
    <row r="362" customFormat="false" ht="15.75" hidden="false" customHeight="false" outlineLevel="0" collapsed="false">
      <c r="A362" s="1" t="n">
        <f aca="false">I362+(H362*60)+(G362*3600)</f>
        <v>67192</v>
      </c>
      <c r="B362" s="2" t="str">
        <f aca="false">CONCATENATE(D362,E362,F362,G362,H362,I362)</f>
        <v>20171021183952</v>
      </c>
      <c r="C362" s="1" t="str">
        <f aca="false">CONCATENATE(D362,E362,F362)</f>
        <v>20171021</v>
      </c>
      <c r="D362" s="1" t="n">
        <v>2017</v>
      </c>
      <c r="E362" s="1" t="n">
        <v>10</v>
      </c>
      <c r="F362" s="1" t="n">
        <v>21</v>
      </c>
      <c r="G362" s="1" t="n">
        <v>18</v>
      </c>
      <c r="H362" s="1" t="n">
        <v>39</v>
      </c>
      <c r="I362" s="1" t="n">
        <v>52</v>
      </c>
      <c r="J362" s="1" t="n">
        <v>825</v>
      </c>
      <c r="K362" s="1" t="s">
        <v>16</v>
      </c>
      <c r="L362" s="1" t="e">
        <f aca="false">IF(#REF!=#REF!,IF(K362="Stroke",IF(K363="Stroke",IF((J363-J362)&lt;0,1000+J363-J362,J363-J362),""),""),"")</f>
        <v>#REF!</v>
      </c>
      <c r="M362" s="1" t="s">
        <v>1</v>
      </c>
      <c r="N362" s="1" t="s">
        <v>2</v>
      </c>
      <c r="O362" s="1" t="n">
        <v>0</v>
      </c>
      <c r="P362" s="1" t="e">
        <f aca="false">IF(#REF!=#REF!,IF(K362="Stroke",IF(K363="Stroke",IF(#REF!=#REF!,IF(Q362=Q363,IF((J363-J362)&lt;0,1000+J363-J362-O362,J363-J362-O362),""),""),""),""),"")</f>
        <v>#REF!</v>
      </c>
      <c r="R362" s="1" t="e">
        <f aca="false">IF(#REF!&lt;&gt;#REF!,COUNTIFS($K$112:$K$1378,$K$112,#REF!,#REF!),"")</f>
        <v>#REF!</v>
      </c>
      <c r="S362" s="1" t="e">
        <f aca="false">IF(AND(#REF!&lt;&gt;#REF!,#REF!=#REF!,M362="positive",M363="negative"),1,"")</f>
        <v>#REF!</v>
      </c>
      <c r="T362" s="1" t="e">
        <f aca="false">IF(AND(#REF!=#REF!,K:K="stroke",M:M="positive",S362&lt;&gt;"1"),1,"")</f>
        <v>#REF!</v>
      </c>
      <c r="U362" s="1" t="e">
        <f aca="false">IF((AND(R362&lt;&gt;"",W362&lt;&gt;1,K:K="stroke",M:M="negative",#REF!=#REF!)),IF(W362&lt;&gt;0,"",1),"")</f>
        <v>#REF!</v>
      </c>
      <c r="V362" s="1" t="e">
        <f aca="false">IF(R362="","",(SUM(S362:U362)+W362))</f>
        <v>#REF!</v>
      </c>
      <c r="W362" s="1" t="e">
        <f aca="false">IF(#REF!&lt;&gt;#REF!,COUNTIFS($K$112:$K$1378,"up",#REF!,#REF!),"")</f>
        <v>#REF!</v>
      </c>
      <c r="X362" s="1" t="e">
        <f aca="false">IF(#REF!&lt;&gt;#REF!,COUNTIFS($K$112:$K$1378,"SRS",#REF!,#REF!),"")</f>
        <v>#REF!</v>
      </c>
      <c r="Y362" s="1" t="e">
        <f aca="false">IF(R362&lt;&gt;"",IF(R362=1,"",COUNTIFS($O$112:$O$1378,"&gt;40",#REF!,#REF!)),"")</f>
        <v>#REF!</v>
      </c>
    </row>
    <row r="363" customFormat="false" ht="15.75" hidden="false" customHeight="false" outlineLevel="0" collapsed="false">
      <c r="A363" s="5" t="n">
        <f aca="false">I363+(H363*60)+(G363*3600)</f>
        <v>67315</v>
      </c>
      <c r="B363" s="6" t="str">
        <f aca="false">CONCATENATE(D363,E363,F363,G363,H363,I363)</f>
        <v>20171021184155</v>
      </c>
      <c r="C363" s="5" t="str">
        <f aca="false">CONCATENATE(D363,E363,F363)</f>
        <v>20171021</v>
      </c>
      <c r="D363" s="5" t="n">
        <v>2017</v>
      </c>
      <c r="E363" s="5" t="n">
        <v>10</v>
      </c>
      <c r="F363" s="5" t="n">
        <v>21</v>
      </c>
      <c r="G363" s="5" t="n">
        <v>18</v>
      </c>
      <c r="H363" s="5" t="n">
        <v>41</v>
      </c>
      <c r="I363" s="5" t="n">
        <v>55</v>
      </c>
      <c r="J363" s="5" t="n">
        <v>434</v>
      </c>
      <c r="K363" s="10" t="s">
        <v>17</v>
      </c>
      <c r="L363" s="5" t="e">
        <f aca="false">IF(#REF!=#REF!,IF(K363="Stroke",IF(K364="Stroke",IF((J364-J363)&lt;0,1000+J364-J363,J364-J363),""),""),"")</f>
        <v>#REF!</v>
      </c>
      <c r="M363" s="5" t="s">
        <v>1</v>
      </c>
      <c r="N363" s="5" t="s">
        <v>2</v>
      </c>
      <c r="O363" s="5" t="n">
        <v>320</v>
      </c>
      <c r="P363" s="5" t="e">
        <f aca="false">IF(#REF!=#REF!,IF(K363="Stroke",IF(K364="Stroke",IF(#REF!=#REF!,IF(Q363=Q364,IF((J364-J363)&lt;0,1000+J364-J363-O363,J364-J363-O363),""),""),""),""),"")</f>
        <v>#REF!</v>
      </c>
      <c r="Q363" s="5" t="n">
        <v>1</v>
      </c>
      <c r="R363" s="5" t="e">
        <f aca="false">IF(#REF!&lt;&gt;#REF!,COUNTIFS($K$112:$K$1378,$K$112,#REF!,#REF!),"")</f>
        <v>#REF!</v>
      </c>
      <c r="S363" s="5" t="e">
        <f aca="false">IF(AND(#REF!&lt;&gt;#REF!,#REF!=#REF!,M363="positive",M364="negative"),1,"")</f>
        <v>#REF!</v>
      </c>
      <c r="T363" s="5" t="e">
        <f aca="false">IF(AND(#REF!=#REF!,K:K="stroke",M:M="positive",S363&lt;&gt;"1"),1,"")</f>
        <v>#REF!</v>
      </c>
      <c r="U363" s="5" t="e">
        <f aca="false">IF((AND(R363&lt;&gt;"",W363&lt;&gt;1,K:K="stroke",M:M="negative",#REF!=#REF!)),IF(W363&lt;&gt;0,"",1),"")</f>
        <v>#REF!</v>
      </c>
      <c r="V363" s="5" t="e">
        <f aca="false">IF(R363="","",(SUM(S363:U363)+W363))</f>
        <v>#REF!</v>
      </c>
      <c r="W363" s="5" t="e">
        <f aca="false">IF(#REF!&lt;&gt;#REF!,COUNTIFS($K$112:$K$1378,"up",#REF!,#REF!),"")</f>
        <v>#REF!</v>
      </c>
      <c r="X363" s="5" t="e">
        <f aca="false">IF(#REF!&lt;&gt;#REF!,COUNTIFS($K$112:$K$1378,"SRS",#REF!,#REF!),"")</f>
        <v>#REF!</v>
      </c>
      <c r="Y363" s="5" t="e">
        <f aca="false">IF(R363&lt;&gt;"",IF(R363=1,"",COUNTIFS($O$112:$O$1378,"&gt;40",#REF!,#REF!)),"")</f>
        <v>#REF!</v>
      </c>
      <c r="Z363" s="5" t="s">
        <v>35</v>
      </c>
      <c r="AA363" s="5"/>
      <c r="AB363" s="5"/>
      <c r="AC363" s="5"/>
      <c r="AD363" s="5"/>
      <c r="AE363" s="5"/>
      <c r="AF363" s="5"/>
      <c r="AG363" s="5"/>
      <c r="AH363" s="5"/>
    </row>
    <row r="364" s="5" customFormat="true" ht="15.75" hidden="false" customHeight="false" outlineLevel="0" collapsed="false">
      <c r="A364" s="11" t="n">
        <f aca="false">I364+(H364*60)+(G364*3600)</f>
        <v>67315</v>
      </c>
      <c r="B364" s="16" t="str">
        <f aca="false">CONCATENATE(D364,E364,F364,G364,H364,I364)</f>
        <v>20171021184155</v>
      </c>
      <c r="C364" s="11" t="str">
        <f aca="false">CONCATENATE(D364,E364,F364)</f>
        <v>20171021</v>
      </c>
      <c r="D364" s="11" t="n">
        <v>2017</v>
      </c>
      <c r="E364" s="11" t="n">
        <v>10</v>
      </c>
      <c r="F364" s="11" t="n">
        <v>21</v>
      </c>
      <c r="G364" s="11" t="n">
        <v>18</v>
      </c>
      <c r="H364" s="11" t="n">
        <v>41</v>
      </c>
      <c r="I364" s="11" t="n">
        <v>55</v>
      </c>
      <c r="J364" s="11" t="n">
        <v>527</v>
      </c>
      <c r="K364" s="17" t="s">
        <v>21</v>
      </c>
      <c r="L364" s="1" t="e">
        <f aca="false">IF(#REF!=#REF!,IF(K364="Stroke",IF(K365="Stroke",IF((J365-J364)&lt;0,1000+J365-J364,J365-J364),""),""),"")</f>
        <v>#REF!</v>
      </c>
      <c r="M364" s="11" t="s">
        <v>1</v>
      </c>
      <c r="N364" s="11" t="s">
        <v>2</v>
      </c>
      <c r="O364" s="11" t="n">
        <v>0</v>
      </c>
      <c r="P364" s="1" t="e">
        <f aca="false">IF(#REF!=#REF!,IF(K364="Stroke",IF(K365="Stroke",IF(#REF!=#REF!,IF(Q364=Q365,IF((J365-J364)&lt;0,1000+J365-J364-O364,J365-J364-O364),""),""),""),""),"")</f>
        <v>#REF!</v>
      </c>
      <c r="Q364" s="11" t="n">
        <v>1</v>
      </c>
      <c r="R364" s="1" t="e">
        <f aca="false">IF(#REF!&lt;&gt;#REF!,COUNTIFS($K$112:$K$1378,$K$112,#REF!,#REF!),"")</f>
        <v>#REF!</v>
      </c>
      <c r="S364" s="1" t="e">
        <f aca="false">IF(AND(#REF!&lt;&gt;#REF!,#REF!=#REF!,M364="positive",M365="negative"),1,"")</f>
        <v>#REF!</v>
      </c>
      <c r="T364" s="1" t="e">
        <f aca="false">IF(AND(#REF!=#REF!,K:K="stroke",M:M="positive",S364&lt;&gt;"1"),1,"")</f>
        <v>#REF!</v>
      </c>
      <c r="U364" s="1" t="e">
        <f aca="false">IF((AND(R364&lt;&gt;"",W364&lt;&gt;1,K:K="stroke",M:M="negative",#REF!=#REF!)),IF(W364&lt;&gt;0,"",1),"")</f>
        <v>#REF!</v>
      </c>
      <c r="V364" s="1" t="e">
        <f aca="false">IF(R364="","",(SUM(S364:U364)+W364))</f>
        <v>#REF!</v>
      </c>
      <c r="W364" s="1" t="e">
        <f aca="false">IF(#REF!&lt;&gt;#REF!,COUNTIFS($K$112:$K$1378,"up",#REF!,#REF!),"")</f>
        <v>#REF!</v>
      </c>
      <c r="X364" s="1" t="e">
        <f aca="false">IF(#REF!&lt;&gt;#REF!,COUNTIFS($K$112:$K$1378,"SRS",#REF!,#REF!),"")</f>
        <v>#REF!</v>
      </c>
      <c r="Y364" s="1" t="e">
        <f aca="false">IF(R364&lt;&gt;"",IF(R364=1,"",COUNTIFS($O$112:$O$1378,"&gt;40",#REF!,#REF!)),"")</f>
        <v>#REF!</v>
      </c>
      <c r="Z364" s="11" t="s">
        <v>36</v>
      </c>
      <c r="AA364" s="11"/>
      <c r="AB364" s="11"/>
      <c r="AC364" s="11"/>
      <c r="AD364" s="11"/>
      <c r="AE364" s="11"/>
      <c r="AF364" s="11"/>
      <c r="AG364" s="11"/>
      <c r="AH364" s="11"/>
    </row>
    <row r="365" customFormat="false" ht="15.75" hidden="false" customHeight="false" outlineLevel="0" collapsed="false">
      <c r="A365" s="5" t="n">
        <f aca="false">I365+(H365*60)+(G365*3600)</f>
        <v>67587</v>
      </c>
      <c r="B365" s="6" t="str">
        <f aca="false">CONCATENATE(D365,E365,F365,G365,H365,I365)</f>
        <v>20171021184627</v>
      </c>
      <c r="C365" s="5" t="str">
        <f aca="false">CONCATENATE(D365,E365,F365)</f>
        <v>20171021</v>
      </c>
      <c r="D365" s="5" t="n">
        <v>2017</v>
      </c>
      <c r="E365" s="5" t="n">
        <v>10</v>
      </c>
      <c r="F365" s="5" t="n">
        <v>21</v>
      </c>
      <c r="G365" s="5" t="n">
        <v>18</v>
      </c>
      <c r="H365" s="5" t="n">
        <v>46</v>
      </c>
      <c r="I365" s="5" t="n">
        <v>27</v>
      </c>
      <c r="J365" s="5" t="n">
        <v>321</v>
      </c>
      <c r="K365" s="5" t="s">
        <v>11</v>
      </c>
      <c r="L365" s="5" t="e">
        <f aca="false">IF(#REF!=#REF!,IF(K365="Stroke",IF(K366="Stroke",IF((J366-J365)&lt;0,1000+J366-J365,J366-J365),""),""),"")</f>
        <v>#REF!</v>
      </c>
      <c r="M365" s="5" t="s">
        <v>29</v>
      </c>
      <c r="N365" s="5" t="s">
        <v>2</v>
      </c>
      <c r="O365" s="5" t="n">
        <v>192</v>
      </c>
      <c r="P365" s="5" t="e">
        <f aca="false">IF(#REF!=#REF!,IF(K365="Stroke",IF(K366="Stroke",IF(#REF!=#REF!,IF(Q365=Q366,IF((J366-J365)&lt;0,1000+J366-J365-O365,J366-J365-O365),""),""),""),""),"")</f>
        <v>#REF!</v>
      </c>
      <c r="Q365" s="5" t="n">
        <v>1</v>
      </c>
      <c r="R365" s="5" t="e">
        <f aca="false">IF(#REF!&lt;&gt;#REF!,COUNTIFS($K$112:$K$1378,$K$112,#REF!,#REF!),"")</f>
        <v>#REF!</v>
      </c>
      <c r="S365" s="5" t="e">
        <f aca="false">IF(AND(#REF!&lt;&gt;#REF!,#REF!=#REF!,M365="positive",M366="negative"),1,"")</f>
        <v>#REF!</v>
      </c>
      <c r="T365" s="5" t="e">
        <f aca="false">IF(AND(#REF!=#REF!,K:K="stroke",M:M="positive",S365&lt;&gt;"1"),1,"")</f>
        <v>#REF!</v>
      </c>
      <c r="U365" s="5" t="e">
        <f aca="false">IF((AND(R365&lt;&gt;"",W365&lt;&gt;1,K:K="stroke",M:M="negative",#REF!=#REF!)),IF(W365&lt;&gt;0,"",1),"")</f>
        <v>#REF!</v>
      </c>
      <c r="V365" s="5" t="e">
        <f aca="false">IF(R365="","",(SUM(S365:U365)+W365))</f>
        <v>#REF!</v>
      </c>
      <c r="W365" s="5" t="e">
        <f aca="false">IF(#REF!&lt;&gt;#REF!,COUNTIFS($K$112:$K$1378,"up",#REF!,#REF!),"")</f>
        <v>#REF!</v>
      </c>
      <c r="X365" s="5" t="e">
        <f aca="false">IF(#REF!&lt;&gt;#REF!,COUNTIFS($K$112:$K$1378,"SRS",#REF!,#REF!),"")</f>
        <v>#REF!</v>
      </c>
      <c r="Y365" s="5" t="e">
        <f aca="false">IF(R365&lt;&gt;"",IF(R365=1,"",COUNTIFS($O$112:$O$1378,"&gt;40",#REF!,#REF!)),"")</f>
        <v>#REF!</v>
      </c>
      <c r="Z365" s="5" t="s">
        <v>37</v>
      </c>
      <c r="AA365" s="5"/>
      <c r="AB365" s="5"/>
      <c r="AC365" s="5"/>
      <c r="AD365" s="5"/>
      <c r="AE365" s="5"/>
      <c r="AF365" s="5"/>
      <c r="AG365" s="5"/>
      <c r="AH365" s="5"/>
    </row>
    <row r="366" customFormat="false" ht="15.75" hidden="false" customHeight="false" outlineLevel="0" collapsed="false">
      <c r="A366" s="5" t="n">
        <f aca="false">I366+(H366*60)+(G366*3600)</f>
        <v>67278</v>
      </c>
      <c r="B366" s="6" t="str">
        <f aca="false">CONCATENATE(D366,E366,F366,G366,H366,I366)</f>
        <v>20171024184118</v>
      </c>
      <c r="C366" s="5" t="str">
        <f aca="false">CONCATENATE(D366,E366,F366)</f>
        <v>20171024</v>
      </c>
      <c r="D366" s="5" t="n">
        <v>2017</v>
      </c>
      <c r="E366" s="5" t="n">
        <v>10</v>
      </c>
      <c r="F366" s="5" t="n">
        <v>24</v>
      </c>
      <c r="G366" s="5" t="n">
        <v>18</v>
      </c>
      <c r="H366" s="5" t="n">
        <v>41</v>
      </c>
      <c r="I366" s="5" t="n">
        <v>18</v>
      </c>
      <c r="J366" s="5" t="n">
        <v>449</v>
      </c>
      <c r="K366" s="14" t="s">
        <v>0</v>
      </c>
      <c r="L366" s="5" t="e">
        <f aca="false">IF(#REF!=#REF!,IF(K366="Stroke",IF(K367="Stroke",IF((J367-J366)&lt;0,1000+J367-J366,J367-J366),""),""),"")</f>
        <v>#REF!</v>
      </c>
      <c r="M366" s="5" t="s">
        <v>1</v>
      </c>
      <c r="N366" s="5" t="s">
        <v>2</v>
      </c>
      <c r="O366" s="5" t="n">
        <v>10</v>
      </c>
      <c r="P366" s="5" t="e">
        <f aca="false">IF(#REF!=#REF!,IF(K366="Stroke",IF(K367="Stroke",IF(#REF!=#REF!,IF(Q366=Q367,IF((J367-J366)&lt;0,1000+J367-J366-O366,J367-J366-O366),""),""),""),""),"")</f>
        <v>#REF!</v>
      </c>
      <c r="Q366" s="14" t="n">
        <v>1</v>
      </c>
      <c r="R366" s="5" t="e">
        <f aca="false">IF(#REF!&lt;&gt;#REF!,COUNTIFS($K$112:$K$1378,$K$112,#REF!,#REF!),"")</f>
        <v>#REF!</v>
      </c>
      <c r="S366" s="5" t="e">
        <f aca="false">IF(AND(#REF!&lt;&gt;#REF!,#REF!=#REF!,M366="positive",M367="negative"),1,"")</f>
        <v>#REF!</v>
      </c>
      <c r="T366" s="5" t="e">
        <f aca="false">IF(AND(#REF!=#REF!,K:K="stroke",M:M="positive",S366&lt;&gt;"1"),1,"")</f>
        <v>#REF!</v>
      </c>
      <c r="U366" s="5" t="e">
        <f aca="false">IF((AND(R366&lt;&gt;"",W366&lt;&gt;1,K:K="stroke",M:M="negative",#REF!=#REF!)),IF(W366&lt;&gt;0,"",1),"")</f>
        <v>#REF!</v>
      </c>
      <c r="V366" s="5" t="e">
        <f aca="false">IF(R366="","",(SUM(S366:U366)+W366))</f>
        <v>#REF!</v>
      </c>
      <c r="W366" s="5" t="e">
        <f aca="false">IF(#REF!&lt;&gt;#REF!,COUNTIFS($K$112:$K$1378,"up",#REF!,#REF!),"")</f>
        <v>#REF!</v>
      </c>
      <c r="X366" s="5" t="e">
        <f aca="false">IF(#REF!&lt;&gt;#REF!,COUNTIFS($K$112:$K$1378,"SRS",#REF!,#REF!),"")</f>
        <v>#REF!</v>
      </c>
      <c r="Y366" s="5" t="e">
        <f aca="false">IF(R366&lt;&gt;"",IF(R366=1,"",COUNTIFS($O$112:$O$1378,"&gt;40",#REF!,#REF!)),"")</f>
        <v>#REF!</v>
      </c>
      <c r="Z366" s="5"/>
      <c r="AA366" s="5"/>
      <c r="AB366" s="5"/>
      <c r="AC366" s="5"/>
      <c r="AD366" s="5"/>
      <c r="AE366" s="5"/>
      <c r="AF366" s="5"/>
      <c r="AG366" s="5"/>
      <c r="AH366" s="5"/>
    </row>
    <row r="367" customFormat="false" ht="15.75" hidden="false" customHeight="false" outlineLevel="0" collapsed="false">
      <c r="A367" s="5" t="n">
        <f aca="false">I367+(H367*60)+(G367*3600)</f>
        <v>51049</v>
      </c>
      <c r="B367" s="6" t="str">
        <f aca="false">CONCATENATE(D367,E367,F367,G367,H367,I367)</f>
        <v>20171112141049</v>
      </c>
      <c r="C367" s="5" t="str">
        <f aca="false">CONCATENATE(D367,E367,F367)</f>
        <v>20171112</v>
      </c>
      <c r="D367" s="5" t="n">
        <v>2017</v>
      </c>
      <c r="E367" s="5" t="n">
        <v>11</v>
      </c>
      <c r="F367" s="5" t="n">
        <v>12</v>
      </c>
      <c r="G367" s="5" t="n">
        <v>14</v>
      </c>
      <c r="H367" s="5" t="n">
        <v>10</v>
      </c>
      <c r="I367" s="5" t="n">
        <v>49</v>
      </c>
      <c r="J367" s="5" t="n">
        <v>392</v>
      </c>
      <c r="K367" s="14" t="s">
        <v>11</v>
      </c>
      <c r="L367" s="5" t="e">
        <f aca="false">IF(#REF!=#REF!,IF(K367="Stroke",IF(K368="Stroke",IF((J368-J367)&lt;0,1000+J368-J367,J368-J367),""),""),"")</f>
        <v>#REF!</v>
      </c>
      <c r="M367" s="5" t="s">
        <v>1</v>
      </c>
      <c r="N367" s="5" t="s">
        <v>2</v>
      </c>
      <c r="O367" s="5" t="n">
        <v>6</v>
      </c>
      <c r="P367" s="5" t="e">
        <f aca="false">IF(#REF!=#REF!,IF(K367="Stroke",IF(K368="Stroke",IF(#REF!=#REF!,IF(Q367=Q368,IF((J368-J367)&lt;0,1000+J368-J367-O367,J368-J367-O367),""),""),""),""),"")</f>
        <v>#REF!</v>
      </c>
      <c r="Q367" s="14" t="n">
        <v>1</v>
      </c>
      <c r="R367" s="5" t="e">
        <f aca="false">IF(#REF!&lt;&gt;#REF!,COUNTIFS($K$112:$K$1378,$K$112,#REF!,#REF!),"")</f>
        <v>#REF!</v>
      </c>
      <c r="S367" s="5" t="e">
        <f aca="false">IF(AND(#REF!&lt;&gt;#REF!,#REF!=#REF!,M367="positive",M368="negative"),1,"")</f>
        <v>#REF!</v>
      </c>
      <c r="T367" s="5" t="e">
        <f aca="false">IF(AND(#REF!=#REF!,K:K="stroke",M:M="positive",S367&lt;&gt;"1"),1,"")</f>
        <v>#REF!</v>
      </c>
      <c r="U367" s="5" t="e">
        <f aca="false">IF((AND(R367&lt;&gt;"",W367&lt;&gt;1,K:K="stroke",M:M="negative",#REF!=#REF!)),IF(W367&lt;&gt;0,"",1),"")</f>
        <v>#REF!</v>
      </c>
      <c r="V367" s="5" t="e">
        <f aca="false">IF(R367="","",(SUM(S367:U367)+W367))</f>
        <v>#REF!</v>
      </c>
      <c r="W367" s="5" t="e">
        <f aca="false">IF(#REF!&lt;&gt;#REF!,COUNTIFS($K$112:$K$1378,"up",#REF!,#REF!),"")</f>
        <v>#REF!</v>
      </c>
      <c r="X367" s="5" t="e">
        <f aca="false">IF(#REF!&lt;&gt;#REF!,COUNTIFS($K$112:$K$1378,"SRS",#REF!,#REF!),"")</f>
        <v>#REF!</v>
      </c>
      <c r="Y367" s="5" t="e">
        <f aca="false">IF(R367&lt;&gt;"",IF(R367=1,"",COUNTIFS($O$112:$O$1378,"&gt;40",#REF!,#REF!)),"")</f>
        <v>#REF!</v>
      </c>
      <c r="Z367" s="5"/>
      <c r="AA367" s="5"/>
      <c r="AB367" s="5"/>
      <c r="AC367" s="5"/>
      <c r="AD367" s="5"/>
      <c r="AE367" s="5"/>
      <c r="AF367" s="5"/>
      <c r="AG367" s="5"/>
      <c r="AH367" s="5"/>
    </row>
    <row r="368" customFormat="false" ht="15.75" hidden="false" customHeight="false" outlineLevel="0" collapsed="false">
      <c r="A368" s="1" t="n">
        <f aca="false">I368+(H368*60)+(G368*3600)</f>
        <v>51049</v>
      </c>
      <c r="B368" s="2" t="str">
        <f aca="false">CONCATENATE(D368,E368,F368,G368,H368,I368)</f>
        <v>20171112141049</v>
      </c>
      <c r="C368" s="1" t="str">
        <f aca="false">CONCATENATE(D368,E368,F368)</f>
        <v>20171112</v>
      </c>
      <c r="D368" s="1" t="n">
        <v>2017</v>
      </c>
      <c r="E368" s="1" t="n">
        <v>11</v>
      </c>
      <c r="F368" s="1" t="n">
        <v>12</v>
      </c>
      <c r="G368" s="1" t="n">
        <v>14</v>
      </c>
      <c r="H368" s="1" t="n">
        <v>10</v>
      </c>
      <c r="I368" s="1" t="n">
        <v>49</v>
      </c>
      <c r="J368" s="1" t="n">
        <v>453</v>
      </c>
      <c r="K368" s="15" t="s">
        <v>16</v>
      </c>
      <c r="L368" s="1" t="e">
        <f aca="false">IF(#REF!=#REF!,IF(K368="Stroke",IF(K369="Stroke",IF((J369-J368)&lt;0,1000+J369-J368,J369-J368),""),""),"")</f>
        <v>#REF!</v>
      </c>
      <c r="M368" s="1" t="s">
        <v>1</v>
      </c>
      <c r="N368" s="1" t="s">
        <v>38</v>
      </c>
      <c r="O368" s="1" t="n">
        <v>0</v>
      </c>
      <c r="P368" s="1" t="e">
        <f aca="false">IF(#REF!=#REF!,IF(K368="Stroke",IF(K369="Stroke",IF(#REF!=#REF!,IF(Q368=Q369,IF((J369-J368)&lt;0,1000+J369-J368-O368,J369-J368-O368),""),""),""),""),"")</f>
        <v>#REF!</v>
      </c>
      <c r="R368" s="1" t="e">
        <f aca="false">IF(#REF!&lt;&gt;#REF!,COUNTIFS($K$112:$K$1378,$K$112,#REF!,#REF!),"")</f>
        <v>#REF!</v>
      </c>
      <c r="S368" s="1" t="e">
        <f aca="false">IF(AND(#REF!&lt;&gt;#REF!,#REF!=#REF!,M368="positive",M369="negative"),1,"")</f>
        <v>#REF!</v>
      </c>
      <c r="T368" s="1" t="e">
        <f aca="false">IF(AND(#REF!=#REF!,K:K="stroke",M:M="positive",S368&lt;&gt;"1"),1,"")</f>
        <v>#REF!</v>
      </c>
      <c r="U368" s="1" t="e">
        <f aca="false">IF((AND(R368&lt;&gt;"",W368&lt;&gt;1,K:K="stroke",M:M="negative",#REF!=#REF!)),IF(W368&lt;&gt;0,"",1),"")</f>
        <v>#REF!</v>
      </c>
      <c r="V368" s="1" t="e">
        <f aca="false">IF(R368="","",(SUM(S368:U368)+W368))</f>
        <v>#REF!</v>
      </c>
      <c r="W368" s="1" t="e">
        <f aca="false">IF(#REF!&lt;&gt;#REF!,COUNTIFS($K$112:$K$1378,"up",#REF!,#REF!),"")</f>
        <v>#REF!</v>
      </c>
      <c r="X368" s="1" t="e">
        <f aca="false">IF(#REF!&lt;&gt;#REF!,COUNTIFS($K$112:$K$1378,"SRS",#REF!,#REF!),"")</f>
        <v>#REF!</v>
      </c>
      <c r="Y368" s="1" t="e">
        <f aca="false">IF(R368&lt;&gt;"",IF(R368=1,"",COUNTIFS($O$112:$O$1378,"&gt;40",#REF!,#REF!)),"")</f>
        <v>#REF!</v>
      </c>
    </row>
    <row r="369" customFormat="false" ht="15.75" hidden="false" customHeight="false" outlineLevel="0" collapsed="false">
      <c r="A369" s="5" t="n">
        <f aca="false">I369+(H369*60)+(G369*3600)</f>
        <v>51067</v>
      </c>
      <c r="B369" s="6" t="str">
        <f aca="false">CONCATENATE(D369,E369,F369,G369,H369,I369)</f>
        <v>2017111214117</v>
      </c>
      <c r="C369" s="5" t="str">
        <f aca="false">CONCATENATE(D369,E369,F369)</f>
        <v>20171112</v>
      </c>
      <c r="D369" s="5" t="n">
        <v>2017</v>
      </c>
      <c r="E369" s="5" t="n">
        <v>11</v>
      </c>
      <c r="F369" s="5" t="n">
        <v>12</v>
      </c>
      <c r="G369" s="5" t="n">
        <v>14</v>
      </c>
      <c r="H369" s="5" t="n">
        <v>11</v>
      </c>
      <c r="I369" s="5" t="n">
        <v>7</v>
      </c>
      <c r="J369" s="5" t="n">
        <v>134</v>
      </c>
      <c r="K369" s="14" t="s">
        <v>11</v>
      </c>
      <c r="L369" s="5" t="e">
        <f aca="false">IF(#REF!=#REF!,IF(K369="Stroke",IF(K370="Stroke",IF((J370-J369)&lt;0,1000+J370-J369,J370-J369),""),""),"")</f>
        <v>#REF!</v>
      </c>
      <c r="M369" s="5" t="s">
        <v>1</v>
      </c>
      <c r="N369" s="5" t="s">
        <v>2</v>
      </c>
      <c r="O369" s="5" t="n">
        <v>5</v>
      </c>
      <c r="P369" s="5" t="e">
        <f aca="false">IF(#REF!=#REF!,IF(K369="Stroke",IF(K370="Stroke",IF(#REF!=#REF!,IF(Q369=Q370,IF((J370-J369)&lt;0,1000+J370-J369-O369,J370-J369-O369),""),""),""),""),"")</f>
        <v>#REF!</v>
      </c>
      <c r="Q369" s="14" t="n">
        <v>1</v>
      </c>
      <c r="R369" s="5" t="e">
        <f aca="false">IF(#REF!&lt;&gt;#REF!,COUNTIFS($K$112:$K$1378,$K$112,#REF!,#REF!),"")</f>
        <v>#REF!</v>
      </c>
      <c r="S369" s="5" t="e">
        <f aca="false">IF(AND(#REF!&lt;&gt;#REF!,#REF!=#REF!,M369="positive",M370="negative"),1,"")</f>
        <v>#REF!</v>
      </c>
      <c r="T369" s="5" t="e">
        <f aca="false">IF(AND(#REF!=#REF!,K:K="stroke",M:M="positive",S369&lt;&gt;"1"),1,"")</f>
        <v>#REF!</v>
      </c>
      <c r="U369" s="5" t="e">
        <f aca="false">IF((AND(R369&lt;&gt;"",W369&lt;&gt;1,K:K="stroke",M:M="negative",#REF!=#REF!)),IF(W369&lt;&gt;0,"",1),"")</f>
        <v>#REF!</v>
      </c>
      <c r="V369" s="5" t="e">
        <f aca="false">IF(R369="","",(SUM(S369:U369)+W369))</f>
        <v>#REF!</v>
      </c>
      <c r="W369" s="5" t="e">
        <f aca="false">IF(#REF!&lt;&gt;#REF!,COUNTIFS($K$112:$K$1378,"up",#REF!,#REF!),"")</f>
        <v>#REF!</v>
      </c>
      <c r="X369" s="5" t="e">
        <f aca="false">IF(#REF!&lt;&gt;#REF!,COUNTIFS($K$112:$K$1378,"SRS",#REF!,#REF!),"")</f>
        <v>#REF!</v>
      </c>
      <c r="Y369" s="5" t="e">
        <f aca="false">IF(#REF!&lt;&gt;#REF!,1,"")</f>
        <v>#REF!</v>
      </c>
      <c r="Z369" s="5" t="s">
        <v>39</v>
      </c>
      <c r="AA369" s="5"/>
      <c r="AB369" s="5"/>
      <c r="AC369" s="5"/>
      <c r="AD369" s="5"/>
      <c r="AE369" s="5"/>
      <c r="AF369" s="5"/>
      <c r="AG369" s="5"/>
      <c r="AH369" s="5"/>
    </row>
    <row r="370" customFormat="false" ht="15.75" hidden="false" customHeight="false" outlineLevel="0" collapsed="false">
      <c r="A370" s="1" t="n">
        <f aca="false">I370+(H370*60)+(G370*3600)</f>
        <v>51067</v>
      </c>
      <c r="B370" s="2" t="str">
        <f aca="false">CONCATENATE(D370,E370,F370,G370,H370,I370)</f>
        <v>2017111214117</v>
      </c>
      <c r="C370" s="1" t="str">
        <f aca="false">CONCATENATE(D370,E370,F370)</f>
        <v>20171112</v>
      </c>
      <c r="D370" s="1" t="n">
        <v>2017</v>
      </c>
      <c r="E370" s="1" t="n">
        <v>11</v>
      </c>
      <c r="F370" s="1" t="n">
        <v>12</v>
      </c>
      <c r="G370" s="1" t="n">
        <v>14</v>
      </c>
      <c r="H370" s="1" t="n">
        <v>11</v>
      </c>
      <c r="I370" s="1" t="n">
        <v>7</v>
      </c>
      <c r="J370" s="1" t="n">
        <v>154</v>
      </c>
      <c r="K370" s="15" t="s">
        <v>16</v>
      </c>
      <c r="L370" s="1" t="e">
        <f aca="false">IF(#REF!=#REF!,IF(K370="Stroke",IF(K371="Stroke",IF((J371-J370)&lt;0,1000+J371-J370,J371-J370),""),""),"")</f>
        <v>#REF!</v>
      </c>
      <c r="M370" s="1" t="s">
        <v>1</v>
      </c>
      <c r="N370" s="1" t="s">
        <v>2</v>
      </c>
      <c r="O370" s="1" t="n">
        <v>0</v>
      </c>
      <c r="P370" s="1" t="e">
        <f aca="false">IF(#REF!=#REF!,IF(K370="Stroke",IF(K371="Stroke",IF(#REF!=#REF!,IF(Q370=Q371,IF((J371-J370)&lt;0,1000+J371-J370-O370,J371-J370-O370),""),""),""),""),"")</f>
        <v>#REF!</v>
      </c>
      <c r="Q370" s="15"/>
      <c r="R370" s="1" t="e">
        <f aca="false">IF(#REF!&lt;&gt;#REF!,COUNTIFS($K$112:$K$1378,$K$112,#REF!,#REF!),"")</f>
        <v>#REF!</v>
      </c>
      <c r="S370" s="1" t="e">
        <f aca="false">IF(AND(#REF!&lt;&gt;#REF!,#REF!=#REF!,M370="positive",M371="negative"),1,"")</f>
        <v>#REF!</v>
      </c>
      <c r="T370" s="1" t="e">
        <f aca="false">IF(AND(#REF!=#REF!,K:K="stroke",M:M="positive",S370&lt;&gt;"1"),1,"")</f>
        <v>#REF!</v>
      </c>
      <c r="U370" s="1" t="e">
        <f aca="false">IF((AND(R370&lt;&gt;"",W370&lt;&gt;1,K:K="stroke",M:M="negative",#REF!=#REF!)),IF(W370&lt;&gt;0,"",1),"")</f>
        <v>#REF!</v>
      </c>
      <c r="V370" s="1" t="e">
        <f aca="false">IF(R370="","",(SUM(S370:U370)+W370))</f>
        <v>#REF!</v>
      </c>
      <c r="W370" s="1" t="e">
        <f aca="false">IF(#REF!&lt;&gt;#REF!,COUNTIFS($K$112:$K$1378,"up",#REF!,#REF!),"")</f>
        <v>#REF!</v>
      </c>
      <c r="X370" s="1" t="e">
        <f aca="false">IF(#REF!&lt;&gt;#REF!,COUNTIFS($K$112:$K$1378,"SRS",#REF!,#REF!),"")</f>
        <v>#REF!</v>
      </c>
      <c r="Y370" s="1" t="e">
        <f aca="false">IF(#REF!&lt;&gt;#REF!,1,"")</f>
        <v>#REF!</v>
      </c>
    </row>
    <row r="371" customFormat="false" ht="15.75" hidden="false" customHeight="false" outlineLevel="0" collapsed="false">
      <c r="A371" s="1" t="n">
        <f aca="false">I371+(H371*60)+(G371*3600)</f>
        <v>51067</v>
      </c>
      <c r="B371" s="2" t="str">
        <f aca="false">CONCATENATE(D371,E371,F371,G371,H371,I371)</f>
        <v>2017111214117</v>
      </c>
      <c r="C371" s="1" t="str">
        <f aca="false">CONCATENATE(D371,E371,F371)</f>
        <v>20171112</v>
      </c>
      <c r="D371" s="1" t="n">
        <v>2017</v>
      </c>
      <c r="E371" s="1" t="n">
        <v>11</v>
      </c>
      <c r="F371" s="1" t="n">
        <v>12</v>
      </c>
      <c r="G371" s="1" t="n">
        <v>14</v>
      </c>
      <c r="H371" s="1" t="n">
        <v>11</v>
      </c>
      <c r="I371" s="1" t="n">
        <v>7</v>
      </c>
      <c r="J371" s="1" t="n">
        <v>170</v>
      </c>
      <c r="K371" s="15" t="s">
        <v>16</v>
      </c>
      <c r="L371" s="1" t="e">
        <f aca="false">IF(#REF!=#REF!,IF(K371="Stroke",IF(K372="Stroke",IF((J372-J371)&lt;0,1000+J372-J371,J372-J371),""),""),"")</f>
        <v>#REF!</v>
      </c>
      <c r="M371" s="1" t="s">
        <v>1</v>
      </c>
      <c r="N371" s="1" t="s">
        <v>2</v>
      </c>
      <c r="O371" s="1" t="n">
        <v>0</v>
      </c>
      <c r="P371" s="1" t="e">
        <f aca="false">IF(#REF!=#REF!,IF(K371="Stroke",IF(K372="Stroke",IF(#REF!=#REF!,IF(Q371=Q372,IF((J372-J371)&lt;0,1000+J372-J371-O371,J372-J371-O371),""),""),""),""),"")</f>
        <v>#REF!</v>
      </c>
      <c r="Q371" s="15"/>
      <c r="R371" s="1" t="e">
        <f aca="false">IF(#REF!&lt;&gt;#REF!,COUNTIFS($K$112:$K$1378,$K$112,#REF!,#REF!),"")</f>
        <v>#REF!</v>
      </c>
      <c r="S371" s="1" t="e">
        <f aca="false">IF(AND(#REF!&lt;&gt;#REF!,#REF!=#REF!,M371="positive",M372="negative"),1,"")</f>
        <v>#REF!</v>
      </c>
      <c r="T371" s="1" t="e">
        <f aca="false">IF(AND(#REF!=#REF!,K:K="stroke",M:M="positive",S371&lt;&gt;"1"),1,"")</f>
        <v>#REF!</v>
      </c>
      <c r="U371" s="1" t="e">
        <f aca="false">IF((AND(R371&lt;&gt;"",W371&lt;&gt;1,K:K="stroke",M:M="negative",#REF!=#REF!)),IF(W371&lt;&gt;0,"",1),"")</f>
        <v>#REF!</v>
      </c>
      <c r="V371" s="1" t="e">
        <f aca="false">IF(R371="","",(SUM(S371:U371)+W371))</f>
        <v>#REF!</v>
      </c>
      <c r="W371" s="1" t="e">
        <f aca="false">IF(#REF!&lt;&gt;#REF!,COUNTIFS($K$112:$K$1378,"up",#REF!,#REF!),"")</f>
        <v>#REF!</v>
      </c>
      <c r="X371" s="1" t="e">
        <f aca="false">IF(#REF!&lt;&gt;#REF!,COUNTIFS($K$112:$K$1378,"SRS",#REF!,#REF!),"")</f>
        <v>#REF!</v>
      </c>
      <c r="Y371" s="1" t="e">
        <f aca="false">IF(#REF!&lt;&gt;#REF!,1,"")</f>
        <v>#REF!</v>
      </c>
    </row>
    <row r="372" customFormat="false" ht="15.75" hidden="false" customHeight="false" outlineLevel="0" collapsed="false">
      <c r="A372" s="1" t="n">
        <f aca="false">I372+(H372*60)+(G372*3600)</f>
        <v>51067</v>
      </c>
      <c r="B372" s="2" t="str">
        <f aca="false">CONCATENATE(D372,E372,F372,G372,H372,I372)</f>
        <v>2017111214117</v>
      </c>
      <c r="C372" s="1" t="str">
        <f aca="false">CONCATENATE(D372,E372,F372)</f>
        <v>20171112</v>
      </c>
      <c r="D372" s="1" t="n">
        <v>2017</v>
      </c>
      <c r="E372" s="1" t="n">
        <v>11</v>
      </c>
      <c r="F372" s="1" t="n">
        <v>12</v>
      </c>
      <c r="G372" s="1" t="n">
        <v>14</v>
      </c>
      <c r="H372" s="1" t="n">
        <v>11</v>
      </c>
      <c r="I372" s="1" t="n">
        <v>7</v>
      </c>
      <c r="J372" s="1" t="n">
        <v>229</v>
      </c>
      <c r="K372" s="15" t="s">
        <v>16</v>
      </c>
      <c r="L372" s="1" t="e">
        <f aca="false">IF(#REF!=#REF!,IF(K372="Stroke",IF(K373="Stroke",IF((J373-J372)&lt;0,1000+J373-J372,J373-J372),""),""),"")</f>
        <v>#REF!</v>
      </c>
      <c r="M372" s="1" t="s">
        <v>1</v>
      </c>
      <c r="N372" s="1" t="s">
        <v>2</v>
      </c>
      <c r="O372" s="1" t="n">
        <v>0</v>
      </c>
      <c r="P372" s="1" t="e">
        <f aca="false">IF(#REF!=#REF!,IF(K372="Stroke",IF(K373="Stroke",IF(#REF!=#REF!,IF(Q372=Q373,IF((J373-J372)&lt;0,1000+J373-J372-O372,J373-J372-O372),""),""),""),""),"")</f>
        <v>#REF!</v>
      </c>
      <c r="Q372" s="15"/>
      <c r="R372" s="1" t="e">
        <f aca="false">IF(#REF!&lt;&gt;#REF!,COUNTIFS($K$112:$K$1378,$K$112,#REF!,#REF!),"")</f>
        <v>#REF!</v>
      </c>
      <c r="S372" s="1" t="e">
        <f aca="false">IF(AND(#REF!&lt;&gt;#REF!,#REF!=#REF!,M372="positive",M373="negative"),1,"")</f>
        <v>#REF!</v>
      </c>
      <c r="T372" s="1" t="e">
        <f aca="false">IF(AND(#REF!=#REF!,K:K="stroke",M:M="positive",S372&lt;&gt;"1"),1,"")</f>
        <v>#REF!</v>
      </c>
      <c r="U372" s="1" t="e">
        <f aca="false">IF((AND(R372&lt;&gt;"",W372&lt;&gt;1,K:K="stroke",M:M="negative",#REF!=#REF!)),IF(W372&lt;&gt;0,"",1),"")</f>
        <v>#REF!</v>
      </c>
      <c r="V372" s="1" t="e">
        <f aca="false">IF(R372="","",(SUM(S372:U372)+W372))</f>
        <v>#REF!</v>
      </c>
      <c r="W372" s="1" t="e">
        <f aca="false">IF(#REF!&lt;&gt;#REF!,COUNTIFS($K$112:$K$1378,"up",#REF!,#REF!),"")</f>
        <v>#REF!</v>
      </c>
      <c r="X372" s="1" t="e">
        <f aca="false">IF(#REF!&lt;&gt;#REF!,COUNTIFS($K$112:$K$1378,"SRS",#REF!,#REF!),"")</f>
        <v>#REF!</v>
      </c>
      <c r="Y372" s="1" t="e">
        <f aca="false">IF(R372&lt;&gt;"",IF(R372=1,"",COUNTIFS($O$112:$O$1378,"&gt;40",#REF!,#REF!)),"")</f>
        <v>#REF!</v>
      </c>
    </row>
    <row r="373" customFormat="false" ht="15.75" hidden="false" customHeight="false" outlineLevel="0" collapsed="false">
      <c r="A373" s="5" t="n">
        <f aca="false">I373+(H373*60)+(G373*3600)</f>
        <v>51090</v>
      </c>
      <c r="B373" s="6" t="str">
        <f aca="false">CONCATENATE(D373,E373,F373,G373,H373,I373)</f>
        <v>20171112141130</v>
      </c>
      <c r="C373" s="5" t="str">
        <f aca="false">CONCATENATE(D373,E373,F373)</f>
        <v>20171112</v>
      </c>
      <c r="D373" s="5" t="n">
        <v>2017</v>
      </c>
      <c r="E373" s="5" t="n">
        <v>11</v>
      </c>
      <c r="F373" s="5" t="n">
        <v>12</v>
      </c>
      <c r="G373" s="5" t="n">
        <v>14</v>
      </c>
      <c r="H373" s="5" t="n">
        <v>11</v>
      </c>
      <c r="I373" s="5" t="n">
        <v>30</v>
      </c>
      <c r="J373" s="5" t="n">
        <v>778</v>
      </c>
      <c r="K373" s="14" t="s">
        <v>11</v>
      </c>
      <c r="L373" s="5" t="e">
        <f aca="false">IF(#REF!=#REF!,IF(K373="Stroke",IF(K374="Stroke",IF((J374-J373)&lt;0,1000+J374-J373,J374-J373),""),""),"")</f>
        <v>#REF!</v>
      </c>
      <c r="M373" s="5" t="s">
        <v>1</v>
      </c>
      <c r="N373" s="5" t="s">
        <v>2</v>
      </c>
      <c r="O373" s="5" t="n">
        <v>8</v>
      </c>
      <c r="P373" s="5" t="e">
        <f aca="false">IF(#REF!=#REF!,IF(K373="Stroke",IF(K374="Stroke",IF(#REF!=#REF!,IF(Q373=Q374,IF((J374-J373)&lt;0,1000+J374-J373-O373,J374-J373-O373),""),""),""),""),"")</f>
        <v>#REF!</v>
      </c>
      <c r="Q373" s="14" t="n">
        <v>1</v>
      </c>
      <c r="R373" s="5" t="e">
        <f aca="false">IF(#REF!&lt;&gt;#REF!,COUNTIFS($K$112:$K$1378,$K$112,#REF!,#REF!),"")</f>
        <v>#REF!</v>
      </c>
      <c r="S373" s="5" t="e">
        <f aca="false">IF(AND(#REF!&lt;&gt;#REF!,#REF!=#REF!,M373="positive",M374="negative"),1,"")</f>
        <v>#REF!</v>
      </c>
      <c r="T373" s="5" t="e">
        <f aca="false">IF(AND(#REF!=#REF!,K:K="stroke",M:M="positive",S373&lt;&gt;"1"),1,"")</f>
        <v>#REF!</v>
      </c>
      <c r="U373" s="5" t="e">
        <f aca="false">IF((AND(R373&lt;&gt;"",W373&lt;&gt;1,K:K="stroke",M:M="negative",#REF!=#REF!)),IF(W373&lt;&gt;0,"",1),"")</f>
        <v>#REF!</v>
      </c>
      <c r="V373" s="5" t="e">
        <f aca="false">IF(R373="","",(SUM(S373:U373)+W373))</f>
        <v>#REF!</v>
      </c>
      <c r="W373" s="5" t="e">
        <f aca="false">IF(#REF!&lt;&gt;#REF!,COUNTIFS($K$112:$K$1378,"up",#REF!,#REF!),"")</f>
        <v>#REF!</v>
      </c>
      <c r="X373" s="5" t="e">
        <f aca="false">IF(#REF!&lt;&gt;#REF!,COUNTIFS($K$112:$K$1378,"SRS",#REF!,#REF!),"")</f>
        <v>#REF!</v>
      </c>
      <c r="Y373" s="5" t="e">
        <f aca="false">IF(R373&lt;&gt;"",IF(R373=1,"",COUNTIFS($O$112:$O$1378,"&gt;40",#REF!,#REF!)),"")</f>
        <v>#REF!</v>
      </c>
      <c r="Z373" s="5" t="s">
        <v>40</v>
      </c>
      <c r="AA373" s="5"/>
      <c r="AB373" s="5"/>
      <c r="AC373" s="5"/>
      <c r="AD373" s="5"/>
      <c r="AE373" s="5"/>
      <c r="AF373" s="5"/>
      <c r="AG373" s="5"/>
      <c r="AH373" s="5"/>
    </row>
    <row r="374" customFormat="false" ht="15.75" hidden="false" customHeight="false" outlineLevel="0" collapsed="false">
      <c r="A374" s="1" t="n">
        <f aca="false">I374+(H374*60)+(G374*3600)</f>
        <v>51090</v>
      </c>
      <c r="B374" s="2" t="str">
        <f aca="false">CONCATENATE(D374,E374,F374,G374,H374,I374)</f>
        <v>20171112141130</v>
      </c>
      <c r="C374" s="1" t="str">
        <f aca="false">CONCATENATE(D374,E374,F374)</f>
        <v>20171112</v>
      </c>
      <c r="D374" s="1" t="n">
        <v>2017</v>
      </c>
      <c r="E374" s="1" t="n">
        <v>11</v>
      </c>
      <c r="F374" s="1" t="n">
        <v>12</v>
      </c>
      <c r="G374" s="1" t="n">
        <v>14</v>
      </c>
      <c r="H374" s="1" t="n">
        <v>11</v>
      </c>
      <c r="I374" s="1" t="n">
        <v>30</v>
      </c>
      <c r="J374" s="1" t="n">
        <v>829</v>
      </c>
      <c r="K374" s="15" t="s">
        <v>11</v>
      </c>
      <c r="L374" s="1" t="e">
        <f aca="false">IF(#REF!=#REF!,IF(K374="Stroke",IF(K375="Stroke",IF((J375-J374)&lt;0,1000+J375-J374,J375-J374),""),""),"")</f>
        <v>#REF!</v>
      </c>
      <c r="M374" s="1" t="s">
        <v>1</v>
      </c>
      <c r="N374" s="1" t="s">
        <v>2</v>
      </c>
      <c r="O374" s="1" t="n">
        <v>8</v>
      </c>
      <c r="P374" s="1" t="e">
        <f aca="false">IF(#REF!=#REF!,IF(K374="Stroke",IF(K375="Stroke",IF(#REF!=#REF!,IF(Q374=Q375,IF((J375-J374)&lt;0,1000+J375-J374-O374,J375-J374-O374),""),""),""),""),"")</f>
        <v>#REF!</v>
      </c>
      <c r="Q374" s="15" t="n">
        <v>1</v>
      </c>
      <c r="R374" s="1" t="e">
        <f aca="false">IF(#REF!&lt;&gt;#REF!,COUNTIFS($K$112:$K$1378,$K$112,#REF!,#REF!),"")</f>
        <v>#REF!</v>
      </c>
      <c r="S374" s="1" t="e">
        <f aca="false">IF(AND(#REF!&lt;&gt;#REF!,#REF!=#REF!,M374="positive",M375="negative"),1,"")</f>
        <v>#REF!</v>
      </c>
      <c r="T374" s="1" t="e">
        <f aca="false">IF(AND(#REF!=#REF!,K:K="stroke",M:M="positive",S374&lt;&gt;"1"),1,"")</f>
        <v>#REF!</v>
      </c>
      <c r="U374" s="1" t="e">
        <f aca="false">IF((AND(R374&lt;&gt;"",W374&lt;&gt;1,K:K="stroke",M:M="negative",#REF!=#REF!)),IF(W374&lt;&gt;0,"",1),"")</f>
        <v>#REF!</v>
      </c>
      <c r="V374" s="1" t="e">
        <f aca="false">IF(R374="","",(SUM(S374:U374)+W374))</f>
        <v>#REF!</v>
      </c>
      <c r="W374" s="1" t="e">
        <f aca="false">IF(#REF!&lt;&gt;#REF!,COUNTIFS($K$112:$K$1378,"up",#REF!,#REF!),"")</f>
        <v>#REF!</v>
      </c>
      <c r="X374" s="1" t="e">
        <f aca="false">IF(#REF!&lt;&gt;#REF!,COUNTIFS($K$112:$K$1378,"SRS",#REF!,#REF!),"")</f>
        <v>#REF!</v>
      </c>
      <c r="Y374" s="1" t="e">
        <f aca="false">IF(R374&lt;&gt;"",IF(R374=1,"",COUNTIFS($O$112:$O$1378,"&gt;40",#REF!,#REF!)),"")</f>
        <v>#REF!</v>
      </c>
      <c r="Z374" s="1" t="s">
        <v>15</v>
      </c>
    </row>
    <row r="375" customFormat="false" ht="15.75" hidden="false" customHeight="false" outlineLevel="0" collapsed="false">
      <c r="A375" s="1" t="n">
        <f aca="false">I375+(H375*60)+(G375*3600)</f>
        <v>51090</v>
      </c>
      <c r="B375" s="2" t="str">
        <f aca="false">CONCATENATE(D375,E375,F375,G375,H375,I375)</f>
        <v>20171112141130</v>
      </c>
      <c r="C375" s="1" t="str">
        <f aca="false">CONCATENATE(D375,E375,F375)</f>
        <v>20171112</v>
      </c>
      <c r="D375" s="1" t="n">
        <v>2017</v>
      </c>
      <c r="E375" s="1" t="n">
        <v>11</v>
      </c>
      <c r="F375" s="1" t="n">
        <v>12</v>
      </c>
      <c r="G375" s="1" t="n">
        <v>14</v>
      </c>
      <c r="H375" s="1" t="n">
        <v>11</v>
      </c>
      <c r="I375" s="1" t="n">
        <v>30</v>
      </c>
      <c r="J375" s="1" t="n">
        <v>845</v>
      </c>
      <c r="K375" s="15" t="s">
        <v>11</v>
      </c>
      <c r="L375" s="1" t="e">
        <f aca="false">IF(#REF!=#REF!,IF(K375="Stroke",IF(K376="Stroke",IF((J376-J375)&lt;0,1000+J376-J375,J376-J375),""),""),"")</f>
        <v>#REF!</v>
      </c>
      <c r="M375" s="1" t="s">
        <v>1</v>
      </c>
      <c r="N375" s="1" t="s">
        <v>2</v>
      </c>
      <c r="O375" s="1" t="n">
        <v>8</v>
      </c>
      <c r="P375" s="1" t="e">
        <f aca="false">IF(#REF!=#REF!,IF(K375="Stroke",IF(K376="Stroke",IF(#REF!=#REF!,IF(Q375=Q376,IF((J376-J375)&lt;0,1000+J376-J375-O375,J376-J375-O375),""),""),""),""),"")</f>
        <v>#REF!</v>
      </c>
      <c r="Q375" s="15" t="n">
        <v>1</v>
      </c>
      <c r="R375" s="1" t="e">
        <f aca="false">IF(#REF!&lt;&gt;#REF!,COUNTIFS($K$112:$K$1378,$K$112,#REF!,#REF!),"")</f>
        <v>#REF!</v>
      </c>
      <c r="S375" s="1" t="e">
        <f aca="false">IF(AND(#REF!&lt;&gt;#REF!,#REF!=#REF!,M375="positive",M376="negative"),1,"")</f>
        <v>#REF!</v>
      </c>
      <c r="T375" s="1" t="e">
        <f aca="false">IF(AND(#REF!=#REF!,K:K="stroke",M:M="positive",S375&lt;&gt;"1"),1,"")</f>
        <v>#REF!</v>
      </c>
      <c r="U375" s="1" t="e">
        <f aca="false">IF((AND(R375&lt;&gt;"",W375&lt;&gt;1,K:K="stroke",M:M="negative",#REF!=#REF!)),IF(W375&lt;&gt;0,"",1),"")</f>
        <v>#REF!</v>
      </c>
      <c r="V375" s="1" t="e">
        <f aca="false">IF(R375="","",(SUM(S375:U375)+W375))</f>
        <v>#REF!</v>
      </c>
      <c r="W375" s="1" t="e">
        <f aca="false">IF(#REF!&lt;&gt;#REF!,COUNTIFS($K$112:$K$1378,"up",#REF!,#REF!),"")</f>
        <v>#REF!</v>
      </c>
      <c r="X375" s="1" t="e">
        <f aca="false">IF(#REF!&lt;&gt;#REF!,COUNTIFS($K$112:$K$1378,"SRS",#REF!,#REF!),"")</f>
        <v>#REF!</v>
      </c>
      <c r="Y375" s="1" t="e">
        <f aca="false">IF(R375&lt;&gt;"",IF(R375=1,"",COUNTIFS($O$112:$O$1378,"&gt;40",#REF!,#REF!)),"")</f>
        <v>#REF!</v>
      </c>
    </row>
    <row r="376" customFormat="false" ht="15.75" hidden="false" customHeight="false" outlineLevel="0" collapsed="false">
      <c r="A376" s="1" t="n">
        <f aca="false">I376+(H376*60)+(G376*3600)</f>
        <v>51090</v>
      </c>
      <c r="B376" s="2" t="str">
        <f aca="false">CONCATENATE(D376,E376,F376,G376,H376,I376)</f>
        <v>20171112141130</v>
      </c>
      <c r="C376" s="1" t="str">
        <f aca="false">CONCATENATE(D376,E376,F376)</f>
        <v>20171112</v>
      </c>
      <c r="D376" s="1" t="n">
        <v>2017</v>
      </c>
      <c r="E376" s="1" t="n">
        <v>11</v>
      </c>
      <c r="F376" s="1" t="n">
        <v>12</v>
      </c>
      <c r="G376" s="1" t="n">
        <v>14</v>
      </c>
      <c r="H376" s="1" t="n">
        <v>11</v>
      </c>
      <c r="I376" s="1" t="n">
        <v>30</v>
      </c>
      <c r="J376" s="1" t="n">
        <v>889</v>
      </c>
      <c r="K376" s="15" t="s">
        <v>11</v>
      </c>
      <c r="L376" s="1" t="e">
        <f aca="false">IF(#REF!=#REF!,IF(K376="Stroke",IF(K377="Stroke",IF((J377-J376)&lt;0,1000+J377-J376,J377-J376),""),""),"")</f>
        <v>#REF!</v>
      </c>
      <c r="M376" s="1" t="s">
        <v>1</v>
      </c>
      <c r="N376" s="1" t="s">
        <v>2</v>
      </c>
      <c r="O376" s="1" t="n">
        <v>5</v>
      </c>
      <c r="P376" s="1" t="e">
        <f aca="false">IF(#REF!=#REF!,IF(K376="Stroke",IF(K377="Stroke",IF(#REF!=#REF!,IF(Q376=Q377,IF((J377-J376)&lt;0,1000+J377-J376-O376,J377-J376-O376),""),""),""),""),"")</f>
        <v>#REF!</v>
      </c>
      <c r="Q376" s="15" t="n">
        <v>1</v>
      </c>
      <c r="R376" s="1" t="e">
        <f aca="false">IF(#REF!&lt;&gt;#REF!,COUNTIFS($K$112:$K$1378,$K$112,#REF!,#REF!),"")</f>
        <v>#REF!</v>
      </c>
      <c r="S376" s="1" t="e">
        <f aca="false">IF(AND(#REF!&lt;&gt;#REF!,#REF!=#REF!,M376="positive",M377="negative"),1,"")</f>
        <v>#REF!</v>
      </c>
      <c r="T376" s="1" t="e">
        <f aca="false">IF(AND(#REF!=#REF!,K:K="stroke",M:M="positive",S376&lt;&gt;"1"),1,"")</f>
        <v>#REF!</v>
      </c>
      <c r="U376" s="1" t="e">
        <f aca="false">IF((AND(R376&lt;&gt;"",W376&lt;&gt;1,K:K="stroke",M:M="negative",#REF!=#REF!)),IF(W376&lt;&gt;0,"",1),"")</f>
        <v>#REF!</v>
      </c>
      <c r="V376" s="1" t="e">
        <f aca="false">IF(R376="","",(SUM(S376:U376)+W376))</f>
        <v>#REF!</v>
      </c>
      <c r="W376" s="1" t="e">
        <f aca="false">IF(#REF!&lt;&gt;#REF!,COUNTIFS($K$112:$K$1378,"up",#REF!,#REF!),"")</f>
        <v>#REF!</v>
      </c>
      <c r="X376" s="1" t="e">
        <f aca="false">IF(#REF!&lt;&gt;#REF!,COUNTIFS($K$112:$K$1378,"SRS",#REF!,#REF!),"")</f>
        <v>#REF!</v>
      </c>
      <c r="Y376" s="1" t="e">
        <f aca="false">IF(R376&lt;&gt;"",IF(R376=1,"",COUNTIFS($O$112:$O$1378,"&gt;40",#REF!,#REF!)),"")</f>
        <v>#REF!</v>
      </c>
      <c r="Z376" s="11"/>
    </row>
    <row r="377" customFormat="false" ht="15.75" hidden="false" customHeight="false" outlineLevel="0" collapsed="false">
      <c r="A377" s="5" t="n">
        <f aca="false">I377+(H377*60)+(G377*3600)</f>
        <v>53520</v>
      </c>
      <c r="B377" s="6" t="str">
        <f aca="false">CONCATENATE(D377,E377,F377,G377,H377,I377)</f>
        <v>2017111214520</v>
      </c>
      <c r="C377" s="5" t="str">
        <f aca="false">CONCATENATE(D377,E377,F377)</f>
        <v>20171112</v>
      </c>
      <c r="D377" s="5" t="n">
        <v>2017</v>
      </c>
      <c r="E377" s="5" t="n">
        <v>11</v>
      </c>
      <c r="F377" s="5" t="n">
        <v>12</v>
      </c>
      <c r="G377" s="5" t="n">
        <v>14</v>
      </c>
      <c r="H377" s="5" t="n">
        <v>52</v>
      </c>
      <c r="I377" s="5" t="n">
        <v>0</v>
      </c>
      <c r="J377" s="5" t="n">
        <v>608</v>
      </c>
      <c r="K377" s="5" t="s">
        <v>11</v>
      </c>
      <c r="L377" s="5" t="e">
        <f aca="false">IF(#REF!=#REF!,IF(K377="Stroke",IF(K378="Stroke",IF((J378-J377)&lt;0,1000+J378-J377,J378-J377),""),""),"")</f>
        <v>#REF!</v>
      </c>
      <c r="M377" s="5" t="s">
        <v>1</v>
      </c>
      <c r="N377" s="5" t="s">
        <v>2</v>
      </c>
      <c r="O377" s="5" t="n">
        <v>21</v>
      </c>
      <c r="P377" s="5" t="e">
        <f aca="false">IF(#REF!=#REF!,IF(K377="Stroke",IF(K378="Stroke",IF(#REF!=#REF!,IF(Q377=Q378,IF((J378-J377)&lt;0,1000+J378-J377-O377,J378-J377-O377),""),""),""),""),"")</f>
        <v>#REF!</v>
      </c>
      <c r="Q377" s="5" t="n">
        <v>1</v>
      </c>
      <c r="R377" s="5" t="e">
        <f aca="false">IF(#REF!&lt;&gt;#REF!,COUNTIFS($K$112:$K$1378,$K$112,#REF!,#REF!),"")</f>
        <v>#REF!</v>
      </c>
      <c r="S377" s="5" t="e">
        <f aca="false">IF(AND(#REF!&lt;&gt;#REF!,#REF!=#REF!,M377="positive",M378="negative"),1,"")</f>
        <v>#REF!</v>
      </c>
      <c r="T377" s="5" t="e">
        <f aca="false">IF(AND(#REF!=#REF!,K:K="stroke",M:M="positive",S377&lt;&gt;"1"),1,"")</f>
        <v>#REF!</v>
      </c>
      <c r="U377" s="5" t="e">
        <f aca="false">IF((AND(R377&lt;&gt;"",W377&lt;&gt;1,K:K="stroke",M:M="negative",#REF!=#REF!)),IF(W377&lt;&gt;0,"",1),"")</f>
        <v>#REF!</v>
      </c>
      <c r="V377" s="5" t="e">
        <f aca="false">IF(R377="","",(SUM(S377:U377)+W377))</f>
        <v>#REF!</v>
      </c>
      <c r="W377" s="5" t="e">
        <f aca="false">IF(#REF!&lt;&gt;#REF!,COUNTIFS($K$112:$K$1378,"up",#REF!,#REF!),"")</f>
        <v>#REF!</v>
      </c>
      <c r="X377" s="5" t="e">
        <f aca="false">IF(#REF!&lt;&gt;#REF!,COUNTIFS($K$112:$K$1378,"SRS",#REF!,#REF!),"")</f>
        <v>#REF!</v>
      </c>
      <c r="Y377" s="5" t="e">
        <f aca="false">IF(R377&lt;&gt;"",IF(R377=1,"",COUNTIFS($O$112:$O$1378,"&gt;40",#REF!,#REF!)),"")</f>
        <v>#REF!</v>
      </c>
      <c r="Z377" s="5"/>
      <c r="AA377" s="5"/>
      <c r="AB377" s="5"/>
      <c r="AC377" s="5"/>
      <c r="AD377" s="5"/>
      <c r="AE377" s="5"/>
      <c r="AF377" s="5"/>
      <c r="AG377" s="5"/>
      <c r="AH377" s="5"/>
    </row>
    <row r="378" customFormat="false" ht="15.75" hidden="false" customHeight="false" outlineLevel="0" collapsed="false">
      <c r="A378" s="1" t="n">
        <f aca="false">I378+(H378*60)+(G378*3600)</f>
        <v>53520</v>
      </c>
      <c r="B378" s="2" t="str">
        <f aca="false">CONCATENATE(D378,E378,F378,G378,H378,I378)</f>
        <v>2017111214520</v>
      </c>
      <c r="C378" s="1" t="str">
        <f aca="false">CONCATENATE(D378,E378,F378)</f>
        <v>20171112</v>
      </c>
      <c r="D378" s="1" t="n">
        <v>2017</v>
      </c>
      <c r="E378" s="1" t="n">
        <v>11</v>
      </c>
      <c r="F378" s="1" t="n">
        <v>12</v>
      </c>
      <c r="G378" s="1" t="n">
        <v>14</v>
      </c>
      <c r="H378" s="1" t="n">
        <v>52</v>
      </c>
      <c r="I378" s="1" t="n">
        <v>0</v>
      </c>
      <c r="J378" s="1" t="n">
        <v>727</v>
      </c>
      <c r="K378" s="1" t="s">
        <v>11</v>
      </c>
      <c r="L378" s="1" t="e">
        <f aca="false">IF(#REF!=#REF!,IF(K378="Stroke",IF(K379="Stroke",IF((J379-J378)&lt;0,1000+J379-J378,J379-J378),""),""),"")</f>
        <v>#REF!</v>
      </c>
      <c r="M378" s="1" t="s">
        <v>1</v>
      </c>
      <c r="N378" s="1" t="s">
        <v>2</v>
      </c>
      <c r="O378" s="1" t="n">
        <v>20</v>
      </c>
      <c r="P378" s="1" t="e">
        <f aca="false">IF(#REF!=#REF!,IF(K378="Stroke",IF(K379="Stroke",IF(#REF!=#REF!,IF(Q378=Q379,IF((J379-J378)&lt;0,1000+J379-J378-O378,J379-J378-O378),""),""),""),""),"")</f>
        <v>#REF!</v>
      </c>
      <c r="Q378" s="1" t="n">
        <v>1</v>
      </c>
      <c r="R378" s="1" t="e">
        <f aca="false">IF(#REF!&lt;&gt;#REF!,COUNTIFS($K$112:$K$1378,$K$112,#REF!,#REF!),"")</f>
        <v>#REF!</v>
      </c>
      <c r="S378" s="1" t="e">
        <f aca="false">IF(AND(#REF!&lt;&gt;#REF!,#REF!=#REF!,M378="positive",M379="negative"),1,"")</f>
        <v>#REF!</v>
      </c>
      <c r="T378" s="1" t="e">
        <f aca="false">IF(AND(#REF!=#REF!,K:K="stroke",M:M="positive",S378&lt;&gt;"1"),1,"")</f>
        <v>#REF!</v>
      </c>
      <c r="U378" s="1" t="e">
        <f aca="false">IF((AND(R378&lt;&gt;"",W378&lt;&gt;1,K:K="stroke",M:M="negative",#REF!=#REF!)),IF(W378&lt;&gt;0,"",1),"")</f>
        <v>#REF!</v>
      </c>
      <c r="V378" s="1" t="e">
        <f aca="false">IF(R378="","",(SUM(S378:U378)+W378))</f>
        <v>#REF!</v>
      </c>
      <c r="W378" s="1" t="e">
        <f aca="false">IF(#REF!&lt;&gt;#REF!,COUNTIFS($K$112:$K$1378,"up",#REF!,#REF!),"")</f>
        <v>#REF!</v>
      </c>
      <c r="X378" s="1" t="e">
        <f aca="false">IF(#REF!&lt;&gt;#REF!,COUNTIFS($K$112:$K$1378,"SRS",#REF!,#REF!),"")</f>
        <v>#REF!</v>
      </c>
      <c r="Y378" s="1" t="e">
        <f aca="false">IF(R378&lt;&gt;"",IF(R378=1,"",COUNTIFS($O$112:$O$1378,"&gt;40",#REF!,#REF!)),"")</f>
        <v>#REF!</v>
      </c>
    </row>
    <row r="379" customFormat="false" ht="15.75" hidden="false" customHeight="false" outlineLevel="0" collapsed="false">
      <c r="A379" s="1" t="n">
        <f aca="false">I379+(H379*60)+(G379*3600)</f>
        <v>53520</v>
      </c>
      <c r="B379" s="2" t="str">
        <f aca="false">CONCATENATE(D379,E379,F379,G379,H379,I379)</f>
        <v>2017111214520</v>
      </c>
      <c r="C379" s="1" t="str">
        <f aca="false">CONCATENATE(D379,E379,F379)</f>
        <v>20171112</v>
      </c>
      <c r="D379" s="1" t="n">
        <v>2017</v>
      </c>
      <c r="E379" s="1" t="n">
        <v>11</v>
      </c>
      <c r="F379" s="1" t="n">
        <v>12</v>
      </c>
      <c r="G379" s="1" t="n">
        <v>14</v>
      </c>
      <c r="H379" s="1" t="n">
        <v>52</v>
      </c>
      <c r="I379" s="1" t="n">
        <v>0</v>
      </c>
      <c r="J379" s="1" t="n">
        <v>820</v>
      </c>
      <c r="K379" s="1" t="s">
        <v>11</v>
      </c>
      <c r="L379" s="1" t="e">
        <f aca="false">IF(#REF!=#REF!,IF(K379="Stroke",IF(K380="Stroke",IF((J380-J379)&lt;0,1000+J380-J379,J380-J379),""),""),"")</f>
        <v>#REF!</v>
      </c>
      <c r="M379" s="1" t="s">
        <v>1</v>
      </c>
      <c r="N379" s="1" t="s">
        <v>2</v>
      </c>
      <c r="O379" s="1" t="n">
        <v>37</v>
      </c>
      <c r="P379" s="1" t="e">
        <f aca="false">IF(#REF!=#REF!,IF(K379="Stroke",IF(K380="Stroke",IF(#REF!=#REF!,IF(Q379=Q380,IF((J380-J379)&lt;0,1000+J380-J379-O379,J380-J379-O379),""),""),""),""),"")</f>
        <v>#REF!</v>
      </c>
      <c r="Q379" s="1" t="n">
        <v>1</v>
      </c>
      <c r="R379" s="1" t="e">
        <f aca="false">IF(#REF!&lt;&gt;#REF!,COUNTIFS($K$112:$K$1378,$K$112,#REF!,#REF!),"")</f>
        <v>#REF!</v>
      </c>
      <c r="S379" s="1" t="e">
        <f aca="false">IF(AND(#REF!&lt;&gt;#REF!,#REF!=#REF!,M379="positive",M380="negative"),1,"")</f>
        <v>#REF!</v>
      </c>
      <c r="T379" s="1" t="e">
        <f aca="false">IF(AND(#REF!=#REF!,K:K="stroke",M:M="positive",S379&lt;&gt;"1"),1,"")</f>
        <v>#REF!</v>
      </c>
      <c r="U379" s="1" t="e">
        <f aca="false">IF((AND(R379&lt;&gt;"",W379&lt;&gt;1,K:K="stroke",M:M="negative",#REF!=#REF!)),IF(W379&lt;&gt;0,"",1),"")</f>
        <v>#REF!</v>
      </c>
      <c r="V379" s="1" t="e">
        <f aca="false">IF(R379="","",(SUM(S379:U379)+W379))</f>
        <v>#REF!</v>
      </c>
      <c r="W379" s="1" t="e">
        <f aca="false">IF(#REF!&lt;&gt;#REF!,COUNTIFS($K$112:$K$1378,"up",#REF!,#REF!),"")</f>
        <v>#REF!</v>
      </c>
      <c r="X379" s="1" t="e">
        <f aca="false">IF(#REF!&lt;&gt;#REF!,COUNTIFS($K$112:$K$1378,"SRS",#REF!,#REF!),"")</f>
        <v>#REF!</v>
      </c>
      <c r="Y379" s="1" t="e">
        <f aca="false">IF(R379&lt;&gt;"",IF(R379=1,"",COUNTIFS($O$112:$O$1378,"&gt;40",#REF!,#REF!)),"")</f>
        <v>#REF!</v>
      </c>
    </row>
    <row r="380" s="5" customFormat="true" ht="15.75" hidden="false" customHeight="false" outlineLevel="0" collapsed="false">
      <c r="A380" s="1" t="n">
        <f aca="false">I380+(H380*60)+(G380*3600)</f>
        <v>53520</v>
      </c>
      <c r="B380" s="2" t="str">
        <f aca="false">CONCATENATE(D380,E380,F380,G380,H380,I380)</f>
        <v>2017111214520</v>
      </c>
      <c r="C380" s="1" t="str">
        <f aca="false">CONCATENATE(D380,E380,F380)</f>
        <v>20171112</v>
      </c>
      <c r="D380" s="1" t="n">
        <v>2017</v>
      </c>
      <c r="E380" s="1" t="n">
        <v>11</v>
      </c>
      <c r="F380" s="1" t="n">
        <v>12</v>
      </c>
      <c r="G380" s="1" t="n">
        <v>14</v>
      </c>
      <c r="H380" s="1" t="n">
        <v>52</v>
      </c>
      <c r="I380" s="1" t="n">
        <v>0</v>
      </c>
      <c r="J380" s="1" t="n">
        <v>989</v>
      </c>
      <c r="K380" s="1" t="s">
        <v>11</v>
      </c>
      <c r="L380" s="1" t="e">
        <f aca="false">IF(#REF!=#REF!,IF(K380="Stroke",IF(K381="Stroke",IF((J381-J380)&lt;0,1000+J381-J380,J381-J380),""),""),"")</f>
        <v>#REF!</v>
      </c>
      <c r="M380" s="1" t="s">
        <v>1</v>
      </c>
      <c r="N380" s="1" t="s">
        <v>2</v>
      </c>
      <c r="O380" s="1" t="n">
        <v>45</v>
      </c>
      <c r="P380" s="1" t="e">
        <f aca="false">IF(#REF!=#REF!,IF(K380="Stroke",IF(K381="Stroke",IF(#REF!=#REF!,IF(Q380=Q381,IF((J381-J380)&lt;0,1000+J381-J380-O380,J381-J380-O380),""),""),""),""),"")</f>
        <v>#REF!</v>
      </c>
      <c r="Q380" s="1" t="n">
        <v>1</v>
      </c>
      <c r="R380" s="1" t="e">
        <f aca="false">IF(#REF!&lt;&gt;#REF!,COUNTIFS($K$112:$K$1378,$K$112,#REF!,#REF!),"")</f>
        <v>#REF!</v>
      </c>
      <c r="S380" s="1" t="e">
        <f aca="false">IF(AND(#REF!&lt;&gt;#REF!,#REF!=#REF!,M380="positive",M381="negative"),1,"")</f>
        <v>#REF!</v>
      </c>
      <c r="T380" s="1" t="e">
        <f aca="false">IF(AND(#REF!=#REF!,K:K="stroke",M:M="positive",S380&lt;&gt;"1"),1,"")</f>
        <v>#REF!</v>
      </c>
      <c r="U380" s="1" t="e">
        <f aca="false">IF((AND(R380&lt;&gt;"",W380&lt;&gt;1,K:K="stroke",M:M="negative",#REF!=#REF!)),IF(W380&lt;&gt;0,"",1),"")</f>
        <v>#REF!</v>
      </c>
      <c r="V380" s="1" t="e">
        <f aca="false">IF(R380="","",(SUM(S380:U380)+W380))</f>
        <v>#REF!</v>
      </c>
      <c r="W380" s="1" t="e">
        <f aca="false">IF(#REF!&lt;&gt;#REF!,COUNTIFS($K$112:$K$1378,"up",#REF!,#REF!),"")</f>
        <v>#REF!</v>
      </c>
      <c r="X380" s="1" t="e">
        <f aca="false">IF(#REF!&lt;&gt;#REF!,COUNTIFS($K$112:$K$1378,"SRS",#REF!,#REF!),"")</f>
        <v>#REF!</v>
      </c>
      <c r="Y380" s="1" t="e">
        <f aca="false">IF(R380&lt;&gt;"",IF(R380=1,"",COUNTIFS($O$112:$O$1378,"&gt;40",#REF!,#REF!)),"")</f>
        <v>#REF!</v>
      </c>
      <c r="Z380" s="1"/>
      <c r="AA380" s="1"/>
      <c r="AB380" s="1"/>
      <c r="AC380" s="1"/>
      <c r="AD380" s="1"/>
      <c r="AE380" s="1"/>
      <c r="AF380" s="1"/>
      <c r="AG380" s="1"/>
      <c r="AH380" s="1"/>
    </row>
    <row r="381" customFormat="false" ht="15.75" hidden="false" customHeight="false" outlineLevel="0" collapsed="false">
      <c r="A381" s="5" t="n">
        <f aca="false">I381+(H381*60)+(G381*3600)</f>
        <v>53615</v>
      </c>
      <c r="B381" s="6" t="str">
        <f aca="false">CONCATENATE(D381,E381,F381,G381,H381,I381)</f>
        <v>20171112145335</v>
      </c>
      <c r="C381" s="5" t="str">
        <f aca="false">CONCATENATE(D381,E381,F381)</f>
        <v>20171112</v>
      </c>
      <c r="D381" s="5" t="n">
        <v>2017</v>
      </c>
      <c r="E381" s="5" t="n">
        <v>11</v>
      </c>
      <c r="F381" s="5" t="n">
        <v>12</v>
      </c>
      <c r="G381" s="5" t="n">
        <v>14</v>
      </c>
      <c r="H381" s="5" t="n">
        <v>53</v>
      </c>
      <c r="I381" s="5" t="n">
        <v>35</v>
      </c>
      <c r="J381" s="5" t="n">
        <v>469</v>
      </c>
      <c r="K381" s="5" t="s">
        <v>0</v>
      </c>
      <c r="L381" s="5" t="e">
        <f aca="false">IF(#REF!=#REF!,IF(K381="Stroke",IF(K382="Stroke",IF((J382-J381)&lt;0,1000+J382-J381,J382-J381),""),""),"")</f>
        <v>#REF!</v>
      </c>
      <c r="M381" s="5" t="s">
        <v>1</v>
      </c>
      <c r="N381" s="5" t="s">
        <v>41</v>
      </c>
      <c r="O381" s="5" t="n">
        <v>17</v>
      </c>
      <c r="P381" s="5" t="e">
        <f aca="false">IF(#REF!=#REF!,IF(K381="Stroke",IF(K382="Stroke",IF(#REF!=#REF!,IF(Q381=Q382,IF((J382-J381)&lt;0,1000+J382-J381-O381,J382-J381-O381),""),""),""),""),"")</f>
        <v>#REF!</v>
      </c>
      <c r="Q381" s="5" t="n">
        <v>1</v>
      </c>
      <c r="R381" s="5" t="e">
        <f aca="false">IF(#REF!&lt;&gt;#REF!,COUNTIFS($K$112:$K$1378,$K$112,#REF!,#REF!),"")</f>
        <v>#REF!</v>
      </c>
      <c r="S381" s="5" t="e">
        <f aca="false">IF(AND(#REF!&lt;&gt;#REF!,#REF!=#REF!,M381="positive",M382="negative"),1,"")</f>
        <v>#REF!</v>
      </c>
      <c r="T381" s="5" t="e">
        <f aca="false">IF(AND(#REF!=#REF!,K:K="stroke",M:M="positive",S381&lt;&gt;"1"),1,"")</f>
        <v>#REF!</v>
      </c>
      <c r="U381" s="5" t="e">
        <f aca="false">IF((AND(R381&lt;&gt;"",W381&lt;&gt;1,K:K="stroke",M:M="negative",#REF!=#REF!)),IF(W381&lt;&gt;0,"",1),"")</f>
        <v>#REF!</v>
      </c>
      <c r="V381" s="5" t="e">
        <f aca="false">IF(R381="","",(SUM(S381:U381)+W381))</f>
        <v>#REF!</v>
      </c>
      <c r="W381" s="5" t="e">
        <f aca="false">IF(#REF!&lt;&gt;#REF!,COUNTIFS($K$112:$K$1378,"up",#REF!,#REF!),"")</f>
        <v>#REF!</v>
      </c>
      <c r="X381" s="5" t="e">
        <f aca="false">IF(#REF!&lt;&gt;#REF!,COUNTIFS($K$112:$K$1378,"SRS",#REF!,#REF!),"")</f>
        <v>#REF!</v>
      </c>
      <c r="Y381" s="5" t="e">
        <f aca="false">IF(R381&lt;&gt;"",IF(R381=1,"",COUNTIFS($O$112:$O$1378,"&gt;40",#REF!,#REF!)),"")</f>
        <v>#REF!</v>
      </c>
      <c r="Z381" s="5"/>
      <c r="AA381" s="5"/>
      <c r="AB381" s="5"/>
      <c r="AC381" s="5"/>
      <c r="AD381" s="5"/>
      <c r="AE381" s="5"/>
      <c r="AF381" s="5"/>
      <c r="AG381" s="5"/>
      <c r="AH381" s="5"/>
    </row>
    <row r="382" customFormat="false" ht="15.75" hidden="false" customHeight="false" outlineLevel="0" collapsed="false">
      <c r="A382" s="11" t="n">
        <f aca="false">I382+(H382*60)+(G382*3600)</f>
        <v>53615</v>
      </c>
      <c r="B382" s="16" t="str">
        <f aca="false">CONCATENATE(D382,E382,F382,G382,H382,I382)</f>
        <v>20171112145335</v>
      </c>
      <c r="C382" s="1" t="str">
        <f aca="false">CONCATENATE(D382,E382,F382)</f>
        <v>20171112</v>
      </c>
      <c r="D382" s="1" t="n">
        <v>2017</v>
      </c>
      <c r="E382" s="1" t="n">
        <v>11</v>
      </c>
      <c r="F382" s="1" t="n">
        <v>12</v>
      </c>
      <c r="G382" s="1" t="n">
        <v>14</v>
      </c>
      <c r="H382" s="1" t="n">
        <v>53</v>
      </c>
      <c r="I382" s="11" t="n">
        <v>35</v>
      </c>
      <c r="J382" s="11" t="n">
        <v>575</v>
      </c>
      <c r="K382" s="11" t="s">
        <v>0</v>
      </c>
      <c r="L382" s="1" t="e">
        <f aca="false">IF(#REF!=#REF!,IF(K382="Stroke",IF(K383="Stroke",IF((J383-J382)&lt;0,1000+J383-J382,J383-J382),""),""),"")</f>
        <v>#REF!</v>
      </c>
      <c r="M382" s="11" t="s">
        <v>1</v>
      </c>
      <c r="N382" s="11" t="s">
        <v>2</v>
      </c>
      <c r="O382" s="11" t="n">
        <v>651</v>
      </c>
      <c r="P382" s="1" t="e">
        <f aca="false">IF(#REF!=#REF!,IF(K382="Stroke",IF(K383="Stroke",IF(#REF!=#REF!,IF(Q382=Q383,IF((J383-J382)&lt;0,1000+J383-J382-O382,J383-J382-O382),""),""),""),""),"")</f>
        <v>#REF!</v>
      </c>
      <c r="Q382" s="11" t="n">
        <v>2</v>
      </c>
      <c r="R382" s="1" t="e">
        <f aca="false">IF(#REF!&lt;&gt;#REF!,COUNTIFS($K$112:$K$1378,$K$112,#REF!,#REF!),"")</f>
        <v>#REF!</v>
      </c>
      <c r="S382" s="1" t="e">
        <f aca="false">IF(AND(#REF!&lt;&gt;#REF!,#REF!=#REF!,M382="positive",M383="negative"),1,"")</f>
        <v>#REF!</v>
      </c>
      <c r="T382" s="1" t="e">
        <f aca="false">IF(AND(#REF!=#REF!,K:K="stroke",M:M="positive",S382&lt;&gt;"1"),1,"")</f>
        <v>#REF!</v>
      </c>
      <c r="U382" s="1" t="e">
        <f aca="false">IF((AND(R382&lt;&gt;"",W382&lt;&gt;1,K:K="stroke",M:M="negative",#REF!=#REF!)),IF(W382&lt;&gt;0,"",1),"")</f>
        <v>#REF!</v>
      </c>
      <c r="V382" s="1" t="e">
        <f aca="false">IF(R382="","",(SUM(S382:U382)+W382))</f>
        <v>#REF!</v>
      </c>
      <c r="W382" s="1" t="e">
        <f aca="false">IF(#REF!&lt;&gt;#REF!,COUNTIFS($K$112:$K$1378,"up",#REF!,#REF!),"")</f>
        <v>#REF!</v>
      </c>
      <c r="X382" s="1" t="e">
        <f aca="false">IF(#REF!&lt;&gt;#REF!,COUNTIFS($K$112:$K$1378,"SRS",#REF!,#REF!),"")</f>
        <v>#REF!</v>
      </c>
      <c r="Y382" s="1" t="e">
        <f aca="false">IF(R382&lt;&gt;"",IF(R382=1,"",COUNTIFS($O$112:$O$1378,"&gt;40",#REF!,#REF!)),"")</f>
        <v>#REF!</v>
      </c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s="5" customFormat="true" ht="15.75" hidden="false" customHeight="false" outlineLevel="0" collapsed="false">
      <c r="A383" s="1" t="n">
        <f aca="false">I383+(H383*60)+(G383*3600)</f>
        <v>53615</v>
      </c>
      <c r="B383" s="2" t="str">
        <f aca="false">CONCATENATE(D383,E383,F383,G383,H383,I383)</f>
        <v>20171112145335</v>
      </c>
      <c r="C383" s="1" t="str">
        <f aca="false">CONCATENATE(D383,E383,F383)</f>
        <v>20171112</v>
      </c>
      <c r="D383" s="1" t="n">
        <v>2017</v>
      </c>
      <c r="E383" s="1" t="n">
        <v>11</v>
      </c>
      <c r="F383" s="1" t="n">
        <v>12</v>
      </c>
      <c r="G383" s="1" t="n">
        <v>14</v>
      </c>
      <c r="H383" s="1" t="n">
        <v>53</v>
      </c>
      <c r="I383" s="1" t="n">
        <v>35</v>
      </c>
      <c r="J383" s="1" t="n">
        <v>855</v>
      </c>
      <c r="K383" s="1" t="s">
        <v>4</v>
      </c>
      <c r="L383" s="1" t="e">
        <f aca="false">IF(#REF!=#REF!,IF(K383="Stroke",IF(K384="Stroke",IF((J384-J383)&lt;0,1000+J384-J383,J384-J383),""),""),"")</f>
        <v>#REF!</v>
      </c>
      <c r="M383" s="1" t="s">
        <v>1</v>
      </c>
      <c r="N383" s="1" t="s">
        <v>2</v>
      </c>
      <c r="O383" s="1" t="n">
        <v>0</v>
      </c>
      <c r="P383" s="1" t="e">
        <f aca="false">IF(#REF!=#REF!,IF(K383="Stroke",IF(K384="Stroke",IF(#REF!=#REF!,IF(Q383=Q384,IF((J384-J383)&lt;0,1000+J384-J383-O383,J384-J383-O383),""),""),""),""),"")</f>
        <v>#REF!</v>
      </c>
      <c r="Q383" s="1" t="n">
        <v>2</v>
      </c>
      <c r="R383" s="1" t="e">
        <f aca="false">IF(#REF!&lt;&gt;#REF!,COUNTIFS($K$112:$K$1378,$K$112,#REF!,#REF!),"")</f>
        <v>#REF!</v>
      </c>
      <c r="S383" s="1" t="e">
        <f aca="false">IF(AND(#REF!&lt;&gt;#REF!,#REF!=#REF!,M383="positive",M384="negative"),1,"")</f>
        <v>#REF!</v>
      </c>
      <c r="T383" s="1" t="e">
        <f aca="false">IF(AND(#REF!=#REF!,K:K="stroke",M:M="positive",S383&lt;&gt;"1"),1,"")</f>
        <v>#REF!</v>
      </c>
      <c r="U383" s="1" t="e">
        <f aca="false">IF((AND(R383&lt;&gt;"",W383&lt;&gt;1,K:K="stroke",M:M="negative",#REF!=#REF!)),IF(W383&lt;&gt;0,"",1),"")</f>
        <v>#REF!</v>
      </c>
      <c r="V383" s="1" t="e">
        <f aca="false">IF(R383="","",(SUM(S383:U383)+W383))</f>
        <v>#REF!</v>
      </c>
      <c r="W383" s="1" t="e">
        <f aca="false">IF(#REF!&lt;&gt;#REF!,COUNTIFS($K$112:$K$1378,"up",#REF!,#REF!),"")</f>
        <v>#REF!</v>
      </c>
      <c r="X383" s="1" t="e">
        <f aca="false">IF(#REF!&lt;&gt;#REF!,COUNTIFS($K$112:$K$1378,"SRS",#REF!,#REF!),"")</f>
        <v>#REF!</v>
      </c>
      <c r="Y383" s="1" t="e">
        <f aca="false">IF(R383&lt;&gt;"",IF(R383=1,"",COUNTIFS($O$112:$O$1378,"&gt;40",#REF!,#REF!)),"")</f>
        <v>#REF!</v>
      </c>
      <c r="Z383" s="1"/>
      <c r="AA383" s="1"/>
      <c r="AB383" s="1"/>
      <c r="AC383" s="1"/>
      <c r="AD383" s="1"/>
      <c r="AE383" s="1"/>
      <c r="AF383" s="1"/>
      <c r="AG383" s="1"/>
      <c r="AH383" s="1"/>
    </row>
    <row r="384" customFormat="false" ht="15.75" hidden="false" customHeight="false" outlineLevel="0" collapsed="false">
      <c r="A384" s="1" t="n">
        <f aca="false">I384+(H384*60)+(G384*3600)</f>
        <v>53615</v>
      </c>
      <c r="B384" s="2" t="str">
        <f aca="false">CONCATENATE(D384,E384,F384,G384,H384,I384)</f>
        <v>20171112145335</v>
      </c>
      <c r="C384" s="1" t="str">
        <f aca="false">CONCATENATE(D384,E384,F384)</f>
        <v>20171112</v>
      </c>
      <c r="D384" s="1" t="n">
        <v>2017</v>
      </c>
      <c r="E384" s="1" t="n">
        <v>11</v>
      </c>
      <c r="F384" s="1" t="n">
        <v>12</v>
      </c>
      <c r="G384" s="1" t="n">
        <v>14</v>
      </c>
      <c r="H384" s="1" t="n">
        <v>53</v>
      </c>
      <c r="I384" s="1" t="n">
        <v>35</v>
      </c>
      <c r="J384" s="1" t="n">
        <v>986</v>
      </c>
      <c r="K384" s="1" t="s">
        <v>4</v>
      </c>
      <c r="L384" s="1" t="e">
        <f aca="false">IF(#REF!=#REF!,IF(K384="Stroke",IF(K385="Stroke",IF((J385-J384)&lt;0,1000+J385-J384,J385-J384),""),""),"")</f>
        <v>#REF!</v>
      </c>
      <c r="M384" s="1" t="s">
        <v>1</v>
      </c>
      <c r="N384" s="1" t="s">
        <v>2</v>
      </c>
      <c r="O384" s="1" t="n">
        <v>0</v>
      </c>
      <c r="P384" s="1" t="e">
        <f aca="false">IF(#REF!=#REF!,IF(K384="Stroke",IF(K385="Stroke",IF(#REF!=#REF!,IF(Q384=Q385,IF((J385-J384)&lt;0,1000+J385-J384-O384,J385-J384-O384),""),""),""),""),"")</f>
        <v>#REF!</v>
      </c>
      <c r="Q384" s="1" t="n">
        <v>2</v>
      </c>
      <c r="R384" s="1" t="e">
        <f aca="false">IF(#REF!&lt;&gt;#REF!,COUNTIFS($K$112:$K$1378,$K$112,#REF!,#REF!),"")</f>
        <v>#REF!</v>
      </c>
      <c r="S384" s="1" t="e">
        <f aca="false">IF(AND(#REF!&lt;&gt;#REF!,#REF!=#REF!,M384="positive",M385="negative"),1,"")</f>
        <v>#REF!</v>
      </c>
      <c r="T384" s="1" t="e">
        <f aca="false">IF(AND(#REF!=#REF!,K:K="stroke",M:M="positive",S384&lt;&gt;"1"),1,"")</f>
        <v>#REF!</v>
      </c>
      <c r="U384" s="1" t="e">
        <f aca="false">IF((AND(R384&lt;&gt;"",W384&lt;&gt;1,K:K="stroke",M:M="negative",#REF!=#REF!)),IF(W384&lt;&gt;0,"",1),"")</f>
        <v>#REF!</v>
      </c>
      <c r="V384" s="1" t="e">
        <f aca="false">IF(R384="","",(SUM(S384:U384)+W384))</f>
        <v>#REF!</v>
      </c>
      <c r="W384" s="1" t="e">
        <f aca="false">IF(#REF!&lt;&gt;#REF!,COUNTIFS($K$112:$K$1378,"up",#REF!,#REF!),"")</f>
        <v>#REF!</v>
      </c>
      <c r="X384" s="1" t="e">
        <f aca="false">IF(#REF!&lt;&gt;#REF!,COUNTIFS($K$112:$K$1378,"SRS",#REF!,#REF!),"")</f>
        <v>#REF!</v>
      </c>
      <c r="Y384" s="1" t="e">
        <f aca="false">IF(R384&lt;&gt;"",IF(R384=1,"",COUNTIFS($O$112:$O$1378,"&gt;40",#REF!,#REF!)),"")</f>
        <v>#REF!</v>
      </c>
    </row>
    <row r="385" customFormat="false" ht="15.75" hidden="false" customHeight="false" outlineLevel="0" collapsed="false">
      <c r="A385" s="1" t="n">
        <f aca="false">I385+(H385*60)+(G385*3600)</f>
        <v>53616</v>
      </c>
      <c r="B385" s="2" t="str">
        <f aca="false">CONCATENATE(D385,E385,F385,G385,H385,I385)</f>
        <v>20171112145336</v>
      </c>
      <c r="C385" s="1" t="str">
        <f aca="false">CONCATENATE(D385,E385,F385)</f>
        <v>20171112</v>
      </c>
      <c r="D385" s="1" t="n">
        <v>2017</v>
      </c>
      <c r="E385" s="1" t="n">
        <v>11</v>
      </c>
      <c r="F385" s="1" t="n">
        <v>12</v>
      </c>
      <c r="G385" s="1" t="n">
        <v>14</v>
      </c>
      <c r="H385" s="1" t="n">
        <v>53</v>
      </c>
      <c r="I385" s="1" t="n">
        <v>36</v>
      </c>
      <c r="J385" s="1" t="n">
        <v>31</v>
      </c>
      <c r="K385" s="1" t="s">
        <v>4</v>
      </c>
      <c r="L385" s="1" t="e">
        <f aca="false">IF(#REF!=#REF!,IF(K385="Stroke",IF(K386="Stroke",IF((J386-J385)&lt;0,1000+J386-J385,J386-J385),""),""),"")</f>
        <v>#REF!</v>
      </c>
      <c r="M385" s="1" t="s">
        <v>1</v>
      </c>
      <c r="N385" s="1" t="s">
        <v>2</v>
      </c>
      <c r="O385" s="1" t="n">
        <v>0</v>
      </c>
      <c r="P385" s="1" t="e">
        <f aca="false">IF(#REF!=#REF!,IF(K385="Stroke",IF(K386="Stroke",IF(#REF!=#REF!,IF(Q385=Q386,IF((J386-J385)&lt;0,1000+J386-J385-O385,J386-J385-O385),""),""),""),""),"")</f>
        <v>#REF!</v>
      </c>
      <c r="Q385" s="1" t="n">
        <v>2</v>
      </c>
      <c r="R385" s="1" t="e">
        <f aca="false">IF(#REF!&lt;&gt;#REF!,COUNTIFS($K$112:$K$1378,$K$112,#REF!,#REF!),"")</f>
        <v>#REF!</v>
      </c>
      <c r="S385" s="1" t="e">
        <f aca="false">IF(AND(#REF!&lt;&gt;#REF!,#REF!=#REF!,M385="positive",M386="negative"),1,"")</f>
        <v>#REF!</v>
      </c>
      <c r="T385" s="1" t="e">
        <f aca="false">IF(AND(#REF!=#REF!,K:K="stroke",M:M="positive",S385&lt;&gt;"1"),1,"")</f>
        <v>#REF!</v>
      </c>
      <c r="U385" s="1" t="e">
        <f aca="false">IF((AND(R385&lt;&gt;"",W385&lt;&gt;1,K:K="stroke",M:M="negative",#REF!=#REF!)),IF(W385&lt;&gt;0,"",1),"")</f>
        <v>#REF!</v>
      </c>
      <c r="V385" s="1" t="e">
        <f aca="false">IF(R385="","",(SUM(S385:U385)+W385))</f>
        <v>#REF!</v>
      </c>
      <c r="W385" s="1" t="e">
        <f aca="false">IF(#REF!&lt;&gt;#REF!,COUNTIFS($K$112:$K$1378,"up",#REF!,#REF!),"")</f>
        <v>#REF!</v>
      </c>
      <c r="X385" s="1" t="e">
        <f aca="false">IF(#REF!&lt;&gt;#REF!,COUNTIFS($K$112:$K$1378,"SRS",#REF!,#REF!),"")</f>
        <v>#REF!</v>
      </c>
      <c r="Y385" s="1" t="e">
        <f aca="false">IF(R385&lt;&gt;"",IF(R385=1,"",COUNTIFS($O$112:$O$1378,"&gt;40",#REF!,#REF!)),"")</f>
        <v>#REF!</v>
      </c>
    </row>
    <row r="386" customFormat="false" ht="15.75" hidden="false" customHeight="false" outlineLevel="0" collapsed="false">
      <c r="A386" s="5" t="n">
        <f aca="false">I386+(H386*60)+(G386*3600)</f>
        <v>47447</v>
      </c>
      <c r="B386" s="6" t="str">
        <f aca="false">CONCATENATE(D386,E386,F386,G386,H386,I386)</f>
        <v>20171113131047</v>
      </c>
      <c r="C386" s="10" t="str">
        <f aca="false">CONCATENATE(D386,E386,F386)</f>
        <v>20171113</v>
      </c>
      <c r="D386" s="5" t="n">
        <v>2017</v>
      </c>
      <c r="E386" s="5" t="n">
        <v>11</v>
      </c>
      <c r="F386" s="5" t="n">
        <v>13</v>
      </c>
      <c r="G386" s="5" t="n">
        <v>13</v>
      </c>
      <c r="H386" s="5" t="n">
        <v>10</v>
      </c>
      <c r="I386" s="5" t="n">
        <v>47</v>
      </c>
      <c r="J386" s="5" t="n">
        <v>769</v>
      </c>
      <c r="K386" s="5" t="s">
        <v>11</v>
      </c>
      <c r="L386" s="5" t="e">
        <f aca="false">IF(#REF!=#REF!,IF(K386="Stroke",IF(K387="Stroke",IF((J387-J386)&lt;0,1000+J387-J386,J387-J386),""),""),"")</f>
        <v>#REF!</v>
      </c>
      <c r="M386" s="5" t="s">
        <v>1</v>
      </c>
      <c r="N386" s="5" t="s">
        <v>2</v>
      </c>
      <c r="O386" s="5" t="n">
        <v>6</v>
      </c>
      <c r="P386" s="5" t="e">
        <f aca="false">IF(#REF!=#REF!,IF(K386="Stroke",IF(K387="Stroke",IF(#REF!=#REF!,IF(Q386=Q387,IF((J387-J386)&lt;0,1000+J387-J386-O386,J387-J386-O386),""),""),""),""),"")</f>
        <v>#REF!</v>
      </c>
      <c r="Q386" s="5" t="n">
        <v>1</v>
      </c>
      <c r="R386" s="5" t="e">
        <f aca="false">IF(#REF!&lt;&gt;#REF!,COUNTIFS($K$112:$K$1378,$K$112,#REF!,#REF!),"")</f>
        <v>#REF!</v>
      </c>
      <c r="S386" s="5" t="e">
        <f aca="false">IF(AND(#REF!&lt;&gt;#REF!,#REF!=#REF!,M386="positive",M387="negative"),1,"")</f>
        <v>#REF!</v>
      </c>
      <c r="T386" s="5" t="e">
        <f aca="false">IF(AND(#REF!=#REF!,K:K="stroke",M:M="positive",S386&lt;&gt;"1"),1,"")</f>
        <v>#REF!</v>
      </c>
      <c r="U386" s="5" t="e">
        <f aca="false">IF((AND(R386&lt;&gt;"",W386&lt;&gt;1,K:K="stroke",M:M="negative",#REF!=#REF!)),IF(W386&lt;&gt;0,"",1),"")</f>
        <v>#REF!</v>
      </c>
      <c r="V386" s="5" t="e">
        <f aca="false">IF(R386="","",(SUM(S386:U386)+W386))</f>
        <v>#REF!</v>
      </c>
      <c r="W386" s="5" t="e">
        <f aca="false">IF(#REF!&lt;&gt;#REF!,COUNTIFS($K$112:$K$1378,"up",#REF!,#REF!),"")</f>
        <v>#REF!</v>
      </c>
      <c r="X386" s="5" t="e">
        <f aca="false">IF(#REF!&lt;&gt;#REF!,COUNTIFS($K$112:$K$1378,"SRS",#REF!,#REF!),"")</f>
        <v>#REF!</v>
      </c>
      <c r="Y386" s="5" t="e">
        <f aca="false">IF(R386&lt;&gt;"",IF(R386=1,"",COUNTIFS($O$112:$O$1378,"&gt;40",#REF!,#REF!)),"")</f>
        <v>#REF!</v>
      </c>
      <c r="Z386" s="5" t="s">
        <v>42</v>
      </c>
      <c r="AA386" s="5"/>
      <c r="AB386" s="5"/>
      <c r="AC386" s="5"/>
      <c r="AD386" s="5"/>
      <c r="AE386" s="5"/>
      <c r="AF386" s="5"/>
      <c r="AG386" s="5"/>
      <c r="AH386" s="5"/>
    </row>
    <row r="387" customFormat="false" ht="15.75" hidden="false" customHeight="false" outlineLevel="0" collapsed="false">
      <c r="A387" s="1" t="n">
        <f aca="false">I387+(H387*60)+(G387*3600)</f>
        <v>47447</v>
      </c>
      <c r="B387" s="2" t="str">
        <f aca="false">CONCATENATE(D387,E387,F387,G387,H387,I387)</f>
        <v>20171113131047</v>
      </c>
      <c r="C387" s="9" t="str">
        <f aca="false">CONCATENATE(D387,E387,F387)</f>
        <v>20171113</v>
      </c>
      <c r="D387" s="1" t="n">
        <v>2017</v>
      </c>
      <c r="E387" s="1" t="n">
        <v>11</v>
      </c>
      <c r="F387" s="1" t="n">
        <v>13</v>
      </c>
      <c r="G387" s="1" t="n">
        <v>13</v>
      </c>
      <c r="H387" s="1" t="n">
        <v>10</v>
      </c>
      <c r="I387" s="1" t="n">
        <v>47</v>
      </c>
      <c r="J387" s="1" t="n">
        <v>917</v>
      </c>
      <c r="K387" s="1" t="s">
        <v>11</v>
      </c>
      <c r="L387" s="1" t="e">
        <f aca="false">IF(#REF!=#REF!,IF(K387="Stroke",IF(K388="Stroke",IF((J388-J387)&lt;0,1000+J388-J387,J388-J387),""),""),"")</f>
        <v>#REF!</v>
      </c>
      <c r="M387" s="1" t="s">
        <v>1</v>
      </c>
      <c r="N387" s="1" t="s">
        <v>2</v>
      </c>
      <c r="O387" s="1" t="n">
        <v>5</v>
      </c>
      <c r="P387" s="1" t="e">
        <f aca="false">IF(#REF!=#REF!,IF(K387="Stroke",IF(K388="Stroke",IF(#REF!=#REF!,IF(Q387=Q388,IF((J388-J387)&lt;0,1000+J388-J387-O387,J388-J387-O387),""),""),""),""),"")</f>
        <v>#REF!</v>
      </c>
      <c r="Q387" s="1" t="n">
        <v>1</v>
      </c>
      <c r="R387" s="1" t="e">
        <f aca="false">IF(#REF!&lt;&gt;#REF!,COUNTIFS($K$112:$K$1378,$K$112,#REF!,#REF!),"")</f>
        <v>#REF!</v>
      </c>
      <c r="S387" s="1" t="e">
        <f aca="false">IF(AND(#REF!&lt;&gt;#REF!,#REF!=#REF!,M387="positive",M388="negative"),1,"")</f>
        <v>#REF!</v>
      </c>
      <c r="T387" s="1" t="e">
        <f aca="false">IF(AND(#REF!=#REF!,K:K="stroke",M:M="positive",S387&lt;&gt;"1"),1,"")</f>
        <v>#REF!</v>
      </c>
      <c r="U387" s="1" t="e">
        <f aca="false">IF((AND(R387&lt;&gt;"",W387&lt;&gt;1,K:K="stroke",M:M="negative",#REF!=#REF!)),IF(W387&lt;&gt;0,"",1),"")</f>
        <v>#REF!</v>
      </c>
      <c r="V387" s="1" t="e">
        <f aca="false">IF(R387="","",(SUM(S387:U387)+W387))</f>
        <v>#REF!</v>
      </c>
      <c r="W387" s="1" t="e">
        <f aca="false">IF(#REF!&lt;&gt;#REF!,COUNTIFS($K$112:$K$1378,"up",#REF!,#REF!),"")</f>
        <v>#REF!</v>
      </c>
      <c r="X387" s="1" t="e">
        <f aca="false">IF(#REF!&lt;&gt;#REF!,COUNTIFS($K$112:$K$1378,"SRS",#REF!,#REF!),"")</f>
        <v>#REF!</v>
      </c>
      <c r="Y387" s="1" t="e">
        <f aca="false">IF(R387&lt;&gt;"",IF(R387=1,"",COUNTIFS($O$112:$O$1378,"&gt;40",#REF!,#REF!)),"")</f>
        <v>#REF!</v>
      </c>
    </row>
    <row r="388" customFormat="false" ht="15.75" hidden="false" customHeight="false" outlineLevel="0" collapsed="false">
      <c r="A388" s="1" t="n">
        <f aca="false">I388+(H388*60)+(G388*3600)</f>
        <v>47447</v>
      </c>
      <c r="B388" s="2" t="str">
        <f aca="false">CONCATENATE(D388,E388,F388,G388,H388,I388)</f>
        <v>20171113131047</v>
      </c>
      <c r="C388" s="9" t="str">
        <f aca="false">CONCATENATE(D388,E388,F388)</f>
        <v>20171113</v>
      </c>
      <c r="D388" s="1" t="n">
        <v>2017</v>
      </c>
      <c r="E388" s="1" t="n">
        <v>11</v>
      </c>
      <c r="F388" s="1" t="n">
        <v>13</v>
      </c>
      <c r="G388" s="1" t="n">
        <v>13</v>
      </c>
      <c r="H388" s="1" t="n">
        <v>10</v>
      </c>
      <c r="I388" s="1" t="n">
        <v>47</v>
      </c>
      <c r="J388" s="1" t="n">
        <v>967</v>
      </c>
      <c r="K388" s="1" t="s">
        <v>11</v>
      </c>
      <c r="L388" s="1" t="e">
        <f aca="false">IF(#REF!=#REF!,IF(K388="Stroke",IF(K389="Stroke",IF((J389-J388)&lt;0,1000+J389-J388,J389-J388),""),""),"")</f>
        <v>#REF!</v>
      </c>
      <c r="M388" s="1" t="s">
        <v>1</v>
      </c>
      <c r="N388" s="1" t="s">
        <v>2</v>
      </c>
      <c r="O388" s="1" t="n">
        <v>128</v>
      </c>
      <c r="P388" s="1" t="e">
        <f aca="false">IF(#REF!=#REF!,IF(K388="Stroke",IF(K389="Stroke",IF(#REF!=#REF!,IF(Q388=Q389,IF((J389-J388)&lt;0,1000+J389-J388-O388,J389-J388-O388),""),""),""),""),"")</f>
        <v>#REF!</v>
      </c>
      <c r="Q388" s="1" t="n">
        <v>1</v>
      </c>
      <c r="R388" s="1" t="e">
        <f aca="false">IF(#REF!&lt;&gt;#REF!,COUNTIFS($K$112:$K$1378,$K$112,#REF!,#REF!),"")</f>
        <v>#REF!</v>
      </c>
      <c r="S388" s="1" t="e">
        <f aca="false">IF(AND(#REF!&lt;&gt;#REF!,#REF!=#REF!,M388="positive",M389="negative"),1,"")</f>
        <v>#REF!</v>
      </c>
      <c r="T388" s="1" t="e">
        <f aca="false">IF(AND(#REF!=#REF!,K:K="stroke",M:M="positive",S388&lt;&gt;"1"),1,"")</f>
        <v>#REF!</v>
      </c>
      <c r="U388" s="1" t="e">
        <f aca="false">IF((AND(R388&lt;&gt;"",W388&lt;&gt;1,K:K="stroke",M:M="negative",#REF!=#REF!)),IF(W388&lt;&gt;0,"",1),"")</f>
        <v>#REF!</v>
      </c>
      <c r="V388" s="1" t="e">
        <f aca="false">IF(R388="","",(SUM(S388:U388)+W388))</f>
        <v>#REF!</v>
      </c>
      <c r="W388" s="1" t="e">
        <f aca="false">IF(#REF!&lt;&gt;#REF!,COUNTIFS($K$112:$K$1378,"up",#REF!,#REF!),"")</f>
        <v>#REF!</v>
      </c>
      <c r="X388" s="1" t="e">
        <f aca="false">IF(#REF!&lt;&gt;#REF!,COUNTIFS($K$112:$K$1378,"SRS",#REF!,#REF!),"")</f>
        <v>#REF!</v>
      </c>
      <c r="Y388" s="1" t="e">
        <f aca="false">IF(R388&lt;&gt;"",IF(R388=1,"",COUNTIFS($O$112:$O$1378,"&gt;40",#REF!,#REF!)),"")</f>
        <v>#REF!</v>
      </c>
    </row>
    <row r="389" customFormat="false" ht="15.75" hidden="false" customHeight="false" outlineLevel="0" collapsed="false">
      <c r="A389" s="5" t="n">
        <f aca="false">I389+(H389*60)+(G389*3600)</f>
        <v>48708</v>
      </c>
      <c r="B389" s="6" t="str">
        <f aca="false">CONCATENATE(D389,E389,F389,G389,H389,I389)</f>
        <v>20171113133148</v>
      </c>
      <c r="C389" s="5" t="str">
        <f aca="false">CONCATENATE(D389,E389,F389)</f>
        <v>20171113</v>
      </c>
      <c r="D389" s="5" t="n">
        <v>2017</v>
      </c>
      <c r="E389" s="5" t="n">
        <v>11</v>
      </c>
      <c r="F389" s="5" t="n">
        <v>13</v>
      </c>
      <c r="G389" s="5" t="n">
        <v>13</v>
      </c>
      <c r="H389" s="5" t="n">
        <v>31</v>
      </c>
      <c r="I389" s="5" t="n">
        <v>48</v>
      </c>
      <c r="J389" s="5" t="n">
        <v>654</v>
      </c>
      <c r="K389" s="5" t="s">
        <v>11</v>
      </c>
      <c r="L389" s="5" t="e">
        <f aca="false">IF(#REF!=#REF!,IF(K389="Stroke",IF(K390="Stroke",IF((J390-J389)&lt;0,1000+J390-J389,J390-J389),""),""),"")</f>
        <v>#REF!</v>
      </c>
      <c r="M389" s="5" t="s">
        <v>1</v>
      </c>
      <c r="N389" s="5" t="s">
        <v>2</v>
      </c>
      <c r="O389" s="5" t="n">
        <v>307</v>
      </c>
      <c r="P389" s="5" t="e">
        <f aca="false">IF(#REF!=#REF!,IF(K389="Stroke",IF(K390="Stroke",IF(#REF!=#REF!,IF(Q389=Q390,IF((J390-J389)&lt;0,1000+J390-J389-O389,J390-J389-O389),""),""),""),""),"")</f>
        <v>#REF!</v>
      </c>
      <c r="Q389" s="5" t="n">
        <v>1</v>
      </c>
      <c r="R389" s="5" t="e">
        <f aca="false">IF(#REF!&lt;&gt;#REF!,COUNTIFS($K$112:$K$1378,$K$112,#REF!,#REF!),"")</f>
        <v>#REF!</v>
      </c>
      <c r="S389" s="5" t="e">
        <f aca="false">IF(AND(#REF!&lt;&gt;#REF!,#REF!=#REF!,M389="positive",M390="negative"),1,"")</f>
        <v>#REF!</v>
      </c>
      <c r="T389" s="5" t="e">
        <f aca="false">IF(AND(#REF!=#REF!,K:K="stroke",M:M="positive",S389&lt;&gt;"1"),1,"")</f>
        <v>#REF!</v>
      </c>
      <c r="U389" s="5" t="e">
        <f aca="false">IF((AND(R389&lt;&gt;"",W389&lt;&gt;1,K:K="stroke",M:M="negative",#REF!=#REF!)),IF(W389&lt;&gt;0,"",1),"")</f>
        <v>#REF!</v>
      </c>
      <c r="V389" s="5" t="e">
        <f aca="false">IF(R389="","",(SUM(S389:U389)+W389))</f>
        <v>#REF!</v>
      </c>
      <c r="W389" s="5" t="e">
        <f aca="false">IF(#REF!&lt;&gt;#REF!,COUNTIFS($K$112:$K$1378,"up",#REF!,#REF!),"")</f>
        <v>#REF!</v>
      </c>
      <c r="X389" s="5" t="e">
        <f aca="false">IF(#REF!&lt;&gt;#REF!,COUNTIFS($K$112:$K$1378,"SRS",#REF!,#REF!),"")</f>
        <v>#REF!</v>
      </c>
      <c r="Y389" s="5" t="e">
        <f aca="false">IF(R389&lt;&gt;"",IF(R389=1,"",COUNTIFS($O$112:$O$1378,"&gt;40",#REF!,#REF!)),"")</f>
        <v>#REF!</v>
      </c>
      <c r="Z389" s="5"/>
      <c r="AA389" s="5"/>
      <c r="AB389" s="5"/>
      <c r="AC389" s="5"/>
      <c r="AD389" s="5"/>
      <c r="AE389" s="5"/>
      <c r="AF389" s="5"/>
      <c r="AG389" s="5"/>
      <c r="AH389" s="5"/>
    </row>
    <row r="390" customFormat="false" ht="15.75" hidden="false" customHeight="false" outlineLevel="0" collapsed="false">
      <c r="A390" s="11" t="n">
        <f aca="false">I390+(H390*60)+(G390*3600)</f>
        <v>48708</v>
      </c>
      <c r="B390" s="16" t="str">
        <f aca="false">CONCATENATE(D390,E390,F390,G390,H390,I390)</f>
        <v>20171113133148</v>
      </c>
      <c r="C390" s="11" t="str">
        <f aca="false">CONCATENATE(D390,E390,F390)</f>
        <v>20171113</v>
      </c>
      <c r="D390" s="1" t="n">
        <v>2017</v>
      </c>
      <c r="E390" s="1" t="n">
        <v>11</v>
      </c>
      <c r="F390" s="1" t="n">
        <v>13</v>
      </c>
      <c r="G390" s="1" t="n">
        <v>13</v>
      </c>
      <c r="H390" s="11" t="n">
        <v>31</v>
      </c>
      <c r="I390" s="11" t="n">
        <v>48</v>
      </c>
      <c r="J390" s="11" t="n">
        <v>659</v>
      </c>
      <c r="K390" s="11" t="s">
        <v>4</v>
      </c>
      <c r="L390" s="1" t="e">
        <f aca="false">IF(#REF!=#REF!,IF(K390="Stroke",IF(K391="Stroke",IF((J391-J390)&lt;0,1000+J391-J390,J391-J390),""),""),"")</f>
        <v>#REF!</v>
      </c>
      <c r="M390" s="1" t="s">
        <v>1</v>
      </c>
      <c r="N390" s="1" t="s">
        <v>43</v>
      </c>
      <c r="O390" s="11" t="n">
        <v>0</v>
      </c>
      <c r="P390" s="1" t="e">
        <f aca="false">IF(#REF!=#REF!,IF(K390="Stroke",IF(K391="Stroke",IF(#REF!=#REF!,IF(Q390=Q391,IF((J391-J390)&lt;0,1000+J391-J390-O390,J391-J390-O390),""),""),""),""),"")</f>
        <v>#REF!</v>
      </c>
      <c r="Q390" s="11" t="n">
        <v>1</v>
      </c>
      <c r="R390" s="1" t="e">
        <f aca="false">IF(#REF!&lt;&gt;#REF!,COUNTIFS($K$112:$K$1378,$K$112,#REF!,#REF!),"")</f>
        <v>#REF!</v>
      </c>
      <c r="S390" s="1" t="e">
        <f aca="false">IF(AND(#REF!&lt;&gt;#REF!,#REF!=#REF!,M390="positive",M391="negative"),1,"")</f>
        <v>#REF!</v>
      </c>
      <c r="T390" s="1" t="e">
        <f aca="false">IF(AND(#REF!=#REF!,K:K="stroke",M:M="positive",S390&lt;&gt;"1"),1,"")</f>
        <v>#REF!</v>
      </c>
      <c r="U390" s="1" t="e">
        <f aca="false">IF((AND(R390&lt;&gt;"",W390&lt;&gt;1,K:K="stroke",M:M="negative",#REF!=#REF!)),IF(W390&lt;&gt;0,"",1),"")</f>
        <v>#REF!</v>
      </c>
      <c r="V390" s="1" t="e">
        <f aca="false">IF(R390="","",(SUM(S390:U390)+W390))</f>
        <v>#REF!</v>
      </c>
      <c r="W390" s="1" t="e">
        <f aca="false">IF(#REF!&lt;&gt;#REF!,COUNTIFS($K$112:$K$1378,"up",#REF!,#REF!),"")</f>
        <v>#REF!</v>
      </c>
      <c r="X390" s="1" t="e">
        <f aca="false">IF(#REF!&lt;&gt;#REF!,COUNTIFS($K$112:$K$1378,"SRS",#REF!,#REF!),"")</f>
        <v>#REF!</v>
      </c>
      <c r="Y390" s="1" t="e">
        <f aca="false">IF(R390&lt;&gt;"",IF(R390=1,"",COUNTIFS($O$112:$O$1378,"&gt;40",#REF!,#REF!)),"")</f>
        <v>#REF!</v>
      </c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customFormat="false" ht="15.75" hidden="false" customHeight="false" outlineLevel="0" collapsed="false">
      <c r="A391" s="11" t="n">
        <f aca="false">I391+(H391*60)+(G391*3600)</f>
        <v>48708</v>
      </c>
      <c r="B391" s="16" t="str">
        <f aca="false">CONCATENATE(D391,E391,F391,G391,H391,I391)</f>
        <v>20171113133148</v>
      </c>
      <c r="C391" s="11" t="str">
        <f aca="false">CONCATENATE(D391,E391,F391)</f>
        <v>20171113</v>
      </c>
      <c r="D391" s="1" t="n">
        <v>2017</v>
      </c>
      <c r="E391" s="1" t="n">
        <v>11</v>
      </c>
      <c r="F391" s="1" t="n">
        <v>13</v>
      </c>
      <c r="G391" s="1" t="n">
        <v>13</v>
      </c>
      <c r="H391" s="11" t="n">
        <v>31</v>
      </c>
      <c r="I391" s="11" t="n">
        <v>48</v>
      </c>
      <c r="J391" s="11" t="n">
        <v>664</v>
      </c>
      <c r="K391" s="11" t="s">
        <v>4</v>
      </c>
      <c r="L391" s="1" t="e">
        <f aca="false">IF(#REF!=#REF!,IF(K391="Stroke",IF(K392="Stroke",IF((J392-J391)&lt;0,1000+J392-J391,J392-J391),""),""),"")</f>
        <v>#REF!</v>
      </c>
      <c r="M391" s="1" t="s">
        <v>1</v>
      </c>
      <c r="N391" s="1" t="s">
        <v>43</v>
      </c>
      <c r="O391" s="11" t="n">
        <v>0</v>
      </c>
      <c r="P391" s="1" t="e">
        <f aca="false">IF(#REF!=#REF!,IF(K391="Stroke",IF(K392="Stroke",IF(#REF!=#REF!,IF(Q391=Q392,IF((J392-J391)&lt;0,1000+J392-J391-O391,J392-J391-O391),""),""),""),""),"")</f>
        <v>#REF!</v>
      </c>
      <c r="Q391" s="11" t="n">
        <v>1</v>
      </c>
      <c r="R391" s="1" t="e">
        <f aca="false">IF(#REF!&lt;&gt;#REF!,COUNTIFS($K$112:$K$1378,$K$112,#REF!,#REF!),"")</f>
        <v>#REF!</v>
      </c>
      <c r="S391" s="1" t="e">
        <f aca="false">IF(AND(#REF!&lt;&gt;#REF!,#REF!=#REF!,M391="positive",M392="negative"),1,"")</f>
        <v>#REF!</v>
      </c>
      <c r="T391" s="1" t="e">
        <f aca="false">IF(AND(#REF!=#REF!,K:K="stroke",M:M="positive",S391&lt;&gt;"1"),1,"")</f>
        <v>#REF!</v>
      </c>
      <c r="U391" s="1" t="e">
        <f aca="false">IF((AND(R391&lt;&gt;"",W391&lt;&gt;1,K:K="stroke",M:M="negative",#REF!=#REF!)),IF(W391&lt;&gt;0,"",1),"")</f>
        <v>#REF!</v>
      </c>
      <c r="V391" s="1" t="e">
        <f aca="false">IF(R391="","",(SUM(S391:U391)+W391))</f>
        <v>#REF!</v>
      </c>
      <c r="W391" s="1" t="e">
        <f aca="false">IF(#REF!&lt;&gt;#REF!,COUNTIFS($K$112:$K$1378,"up",#REF!,#REF!),"")</f>
        <v>#REF!</v>
      </c>
      <c r="X391" s="1" t="e">
        <f aca="false">IF(#REF!&lt;&gt;#REF!,COUNTIFS($K$112:$K$1378,"SRS",#REF!,#REF!),"")</f>
        <v>#REF!</v>
      </c>
      <c r="Y391" s="1" t="e">
        <f aca="false">IF(R391&lt;&gt;"",IF(R391=1,"",COUNTIFS($O$112:$O$1378,"&gt;40",#REF!,#REF!)),"")</f>
        <v>#REF!</v>
      </c>
      <c r="Z391" s="11" t="s">
        <v>44</v>
      </c>
      <c r="AA391" s="11"/>
      <c r="AB391" s="11"/>
      <c r="AC391" s="11"/>
      <c r="AD391" s="11"/>
      <c r="AE391" s="11"/>
      <c r="AF391" s="11"/>
      <c r="AG391" s="11"/>
      <c r="AH391" s="11"/>
    </row>
    <row r="392" customFormat="false" ht="15.75" hidden="false" customHeight="false" outlineLevel="0" collapsed="false">
      <c r="A392" s="11" t="n">
        <f aca="false">I392+(H392*60)+(G392*3600)</f>
        <v>48708</v>
      </c>
      <c r="B392" s="16" t="str">
        <f aca="false">CONCATENATE(D392,E392,F392,G392,H392,I392)</f>
        <v>20171113133148</v>
      </c>
      <c r="C392" s="11" t="str">
        <f aca="false">CONCATENATE(D392,E392,F392)</f>
        <v>20171113</v>
      </c>
      <c r="D392" s="1" t="n">
        <v>2017</v>
      </c>
      <c r="E392" s="1" t="n">
        <v>11</v>
      </c>
      <c r="F392" s="1" t="n">
        <v>13</v>
      </c>
      <c r="G392" s="1" t="n">
        <v>13</v>
      </c>
      <c r="H392" s="11" t="n">
        <v>31</v>
      </c>
      <c r="I392" s="11" t="n">
        <v>48</v>
      </c>
      <c r="J392" s="11" t="n">
        <v>721</v>
      </c>
      <c r="K392" s="11" t="s">
        <v>4</v>
      </c>
      <c r="L392" s="1" t="e">
        <f aca="false">IF(#REF!=#REF!,IF(K392="Stroke",IF(K393="Stroke",IF((J393-J392)&lt;0,1000+J393-J392,J393-J392),""),""),"")</f>
        <v>#REF!</v>
      </c>
      <c r="M392" s="1" t="s">
        <v>1</v>
      </c>
      <c r="N392" s="1" t="s">
        <v>43</v>
      </c>
      <c r="O392" s="11" t="n">
        <v>0</v>
      </c>
      <c r="P392" s="1" t="e">
        <f aca="false">IF(#REF!=#REF!,IF(K392="Stroke",IF(K393="Stroke",IF(#REF!=#REF!,IF(Q392=Q393,IF((J393-J392)&lt;0,1000+J393-J392-O392,J393-J392-O392),""),""),""),""),"")</f>
        <v>#REF!</v>
      </c>
      <c r="Q392" s="11" t="n">
        <v>1</v>
      </c>
      <c r="R392" s="1" t="e">
        <f aca="false">IF(#REF!&lt;&gt;#REF!,COUNTIFS($K$112:$K$1378,$K$112,#REF!,#REF!),"")</f>
        <v>#REF!</v>
      </c>
      <c r="S392" s="1" t="e">
        <f aca="false">IF(AND(#REF!&lt;&gt;#REF!,#REF!=#REF!,M392="positive",M393="negative"),1,"")</f>
        <v>#REF!</v>
      </c>
      <c r="T392" s="1" t="e">
        <f aca="false">IF(AND(#REF!=#REF!,K:K="stroke",M:M="positive",S392&lt;&gt;"1"),1,"")</f>
        <v>#REF!</v>
      </c>
      <c r="U392" s="1" t="e">
        <f aca="false">IF((AND(R392&lt;&gt;"",W392&lt;&gt;1,K:K="stroke",M:M="negative",#REF!=#REF!)),IF(W392&lt;&gt;0,"",1),"")</f>
        <v>#REF!</v>
      </c>
      <c r="V392" s="1" t="e">
        <f aca="false">IF(R392="","",(SUM(S392:U392)+W392))</f>
        <v>#REF!</v>
      </c>
      <c r="W392" s="1" t="e">
        <f aca="false">IF(#REF!&lt;&gt;#REF!,COUNTIFS($K$112:$K$1378,"up",#REF!,#REF!),"")</f>
        <v>#REF!</v>
      </c>
      <c r="X392" s="1" t="e">
        <f aca="false">IF(#REF!&lt;&gt;#REF!,COUNTIFS($K$112:$K$1378,"SRS",#REF!,#REF!),"")</f>
        <v>#REF!</v>
      </c>
      <c r="Y392" s="1" t="e">
        <f aca="false">IF(R392&lt;&gt;"",IF(R392=1,"",COUNTIFS($O$112:$O$1378,"&gt;40",#REF!,#REF!)),"")</f>
        <v>#REF!</v>
      </c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customFormat="false" ht="15.75" hidden="false" customHeight="false" outlineLevel="0" collapsed="false">
      <c r="A393" s="1" t="n">
        <f aca="false">I393+(H393*60)+(G393*3600)</f>
        <v>48708</v>
      </c>
      <c r="B393" s="2" t="str">
        <f aca="false">CONCATENATE(D393,E393,F393,G393,H393,I393)</f>
        <v>20171113133148</v>
      </c>
      <c r="C393" s="11" t="str">
        <f aca="false">CONCATENATE(D393,E393,F393)</f>
        <v>20171113</v>
      </c>
      <c r="D393" s="1" t="n">
        <v>2017</v>
      </c>
      <c r="E393" s="1" t="n">
        <v>11</v>
      </c>
      <c r="F393" s="1" t="n">
        <v>13</v>
      </c>
      <c r="G393" s="1" t="n">
        <v>13</v>
      </c>
      <c r="H393" s="1" t="n">
        <v>31</v>
      </c>
      <c r="I393" s="1" t="n">
        <v>48</v>
      </c>
      <c r="J393" s="1" t="n">
        <v>999</v>
      </c>
      <c r="K393" s="1" t="s">
        <v>11</v>
      </c>
      <c r="L393" s="1" t="e">
        <f aca="false">IF(#REF!=#REF!,IF(K393="Stroke",IF(K394="Stroke",IF((J394-J393)&lt;0,1000+J394-J393,J394-J393),""),""),"")</f>
        <v>#REF!</v>
      </c>
      <c r="M393" s="1" t="s">
        <v>1</v>
      </c>
      <c r="N393" s="1" t="s">
        <v>43</v>
      </c>
      <c r="O393" s="1" t="n">
        <v>22</v>
      </c>
      <c r="P393" s="1" t="e">
        <f aca="false">IF(#REF!=#REF!,IF(K393="Stroke",IF(K394="Stroke",IF(#REF!=#REF!,IF(Q393=Q394,IF((J394-J393)&lt;0,1000+J394-J393-O393,J394-J393-O393),""),""),""),""),"")</f>
        <v>#REF!</v>
      </c>
      <c r="Q393" s="1" t="n">
        <v>1</v>
      </c>
      <c r="R393" s="1" t="e">
        <f aca="false">IF(#REF!&lt;&gt;#REF!,COUNTIFS($K$112:$K$1378,$K$112,#REF!,#REF!),"")</f>
        <v>#REF!</v>
      </c>
      <c r="S393" s="1" t="e">
        <f aca="false">IF(AND(#REF!&lt;&gt;#REF!,#REF!=#REF!,M393="positive",M394="negative"),1,"")</f>
        <v>#REF!</v>
      </c>
      <c r="T393" s="1" t="e">
        <f aca="false">IF(AND(#REF!=#REF!,K:K="stroke",M:M="positive",S393&lt;&gt;"1"),1,"")</f>
        <v>#REF!</v>
      </c>
      <c r="U393" s="1" t="e">
        <f aca="false">IF((AND(R393&lt;&gt;"",W393&lt;&gt;1,K:K="stroke",M:M="negative",#REF!=#REF!)),IF(W393&lt;&gt;0,"",1),"")</f>
        <v>#REF!</v>
      </c>
      <c r="V393" s="1" t="e">
        <f aca="false">IF(R393="","",(SUM(S393:U393)+W393))</f>
        <v>#REF!</v>
      </c>
      <c r="W393" s="1" t="e">
        <f aca="false">IF(#REF!&lt;&gt;#REF!,COUNTIFS($K$112:$K$1378,"up",#REF!,#REF!),"")</f>
        <v>#REF!</v>
      </c>
      <c r="X393" s="1" t="e">
        <f aca="false">IF(#REF!&lt;&gt;#REF!,COUNTIFS($K$112:$K$1378,"SRS",#REF!,#REF!),"")</f>
        <v>#REF!</v>
      </c>
      <c r="Y393" s="1" t="e">
        <f aca="false">IF(R393&lt;&gt;"",IF(R393=1,"",COUNTIFS($O$112:$O$1378,"&gt;40",#REF!,#REF!)),"")</f>
        <v>#REF!</v>
      </c>
    </row>
    <row r="394" s="5" customFormat="true" ht="15.75" hidden="false" customHeight="false" outlineLevel="0" collapsed="false">
      <c r="A394" s="5" t="n">
        <f aca="false">I394+(H394*60)+(G394*3600)</f>
        <v>71452</v>
      </c>
      <c r="B394" s="6" t="str">
        <f aca="false">CONCATENATE(D394,E394,F394,G394,H394,I394)</f>
        <v>20171114195052</v>
      </c>
      <c r="C394" s="5" t="str">
        <f aca="false">CONCATENATE(D394,E394,F394)</f>
        <v>20171114</v>
      </c>
      <c r="D394" s="5" t="n">
        <v>2017</v>
      </c>
      <c r="E394" s="5" t="n">
        <v>11</v>
      </c>
      <c r="F394" s="5" t="n">
        <v>14</v>
      </c>
      <c r="G394" s="5" t="n">
        <v>19</v>
      </c>
      <c r="H394" s="5" t="n">
        <v>50</v>
      </c>
      <c r="I394" s="5" t="n">
        <v>52</v>
      </c>
      <c r="J394" s="5" t="n">
        <v>973</v>
      </c>
      <c r="K394" s="5" t="s">
        <v>11</v>
      </c>
      <c r="L394" s="5" t="e">
        <f aca="false">IF(#REF!=#REF!,IF(K394="Stroke",IF(K395="Stroke",IF((J395-J394)&lt;0,1000+J395-J394,J395-J394),""),""),"")</f>
        <v>#REF!</v>
      </c>
      <c r="M394" s="5" t="s">
        <v>1</v>
      </c>
      <c r="N394" s="5" t="s">
        <v>2</v>
      </c>
      <c r="O394" s="5" t="n">
        <v>13</v>
      </c>
      <c r="P394" s="5" t="e">
        <f aca="false">IF(#REF!=#REF!,IF(K394="Stroke",IF(K395="Stroke",IF(#REF!=#REF!,IF(Q394=Q395,IF((J395-J394)&lt;0,1000+J395-J394-O394,J395-J394-O394),""),""),""),""),"")</f>
        <v>#REF!</v>
      </c>
      <c r="Q394" s="5" t="n">
        <v>1</v>
      </c>
      <c r="R394" s="5" t="e">
        <f aca="false">IF(#REF!&lt;&gt;#REF!,COUNTIFS($K$112:$K$1378,$K$112,#REF!,#REF!),"")</f>
        <v>#REF!</v>
      </c>
      <c r="S394" s="5" t="e">
        <f aca="false">IF(AND(#REF!&lt;&gt;#REF!,#REF!=#REF!,M394="positive",M395="negative"),1,"")</f>
        <v>#REF!</v>
      </c>
      <c r="T394" s="5" t="e">
        <f aca="false">IF(AND(#REF!=#REF!,K:K="stroke",M:M="positive",S394&lt;&gt;"1"),1,"")</f>
        <v>#REF!</v>
      </c>
      <c r="U394" s="5" t="e">
        <f aca="false">IF((AND(R394&lt;&gt;"",W394&lt;&gt;1,K:K="stroke",M:M="negative",#REF!=#REF!)),IF(W394&lt;&gt;0,"",1),"")</f>
        <v>#REF!</v>
      </c>
      <c r="V394" s="5" t="e">
        <f aca="false">IF(R394="","",(SUM(S394:U394)+W394))</f>
        <v>#REF!</v>
      </c>
      <c r="W394" s="5" t="e">
        <f aca="false">IF(#REF!&lt;&gt;#REF!,COUNTIFS($K$112:$K$1378,"up",#REF!,#REF!),"")</f>
        <v>#REF!</v>
      </c>
      <c r="X394" s="5" t="e">
        <f aca="false">IF(#REF!&lt;&gt;#REF!,COUNTIFS($K$112:$K$1378,"SRS",#REF!,#REF!),"")</f>
        <v>#REF!</v>
      </c>
      <c r="Y394" s="5" t="e">
        <f aca="false">IF(R394&lt;&gt;"",IF(R394=1,"",COUNTIFS($O$112:$O$1378,"&gt;40",#REF!,#REF!)),"")</f>
        <v>#REF!</v>
      </c>
      <c r="Z394" s="5" t="s">
        <v>45</v>
      </c>
    </row>
    <row r="395" customFormat="false" ht="15.75" hidden="false" customHeight="false" outlineLevel="0" collapsed="false">
      <c r="A395" s="5" t="n">
        <f aca="false">I395+(H395*60)+(G395*3600)</f>
        <v>71669</v>
      </c>
      <c r="B395" s="6" t="str">
        <f aca="false">CONCATENATE(D395,E395,F395,G395,H395,I395)</f>
        <v>20171114195429</v>
      </c>
      <c r="C395" s="5" t="str">
        <f aca="false">CONCATENATE(D395,E395,F395)</f>
        <v>20171114</v>
      </c>
      <c r="D395" s="5" t="n">
        <v>2017</v>
      </c>
      <c r="E395" s="5" t="n">
        <v>11</v>
      </c>
      <c r="F395" s="5" t="n">
        <v>14</v>
      </c>
      <c r="G395" s="5" t="n">
        <v>19</v>
      </c>
      <c r="H395" s="5" t="n">
        <v>54</v>
      </c>
      <c r="I395" s="5" t="n">
        <v>29</v>
      </c>
      <c r="J395" s="5" t="n">
        <v>303</v>
      </c>
      <c r="K395" s="5" t="s">
        <v>11</v>
      </c>
      <c r="L395" s="5" t="e">
        <f aca="false">IF(#REF!=#REF!,IF(K395="Stroke",IF(K396="Stroke",IF((J396-J395)&lt;0,1000+J396-J395,J396-J395),""),""),"")</f>
        <v>#REF!</v>
      </c>
      <c r="M395" s="5" t="s">
        <v>1</v>
      </c>
      <c r="N395" s="5" t="s">
        <v>41</v>
      </c>
      <c r="O395" s="5" t="n">
        <v>9</v>
      </c>
      <c r="P395" s="5" t="e">
        <f aca="false">IF(#REF!=#REF!,IF(K395="Stroke",IF(K396="Stroke",IF(#REF!=#REF!,IF(Q395=Q396,IF((J396-J395)&lt;0,1000+J396-J395-O395,J396-J395-O395),""),""),""),""),"")</f>
        <v>#REF!</v>
      </c>
      <c r="Q395" s="5" t="n">
        <v>1</v>
      </c>
      <c r="R395" s="5" t="e">
        <f aca="false">IF(#REF!&lt;&gt;#REF!,COUNTIFS($K$112:$K$1378,$K$112,#REF!,#REF!),"")</f>
        <v>#REF!</v>
      </c>
      <c r="S395" s="5" t="e">
        <f aca="false">IF(AND(#REF!&lt;&gt;#REF!,#REF!=#REF!,M395="positive",M396="negative"),1,"")</f>
        <v>#REF!</v>
      </c>
      <c r="T395" s="5" t="e">
        <f aca="false">IF(AND(#REF!=#REF!,K:K="stroke",M:M="positive",S395&lt;&gt;"1"),1,"")</f>
        <v>#REF!</v>
      </c>
      <c r="U395" s="5" t="e">
        <f aca="false">IF((AND(R395&lt;&gt;"",W395&lt;&gt;1,K:K="stroke",M:M="negative",#REF!=#REF!)),IF(W395&lt;&gt;0,"",1),"")</f>
        <v>#REF!</v>
      </c>
      <c r="V395" s="5" t="e">
        <f aca="false">IF(R395="","",(SUM(S395:U395)+W395))</f>
        <v>#REF!</v>
      </c>
      <c r="W395" s="5" t="e">
        <f aca="false">IF(#REF!&lt;&gt;#REF!,COUNTIFS($K$112:$K$1378,"up",#REF!,#REF!),"")</f>
        <v>#REF!</v>
      </c>
      <c r="X395" s="5" t="e">
        <f aca="false">IF(#REF!&lt;&gt;#REF!,COUNTIFS($K$112:$K$1378,"SRS",#REF!,#REF!),"")</f>
        <v>#REF!</v>
      </c>
      <c r="Y395" s="5" t="e">
        <f aca="false">IF(R395&lt;&gt;"",IF(R395=1,"",COUNTIFS($O$112:$O$1378,"&gt;40",#REF!,#REF!)),"")</f>
        <v>#REF!</v>
      </c>
      <c r="Z395" s="5" t="s">
        <v>46</v>
      </c>
      <c r="AA395" s="5"/>
      <c r="AB395" s="5"/>
      <c r="AC395" s="5"/>
      <c r="AD395" s="5"/>
      <c r="AE395" s="5"/>
      <c r="AF395" s="5"/>
      <c r="AG395" s="5"/>
      <c r="AH395" s="5"/>
    </row>
    <row r="396" customFormat="false" ht="15.75" hidden="false" customHeight="false" outlineLevel="0" collapsed="false">
      <c r="A396" s="5" t="n">
        <f aca="false">I396+(H396*60)+(G396*3600)</f>
        <v>72083</v>
      </c>
      <c r="B396" s="6" t="str">
        <f aca="false">CONCATENATE(D396,E396,F396,G396,H396,I396)</f>
        <v>2017111420123</v>
      </c>
      <c r="C396" s="5" t="str">
        <f aca="false">CONCATENATE(D396,E396,F396)</f>
        <v>20171114</v>
      </c>
      <c r="D396" s="5" t="n">
        <v>2017</v>
      </c>
      <c r="E396" s="5" t="n">
        <v>11</v>
      </c>
      <c r="F396" s="5" t="n">
        <v>14</v>
      </c>
      <c r="G396" s="5" t="n">
        <v>20</v>
      </c>
      <c r="H396" s="5" t="n">
        <v>1</v>
      </c>
      <c r="I396" s="5" t="n">
        <v>23</v>
      </c>
      <c r="J396" s="5" t="n">
        <v>621</v>
      </c>
      <c r="K396" s="5" t="s">
        <v>11</v>
      </c>
      <c r="L396" s="5" t="e">
        <f aca="false">IF(#REF!=#REF!,IF(K396="Stroke",IF(K397="Stroke",IF((J397-J396)&lt;0,1000+J397-J396,J397-J396),""),""),"")</f>
        <v>#REF!</v>
      </c>
      <c r="M396" s="5" t="s">
        <v>1</v>
      </c>
      <c r="N396" s="5" t="s">
        <v>43</v>
      </c>
      <c r="O396" s="5" t="n">
        <v>1</v>
      </c>
      <c r="P396" s="5" t="e">
        <f aca="false">IF(#REF!=#REF!,IF(K396="Stroke",IF(K397="Stroke",IF(#REF!=#REF!,IF(Q396=Q397,IF((J397-J396)&lt;0,1000+J397-J396-O396,J397-J396-O396),""),""),""),""),"")</f>
        <v>#REF!</v>
      </c>
      <c r="Q396" s="5" t="n">
        <v>1</v>
      </c>
      <c r="R396" s="5" t="e">
        <f aca="false">IF(#REF!&lt;&gt;#REF!,COUNTIFS($K$112:$K$1378,$K$112,#REF!,#REF!),"")</f>
        <v>#REF!</v>
      </c>
      <c r="S396" s="5" t="e">
        <f aca="false">IF(AND(#REF!&lt;&gt;#REF!,#REF!=#REF!,M396="positive",M397="negative"),1,"")</f>
        <v>#REF!</v>
      </c>
      <c r="T396" s="5" t="e">
        <f aca="false">IF(AND(#REF!=#REF!,K:K="stroke",M:M="positive",S396&lt;&gt;"1"),1,"")</f>
        <v>#REF!</v>
      </c>
      <c r="U396" s="5" t="e">
        <f aca="false">IF((AND(R396&lt;&gt;"",W396&lt;&gt;1,K:K="stroke",M:M="negative",#REF!=#REF!)),IF(W396&lt;&gt;0,"",1),"")</f>
        <v>#REF!</v>
      </c>
      <c r="V396" s="5" t="e">
        <f aca="false">IF(R396="","",(SUM(S396:U396)+W396))</f>
        <v>#REF!</v>
      </c>
      <c r="W396" s="5" t="e">
        <f aca="false">IF(#REF!&lt;&gt;#REF!,COUNTIFS($K$112:$K$1378,"up",#REF!,#REF!),"")</f>
        <v>#REF!</v>
      </c>
      <c r="X396" s="5" t="e">
        <f aca="false">IF(#REF!&lt;&gt;#REF!,COUNTIFS($K$112:$K$1378,"SRS",#REF!,#REF!),"")</f>
        <v>#REF!</v>
      </c>
      <c r="Y396" s="5" t="e">
        <f aca="false">IF(R396&lt;&gt;"",IF(R396=1,"",COUNTIFS($O$112:$O$1378,"&gt;40",#REF!,#REF!)),"")</f>
        <v>#REF!</v>
      </c>
      <c r="Z396" s="5" t="s">
        <v>47</v>
      </c>
      <c r="AA396" s="5"/>
      <c r="AB396" s="5"/>
      <c r="AC396" s="5"/>
      <c r="AD396" s="5"/>
      <c r="AE396" s="5"/>
      <c r="AF396" s="5"/>
      <c r="AG396" s="5"/>
      <c r="AH396" s="5"/>
    </row>
    <row r="397" customFormat="false" ht="15.75" hidden="false" customHeight="false" outlineLevel="0" collapsed="false">
      <c r="A397" s="1" t="n">
        <f aca="false">I397+(H397*60)+(G397*3600)</f>
        <v>72083</v>
      </c>
      <c r="B397" s="2" t="str">
        <f aca="false">CONCATENATE(D397,E397,F397,G397,H397,I397)</f>
        <v>2017111420123</v>
      </c>
      <c r="C397" s="1" t="str">
        <f aca="false">CONCATENATE(D397,E397,F397)</f>
        <v>20171114</v>
      </c>
      <c r="D397" s="1" t="n">
        <v>2017</v>
      </c>
      <c r="E397" s="1" t="n">
        <v>11</v>
      </c>
      <c r="F397" s="1" t="n">
        <v>14</v>
      </c>
      <c r="G397" s="1" t="n">
        <v>20</v>
      </c>
      <c r="H397" s="1" t="n">
        <v>1</v>
      </c>
      <c r="I397" s="1" t="n">
        <v>23</v>
      </c>
      <c r="J397" s="1" t="n">
        <v>638</v>
      </c>
      <c r="K397" s="1" t="s">
        <v>11</v>
      </c>
      <c r="L397" s="1" t="e">
        <f aca="false">IF(#REF!=#REF!,IF(K397="Stroke",IF(K398="Stroke",IF((J398-J397)&lt;0,1000+J398-J397,J398-J397),""),""),"")</f>
        <v>#REF!</v>
      </c>
      <c r="M397" s="1" t="s">
        <v>1</v>
      </c>
      <c r="N397" s="1" t="s">
        <v>2</v>
      </c>
      <c r="O397" s="1" t="n">
        <v>1</v>
      </c>
      <c r="P397" s="1" t="e">
        <f aca="false">IF(#REF!=#REF!,IF(K397="Stroke",IF(K398="Stroke",IF(#REF!=#REF!,IF(Q397=Q398,IF((J398-J397)&lt;0,1000+J398-J397-O397,J398-J397-O397),""),""),""),""),"")</f>
        <v>#REF!</v>
      </c>
      <c r="Q397" s="1" t="n">
        <v>1</v>
      </c>
      <c r="R397" s="1" t="e">
        <f aca="false">IF(#REF!&lt;&gt;#REF!,COUNTIFS($K$112:$K$1378,$K$112,#REF!,#REF!),"")</f>
        <v>#REF!</v>
      </c>
      <c r="S397" s="1" t="e">
        <f aca="false">IF(AND(#REF!&lt;&gt;#REF!,#REF!=#REF!,M397="positive",M398="negative"),1,"")</f>
        <v>#REF!</v>
      </c>
      <c r="T397" s="1" t="e">
        <f aca="false">IF(AND(#REF!=#REF!,K:K="stroke",M:M="positive",S397&lt;&gt;"1"),1,"")</f>
        <v>#REF!</v>
      </c>
      <c r="U397" s="1" t="e">
        <f aca="false">IF((AND(R397&lt;&gt;"",W397&lt;&gt;1,K:K="stroke",M:M="negative",#REF!=#REF!)),IF(W397&lt;&gt;0,"",1),"")</f>
        <v>#REF!</v>
      </c>
      <c r="V397" s="1" t="e">
        <f aca="false">IF(R397="","",(SUM(S397:U397)+W397))</f>
        <v>#REF!</v>
      </c>
      <c r="W397" s="1" t="e">
        <f aca="false">IF(#REF!&lt;&gt;#REF!,COUNTIFS($K$112:$K$1378,"up",#REF!,#REF!),"")</f>
        <v>#REF!</v>
      </c>
      <c r="X397" s="1" t="e">
        <f aca="false">IF(#REF!&lt;&gt;#REF!,COUNTIFS($K$112:$K$1378,"SRS",#REF!,#REF!),"")</f>
        <v>#REF!</v>
      </c>
      <c r="Y397" s="1" t="e">
        <f aca="false">IF(R397&lt;&gt;"",IF(R397=1,"",COUNTIFS($O$112:$O$1378,"&gt;40",#REF!,#REF!)),"")</f>
        <v>#REF!</v>
      </c>
    </row>
    <row r="398" customFormat="false" ht="15.75" hidden="false" customHeight="false" outlineLevel="0" collapsed="false">
      <c r="A398" s="1" t="n">
        <f aca="false">I398+(H398*60)+(G398*3600)</f>
        <v>72083</v>
      </c>
      <c r="B398" s="2" t="str">
        <f aca="false">CONCATENATE(D398,E398,F398,G398,H398,I398)</f>
        <v>2017111420123</v>
      </c>
      <c r="C398" s="1" t="str">
        <f aca="false">CONCATENATE(D398,E398,F398)</f>
        <v>20171114</v>
      </c>
      <c r="D398" s="1" t="n">
        <v>2017</v>
      </c>
      <c r="E398" s="1" t="n">
        <v>11</v>
      </c>
      <c r="F398" s="1" t="n">
        <v>14</v>
      </c>
      <c r="G398" s="1" t="n">
        <v>20</v>
      </c>
      <c r="H398" s="1" t="n">
        <v>1</v>
      </c>
      <c r="I398" s="1" t="n">
        <v>23</v>
      </c>
      <c r="J398" s="1" t="n">
        <v>664</v>
      </c>
      <c r="K398" s="1" t="s">
        <v>11</v>
      </c>
      <c r="L398" s="1" t="e">
        <f aca="false">IF(#REF!=#REF!,IF(K398="Stroke",IF(K399="Stroke",IF((J399-J398)&lt;0,1000+J399-J398,J399-J398),""),""),"")</f>
        <v>#REF!</v>
      </c>
      <c r="M398" s="1" t="s">
        <v>1</v>
      </c>
      <c r="N398" s="1" t="s">
        <v>43</v>
      </c>
      <c r="O398" s="1" t="n">
        <v>1</v>
      </c>
      <c r="P398" s="1" t="e">
        <f aca="false">IF(#REF!=#REF!,IF(K398="Stroke",IF(K399="Stroke",IF(#REF!=#REF!,IF(Q398=Q399,IF((J399-J398)&lt;0,1000+J399-J398-O398,J399-J398-O398),""),""),""),""),"")</f>
        <v>#REF!</v>
      </c>
      <c r="Q398" s="1" t="n">
        <v>1</v>
      </c>
      <c r="R398" s="1" t="e">
        <f aca="false">IF(#REF!&lt;&gt;#REF!,COUNTIFS($K$112:$K$1378,$K$112,#REF!,#REF!),"")</f>
        <v>#REF!</v>
      </c>
      <c r="S398" s="1" t="e">
        <f aca="false">IF(AND(#REF!&lt;&gt;#REF!,#REF!=#REF!,M398="positive",M399="negative"),1,"")</f>
        <v>#REF!</v>
      </c>
      <c r="T398" s="1" t="e">
        <f aca="false">IF(AND(#REF!=#REF!,K:K="stroke",M:M="positive",S398&lt;&gt;"1"),1,"")</f>
        <v>#REF!</v>
      </c>
      <c r="U398" s="1" t="e">
        <f aca="false">IF((AND(R398&lt;&gt;"",W398&lt;&gt;1,K:K="stroke",M:M="negative",#REF!=#REF!)),IF(W398&lt;&gt;0,"",1),"")</f>
        <v>#REF!</v>
      </c>
      <c r="V398" s="1" t="e">
        <f aca="false">IF(R398="","",(SUM(S398:U398)+W398))</f>
        <v>#REF!</v>
      </c>
      <c r="W398" s="1" t="e">
        <f aca="false">IF(#REF!&lt;&gt;#REF!,COUNTIFS($K$112:$K$1378,"up",#REF!,#REF!),"")</f>
        <v>#REF!</v>
      </c>
      <c r="X398" s="1" t="e">
        <f aca="false">IF(#REF!&lt;&gt;#REF!,COUNTIFS($K$112:$K$1378,"SRS",#REF!,#REF!),"")</f>
        <v>#REF!</v>
      </c>
      <c r="Y398" s="1" t="e">
        <f aca="false">IF(R398&lt;&gt;"",IF(R398=1,"",COUNTIFS($O$112:$O$1378,"&gt;40",#REF!,#REF!)),"")</f>
        <v>#REF!</v>
      </c>
    </row>
    <row r="399" customFormat="false" ht="15.75" hidden="false" customHeight="false" outlineLevel="0" collapsed="false">
      <c r="A399" s="1" t="n">
        <f aca="false">I399+(H399*60)+(G399*3600)</f>
        <v>72083</v>
      </c>
      <c r="B399" s="2" t="str">
        <f aca="false">CONCATENATE(D399,E399,F399,G399,H399,I399)</f>
        <v>2017111420123</v>
      </c>
      <c r="C399" s="1" t="str">
        <f aca="false">CONCATENATE(D399,E399,F399)</f>
        <v>20171114</v>
      </c>
      <c r="D399" s="1" t="n">
        <v>2017</v>
      </c>
      <c r="E399" s="1" t="n">
        <v>11</v>
      </c>
      <c r="F399" s="1" t="n">
        <v>14</v>
      </c>
      <c r="G399" s="1" t="n">
        <v>20</v>
      </c>
      <c r="H399" s="1" t="n">
        <v>1</v>
      </c>
      <c r="I399" s="1" t="n">
        <v>23</v>
      </c>
      <c r="J399" s="1" t="n">
        <v>712</v>
      </c>
      <c r="K399" s="1" t="s">
        <v>11</v>
      </c>
      <c r="L399" s="1" t="e">
        <f aca="false">IF(#REF!=#REF!,IF(K399="Stroke",IF(K400="Stroke",IF((J400-J399)&lt;0,1000+J400-J399,J400-J399),""),""),"")</f>
        <v>#REF!</v>
      </c>
      <c r="M399" s="1" t="s">
        <v>1</v>
      </c>
      <c r="N399" s="1" t="s">
        <v>43</v>
      </c>
      <c r="O399" s="1" t="n">
        <v>1</v>
      </c>
      <c r="P399" s="1" t="e">
        <f aca="false">IF(#REF!=#REF!,IF(K399="Stroke",IF(K400="Stroke",IF(#REF!=#REF!,IF(Q399=Q400,IF((J400-J399)&lt;0,1000+J400-J399-O399,J400-J399-O399),""),""),""),""),"")</f>
        <v>#REF!</v>
      </c>
      <c r="Q399" s="1" t="n">
        <v>1</v>
      </c>
      <c r="R399" s="1" t="e">
        <f aca="false">IF(#REF!&lt;&gt;#REF!,COUNTIFS($K$112:$K$1378,$K$112,#REF!,#REF!),"")</f>
        <v>#REF!</v>
      </c>
      <c r="S399" s="1" t="e">
        <f aca="false">IF(AND(#REF!&lt;&gt;#REF!,#REF!=#REF!,M399="positive",M400="negative"),1,"")</f>
        <v>#REF!</v>
      </c>
      <c r="T399" s="1" t="e">
        <f aca="false">IF(AND(#REF!=#REF!,K:K="stroke",M:M="positive",S399&lt;&gt;"1"),1,"")</f>
        <v>#REF!</v>
      </c>
      <c r="U399" s="1" t="e">
        <f aca="false">IF((AND(R399&lt;&gt;"",W399&lt;&gt;1,K:K="stroke",M:M="negative",#REF!=#REF!)),IF(W399&lt;&gt;0,"",1),"")</f>
        <v>#REF!</v>
      </c>
      <c r="V399" s="1" t="e">
        <f aca="false">IF(R399="","",(SUM(S399:U399)+W399))</f>
        <v>#REF!</v>
      </c>
      <c r="W399" s="1" t="e">
        <f aca="false">IF(#REF!&lt;&gt;#REF!,COUNTIFS($K$112:$K$1378,"up",#REF!,#REF!),"")</f>
        <v>#REF!</v>
      </c>
      <c r="X399" s="1" t="e">
        <f aca="false">IF(#REF!&lt;&gt;#REF!,COUNTIFS($K$112:$K$1378,"SRS",#REF!,#REF!),"")</f>
        <v>#REF!</v>
      </c>
      <c r="Y399" s="1" t="e">
        <f aca="false">IF(R399&lt;&gt;"",IF(R399=1,"",COUNTIFS($O$112:$O$1378,"&gt;40",#REF!,#REF!)),"")</f>
        <v>#REF!</v>
      </c>
    </row>
    <row r="400" s="5" customFormat="true" ht="15.75" hidden="false" customHeight="false" outlineLevel="0" collapsed="false">
      <c r="A400" s="1" t="n">
        <f aca="false">I400+(H400*60)+(G400*3600)</f>
        <v>72083</v>
      </c>
      <c r="B400" s="2" t="str">
        <f aca="false">CONCATENATE(D400,E400,F400,G400,H400,I400)</f>
        <v>2017111420123</v>
      </c>
      <c r="C400" s="1" t="str">
        <f aca="false">CONCATENATE(D400,E400,F400)</f>
        <v>20171114</v>
      </c>
      <c r="D400" s="1" t="n">
        <v>2017</v>
      </c>
      <c r="E400" s="1" t="n">
        <v>11</v>
      </c>
      <c r="F400" s="1" t="n">
        <v>14</v>
      </c>
      <c r="G400" s="1" t="n">
        <v>20</v>
      </c>
      <c r="H400" s="1" t="n">
        <v>1</v>
      </c>
      <c r="I400" s="1" t="n">
        <v>23</v>
      </c>
      <c r="J400" s="1" t="n">
        <v>760</v>
      </c>
      <c r="K400" s="1" t="s">
        <v>11</v>
      </c>
      <c r="L400" s="1" t="e">
        <f aca="false">IF(#REF!=#REF!,IF(K400="Stroke",IF(K401="Stroke",IF((J401-J400)&lt;0,1000+J401-J400,J401-J400),""),""),"")</f>
        <v>#REF!</v>
      </c>
      <c r="M400" s="1" t="s">
        <v>1</v>
      </c>
      <c r="N400" s="1" t="s">
        <v>43</v>
      </c>
      <c r="O400" s="1" t="n">
        <v>1</v>
      </c>
      <c r="P400" s="1" t="e">
        <f aca="false">IF(#REF!=#REF!,IF(K400="Stroke",IF(K401="Stroke",IF(#REF!=#REF!,IF(Q400=Q401,IF((J401-J400)&lt;0,1000+J401-J400-O400,J401-J400-O400),""),""),""),""),"")</f>
        <v>#REF!</v>
      </c>
      <c r="Q400" s="1" t="n">
        <v>1</v>
      </c>
      <c r="R400" s="1" t="e">
        <f aca="false">IF(#REF!&lt;&gt;#REF!,COUNTIFS($K$112:$K$1378,$K$112,#REF!,#REF!),"")</f>
        <v>#REF!</v>
      </c>
      <c r="S400" s="1" t="e">
        <f aca="false">IF(AND(#REF!&lt;&gt;#REF!,#REF!=#REF!,M400="positive",M401="negative"),1,"")</f>
        <v>#REF!</v>
      </c>
      <c r="T400" s="1" t="e">
        <f aca="false">IF(AND(#REF!=#REF!,K:K="stroke",M:M="positive",S400&lt;&gt;"1"),1,"")</f>
        <v>#REF!</v>
      </c>
      <c r="U400" s="1" t="e">
        <f aca="false">IF((AND(R400&lt;&gt;"",W400&lt;&gt;1,K:K="stroke",M:M="negative",#REF!=#REF!)),IF(W400&lt;&gt;0,"",1),"")</f>
        <v>#REF!</v>
      </c>
      <c r="V400" s="1" t="e">
        <f aca="false">IF(R400="","",(SUM(S400:U400)+W400))</f>
        <v>#REF!</v>
      </c>
      <c r="W400" s="1" t="e">
        <f aca="false">IF(#REF!&lt;&gt;#REF!,COUNTIFS($K$112:$K$1378,"up",#REF!,#REF!),"")</f>
        <v>#REF!</v>
      </c>
      <c r="X400" s="1" t="e">
        <f aca="false">IF(#REF!&lt;&gt;#REF!,COUNTIFS($K$112:$K$1378,"SRS",#REF!,#REF!),"")</f>
        <v>#REF!</v>
      </c>
      <c r="Y400" s="1" t="e">
        <f aca="false">IF(R400&lt;&gt;"",IF(R400=1,"",COUNTIFS($O$112:$O$1378,"&gt;40",#REF!,#REF!)),"")</f>
        <v>#REF!</v>
      </c>
      <c r="Z400" s="1"/>
      <c r="AA400" s="1"/>
      <c r="AB400" s="1"/>
      <c r="AC400" s="1"/>
      <c r="AD400" s="1"/>
      <c r="AE400" s="1"/>
      <c r="AF400" s="1"/>
      <c r="AG400" s="1"/>
      <c r="AH400" s="1"/>
    </row>
    <row r="401" customFormat="false" ht="15.75" hidden="false" customHeight="false" outlineLevel="0" collapsed="false">
      <c r="A401" s="1" t="n">
        <f aca="false">I401+(H401*60)+(G401*3600)</f>
        <v>72083</v>
      </c>
      <c r="B401" s="2" t="str">
        <f aca="false">CONCATENATE(D401,E401,F401,G401,H401,I401)</f>
        <v>2017111420123</v>
      </c>
      <c r="C401" s="1" t="str">
        <f aca="false">CONCATENATE(D401,E401,F401)</f>
        <v>20171114</v>
      </c>
      <c r="D401" s="1" t="n">
        <v>2017</v>
      </c>
      <c r="E401" s="1" t="n">
        <v>11</v>
      </c>
      <c r="F401" s="1" t="n">
        <v>14</v>
      </c>
      <c r="G401" s="1" t="n">
        <v>20</v>
      </c>
      <c r="H401" s="1" t="n">
        <v>1</v>
      </c>
      <c r="I401" s="1" t="n">
        <v>23</v>
      </c>
      <c r="J401" s="1" t="n">
        <v>800</v>
      </c>
      <c r="K401" s="1" t="s">
        <v>11</v>
      </c>
      <c r="L401" s="1" t="e">
        <f aca="false">IF(#REF!=#REF!,IF(K401="Stroke",IF(K402="Stroke",IF((J402-J401)&lt;0,1000+J402-J401,J402-J401),""),""),"")</f>
        <v>#REF!</v>
      </c>
      <c r="M401" s="1" t="s">
        <v>1</v>
      </c>
      <c r="N401" s="1" t="s">
        <v>2</v>
      </c>
      <c r="O401" s="1" t="n">
        <v>1</v>
      </c>
      <c r="P401" s="1" t="e">
        <f aca="false">IF(#REF!=#REF!,IF(K401="Stroke",IF(K402="Stroke",IF(#REF!=#REF!,IF(Q401=Q402,IF((J402-J401)&lt;0,1000+J402-J401-O401,J402-J401-O401),""),""),""),""),"")</f>
        <v>#REF!</v>
      </c>
      <c r="Q401" s="1" t="n">
        <v>1</v>
      </c>
      <c r="R401" s="1" t="e">
        <f aca="false">IF(#REF!&lt;&gt;#REF!,COUNTIFS($K$112:$K$1378,$K$112,#REF!,#REF!),"")</f>
        <v>#REF!</v>
      </c>
      <c r="S401" s="1" t="e">
        <f aca="false">IF(AND(#REF!&lt;&gt;#REF!,#REF!=#REF!,M401="positive",M402="negative"),1,"")</f>
        <v>#REF!</v>
      </c>
      <c r="T401" s="1" t="e">
        <f aca="false">IF(AND(#REF!=#REF!,K:K="stroke",M:M="positive",S401&lt;&gt;"1"),1,"")</f>
        <v>#REF!</v>
      </c>
      <c r="U401" s="1" t="e">
        <f aca="false">IF((AND(R401&lt;&gt;"",W401&lt;&gt;1,K:K="stroke",M:M="negative",#REF!=#REF!)),IF(W401&lt;&gt;0,"",1),"")</f>
        <v>#REF!</v>
      </c>
      <c r="V401" s="1" t="e">
        <f aca="false">IF(R401="","",(SUM(S401:U401)+W401))</f>
        <v>#REF!</v>
      </c>
      <c r="W401" s="1" t="e">
        <f aca="false">IF(#REF!&lt;&gt;#REF!,COUNTIFS($K$112:$K$1378,"up",#REF!,#REF!),"")</f>
        <v>#REF!</v>
      </c>
      <c r="X401" s="1" t="e">
        <f aca="false">IF(#REF!&lt;&gt;#REF!,COUNTIFS($K$112:$K$1378,"SRS",#REF!,#REF!),"")</f>
        <v>#REF!</v>
      </c>
      <c r="Y401" s="1" t="e">
        <f aca="false">IF(R401&lt;&gt;"",IF(R401=1,"",COUNTIFS($O$112:$O$1378,"&gt;40",#REF!,#REF!)),"")</f>
        <v>#REF!</v>
      </c>
    </row>
    <row r="402" customFormat="false" ht="15.75" hidden="false" customHeight="false" outlineLevel="0" collapsed="false">
      <c r="A402" s="1" t="n">
        <f aca="false">I402+(H402*60)+(G402*3600)</f>
        <v>72083</v>
      </c>
      <c r="B402" s="2" t="str">
        <f aca="false">CONCATENATE(D402,E402,F402,G402,H402,I402)</f>
        <v>2017111420123</v>
      </c>
      <c r="C402" s="1" t="str">
        <f aca="false">CONCATENATE(D402,E402,F402)</f>
        <v>20171114</v>
      </c>
      <c r="D402" s="1" t="n">
        <v>2017</v>
      </c>
      <c r="E402" s="1" t="n">
        <v>11</v>
      </c>
      <c r="F402" s="1" t="n">
        <v>14</v>
      </c>
      <c r="G402" s="1" t="n">
        <v>20</v>
      </c>
      <c r="H402" s="1" t="n">
        <v>1</v>
      </c>
      <c r="I402" s="1" t="n">
        <v>23</v>
      </c>
      <c r="J402" s="1" t="n">
        <v>813</v>
      </c>
      <c r="K402" s="1" t="s">
        <v>11</v>
      </c>
      <c r="L402" s="1" t="e">
        <f aca="false">IF(#REF!=#REF!,IF(K402="Stroke",IF(K403="Stroke",IF((J403-J402)&lt;0,1000+J403-J402,J403-J402),""),""),"")</f>
        <v>#REF!</v>
      </c>
      <c r="M402" s="1" t="s">
        <v>1</v>
      </c>
      <c r="N402" s="1" t="s">
        <v>2</v>
      </c>
      <c r="O402" s="1" t="n">
        <v>1</v>
      </c>
      <c r="P402" s="1" t="e">
        <f aca="false">IF(#REF!=#REF!,IF(K402="Stroke",IF(K403="Stroke",IF(#REF!=#REF!,IF(Q402=Q403,IF((J403-J402)&lt;0,1000+J403-J402-O402,J403-J402-O402),""),""),""),""),"")</f>
        <v>#REF!</v>
      </c>
      <c r="Q402" s="1" t="n">
        <v>1</v>
      </c>
      <c r="R402" s="1" t="e">
        <f aca="false">IF(#REF!&lt;&gt;#REF!,COUNTIFS($K$112:$K$1378,$K$112,#REF!,#REF!),"")</f>
        <v>#REF!</v>
      </c>
      <c r="S402" s="1" t="e">
        <f aca="false">IF(AND(#REF!&lt;&gt;#REF!,#REF!=#REF!,M402="positive",M403="negative"),1,"")</f>
        <v>#REF!</v>
      </c>
      <c r="T402" s="1" t="e">
        <f aca="false">IF(AND(#REF!=#REF!,K:K="stroke",M:M="positive",S402&lt;&gt;"1"),1,"")</f>
        <v>#REF!</v>
      </c>
      <c r="U402" s="1" t="e">
        <f aca="false">IF((AND(R402&lt;&gt;"",W402&lt;&gt;1,K:K="stroke",M:M="negative",#REF!=#REF!)),IF(W402&lt;&gt;0,"",1),"")</f>
        <v>#REF!</v>
      </c>
      <c r="V402" s="1" t="e">
        <f aca="false">IF(R402="","",(SUM(S402:U402)+W402))</f>
        <v>#REF!</v>
      </c>
      <c r="W402" s="1" t="e">
        <f aca="false">IF(#REF!&lt;&gt;#REF!,COUNTIFS($K$112:$K$1378,"up",#REF!,#REF!),"")</f>
        <v>#REF!</v>
      </c>
      <c r="X402" s="1" t="e">
        <f aca="false">IF(#REF!&lt;&gt;#REF!,COUNTIFS($K$112:$K$1378,"SRS",#REF!,#REF!),"")</f>
        <v>#REF!</v>
      </c>
      <c r="Y402" s="1" t="e">
        <f aca="false">IF(R402&lt;&gt;"",IF(R402=1,"",COUNTIFS($O$112:$O$1378,"&gt;40",#REF!,#REF!)),"")</f>
        <v>#REF!</v>
      </c>
    </row>
    <row r="403" customFormat="false" ht="15.75" hidden="false" customHeight="false" outlineLevel="0" collapsed="false">
      <c r="A403" s="1" t="n">
        <f aca="false">I403+(H403*60)+(G403*3600)</f>
        <v>72083</v>
      </c>
      <c r="B403" s="2" t="str">
        <f aca="false">CONCATENATE(D403,E403,F403,G403,H403,I403)</f>
        <v>2017111420123</v>
      </c>
      <c r="C403" s="1" t="str">
        <f aca="false">CONCATENATE(D403,E403,F403)</f>
        <v>20171114</v>
      </c>
      <c r="D403" s="1" t="n">
        <v>2017</v>
      </c>
      <c r="E403" s="1" t="n">
        <v>11</v>
      </c>
      <c r="F403" s="1" t="n">
        <v>14</v>
      </c>
      <c r="G403" s="1" t="n">
        <v>20</v>
      </c>
      <c r="H403" s="1" t="n">
        <v>1</v>
      </c>
      <c r="I403" s="1" t="n">
        <v>23</v>
      </c>
      <c r="J403" s="1" t="n">
        <v>827</v>
      </c>
      <c r="K403" s="1" t="s">
        <v>11</v>
      </c>
      <c r="L403" s="1" t="e">
        <f aca="false">IF(#REF!=#REF!,IF(K403="Stroke",IF(K404="Stroke",IF((J404-J403)&lt;0,1000+J404-J403,J404-J403),""),""),"")</f>
        <v>#REF!</v>
      </c>
      <c r="M403" s="1" t="s">
        <v>1</v>
      </c>
      <c r="N403" s="1" t="s">
        <v>2</v>
      </c>
      <c r="O403" s="1" t="n">
        <v>1</v>
      </c>
      <c r="P403" s="1" t="e">
        <f aca="false">IF(#REF!=#REF!,IF(K403="Stroke",IF(K404="Stroke",IF(#REF!=#REF!,IF(Q403=Q404,IF((J404-J403)&lt;0,1000+J404-J403-O403,J404-J403-O403),""),""),""),""),"")</f>
        <v>#REF!</v>
      </c>
      <c r="Q403" s="1" t="n">
        <v>1</v>
      </c>
      <c r="R403" s="1" t="e">
        <f aca="false">IF(#REF!&lt;&gt;#REF!,COUNTIFS($K$112:$K$1378,$K$112,#REF!,#REF!),"")</f>
        <v>#REF!</v>
      </c>
      <c r="S403" s="1" t="e">
        <f aca="false">IF(AND(#REF!&lt;&gt;#REF!,#REF!=#REF!,M403="positive",M404="negative"),1,"")</f>
        <v>#REF!</v>
      </c>
      <c r="T403" s="1" t="e">
        <f aca="false">IF(AND(#REF!=#REF!,K:K="stroke",M:M="positive",S403&lt;&gt;"1"),1,"")</f>
        <v>#REF!</v>
      </c>
      <c r="U403" s="1" t="e">
        <f aca="false">IF((AND(R403&lt;&gt;"",W403&lt;&gt;1,K:K="stroke",M:M="negative",#REF!=#REF!)),IF(W403&lt;&gt;0,"",1),"")</f>
        <v>#REF!</v>
      </c>
      <c r="V403" s="1" t="e">
        <f aca="false">IF(R403="","",(SUM(S403:U403)+W403))</f>
        <v>#REF!</v>
      </c>
      <c r="W403" s="1" t="e">
        <f aca="false">IF(#REF!&lt;&gt;#REF!,COUNTIFS($K$112:$K$1378,"up",#REF!,#REF!),"")</f>
        <v>#REF!</v>
      </c>
      <c r="X403" s="1" t="e">
        <f aca="false">IF(#REF!&lt;&gt;#REF!,COUNTIFS($K$112:$K$1378,"SRS",#REF!,#REF!),"")</f>
        <v>#REF!</v>
      </c>
      <c r="Y403" s="1" t="e">
        <f aca="false">IF(R403&lt;&gt;"",IF(R403=1,"",COUNTIFS($O$112:$O$1378,"&gt;40",#REF!,#REF!)),"")</f>
        <v>#REF!</v>
      </c>
    </row>
    <row r="404" customFormat="false" ht="15.75" hidden="false" customHeight="false" outlineLevel="0" collapsed="false">
      <c r="A404" s="1" t="n">
        <f aca="false">I404+(H404*60)+(G404*3600)</f>
        <v>72083</v>
      </c>
      <c r="B404" s="2" t="str">
        <f aca="false">CONCATENATE(D404,E404,F404,G404,H404,I404)</f>
        <v>2017111420123</v>
      </c>
      <c r="C404" s="1" t="str">
        <f aca="false">CONCATENATE(D404,E404,F404)</f>
        <v>20171114</v>
      </c>
      <c r="D404" s="1" t="n">
        <v>2017</v>
      </c>
      <c r="E404" s="1" t="n">
        <v>11</v>
      </c>
      <c r="F404" s="1" t="n">
        <v>14</v>
      </c>
      <c r="G404" s="1" t="n">
        <v>20</v>
      </c>
      <c r="H404" s="1" t="n">
        <v>1</v>
      </c>
      <c r="I404" s="1" t="n">
        <v>23</v>
      </c>
      <c r="J404" s="1" t="n">
        <v>848</v>
      </c>
      <c r="K404" s="1" t="s">
        <v>11</v>
      </c>
      <c r="L404" s="1" t="e">
        <f aca="false">IF(#REF!=#REF!,IF(K404="Stroke",IF(K405="Stroke",IF((J405-J404)&lt;0,1000+J405-J404,J405-J404),""),""),"")</f>
        <v>#REF!</v>
      </c>
      <c r="M404" s="1" t="s">
        <v>1</v>
      </c>
      <c r="N404" s="1" t="s">
        <v>2</v>
      </c>
      <c r="O404" s="1" t="n">
        <v>1</v>
      </c>
      <c r="P404" s="1" t="e">
        <f aca="false">IF(#REF!=#REF!,IF(K404="Stroke",IF(K405="Stroke",IF(#REF!=#REF!,IF(Q404=Q405,IF((J405-J404)&lt;0,1000+J405-J404-O404,J405-J404-O404),""),""),""),""),"")</f>
        <v>#REF!</v>
      </c>
      <c r="Q404" s="1" t="n">
        <v>1</v>
      </c>
      <c r="R404" s="1" t="e">
        <f aca="false">IF(#REF!&lt;&gt;#REF!,COUNTIFS($K$112:$K$1378,$K$112,#REF!,#REF!),"")</f>
        <v>#REF!</v>
      </c>
      <c r="S404" s="1" t="e">
        <f aca="false">IF(AND(#REF!&lt;&gt;#REF!,#REF!=#REF!,M404="positive",M405="negative"),1,"")</f>
        <v>#REF!</v>
      </c>
      <c r="T404" s="1" t="e">
        <f aca="false">IF(AND(#REF!=#REF!,K:K="stroke",M:M="positive",S404&lt;&gt;"1"),1,"")</f>
        <v>#REF!</v>
      </c>
      <c r="U404" s="1" t="e">
        <f aca="false">IF((AND(R404&lt;&gt;"",W404&lt;&gt;1,K:K="stroke",M:M="negative",#REF!=#REF!)),IF(W404&lt;&gt;0,"",1),"")</f>
        <v>#REF!</v>
      </c>
      <c r="V404" s="1" t="e">
        <f aca="false">IF(R404="","",(SUM(S404:U404)+W404))</f>
        <v>#REF!</v>
      </c>
      <c r="W404" s="1" t="e">
        <f aca="false">IF(#REF!&lt;&gt;#REF!,COUNTIFS($K$112:$K$1378,"up",#REF!,#REF!),"")</f>
        <v>#REF!</v>
      </c>
      <c r="X404" s="1" t="e">
        <f aca="false">IF(#REF!&lt;&gt;#REF!,COUNTIFS($K$112:$K$1378,"SRS",#REF!,#REF!),"")</f>
        <v>#REF!</v>
      </c>
      <c r="Y404" s="1" t="e">
        <f aca="false">IF(R404&lt;&gt;"",IF(R404=1,"",COUNTIFS($O$112:$O$1378,"&gt;40",#REF!,#REF!)),"")</f>
        <v>#REF!</v>
      </c>
    </row>
    <row r="405" customFormat="false" ht="15.75" hidden="false" customHeight="false" outlineLevel="0" collapsed="false">
      <c r="A405" s="1" t="n">
        <f aca="false">I405+(H405*60)+(G405*3600)</f>
        <v>72083</v>
      </c>
      <c r="B405" s="2" t="str">
        <f aca="false">CONCATENATE(D405,E405,F405,G405,H405,I405)</f>
        <v>2017111420123</v>
      </c>
      <c r="C405" s="1" t="str">
        <f aca="false">CONCATENATE(D405,E405,F405)</f>
        <v>20171114</v>
      </c>
      <c r="D405" s="1" t="n">
        <v>2017</v>
      </c>
      <c r="E405" s="1" t="n">
        <v>11</v>
      </c>
      <c r="F405" s="1" t="n">
        <v>14</v>
      </c>
      <c r="G405" s="1" t="n">
        <v>20</v>
      </c>
      <c r="H405" s="1" t="n">
        <v>1</v>
      </c>
      <c r="I405" s="1" t="n">
        <v>23</v>
      </c>
      <c r="J405" s="1" t="n">
        <v>873</v>
      </c>
      <c r="K405" s="1" t="s">
        <v>11</v>
      </c>
      <c r="L405" s="1" t="e">
        <f aca="false">IF(#REF!=#REF!,IF(K405="Stroke",IF(K406="Stroke",IF((J406-J405)&lt;0,1000+J406-J405,J406-J405),""),""),"")</f>
        <v>#REF!</v>
      </c>
      <c r="M405" s="1" t="s">
        <v>1</v>
      </c>
      <c r="N405" s="1" t="s">
        <v>2</v>
      </c>
      <c r="O405" s="1" t="n">
        <v>3</v>
      </c>
      <c r="P405" s="1" t="e">
        <f aca="false">IF(#REF!=#REF!,IF(K405="Stroke",IF(K406="Stroke",IF(#REF!=#REF!,IF(Q405=Q406,IF((J406-J405)&lt;0,1000+J406-J405-O405,J406-J405-O405),""),""),""),""),"")</f>
        <v>#REF!</v>
      </c>
      <c r="Q405" s="1" t="n">
        <v>1</v>
      </c>
      <c r="R405" s="1" t="e">
        <f aca="false">IF(#REF!&lt;&gt;#REF!,COUNTIFS($K$112:$K$1378,$K$112,#REF!,#REF!),"")</f>
        <v>#REF!</v>
      </c>
      <c r="S405" s="1" t="e">
        <f aca="false">IF(AND(#REF!&lt;&gt;#REF!,#REF!=#REF!,M405="positive",M406="negative"),1,"")</f>
        <v>#REF!</v>
      </c>
      <c r="T405" s="1" t="e">
        <f aca="false">IF(AND(#REF!=#REF!,K:K="stroke",M:M="positive",S405&lt;&gt;"1"),1,"")</f>
        <v>#REF!</v>
      </c>
      <c r="U405" s="1" t="e">
        <f aca="false">IF((AND(R405&lt;&gt;"",W405&lt;&gt;1,K:K="stroke",M:M="negative",#REF!=#REF!)),IF(W405&lt;&gt;0,"",1),"")</f>
        <v>#REF!</v>
      </c>
      <c r="V405" s="1" t="e">
        <f aca="false">IF(R405="","",(SUM(S405:U405)+W405))</f>
        <v>#REF!</v>
      </c>
      <c r="W405" s="1" t="e">
        <f aca="false">IF(#REF!&lt;&gt;#REF!,COUNTIFS($K$112:$K$1378,"up",#REF!,#REF!),"")</f>
        <v>#REF!</v>
      </c>
      <c r="X405" s="1" t="e">
        <f aca="false">IF(#REF!&lt;&gt;#REF!,COUNTIFS($K$112:$K$1378,"SRS",#REF!,#REF!),"")</f>
        <v>#REF!</v>
      </c>
      <c r="Y405" s="1" t="e">
        <f aca="false">IF(R405&lt;&gt;"",IF(R405=1,"",COUNTIFS($O$112:$O$1378,"&gt;40",#REF!,#REF!)),"")</f>
        <v>#REF!</v>
      </c>
    </row>
    <row r="406" customFormat="false" ht="15.75" hidden="false" customHeight="false" outlineLevel="0" collapsed="false">
      <c r="A406" s="1" t="n">
        <f aca="false">I406+(H406*60)+(G406*3600)</f>
        <v>72084</v>
      </c>
      <c r="B406" s="2" t="str">
        <f aca="false">CONCATENATE(D406,E406,F406,G406,H406,I406)</f>
        <v>2017111420124</v>
      </c>
      <c r="C406" s="1" t="str">
        <f aca="false">CONCATENATE(D406,E406,F406)</f>
        <v>20171114</v>
      </c>
      <c r="D406" s="1" t="n">
        <v>2017</v>
      </c>
      <c r="E406" s="1" t="n">
        <v>11</v>
      </c>
      <c r="F406" s="1" t="n">
        <v>14</v>
      </c>
      <c r="G406" s="1" t="n">
        <v>20</v>
      </c>
      <c r="H406" s="1" t="n">
        <v>1</v>
      </c>
      <c r="I406" s="1" t="n">
        <v>24</v>
      </c>
      <c r="J406" s="1" t="n">
        <v>105</v>
      </c>
      <c r="K406" s="1" t="s">
        <v>11</v>
      </c>
      <c r="L406" s="1" t="e">
        <f aca="false">IF(#REF!=#REF!,IF(K406="Stroke",IF(K407="Stroke",IF((J407-J406)&lt;0,1000+J407-J406,J407-J406),""),""),"")</f>
        <v>#REF!</v>
      </c>
      <c r="M406" s="1" t="s">
        <v>1</v>
      </c>
      <c r="N406" s="1" t="s">
        <v>2</v>
      </c>
      <c r="O406" s="1" t="n">
        <v>1</v>
      </c>
      <c r="P406" s="1" t="e">
        <f aca="false">IF(#REF!=#REF!,IF(K406="Stroke",IF(K407="Stroke",IF(#REF!=#REF!,IF(Q406=Q407,IF((J407-J406)&lt;0,1000+J407-J406-O406,J407-J406-O406),""),""),""),""),"")</f>
        <v>#REF!</v>
      </c>
      <c r="Q406" s="1" t="n">
        <v>1</v>
      </c>
      <c r="R406" s="1" t="e">
        <f aca="false">IF(#REF!&lt;&gt;#REF!,COUNTIFS($K$112:$K$1378,$K$112,#REF!,#REF!),"")</f>
        <v>#REF!</v>
      </c>
      <c r="S406" s="1" t="e">
        <f aca="false">IF(AND(#REF!&lt;&gt;#REF!,#REF!=#REF!,M406="positive",M407="negative"),1,"")</f>
        <v>#REF!</v>
      </c>
      <c r="T406" s="1" t="e">
        <f aca="false">IF(AND(#REF!=#REF!,K:K="stroke",M:M="positive",S406&lt;&gt;"1"),1,"")</f>
        <v>#REF!</v>
      </c>
      <c r="U406" s="1" t="e">
        <f aca="false">IF((AND(R406&lt;&gt;"",W406&lt;&gt;1,K:K="stroke",M:M="negative",#REF!=#REF!)),IF(W406&lt;&gt;0,"",1),"")</f>
        <v>#REF!</v>
      </c>
      <c r="V406" s="1" t="e">
        <f aca="false">IF(R406="","",(SUM(S406:U406)+W406))</f>
        <v>#REF!</v>
      </c>
      <c r="W406" s="1" t="e">
        <f aca="false">IF(#REF!&lt;&gt;#REF!,COUNTIFS($K$112:$K$1378,"up",#REF!,#REF!),"")</f>
        <v>#REF!</v>
      </c>
      <c r="X406" s="1" t="e">
        <f aca="false">IF(#REF!&lt;&gt;#REF!,COUNTIFS($K$112:$K$1378,"SRS",#REF!,#REF!),"")</f>
        <v>#REF!</v>
      </c>
      <c r="Y406" s="1" t="e">
        <f aca="false">IF(R406&lt;&gt;"",IF(R406=1,"",COUNTIFS($O$112:$O$1378,"&gt;40",#REF!,#REF!)),"")</f>
        <v>#REF!</v>
      </c>
    </row>
    <row r="407" customFormat="false" ht="15.75" hidden="false" customHeight="false" outlineLevel="0" collapsed="false">
      <c r="A407" s="1" t="n">
        <f aca="false">I407+(H407*60)+(G407*3600)</f>
        <v>72084</v>
      </c>
      <c r="B407" s="2" t="str">
        <f aca="false">CONCATENATE(D407,E407,F407,G407,H407,I407)</f>
        <v>2017111420124</v>
      </c>
      <c r="C407" s="1" t="str">
        <f aca="false">CONCATENATE(D407,E407,F407)</f>
        <v>20171114</v>
      </c>
      <c r="D407" s="1" t="n">
        <v>2017</v>
      </c>
      <c r="E407" s="1" t="n">
        <v>11</v>
      </c>
      <c r="F407" s="1" t="n">
        <v>14</v>
      </c>
      <c r="G407" s="1" t="n">
        <v>20</v>
      </c>
      <c r="H407" s="1" t="n">
        <v>1</v>
      </c>
      <c r="I407" s="1" t="n">
        <v>24</v>
      </c>
      <c r="J407" s="1" t="n">
        <v>169</v>
      </c>
      <c r="K407" s="1" t="s">
        <v>11</v>
      </c>
      <c r="L407" s="1" t="e">
        <f aca="false">IF(#REF!=#REF!,IF(K407="Stroke",IF(K408="Stroke",IF((J408-J407)&lt;0,1000+J408-J407,J408-J407),""),""),"")</f>
        <v>#REF!</v>
      </c>
      <c r="M407" s="1" t="s">
        <v>1</v>
      </c>
      <c r="N407" s="1" t="s">
        <v>2</v>
      </c>
      <c r="O407" s="1" t="n">
        <v>2</v>
      </c>
      <c r="P407" s="1" t="e">
        <f aca="false">IF(#REF!=#REF!,IF(K407="Stroke",IF(K408="Stroke",IF(#REF!=#REF!,IF(Q407=Q408,IF((J408-J407)&lt;0,1000+J408-J407-O407,J408-J407-O407),""),""),""),""),"")</f>
        <v>#REF!</v>
      </c>
      <c r="Q407" s="1" t="n">
        <v>1</v>
      </c>
      <c r="R407" s="1" t="e">
        <f aca="false">IF(#REF!&lt;&gt;#REF!,COUNTIFS($K$112:$K$1378,$K$112,#REF!,#REF!),"")</f>
        <v>#REF!</v>
      </c>
      <c r="S407" s="1" t="e">
        <f aca="false">IF(AND(#REF!&lt;&gt;#REF!,#REF!=#REF!,M407="positive",M408="negative"),1,"")</f>
        <v>#REF!</v>
      </c>
      <c r="T407" s="1" t="e">
        <f aca="false">IF(AND(#REF!=#REF!,K:K="stroke",M:M="positive",S407&lt;&gt;"1"),1,"")</f>
        <v>#REF!</v>
      </c>
      <c r="U407" s="1" t="e">
        <f aca="false">IF((AND(R407&lt;&gt;"",W407&lt;&gt;1,K:K="stroke",M:M="negative",#REF!=#REF!)),IF(W407&lt;&gt;0,"",1),"")</f>
        <v>#REF!</v>
      </c>
      <c r="V407" s="1" t="e">
        <f aca="false">IF(R407="","",(SUM(S407:U407)+W407))</f>
        <v>#REF!</v>
      </c>
      <c r="W407" s="1" t="e">
        <f aca="false">IF(#REF!&lt;&gt;#REF!,COUNTIFS($K$112:$K$1378,"up",#REF!,#REF!),"")</f>
        <v>#REF!</v>
      </c>
      <c r="X407" s="1" t="e">
        <f aca="false">IF(#REF!&lt;&gt;#REF!,COUNTIFS($K$112:$K$1378,"SRS",#REF!,#REF!),"")</f>
        <v>#REF!</v>
      </c>
      <c r="Y407" s="1" t="e">
        <f aca="false">IF(R407&lt;&gt;"",IF(R407=1,"",COUNTIFS($O$112:$O$1378,"&gt;40",#REF!,#REF!)),"")</f>
        <v>#REF!</v>
      </c>
    </row>
    <row r="408" customFormat="false" ht="15.75" hidden="false" customHeight="false" outlineLevel="0" collapsed="false">
      <c r="A408" s="1" t="n">
        <f aca="false">I408+(H408*60)+(G408*3600)</f>
        <v>72084</v>
      </c>
      <c r="B408" s="2" t="str">
        <f aca="false">CONCATENATE(D408,E408,F408,G408,H408,I408)</f>
        <v>2017111420124</v>
      </c>
      <c r="C408" s="1" t="str">
        <f aca="false">CONCATENATE(D408,E408,F408)</f>
        <v>20171114</v>
      </c>
      <c r="D408" s="1" t="n">
        <v>2017</v>
      </c>
      <c r="E408" s="1" t="n">
        <v>11</v>
      </c>
      <c r="F408" s="1" t="n">
        <v>14</v>
      </c>
      <c r="G408" s="1" t="n">
        <v>20</v>
      </c>
      <c r="H408" s="1" t="n">
        <v>1</v>
      </c>
      <c r="I408" s="1" t="n">
        <v>24</v>
      </c>
      <c r="J408" s="1" t="n">
        <v>202</v>
      </c>
      <c r="K408" s="1" t="s">
        <v>11</v>
      </c>
      <c r="L408" s="1" t="e">
        <f aca="false">IF(#REF!=#REF!,IF(K408="Stroke",IF(K409="Stroke",IF((J409-J408)&lt;0,1000+J409-J408,J409-J408),""),""),"")</f>
        <v>#REF!</v>
      </c>
      <c r="M408" s="1" t="s">
        <v>1</v>
      </c>
      <c r="N408" s="1" t="s">
        <v>2</v>
      </c>
      <c r="O408" s="1" t="n">
        <v>1</v>
      </c>
      <c r="P408" s="1" t="e">
        <f aca="false">IF(#REF!=#REF!,IF(K408="Stroke",IF(K409="Stroke",IF(#REF!=#REF!,IF(Q408=Q409,IF((J409-J408)&lt;0,1000+J409-J408-O408,J409-J408-O408),""),""),""),""),"")</f>
        <v>#REF!</v>
      </c>
      <c r="Q408" s="1" t="n">
        <v>1</v>
      </c>
      <c r="R408" s="1" t="e">
        <f aca="false">IF(#REF!&lt;&gt;#REF!,COUNTIFS($K$112:$K$1378,$K$112,#REF!,#REF!),"")</f>
        <v>#REF!</v>
      </c>
      <c r="S408" s="1" t="e">
        <f aca="false">IF(AND(#REF!&lt;&gt;#REF!,#REF!=#REF!,M408="positive",M409="negative"),1,"")</f>
        <v>#REF!</v>
      </c>
      <c r="T408" s="1" t="e">
        <f aca="false">IF(AND(#REF!=#REF!,K:K="stroke",M:M="positive",S408&lt;&gt;"1"),1,"")</f>
        <v>#REF!</v>
      </c>
      <c r="U408" s="1" t="e">
        <f aca="false">IF((AND(R408&lt;&gt;"",W408&lt;&gt;1,K:K="stroke",M:M="negative",#REF!=#REF!)),IF(W408&lt;&gt;0,"",1),"")</f>
        <v>#REF!</v>
      </c>
      <c r="V408" s="1" t="e">
        <f aca="false">IF(R408="","",(SUM(S408:U408)+W408))</f>
        <v>#REF!</v>
      </c>
      <c r="W408" s="1" t="e">
        <f aca="false">IF(#REF!&lt;&gt;#REF!,COUNTIFS($K$112:$K$1378,"up",#REF!,#REF!),"")</f>
        <v>#REF!</v>
      </c>
      <c r="X408" s="1" t="e">
        <f aca="false">IF(#REF!&lt;&gt;#REF!,COUNTIFS($K$112:$K$1378,"SRS",#REF!,#REF!),"")</f>
        <v>#REF!</v>
      </c>
      <c r="Y408" s="1" t="e">
        <f aca="false">IF(R408&lt;&gt;"",IF(R408=1,"",COUNTIFS($O$112:$O$1378,"&gt;40",#REF!,#REF!)),"")</f>
        <v>#REF!</v>
      </c>
    </row>
    <row r="409" customFormat="false" ht="15.75" hidden="false" customHeight="false" outlineLevel="0" collapsed="false">
      <c r="A409" s="1" t="n">
        <f aca="false">I409+(H409*60)+(G409*3600)</f>
        <v>72084</v>
      </c>
      <c r="B409" s="2" t="str">
        <f aca="false">CONCATENATE(D409,E409,F409,G409,H409,I409)</f>
        <v>2017111420124</v>
      </c>
      <c r="C409" s="1" t="str">
        <f aca="false">CONCATENATE(D409,E409,F409)</f>
        <v>20171114</v>
      </c>
      <c r="D409" s="1" t="n">
        <v>2017</v>
      </c>
      <c r="E409" s="1" t="n">
        <v>11</v>
      </c>
      <c r="F409" s="1" t="n">
        <v>14</v>
      </c>
      <c r="G409" s="1" t="n">
        <v>20</v>
      </c>
      <c r="H409" s="1" t="n">
        <v>1</v>
      </c>
      <c r="I409" s="1" t="n">
        <v>24</v>
      </c>
      <c r="J409" s="1" t="n">
        <v>210</v>
      </c>
      <c r="K409" s="1" t="s">
        <v>11</v>
      </c>
      <c r="L409" s="1" t="e">
        <f aca="false">IF(#REF!=#REF!,IF(K409="Stroke",IF(K410="Stroke",IF((J410-J409)&lt;0,1000+J410-J409,J410-J409),""),""),"")</f>
        <v>#REF!</v>
      </c>
      <c r="M409" s="1" t="s">
        <v>1</v>
      </c>
      <c r="N409" s="1" t="s">
        <v>2</v>
      </c>
      <c r="O409" s="1" t="n">
        <v>1</v>
      </c>
      <c r="P409" s="1" t="e">
        <f aca="false">IF(#REF!=#REF!,IF(K409="Stroke",IF(K410="Stroke",IF(#REF!=#REF!,IF(Q409=Q410,IF((J410-J409)&lt;0,1000+J410-J409-O409,J410-J409-O409),""),""),""),""),"")</f>
        <v>#REF!</v>
      </c>
      <c r="Q409" s="1" t="n">
        <v>1</v>
      </c>
      <c r="R409" s="1" t="e">
        <f aca="false">IF(#REF!&lt;&gt;#REF!,COUNTIFS($K$112:$K$1378,$K$112,#REF!,#REF!),"")</f>
        <v>#REF!</v>
      </c>
      <c r="S409" s="1" t="e">
        <f aca="false">IF(AND(#REF!&lt;&gt;#REF!,#REF!=#REF!,M409="positive",M410="negative"),1,"")</f>
        <v>#REF!</v>
      </c>
      <c r="T409" s="1" t="e">
        <f aca="false">IF(AND(#REF!=#REF!,K:K="stroke",M:M="positive",S409&lt;&gt;"1"),1,"")</f>
        <v>#REF!</v>
      </c>
      <c r="U409" s="1" t="e">
        <f aca="false">IF((AND(R409&lt;&gt;"",W409&lt;&gt;1,K:K="stroke",M:M="negative",#REF!=#REF!)),IF(W409&lt;&gt;0,"",1),"")</f>
        <v>#REF!</v>
      </c>
      <c r="V409" s="1" t="e">
        <f aca="false">IF(R409="","",(SUM(S409:U409)+W409))</f>
        <v>#REF!</v>
      </c>
      <c r="W409" s="1" t="e">
        <f aca="false">IF(#REF!&lt;&gt;#REF!,COUNTIFS($K$112:$K$1378,"up",#REF!,#REF!),"")</f>
        <v>#REF!</v>
      </c>
      <c r="X409" s="1" t="e">
        <f aca="false">IF(#REF!&lt;&gt;#REF!,COUNTIFS($K$112:$K$1378,"SRS",#REF!,#REF!),"")</f>
        <v>#REF!</v>
      </c>
      <c r="Y409" s="1" t="e">
        <f aca="false">IF(R409&lt;&gt;"",IF(R409=1,"",COUNTIFS($O$112:$O$1378,"&gt;40",#REF!,#REF!)),"")</f>
        <v>#REF!</v>
      </c>
    </row>
    <row r="410" customFormat="false" ht="15.75" hidden="false" customHeight="false" outlineLevel="0" collapsed="false">
      <c r="A410" s="1" t="n">
        <f aca="false">I410+(H410*60)+(G410*3600)</f>
        <v>72084</v>
      </c>
      <c r="B410" s="2" t="str">
        <f aca="false">CONCATENATE(D410,E410,F410,G410,H410,I410)</f>
        <v>2017111420124</v>
      </c>
      <c r="C410" s="1" t="str">
        <f aca="false">CONCATENATE(D410,E410,F410)</f>
        <v>20171114</v>
      </c>
      <c r="D410" s="1" t="n">
        <v>2017</v>
      </c>
      <c r="E410" s="1" t="n">
        <v>11</v>
      </c>
      <c r="F410" s="1" t="n">
        <v>14</v>
      </c>
      <c r="G410" s="1" t="n">
        <v>20</v>
      </c>
      <c r="H410" s="1" t="n">
        <v>1</v>
      </c>
      <c r="I410" s="1" t="n">
        <v>24</v>
      </c>
      <c r="J410" s="1" t="n">
        <v>279</v>
      </c>
      <c r="K410" s="1" t="s">
        <v>11</v>
      </c>
      <c r="L410" s="1" t="e">
        <f aca="false">IF(#REF!=#REF!,IF(K410="Stroke",IF(K411="Stroke",IF((J411-J410)&lt;0,1000+J411-J410,J411-J410),""),""),"")</f>
        <v>#REF!</v>
      </c>
      <c r="M410" s="1" t="s">
        <v>1</v>
      </c>
      <c r="N410" s="1" t="s">
        <v>2</v>
      </c>
      <c r="O410" s="1" t="n">
        <v>3</v>
      </c>
      <c r="P410" s="1" t="e">
        <f aca="false">IF(#REF!=#REF!,IF(K410="Stroke",IF(K411="Stroke",IF(#REF!=#REF!,IF(Q410=Q411,IF((J411-J410)&lt;0,1000+J411-J410-O410,J411-J410-O410),""),""),""),""),"")</f>
        <v>#REF!</v>
      </c>
      <c r="Q410" s="1" t="n">
        <v>1</v>
      </c>
      <c r="R410" s="1" t="e">
        <f aca="false">IF(#REF!&lt;&gt;#REF!,COUNTIFS($K$112:$K$1378,$K$112,#REF!,#REF!),"")</f>
        <v>#REF!</v>
      </c>
      <c r="S410" s="1" t="e">
        <f aca="false">IF(AND(#REF!&lt;&gt;#REF!,#REF!=#REF!,M410="positive",M411="negative"),1,"")</f>
        <v>#REF!</v>
      </c>
      <c r="T410" s="1" t="e">
        <f aca="false">IF(AND(#REF!=#REF!,K:K="stroke",M:M="positive",S410&lt;&gt;"1"),1,"")</f>
        <v>#REF!</v>
      </c>
      <c r="U410" s="1" t="e">
        <f aca="false">IF((AND(R410&lt;&gt;"",W410&lt;&gt;1,K:K="stroke",M:M="negative",#REF!=#REF!)),IF(W410&lt;&gt;0,"",1),"")</f>
        <v>#REF!</v>
      </c>
      <c r="V410" s="1" t="e">
        <f aca="false">IF(R410="","",(SUM(S410:U410)+W410))</f>
        <v>#REF!</v>
      </c>
      <c r="W410" s="1" t="e">
        <f aca="false">IF(#REF!&lt;&gt;#REF!,COUNTIFS($K$112:$K$1378,"up",#REF!,#REF!),"")</f>
        <v>#REF!</v>
      </c>
      <c r="X410" s="1" t="e">
        <f aca="false">IF(#REF!&lt;&gt;#REF!,COUNTIFS($K$112:$K$1378,"SRS",#REF!,#REF!),"")</f>
        <v>#REF!</v>
      </c>
      <c r="Y410" s="1" t="e">
        <f aca="false">IF(R410&lt;&gt;"",IF(R410=1,"",COUNTIFS($O$112:$O$1378,"&gt;40",#REF!,#REF!)),"")</f>
        <v>#REF!</v>
      </c>
    </row>
    <row r="411" customFormat="false" ht="15.75" hidden="false" customHeight="false" outlineLevel="0" collapsed="false">
      <c r="A411" s="5" t="n">
        <f aca="false">I411+(H411*60)+(G411*3600)</f>
        <v>72170</v>
      </c>
      <c r="B411" s="6" t="str">
        <f aca="false">CONCATENATE(D411,E411,F411,G411,H411,I411)</f>
        <v>2017111420250</v>
      </c>
      <c r="C411" s="5" t="str">
        <f aca="false">CONCATENATE(D411,E411,F411)</f>
        <v>20171114</v>
      </c>
      <c r="D411" s="5" t="n">
        <v>2017</v>
      </c>
      <c r="E411" s="5" t="n">
        <v>11</v>
      </c>
      <c r="F411" s="5" t="n">
        <v>14</v>
      </c>
      <c r="G411" s="5" t="n">
        <v>20</v>
      </c>
      <c r="H411" s="5" t="n">
        <v>2</v>
      </c>
      <c r="I411" s="5" t="n">
        <v>50</v>
      </c>
      <c r="J411" s="5" t="n">
        <v>47</v>
      </c>
      <c r="K411" s="5" t="s">
        <v>11</v>
      </c>
      <c r="L411" s="5" t="e">
        <f aca="false">IF(#REF!=#REF!,IF(K411="Stroke",IF(K412="Stroke",IF((J412-J411)&lt;0,1000+J412-J411,J412-J411),""),""),"")</f>
        <v>#REF!</v>
      </c>
      <c r="M411" s="5" t="s">
        <v>1</v>
      </c>
      <c r="N411" s="5" t="s">
        <v>2</v>
      </c>
      <c r="O411" s="5" t="n">
        <v>3</v>
      </c>
      <c r="P411" s="5" t="e">
        <f aca="false">IF(#REF!=#REF!,IF(K411="Stroke",IF(K412="Stroke",IF(#REF!=#REF!,IF(Q411=Q412,IF((J412-J411)&lt;0,1000+J412-J411-O411,J412-J411-O411),""),""),""),""),"")</f>
        <v>#REF!</v>
      </c>
      <c r="Q411" s="5" t="n">
        <v>1</v>
      </c>
      <c r="R411" s="5" t="e">
        <f aca="false">IF(#REF!&lt;&gt;#REF!,COUNTIFS($K$112:$K$1378,$K$112,#REF!,#REF!),"")</f>
        <v>#REF!</v>
      </c>
      <c r="S411" s="5" t="e">
        <f aca="false">IF(AND(#REF!&lt;&gt;#REF!,#REF!=#REF!,M411="positive",M412="negative"),1,"")</f>
        <v>#REF!</v>
      </c>
      <c r="T411" s="5" t="e">
        <f aca="false">IF(AND(#REF!=#REF!,K:K="stroke",M:M="positive",S411&lt;&gt;"1"),1,"")</f>
        <v>#REF!</v>
      </c>
      <c r="U411" s="5" t="e">
        <f aca="false">IF((AND(R411&lt;&gt;"",W411&lt;&gt;1,K:K="stroke",M:M="negative",#REF!=#REF!)),IF(W411&lt;&gt;0,"",1),"")</f>
        <v>#REF!</v>
      </c>
      <c r="V411" s="5" t="e">
        <f aca="false">IF(R411="","",(SUM(S411:U411)+W411))</f>
        <v>#REF!</v>
      </c>
      <c r="W411" s="5" t="e">
        <f aca="false">IF(#REF!&lt;&gt;#REF!,COUNTIFS($K$112:$K$1378,"up",#REF!,#REF!),"")</f>
        <v>#REF!</v>
      </c>
      <c r="X411" s="5" t="e">
        <f aca="false">IF(#REF!&lt;&gt;#REF!,COUNTIFS($K$112:$K$1378,"SRS",#REF!,#REF!),"")</f>
        <v>#REF!</v>
      </c>
      <c r="Y411" s="5" t="e">
        <f aca="false">IF(R411&lt;&gt;"",IF(R411=1,"",COUNTIFS($O$112:$O$1378,"&gt;40",#REF!,#REF!)),"")</f>
        <v>#REF!</v>
      </c>
      <c r="Z411" s="5"/>
      <c r="AA411" s="5"/>
      <c r="AB411" s="5"/>
      <c r="AC411" s="5"/>
      <c r="AD411" s="5"/>
      <c r="AE411" s="5"/>
      <c r="AF411" s="5"/>
      <c r="AG411" s="5"/>
      <c r="AH411" s="5"/>
    </row>
    <row r="412" customFormat="false" ht="15.75" hidden="false" customHeight="false" outlineLevel="0" collapsed="false">
      <c r="A412" s="5" t="n">
        <f aca="false">I412+(H412*60)+(G412*3600)</f>
        <v>72188</v>
      </c>
      <c r="B412" s="6" t="str">
        <f aca="false">CONCATENATE(D412,E412,F412,G412,H412,I412)</f>
        <v>201711142038</v>
      </c>
      <c r="C412" s="5" t="str">
        <f aca="false">CONCATENATE(D412,E412,F412)</f>
        <v>20171114</v>
      </c>
      <c r="D412" s="5" t="n">
        <v>2017</v>
      </c>
      <c r="E412" s="5" t="n">
        <v>11</v>
      </c>
      <c r="F412" s="5" t="n">
        <v>14</v>
      </c>
      <c r="G412" s="5" t="n">
        <v>20</v>
      </c>
      <c r="H412" s="5" t="n">
        <v>3</v>
      </c>
      <c r="I412" s="5" t="n">
        <v>8</v>
      </c>
      <c r="J412" s="5" t="n">
        <v>743</v>
      </c>
      <c r="K412" s="5" t="s">
        <v>11</v>
      </c>
      <c r="L412" s="5" t="e">
        <f aca="false">IF(#REF!=#REF!,IF(K412="Stroke",IF(K413="Stroke",IF((J413-J412)&lt;0,1000+J413-J412,J413-J412),""),""),"")</f>
        <v>#REF!</v>
      </c>
      <c r="M412" s="5" t="s">
        <v>1</v>
      </c>
      <c r="N412" s="5" t="s">
        <v>2</v>
      </c>
      <c r="O412" s="5" t="n">
        <v>7</v>
      </c>
      <c r="P412" s="5" t="e">
        <f aca="false">IF(#REF!=#REF!,IF(K412="Stroke",IF(K413="Stroke",IF(#REF!=#REF!,IF(Q412=Q413,IF((J413-J412)&lt;0,1000+J413-J412-O412,J413-J412-O412),""),""),""),""),"")</f>
        <v>#REF!</v>
      </c>
      <c r="Q412" s="5" t="n">
        <v>1</v>
      </c>
      <c r="R412" s="5" t="e">
        <f aca="false">IF(#REF!&lt;&gt;#REF!,COUNTIFS($K$112:$K$1378,$K$112,#REF!,#REF!),"")</f>
        <v>#REF!</v>
      </c>
      <c r="S412" s="5" t="e">
        <f aca="false">IF(AND(#REF!&lt;&gt;#REF!,#REF!=#REF!,M412="positive",M413="negative"),1,"")</f>
        <v>#REF!</v>
      </c>
      <c r="T412" s="5" t="e">
        <f aca="false">IF(AND(#REF!=#REF!,K:K="stroke",M:M="positive",S412&lt;&gt;"1"),1,"")</f>
        <v>#REF!</v>
      </c>
      <c r="U412" s="5" t="e">
        <f aca="false">IF((AND(R412&lt;&gt;"",W412&lt;&gt;1,K:K="stroke",M:M="negative",#REF!=#REF!)),IF(W412&lt;&gt;0,"",1),"")</f>
        <v>#REF!</v>
      </c>
      <c r="V412" s="5" t="e">
        <f aca="false">IF(R412="","",(SUM(S412:U412)+W412))</f>
        <v>#REF!</v>
      </c>
      <c r="W412" s="5" t="e">
        <f aca="false">IF(#REF!&lt;&gt;#REF!,COUNTIFS($K$112:$K$1378,"up",#REF!,#REF!),"")</f>
        <v>#REF!</v>
      </c>
      <c r="X412" s="5" t="e">
        <f aca="false">IF(#REF!&lt;&gt;#REF!,COUNTIFS($K$112:$K$1378,"SRS",#REF!,#REF!),"")</f>
        <v>#REF!</v>
      </c>
      <c r="Y412" s="5" t="e">
        <f aca="false">IF(R412&lt;&gt;"",IF(R412=1,"",COUNTIFS($O$112:$O$1378,"&gt;40",#REF!,#REF!)),"")</f>
        <v>#REF!</v>
      </c>
      <c r="Z412" s="5"/>
      <c r="AA412" s="5"/>
      <c r="AB412" s="5"/>
      <c r="AC412" s="5"/>
      <c r="AD412" s="5"/>
      <c r="AE412" s="5"/>
      <c r="AF412" s="5"/>
      <c r="AG412" s="5"/>
      <c r="AH412" s="5"/>
    </row>
    <row r="413" s="5" customFormat="true" ht="15.75" hidden="false" customHeight="false" outlineLevel="0" collapsed="false">
      <c r="A413" s="1" t="n">
        <f aca="false">I413+(H413*60)+(G413*3600)</f>
        <v>72188</v>
      </c>
      <c r="B413" s="2" t="str">
        <f aca="false">CONCATENATE(D413,E413,F413,G413,H413,I413)</f>
        <v>201711142038</v>
      </c>
      <c r="C413" s="1" t="str">
        <f aca="false">CONCATENATE(D413,E413,F413)</f>
        <v>20171114</v>
      </c>
      <c r="D413" s="1" t="n">
        <v>2017</v>
      </c>
      <c r="E413" s="1" t="n">
        <v>11</v>
      </c>
      <c r="F413" s="1" t="n">
        <v>14</v>
      </c>
      <c r="G413" s="1" t="n">
        <v>20</v>
      </c>
      <c r="H413" s="1" t="n">
        <v>3</v>
      </c>
      <c r="I413" s="1" t="n">
        <v>8</v>
      </c>
      <c r="J413" s="1" t="n">
        <v>795</v>
      </c>
      <c r="K413" s="1" t="s">
        <v>11</v>
      </c>
      <c r="L413" s="1" t="e">
        <f aca="false">IF(#REF!=#REF!,IF(K413="Stroke",IF(K414="Stroke",IF((J414-J413)&lt;0,1000+J414-J413,J414-J413),""),""),"")</f>
        <v>#REF!</v>
      </c>
      <c r="M413" s="1" t="s">
        <v>1</v>
      </c>
      <c r="N413" s="1" t="s">
        <v>2</v>
      </c>
      <c r="O413" s="1" t="n">
        <v>8</v>
      </c>
      <c r="P413" s="1" t="e">
        <f aca="false">IF(#REF!=#REF!,IF(K413="Stroke",IF(K414="Stroke",IF(#REF!=#REF!,IF(Q413=Q414,IF((J414-J413)&lt;0,1000+J414-J413-O413,J414-J413-O413),""),""),""),""),"")</f>
        <v>#REF!</v>
      </c>
      <c r="Q413" s="1" t="n">
        <v>1</v>
      </c>
      <c r="R413" s="1" t="e">
        <f aca="false">IF(#REF!&lt;&gt;#REF!,COUNTIFS($K$112:$K$1378,$K$112,#REF!,#REF!),"")</f>
        <v>#REF!</v>
      </c>
      <c r="S413" s="1" t="e">
        <f aca="false">IF(AND(#REF!&lt;&gt;#REF!,#REF!=#REF!,M413="positive",M414="negative"),1,"")</f>
        <v>#REF!</v>
      </c>
      <c r="T413" s="1" t="e">
        <f aca="false">IF(AND(#REF!=#REF!,K:K="stroke",M:M="positive",S413&lt;&gt;"1"),1,"")</f>
        <v>#REF!</v>
      </c>
      <c r="U413" s="1" t="e">
        <f aca="false">IF((AND(R413&lt;&gt;"",W413&lt;&gt;1,K:K="stroke",M:M="negative",#REF!=#REF!)),IF(W413&lt;&gt;0,"",1),"")</f>
        <v>#REF!</v>
      </c>
      <c r="V413" s="1" t="e">
        <f aca="false">IF(R413="","",(SUM(S413:U413)+W413))</f>
        <v>#REF!</v>
      </c>
      <c r="W413" s="1" t="e">
        <f aca="false">IF(#REF!&lt;&gt;#REF!,COUNTIFS($K$112:$K$1378,"up",#REF!,#REF!),"")</f>
        <v>#REF!</v>
      </c>
      <c r="X413" s="1" t="e">
        <f aca="false">IF(#REF!&lt;&gt;#REF!,COUNTIFS($K$112:$K$1378,"SRS",#REF!,#REF!),"")</f>
        <v>#REF!</v>
      </c>
      <c r="Y413" s="1" t="e">
        <f aca="false">IF(R413&lt;&gt;"",IF(R413=1,"",COUNTIFS($O$112:$O$1378,"&gt;40",#REF!,#REF!)),"")</f>
        <v>#REF!</v>
      </c>
      <c r="Z413" s="1"/>
      <c r="AA413" s="1"/>
      <c r="AB413" s="1"/>
      <c r="AC413" s="1"/>
      <c r="AD413" s="1"/>
      <c r="AE413" s="1"/>
      <c r="AF413" s="1"/>
      <c r="AG413" s="1"/>
      <c r="AH413" s="1"/>
    </row>
    <row r="414" customFormat="false" ht="15.75" hidden="false" customHeight="false" outlineLevel="0" collapsed="false">
      <c r="A414" s="1" t="n">
        <f aca="false">I414+(H414*60)+(G414*3600)</f>
        <v>72188</v>
      </c>
      <c r="B414" s="2" t="str">
        <f aca="false">CONCATENATE(D414,E414,F414,G414,H414,I414)</f>
        <v>201711142038</v>
      </c>
      <c r="C414" s="1" t="str">
        <f aca="false">CONCATENATE(D414,E414,F414)</f>
        <v>20171114</v>
      </c>
      <c r="D414" s="1" t="n">
        <v>2017</v>
      </c>
      <c r="E414" s="1" t="n">
        <v>11</v>
      </c>
      <c r="F414" s="1" t="n">
        <v>14</v>
      </c>
      <c r="G414" s="1" t="n">
        <v>20</v>
      </c>
      <c r="H414" s="1" t="n">
        <v>3</v>
      </c>
      <c r="I414" s="1" t="n">
        <v>8</v>
      </c>
      <c r="J414" s="1" t="n">
        <v>927</v>
      </c>
      <c r="K414" s="1" t="s">
        <v>11</v>
      </c>
      <c r="L414" s="1" t="e">
        <f aca="false">IF(#REF!=#REF!,IF(K414="Stroke",IF(K415="Stroke",IF((J415-J414)&lt;0,1000+J415-J414,J415-J414),""),""),"")</f>
        <v>#REF!</v>
      </c>
      <c r="M414" s="1" t="s">
        <v>1</v>
      </c>
      <c r="N414" s="1" t="s">
        <v>2</v>
      </c>
      <c r="O414" s="1" t="n">
        <v>7</v>
      </c>
      <c r="P414" s="1" t="e">
        <f aca="false">IF(#REF!=#REF!,IF(K414="Stroke",IF(K415="Stroke",IF(#REF!=#REF!,IF(Q414=Q415,IF((J415-J414)&lt;0,1000+J415-J414-O414,J415-J414-O414),""),""),""),""),"")</f>
        <v>#REF!</v>
      </c>
      <c r="Q414" s="1" t="n">
        <v>1</v>
      </c>
      <c r="R414" s="1" t="e">
        <f aca="false">IF(#REF!&lt;&gt;#REF!,COUNTIFS($K$112:$K$1378,$K$112,#REF!,#REF!),"")</f>
        <v>#REF!</v>
      </c>
      <c r="S414" s="1" t="e">
        <f aca="false">IF(AND(#REF!&lt;&gt;#REF!,#REF!=#REF!,M414="positive",M415="negative"),1,"")</f>
        <v>#REF!</v>
      </c>
      <c r="T414" s="1" t="e">
        <f aca="false">IF(AND(#REF!=#REF!,K:K="stroke",M:M="positive",S414&lt;&gt;"1"),1,"")</f>
        <v>#REF!</v>
      </c>
      <c r="U414" s="1" t="e">
        <f aca="false">IF((AND(R414&lt;&gt;"",W414&lt;&gt;1,K:K="stroke",M:M="negative",#REF!=#REF!)),IF(W414&lt;&gt;0,"",1),"")</f>
        <v>#REF!</v>
      </c>
      <c r="V414" s="1" t="e">
        <f aca="false">IF(R414="","",(SUM(S414:U414)+W414))</f>
        <v>#REF!</v>
      </c>
      <c r="W414" s="1" t="e">
        <f aca="false">IF(#REF!&lt;&gt;#REF!,COUNTIFS($K$112:$K$1378,"up",#REF!,#REF!),"")</f>
        <v>#REF!</v>
      </c>
      <c r="X414" s="1" t="e">
        <f aca="false">IF(#REF!&lt;&gt;#REF!,COUNTIFS($K$112:$K$1378,"SRS",#REF!,#REF!),"")</f>
        <v>#REF!</v>
      </c>
      <c r="Y414" s="1" t="e">
        <f aca="false">IF(R414&lt;&gt;"",IF(R414=1,"",COUNTIFS($O$112:$O$1378,"&gt;40",#REF!,#REF!)),"")</f>
        <v>#REF!</v>
      </c>
    </row>
    <row r="415" customFormat="false" ht="15.75" hidden="false" customHeight="false" outlineLevel="0" collapsed="false">
      <c r="A415" s="1" t="n">
        <f aca="false">I415+(H415*60)+(G415*3600)</f>
        <v>72189</v>
      </c>
      <c r="B415" s="2" t="str">
        <f aca="false">CONCATENATE(D415,E415,F415,G415,H415,I415)</f>
        <v>201711142039</v>
      </c>
      <c r="C415" s="1" t="str">
        <f aca="false">CONCATENATE(D415,E415,F415)</f>
        <v>20171114</v>
      </c>
      <c r="D415" s="1" t="n">
        <v>2017</v>
      </c>
      <c r="E415" s="1" t="n">
        <v>11</v>
      </c>
      <c r="F415" s="1" t="n">
        <v>14</v>
      </c>
      <c r="G415" s="1" t="n">
        <v>20</v>
      </c>
      <c r="H415" s="1" t="n">
        <v>3</v>
      </c>
      <c r="I415" s="1" t="n">
        <v>9</v>
      </c>
      <c r="J415" s="1" t="n">
        <v>25</v>
      </c>
      <c r="K415" s="1" t="s">
        <v>11</v>
      </c>
      <c r="L415" s="1" t="e">
        <f aca="false">IF(#REF!=#REF!,IF(K415="Stroke",IF(K416="Stroke",IF((J416-J415)&lt;0,1000+J416-J415,J416-J415),""),""),"")</f>
        <v>#REF!</v>
      </c>
      <c r="M415" s="1" t="s">
        <v>1</v>
      </c>
      <c r="N415" s="1" t="s">
        <v>2</v>
      </c>
      <c r="O415" s="1" t="n">
        <v>91</v>
      </c>
      <c r="P415" s="1" t="e">
        <f aca="false">IF(#REF!=#REF!,IF(K415="Stroke",IF(K416="Stroke",IF(#REF!=#REF!,IF(Q415=Q416,IF((J416-J415)&lt;0,1000+J416-J415-O415,J416-J415-O415),""),""),""),""),"")</f>
        <v>#REF!</v>
      </c>
      <c r="Q415" s="1" t="n">
        <v>1</v>
      </c>
      <c r="R415" s="1" t="e">
        <f aca="false">IF(#REF!&lt;&gt;#REF!,COUNTIFS($K$112:$K$1378,$K$112,#REF!,#REF!),"")</f>
        <v>#REF!</v>
      </c>
      <c r="S415" s="1" t="e">
        <f aca="false">IF(AND(#REF!&lt;&gt;#REF!,#REF!=#REF!,M415="positive",M416="negative"),1,"")</f>
        <v>#REF!</v>
      </c>
      <c r="T415" s="1" t="e">
        <f aca="false">IF(AND(#REF!=#REF!,K:K="stroke",M:M="positive",S415&lt;&gt;"1"),1,"")</f>
        <v>#REF!</v>
      </c>
      <c r="U415" s="1" t="e">
        <f aca="false">IF((AND(R415&lt;&gt;"",W415&lt;&gt;1,K:K="stroke",M:M="negative",#REF!=#REF!)),IF(W415&lt;&gt;0,"",1),"")</f>
        <v>#REF!</v>
      </c>
      <c r="V415" s="1" t="e">
        <f aca="false">IF(R415="","",(SUM(S415:U415)+W415))</f>
        <v>#REF!</v>
      </c>
      <c r="W415" s="1" t="e">
        <f aca="false">IF(#REF!&lt;&gt;#REF!,COUNTIFS($K$112:$K$1378,"up",#REF!,#REF!),"")</f>
        <v>#REF!</v>
      </c>
      <c r="X415" s="1" t="e">
        <f aca="false">IF(#REF!&lt;&gt;#REF!,COUNTIFS($K$112:$K$1378,"SRS",#REF!,#REF!),"")</f>
        <v>#REF!</v>
      </c>
      <c r="Y415" s="1" t="e">
        <f aca="false">IF(R415&lt;&gt;"",IF(R415=1,"",COUNTIFS($O$112:$O$1378,"&gt;40",#REF!,#REF!)),"")</f>
        <v>#REF!</v>
      </c>
    </row>
    <row r="416" customFormat="false" ht="15.75" hidden="false" customHeight="false" outlineLevel="0" collapsed="false">
      <c r="A416" s="5" t="n">
        <f aca="false">I416+(H416*60)+(G416*3600)</f>
        <v>72211</v>
      </c>
      <c r="B416" s="6" t="str">
        <f aca="false">CONCATENATE(D416,E416,F416,G416,H416,I416)</f>
        <v>2017111420331</v>
      </c>
      <c r="C416" s="5" t="str">
        <f aca="false">CONCATENATE(D416,E416,F416)</f>
        <v>20171114</v>
      </c>
      <c r="D416" s="5" t="n">
        <v>2017</v>
      </c>
      <c r="E416" s="5" t="n">
        <v>11</v>
      </c>
      <c r="F416" s="5" t="n">
        <v>14</v>
      </c>
      <c r="G416" s="5" t="n">
        <v>20</v>
      </c>
      <c r="H416" s="5" t="n">
        <v>3</v>
      </c>
      <c r="I416" s="5" t="n">
        <v>31</v>
      </c>
      <c r="J416" s="5" t="n">
        <v>811</v>
      </c>
      <c r="K416" s="5" t="s">
        <v>11</v>
      </c>
      <c r="L416" s="5" t="e">
        <f aca="false">IF(#REF!=#REF!,IF(K416="Stroke",IF(K417="Stroke",IF((J417-J416)&lt;0,1000+J417-J416,J417-J416),""),""),"")</f>
        <v>#REF!</v>
      </c>
      <c r="M416" s="5" t="s">
        <v>1</v>
      </c>
      <c r="N416" s="5" t="s">
        <v>2</v>
      </c>
      <c r="O416" s="5" t="n">
        <v>439</v>
      </c>
      <c r="P416" s="5" t="e">
        <f aca="false">IF(#REF!=#REF!,IF(K416="Stroke",IF(K417="Stroke",IF(#REF!=#REF!,IF(Q416=Q417,IF((J417-J416)&lt;0,1000+J417-J416-O416,J417-J416-O416),""),""),""),""),"")</f>
        <v>#REF!</v>
      </c>
      <c r="Q416" s="5" t="n">
        <v>1</v>
      </c>
      <c r="R416" s="5" t="e">
        <f aca="false">IF(#REF!&lt;&gt;#REF!,COUNTIFS($K$112:$K$1378,$K$112,#REF!,#REF!),"")</f>
        <v>#REF!</v>
      </c>
      <c r="S416" s="5" t="e">
        <f aca="false">IF(AND(#REF!&lt;&gt;#REF!,#REF!=#REF!,M416="positive",M417="negative"),1,"")</f>
        <v>#REF!</v>
      </c>
      <c r="T416" s="5" t="e">
        <f aca="false">IF(AND(#REF!=#REF!,K:K="stroke",M:M="positive",S416&lt;&gt;"1"),1,"")</f>
        <v>#REF!</v>
      </c>
      <c r="U416" s="5" t="e">
        <f aca="false">IF((AND(R416&lt;&gt;"",W416&lt;&gt;1,K:K="stroke",M:M="negative",#REF!=#REF!)),IF(W416&lt;&gt;0,"",1),"")</f>
        <v>#REF!</v>
      </c>
      <c r="V416" s="5" t="e">
        <f aca="false">IF(R416="","",(SUM(S416:U416)+W416))</f>
        <v>#REF!</v>
      </c>
      <c r="W416" s="5" t="e">
        <f aca="false">IF(#REF!&lt;&gt;#REF!,COUNTIFS($K$112:$K$1378,"up",#REF!,#REF!),"")</f>
        <v>#REF!</v>
      </c>
      <c r="X416" s="5" t="e">
        <f aca="false">IF(#REF!&lt;&gt;#REF!,COUNTIFS($K$112:$K$1378,"SRS",#REF!,#REF!),"")</f>
        <v>#REF!</v>
      </c>
      <c r="Y416" s="5" t="e">
        <f aca="false">IF(R416&lt;&gt;"",IF(R416=1,"",COUNTIFS($O$112:$O$1378,"&gt;40",#REF!,#REF!)),"")</f>
        <v>#REF!</v>
      </c>
      <c r="Z416" s="5" t="s">
        <v>48</v>
      </c>
      <c r="AA416" s="5"/>
      <c r="AB416" s="5"/>
      <c r="AC416" s="5"/>
      <c r="AD416" s="5"/>
      <c r="AE416" s="5"/>
      <c r="AF416" s="5"/>
      <c r="AG416" s="5"/>
      <c r="AH416" s="5"/>
    </row>
    <row r="417" customFormat="false" ht="15.75" hidden="false" customHeight="false" outlineLevel="0" collapsed="false">
      <c r="A417" s="5" t="n">
        <f aca="false">I417+(H417*60)+(G417*3600)</f>
        <v>72313</v>
      </c>
      <c r="B417" s="6" t="str">
        <f aca="false">CONCATENATE(D417,E417,F417,G417,H417,I417)</f>
        <v>2017111420513</v>
      </c>
      <c r="C417" s="5" t="str">
        <f aca="false">CONCATENATE(D417,E417,F417)</f>
        <v>20171114</v>
      </c>
      <c r="D417" s="5" t="n">
        <v>2017</v>
      </c>
      <c r="E417" s="5" t="n">
        <v>11</v>
      </c>
      <c r="F417" s="5" t="n">
        <v>14</v>
      </c>
      <c r="G417" s="5" t="n">
        <v>20</v>
      </c>
      <c r="H417" s="5" t="n">
        <v>5</v>
      </c>
      <c r="I417" s="5" t="n">
        <v>13</v>
      </c>
      <c r="J417" s="5" t="n">
        <v>543</v>
      </c>
      <c r="K417" s="5" t="s">
        <v>11</v>
      </c>
      <c r="L417" s="5" t="e">
        <f aca="false">IF(#REF!=#REF!,IF(K417="Stroke",IF(K418="Stroke",IF((J418-J417)&lt;0,1000+J418-J417,J418-J417),""),""),"")</f>
        <v>#REF!</v>
      </c>
      <c r="M417" s="5" t="s">
        <v>1</v>
      </c>
      <c r="N417" s="5" t="s">
        <v>2</v>
      </c>
      <c r="O417" s="5" t="n">
        <v>4</v>
      </c>
      <c r="P417" s="5" t="e">
        <f aca="false">IF(#REF!=#REF!,IF(K417="Stroke",IF(K418="Stroke",IF(#REF!=#REF!,IF(Q417=Q418,IF((J418-J417)&lt;0,1000+J418-J417-O417,J418-J417-O417),""),""),""),""),"")</f>
        <v>#REF!</v>
      </c>
      <c r="Q417" s="5" t="n">
        <v>1</v>
      </c>
      <c r="R417" s="5" t="e">
        <f aca="false">IF(#REF!&lt;&gt;#REF!,COUNTIFS($K$112:$K$1378,$K$112,#REF!,#REF!),"")</f>
        <v>#REF!</v>
      </c>
      <c r="S417" s="5" t="e">
        <f aca="false">IF(AND(#REF!&lt;&gt;#REF!,#REF!=#REF!,M417="positive",M418="negative"),1,"")</f>
        <v>#REF!</v>
      </c>
      <c r="T417" s="5" t="e">
        <f aca="false">IF(AND(#REF!=#REF!,K:K="stroke",M:M="positive",S417&lt;&gt;"1"),1,"")</f>
        <v>#REF!</v>
      </c>
      <c r="U417" s="5" t="e">
        <f aca="false">IF((AND(R417&lt;&gt;"",W417&lt;&gt;1,K:K="stroke",M:M="negative",#REF!=#REF!)),IF(W417&lt;&gt;0,"",1),"")</f>
        <v>#REF!</v>
      </c>
      <c r="V417" s="5" t="e">
        <f aca="false">IF(R417="","",(SUM(S417:U417)+W417))</f>
        <v>#REF!</v>
      </c>
      <c r="W417" s="5" t="e">
        <f aca="false">IF(#REF!&lt;&gt;#REF!,COUNTIFS($K$112:$K$1378,"up",#REF!,#REF!),"")</f>
        <v>#REF!</v>
      </c>
      <c r="X417" s="5" t="e">
        <f aca="false">IF(#REF!&lt;&gt;#REF!,COUNTIFS($K$112:$K$1378,"SRS",#REF!,#REF!),"")</f>
        <v>#REF!</v>
      </c>
      <c r="Y417" s="5" t="e">
        <f aca="false">IF(R417&lt;&gt;"",IF(R417=1,"",COUNTIFS($O$112:$O$1378,"&gt;40",#REF!,#REF!)),"")</f>
        <v>#REF!</v>
      </c>
      <c r="Z417" s="5"/>
      <c r="AA417" s="5"/>
      <c r="AB417" s="5"/>
      <c r="AC417" s="5"/>
      <c r="AD417" s="5"/>
      <c r="AE417" s="5"/>
      <c r="AF417" s="5"/>
      <c r="AG417" s="5"/>
      <c r="AH417" s="5"/>
    </row>
    <row r="418" customFormat="false" ht="15.75" hidden="false" customHeight="false" outlineLevel="0" collapsed="false">
      <c r="A418" s="5" t="n">
        <f aca="false">I418+(H418*60)+(G418*3600)</f>
        <v>72313</v>
      </c>
      <c r="B418" s="6" t="str">
        <f aca="false">CONCATENATE(D418,E418,F418,G418,H418,I418)</f>
        <v>2017111420513</v>
      </c>
      <c r="C418" s="5" t="str">
        <f aca="false">CONCATENATE(D418,E418,F418)</f>
        <v>20171114</v>
      </c>
      <c r="D418" s="5" t="n">
        <v>2017</v>
      </c>
      <c r="E418" s="5" t="n">
        <v>11</v>
      </c>
      <c r="F418" s="5" t="n">
        <v>14</v>
      </c>
      <c r="G418" s="5" t="n">
        <v>20</v>
      </c>
      <c r="H418" s="5" t="n">
        <v>5</v>
      </c>
      <c r="I418" s="5" t="n">
        <v>13</v>
      </c>
      <c r="J418" s="5" t="n">
        <v>562</v>
      </c>
      <c r="K418" s="5" t="s">
        <v>11</v>
      </c>
      <c r="L418" s="5" t="e">
        <f aca="false">IF(#REF!=#REF!,IF(K418="Stroke",IF(K420="Stroke",IF((J420-J418)&lt;0,1000+J420-J418,J420-J418),""),""),"")</f>
        <v>#REF!</v>
      </c>
      <c r="M418" s="5" t="s">
        <v>1</v>
      </c>
      <c r="N418" s="5" t="s">
        <v>2</v>
      </c>
      <c r="O418" s="5" t="n">
        <v>1</v>
      </c>
      <c r="P418" s="5" t="e">
        <f aca="false">IF(#REF!=#REF!,IF(K418="Stroke",IF(K420="Stroke",IF(#REF!=#REF!,IF(Q418=Q420,IF((J420-J418)&lt;0,1000+J420-J418-O418,J420-J418-O418),""),""),""),""),"")</f>
        <v>#REF!</v>
      </c>
      <c r="Q418" s="5" t="n">
        <v>1</v>
      </c>
      <c r="R418" s="5" t="e">
        <f aca="false">IF(#REF!&lt;&gt;#REF!,COUNTIFS($K$112:$K$1378,$K$112,#REF!,#REF!),"")</f>
        <v>#REF!</v>
      </c>
      <c r="S418" s="5" t="e">
        <f aca="false">IF(AND(#REF!&lt;&gt;#REF!,#REF!=#REF!,M418="positive",M420="negative"),1,"")</f>
        <v>#REF!</v>
      </c>
      <c r="T418" s="5" t="e">
        <f aca="false">IF(AND(#REF!=#REF!,K:K="stroke",M:M="positive",S418&lt;&gt;"1"),1,"")</f>
        <v>#REF!</v>
      </c>
      <c r="U418" s="5" t="e">
        <f aca="false">IF((AND(R418&lt;&gt;"",W418&lt;&gt;1,K:K="stroke",M:M="negative",#REF!=#REF!)),IF(W418&lt;&gt;0,"",1),"")</f>
        <v>#REF!</v>
      </c>
      <c r="V418" s="5" t="e">
        <f aca="false">IF(R418="","",(SUM(S418:U418)+W418))</f>
        <v>#REF!</v>
      </c>
      <c r="W418" s="5" t="e">
        <f aca="false">IF(#REF!&lt;&gt;#REF!,COUNTIFS($K$112:$K$1378,"up",#REF!,#REF!),"")</f>
        <v>#REF!</v>
      </c>
      <c r="X418" s="5" t="e">
        <f aca="false">IF(#REF!&lt;&gt;#REF!,COUNTIFS($K$112:$K$1378,"SRS",#REF!,#REF!),"")</f>
        <v>#REF!</v>
      </c>
      <c r="Y418" s="5" t="e">
        <f aca="false">IF(R418&lt;&gt;"",IF(R418=1,"",COUNTIFS($O$112:$O$1378,"&gt;40",#REF!,#REF!)),"")</f>
        <v>#REF!</v>
      </c>
      <c r="Z418" s="5"/>
      <c r="AA418" s="5"/>
      <c r="AB418" s="5"/>
      <c r="AC418" s="5"/>
      <c r="AD418" s="5"/>
      <c r="AE418" s="5"/>
      <c r="AF418" s="5"/>
      <c r="AG418" s="5"/>
      <c r="AH418" s="5"/>
    </row>
    <row r="419" customFormat="false" ht="15.75" hidden="false" customHeight="false" outlineLevel="0" collapsed="false">
      <c r="A419" s="1" t="n">
        <f aca="false">I419+(H419*60)+(G419*3600)</f>
        <v>72313</v>
      </c>
      <c r="B419" s="2" t="str">
        <f aca="false">CONCATENATE(D419,E419,F419,G419,H419,I419)</f>
        <v>2017111420513</v>
      </c>
      <c r="C419" s="11" t="n">
        <v>20171114</v>
      </c>
      <c r="D419" s="11" t="n">
        <v>2017</v>
      </c>
      <c r="E419" s="11" t="n">
        <v>11</v>
      </c>
      <c r="F419" s="11" t="n">
        <v>14</v>
      </c>
      <c r="G419" s="11" t="n">
        <v>20</v>
      </c>
      <c r="H419" s="11" t="n">
        <v>5</v>
      </c>
      <c r="I419" s="11" t="n">
        <v>13</v>
      </c>
      <c r="J419" s="11" t="n">
        <v>575</v>
      </c>
      <c r="K419" s="11" t="s">
        <v>11</v>
      </c>
      <c r="L419" s="11" t="n">
        <f aca="false">IF(B420=B419,IF(K419="Stroke",IF(K420="Stroke",IF((J420-J419)&lt;0,1000+J420-J419,J420-J419),""),""),"")</f>
        <v>0</v>
      </c>
      <c r="M419" s="11" t="s">
        <v>1</v>
      </c>
      <c r="N419" s="11" t="s">
        <v>2</v>
      </c>
      <c r="O419" s="11" t="n">
        <v>1</v>
      </c>
      <c r="P419" s="11" t="n">
        <f aca="false">IF(B420=B419,IF(K419="Stroke",IF(K420="Stroke",IF(B420=B419,IF(Q419=Q420,IF((J420-J419)&lt;0,1000+J420-J419-O419,J420-J419-O419),""),""),""),""),"")</f>
        <v>-1</v>
      </c>
      <c r="Q419" s="11" t="n">
        <v>1</v>
      </c>
    </row>
    <row r="420" customFormat="false" ht="15.75" hidden="false" customHeight="false" outlineLevel="0" collapsed="false">
      <c r="A420" s="14" t="n">
        <f aca="false">I420+(H420*60)+(G420*3600)</f>
        <v>72313</v>
      </c>
      <c r="B420" s="22" t="str">
        <f aca="false">CONCATENATE(D420,E420,F420,G420,H420,I420)</f>
        <v>2017111420513</v>
      </c>
      <c r="C420" s="5" t="n">
        <v>20171114</v>
      </c>
      <c r="D420" s="5" t="n">
        <v>2017</v>
      </c>
      <c r="E420" s="5" t="n">
        <v>11</v>
      </c>
      <c r="F420" s="5" t="n">
        <v>14</v>
      </c>
      <c r="G420" s="5" t="n">
        <v>20</v>
      </c>
      <c r="H420" s="5" t="n">
        <v>5</v>
      </c>
      <c r="I420" s="5" t="n">
        <v>13</v>
      </c>
      <c r="J420" s="5" t="n">
        <v>575</v>
      </c>
      <c r="K420" s="5" t="s">
        <v>11</v>
      </c>
      <c r="L420" s="5" t="n">
        <f aca="false">IF(B421=B420,IF(K420="Stroke",IF(K421="Stroke",IF((J421-J420)&lt;0,1000+J421-J420,J421-J420),""),""),"")</f>
        <v>11</v>
      </c>
      <c r="M420" s="5" t="s">
        <v>1</v>
      </c>
      <c r="N420" s="5" t="s">
        <v>2</v>
      </c>
      <c r="O420" s="5" t="n">
        <v>1</v>
      </c>
      <c r="P420" s="5" t="n">
        <f aca="false">IF(B421=B420,IF(K420="Stroke",IF(K421="Stroke",IF(B421=B420,IF(Q420=Q421,IF((J421-J420)&lt;0,1000+J421-J420-O420,J421-J420-O420),""),""),""),""),"")</f>
        <v>10</v>
      </c>
      <c r="Q420" s="5" t="n">
        <v>1</v>
      </c>
      <c r="R420" s="5" t="e">
        <f aca="false">IF(#REF!&lt;&gt;#REF!,COUNTIFS($K$112:$K$1378,$K$112,#REF!,#REF!),"")</f>
        <v>#REF!</v>
      </c>
      <c r="S420" s="5" t="e">
        <f aca="false">IF(AND(#REF!&lt;&gt;#REF!,#REF!=#REF!,M420="positive",M421="negative"),1,"")</f>
        <v>#REF!</v>
      </c>
      <c r="T420" s="5" t="e">
        <f aca="false">IF(AND(#REF!=#REF!,K:K="stroke",M:M="positive",S420&lt;&gt;"1"),1,"")</f>
        <v>#REF!</v>
      </c>
      <c r="U420" s="5" t="e">
        <f aca="false">IF((AND(R420&lt;&gt;"",W420&lt;&gt;1,K:K="stroke",M:M="negative",#REF!=#REF!)),IF(W420&lt;&gt;0,"",1),"")</f>
        <v>#REF!</v>
      </c>
      <c r="V420" s="5" t="e">
        <f aca="false">IF(R420="","",(SUM(S420:U420)+W420))</f>
        <v>#REF!</v>
      </c>
      <c r="W420" s="5" t="e">
        <f aca="false">IF(#REF!&lt;&gt;#REF!,COUNTIFS($K$112:$K$1378,"up",#REF!,#REF!),"")</f>
        <v>#REF!</v>
      </c>
      <c r="X420" s="5" t="e">
        <f aca="false">IF(#REF!&lt;&gt;#REF!,COUNTIFS($K$112:$K$1378,"SRS",#REF!,#REF!),"")</f>
        <v>#REF!</v>
      </c>
      <c r="Y420" s="5" t="e">
        <f aca="false">IF(R420&lt;&gt;"",IF(R420=1,"",COUNTIFS($O$112:$O$1378,"&gt;40",#REF!,#REF!)),"")</f>
        <v>#REF!</v>
      </c>
      <c r="Z420" s="5"/>
      <c r="AA420" s="5"/>
      <c r="AB420" s="5"/>
      <c r="AC420" s="5"/>
      <c r="AD420" s="5"/>
      <c r="AE420" s="5"/>
      <c r="AF420" s="5"/>
      <c r="AG420" s="5"/>
      <c r="AH420" s="5"/>
    </row>
    <row r="421" customFormat="false" ht="15.75" hidden="false" customHeight="false" outlineLevel="0" collapsed="false">
      <c r="A421" s="1" t="n">
        <f aca="false">I421+(H421*60)+(G421*3600)</f>
        <v>72313</v>
      </c>
      <c r="B421" s="2" t="str">
        <f aca="false">CONCATENATE(D421,E421,F421,G421,H421,I421)</f>
        <v>2017111420513</v>
      </c>
      <c r="C421" s="1" t="str">
        <f aca="false">CONCATENATE(D421,E421,F421)</f>
        <v>20171114</v>
      </c>
      <c r="D421" s="1" t="n">
        <v>2017</v>
      </c>
      <c r="E421" s="1" t="n">
        <v>11</v>
      </c>
      <c r="F421" s="1" t="n">
        <v>14</v>
      </c>
      <c r="G421" s="1" t="n">
        <v>20</v>
      </c>
      <c r="H421" s="1" t="n">
        <v>5</v>
      </c>
      <c r="I421" s="1" t="n">
        <v>13</v>
      </c>
      <c r="J421" s="1" t="n">
        <v>586</v>
      </c>
      <c r="K421" s="1" t="s">
        <v>11</v>
      </c>
      <c r="L421" s="1" t="e">
        <f aca="false">IF(#REF!=#REF!,IF(K421="Stroke",IF(K422="Stroke",IF((J422-J421)&lt;0,1000+J422-J421,J422-J421),""),""),"")</f>
        <v>#REF!</v>
      </c>
      <c r="M421" s="1" t="s">
        <v>1</v>
      </c>
      <c r="N421" s="1" t="s">
        <v>2</v>
      </c>
      <c r="O421" s="1" t="n">
        <v>2</v>
      </c>
      <c r="P421" s="1" t="e">
        <f aca="false">IF(#REF!=#REF!,IF(K421="Stroke",IF(K422="Stroke",IF(#REF!=#REF!,IF(Q421=Q422,IF((J422-J421)&lt;0,1000+J422-J421-O421,J422-J421-O421),""),""),""),""),"")</f>
        <v>#REF!</v>
      </c>
      <c r="Q421" s="1" t="n">
        <v>1</v>
      </c>
      <c r="R421" s="1" t="e">
        <f aca="false">IF(#REF!&lt;&gt;#REF!,COUNTIFS($K$112:$K$1378,$K$112,#REF!,#REF!),"")</f>
        <v>#REF!</v>
      </c>
      <c r="S421" s="1" t="e">
        <f aca="false">IF(AND(#REF!&lt;&gt;#REF!,#REF!=#REF!,M421="positive",M422="negative"),1,"")</f>
        <v>#REF!</v>
      </c>
      <c r="T421" s="1" t="e">
        <f aca="false">IF(AND(#REF!=#REF!,K:K="stroke",M:M="positive",S421&lt;&gt;"1"),1,"")</f>
        <v>#REF!</v>
      </c>
      <c r="U421" s="1" t="e">
        <f aca="false">IF((AND(R421&lt;&gt;"",W421&lt;&gt;1,K:K="stroke",M:M="negative",#REF!=#REF!)),IF(W421&lt;&gt;0,"",1),"")</f>
        <v>#REF!</v>
      </c>
      <c r="V421" s="1" t="e">
        <f aca="false">IF(R421="","",(SUM(S421:U421)+W421))</f>
        <v>#REF!</v>
      </c>
      <c r="W421" s="1" t="e">
        <f aca="false">IF(#REF!&lt;&gt;#REF!,COUNTIFS($K$112:$K$1378,"up",#REF!,#REF!),"")</f>
        <v>#REF!</v>
      </c>
      <c r="X421" s="1" t="e">
        <f aca="false">IF(#REF!&lt;&gt;#REF!,COUNTIFS($K$112:$K$1378,"SRS",#REF!,#REF!),"")</f>
        <v>#REF!</v>
      </c>
      <c r="Y421" s="1" t="e">
        <f aca="false">IF(R421&lt;&gt;"",IF(R421=1,"",COUNTIFS($O$112:$O$1378,"&gt;40",#REF!,#REF!)),"")</f>
        <v>#REF!</v>
      </c>
    </row>
    <row r="422" customFormat="false" ht="15.75" hidden="false" customHeight="false" outlineLevel="0" collapsed="false">
      <c r="A422" s="1" t="n">
        <f aca="false">I422+(H422*60)+(G422*3600)</f>
        <v>72313</v>
      </c>
      <c r="B422" s="2" t="str">
        <f aca="false">CONCATENATE(D422,E422,F422,G422,H422,I422)</f>
        <v>2017111420513</v>
      </c>
      <c r="C422" s="1" t="str">
        <f aca="false">CONCATENATE(D422,E422,F422)</f>
        <v>20171114</v>
      </c>
      <c r="D422" s="1" t="n">
        <v>2017</v>
      </c>
      <c r="E422" s="1" t="n">
        <v>11</v>
      </c>
      <c r="F422" s="1" t="n">
        <v>14</v>
      </c>
      <c r="G422" s="1" t="n">
        <v>20</v>
      </c>
      <c r="H422" s="1" t="n">
        <v>5</v>
      </c>
      <c r="I422" s="1" t="n">
        <v>13</v>
      </c>
      <c r="J422" s="1" t="n">
        <v>603</v>
      </c>
      <c r="K422" s="1" t="s">
        <v>11</v>
      </c>
      <c r="L422" s="1" t="e">
        <f aca="false">IF(#REF!=#REF!,IF(K422="Stroke",IF(K423="Stroke",IF((J423-J422)&lt;0,1000+J423-J422,J423-J422),""),""),"")</f>
        <v>#REF!</v>
      </c>
      <c r="M422" s="1" t="s">
        <v>1</v>
      </c>
      <c r="N422" s="1" t="s">
        <v>2</v>
      </c>
      <c r="O422" s="1" t="n">
        <v>1</v>
      </c>
      <c r="P422" s="1" t="e">
        <f aca="false">IF(#REF!=#REF!,IF(K422="Stroke",IF(K423="Stroke",IF(#REF!=#REF!,IF(Q422=Q423,IF((J423-J422)&lt;0,1000+J423-J422-O422,J423-J422-O422),""),""),""),""),"")</f>
        <v>#REF!</v>
      </c>
      <c r="Q422" s="1" t="n">
        <v>1</v>
      </c>
      <c r="R422" s="1" t="e">
        <f aca="false">IF(#REF!&lt;&gt;#REF!,COUNTIFS($K$112:$K$1378,$K$112,#REF!,#REF!),"")</f>
        <v>#REF!</v>
      </c>
      <c r="S422" s="1" t="e">
        <f aca="false">IF(AND(#REF!&lt;&gt;#REF!,#REF!=#REF!,M422="positive",M423="negative"),1,"")</f>
        <v>#REF!</v>
      </c>
      <c r="T422" s="1" t="e">
        <f aca="false">IF(AND(#REF!=#REF!,K:K="stroke",M:M="positive",S422&lt;&gt;"1"),1,"")</f>
        <v>#REF!</v>
      </c>
      <c r="U422" s="1" t="e">
        <f aca="false">IF((AND(R422&lt;&gt;"",W422&lt;&gt;1,K:K="stroke",M:M="negative",#REF!=#REF!)),IF(W422&lt;&gt;0,"",1),"")</f>
        <v>#REF!</v>
      </c>
      <c r="V422" s="1" t="e">
        <f aca="false">IF(R422="","",(SUM(S422:U422)+W422))</f>
        <v>#REF!</v>
      </c>
      <c r="W422" s="1" t="e">
        <f aca="false">IF(#REF!&lt;&gt;#REF!,COUNTIFS($K$112:$K$1378,"up",#REF!,#REF!),"")</f>
        <v>#REF!</v>
      </c>
      <c r="X422" s="1" t="e">
        <f aca="false">IF(#REF!&lt;&gt;#REF!,COUNTIFS($K$112:$K$1378,"SRS",#REF!,#REF!),"")</f>
        <v>#REF!</v>
      </c>
      <c r="Y422" s="1" t="e">
        <f aca="false">IF(R422&lt;&gt;"",IF(R422=1,"",COUNTIFS($O$112:$O$1378,"&gt;40",#REF!,#REF!)),"")</f>
        <v>#REF!</v>
      </c>
    </row>
    <row r="423" s="5" customFormat="true" ht="15.75" hidden="false" customHeight="false" outlineLevel="0" collapsed="false">
      <c r="A423" s="11" t="n">
        <f aca="false">I423+(H423*60)+(G423*3600)</f>
        <v>72313</v>
      </c>
      <c r="B423" s="16" t="str">
        <f aca="false">CONCATENATE(D423,E423,F423,G423,H423,I423)</f>
        <v>2017111420513</v>
      </c>
      <c r="C423" s="1" t="str">
        <f aca="false">CONCATENATE(D423,E423,F423)</f>
        <v>20171114</v>
      </c>
      <c r="D423" s="1" t="n">
        <v>2017</v>
      </c>
      <c r="E423" s="1" t="n">
        <v>11</v>
      </c>
      <c r="F423" s="1" t="n">
        <v>14</v>
      </c>
      <c r="G423" s="1" t="n">
        <v>20</v>
      </c>
      <c r="H423" s="1" t="n">
        <v>5</v>
      </c>
      <c r="I423" s="1" t="n">
        <v>13</v>
      </c>
      <c r="J423" s="1" t="n">
        <v>643</v>
      </c>
      <c r="K423" s="1" t="s">
        <v>11</v>
      </c>
      <c r="L423" s="1" t="e">
        <f aca="false">IF(#REF!=#REF!,IF(K423="Stroke",IF(K424="Stroke",IF((J424-J423)&lt;0,1000+J424-J423,J424-J423),""),""),"")</f>
        <v>#REF!</v>
      </c>
      <c r="M423" s="1" t="s">
        <v>1</v>
      </c>
      <c r="N423" s="1" t="s">
        <v>2</v>
      </c>
      <c r="O423" s="1" t="n">
        <v>11</v>
      </c>
      <c r="P423" s="1" t="e">
        <f aca="false">IF(#REF!=#REF!,IF(K423="Stroke",IF(K424="Stroke",IF(#REF!=#REF!,IF(Q423=Q424,IF((J424-J423)&lt;0,1000+J424-J423-O423,J424-J423-O423),""),""),""),""),"")</f>
        <v>#REF!</v>
      </c>
      <c r="Q423" s="1" t="n">
        <v>2</v>
      </c>
      <c r="R423" s="1" t="e">
        <f aca="false">IF(#REF!&lt;&gt;#REF!,COUNTIFS($K$112:$K$1378,$K$112,#REF!,#REF!),"")</f>
        <v>#REF!</v>
      </c>
      <c r="S423" s="1" t="e">
        <f aca="false">IF(AND(#REF!&lt;&gt;#REF!,#REF!=#REF!,M423="positive",M424="negative"),1,"")</f>
        <v>#REF!</v>
      </c>
      <c r="T423" s="1" t="e">
        <f aca="false">IF(AND(#REF!=#REF!,K:K="stroke",M:M="positive",S423&lt;&gt;"1"),1,"")</f>
        <v>#REF!</v>
      </c>
      <c r="U423" s="1" t="e">
        <f aca="false">IF((AND(R423&lt;&gt;"",W423&lt;&gt;1,K:K="stroke",M:M="negative",#REF!=#REF!)),IF(W423&lt;&gt;0,"",1),"")</f>
        <v>#REF!</v>
      </c>
      <c r="V423" s="1" t="e">
        <f aca="false">IF(R423="","",(SUM(S423:U423)+W423))</f>
        <v>#REF!</v>
      </c>
      <c r="W423" s="1" t="e">
        <f aca="false">IF(#REF!&lt;&gt;#REF!,COUNTIFS($K$112:$K$1378,"up",#REF!,#REF!),"")</f>
        <v>#REF!</v>
      </c>
      <c r="X423" s="1" t="e">
        <f aca="false">IF(#REF!&lt;&gt;#REF!,COUNTIFS($K$112:$K$1378,"SRS",#REF!,#REF!),"")</f>
        <v>#REF!</v>
      </c>
      <c r="Y423" s="1" t="e">
        <f aca="false">IF(R423&lt;&gt;"",IF(R423=1,"",COUNTIFS($O$112:$O$1378,"&gt;40",#REF!,#REF!)),"")</f>
        <v>#REF!</v>
      </c>
      <c r="Z423" s="1"/>
      <c r="AA423" s="1"/>
      <c r="AB423" s="1"/>
      <c r="AC423" s="1"/>
      <c r="AD423" s="1"/>
      <c r="AE423" s="1"/>
      <c r="AF423" s="1"/>
      <c r="AG423" s="1"/>
      <c r="AH423" s="1"/>
    </row>
    <row r="424" customFormat="false" ht="15.75" hidden="false" customHeight="false" outlineLevel="0" collapsed="false">
      <c r="A424" s="1" t="n">
        <f aca="false">I424+(H424*60)+(G424*3600)</f>
        <v>72313</v>
      </c>
      <c r="B424" s="2" t="str">
        <f aca="false">CONCATENATE(D424,E424,F424,G424,H424,I424)</f>
        <v>2017111420513</v>
      </c>
      <c r="C424" s="1" t="str">
        <f aca="false">CONCATENATE(D424,E424,F424)</f>
        <v>20171114</v>
      </c>
      <c r="D424" s="1" t="n">
        <v>2017</v>
      </c>
      <c r="E424" s="1" t="n">
        <v>11</v>
      </c>
      <c r="F424" s="1" t="n">
        <v>14</v>
      </c>
      <c r="G424" s="1" t="n">
        <v>20</v>
      </c>
      <c r="H424" s="1" t="n">
        <v>5</v>
      </c>
      <c r="I424" s="1" t="n">
        <v>13</v>
      </c>
      <c r="J424" s="1" t="n">
        <v>669</v>
      </c>
      <c r="K424" s="1" t="s">
        <v>11</v>
      </c>
      <c r="L424" s="1" t="e">
        <f aca="false">IF(#REF!=#REF!,IF(K424="Stroke",IF(K425="Stroke",IF((J425-J424)&lt;0,1000+J425-J424,J425-J424),""),""),"")</f>
        <v>#REF!</v>
      </c>
      <c r="M424" s="1" t="s">
        <v>1</v>
      </c>
      <c r="N424" s="1" t="s">
        <v>2</v>
      </c>
      <c r="O424" s="1" t="n">
        <v>5</v>
      </c>
      <c r="P424" s="1" t="e">
        <f aca="false">IF(#REF!=#REF!,IF(K424="Stroke",IF(K425="Stroke",IF(#REF!=#REF!,IF(Q424=Q425,IF((J425-J424)&lt;0,1000+J425-J424-O424,J425-J424-O424),""),""),""),""),"")</f>
        <v>#REF!</v>
      </c>
      <c r="Q424" s="1" t="n">
        <v>2</v>
      </c>
      <c r="R424" s="1" t="e">
        <f aca="false">IF(#REF!&lt;&gt;#REF!,COUNTIFS($K$112:$K$1378,$K$112,#REF!,#REF!),"")</f>
        <v>#REF!</v>
      </c>
      <c r="S424" s="1" t="e">
        <f aca="false">IF(AND(#REF!&lt;&gt;#REF!,#REF!=#REF!,M424="positive",M425="negative"),1,"")</f>
        <v>#REF!</v>
      </c>
      <c r="T424" s="1" t="e">
        <f aca="false">IF(AND(#REF!=#REF!,K:K="stroke",M:M="positive",S424&lt;&gt;"1"),1,"")</f>
        <v>#REF!</v>
      </c>
      <c r="U424" s="1" t="e">
        <f aca="false">IF((AND(R424&lt;&gt;"",W424&lt;&gt;1,K:K="stroke",M:M="negative",#REF!=#REF!)),IF(W424&lt;&gt;0,"",1),"")</f>
        <v>#REF!</v>
      </c>
      <c r="V424" s="1" t="e">
        <f aca="false">IF(R424="","",(SUM(S424:U424)+W424))</f>
        <v>#REF!</v>
      </c>
      <c r="W424" s="1" t="e">
        <f aca="false">IF(#REF!&lt;&gt;#REF!,COUNTIFS($K$112:$K$1378,"up",#REF!,#REF!),"")</f>
        <v>#REF!</v>
      </c>
      <c r="X424" s="1" t="e">
        <f aca="false">IF(#REF!&lt;&gt;#REF!,COUNTIFS($K$112:$K$1378,"SRS",#REF!,#REF!),"")</f>
        <v>#REF!</v>
      </c>
      <c r="Y424" s="1" t="e">
        <f aca="false">IF(R424&lt;&gt;"",IF(R424=1,"",COUNTIFS($O$112:$O$1378,"&gt;40",#REF!,#REF!)),"")</f>
        <v>#REF!</v>
      </c>
    </row>
    <row r="425" customFormat="false" ht="15.75" hidden="false" customHeight="false" outlineLevel="0" collapsed="false">
      <c r="A425" s="1" t="n">
        <f aca="false">I425+(H425*60)+(G425*3600)</f>
        <v>72313</v>
      </c>
      <c r="B425" s="2" t="str">
        <f aca="false">CONCATENATE(D425,E425,F425,G425,H425,I425)</f>
        <v>2017111420513</v>
      </c>
      <c r="C425" s="1" t="str">
        <f aca="false">CONCATENATE(D425,E425,F425)</f>
        <v>20171114</v>
      </c>
      <c r="D425" s="1" t="n">
        <v>2017</v>
      </c>
      <c r="E425" s="1" t="n">
        <v>11</v>
      </c>
      <c r="F425" s="1" t="n">
        <v>14</v>
      </c>
      <c r="G425" s="1" t="n">
        <v>20</v>
      </c>
      <c r="H425" s="1" t="n">
        <v>5</v>
      </c>
      <c r="I425" s="1" t="n">
        <v>13</v>
      </c>
      <c r="J425" s="1" t="n">
        <v>680</v>
      </c>
      <c r="K425" s="1" t="s">
        <v>11</v>
      </c>
      <c r="L425" s="1" t="e">
        <f aca="false">IF(#REF!=#REF!,IF(K425="Stroke",IF(K426="Stroke",IF((J426-J425)&lt;0,1000+J426-J425,J426-J425),""),""),"")</f>
        <v>#REF!</v>
      </c>
      <c r="M425" s="1" t="s">
        <v>1</v>
      </c>
      <c r="N425" s="1" t="s">
        <v>2</v>
      </c>
      <c r="O425" s="1" t="n">
        <v>2</v>
      </c>
      <c r="P425" s="1" t="e">
        <f aca="false">IF(#REF!=#REF!,IF(K425="Stroke",IF(K426="Stroke",IF(#REF!=#REF!,IF(Q425=Q426,IF((J426-J425)&lt;0,1000+J426-J425-O425,J426-J425-O425),""),""),""),""),"")</f>
        <v>#REF!</v>
      </c>
      <c r="Q425" s="1" t="n">
        <v>1</v>
      </c>
      <c r="R425" s="1" t="e">
        <f aca="false">IF(#REF!&lt;&gt;#REF!,COUNTIFS($K$112:$K$1378,$K$112,#REF!,#REF!),"")</f>
        <v>#REF!</v>
      </c>
      <c r="S425" s="1" t="e">
        <f aca="false">IF(AND(#REF!&lt;&gt;#REF!,#REF!=#REF!,M425="positive",M426="negative"),1,"")</f>
        <v>#REF!</v>
      </c>
      <c r="T425" s="1" t="e">
        <f aca="false">IF(AND(#REF!=#REF!,K:K="stroke",M:M="positive",S425&lt;&gt;"1"),1,"")</f>
        <v>#REF!</v>
      </c>
      <c r="U425" s="1" t="e">
        <f aca="false">IF((AND(R425&lt;&gt;"",W425&lt;&gt;1,K:K="stroke",M:M="negative",#REF!=#REF!)),IF(W425&lt;&gt;0,"",1),"")</f>
        <v>#REF!</v>
      </c>
      <c r="V425" s="1" t="e">
        <f aca="false">IF(R425="","",(SUM(S425:U425)+W425))</f>
        <v>#REF!</v>
      </c>
      <c r="W425" s="1" t="e">
        <f aca="false">IF(#REF!&lt;&gt;#REF!,COUNTIFS($K$112:$K$1378,"up",#REF!,#REF!),"")</f>
        <v>#REF!</v>
      </c>
      <c r="X425" s="1" t="e">
        <f aca="false">IF(#REF!&lt;&gt;#REF!,COUNTIFS($K$112:$K$1378,"SRS",#REF!,#REF!),"")</f>
        <v>#REF!</v>
      </c>
      <c r="Y425" s="1" t="e">
        <f aca="false">IF(R425&lt;&gt;"",IF(R425=1,"",COUNTIFS($O$112:$O$1378,"&gt;40",#REF!,#REF!)),"")</f>
        <v>#REF!</v>
      </c>
    </row>
    <row r="426" customFormat="false" ht="15.75" hidden="false" customHeight="false" outlineLevel="0" collapsed="false">
      <c r="A426" s="1" t="n">
        <f aca="false">I426+(H426*60)+(G426*3600)</f>
        <v>72313</v>
      </c>
      <c r="B426" s="2" t="str">
        <f aca="false">CONCATENATE(D426,E426,F426,G426,H426,I426)</f>
        <v>2017111420513</v>
      </c>
      <c r="C426" s="1" t="str">
        <f aca="false">CONCATENATE(D426,E426,F426)</f>
        <v>20171114</v>
      </c>
      <c r="D426" s="1" t="n">
        <v>2017</v>
      </c>
      <c r="E426" s="1" t="n">
        <v>11</v>
      </c>
      <c r="F426" s="1" t="n">
        <v>14</v>
      </c>
      <c r="G426" s="1" t="n">
        <v>20</v>
      </c>
      <c r="H426" s="1" t="n">
        <v>5</v>
      </c>
      <c r="I426" s="1" t="n">
        <v>13</v>
      </c>
      <c r="J426" s="1" t="n">
        <v>735</v>
      </c>
      <c r="K426" s="1" t="s">
        <v>11</v>
      </c>
      <c r="L426" s="1" t="e">
        <f aca="false">IF(#REF!=#REF!,IF(K426="Stroke",IF(K427="Stroke",IF((J427-J426)&lt;0,1000+J427-J426,J427-J426),""),""),"")</f>
        <v>#REF!</v>
      </c>
      <c r="M426" s="1" t="s">
        <v>1</v>
      </c>
      <c r="N426" s="1" t="s">
        <v>2</v>
      </c>
      <c r="O426" s="1" t="n">
        <v>3</v>
      </c>
      <c r="P426" s="1" t="e">
        <f aca="false">IF(#REF!=#REF!,IF(K426="Stroke",IF(K427="Stroke",IF(#REF!=#REF!,IF(Q426=Q427,IF((J427-J426)&lt;0,1000+J427-J426-O426,J427-J426-O426),""),""),""),""),"")</f>
        <v>#REF!</v>
      </c>
      <c r="Q426" s="1" t="n">
        <v>1</v>
      </c>
      <c r="R426" s="1" t="e">
        <f aca="false">IF(#REF!&lt;&gt;#REF!,COUNTIFS($K$112:$K$1378,$K$112,#REF!,#REF!),"")</f>
        <v>#REF!</v>
      </c>
      <c r="S426" s="1" t="e">
        <f aca="false">IF(AND(#REF!&lt;&gt;#REF!,#REF!=#REF!,M426="positive",M427="negative"),1,"")</f>
        <v>#REF!</v>
      </c>
      <c r="T426" s="1" t="e">
        <f aca="false">IF(AND(#REF!=#REF!,K:K="stroke",M:M="positive",S426&lt;&gt;"1"),1,"")</f>
        <v>#REF!</v>
      </c>
      <c r="U426" s="1" t="e">
        <f aca="false">IF((AND(R426&lt;&gt;"",W426&lt;&gt;1,K:K="stroke",M:M="negative",#REF!=#REF!)),IF(W426&lt;&gt;0,"",1),"")</f>
        <v>#REF!</v>
      </c>
      <c r="V426" s="1" t="e">
        <f aca="false">IF(R426="","",(SUM(S426:U426)+W426))</f>
        <v>#REF!</v>
      </c>
      <c r="W426" s="1" t="e">
        <f aca="false">IF(#REF!&lt;&gt;#REF!,COUNTIFS($K$112:$K$1378,"up",#REF!,#REF!),"")</f>
        <v>#REF!</v>
      </c>
      <c r="X426" s="1" t="e">
        <f aca="false">IF(#REF!&lt;&gt;#REF!,COUNTIFS($K$112:$K$1378,"SRS",#REF!,#REF!),"")</f>
        <v>#REF!</v>
      </c>
      <c r="Y426" s="1" t="e">
        <f aca="false">IF(R426&lt;&gt;"",IF(R426=1,"",COUNTIFS($O$112:$O$1378,"&gt;40",#REF!,#REF!)),"")</f>
        <v>#REF!</v>
      </c>
    </row>
    <row r="427" customFormat="false" ht="15.75" hidden="false" customHeight="false" outlineLevel="0" collapsed="false">
      <c r="A427" s="1" t="n">
        <f aca="false">I427+(H427*60)+(G427*3600)</f>
        <v>72313</v>
      </c>
      <c r="B427" s="2" t="str">
        <f aca="false">CONCATENATE(D427,E427,F427,G427,H427,I427)</f>
        <v>2017111420513</v>
      </c>
      <c r="C427" s="1" t="str">
        <f aca="false">CONCATENATE(D427,E427,F427)</f>
        <v>20171114</v>
      </c>
      <c r="D427" s="1" t="n">
        <v>2017</v>
      </c>
      <c r="E427" s="1" t="n">
        <v>11</v>
      </c>
      <c r="F427" s="1" t="n">
        <v>14</v>
      </c>
      <c r="G427" s="1" t="n">
        <v>20</v>
      </c>
      <c r="H427" s="1" t="n">
        <v>5</v>
      </c>
      <c r="I427" s="1" t="n">
        <v>13</v>
      </c>
      <c r="J427" s="1" t="n">
        <v>760</v>
      </c>
      <c r="K427" s="1" t="s">
        <v>11</v>
      </c>
      <c r="L427" s="1" t="e">
        <f aca="false">IF(#REF!=#REF!,IF(K427="Stroke",IF(K428="Stroke",IF((J428-J427)&lt;0,1000+J428-J427,J428-J427),""),""),"")</f>
        <v>#REF!</v>
      </c>
      <c r="M427" s="1" t="s">
        <v>1</v>
      </c>
      <c r="N427" s="1" t="s">
        <v>2</v>
      </c>
      <c r="O427" s="1" t="n">
        <v>1</v>
      </c>
      <c r="P427" s="1" t="e">
        <f aca="false">IF(#REF!=#REF!,IF(K427="Stroke",IF(K428="Stroke",IF(#REF!=#REF!,IF(Q427=Q428,IF((J428-J427)&lt;0,1000+J428-J427-O427,J428-J427-O427),""),""),""),""),"")</f>
        <v>#REF!</v>
      </c>
      <c r="Q427" s="1" t="n">
        <v>2</v>
      </c>
      <c r="R427" s="1" t="e">
        <f aca="false">IF(#REF!&lt;&gt;#REF!,COUNTIFS($K$112:$K$1378,$K$112,#REF!,#REF!),"")</f>
        <v>#REF!</v>
      </c>
      <c r="S427" s="1" t="e">
        <f aca="false">IF(AND(#REF!&lt;&gt;#REF!,#REF!=#REF!,M427="positive",M428="negative"),1,"")</f>
        <v>#REF!</v>
      </c>
      <c r="T427" s="1" t="e">
        <f aca="false">IF(AND(#REF!=#REF!,K:K="stroke",M:M="positive",S427&lt;&gt;"1"),1,"")</f>
        <v>#REF!</v>
      </c>
      <c r="U427" s="1" t="e">
        <f aca="false">IF((AND(R427&lt;&gt;"",W427&lt;&gt;1,K:K="stroke",M:M="negative",#REF!=#REF!)),IF(W427&lt;&gt;0,"",1),"")</f>
        <v>#REF!</v>
      </c>
      <c r="V427" s="1" t="e">
        <f aca="false">IF(R427="","",(SUM(S427:U427)+W427))</f>
        <v>#REF!</v>
      </c>
      <c r="W427" s="1" t="e">
        <f aca="false">IF(#REF!&lt;&gt;#REF!,COUNTIFS($K$112:$K$1378,"up",#REF!,#REF!),"")</f>
        <v>#REF!</v>
      </c>
      <c r="X427" s="1" t="e">
        <f aca="false">IF(#REF!&lt;&gt;#REF!,COUNTIFS($K$112:$K$1378,"SRS",#REF!,#REF!),"")</f>
        <v>#REF!</v>
      </c>
      <c r="Y427" s="1" t="e">
        <f aca="false">IF(R427&lt;&gt;"",IF(R427=1,"",COUNTIFS($O$112:$O$1378,"&gt;40",#REF!,#REF!)),"")</f>
        <v>#REF!</v>
      </c>
    </row>
    <row r="428" customFormat="false" ht="15.75" hidden="false" customHeight="false" outlineLevel="0" collapsed="false">
      <c r="A428" s="1" t="n">
        <f aca="false">I428+(H428*60)+(G428*3600)</f>
        <v>72313</v>
      </c>
      <c r="B428" s="2" t="str">
        <f aca="false">CONCATENATE(D428,E428,F428,G428,H428,I428)</f>
        <v>2017111420513</v>
      </c>
      <c r="C428" s="1" t="str">
        <f aca="false">CONCATENATE(D428,E428,F428)</f>
        <v>20171114</v>
      </c>
      <c r="D428" s="1" t="n">
        <v>2017</v>
      </c>
      <c r="E428" s="1" t="n">
        <v>11</v>
      </c>
      <c r="F428" s="1" t="n">
        <v>14</v>
      </c>
      <c r="G428" s="1" t="n">
        <v>20</v>
      </c>
      <c r="H428" s="1" t="n">
        <v>5</v>
      </c>
      <c r="I428" s="1" t="n">
        <v>13</v>
      </c>
      <c r="J428" s="1" t="n">
        <v>815</v>
      </c>
      <c r="K428" s="1" t="s">
        <v>11</v>
      </c>
      <c r="L428" s="1" t="e">
        <f aca="false">IF(#REF!=#REF!,IF(K428="Stroke",IF(K429="Stroke",IF((J429-J428)&lt;0,1000+J429-J428,J429-J428),""),""),"")</f>
        <v>#REF!</v>
      </c>
      <c r="M428" s="1" t="s">
        <v>1</v>
      </c>
      <c r="N428" s="1" t="s">
        <v>2</v>
      </c>
      <c r="O428" s="1" t="n">
        <v>2</v>
      </c>
      <c r="P428" s="1" t="e">
        <f aca="false">IF(#REF!=#REF!,IF(K428="Stroke",IF(K429="Stroke",IF(#REF!=#REF!,IF(Q428=Q429,IF((J429-J428)&lt;0,1000+J429-J428-O428,J429-J428-O428),""),""),""),""),"")</f>
        <v>#REF!</v>
      </c>
      <c r="Q428" s="1" t="n">
        <v>2</v>
      </c>
      <c r="R428" s="1" t="e">
        <f aca="false">IF(#REF!&lt;&gt;#REF!,COUNTIFS($K$112:$K$1378,$K$112,#REF!,#REF!),"")</f>
        <v>#REF!</v>
      </c>
      <c r="S428" s="1" t="e">
        <f aca="false">IF(AND(#REF!&lt;&gt;#REF!,#REF!=#REF!,M428="positive",M429="negative"),1,"")</f>
        <v>#REF!</v>
      </c>
      <c r="T428" s="1" t="e">
        <f aca="false">IF(AND(#REF!=#REF!,K:K="stroke",M:M="positive",S428&lt;&gt;"1"),1,"")</f>
        <v>#REF!</v>
      </c>
      <c r="U428" s="1" t="e">
        <f aca="false">IF((AND(R428&lt;&gt;"",W428&lt;&gt;1,K:K="stroke",M:M="negative",#REF!=#REF!)),IF(W428&lt;&gt;0,"",1),"")</f>
        <v>#REF!</v>
      </c>
      <c r="V428" s="1" t="e">
        <f aca="false">IF(R428="","",(SUM(S428:U428)+W428))</f>
        <v>#REF!</v>
      </c>
      <c r="W428" s="1" t="e">
        <f aca="false">IF(#REF!&lt;&gt;#REF!,COUNTIFS($K$112:$K$1378,"up",#REF!,#REF!),"")</f>
        <v>#REF!</v>
      </c>
      <c r="X428" s="1" t="e">
        <f aca="false">IF(#REF!&lt;&gt;#REF!,COUNTIFS($K$112:$K$1378,"SRS",#REF!,#REF!),"")</f>
        <v>#REF!</v>
      </c>
      <c r="Y428" s="1" t="e">
        <f aca="false">IF(R428&lt;&gt;"",IF(R428=1,"",COUNTIFS($O$112:$O$1378,"&gt;40",#REF!,#REF!)),"")</f>
        <v>#REF!</v>
      </c>
    </row>
    <row r="429" customFormat="false" ht="15.75" hidden="false" customHeight="false" outlineLevel="0" collapsed="false">
      <c r="A429" s="1" t="n">
        <f aca="false">I429+(H429*60)+(G429*3600)</f>
        <v>72313</v>
      </c>
      <c r="B429" s="2" t="str">
        <f aca="false">CONCATENATE(D429,E429,F429,G429,H429,I429)</f>
        <v>2017111420513</v>
      </c>
      <c r="C429" s="1" t="str">
        <f aca="false">CONCATENATE(D429,E429,F429)</f>
        <v>20171114</v>
      </c>
      <c r="D429" s="1" t="n">
        <v>2017</v>
      </c>
      <c r="E429" s="1" t="n">
        <v>11</v>
      </c>
      <c r="F429" s="1" t="n">
        <v>14</v>
      </c>
      <c r="G429" s="1" t="n">
        <v>20</v>
      </c>
      <c r="H429" s="1" t="n">
        <v>5</v>
      </c>
      <c r="I429" s="1" t="n">
        <v>13</v>
      </c>
      <c r="J429" s="1" t="n">
        <v>856</v>
      </c>
      <c r="K429" s="1" t="s">
        <v>11</v>
      </c>
      <c r="L429" s="1" t="e">
        <f aca="false">IF(#REF!=#REF!,IF(K429="Stroke",IF(K430="Stroke",IF((J430-J429)&lt;0,1000+J430-J429,J430-J429),""),""),"")</f>
        <v>#REF!</v>
      </c>
      <c r="M429" s="1" t="s">
        <v>1</v>
      </c>
      <c r="N429" s="1" t="s">
        <v>2</v>
      </c>
      <c r="O429" s="1" t="n">
        <v>4</v>
      </c>
      <c r="P429" s="1" t="e">
        <f aca="false">IF(#REF!=#REF!,IF(K429="Stroke",IF(K430="Stroke",IF(#REF!=#REF!,IF(Q429=Q430,IF((J430-J429)&lt;0,1000+J430-J429-O429,J430-J429-O429),""),""),""),""),"")</f>
        <v>#REF!</v>
      </c>
      <c r="Q429" s="1" t="n">
        <v>1</v>
      </c>
      <c r="R429" s="1" t="e">
        <f aca="false">IF(#REF!&lt;&gt;#REF!,COUNTIFS($K$112:$K$1378,$K$112,#REF!,#REF!),"")</f>
        <v>#REF!</v>
      </c>
      <c r="S429" s="1" t="e">
        <f aca="false">IF(AND(#REF!&lt;&gt;#REF!,#REF!=#REF!,M429="positive",M430="negative"),1,"")</f>
        <v>#REF!</v>
      </c>
      <c r="T429" s="1" t="e">
        <f aca="false">IF(AND(#REF!=#REF!,K:K="stroke",M:M="positive",S429&lt;&gt;"1"),1,"")</f>
        <v>#REF!</v>
      </c>
      <c r="U429" s="1" t="e">
        <f aca="false">IF((AND(R429&lt;&gt;"",W429&lt;&gt;1,K:K="stroke",M:M="negative",#REF!=#REF!)),IF(W429&lt;&gt;0,"",1),"")</f>
        <v>#REF!</v>
      </c>
      <c r="V429" s="1" t="e">
        <f aca="false">IF(R429="","",(SUM(S429:U429)+W429))</f>
        <v>#REF!</v>
      </c>
      <c r="W429" s="1" t="e">
        <f aca="false">IF(#REF!&lt;&gt;#REF!,COUNTIFS($K$112:$K$1378,"up",#REF!,#REF!),"")</f>
        <v>#REF!</v>
      </c>
      <c r="X429" s="1" t="e">
        <f aca="false">IF(#REF!&lt;&gt;#REF!,COUNTIFS($K$112:$K$1378,"SRS",#REF!,#REF!),"")</f>
        <v>#REF!</v>
      </c>
      <c r="Y429" s="1" t="e">
        <f aca="false">IF(R429&lt;&gt;"",IF(R429=1,"",COUNTIFS($O$112:$O$1378,"&gt;40",#REF!,#REF!)),"")</f>
        <v>#REF!</v>
      </c>
    </row>
    <row r="430" customFormat="false" ht="15.75" hidden="false" customHeight="false" outlineLevel="0" collapsed="false">
      <c r="A430" s="1" t="n">
        <f aca="false">I430+(H430*60)+(G430*3600)</f>
        <v>72313</v>
      </c>
      <c r="B430" s="2" t="str">
        <f aca="false">CONCATENATE(D430,E430,F430,G430,H430,I430)</f>
        <v>2017111420513</v>
      </c>
      <c r="C430" s="1" t="str">
        <f aca="false">CONCATENATE(D430,E430,F430)</f>
        <v>20171114</v>
      </c>
      <c r="D430" s="1" t="n">
        <v>2017</v>
      </c>
      <c r="E430" s="1" t="n">
        <v>11</v>
      </c>
      <c r="F430" s="1" t="n">
        <v>14</v>
      </c>
      <c r="G430" s="1" t="n">
        <v>20</v>
      </c>
      <c r="H430" s="1" t="n">
        <v>5</v>
      </c>
      <c r="I430" s="1" t="n">
        <v>13</v>
      </c>
      <c r="J430" s="1" t="n">
        <v>891</v>
      </c>
      <c r="K430" s="1" t="s">
        <v>11</v>
      </c>
      <c r="L430" s="1" t="e">
        <f aca="false">IF(#REF!=#REF!,IF(K430="Stroke",IF(K431="Stroke",IF((J431-J430)&lt;0,1000+J431-J430,J431-J430),""),""),"")</f>
        <v>#REF!</v>
      </c>
      <c r="M430" s="1" t="s">
        <v>1</v>
      </c>
      <c r="N430" s="1" t="s">
        <v>2</v>
      </c>
      <c r="O430" s="1" t="n">
        <v>1</v>
      </c>
      <c r="P430" s="1" t="e">
        <f aca="false">IF(#REF!=#REF!,IF(K430="Stroke",IF(K431="Stroke",IF(#REF!=#REF!,IF(Q430=Q431,IF((J431-J430)&lt;0,1000+J431-J430-O430,J431-J430-O430),""),""),""),""),"")</f>
        <v>#REF!</v>
      </c>
      <c r="Q430" s="1" t="n">
        <v>1</v>
      </c>
      <c r="R430" s="1" t="e">
        <f aca="false">IF(#REF!&lt;&gt;#REF!,COUNTIFS($K$112:$K$1378,$K$112,#REF!,#REF!),"")</f>
        <v>#REF!</v>
      </c>
      <c r="S430" s="1" t="e">
        <f aca="false">IF(AND(#REF!&lt;&gt;#REF!,#REF!=#REF!,M430="positive",M431="negative"),1,"")</f>
        <v>#REF!</v>
      </c>
      <c r="T430" s="1" t="e">
        <f aca="false">IF(AND(#REF!=#REF!,K:K="stroke",M:M="positive",S430&lt;&gt;"1"),1,"")</f>
        <v>#REF!</v>
      </c>
      <c r="U430" s="1" t="e">
        <f aca="false">IF((AND(R430&lt;&gt;"",W430&lt;&gt;1,K:K="stroke",M:M="negative",#REF!=#REF!)),IF(W430&lt;&gt;0,"",1),"")</f>
        <v>#REF!</v>
      </c>
      <c r="V430" s="1" t="e">
        <f aca="false">IF(R430="","",(SUM(S430:U430)+W430))</f>
        <v>#REF!</v>
      </c>
      <c r="W430" s="1" t="e">
        <f aca="false">IF(#REF!&lt;&gt;#REF!,COUNTIFS($K$112:$K$1378,"up",#REF!,#REF!),"")</f>
        <v>#REF!</v>
      </c>
      <c r="X430" s="1" t="e">
        <f aca="false">IF(#REF!&lt;&gt;#REF!,COUNTIFS($K$112:$K$1378,"SRS",#REF!,#REF!),"")</f>
        <v>#REF!</v>
      </c>
      <c r="Y430" s="1" t="e">
        <f aca="false">IF(R430&lt;&gt;"",IF(R430=1,"",COUNTIFS($O$112:$O$1378,"&gt;40",#REF!,#REF!)),"")</f>
        <v>#REF!</v>
      </c>
    </row>
    <row r="431" customFormat="false" ht="15.75" hidden="false" customHeight="false" outlineLevel="0" collapsed="false">
      <c r="A431" s="1" t="n">
        <f aca="false">I431+(H431*60)+(G431*3600)</f>
        <v>72313</v>
      </c>
      <c r="B431" s="2" t="str">
        <f aca="false">CONCATENATE(D431,E431,F431,G431,H431,I431)</f>
        <v>2017111420513</v>
      </c>
      <c r="C431" s="1" t="str">
        <f aca="false">CONCATENATE(D431,E431,F431)</f>
        <v>20171114</v>
      </c>
      <c r="D431" s="1" t="n">
        <v>2017</v>
      </c>
      <c r="E431" s="1" t="n">
        <v>11</v>
      </c>
      <c r="F431" s="1" t="n">
        <v>14</v>
      </c>
      <c r="G431" s="1" t="n">
        <v>20</v>
      </c>
      <c r="H431" s="1" t="n">
        <v>5</v>
      </c>
      <c r="I431" s="1" t="n">
        <v>13</v>
      </c>
      <c r="J431" s="1" t="n">
        <v>917</v>
      </c>
      <c r="K431" s="1" t="s">
        <v>11</v>
      </c>
      <c r="L431" s="1" t="e">
        <f aca="false">IF(#REF!=#REF!,IF(K431="Stroke",IF(K432="Stroke",IF((J432-J431)&lt;0,1000+J432-J431,J432-J431),""),""),"")</f>
        <v>#REF!</v>
      </c>
      <c r="M431" s="1" t="s">
        <v>1</v>
      </c>
      <c r="N431" s="1" t="s">
        <v>2</v>
      </c>
      <c r="O431" s="1" t="n">
        <v>5</v>
      </c>
      <c r="P431" s="1" t="e">
        <f aca="false">IF(#REF!=#REF!,IF(K431="Stroke",IF(K432="Stroke",IF(#REF!=#REF!,IF(Q431=Q432,IF((J432-J431)&lt;0,1000+J432-J431-O431,J432-J431-O431),""),""),""),""),"")</f>
        <v>#REF!</v>
      </c>
      <c r="Q431" s="1" t="n">
        <v>1</v>
      </c>
      <c r="R431" s="1" t="e">
        <f aca="false">IF(#REF!&lt;&gt;#REF!,COUNTIFS($K$112:$K$1378,$K$112,#REF!,#REF!),"")</f>
        <v>#REF!</v>
      </c>
      <c r="S431" s="1" t="e">
        <f aca="false">IF(AND(#REF!&lt;&gt;#REF!,#REF!=#REF!,M431="positive",M432="negative"),1,"")</f>
        <v>#REF!</v>
      </c>
      <c r="T431" s="1" t="e">
        <f aca="false">IF(AND(#REF!=#REF!,K:K="stroke",M:M="positive",S431&lt;&gt;"1"),1,"")</f>
        <v>#REF!</v>
      </c>
      <c r="U431" s="1" t="e">
        <f aca="false">IF((AND(R431&lt;&gt;"",W431&lt;&gt;1,K:K="stroke",M:M="negative",#REF!=#REF!)),IF(W431&lt;&gt;0,"",1),"")</f>
        <v>#REF!</v>
      </c>
      <c r="V431" s="1" t="e">
        <f aca="false">IF(R431="","",(SUM(S431:U431)+W431))</f>
        <v>#REF!</v>
      </c>
      <c r="W431" s="1" t="e">
        <f aca="false">IF(#REF!&lt;&gt;#REF!,COUNTIFS($K$112:$K$1378,"up",#REF!,#REF!),"")</f>
        <v>#REF!</v>
      </c>
      <c r="X431" s="1" t="e">
        <f aca="false">IF(#REF!&lt;&gt;#REF!,COUNTIFS($K$112:$K$1378,"SRS",#REF!,#REF!),"")</f>
        <v>#REF!</v>
      </c>
      <c r="Y431" s="1" t="e">
        <f aca="false">IF(R431&lt;&gt;"",IF(R431=1,"",COUNTIFS($O$112:$O$1378,"&gt;40",#REF!,#REF!)),"")</f>
        <v>#REF!</v>
      </c>
    </row>
    <row r="432" customFormat="false" ht="15.75" hidden="false" customHeight="false" outlineLevel="0" collapsed="false">
      <c r="A432" s="1" t="n">
        <f aca="false">I432+(H432*60)+(G432*3600)</f>
        <v>72313</v>
      </c>
      <c r="B432" s="2" t="str">
        <f aca="false">CONCATENATE(D432,E432,F432,G432,H432,I432)</f>
        <v>2017111420513</v>
      </c>
      <c r="C432" s="1" t="str">
        <f aca="false">CONCATENATE(D432,E432,F432)</f>
        <v>20171114</v>
      </c>
      <c r="D432" s="1" t="n">
        <v>2017</v>
      </c>
      <c r="E432" s="1" t="n">
        <v>11</v>
      </c>
      <c r="F432" s="1" t="n">
        <v>14</v>
      </c>
      <c r="G432" s="1" t="n">
        <v>20</v>
      </c>
      <c r="H432" s="1" t="n">
        <v>5</v>
      </c>
      <c r="I432" s="1" t="n">
        <v>13</v>
      </c>
      <c r="J432" s="1" t="n">
        <v>954</v>
      </c>
      <c r="K432" s="1" t="s">
        <v>11</v>
      </c>
      <c r="L432" s="1" t="e">
        <f aca="false">IF(#REF!=#REF!,IF(K432="Stroke",IF(K433="Stroke",IF((J433-J432)&lt;0,1000+J433-J432,J433-J432),""),""),"")</f>
        <v>#REF!</v>
      </c>
      <c r="M432" s="1" t="s">
        <v>1</v>
      </c>
      <c r="N432" s="1" t="s">
        <v>2</v>
      </c>
      <c r="O432" s="1" t="n">
        <v>78</v>
      </c>
      <c r="P432" s="1" t="e">
        <f aca="false">IF(#REF!=#REF!,IF(K432="Stroke",IF(K433="Stroke",IF(#REF!=#REF!,IF(Q432=Q433,IF((J433-J432)&lt;0,1000+J433-J432-O432,J433-J432-O432),""),""),""),""),"")</f>
        <v>#REF!</v>
      </c>
      <c r="Q432" s="1" t="n">
        <v>1</v>
      </c>
      <c r="R432" s="1" t="e">
        <f aca="false">IF(#REF!&lt;&gt;#REF!,COUNTIFS($K$112:$K$1378,$K$112,#REF!,#REF!),"")</f>
        <v>#REF!</v>
      </c>
      <c r="S432" s="1" t="e">
        <f aca="false">IF(AND(#REF!&lt;&gt;#REF!,#REF!=#REF!,M432="positive",M433="negative"),1,"")</f>
        <v>#REF!</v>
      </c>
      <c r="T432" s="1" t="e">
        <f aca="false">IF(AND(#REF!=#REF!,K:K="stroke",M:M="positive",S432&lt;&gt;"1"),1,"")</f>
        <v>#REF!</v>
      </c>
      <c r="U432" s="1" t="e">
        <f aca="false">IF((AND(R432&lt;&gt;"",W432&lt;&gt;1,K:K="stroke",M:M="negative",#REF!=#REF!)),IF(W432&lt;&gt;0,"",1),"")</f>
        <v>#REF!</v>
      </c>
      <c r="V432" s="1" t="e">
        <f aca="false">IF(R432="","",(SUM(S432:U432)+W432))</f>
        <v>#REF!</v>
      </c>
      <c r="W432" s="1" t="e">
        <f aca="false">IF(#REF!&lt;&gt;#REF!,COUNTIFS($K$112:$K$1378,"up",#REF!,#REF!),"")</f>
        <v>#REF!</v>
      </c>
      <c r="X432" s="1" t="e">
        <f aca="false">IF(#REF!&lt;&gt;#REF!,COUNTIFS($K$112:$K$1378,"SRS",#REF!,#REF!),"")</f>
        <v>#REF!</v>
      </c>
      <c r="Y432" s="1" t="e">
        <f aca="false">IF(R432&lt;&gt;"",IF(R432=1,"",COUNTIFS($O$112:$O$1378,"&gt;40",#REF!,#REF!)),"")</f>
        <v>#REF!</v>
      </c>
    </row>
    <row r="433" s="5" customFormat="true" ht="15.75" hidden="false" customHeight="false" outlineLevel="0" collapsed="false">
      <c r="A433" s="1" t="n">
        <f aca="false">I433+(H433*60)+(G433*3600)</f>
        <v>72314</v>
      </c>
      <c r="B433" s="2" t="str">
        <f aca="false">CONCATENATE(D433,E433,F433,G433,H433,I433)</f>
        <v>2017111420514</v>
      </c>
      <c r="C433" s="1" t="str">
        <f aca="false">CONCATENATE(D433,E433,F433)</f>
        <v>20171114</v>
      </c>
      <c r="D433" s="1" t="n">
        <v>2017</v>
      </c>
      <c r="E433" s="1" t="n">
        <v>11</v>
      </c>
      <c r="F433" s="1" t="n">
        <v>14</v>
      </c>
      <c r="G433" s="1" t="n">
        <v>20</v>
      </c>
      <c r="H433" s="1" t="n">
        <v>5</v>
      </c>
      <c r="I433" s="1" t="n">
        <v>14</v>
      </c>
      <c r="J433" s="1" t="n">
        <v>84</v>
      </c>
      <c r="K433" s="1" t="s">
        <v>11</v>
      </c>
      <c r="L433" s="1" t="e">
        <f aca="false">IF(#REF!=#REF!,IF(K433="Stroke",IF(K434="Stroke",IF((J434-J433)&lt;0,1000+J434-J433,J434-J433),""),""),"")</f>
        <v>#REF!</v>
      </c>
      <c r="M433" s="1" t="s">
        <v>1</v>
      </c>
      <c r="N433" s="1" t="s">
        <v>2</v>
      </c>
      <c r="O433" s="1" t="n">
        <v>2</v>
      </c>
      <c r="P433" s="1" t="e">
        <f aca="false">IF(#REF!=#REF!,IF(K433="Stroke",IF(K434="Stroke",IF(#REF!=#REF!,IF(Q433=Q434,IF((J434-J433)&lt;0,1000+J434-J433-O433,J434-J433-O433),""),""),""),""),"")</f>
        <v>#REF!</v>
      </c>
      <c r="Q433" s="1" t="n">
        <v>1</v>
      </c>
      <c r="R433" s="1" t="e">
        <f aca="false">IF(#REF!&lt;&gt;#REF!,COUNTIFS($K$112:$K$1378,$K$112,#REF!,#REF!),"")</f>
        <v>#REF!</v>
      </c>
      <c r="S433" s="1" t="e">
        <f aca="false">IF(AND(#REF!&lt;&gt;#REF!,#REF!=#REF!,M433="positive",M434="negative"),1,"")</f>
        <v>#REF!</v>
      </c>
      <c r="T433" s="1" t="e">
        <f aca="false">IF(AND(#REF!=#REF!,K:K="stroke",M:M="positive",S433&lt;&gt;"1"),1,"")</f>
        <v>#REF!</v>
      </c>
      <c r="U433" s="1" t="e">
        <f aca="false">IF((AND(R433&lt;&gt;"",W433&lt;&gt;1,K:K="stroke",M:M="negative",#REF!=#REF!)),IF(W433&lt;&gt;0,"",1),"")</f>
        <v>#REF!</v>
      </c>
      <c r="V433" s="1" t="e">
        <f aca="false">IF(R433="","",(SUM(S433:U433)+W433))</f>
        <v>#REF!</v>
      </c>
      <c r="W433" s="1" t="e">
        <f aca="false">IF(#REF!&lt;&gt;#REF!,COUNTIFS($K$112:$K$1378,"up",#REF!,#REF!),"")</f>
        <v>#REF!</v>
      </c>
      <c r="X433" s="1" t="e">
        <f aca="false">IF(#REF!&lt;&gt;#REF!,COUNTIFS($K$112:$K$1378,"SRS",#REF!,#REF!),"")</f>
        <v>#REF!</v>
      </c>
      <c r="Y433" s="1" t="e">
        <f aca="false">IF(R433&lt;&gt;"",IF(R433=1,"",COUNTIFS($O$112:$O$1378,"&gt;40",#REF!,#REF!)),"")</f>
        <v>#REF!</v>
      </c>
      <c r="Z433" s="1"/>
      <c r="AA433" s="1"/>
      <c r="AB433" s="1"/>
      <c r="AC433" s="1"/>
      <c r="AD433" s="1"/>
      <c r="AE433" s="1"/>
      <c r="AF433" s="1"/>
      <c r="AG433" s="1"/>
      <c r="AH433" s="1"/>
    </row>
    <row r="434" customFormat="false" ht="15.75" hidden="false" customHeight="false" outlineLevel="0" collapsed="false">
      <c r="A434" s="1" t="n">
        <f aca="false">I434+(H434*60)+(G434*3600)</f>
        <v>72314</v>
      </c>
      <c r="B434" s="2" t="str">
        <f aca="false">CONCATENATE(D434,E434,F434,G434,H434,I434)</f>
        <v>2017111420514</v>
      </c>
      <c r="C434" s="1" t="str">
        <f aca="false">CONCATENATE(D434,E434,F434)</f>
        <v>20171114</v>
      </c>
      <c r="D434" s="1" t="n">
        <v>2017</v>
      </c>
      <c r="E434" s="1" t="n">
        <v>11</v>
      </c>
      <c r="F434" s="1" t="n">
        <v>14</v>
      </c>
      <c r="G434" s="1" t="n">
        <v>20</v>
      </c>
      <c r="H434" s="1" t="n">
        <v>5</v>
      </c>
      <c r="I434" s="1" t="n">
        <v>14</v>
      </c>
      <c r="J434" s="1" t="n">
        <v>155</v>
      </c>
      <c r="K434" s="1" t="s">
        <v>11</v>
      </c>
      <c r="L434" s="1" t="e">
        <f aca="false">IF(#REF!=#REF!,IF(K434="Stroke",IF(K435="Stroke",IF((J435-J434)&lt;0,1000+J435-J434,J435-J434),""),""),"")</f>
        <v>#REF!</v>
      </c>
      <c r="M434" s="1" t="s">
        <v>1</v>
      </c>
      <c r="N434" s="1" t="s">
        <v>2</v>
      </c>
      <c r="O434" s="1" t="n">
        <v>1</v>
      </c>
      <c r="P434" s="1" t="e">
        <f aca="false">IF(#REF!=#REF!,IF(K434="Stroke",IF(K435="Stroke",IF(#REF!=#REF!,IF(Q434=Q435,IF((J435-J434)&lt;0,1000+J435-J434-O434,J435-J434-O434),""),""),""),""),"")</f>
        <v>#REF!</v>
      </c>
      <c r="Q434" s="1" t="n">
        <v>1</v>
      </c>
      <c r="R434" s="1" t="e">
        <f aca="false">IF(#REF!&lt;&gt;#REF!,COUNTIFS($K$112:$K$1378,$K$112,#REF!,#REF!),"")</f>
        <v>#REF!</v>
      </c>
      <c r="S434" s="1" t="e">
        <f aca="false">IF(AND(#REF!&lt;&gt;#REF!,#REF!=#REF!,M434="positive",M435="negative"),1,"")</f>
        <v>#REF!</v>
      </c>
      <c r="T434" s="1" t="e">
        <f aca="false">IF(AND(#REF!=#REF!,K:K="stroke",M:M="positive",S434&lt;&gt;"1"),1,"")</f>
        <v>#REF!</v>
      </c>
      <c r="U434" s="1" t="e">
        <f aca="false">IF((AND(R434&lt;&gt;"",W434&lt;&gt;1,K:K="stroke",M:M="negative",#REF!=#REF!)),IF(W434&lt;&gt;0,"",1),"")</f>
        <v>#REF!</v>
      </c>
      <c r="V434" s="1" t="e">
        <f aca="false">IF(R434="","",(SUM(S434:U434)+W434))</f>
        <v>#REF!</v>
      </c>
      <c r="W434" s="1" t="e">
        <f aca="false">IF(#REF!&lt;&gt;#REF!,COUNTIFS($K$112:$K$1378,"up",#REF!,#REF!),"")</f>
        <v>#REF!</v>
      </c>
      <c r="X434" s="1" t="e">
        <f aca="false">IF(#REF!&lt;&gt;#REF!,COUNTIFS($K$112:$K$1378,"SRS",#REF!,#REF!),"")</f>
        <v>#REF!</v>
      </c>
      <c r="Y434" s="1" t="e">
        <f aca="false">IF(R434&lt;&gt;"",IF(R434=1,"",COUNTIFS($O$112:$O$1378,"&gt;40",#REF!,#REF!)),"")</f>
        <v>#REF!</v>
      </c>
    </row>
    <row r="435" customFormat="false" ht="15.75" hidden="false" customHeight="false" outlineLevel="0" collapsed="false">
      <c r="A435" s="5" t="n">
        <f aca="false">I435+(H435*60)+(G435*3600)</f>
        <v>72386</v>
      </c>
      <c r="B435" s="6" t="str">
        <f aca="false">CONCATENATE(D435,E435,F435,G435,H435,I435)</f>
        <v>2017111420626</v>
      </c>
      <c r="C435" s="5" t="str">
        <f aca="false">CONCATENATE(D435,E435,F435)</f>
        <v>20171114</v>
      </c>
      <c r="D435" s="5" t="n">
        <v>2017</v>
      </c>
      <c r="E435" s="5" t="n">
        <v>11</v>
      </c>
      <c r="F435" s="5" t="n">
        <v>14</v>
      </c>
      <c r="G435" s="5" t="n">
        <v>20</v>
      </c>
      <c r="H435" s="5" t="n">
        <v>6</v>
      </c>
      <c r="I435" s="5" t="n">
        <v>26</v>
      </c>
      <c r="J435" s="13" t="n">
        <v>119</v>
      </c>
      <c r="K435" s="5" t="s">
        <v>11</v>
      </c>
      <c r="L435" s="5" t="e">
        <f aca="false">IF(#REF!=#REF!,IF(K435="Stroke",IF(K436="Stroke",IF((J436-J435)&lt;0,1000+J436-J435,J436-J435),""),""),"")</f>
        <v>#REF!</v>
      </c>
      <c r="M435" s="5" t="s">
        <v>1</v>
      </c>
      <c r="N435" s="5" t="s">
        <v>2</v>
      </c>
      <c r="O435" s="5" t="n">
        <v>6</v>
      </c>
      <c r="P435" s="5" t="e">
        <f aca="false">IF(#REF!=#REF!,IF(K435="Stroke",IF(K436="Stroke",IF(#REF!=#REF!,IF(Q435=Q436,IF((J436-J435)&lt;0,1000+J436-J435-O435,J436-J435-O435),""),""),""),""),"")</f>
        <v>#REF!</v>
      </c>
      <c r="Q435" s="5" t="n">
        <v>1</v>
      </c>
      <c r="R435" s="5" t="e">
        <f aca="false">IF(#REF!&lt;&gt;#REF!,COUNTIFS($K$112:$K$1378,$K$112,#REF!,#REF!),"")</f>
        <v>#REF!</v>
      </c>
      <c r="S435" s="5" t="e">
        <f aca="false">IF(AND(#REF!&lt;&gt;#REF!,#REF!=#REF!,M435="positive",M436="negative"),1,"")</f>
        <v>#REF!</v>
      </c>
      <c r="T435" s="5" t="e">
        <f aca="false">IF(AND(#REF!=#REF!,K:K="stroke",M:M="positive",S435&lt;&gt;"1"),1,"")</f>
        <v>#REF!</v>
      </c>
      <c r="U435" s="5" t="e">
        <f aca="false">IF((AND(R435&lt;&gt;"",W435&lt;&gt;1,K:K="stroke",M:M="negative",#REF!=#REF!)),IF(W435&lt;&gt;0,"",1),"")</f>
        <v>#REF!</v>
      </c>
      <c r="V435" s="5" t="e">
        <f aca="false">IF(R435="","",(SUM(S435:U435)+W435))</f>
        <v>#REF!</v>
      </c>
      <c r="W435" s="5" t="e">
        <f aca="false">IF(#REF!&lt;&gt;#REF!,COUNTIFS($K$112:$K$1378,"up",#REF!,#REF!),"")</f>
        <v>#REF!</v>
      </c>
      <c r="X435" s="5" t="e">
        <f aca="false">IF(#REF!&lt;&gt;#REF!,COUNTIFS($K$112:$K$1378,"SRS",#REF!,#REF!),"")</f>
        <v>#REF!</v>
      </c>
      <c r="Y435" s="5" t="e">
        <f aca="false">IF(R435&lt;&gt;"",IF(R435=1,"",COUNTIFS($O$112:$O$1378,"&gt;40",#REF!,#REF!)),"")</f>
        <v>#REF!</v>
      </c>
      <c r="Z435" s="5" t="s">
        <v>49</v>
      </c>
      <c r="AA435" s="5"/>
      <c r="AB435" s="5"/>
      <c r="AC435" s="5"/>
      <c r="AD435" s="5"/>
      <c r="AE435" s="5"/>
      <c r="AF435" s="5"/>
      <c r="AG435" s="5"/>
      <c r="AH435" s="5"/>
    </row>
    <row r="436" customFormat="false" ht="15.75" hidden="false" customHeight="false" outlineLevel="0" collapsed="false">
      <c r="A436" s="1" t="n">
        <f aca="false">I436+(H436*60)+(G436*3600)</f>
        <v>72386</v>
      </c>
      <c r="B436" s="2" t="str">
        <f aca="false">CONCATENATE(D436,E436,F436,G436,H436,I436)</f>
        <v>2017111420626</v>
      </c>
      <c r="C436" s="1" t="str">
        <f aca="false">CONCATENATE(D436,E436,F436)</f>
        <v>20171114</v>
      </c>
      <c r="D436" s="1" t="n">
        <v>2017</v>
      </c>
      <c r="E436" s="1" t="n">
        <v>11</v>
      </c>
      <c r="F436" s="1" t="n">
        <v>14</v>
      </c>
      <c r="G436" s="1" t="n">
        <v>20</v>
      </c>
      <c r="H436" s="1" t="n">
        <v>6</v>
      </c>
      <c r="I436" s="1" t="n">
        <v>26</v>
      </c>
      <c r="J436" s="1" t="n">
        <v>144</v>
      </c>
      <c r="K436" s="1" t="s">
        <v>11</v>
      </c>
      <c r="L436" s="1" t="e">
        <f aca="false">IF(#REF!=#REF!,IF(K436="Stroke",IF(K437="Stroke",IF((J437-J436)&lt;0,1000+J437-J436,J437-J436),""),""),"")</f>
        <v>#REF!</v>
      </c>
      <c r="M436" s="1" t="s">
        <v>1</v>
      </c>
      <c r="N436" s="1" t="s">
        <v>2</v>
      </c>
      <c r="O436" s="1" t="n">
        <v>1</v>
      </c>
      <c r="P436" s="1" t="e">
        <f aca="false">IF(#REF!=#REF!,IF(K436="Stroke",IF(K437="Stroke",IF(#REF!=#REF!,IF(Q436=Q437,IF((J437-J436)&lt;0,1000+J437-J436-O436,J437-J436-O436),""),""),""),""),"")</f>
        <v>#REF!</v>
      </c>
      <c r="Q436" s="1" t="n">
        <v>1</v>
      </c>
      <c r="R436" s="1" t="e">
        <f aca="false">IF(#REF!&lt;&gt;#REF!,COUNTIFS($K$112:$K$1378,$K$112,#REF!,#REF!),"")</f>
        <v>#REF!</v>
      </c>
      <c r="S436" s="1" t="e">
        <f aca="false">IF(AND(#REF!&lt;&gt;#REF!,#REF!=#REF!,M436="positive",M437="negative"),1,"")</f>
        <v>#REF!</v>
      </c>
      <c r="T436" s="1" t="e">
        <f aca="false">IF(AND(#REF!=#REF!,K:K="stroke",M:M="positive",S436&lt;&gt;"1"),1,"")</f>
        <v>#REF!</v>
      </c>
      <c r="U436" s="1" t="e">
        <f aca="false">IF((AND(R436&lt;&gt;"",W436&lt;&gt;1,K:K="stroke",M:M="negative",#REF!=#REF!)),IF(W436&lt;&gt;0,"",1),"")</f>
        <v>#REF!</v>
      </c>
      <c r="V436" s="1" t="e">
        <f aca="false">IF(R436="","",(SUM(S436:U436)+W436))</f>
        <v>#REF!</v>
      </c>
      <c r="W436" s="1" t="e">
        <f aca="false">IF(#REF!&lt;&gt;#REF!,COUNTIFS($K$112:$K$1378,"up",#REF!,#REF!),"")</f>
        <v>#REF!</v>
      </c>
      <c r="X436" s="1" t="e">
        <f aca="false">IF(#REF!&lt;&gt;#REF!,COUNTIFS($K$112:$K$1378,"SRS",#REF!,#REF!),"")</f>
        <v>#REF!</v>
      </c>
      <c r="Y436" s="1" t="e">
        <f aca="false">IF(R436&lt;&gt;"",IF(R436=1,"",COUNTIFS($O$112:$O$1378,"&gt;40",#REF!,#REF!)),"")</f>
        <v>#REF!</v>
      </c>
    </row>
    <row r="437" customFormat="false" ht="15.75" hidden="false" customHeight="false" outlineLevel="0" collapsed="false">
      <c r="A437" s="1" t="n">
        <f aca="false">I437+(H437*60)+(G437*3600)</f>
        <v>72386</v>
      </c>
      <c r="B437" s="2" t="str">
        <f aca="false">CONCATENATE(D437,E437,F437,G437,H437,I437)</f>
        <v>2017111420626</v>
      </c>
      <c r="C437" s="1" t="str">
        <f aca="false">CONCATENATE(D437,E437,F437)</f>
        <v>20171114</v>
      </c>
      <c r="D437" s="1" t="n">
        <v>2017</v>
      </c>
      <c r="E437" s="1" t="n">
        <v>11</v>
      </c>
      <c r="F437" s="1" t="n">
        <v>14</v>
      </c>
      <c r="G437" s="1" t="n">
        <v>20</v>
      </c>
      <c r="H437" s="1" t="n">
        <v>6</v>
      </c>
      <c r="I437" s="1" t="n">
        <v>26</v>
      </c>
      <c r="J437" s="1" t="n">
        <v>160</v>
      </c>
      <c r="K437" s="1" t="s">
        <v>11</v>
      </c>
      <c r="L437" s="1" t="e">
        <f aca="false">IF(#REF!=#REF!,IF(K437="Stroke",IF(K438="Stroke",IF((J438-J437)&lt;0,1000+J438-J437,J438-J437),""),""),"")</f>
        <v>#REF!</v>
      </c>
      <c r="M437" s="1" t="s">
        <v>1</v>
      </c>
      <c r="N437" s="1" t="s">
        <v>2</v>
      </c>
      <c r="O437" s="1" t="n">
        <v>1</v>
      </c>
      <c r="P437" s="1" t="e">
        <f aca="false">IF(#REF!=#REF!,IF(K437="Stroke",IF(K438="Stroke",IF(#REF!=#REF!,IF(Q437=Q438,IF((J438-J437)&lt;0,1000+J438-J437-O437,J438-J437-O437),""),""),""),""),"")</f>
        <v>#REF!</v>
      </c>
      <c r="Q437" s="1" t="n">
        <v>1</v>
      </c>
      <c r="R437" s="1" t="e">
        <f aca="false">IF(#REF!&lt;&gt;#REF!,COUNTIFS($K$112:$K$1378,$K$112,#REF!,#REF!),"")</f>
        <v>#REF!</v>
      </c>
      <c r="S437" s="1" t="e">
        <f aca="false">IF(AND(#REF!&lt;&gt;#REF!,#REF!=#REF!,M437="positive",M438="negative"),1,"")</f>
        <v>#REF!</v>
      </c>
      <c r="T437" s="1" t="e">
        <f aca="false">IF(AND(#REF!=#REF!,K:K="stroke",M:M="positive",S437&lt;&gt;"1"),1,"")</f>
        <v>#REF!</v>
      </c>
      <c r="U437" s="1" t="e">
        <f aca="false">IF((AND(R437&lt;&gt;"",W437&lt;&gt;1,K:K="stroke",M:M="negative",#REF!=#REF!)),IF(W437&lt;&gt;0,"",1),"")</f>
        <v>#REF!</v>
      </c>
      <c r="V437" s="1" t="e">
        <f aca="false">IF(R437="","",(SUM(S437:U437)+W437))</f>
        <v>#REF!</v>
      </c>
      <c r="W437" s="1" t="e">
        <f aca="false">IF(#REF!&lt;&gt;#REF!,COUNTIFS($K$112:$K$1378,"up",#REF!,#REF!),"")</f>
        <v>#REF!</v>
      </c>
      <c r="X437" s="1" t="e">
        <f aca="false">IF(#REF!&lt;&gt;#REF!,COUNTIFS($K$112:$K$1378,"SRS",#REF!,#REF!),"")</f>
        <v>#REF!</v>
      </c>
      <c r="Y437" s="1" t="e">
        <f aca="false">IF(R437&lt;&gt;"",IF(R437=1,"",COUNTIFS($O$112:$O$1378,"&gt;40",#REF!,#REF!)),"")</f>
        <v>#REF!</v>
      </c>
    </row>
    <row r="438" customFormat="false" ht="15.75" hidden="false" customHeight="false" outlineLevel="0" collapsed="false">
      <c r="A438" s="1" t="n">
        <f aca="false">I438+(H438*60)+(G438*3600)</f>
        <v>72386</v>
      </c>
      <c r="B438" s="2" t="str">
        <f aca="false">CONCATENATE(D438,E438,F438,G438,H438,I438)</f>
        <v>2017111420626</v>
      </c>
      <c r="C438" s="1" t="str">
        <f aca="false">CONCATENATE(D438,E438,F438)</f>
        <v>20171114</v>
      </c>
      <c r="D438" s="1" t="n">
        <v>2017</v>
      </c>
      <c r="E438" s="1" t="n">
        <v>11</v>
      </c>
      <c r="F438" s="1" t="n">
        <v>14</v>
      </c>
      <c r="G438" s="1" t="n">
        <v>20</v>
      </c>
      <c r="H438" s="1" t="n">
        <v>6</v>
      </c>
      <c r="I438" s="1" t="n">
        <v>26</v>
      </c>
      <c r="J438" s="1" t="n">
        <v>185</v>
      </c>
      <c r="K438" s="1" t="s">
        <v>11</v>
      </c>
      <c r="L438" s="1" t="e">
        <f aca="false">IF(#REF!=#REF!,IF(K438="Stroke",IF(K439="Stroke",IF((J439-J438)&lt;0,1000+J439-J438,J439-J438),""),""),"")</f>
        <v>#REF!</v>
      </c>
      <c r="M438" s="1" t="s">
        <v>1</v>
      </c>
      <c r="N438" s="1" t="s">
        <v>2</v>
      </c>
      <c r="O438" s="1" t="n">
        <v>2</v>
      </c>
      <c r="P438" s="1" t="e">
        <f aca="false">IF(#REF!=#REF!,IF(K438="Stroke",IF(K439="Stroke",IF(#REF!=#REF!,IF(Q438=Q439,IF((J439-J438)&lt;0,1000+J439-J438-O438,J439-J438-O438),""),""),""),""),"")</f>
        <v>#REF!</v>
      </c>
      <c r="Q438" s="1" t="n">
        <v>1</v>
      </c>
      <c r="R438" s="1" t="e">
        <f aca="false">IF(#REF!&lt;&gt;#REF!,COUNTIFS($K$112:$K$1378,$K$112,#REF!,#REF!),"")</f>
        <v>#REF!</v>
      </c>
      <c r="S438" s="1" t="e">
        <f aca="false">IF(AND(#REF!&lt;&gt;#REF!,#REF!=#REF!,M438="positive",M439="negative"),1,"")</f>
        <v>#REF!</v>
      </c>
      <c r="T438" s="1" t="e">
        <f aca="false">IF(AND(#REF!=#REF!,K:K="stroke",M:M="positive",S438&lt;&gt;"1"),1,"")</f>
        <v>#REF!</v>
      </c>
      <c r="U438" s="1" t="e">
        <f aca="false">IF((AND(R438&lt;&gt;"",W438&lt;&gt;1,K:K="stroke",M:M="negative",#REF!=#REF!)),IF(W438&lt;&gt;0,"",1),"")</f>
        <v>#REF!</v>
      </c>
      <c r="V438" s="1" t="e">
        <f aca="false">IF(R438="","",(SUM(S438:U438)+W438))</f>
        <v>#REF!</v>
      </c>
      <c r="W438" s="1" t="e">
        <f aca="false">IF(#REF!&lt;&gt;#REF!,COUNTIFS($K$112:$K$1378,"up",#REF!,#REF!),"")</f>
        <v>#REF!</v>
      </c>
      <c r="X438" s="1" t="e">
        <f aca="false">IF(#REF!&lt;&gt;#REF!,COUNTIFS($K$112:$K$1378,"SRS",#REF!,#REF!),"")</f>
        <v>#REF!</v>
      </c>
      <c r="Y438" s="1" t="e">
        <f aca="false">IF(R438&lt;&gt;"",IF(R438=1,"",COUNTIFS($O$112:$O$1378,"&gt;40",#REF!,#REF!)),"")</f>
        <v>#REF!</v>
      </c>
    </row>
    <row r="439" customFormat="false" ht="15.75" hidden="false" customHeight="false" outlineLevel="0" collapsed="false">
      <c r="A439" s="1" t="n">
        <f aca="false">I439+(H439*60)+(G439*3600)</f>
        <v>72386</v>
      </c>
      <c r="B439" s="2" t="str">
        <f aca="false">CONCATENATE(D439,E439,F439,G439,H439,I439)</f>
        <v>2017111420626</v>
      </c>
      <c r="C439" s="1" t="str">
        <f aca="false">CONCATENATE(D439,E439,F439)</f>
        <v>20171114</v>
      </c>
      <c r="D439" s="1" t="n">
        <v>2017</v>
      </c>
      <c r="E439" s="1" t="n">
        <v>11</v>
      </c>
      <c r="F439" s="1" t="n">
        <v>14</v>
      </c>
      <c r="G439" s="1" t="n">
        <v>20</v>
      </c>
      <c r="H439" s="1" t="n">
        <v>6</v>
      </c>
      <c r="I439" s="1" t="n">
        <v>26</v>
      </c>
      <c r="J439" s="1" t="n">
        <v>211</v>
      </c>
      <c r="K439" s="1" t="s">
        <v>11</v>
      </c>
      <c r="L439" s="1" t="e">
        <f aca="false">IF(#REF!=#REF!,IF(K439="Stroke",IF(K440="Stroke",IF((J440-J439)&lt;0,1000+J440-J439,J440-J439),""),""),"")</f>
        <v>#REF!</v>
      </c>
      <c r="M439" s="1" t="s">
        <v>1</v>
      </c>
      <c r="N439" s="1" t="s">
        <v>2</v>
      </c>
      <c r="O439" s="1" t="n">
        <v>2</v>
      </c>
      <c r="P439" s="1" t="e">
        <f aca="false">IF(#REF!=#REF!,IF(K439="Stroke",IF(K440="Stroke",IF(#REF!=#REF!,IF(Q439=Q440,IF((J440-J439)&lt;0,1000+J440-J439-O439,J440-J439-O439),""),""),""),""),"")</f>
        <v>#REF!</v>
      </c>
      <c r="Q439" s="1" t="n">
        <v>1</v>
      </c>
      <c r="R439" s="1" t="e">
        <f aca="false">IF(#REF!&lt;&gt;#REF!,COUNTIFS($K$112:$K$1378,$K$112,#REF!,#REF!),"")</f>
        <v>#REF!</v>
      </c>
      <c r="S439" s="1" t="e">
        <f aca="false">IF(AND(#REF!&lt;&gt;#REF!,#REF!=#REF!,M439="positive",M440="negative"),1,"")</f>
        <v>#REF!</v>
      </c>
      <c r="T439" s="1" t="e">
        <f aca="false">IF(AND(#REF!=#REF!,K:K="stroke",M:M="positive",S439&lt;&gt;"1"),1,"")</f>
        <v>#REF!</v>
      </c>
      <c r="U439" s="1" t="e">
        <f aca="false">IF((AND(R439&lt;&gt;"",W439&lt;&gt;1,K:K="stroke",M:M="negative",#REF!=#REF!)),IF(W439&lt;&gt;0,"",1),"")</f>
        <v>#REF!</v>
      </c>
      <c r="V439" s="1" t="e">
        <f aca="false">IF(R439="","",(SUM(S439:U439)+W439))</f>
        <v>#REF!</v>
      </c>
      <c r="W439" s="1" t="e">
        <f aca="false">IF(#REF!&lt;&gt;#REF!,COUNTIFS($K$112:$K$1378,"up",#REF!,#REF!),"")</f>
        <v>#REF!</v>
      </c>
      <c r="X439" s="1" t="e">
        <f aca="false">IF(#REF!&lt;&gt;#REF!,COUNTIFS($K$112:$K$1378,"SRS",#REF!,#REF!),"")</f>
        <v>#REF!</v>
      </c>
      <c r="Y439" s="1" t="e">
        <f aca="false">IF(R439&lt;&gt;"",IF(R439=1,"",COUNTIFS($O$112:$O$1378,"&gt;40",#REF!,#REF!)),"")</f>
        <v>#REF!</v>
      </c>
    </row>
    <row r="440" customFormat="false" ht="15.75" hidden="false" customHeight="false" outlineLevel="0" collapsed="false">
      <c r="A440" s="1" t="n">
        <f aca="false">I440+(H440*60)+(G440*3600)</f>
        <v>72386</v>
      </c>
      <c r="B440" s="2" t="str">
        <f aca="false">CONCATENATE(D440,E440,F440,G440,H440,I440)</f>
        <v>2017111420626</v>
      </c>
      <c r="C440" s="1" t="str">
        <f aca="false">CONCATENATE(D440,E440,F440)</f>
        <v>20171114</v>
      </c>
      <c r="D440" s="1" t="n">
        <v>2017</v>
      </c>
      <c r="E440" s="1" t="n">
        <v>11</v>
      </c>
      <c r="F440" s="1" t="n">
        <v>14</v>
      </c>
      <c r="G440" s="1" t="n">
        <v>20</v>
      </c>
      <c r="H440" s="1" t="n">
        <v>6</v>
      </c>
      <c r="I440" s="1" t="n">
        <v>26</v>
      </c>
      <c r="J440" s="1" t="n">
        <v>253</v>
      </c>
      <c r="K440" s="1" t="s">
        <v>11</v>
      </c>
      <c r="L440" s="1" t="e">
        <f aca="false">IF(#REF!=#REF!,IF(K440="Stroke",IF(K441="Stroke",IF((J441-J440)&lt;0,1000+J441-J440,J441-J440),""),""),"")</f>
        <v>#REF!</v>
      </c>
      <c r="M440" s="1" t="s">
        <v>1</v>
      </c>
      <c r="N440" s="1" t="s">
        <v>2</v>
      </c>
      <c r="O440" s="1" t="n">
        <v>6</v>
      </c>
      <c r="P440" s="1" t="e">
        <f aca="false">IF(#REF!=#REF!,IF(K440="Stroke",IF(K441="Stroke",IF(#REF!=#REF!,IF(Q440=Q441,IF((J441-J440)&lt;0,1000+J441-J440-O440,J441-J440-O440),""),""),""),""),"")</f>
        <v>#REF!</v>
      </c>
      <c r="Q440" s="1" t="n">
        <v>1</v>
      </c>
      <c r="R440" s="1" t="e">
        <f aca="false">IF(#REF!&lt;&gt;#REF!,COUNTIFS($K$112:$K$1378,$K$112,#REF!,#REF!),"")</f>
        <v>#REF!</v>
      </c>
      <c r="S440" s="1" t="e">
        <f aca="false">IF(AND(#REF!&lt;&gt;#REF!,#REF!=#REF!,M440="positive",M441="negative"),1,"")</f>
        <v>#REF!</v>
      </c>
      <c r="T440" s="1" t="e">
        <f aca="false">IF(AND(#REF!=#REF!,K:K="stroke",M:M="positive",S440&lt;&gt;"1"),1,"")</f>
        <v>#REF!</v>
      </c>
      <c r="U440" s="1" t="e">
        <f aca="false">IF((AND(R440&lt;&gt;"",W440&lt;&gt;1,K:K="stroke",M:M="negative",#REF!=#REF!)),IF(W440&lt;&gt;0,"",1),"")</f>
        <v>#REF!</v>
      </c>
      <c r="V440" s="1" t="e">
        <f aca="false">IF(R440="","",(SUM(S440:U440)+W440))</f>
        <v>#REF!</v>
      </c>
      <c r="W440" s="1" t="e">
        <f aca="false">IF(#REF!&lt;&gt;#REF!,COUNTIFS($K$112:$K$1378,"up",#REF!,#REF!),"")</f>
        <v>#REF!</v>
      </c>
      <c r="X440" s="1" t="e">
        <f aca="false">IF(#REF!&lt;&gt;#REF!,COUNTIFS($K$112:$K$1378,"SRS",#REF!,#REF!),"")</f>
        <v>#REF!</v>
      </c>
      <c r="Y440" s="1" t="e">
        <f aca="false">IF(R440&lt;&gt;"",IF(R440=1,"",COUNTIFS($O$112:$O$1378,"&gt;40",#REF!,#REF!)),"")</f>
        <v>#REF!</v>
      </c>
    </row>
    <row r="441" customFormat="false" ht="15.75" hidden="false" customHeight="false" outlineLevel="0" collapsed="false">
      <c r="A441" s="1" t="n">
        <f aca="false">I441+(H441*60)+(G441*3600)</f>
        <v>72386</v>
      </c>
      <c r="B441" s="2" t="str">
        <f aca="false">CONCATENATE(D441,E441,F441,G441,H441,I441)</f>
        <v>2017111420626</v>
      </c>
      <c r="C441" s="1" t="str">
        <f aca="false">CONCATENATE(D441,E441,F441)</f>
        <v>20171114</v>
      </c>
      <c r="D441" s="1" t="n">
        <v>2017</v>
      </c>
      <c r="E441" s="1" t="n">
        <v>11</v>
      </c>
      <c r="F441" s="1" t="n">
        <v>14</v>
      </c>
      <c r="G441" s="1" t="n">
        <v>20</v>
      </c>
      <c r="H441" s="1" t="n">
        <v>6</v>
      </c>
      <c r="I441" s="1" t="n">
        <v>26</v>
      </c>
      <c r="J441" s="1" t="n">
        <v>255</v>
      </c>
      <c r="K441" s="1" t="s">
        <v>4</v>
      </c>
      <c r="L441" s="1" t="e">
        <f aca="false">IF(#REF!=#REF!,IF(K441="Stroke",IF(K442="Stroke",IF((J442-J441)&lt;0,1000+J442-J441,J442-J441),""),""),"")</f>
        <v>#REF!</v>
      </c>
      <c r="M441" s="1" t="s">
        <v>1</v>
      </c>
      <c r="N441" s="1" t="s">
        <v>2</v>
      </c>
      <c r="O441" s="1" t="n">
        <v>0</v>
      </c>
      <c r="P441" s="1" t="e">
        <f aca="false">IF(#REF!=#REF!,IF(K441="Stroke",IF(K442="Stroke",IF(#REF!=#REF!,IF(Q441=Q442,IF((J442-J441)&lt;0,1000+J442-J441-O441,J442-J441-O441),""),""),""),""),"")</f>
        <v>#REF!</v>
      </c>
      <c r="Q441" s="1" t="n">
        <v>1</v>
      </c>
      <c r="R441" s="1" t="e">
        <f aca="false">IF(#REF!&lt;&gt;#REF!,COUNTIFS($K$112:$K$1378,$K$112,#REF!,#REF!),"")</f>
        <v>#REF!</v>
      </c>
      <c r="S441" s="1" t="e">
        <f aca="false">IF(AND(#REF!&lt;&gt;#REF!,#REF!=#REF!,M441="positive",M442="negative"),1,"")</f>
        <v>#REF!</v>
      </c>
      <c r="T441" s="1" t="e">
        <f aca="false">IF(AND(#REF!=#REF!,K:K="stroke",M:M="positive",S441&lt;&gt;"1"),1,"")</f>
        <v>#REF!</v>
      </c>
      <c r="U441" s="1" t="e">
        <f aca="false">IF((AND(R441&lt;&gt;"",W441&lt;&gt;1,K:K="stroke",M:M="negative",#REF!=#REF!)),IF(W441&lt;&gt;0,"",1),"")</f>
        <v>#REF!</v>
      </c>
      <c r="V441" s="1" t="e">
        <f aca="false">IF(R441="","",(SUM(S441:U441)+W441))</f>
        <v>#REF!</v>
      </c>
      <c r="W441" s="1" t="e">
        <f aca="false">IF(#REF!&lt;&gt;#REF!,COUNTIFS($K$112:$K$1378,"up",#REF!,#REF!),"")</f>
        <v>#REF!</v>
      </c>
      <c r="X441" s="1" t="e">
        <f aca="false">IF(#REF!&lt;&gt;#REF!,COUNTIFS($K$112:$K$1378,"SRS",#REF!,#REF!),"")</f>
        <v>#REF!</v>
      </c>
      <c r="Y441" s="1" t="e">
        <f aca="false">IF(R441&lt;&gt;"",IF(R441=1,"",COUNTIFS($O$112:$O$1378,"&gt;40",#REF!,#REF!)),"")</f>
        <v>#REF!</v>
      </c>
    </row>
    <row r="442" customFormat="false" ht="15.75" hidden="false" customHeight="false" outlineLevel="0" collapsed="false">
      <c r="A442" s="1" t="n">
        <f aca="false">I442+(H442*60)+(G442*3600)</f>
        <v>72386</v>
      </c>
      <c r="B442" s="2" t="str">
        <f aca="false">CONCATENATE(D442,E442,F442,G442,H442,I442)</f>
        <v>2017111420626</v>
      </c>
      <c r="C442" s="1" t="str">
        <f aca="false">CONCATENATE(D442,E442,F442)</f>
        <v>20171114</v>
      </c>
      <c r="D442" s="1" t="n">
        <v>2017</v>
      </c>
      <c r="E442" s="1" t="n">
        <v>11</v>
      </c>
      <c r="F442" s="1" t="n">
        <v>14</v>
      </c>
      <c r="G442" s="1" t="n">
        <v>20</v>
      </c>
      <c r="H442" s="1" t="n">
        <v>6</v>
      </c>
      <c r="I442" s="1" t="n">
        <v>26</v>
      </c>
      <c r="J442" s="1" t="n">
        <v>266</v>
      </c>
      <c r="K442" s="1" t="s">
        <v>11</v>
      </c>
      <c r="L442" s="1" t="e">
        <f aca="false">IF(#REF!=#REF!,IF(K442="Stroke",IF(K443="Stroke",IF((J443-J442)&lt;0,1000+J443-J442,J443-J442),""),""),"")</f>
        <v>#REF!</v>
      </c>
      <c r="M442" s="1" t="s">
        <v>1</v>
      </c>
      <c r="N442" s="1" t="s">
        <v>2</v>
      </c>
      <c r="O442" s="1" t="n">
        <v>3</v>
      </c>
      <c r="P442" s="1" t="e">
        <f aca="false">IF(#REF!=#REF!,IF(K442="Stroke",IF(K443="Stroke",IF(#REF!=#REF!,IF(Q442=Q443,IF((J443-J442)&lt;0,1000+J443-J442-O442,J443-J442-O442),""),""),""),""),"")</f>
        <v>#REF!</v>
      </c>
      <c r="Q442" s="1" t="n">
        <v>1</v>
      </c>
      <c r="R442" s="1" t="e">
        <f aca="false">IF(#REF!&lt;&gt;#REF!,COUNTIFS($K$112:$K$1378,$K$112,#REF!,#REF!),"")</f>
        <v>#REF!</v>
      </c>
      <c r="S442" s="1" t="e">
        <f aca="false">IF(AND(#REF!&lt;&gt;#REF!,#REF!=#REF!,M442="positive",M443="negative"),1,"")</f>
        <v>#REF!</v>
      </c>
      <c r="T442" s="1" t="e">
        <f aca="false">IF(AND(#REF!=#REF!,K:K="stroke",M:M="positive",S442&lt;&gt;"1"),1,"")</f>
        <v>#REF!</v>
      </c>
      <c r="U442" s="1" t="e">
        <f aca="false">IF((AND(R442&lt;&gt;"",W442&lt;&gt;1,K:K="stroke",M:M="negative",#REF!=#REF!)),IF(W442&lt;&gt;0,"",1),"")</f>
        <v>#REF!</v>
      </c>
      <c r="V442" s="1" t="e">
        <f aca="false">IF(R442="","",(SUM(S442:U442)+W442))</f>
        <v>#REF!</v>
      </c>
      <c r="W442" s="1" t="e">
        <f aca="false">IF(#REF!&lt;&gt;#REF!,COUNTIFS($K$112:$K$1378,"up",#REF!,#REF!),"")</f>
        <v>#REF!</v>
      </c>
      <c r="X442" s="1" t="e">
        <f aca="false">IF(#REF!&lt;&gt;#REF!,COUNTIFS($K$112:$K$1378,"SRS",#REF!,#REF!),"")</f>
        <v>#REF!</v>
      </c>
      <c r="Y442" s="1" t="e">
        <f aca="false">IF(R442&lt;&gt;"",IF(R442=1,"",COUNTIFS($O$112:$O$1378,"&gt;40",#REF!,#REF!)),"")</f>
        <v>#REF!</v>
      </c>
    </row>
    <row r="443" customFormat="false" ht="15.75" hidden="false" customHeight="false" outlineLevel="0" collapsed="false">
      <c r="A443" s="1" t="n">
        <f aca="false">I443+(H443*60)+(G443*3600)</f>
        <v>72386</v>
      </c>
      <c r="B443" s="2" t="str">
        <f aca="false">CONCATENATE(D443,E443,F443,G443,H443,I443)</f>
        <v>2017111420626</v>
      </c>
      <c r="C443" s="1" t="str">
        <f aca="false">CONCATENATE(D443,E443,F443)</f>
        <v>20171114</v>
      </c>
      <c r="D443" s="1" t="n">
        <v>2017</v>
      </c>
      <c r="E443" s="1" t="n">
        <v>11</v>
      </c>
      <c r="F443" s="1" t="n">
        <v>14</v>
      </c>
      <c r="G443" s="1" t="n">
        <v>20</v>
      </c>
      <c r="H443" s="1" t="n">
        <v>6</v>
      </c>
      <c r="I443" s="1" t="n">
        <v>26</v>
      </c>
      <c r="J443" s="1" t="n">
        <v>279</v>
      </c>
      <c r="K443" s="1" t="s">
        <v>11</v>
      </c>
      <c r="L443" s="1" t="e">
        <f aca="false">IF(#REF!=#REF!,IF(K443="Stroke",IF(K444="Stroke",IF((J444-J443)&lt;0,1000+J444-J443,J444-J443),""),""),"")</f>
        <v>#REF!</v>
      </c>
      <c r="M443" s="1" t="s">
        <v>1</v>
      </c>
      <c r="N443" s="1" t="s">
        <v>2</v>
      </c>
      <c r="O443" s="1" t="n">
        <v>79</v>
      </c>
      <c r="P443" s="1" t="e">
        <f aca="false">IF(#REF!=#REF!,IF(K443="Stroke",IF(K444="Stroke",IF(#REF!=#REF!,IF(Q443=Q444,IF((J444-J443)&lt;0,1000+J444-J443-O443,J444-J443-O443),""),""),""),""),"")</f>
        <v>#REF!</v>
      </c>
      <c r="Q443" s="1" t="n">
        <v>1</v>
      </c>
      <c r="R443" s="1" t="e">
        <f aca="false">IF(#REF!&lt;&gt;#REF!,COUNTIFS($K$112:$K$1378,$K$112,#REF!,#REF!),"")</f>
        <v>#REF!</v>
      </c>
      <c r="S443" s="1" t="e">
        <f aca="false">IF(AND(#REF!&lt;&gt;#REF!,#REF!=#REF!,M443="positive",M444="negative"),1,"")</f>
        <v>#REF!</v>
      </c>
      <c r="T443" s="1" t="e">
        <f aca="false">IF(AND(#REF!=#REF!,K:K="stroke",M:M="positive",S443&lt;&gt;"1"),1,"")</f>
        <v>#REF!</v>
      </c>
      <c r="U443" s="1" t="e">
        <f aca="false">IF((AND(R443&lt;&gt;"",W443&lt;&gt;1,K:K="stroke",M:M="negative",#REF!=#REF!)),IF(W443&lt;&gt;0,"",1),"")</f>
        <v>#REF!</v>
      </c>
      <c r="V443" s="1" t="e">
        <f aca="false">IF(R443="","",(SUM(S443:U443)+W443))</f>
        <v>#REF!</v>
      </c>
      <c r="W443" s="1" t="e">
        <f aca="false">IF(#REF!&lt;&gt;#REF!,COUNTIFS($K$112:$K$1378,"up",#REF!,#REF!),"")</f>
        <v>#REF!</v>
      </c>
      <c r="X443" s="1" t="e">
        <f aca="false">IF(#REF!&lt;&gt;#REF!,COUNTIFS($K$112:$K$1378,"SRS",#REF!,#REF!),"")</f>
        <v>#REF!</v>
      </c>
      <c r="Y443" s="1" t="e">
        <f aca="false">IF(R443&lt;&gt;"",IF(R443=1,"",COUNTIFS($O$112:$O$1378,"&gt;40",#REF!,#REF!)),"")</f>
        <v>#REF!</v>
      </c>
    </row>
    <row r="444" customFormat="false" ht="15.75" hidden="false" customHeight="false" outlineLevel="0" collapsed="false">
      <c r="A444" s="1" t="n">
        <f aca="false">I444+(H444*60)+(G444*3600)</f>
        <v>72386</v>
      </c>
      <c r="B444" s="2" t="str">
        <f aca="false">CONCATENATE(D444,E444,F444,G444,H444,I444)</f>
        <v>2017111420626</v>
      </c>
      <c r="C444" s="1" t="str">
        <f aca="false">CONCATENATE(D444,E444,F444)</f>
        <v>20171114</v>
      </c>
      <c r="D444" s="1" t="n">
        <v>2017</v>
      </c>
      <c r="E444" s="1" t="n">
        <v>11</v>
      </c>
      <c r="F444" s="1" t="n">
        <v>14</v>
      </c>
      <c r="G444" s="1" t="n">
        <v>20</v>
      </c>
      <c r="H444" s="1" t="n">
        <v>6</v>
      </c>
      <c r="I444" s="1" t="n">
        <v>26</v>
      </c>
      <c r="J444" s="1" t="n">
        <v>293</v>
      </c>
      <c r="K444" s="1" t="s">
        <v>4</v>
      </c>
      <c r="L444" s="1" t="e">
        <f aca="false">IF(#REF!=#REF!,IF(K444="Stroke",IF(K445="Stroke",IF((J445-J444)&lt;0,1000+J445-J444,J445-J444),""),""),"")</f>
        <v>#REF!</v>
      </c>
      <c r="M444" s="1" t="s">
        <v>1</v>
      </c>
      <c r="N444" s="1" t="s">
        <v>2</v>
      </c>
      <c r="P444" s="1" t="e">
        <f aca="false">IF(#REF!=#REF!,IF(K444="Stroke",IF(K445="Stroke",IF(#REF!=#REF!,IF(Q444=Q445,IF((J445-J444)&lt;0,1000+J445-J444-O444,J445-J444-O444),""),""),""),""),"")</f>
        <v>#REF!</v>
      </c>
      <c r="Q444" s="1" t="n">
        <v>1</v>
      </c>
      <c r="R444" s="1" t="e">
        <f aca="false">IF(#REF!&lt;&gt;#REF!,COUNTIFS($K$112:$K$1378,$K$112,#REF!,#REF!),"")</f>
        <v>#REF!</v>
      </c>
      <c r="S444" s="1" t="e">
        <f aca="false">IF(AND(#REF!&lt;&gt;#REF!,#REF!=#REF!,M444="positive",M445="negative"),1,"")</f>
        <v>#REF!</v>
      </c>
      <c r="T444" s="1" t="e">
        <f aca="false">IF(AND(#REF!=#REF!,K:K="stroke",M:M="positive",S444&lt;&gt;"1"),1,"")</f>
        <v>#REF!</v>
      </c>
      <c r="U444" s="1" t="e">
        <f aca="false">IF((AND(R444&lt;&gt;"",W444&lt;&gt;1,K:K="stroke",M:M="negative",#REF!=#REF!)),IF(W444&lt;&gt;0,"",1),"")</f>
        <v>#REF!</v>
      </c>
      <c r="V444" s="1" t="e">
        <f aca="false">IF(R444="","",(SUM(S444:U444)+W444))</f>
        <v>#REF!</v>
      </c>
      <c r="W444" s="1" t="e">
        <f aca="false">IF(#REF!&lt;&gt;#REF!,COUNTIFS($K$112:$K$1378,"up",#REF!,#REF!),"")</f>
        <v>#REF!</v>
      </c>
      <c r="X444" s="1" t="e">
        <f aca="false">IF(#REF!&lt;&gt;#REF!,COUNTIFS($K$112:$K$1378,"SRS",#REF!,#REF!),"")</f>
        <v>#REF!</v>
      </c>
      <c r="Y444" s="1" t="e">
        <f aca="false">IF(R444&lt;&gt;"",IF(R444=1,"",COUNTIFS($O$112:$O$1378,"&gt;40",#REF!,#REF!)),"")</f>
        <v>#REF!</v>
      </c>
    </row>
    <row r="445" customFormat="false" ht="15.75" hidden="false" customHeight="false" outlineLevel="0" collapsed="false">
      <c r="A445" s="5" t="n">
        <f aca="false">I445+(H445*60)+(G445*3600)</f>
        <v>72543</v>
      </c>
      <c r="B445" s="6" t="str">
        <f aca="false">CONCATENATE(D445,E445,F445,G445,H445,I445)</f>
        <v>201711142093</v>
      </c>
      <c r="C445" s="5" t="str">
        <f aca="false">CONCATENATE(D445,E445,F445)</f>
        <v>20171114</v>
      </c>
      <c r="D445" s="5" t="n">
        <v>2017</v>
      </c>
      <c r="E445" s="5" t="n">
        <v>11</v>
      </c>
      <c r="F445" s="5" t="n">
        <v>14</v>
      </c>
      <c r="G445" s="5" t="n">
        <v>20</v>
      </c>
      <c r="H445" s="5" t="n">
        <v>9</v>
      </c>
      <c r="I445" s="5" t="n">
        <v>3</v>
      </c>
      <c r="J445" s="5" t="n">
        <v>757</v>
      </c>
      <c r="K445" s="5" t="s">
        <v>11</v>
      </c>
      <c r="L445" s="5" t="e">
        <f aca="false">IF(#REF!=#REF!,IF(K445="Stroke",IF(K446="Stroke",IF((J446-J445)&lt;0,1000+J446-J445,J446-J445),""),""),"")</f>
        <v>#REF!</v>
      </c>
      <c r="M445" s="5" t="s">
        <v>1</v>
      </c>
      <c r="N445" s="5" t="s">
        <v>2</v>
      </c>
      <c r="O445" s="5" t="n">
        <v>271</v>
      </c>
      <c r="P445" s="5" t="e">
        <f aca="false">IF(#REF!=#REF!,IF(K445="Stroke",IF(K446="Stroke",IF(#REF!=#REF!,IF(Q445=Q446,IF((J446-J445)&lt;0,1000+J446-J445-O445,J446-J445-O445),""),""),""),""),"")</f>
        <v>#REF!</v>
      </c>
      <c r="Q445" s="5" t="n">
        <v>1</v>
      </c>
      <c r="R445" s="5" t="e">
        <f aca="false">IF(#REF!&lt;&gt;#REF!,COUNTIFS($K$112:$K$1378,$K$112,#REF!,#REF!),"")</f>
        <v>#REF!</v>
      </c>
      <c r="S445" s="5" t="e">
        <f aca="false">IF(AND(#REF!&lt;&gt;#REF!,#REF!=#REF!,M445="positive",M446="negative"),1,"")</f>
        <v>#REF!</v>
      </c>
      <c r="T445" s="5" t="e">
        <f aca="false">IF(AND(#REF!=#REF!,K:K="stroke",M:M="positive",S445&lt;&gt;"1"),1,"")</f>
        <v>#REF!</v>
      </c>
      <c r="U445" s="5" t="e">
        <f aca="false">IF((AND(R445&lt;&gt;"",W445&lt;&gt;1,K:K="stroke",M:M="negative",#REF!=#REF!)),IF(W445&lt;&gt;0,"",1),"")</f>
        <v>#REF!</v>
      </c>
      <c r="V445" s="5" t="e">
        <f aca="false">IF(R445="","",(SUM(S445:U445)+W445))</f>
        <v>#REF!</v>
      </c>
      <c r="W445" s="5" t="e">
        <f aca="false">IF(#REF!&lt;&gt;#REF!,COUNTIFS($K$112:$K$1378,"up",#REF!,#REF!),"")</f>
        <v>#REF!</v>
      </c>
      <c r="X445" s="5" t="e">
        <f aca="false">IF(#REF!&lt;&gt;#REF!,COUNTIFS($K$112:$K$1378,"SRS",#REF!,#REF!),"")</f>
        <v>#REF!</v>
      </c>
      <c r="Y445" s="5" t="e">
        <f aca="false">IF(R445&lt;&gt;"",IF(R445=1,"",COUNTIFS($O$112:$O$1378,"&gt;40",#REF!,#REF!)),"")</f>
        <v>#REF!</v>
      </c>
      <c r="Z445" s="5"/>
      <c r="AA445" s="5"/>
      <c r="AB445" s="5"/>
      <c r="AC445" s="5"/>
      <c r="AD445" s="5"/>
      <c r="AE445" s="5"/>
      <c r="AF445" s="5"/>
      <c r="AG445" s="5"/>
      <c r="AH445" s="5"/>
    </row>
    <row r="446" customFormat="false" ht="15.75" hidden="false" customHeight="false" outlineLevel="0" collapsed="false">
      <c r="A446" s="5" t="n">
        <f aca="false">I446+(H446*60)+(G446*3600)</f>
        <v>72829</v>
      </c>
      <c r="B446" s="6" t="str">
        <f aca="false">CONCATENATE(D446,E446,F446,G446,H446,I446)</f>
        <v>20171114201349</v>
      </c>
      <c r="C446" s="5" t="str">
        <f aca="false">CONCATENATE(D446,E446,F446)</f>
        <v>20171114</v>
      </c>
      <c r="D446" s="5" t="n">
        <v>2017</v>
      </c>
      <c r="E446" s="5" t="n">
        <v>11</v>
      </c>
      <c r="F446" s="5" t="n">
        <v>14</v>
      </c>
      <c r="G446" s="5" t="n">
        <v>20</v>
      </c>
      <c r="H446" s="5" t="n">
        <v>13</v>
      </c>
      <c r="I446" s="5" t="n">
        <v>49</v>
      </c>
      <c r="J446" s="5" t="n">
        <v>490</v>
      </c>
      <c r="K446" s="5" t="s">
        <v>11</v>
      </c>
      <c r="L446" s="5" t="e">
        <f aca="false">IF(#REF!=#REF!,IF(K446="Stroke",IF(K447="Stroke",IF((J447-J446)&lt;0,1000+J447-J446,J447-J446),""),""),"")</f>
        <v>#REF!</v>
      </c>
      <c r="M446" s="5" t="s">
        <v>1</v>
      </c>
      <c r="N446" s="5" t="s">
        <v>2</v>
      </c>
      <c r="O446" s="5" t="n">
        <v>9</v>
      </c>
      <c r="P446" s="5" t="e">
        <f aca="false">IF(#REF!=#REF!,IF(K446="Stroke",IF(K447="Stroke",IF(#REF!=#REF!,IF(Q446=Q447,IF((J447-J446)&lt;0,1000+J447-J446-O446,J447-J446-O446),""),""),""),""),"")</f>
        <v>#REF!</v>
      </c>
      <c r="Q446" s="5" t="n">
        <v>1</v>
      </c>
      <c r="R446" s="5" t="e">
        <f aca="false">IF(#REF!&lt;&gt;#REF!,COUNTIFS($K$112:$K$1378,$K$112,#REF!,#REF!),"")</f>
        <v>#REF!</v>
      </c>
      <c r="S446" s="5" t="e">
        <f aca="false">IF(AND(#REF!&lt;&gt;#REF!,#REF!=#REF!,M446="positive",M447="negative"),1,"")</f>
        <v>#REF!</v>
      </c>
      <c r="T446" s="5" t="e">
        <f aca="false">IF(AND(#REF!=#REF!,K:K="stroke",M:M="positive",S446&lt;&gt;"1"),1,"")</f>
        <v>#REF!</v>
      </c>
      <c r="U446" s="5" t="e">
        <f aca="false">IF((AND(R446&lt;&gt;"",W446&lt;&gt;1,K:K="stroke",M:M="negative",#REF!=#REF!)),IF(W446&lt;&gt;0,"",1),"")</f>
        <v>#REF!</v>
      </c>
      <c r="V446" s="5" t="e">
        <f aca="false">IF(R446="","",(SUM(S446:U446)+W446))</f>
        <v>#REF!</v>
      </c>
      <c r="W446" s="5" t="e">
        <f aca="false">IF(#REF!&lt;&gt;#REF!,COUNTIFS($K$112:$K$1378,"up",#REF!,#REF!),"")</f>
        <v>#REF!</v>
      </c>
      <c r="X446" s="5" t="e">
        <f aca="false">IF(#REF!&lt;&gt;#REF!,COUNTIFS($K$112:$K$1378,"SRS",#REF!,#REF!),"")</f>
        <v>#REF!</v>
      </c>
      <c r="Y446" s="5" t="e">
        <f aca="false">IF(R446&lt;&gt;"",IF(R446=1,"",COUNTIFS($O$112:$O$1378,"&gt;40",#REF!,#REF!)),"")</f>
        <v>#REF!</v>
      </c>
      <c r="Z446" s="5"/>
      <c r="AA446" s="5"/>
      <c r="AB446" s="5"/>
      <c r="AC446" s="5"/>
      <c r="AD446" s="5"/>
      <c r="AE446" s="5"/>
      <c r="AF446" s="5"/>
      <c r="AG446" s="5"/>
      <c r="AH446" s="5"/>
    </row>
    <row r="447" s="5" customFormat="true" ht="15.75" hidden="false" customHeight="false" outlineLevel="0" collapsed="false">
      <c r="A447" s="1" t="n">
        <f aca="false">I447+(H447*60)+(G447*3600)</f>
        <v>72829</v>
      </c>
      <c r="B447" s="2" t="str">
        <f aca="false">CONCATENATE(D447,E447,F447,G447,H447,I447)</f>
        <v>20171114201349</v>
      </c>
      <c r="C447" s="1" t="str">
        <f aca="false">CONCATENATE(D447,E447,F447)</f>
        <v>20171114</v>
      </c>
      <c r="D447" s="1" t="n">
        <v>2017</v>
      </c>
      <c r="E447" s="1" t="n">
        <v>11</v>
      </c>
      <c r="F447" s="1" t="n">
        <v>14</v>
      </c>
      <c r="G447" s="1" t="n">
        <v>20</v>
      </c>
      <c r="H447" s="1" t="n">
        <v>13</v>
      </c>
      <c r="I447" s="1" t="n">
        <v>49</v>
      </c>
      <c r="J447" s="1" t="n">
        <v>535</v>
      </c>
      <c r="K447" s="1" t="s">
        <v>11</v>
      </c>
      <c r="L447" s="1" t="e">
        <f aca="false">IF(#REF!=#REF!,IF(K447="Stroke",IF(K448="Stroke",IF((J448-J447)&lt;0,1000+J448-J447,J448-J447),""),""),"")</f>
        <v>#REF!</v>
      </c>
      <c r="M447" s="1" t="s">
        <v>1</v>
      </c>
      <c r="N447" s="1" t="s">
        <v>2</v>
      </c>
      <c r="O447" s="1" t="n">
        <v>7</v>
      </c>
      <c r="P447" s="1" t="e">
        <f aca="false">IF(#REF!=#REF!,IF(K447="Stroke",IF(K448="Stroke",IF(#REF!=#REF!,IF(Q447=Q448,IF((J448-J447)&lt;0,1000+J448-J447-O447,J448-J447-O447),""),""),""),""),"")</f>
        <v>#REF!</v>
      </c>
      <c r="Q447" s="1" t="n">
        <v>1</v>
      </c>
      <c r="R447" s="1" t="e">
        <f aca="false">IF(#REF!&lt;&gt;#REF!,COUNTIFS($K$112:$K$1378,$K$112,#REF!,#REF!),"")</f>
        <v>#REF!</v>
      </c>
      <c r="S447" s="1" t="e">
        <f aca="false">IF(AND(#REF!&lt;&gt;#REF!,#REF!=#REF!,M447="positive",M448="negative"),1,"")</f>
        <v>#REF!</v>
      </c>
      <c r="T447" s="1" t="e">
        <f aca="false">IF(AND(#REF!=#REF!,K:K="stroke",M:M="positive",S447&lt;&gt;"1"),1,"")</f>
        <v>#REF!</v>
      </c>
      <c r="U447" s="1" t="e">
        <f aca="false">IF((AND(R447&lt;&gt;"",W447&lt;&gt;1,K:K="stroke",M:M="negative",#REF!=#REF!)),IF(W447&lt;&gt;0,"",1),"")</f>
        <v>#REF!</v>
      </c>
      <c r="V447" s="1" t="e">
        <f aca="false">IF(R447="","",(SUM(S447:U447)+W447))</f>
        <v>#REF!</v>
      </c>
      <c r="W447" s="1" t="e">
        <f aca="false">IF(#REF!&lt;&gt;#REF!,COUNTIFS($K$112:$K$1378,"up",#REF!,#REF!),"")</f>
        <v>#REF!</v>
      </c>
      <c r="X447" s="1" t="e">
        <f aca="false">IF(#REF!&lt;&gt;#REF!,COUNTIFS($K$112:$K$1378,"SRS",#REF!,#REF!),"")</f>
        <v>#REF!</v>
      </c>
      <c r="Y447" s="1" t="e">
        <f aca="false">IF(R447&lt;&gt;"",IF(R447=1,"",COUNTIFS($O$112:$O$1378,"&gt;40",#REF!,#REF!)),"")</f>
        <v>#REF!</v>
      </c>
      <c r="Z447" s="1"/>
      <c r="AA447" s="1"/>
      <c r="AB447" s="1"/>
      <c r="AC447" s="1"/>
      <c r="AD447" s="1"/>
      <c r="AE447" s="1"/>
      <c r="AF447" s="1"/>
      <c r="AG447" s="1"/>
      <c r="AH447" s="1"/>
    </row>
    <row r="448" customFormat="false" ht="15.75" hidden="false" customHeight="false" outlineLevel="0" collapsed="false">
      <c r="A448" s="1" t="n">
        <f aca="false">I448+(H448*60)+(G448*3600)</f>
        <v>72829</v>
      </c>
      <c r="B448" s="2" t="str">
        <f aca="false">CONCATENATE(D448,E448,F448,G448,H448,I448)</f>
        <v>20171114201349</v>
      </c>
      <c r="C448" s="1" t="str">
        <f aca="false">CONCATENATE(D448,E448,F448)</f>
        <v>20171114</v>
      </c>
      <c r="D448" s="1" t="n">
        <v>2017</v>
      </c>
      <c r="E448" s="1" t="n">
        <v>11</v>
      </c>
      <c r="F448" s="1" t="n">
        <v>14</v>
      </c>
      <c r="G448" s="1" t="n">
        <v>20</v>
      </c>
      <c r="H448" s="1" t="n">
        <v>13</v>
      </c>
      <c r="I448" s="1" t="n">
        <v>49</v>
      </c>
      <c r="J448" s="1" t="n">
        <v>568</v>
      </c>
      <c r="K448" s="1" t="s">
        <v>11</v>
      </c>
      <c r="L448" s="1" t="e">
        <f aca="false">IF(#REF!=#REF!,IF(K448="Stroke",IF(K449="Stroke",IF((J449-J448)&lt;0,1000+J449-J448,J449-J448),""),""),"")</f>
        <v>#REF!</v>
      </c>
      <c r="M448" s="1" t="s">
        <v>1</v>
      </c>
      <c r="N448" s="1" t="s">
        <v>2</v>
      </c>
      <c r="O448" s="1" t="n">
        <v>6</v>
      </c>
      <c r="P448" s="1" t="e">
        <f aca="false">IF(#REF!=#REF!,IF(K448="Stroke",IF(K449="Stroke",IF(#REF!=#REF!,IF(Q448=Q449,IF((J449-J448)&lt;0,1000+J449-J448-O448,J449-J448-O448),""),""),""),""),"")</f>
        <v>#REF!</v>
      </c>
      <c r="Q448" s="1" t="n">
        <v>1</v>
      </c>
      <c r="R448" s="1" t="e">
        <f aca="false">IF(#REF!&lt;&gt;#REF!,COUNTIFS($K$112:$K$1378,$K$112,#REF!,#REF!),"")</f>
        <v>#REF!</v>
      </c>
      <c r="S448" s="1" t="e">
        <f aca="false">IF(AND(#REF!&lt;&gt;#REF!,#REF!=#REF!,M448="positive",M449="negative"),1,"")</f>
        <v>#REF!</v>
      </c>
      <c r="T448" s="1" t="e">
        <f aca="false">IF(AND(#REF!=#REF!,K:K="stroke",M:M="positive",S448&lt;&gt;"1"),1,"")</f>
        <v>#REF!</v>
      </c>
      <c r="U448" s="1" t="e">
        <f aca="false">IF((AND(R448&lt;&gt;"",W448&lt;&gt;1,K:K="stroke",M:M="negative",#REF!=#REF!)),IF(W448&lt;&gt;0,"",1),"")</f>
        <v>#REF!</v>
      </c>
      <c r="V448" s="1" t="e">
        <f aca="false">IF(R448="","",(SUM(S448:U448)+W448))</f>
        <v>#REF!</v>
      </c>
      <c r="W448" s="1" t="e">
        <f aca="false">IF(#REF!&lt;&gt;#REF!,COUNTIFS($K$112:$K$1378,"up",#REF!,#REF!),"")</f>
        <v>#REF!</v>
      </c>
      <c r="X448" s="1" t="e">
        <f aca="false">IF(#REF!&lt;&gt;#REF!,COUNTIFS($K$112:$K$1378,"SRS",#REF!,#REF!),"")</f>
        <v>#REF!</v>
      </c>
      <c r="Y448" s="1" t="e">
        <f aca="false">IF(R448&lt;&gt;"",IF(R448=1,"",COUNTIFS($O$112:$O$1378,"&gt;40",#REF!,#REF!)),"")</f>
        <v>#REF!</v>
      </c>
    </row>
    <row r="449" s="5" customFormat="true" ht="15.75" hidden="false" customHeight="false" outlineLevel="0" collapsed="false">
      <c r="A449" s="1" t="n">
        <f aca="false">I449+(H449*60)+(G449*3600)</f>
        <v>72829</v>
      </c>
      <c r="B449" s="2" t="str">
        <f aca="false">CONCATENATE(D449,E449,F449,G449,H449,I449)</f>
        <v>20171114201349</v>
      </c>
      <c r="C449" s="1" t="str">
        <f aca="false">CONCATENATE(D449,E449,F449)</f>
        <v>20171114</v>
      </c>
      <c r="D449" s="1" t="n">
        <v>2017</v>
      </c>
      <c r="E449" s="1" t="n">
        <v>11</v>
      </c>
      <c r="F449" s="1" t="n">
        <v>14</v>
      </c>
      <c r="G449" s="1" t="n">
        <v>20</v>
      </c>
      <c r="H449" s="1" t="n">
        <v>13</v>
      </c>
      <c r="I449" s="1" t="n">
        <v>49</v>
      </c>
      <c r="J449" s="1" t="n">
        <v>590</v>
      </c>
      <c r="K449" s="1" t="s">
        <v>11</v>
      </c>
      <c r="L449" s="1" t="e">
        <f aca="false">IF(#REF!=#REF!,IF(K449="Stroke",IF(K450="Stroke",IF((J450-J449)&lt;0,1000+J450-J449,J450-J449),""),""),"")</f>
        <v>#REF!</v>
      </c>
      <c r="M449" s="1" t="s">
        <v>1</v>
      </c>
      <c r="N449" s="1" t="s">
        <v>2</v>
      </c>
      <c r="O449" s="1" t="n">
        <v>3</v>
      </c>
      <c r="P449" s="1" t="e">
        <f aca="false">IF(#REF!=#REF!,IF(K449="Stroke",IF(K450="Stroke",IF(#REF!=#REF!,IF(Q449=Q450,IF((J450-J449)&lt;0,1000+J450-J449-O449,J450-J449-O449),""),""),""),""),"")</f>
        <v>#REF!</v>
      </c>
      <c r="Q449" s="1" t="n">
        <v>1</v>
      </c>
      <c r="R449" s="1" t="e">
        <f aca="false">IF(#REF!&lt;&gt;#REF!,COUNTIFS($K$112:$K$1378,$K$112,#REF!,#REF!),"")</f>
        <v>#REF!</v>
      </c>
      <c r="S449" s="1" t="e">
        <f aca="false">IF(AND(#REF!&lt;&gt;#REF!,#REF!=#REF!,M449="positive",M450="negative"),1,"")</f>
        <v>#REF!</v>
      </c>
      <c r="T449" s="1" t="e">
        <f aca="false">IF(AND(#REF!=#REF!,K:K="stroke",M:M="positive",S449&lt;&gt;"1"),1,"")</f>
        <v>#REF!</v>
      </c>
      <c r="U449" s="1" t="e">
        <f aca="false">IF((AND(R449&lt;&gt;"",W449&lt;&gt;1,K:K="stroke",M:M="negative",#REF!=#REF!)),IF(W449&lt;&gt;0,"",1),"")</f>
        <v>#REF!</v>
      </c>
      <c r="V449" s="1" t="e">
        <f aca="false">IF(R449="","",(SUM(S449:U449)+W449))</f>
        <v>#REF!</v>
      </c>
      <c r="W449" s="1" t="e">
        <f aca="false">IF(#REF!&lt;&gt;#REF!,COUNTIFS($K$112:$K$1378,"up",#REF!,#REF!),"")</f>
        <v>#REF!</v>
      </c>
      <c r="X449" s="1" t="e">
        <f aca="false">IF(#REF!&lt;&gt;#REF!,COUNTIFS($K$112:$K$1378,"SRS",#REF!,#REF!),"")</f>
        <v>#REF!</v>
      </c>
      <c r="Y449" s="1" t="e">
        <f aca="false">IF(R449&lt;&gt;"",IF(R449=1,"",COUNTIFS($O$112:$O$1378,"&gt;40",#REF!,#REF!)),"")</f>
        <v>#REF!</v>
      </c>
      <c r="Z449" s="1"/>
      <c r="AA449" s="1"/>
      <c r="AB449" s="1"/>
      <c r="AC449" s="1"/>
      <c r="AD449" s="1"/>
      <c r="AE449" s="1"/>
      <c r="AF449" s="1"/>
      <c r="AG449" s="1"/>
      <c r="AH449" s="1"/>
    </row>
    <row r="450" customFormat="false" ht="15.75" hidden="false" customHeight="false" outlineLevel="0" collapsed="false">
      <c r="A450" s="1" t="n">
        <f aca="false">I450+(H450*60)+(G450*3600)</f>
        <v>72829</v>
      </c>
      <c r="B450" s="2" t="str">
        <f aca="false">CONCATENATE(D450,E450,F450,G450,H450,I450)</f>
        <v>20171114201349</v>
      </c>
      <c r="C450" s="1" t="str">
        <f aca="false">CONCATENATE(D450,E450,F450)</f>
        <v>20171114</v>
      </c>
      <c r="D450" s="1" t="n">
        <v>2017</v>
      </c>
      <c r="E450" s="1" t="n">
        <v>11</v>
      </c>
      <c r="F450" s="1" t="n">
        <v>14</v>
      </c>
      <c r="G450" s="1" t="n">
        <v>20</v>
      </c>
      <c r="H450" s="1" t="n">
        <v>13</v>
      </c>
      <c r="I450" s="1" t="n">
        <v>49</v>
      </c>
      <c r="J450" s="1" t="n">
        <v>596</v>
      </c>
      <c r="K450" s="1" t="s">
        <v>11</v>
      </c>
      <c r="L450" s="1" t="e">
        <f aca="false">IF(#REF!=#REF!,IF(K450="Stroke",IF(K451="Stroke",IF((J451-J450)&lt;0,1000+J451-J450,J451-J450),""),""),"")</f>
        <v>#REF!</v>
      </c>
      <c r="M450" s="1" t="s">
        <v>1</v>
      </c>
      <c r="N450" s="1" t="s">
        <v>2</v>
      </c>
      <c r="O450" s="1" t="n">
        <v>3</v>
      </c>
      <c r="P450" s="1" t="e">
        <f aca="false">IF(#REF!=#REF!,IF(K450="Stroke",IF(K451="Stroke",IF(#REF!=#REF!,IF(Q450=Q451,IF((J451-J450)&lt;0,1000+J451-J450-O450,J451-J450-O450),""),""),""),""),"")</f>
        <v>#REF!</v>
      </c>
      <c r="Q450" s="1" t="n">
        <v>1</v>
      </c>
      <c r="R450" s="1" t="e">
        <f aca="false">IF(#REF!&lt;&gt;#REF!,COUNTIFS($K$112:$K$1378,$K$112,#REF!,#REF!),"")</f>
        <v>#REF!</v>
      </c>
      <c r="S450" s="1" t="e">
        <f aca="false">IF(AND(#REF!&lt;&gt;#REF!,#REF!=#REF!,M450="positive",M451="negative"),1,"")</f>
        <v>#REF!</v>
      </c>
      <c r="T450" s="1" t="e">
        <f aca="false">IF(AND(#REF!=#REF!,K:K="stroke",M:M="positive",S450&lt;&gt;"1"),1,"")</f>
        <v>#REF!</v>
      </c>
      <c r="U450" s="1" t="e">
        <f aca="false">IF((AND(R450&lt;&gt;"",W450&lt;&gt;1,K:K="stroke",M:M="negative",#REF!=#REF!)),IF(W450&lt;&gt;0,"",1),"")</f>
        <v>#REF!</v>
      </c>
      <c r="V450" s="1" t="e">
        <f aca="false">IF(R450="","",(SUM(S450:U450)+W450))</f>
        <v>#REF!</v>
      </c>
      <c r="W450" s="1" t="e">
        <f aca="false">IF(#REF!&lt;&gt;#REF!,COUNTIFS($K$112:$K$1378,"up",#REF!,#REF!),"")</f>
        <v>#REF!</v>
      </c>
      <c r="X450" s="1" t="e">
        <f aca="false">IF(#REF!&lt;&gt;#REF!,COUNTIFS($K$112:$K$1378,"SRS",#REF!,#REF!),"")</f>
        <v>#REF!</v>
      </c>
      <c r="Y450" s="1" t="e">
        <f aca="false">IF(R450&lt;&gt;"",IF(R450=1,"",COUNTIFS($O$112:$O$1378,"&gt;40",#REF!,#REF!)),"")</f>
        <v>#REF!</v>
      </c>
    </row>
    <row r="451" customFormat="false" ht="15.75" hidden="false" customHeight="false" outlineLevel="0" collapsed="false">
      <c r="A451" s="1" t="n">
        <f aca="false">I451+(H451*60)+(G451*3600)</f>
        <v>72829</v>
      </c>
      <c r="B451" s="2" t="str">
        <f aca="false">CONCATENATE(D451,E451,F451,G451,H451,I451)</f>
        <v>20171114201349</v>
      </c>
      <c r="C451" s="1" t="str">
        <f aca="false">CONCATENATE(D451,E451,F451)</f>
        <v>20171114</v>
      </c>
      <c r="D451" s="1" t="n">
        <v>2017</v>
      </c>
      <c r="E451" s="1" t="n">
        <v>11</v>
      </c>
      <c r="F451" s="1" t="n">
        <v>14</v>
      </c>
      <c r="G451" s="1" t="n">
        <v>20</v>
      </c>
      <c r="H451" s="1" t="n">
        <v>13</v>
      </c>
      <c r="I451" s="1" t="n">
        <v>49</v>
      </c>
      <c r="J451" s="1" t="n">
        <v>649</v>
      </c>
      <c r="K451" s="1" t="s">
        <v>11</v>
      </c>
      <c r="L451" s="1" t="e">
        <f aca="false">IF(#REF!=#REF!,IF(K451="Stroke",IF(K452="Stroke",IF((J452-J451)&lt;0,1000+J452-J451,J452-J451),""),""),"")</f>
        <v>#REF!</v>
      </c>
      <c r="M451" s="1" t="s">
        <v>1</v>
      </c>
      <c r="N451" s="1" t="s">
        <v>2</v>
      </c>
      <c r="O451" s="1" t="n">
        <v>6</v>
      </c>
      <c r="P451" s="1" t="e">
        <f aca="false">IF(#REF!=#REF!,IF(K451="Stroke",IF(K452="Stroke",IF(#REF!=#REF!,IF(Q451=Q452,IF((J452-J451)&lt;0,1000+J452-J451-O451,J452-J451-O451),""),""),""),""),"")</f>
        <v>#REF!</v>
      </c>
      <c r="Q451" s="1" t="n">
        <v>1</v>
      </c>
      <c r="R451" s="1" t="e">
        <f aca="false">IF(#REF!&lt;&gt;#REF!,COUNTIFS($K$112:$K$1378,$K$112,#REF!,#REF!),"")</f>
        <v>#REF!</v>
      </c>
      <c r="S451" s="1" t="e">
        <f aca="false">IF(AND(#REF!&lt;&gt;#REF!,#REF!=#REF!,M451="positive",M452="negative"),1,"")</f>
        <v>#REF!</v>
      </c>
      <c r="T451" s="1" t="e">
        <f aca="false">IF(AND(#REF!=#REF!,K:K="stroke",M:M="positive",S451&lt;&gt;"1"),1,"")</f>
        <v>#REF!</v>
      </c>
      <c r="U451" s="1" t="e">
        <f aca="false">IF((AND(R451&lt;&gt;"",W451&lt;&gt;1,K:K="stroke",M:M="negative",#REF!=#REF!)),IF(W451&lt;&gt;0,"",1),"")</f>
        <v>#REF!</v>
      </c>
      <c r="V451" s="1" t="e">
        <f aca="false">IF(R451="","",(SUM(S451:U451)+W451))</f>
        <v>#REF!</v>
      </c>
      <c r="W451" s="1" t="e">
        <f aca="false">IF(#REF!&lt;&gt;#REF!,COUNTIFS($K$112:$K$1378,"up",#REF!,#REF!),"")</f>
        <v>#REF!</v>
      </c>
      <c r="X451" s="1" t="e">
        <f aca="false">IF(#REF!&lt;&gt;#REF!,COUNTIFS($K$112:$K$1378,"SRS",#REF!,#REF!),"")</f>
        <v>#REF!</v>
      </c>
      <c r="Y451" s="1" t="e">
        <f aca="false">IF(R451&lt;&gt;"",IF(R451=1,"",COUNTIFS($O$112:$O$1378,"&gt;40",#REF!,#REF!)),"")</f>
        <v>#REF!</v>
      </c>
    </row>
    <row r="452" customFormat="false" ht="15.75" hidden="false" customHeight="false" outlineLevel="0" collapsed="false">
      <c r="A452" s="1" t="n">
        <f aca="false">I452+(H452*60)+(G452*3600)</f>
        <v>72829</v>
      </c>
      <c r="B452" s="2" t="str">
        <f aca="false">CONCATENATE(D452,E452,F452,G452,H452,I452)</f>
        <v>20171114201349</v>
      </c>
      <c r="C452" s="1" t="str">
        <f aca="false">CONCATENATE(D452,E452,F452)</f>
        <v>20171114</v>
      </c>
      <c r="D452" s="1" t="n">
        <v>2017</v>
      </c>
      <c r="E452" s="1" t="n">
        <v>11</v>
      </c>
      <c r="F452" s="1" t="n">
        <v>14</v>
      </c>
      <c r="G452" s="1" t="n">
        <v>20</v>
      </c>
      <c r="H452" s="1" t="n">
        <v>13</v>
      </c>
      <c r="I452" s="1" t="n">
        <v>49</v>
      </c>
      <c r="J452" s="1" t="n">
        <v>693</v>
      </c>
      <c r="K452" s="1" t="s">
        <v>11</v>
      </c>
      <c r="L452" s="1" t="e">
        <f aca="false">IF(#REF!=#REF!,IF(K452="Stroke",IF(K453="Stroke",IF((J453-J452)&lt;0,1000+J453-J452,J453-J452),""),""),"")</f>
        <v>#REF!</v>
      </c>
      <c r="M452" s="1" t="s">
        <v>1</v>
      </c>
      <c r="N452" s="1" t="s">
        <v>2</v>
      </c>
      <c r="O452" s="1" t="n">
        <v>8</v>
      </c>
      <c r="P452" s="1" t="e">
        <f aca="false">IF(#REF!=#REF!,IF(K452="Stroke",IF(K453="Stroke",IF(#REF!=#REF!,IF(Q452=Q453,IF((J453-J452)&lt;0,1000+J453-J452-O452,J453-J452-O452),""),""),""),""),"")</f>
        <v>#REF!</v>
      </c>
      <c r="Q452" s="1" t="n">
        <v>1</v>
      </c>
      <c r="R452" s="1" t="e">
        <f aca="false">IF(#REF!&lt;&gt;#REF!,COUNTIFS($K$112:$K$1378,$K$112,#REF!,#REF!),"")</f>
        <v>#REF!</v>
      </c>
      <c r="S452" s="1" t="e">
        <f aca="false">IF(AND(#REF!&lt;&gt;#REF!,#REF!=#REF!,M452="positive",M453="negative"),1,"")</f>
        <v>#REF!</v>
      </c>
      <c r="T452" s="1" t="e">
        <f aca="false">IF(AND(#REF!=#REF!,K:K="stroke",M:M="positive",S452&lt;&gt;"1"),1,"")</f>
        <v>#REF!</v>
      </c>
      <c r="U452" s="1" t="e">
        <f aca="false">IF((AND(R452&lt;&gt;"",W452&lt;&gt;1,K:K="stroke",M:M="negative",#REF!=#REF!)),IF(W452&lt;&gt;0,"",1),"")</f>
        <v>#REF!</v>
      </c>
      <c r="V452" s="1" t="e">
        <f aca="false">IF(R452="","",(SUM(S452:U452)+W452))</f>
        <v>#REF!</v>
      </c>
      <c r="W452" s="1" t="e">
        <f aca="false">IF(#REF!&lt;&gt;#REF!,COUNTIFS($K$112:$K$1378,"up",#REF!,#REF!),"")</f>
        <v>#REF!</v>
      </c>
      <c r="X452" s="1" t="e">
        <f aca="false">IF(#REF!&lt;&gt;#REF!,COUNTIFS($K$112:$K$1378,"SRS",#REF!,#REF!),"")</f>
        <v>#REF!</v>
      </c>
      <c r="Y452" s="1" t="e">
        <f aca="false">IF(R452&lt;&gt;"",IF(R452=1,"",COUNTIFS($O$112:$O$1378,"&gt;40",#REF!,#REF!)),"")</f>
        <v>#REF!</v>
      </c>
    </row>
    <row r="453" customFormat="false" ht="15.75" hidden="false" customHeight="false" outlineLevel="0" collapsed="false">
      <c r="A453" s="1" t="n">
        <f aca="false">I453+(H453*60)+(G453*3600)</f>
        <v>72829</v>
      </c>
      <c r="B453" s="2" t="str">
        <f aca="false">CONCATENATE(D453,E453,F453,G453,H453,I453)</f>
        <v>20171114201349</v>
      </c>
      <c r="C453" s="1" t="str">
        <f aca="false">CONCATENATE(D453,E453,F453)</f>
        <v>20171114</v>
      </c>
      <c r="D453" s="1" t="n">
        <v>2017</v>
      </c>
      <c r="E453" s="1" t="n">
        <v>11</v>
      </c>
      <c r="F453" s="1" t="n">
        <v>14</v>
      </c>
      <c r="G453" s="1" t="n">
        <v>20</v>
      </c>
      <c r="H453" s="1" t="n">
        <v>13</v>
      </c>
      <c r="I453" s="1" t="n">
        <v>49</v>
      </c>
      <c r="J453" s="1" t="n">
        <v>723</v>
      </c>
      <c r="K453" s="1" t="s">
        <v>11</v>
      </c>
      <c r="L453" s="1" t="e">
        <f aca="false">IF(#REF!=#REF!,IF(K453="Stroke",IF(K454="Stroke",IF((J454-J453)&lt;0,1000+J454-J453,J454-J453),""),""),"")</f>
        <v>#REF!</v>
      </c>
      <c r="M453" s="1" t="s">
        <v>1</v>
      </c>
      <c r="N453" s="1" t="s">
        <v>2</v>
      </c>
      <c r="O453" s="1" t="n">
        <v>4</v>
      </c>
      <c r="P453" s="1" t="e">
        <f aca="false">IF(#REF!=#REF!,IF(K453="Stroke",IF(K454="Stroke",IF(#REF!=#REF!,IF(Q453=Q454,IF((J454-J453)&lt;0,1000+J454-J453-O453,J454-J453-O453),""),""),""),""),"")</f>
        <v>#REF!</v>
      </c>
      <c r="Q453" s="1" t="n">
        <v>1</v>
      </c>
      <c r="R453" s="1" t="e">
        <f aca="false">IF(#REF!&lt;&gt;#REF!,COUNTIFS($K$112:$K$1378,$K$112,#REF!,#REF!),"")</f>
        <v>#REF!</v>
      </c>
      <c r="S453" s="1" t="e">
        <f aca="false">IF(AND(#REF!&lt;&gt;#REF!,#REF!=#REF!,M453="positive",M454="negative"),1,"")</f>
        <v>#REF!</v>
      </c>
      <c r="T453" s="1" t="e">
        <f aca="false">IF(AND(#REF!=#REF!,K:K="stroke",M:M="positive",S453&lt;&gt;"1"),1,"")</f>
        <v>#REF!</v>
      </c>
      <c r="U453" s="1" t="e">
        <f aca="false">IF((AND(R453&lt;&gt;"",W453&lt;&gt;1,K:K="stroke",M:M="negative",#REF!=#REF!)),IF(W453&lt;&gt;0,"",1),"")</f>
        <v>#REF!</v>
      </c>
      <c r="V453" s="1" t="e">
        <f aca="false">IF(R453="","",(SUM(S453:U453)+W453))</f>
        <v>#REF!</v>
      </c>
      <c r="W453" s="1" t="e">
        <f aca="false">IF(#REF!&lt;&gt;#REF!,COUNTIFS($K$112:$K$1378,"up",#REF!,#REF!),"")</f>
        <v>#REF!</v>
      </c>
      <c r="X453" s="1" t="e">
        <f aca="false">IF(#REF!&lt;&gt;#REF!,COUNTIFS($K$112:$K$1378,"SRS",#REF!,#REF!),"")</f>
        <v>#REF!</v>
      </c>
      <c r="Y453" s="1" t="e">
        <f aca="false">IF(R453&lt;&gt;"",IF(R453=1,"",COUNTIFS($O$112:$O$1378,"&gt;40",#REF!,#REF!)),"")</f>
        <v>#REF!</v>
      </c>
    </row>
    <row r="454" customFormat="false" ht="15.75" hidden="false" customHeight="false" outlineLevel="0" collapsed="false">
      <c r="A454" s="1" t="n">
        <f aca="false">I454+(H454*60)+(G454*3600)</f>
        <v>72829</v>
      </c>
      <c r="B454" s="2" t="str">
        <f aca="false">CONCATENATE(D454,E454,F454,G454,H454,I454)</f>
        <v>20171114201349</v>
      </c>
      <c r="C454" s="1" t="str">
        <f aca="false">CONCATENATE(D454,E454,F454)</f>
        <v>20171114</v>
      </c>
      <c r="D454" s="1" t="n">
        <v>2017</v>
      </c>
      <c r="E454" s="1" t="n">
        <v>11</v>
      </c>
      <c r="F454" s="1" t="n">
        <v>14</v>
      </c>
      <c r="G454" s="1" t="n">
        <v>20</v>
      </c>
      <c r="H454" s="1" t="n">
        <v>13</v>
      </c>
      <c r="I454" s="1" t="n">
        <v>49</v>
      </c>
      <c r="J454" s="1" t="n">
        <v>808</v>
      </c>
      <c r="K454" s="1" t="s">
        <v>11</v>
      </c>
      <c r="L454" s="1" t="e">
        <f aca="false">IF(#REF!=#REF!,IF(K454="Stroke",IF(K455="Stroke",IF((J455-J454)&lt;0,1000+J455-J454,J455-J454),""),""),"")</f>
        <v>#REF!</v>
      </c>
      <c r="M454" s="1" t="s">
        <v>1</v>
      </c>
      <c r="N454" s="1" t="s">
        <v>2</v>
      </c>
      <c r="O454" s="1" t="n">
        <v>16</v>
      </c>
      <c r="P454" s="1" t="e">
        <f aca="false">IF(#REF!=#REF!,IF(K454="Stroke",IF(K455="Stroke",IF(#REF!=#REF!,IF(Q454=Q455,IF((J455-J454)&lt;0,1000+J455-J454-O454,J455-J454-O454),""),""),""),""),"")</f>
        <v>#REF!</v>
      </c>
      <c r="Q454" s="1" t="n">
        <v>1</v>
      </c>
      <c r="R454" s="1" t="e">
        <f aca="false">IF(#REF!&lt;&gt;#REF!,COUNTIFS($K$112:$K$1378,$K$112,#REF!,#REF!),"")</f>
        <v>#REF!</v>
      </c>
      <c r="S454" s="1" t="e">
        <f aca="false">IF(AND(#REF!&lt;&gt;#REF!,#REF!=#REF!,M454="positive",M455="negative"),1,"")</f>
        <v>#REF!</v>
      </c>
      <c r="T454" s="1" t="e">
        <f aca="false">IF(AND(#REF!=#REF!,K:K="stroke",M:M="positive",S454&lt;&gt;"1"),1,"")</f>
        <v>#REF!</v>
      </c>
      <c r="U454" s="1" t="e">
        <f aca="false">IF((AND(R454&lt;&gt;"",W454&lt;&gt;1,K:K="stroke",M:M="negative",#REF!=#REF!)),IF(W454&lt;&gt;0,"",1),"")</f>
        <v>#REF!</v>
      </c>
      <c r="V454" s="1" t="e">
        <f aca="false">IF(R454="","",(SUM(S454:U454)+W454))</f>
        <v>#REF!</v>
      </c>
      <c r="W454" s="1" t="e">
        <f aca="false">IF(#REF!&lt;&gt;#REF!,COUNTIFS($K$112:$K$1378,"up",#REF!,#REF!),"")</f>
        <v>#REF!</v>
      </c>
      <c r="X454" s="1" t="e">
        <f aca="false">IF(#REF!&lt;&gt;#REF!,COUNTIFS($K$112:$K$1378,"SRS",#REF!,#REF!),"")</f>
        <v>#REF!</v>
      </c>
      <c r="Y454" s="1" t="e">
        <f aca="false">IF(R454&lt;&gt;"",IF(R454=1,"",COUNTIFS($O$112:$O$1378,"&gt;40",#REF!,#REF!)),"")</f>
        <v>#REF!</v>
      </c>
    </row>
    <row r="455" customFormat="false" ht="15.75" hidden="false" customHeight="false" outlineLevel="0" collapsed="false">
      <c r="A455" s="1" t="n">
        <f aca="false">I455+(H455*60)+(G455*3600)</f>
        <v>72829</v>
      </c>
      <c r="B455" s="2" t="str">
        <f aca="false">CONCATENATE(D455,E455,F455,G455,H455,I455)</f>
        <v>20171114201349</v>
      </c>
      <c r="C455" s="1" t="str">
        <f aca="false">CONCATENATE(D455,E455,F455)</f>
        <v>20171114</v>
      </c>
      <c r="D455" s="1" t="n">
        <v>2017</v>
      </c>
      <c r="E455" s="1" t="n">
        <v>11</v>
      </c>
      <c r="F455" s="1" t="n">
        <v>14</v>
      </c>
      <c r="G455" s="1" t="n">
        <v>20</v>
      </c>
      <c r="H455" s="1" t="n">
        <v>13</v>
      </c>
      <c r="I455" s="1" t="n">
        <v>49</v>
      </c>
      <c r="J455" s="1" t="n">
        <v>810</v>
      </c>
      <c r="K455" s="1" t="s">
        <v>4</v>
      </c>
      <c r="L455" s="1" t="e">
        <f aca="false">IF(#REF!=#REF!,IF(K455="Stroke",IF(K456="Stroke",IF((J456-J455)&lt;0,1000+J456-J455,J456-J455),""),""),"")</f>
        <v>#REF!</v>
      </c>
      <c r="M455" s="1" t="s">
        <v>1</v>
      </c>
      <c r="N455" s="1" t="s">
        <v>2</v>
      </c>
      <c r="O455" s="1" t="n">
        <v>0</v>
      </c>
      <c r="P455" s="1" t="e">
        <f aca="false">IF(#REF!=#REF!,IF(K455="Stroke",IF(K456="Stroke",IF(#REF!=#REF!,IF(Q455=Q456,IF((J456-J455)&lt;0,1000+J456-J455-O455,J456-J455-O455),""),""),""),""),"")</f>
        <v>#REF!</v>
      </c>
      <c r="Q455" s="1" t="n">
        <v>1</v>
      </c>
      <c r="R455" s="1" t="e">
        <f aca="false">IF(#REF!&lt;&gt;#REF!,COUNTIFS($K$112:$K$1378,$K$112,#REF!,#REF!),"")</f>
        <v>#REF!</v>
      </c>
      <c r="S455" s="1" t="e">
        <f aca="false">IF(AND(#REF!&lt;&gt;#REF!,#REF!=#REF!,M455="positive",M456="negative"),1,"")</f>
        <v>#REF!</v>
      </c>
      <c r="T455" s="1" t="e">
        <f aca="false">IF(AND(#REF!=#REF!,K:K="stroke",M:M="positive",S455&lt;&gt;"1"),1,"")</f>
        <v>#REF!</v>
      </c>
      <c r="U455" s="1" t="e">
        <f aca="false">IF((AND(R455&lt;&gt;"",W455&lt;&gt;1,K:K="stroke",M:M="negative",#REF!=#REF!)),IF(W455&lt;&gt;0,"",1),"")</f>
        <v>#REF!</v>
      </c>
      <c r="V455" s="1" t="e">
        <f aca="false">IF(R455="","",(SUM(S455:U455)+W455))</f>
        <v>#REF!</v>
      </c>
      <c r="W455" s="1" t="e">
        <f aca="false">IF(#REF!&lt;&gt;#REF!,COUNTIFS($K$112:$K$1378,"up",#REF!,#REF!),"")</f>
        <v>#REF!</v>
      </c>
      <c r="X455" s="1" t="e">
        <f aca="false">IF(#REF!&lt;&gt;#REF!,COUNTIFS($K$112:$K$1378,"SRS",#REF!,#REF!),"")</f>
        <v>#REF!</v>
      </c>
      <c r="Y455" s="1" t="e">
        <f aca="false">IF(R455&lt;&gt;"",IF(R455=1,"",COUNTIFS($O$112:$O$1378,"&gt;40",#REF!,#REF!)),"")</f>
        <v>#REF!</v>
      </c>
    </row>
    <row r="456" customFormat="false" ht="15.75" hidden="false" customHeight="false" outlineLevel="0" collapsed="false">
      <c r="A456" s="1" t="n">
        <f aca="false">I456+(H456*60)+(G456*3600)</f>
        <v>72829</v>
      </c>
      <c r="B456" s="2" t="str">
        <f aca="false">CONCATENATE(D456,E456,F456,G456,H456,I456)</f>
        <v>20171114201349</v>
      </c>
      <c r="C456" s="1" t="str">
        <f aca="false">CONCATENATE(D456,E456,F456)</f>
        <v>20171114</v>
      </c>
      <c r="D456" s="1" t="n">
        <v>2017</v>
      </c>
      <c r="E456" s="1" t="n">
        <v>11</v>
      </c>
      <c r="F456" s="1" t="n">
        <v>14</v>
      </c>
      <c r="G456" s="1" t="n">
        <v>20</v>
      </c>
      <c r="H456" s="1" t="n">
        <v>13</v>
      </c>
      <c r="I456" s="1" t="n">
        <v>49</v>
      </c>
      <c r="J456" s="1" t="n">
        <v>839</v>
      </c>
      <c r="K456" s="1" t="s">
        <v>11</v>
      </c>
      <c r="L456" s="1" t="e">
        <f aca="false">IF(#REF!=#REF!,IF(K456="Stroke",IF(K457="Stroke",IF((J457-J456)&lt;0,1000+J457-J456,J457-J456),""),""),"")</f>
        <v>#REF!</v>
      </c>
      <c r="M456" s="1" t="s">
        <v>1</v>
      </c>
      <c r="N456" s="1" t="s">
        <v>2</v>
      </c>
      <c r="O456" s="1" t="n">
        <v>3</v>
      </c>
      <c r="P456" s="1" t="e">
        <f aca="false">IF(#REF!=#REF!,IF(K456="Stroke",IF(K457="Stroke",IF(#REF!=#REF!,IF(Q456=Q457,IF((J457-J456)&lt;0,1000+J457-J456-O456,J457-J456-O456),""),""),""),""),"")</f>
        <v>#REF!</v>
      </c>
      <c r="Q456" s="1" t="n">
        <v>1</v>
      </c>
      <c r="R456" s="1" t="e">
        <f aca="false">IF(#REF!&lt;&gt;#REF!,COUNTIFS($K$112:$K$1378,$K$112,#REF!,#REF!),"")</f>
        <v>#REF!</v>
      </c>
      <c r="S456" s="1" t="e">
        <f aca="false">IF(AND(#REF!&lt;&gt;#REF!,#REF!=#REF!,M456="positive",M457="negative"),1,"")</f>
        <v>#REF!</v>
      </c>
      <c r="T456" s="1" t="e">
        <f aca="false">IF(AND(#REF!=#REF!,K:K="stroke",M:M="positive",S456&lt;&gt;"1"),1,"")</f>
        <v>#REF!</v>
      </c>
      <c r="U456" s="1" t="e">
        <f aca="false">IF((AND(R456&lt;&gt;"",W456&lt;&gt;1,K:K="stroke",M:M="negative",#REF!=#REF!)),IF(W456&lt;&gt;0,"",1),"")</f>
        <v>#REF!</v>
      </c>
      <c r="V456" s="1" t="e">
        <f aca="false">IF(R456="","",(SUM(S456:U456)+W456))</f>
        <v>#REF!</v>
      </c>
      <c r="W456" s="1" t="e">
        <f aca="false">IF(#REF!&lt;&gt;#REF!,COUNTIFS($K$112:$K$1378,"up",#REF!,#REF!),"")</f>
        <v>#REF!</v>
      </c>
      <c r="X456" s="1" t="e">
        <f aca="false">IF(#REF!&lt;&gt;#REF!,COUNTIFS($K$112:$K$1378,"SRS",#REF!,#REF!),"")</f>
        <v>#REF!</v>
      </c>
      <c r="Y456" s="1" t="e">
        <f aca="false">IF(R456&lt;&gt;"",IF(R456=1,"",COUNTIFS($O$112:$O$1378,"&gt;40",#REF!,#REF!)),"")</f>
        <v>#REF!</v>
      </c>
    </row>
    <row r="457" customFormat="false" ht="15.75" hidden="false" customHeight="false" outlineLevel="0" collapsed="false">
      <c r="A457" s="1" t="n">
        <f aca="false">I457+(H457*60)+(G457*3600)</f>
        <v>72829</v>
      </c>
      <c r="B457" s="2" t="str">
        <f aca="false">CONCATENATE(D457,E457,F457,G457,H457,I457)</f>
        <v>20171114201349</v>
      </c>
      <c r="C457" s="1" t="str">
        <f aca="false">CONCATENATE(D457,E457,F457)</f>
        <v>20171114</v>
      </c>
      <c r="D457" s="1" t="n">
        <v>2017</v>
      </c>
      <c r="E457" s="1" t="n">
        <v>11</v>
      </c>
      <c r="F457" s="1" t="n">
        <v>14</v>
      </c>
      <c r="G457" s="1" t="n">
        <v>20</v>
      </c>
      <c r="H457" s="1" t="n">
        <v>13</v>
      </c>
      <c r="I457" s="1" t="n">
        <v>49</v>
      </c>
      <c r="J457" s="1" t="n">
        <v>876</v>
      </c>
      <c r="K457" s="1" t="s">
        <v>11</v>
      </c>
      <c r="L457" s="1" t="e">
        <f aca="false">IF(#REF!=#REF!,IF(K457="Stroke",IF(K458="Stroke",IF((J458-J457)&lt;0,1000+J458-J457,J458-J457),""),""),"")</f>
        <v>#REF!</v>
      </c>
      <c r="M457" s="1" t="s">
        <v>1</v>
      </c>
      <c r="N457" s="1" t="s">
        <v>2</v>
      </c>
      <c r="O457" s="1" t="n">
        <v>4</v>
      </c>
      <c r="P457" s="1" t="e">
        <f aca="false">IF(#REF!=#REF!,IF(K457="Stroke",IF(K458="Stroke",IF(#REF!=#REF!,IF(Q457=Q458,IF((J458-J457)&lt;0,1000+J458-J457-O457,J458-J457-O457),""),""),""),""),"")</f>
        <v>#REF!</v>
      </c>
      <c r="Q457" s="1" t="n">
        <v>1</v>
      </c>
      <c r="R457" s="1" t="e">
        <f aca="false">IF(#REF!&lt;&gt;#REF!,COUNTIFS($K$112:$K$1378,$K$112,#REF!,#REF!),"")</f>
        <v>#REF!</v>
      </c>
      <c r="S457" s="1" t="e">
        <f aca="false">IF(AND(#REF!&lt;&gt;#REF!,#REF!=#REF!,M457="positive",M458="negative"),1,"")</f>
        <v>#REF!</v>
      </c>
      <c r="T457" s="1" t="e">
        <f aca="false">IF(AND(#REF!=#REF!,K:K="stroke",M:M="positive",S457&lt;&gt;"1"),1,"")</f>
        <v>#REF!</v>
      </c>
      <c r="U457" s="1" t="e">
        <f aca="false">IF((AND(R457&lt;&gt;"",W457&lt;&gt;1,K:K="stroke",M:M="negative",#REF!=#REF!)),IF(W457&lt;&gt;0,"",1),"")</f>
        <v>#REF!</v>
      </c>
      <c r="V457" s="1" t="e">
        <f aca="false">IF(R457="","",(SUM(S457:U457)+W457))</f>
        <v>#REF!</v>
      </c>
      <c r="W457" s="1" t="e">
        <f aca="false">IF(#REF!&lt;&gt;#REF!,COUNTIFS($K$112:$K$1378,"up",#REF!,#REF!),"")</f>
        <v>#REF!</v>
      </c>
      <c r="X457" s="1" t="e">
        <f aca="false">IF(#REF!&lt;&gt;#REF!,COUNTIFS($K$112:$K$1378,"SRS",#REF!,#REF!),"")</f>
        <v>#REF!</v>
      </c>
      <c r="Y457" s="1" t="e">
        <f aca="false">IF(R457&lt;&gt;"",IF(R457=1,"",COUNTIFS($O$112:$O$1378,"&gt;40",#REF!,#REF!)),"")</f>
        <v>#REF!</v>
      </c>
    </row>
    <row r="458" s="5" customFormat="true" ht="15.75" hidden="false" customHeight="false" outlineLevel="0" collapsed="false">
      <c r="A458" s="1" t="n">
        <f aca="false">I458+(H458*60)+(G458*3600)</f>
        <v>72829</v>
      </c>
      <c r="B458" s="2" t="str">
        <f aca="false">CONCATENATE(D458,E458,F458,G458,H458,I458)</f>
        <v>20171114201349</v>
      </c>
      <c r="C458" s="1" t="str">
        <f aca="false">CONCATENATE(D458,E458,F458)</f>
        <v>20171114</v>
      </c>
      <c r="D458" s="1" t="n">
        <v>2017</v>
      </c>
      <c r="E458" s="1" t="n">
        <v>11</v>
      </c>
      <c r="F458" s="1" t="n">
        <v>14</v>
      </c>
      <c r="G458" s="1" t="n">
        <v>20</v>
      </c>
      <c r="H458" s="1" t="n">
        <v>13</v>
      </c>
      <c r="I458" s="1" t="n">
        <v>49</v>
      </c>
      <c r="J458" s="1" t="n">
        <v>882</v>
      </c>
      <c r="K458" s="1" t="s">
        <v>11</v>
      </c>
      <c r="L458" s="1" t="e">
        <f aca="false">IF(#REF!=#REF!,IF(K458="Stroke",IF(K459="Stroke",IF((J459-J458)&lt;0,1000+J459-J458,J459-J458),""),""),"")</f>
        <v>#REF!</v>
      </c>
      <c r="M458" s="1" t="s">
        <v>1</v>
      </c>
      <c r="N458" s="1" t="s">
        <v>2</v>
      </c>
      <c r="O458" s="1" t="n">
        <v>3</v>
      </c>
      <c r="P458" s="1" t="e">
        <f aca="false">IF(#REF!=#REF!,IF(K458="Stroke",IF(K459="Stroke",IF(#REF!=#REF!,IF(Q458=Q459,IF((J459-J458)&lt;0,1000+J459-J458-O458,J459-J458-O458),""),""),""),""),"")</f>
        <v>#REF!</v>
      </c>
      <c r="Q458" s="1" t="n">
        <v>1</v>
      </c>
      <c r="R458" s="1" t="e">
        <f aca="false">IF(#REF!&lt;&gt;#REF!,COUNTIFS($K$112:$K$1378,$K$112,#REF!,#REF!),"")</f>
        <v>#REF!</v>
      </c>
      <c r="S458" s="1" t="e">
        <f aca="false">IF(AND(#REF!&lt;&gt;#REF!,#REF!=#REF!,M458="positive",M459="negative"),1,"")</f>
        <v>#REF!</v>
      </c>
      <c r="T458" s="1" t="e">
        <f aca="false">IF(AND(#REF!=#REF!,K:K="stroke",M:M="positive",S458&lt;&gt;"1"),1,"")</f>
        <v>#REF!</v>
      </c>
      <c r="U458" s="1" t="e">
        <f aca="false">IF((AND(R458&lt;&gt;"",W458&lt;&gt;1,K:K="stroke",M:M="negative",#REF!=#REF!)),IF(W458&lt;&gt;0,"",1),"")</f>
        <v>#REF!</v>
      </c>
      <c r="V458" s="1" t="e">
        <f aca="false">IF(R458="","",(SUM(S458:U458)+W458))</f>
        <v>#REF!</v>
      </c>
      <c r="W458" s="1" t="e">
        <f aca="false">IF(#REF!&lt;&gt;#REF!,COUNTIFS($K$112:$K$1378,"up",#REF!,#REF!),"")</f>
        <v>#REF!</v>
      </c>
      <c r="X458" s="1" t="e">
        <f aca="false">IF(#REF!&lt;&gt;#REF!,COUNTIFS($K$112:$K$1378,"SRS",#REF!,#REF!),"")</f>
        <v>#REF!</v>
      </c>
      <c r="Y458" s="1" t="e">
        <f aca="false">IF(R458&lt;&gt;"",IF(R458=1,"",COUNTIFS($O$112:$O$1378,"&gt;40",#REF!,#REF!)),"")</f>
        <v>#REF!</v>
      </c>
      <c r="Z458" s="1"/>
      <c r="AA458" s="1"/>
      <c r="AB458" s="1"/>
      <c r="AC458" s="1"/>
      <c r="AD458" s="1"/>
      <c r="AE458" s="1"/>
      <c r="AF458" s="1"/>
      <c r="AG458" s="1"/>
      <c r="AH458" s="1"/>
    </row>
    <row r="459" customFormat="false" ht="15.75" hidden="false" customHeight="false" outlineLevel="0" collapsed="false">
      <c r="A459" s="1" t="n">
        <f aca="false">I459+(H459*60)+(G459*3600)</f>
        <v>72829</v>
      </c>
      <c r="B459" s="2" t="str">
        <f aca="false">CONCATENATE(D459,E459,F459,G459,H459,I459)</f>
        <v>20171114201349</v>
      </c>
      <c r="C459" s="1" t="str">
        <f aca="false">CONCATENATE(D459,E459,F459)</f>
        <v>20171114</v>
      </c>
      <c r="D459" s="1" t="n">
        <v>2017</v>
      </c>
      <c r="E459" s="1" t="n">
        <v>11</v>
      </c>
      <c r="F459" s="1" t="n">
        <v>14</v>
      </c>
      <c r="G459" s="1" t="n">
        <v>20</v>
      </c>
      <c r="H459" s="1" t="n">
        <v>13</v>
      </c>
      <c r="I459" s="1" t="n">
        <v>49</v>
      </c>
      <c r="J459" s="1" t="n">
        <v>906</v>
      </c>
      <c r="K459" s="1" t="s">
        <v>11</v>
      </c>
      <c r="L459" s="1" t="e">
        <f aca="false">IF(#REF!=#REF!,IF(K459="Stroke",IF(K460="Stroke",IF((J460-J459)&lt;0,1000+J460-J459,J460-J459),""),""),"")</f>
        <v>#REF!</v>
      </c>
      <c r="M459" s="1" t="s">
        <v>1</v>
      </c>
      <c r="N459" s="1" t="s">
        <v>2</v>
      </c>
      <c r="O459" s="1" t="n">
        <v>34</v>
      </c>
      <c r="P459" s="1" t="e">
        <f aca="false">IF(#REF!=#REF!,IF(K459="Stroke",IF(K460="Stroke",IF(#REF!=#REF!,IF(Q459=Q460,IF((J460-J459)&lt;0,1000+J460-J459-O459,J460-J459-O459),""),""),""),""),"")</f>
        <v>#REF!</v>
      </c>
      <c r="Q459" s="1" t="n">
        <v>1</v>
      </c>
      <c r="R459" s="1" t="e">
        <f aca="false">IF(#REF!&lt;&gt;#REF!,COUNTIFS($K$112:$K$1378,$K$112,#REF!,#REF!),"")</f>
        <v>#REF!</v>
      </c>
      <c r="S459" s="1" t="e">
        <f aca="false">IF(AND(#REF!&lt;&gt;#REF!,#REF!=#REF!,M459="positive",M460="negative"),1,"")</f>
        <v>#REF!</v>
      </c>
      <c r="T459" s="1" t="e">
        <f aca="false">IF(AND(#REF!=#REF!,K:K="stroke",M:M="positive",S459&lt;&gt;"1"),1,"")</f>
        <v>#REF!</v>
      </c>
      <c r="U459" s="1" t="e">
        <f aca="false">IF((AND(R459&lt;&gt;"",W459&lt;&gt;1,K:K="stroke",M:M="negative",#REF!=#REF!)),IF(W459&lt;&gt;0,"",1),"")</f>
        <v>#REF!</v>
      </c>
      <c r="V459" s="1" t="e">
        <f aca="false">IF(R459="","",(SUM(S459:U459)+W459))</f>
        <v>#REF!</v>
      </c>
      <c r="W459" s="1" t="e">
        <f aca="false">IF(#REF!&lt;&gt;#REF!,COUNTIFS($K$112:$K$1378,"up",#REF!,#REF!),"")</f>
        <v>#REF!</v>
      </c>
      <c r="X459" s="1" t="e">
        <f aca="false">IF(#REF!&lt;&gt;#REF!,COUNTIFS($K$112:$K$1378,"SRS",#REF!,#REF!),"")</f>
        <v>#REF!</v>
      </c>
      <c r="Y459" s="1" t="e">
        <f aca="false">IF(R459&lt;&gt;"",IF(R459=1,"",COUNTIFS($O$112:$O$1378,"&gt;40",#REF!,#REF!)),"")</f>
        <v>#REF!</v>
      </c>
    </row>
    <row r="460" customFormat="false" ht="15.75" hidden="false" customHeight="false" outlineLevel="0" collapsed="false">
      <c r="A460" s="1" t="n">
        <f aca="false">I460+(H460*60)+(G460*3600)</f>
        <v>72829</v>
      </c>
      <c r="B460" s="2" t="str">
        <f aca="false">CONCATENATE(D460,E460,F460,G460,H460,I460)</f>
        <v>20171114201349</v>
      </c>
      <c r="C460" s="1" t="str">
        <f aca="false">CONCATENATE(D460,E460,F460)</f>
        <v>20171114</v>
      </c>
      <c r="D460" s="1" t="n">
        <v>2017</v>
      </c>
      <c r="E460" s="1" t="n">
        <v>11</v>
      </c>
      <c r="F460" s="1" t="n">
        <v>14</v>
      </c>
      <c r="G460" s="1" t="n">
        <v>20</v>
      </c>
      <c r="H460" s="1" t="n">
        <v>13</v>
      </c>
      <c r="I460" s="1" t="n">
        <v>49</v>
      </c>
      <c r="J460" s="1" t="n">
        <v>908</v>
      </c>
      <c r="K460" s="1" t="s">
        <v>4</v>
      </c>
      <c r="L460" s="1" t="e">
        <f aca="false">IF(#REF!=#REF!,IF(K460="Stroke",IF(K461="Stroke",IF((J461-J460)&lt;0,1000+J461-J460,J461-J460),""),""),"")</f>
        <v>#REF!</v>
      </c>
      <c r="M460" s="1" t="s">
        <v>1</v>
      </c>
      <c r="N460" s="1" t="s">
        <v>2</v>
      </c>
      <c r="O460" s="1" t="n">
        <v>0</v>
      </c>
      <c r="P460" s="1" t="e">
        <f aca="false">IF(#REF!=#REF!,IF(K460="Stroke",IF(K461="Stroke",IF(#REF!=#REF!,IF(Q460=Q461,IF((J461-J460)&lt;0,1000+J461-J460-O460,J461-J460-O460),""),""),""),""),"")</f>
        <v>#REF!</v>
      </c>
      <c r="Q460" s="1" t="n">
        <v>1</v>
      </c>
      <c r="R460" s="1" t="e">
        <f aca="false">IF(#REF!&lt;&gt;#REF!,COUNTIFS($K$112:$K$1378,$K$112,#REF!,#REF!),"")</f>
        <v>#REF!</v>
      </c>
      <c r="S460" s="1" t="e">
        <f aca="false">IF(AND(#REF!&lt;&gt;#REF!,#REF!=#REF!,M460="positive",M461="negative"),1,"")</f>
        <v>#REF!</v>
      </c>
      <c r="T460" s="1" t="e">
        <f aca="false">IF(AND(#REF!=#REF!,K:K="stroke",M:M="positive",S460&lt;&gt;"1"),1,"")</f>
        <v>#REF!</v>
      </c>
      <c r="U460" s="1" t="e">
        <f aca="false">IF((AND(R460&lt;&gt;"",W460&lt;&gt;1,K:K="stroke",M:M="negative",#REF!=#REF!)),IF(W460&lt;&gt;0,"",1),"")</f>
        <v>#REF!</v>
      </c>
      <c r="V460" s="1" t="e">
        <f aca="false">IF(R460="","",(SUM(S460:U460)+W460))</f>
        <v>#REF!</v>
      </c>
      <c r="W460" s="1" t="e">
        <f aca="false">IF(#REF!&lt;&gt;#REF!,COUNTIFS($K$112:$K$1378,"up",#REF!,#REF!),"")</f>
        <v>#REF!</v>
      </c>
      <c r="X460" s="1" t="e">
        <f aca="false">IF(#REF!&lt;&gt;#REF!,COUNTIFS($K$112:$K$1378,"SRS",#REF!,#REF!),"")</f>
        <v>#REF!</v>
      </c>
      <c r="Y460" s="1" t="e">
        <f aca="false">IF(R460&lt;&gt;"",IF(R460=1,"",COUNTIFS($O$112:$O$1378,"&gt;40",#REF!,#REF!)),"")</f>
        <v>#REF!</v>
      </c>
    </row>
    <row r="461" customFormat="false" ht="15.75" hidden="false" customHeight="false" outlineLevel="0" collapsed="false">
      <c r="A461" s="1" t="n">
        <f aca="false">I461+(H461*60)+(G461*3600)</f>
        <v>72829</v>
      </c>
      <c r="B461" s="2" t="str">
        <f aca="false">CONCATENATE(D461,E461,F461,G461,H461,I461)</f>
        <v>20171114201349</v>
      </c>
      <c r="C461" s="1" t="str">
        <f aca="false">CONCATENATE(D461,E461,F461)</f>
        <v>20171114</v>
      </c>
      <c r="D461" s="1" t="n">
        <v>2017</v>
      </c>
      <c r="E461" s="1" t="n">
        <v>11</v>
      </c>
      <c r="F461" s="1" t="n">
        <v>14</v>
      </c>
      <c r="G461" s="1" t="n">
        <v>20</v>
      </c>
      <c r="H461" s="1" t="n">
        <v>13</v>
      </c>
      <c r="I461" s="1" t="n">
        <v>49</v>
      </c>
      <c r="J461" s="1" t="n">
        <v>925</v>
      </c>
      <c r="K461" s="1" t="s">
        <v>4</v>
      </c>
      <c r="L461" s="1" t="e">
        <f aca="false">IF(#REF!=#REF!,IF(K461="Stroke",IF(K462="Stroke",IF((J462-J461)&lt;0,1000+J462-J461,J462-J461),""),""),"")</f>
        <v>#REF!</v>
      </c>
      <c r="M461" s="1" t="s">
        <v>1</v>
      </c>
      <c r="N461" s="1" t="s">
        <v>2</v>
      </c>
      <c r="O461" s="1" t="n">
        <v>0</v>
      </c>
      <c r="P461" s="1" t="e">
        <f aca="false">IF(#REF!=#REF!,IF(K461="Stroke",IF(K462="Stroke",IF(#REF!=#REF!,IF(Q461=Q462,IF((J462-J461)&lt;0,1000+J462-J461-O461,J462-J461-O461),""),""),""),""),"")</f>
        <v>#REF!</v>
      </c>
      <c r="Q461" s="1" t="n">
        <v>1</v>
      </c>
      <c r="R461" s="1" t="e">
        <f aca="false">IF(#REF!&lt;&gt;#REF!,COUNTIFS($K$112:$K$1378,$K$112,#REF!,#REF!),"")</f>
        <v>#REF!</v>
      </c>
      <c r="S461" s="1" t="e">
        <f aca="false">IF(AND(#REF!&lt;&gt;#REF!,#REF!=#REF!,M461="positive",M462="negative"),1,"")</f>
        <v>#REF!</v>
      </c>
      <c r="T461" s="1" t="e">
        <f aca="false">IF(AND(#REF!=#REF!,K:K="stroke",M:M="positive",S461&lt;&gt;"1"),1,"")</f>
        <v>#REF!</v>
      </c>
      <c r="U461" s="1" t="e">
        <f aca="false">IF((AND(R461&lt;&gt;"",W461&lt;&gt;1,K:K="stroke",M:M="negative",#REF!=#REF!)),IF(W461&lt;&gt;0,"",1),"")</f>
        <v>#REF!</v>
      </c>
      <c r="V461" s="1" t="e">
        <f aca="false">IF(R461="","",(SUM(S461:U461)+W461))</f>
        <v>#REF!</v>
      </c>
      <c r="W461" s="1" t="e">
        <f aca="false">IF(#REF!&lt;&gt;#REF!,COUNTIFS($K$112:$K$1378,"up",#REF!,#REF!),"")</f>
        <v>#REF!</v>
      </c>
      <c r="X461" s="1" t="e">
        <f aca="false">IF(#REF!&lt;&gt;#REF!,COUNTIFS($K$112:$K$1378,"SRS",#REF!,#REF!),"")</f>
        <v>#REF!</v>
      </c>
      <c r="Y461" s="1" t="e">
        <f aca="false">IF(R461&lt;&gt;"",IF(R461=1,"",COUNTIFS($O$112:$O$1378,"&gt;40",#REF!,#REF!)),"")</f>
        <v>#REF!</v>
      </c>
    </row>
    <row r="462" customFormat="false" ht="15.75" hidden="false" customHeight="false" outlineLevel="0" collapsed="false">
      <c r="A462" s="1" t="n">
        <f aca="false">I462+(H462*60)+(G462*3600)</f>
        <v>72829</v>
      </c>
      <c r="B462" s="2" t="str">
        <f aca="false">CONCATENATE(D462,E462,F462,G462,H462,I462)</f>
        <v>20171114201349</v>
      </c>
      <c r="C462" s="1" t="str">
        <f aca="false">CONCATENATE(D462,E462,F462)</f>
        <v>20171114</v>
      </c>
      <c r="D462" s="1" t="n">
        <v>2017</v>
      </c>
      <c r="E462" s="1" t="n">
        <v>11</v>
      </c>
      <c r="F462" s="1" t="n">
        <v>14</v>
      </c>
      <c r="G462" s="1" t="n">
        <v>20</v>
      </c>
      <c r="H462" s="1" t="n">
        <v>13</v>
      </c>
      <c r="I462" s="1" t="n">
        <v>49</v>
      </c>
      <c r="J462" s="1" t="n">
        <v>991</v>
      </c>
      <c r="K462" s="1" t="s">
        <v>11</v>
      </c>
      <c r="L462" s="1" t="e">
        <f aca="false">IF(#REF!=#REF!,IF(K462="Stroke",IF(K463="Stroke",IF((J463-J462)&lt;0,1000+J463-J462,J463-J462),""),""),"")</f>
        <v>#REF!</v>
      </c>
      <c r="M462" s="1" t="s">
        <v>1</v>
      </c>
      <c r="N462" s="1" t="s">
        <v>2</v>
      </c>
      <c r="O462" s="1" t="n">
        <v>9</v>
      </c>
      <c r="P462" s="1" t="e">
        <f aca="false">IF(#REF!=#REF!,IF(K462="Stroke",IF(K463="Stroke",IF(#REF!=#REF!,IF(Q462=Q463,IF((J463-J462)&lt;0,1000+J463-J462-O462,J463-J462-O462),""),""),""),""),"")</f>
        <v>#REF!</v>
      </c>
      <c r="Q462" s="1" t="n">
        <v>1</v>
      </c>
      <c r="R462" s="1" t="e">
        <f aca="false">IF(#REF!&lt;&gt;#REF!,COUNTIFS($K$112:$K$1378,$K$112,#REF!,#REF!),"")</f>
        <v>#REF!</v>
      </c>
      <c r="S462" s="1" t="e">
        <f aca="false">IF(AND(#REF!&lt;&gt;#REF!,#REF!=#REF!,M462="positive",M463="negative"),1,"")</f>
        <v>#REF!</v>
      </c>
      <c r="T462" s="1" t="e">
        <f aca="false">IF(AND(#REF!=#REF!,K:K="stroke",M:M="positive",S462&lt;&gt;"1"),1,"")</f>
        <v>#REF!</v>
      </c>
      <c r="U462" s="1" t="e">
        <f aca="false">IF((AND(R462&lt;&gt;"",W462&lt;&gt;1,K:K="stroke",M:M="negative",#REF!=#REF!)),IF(W462&lt;&gt;0,"",1),"")</f>
        <v>#REF!</v>
      </c>
      <c r="V462" s="1" t="e">
        <f aca="false">IF(R462="","",(SUM(S462:U462)+W462))</f>
        <v>#REF!</v>
      </c>
      <c r="W462" s="1" t="e">
        <f aca="false">IF(#REF!&lt;&gt;#REF!,COUNTIFS($K$112:$K$1378,"up",#REF!,#REF!),"")</f>
        <v>#REF!</v>
      </c>
      <c r="X462" s="1" t="e">
        <f aca="false">IF(#REF!&lt;&gt;#REF!,COUNTIFS($K$112:$K$1378,"SRS",#REF!,#REF!),"")</f>
        <v>#REF!</v>
      </c>
      <c r="Y462" s="1" t="e">
        <f aca="false">IF(R462&lt;&gt;"",IF(R462=1,"",COUNTIFS($O$112:$O$1378,"&gt;40",#REF!,#REF!)),"")</f>
        <v>#REF!</v>
      </c>
    </row>
    <row r="463" customFormat="false" ht="15.75" hidden="false" customHeight="false" outlineLevel="0" collapsed="false">
      <c r="A463" s="1" t="n">
        <f aca="false">I463+(H463*60)+(G463*3600)</f>
        <v>72830</v>
      </c>
      <c r="B463" s="2" t="str">
        <f aca="false">CONCATENATE(D463,E463,F463,G463,H463,I463)</f>
        <v>20171114201350</v>
      </c>
      <c r="C463" s="1" t="str">
        <f aca="false">CONCATENATE(D463,E463,F463)</f>
        <v>20171114</v>
      </c>
      <c r="D463" s="1" t="n">
        <v>2017</v>
      </c>
      <c r="E463" s="1" t="n">
        <v>11</v>
      </c>
      <c r="F463" s="1" t="n">
        <v>14</v>
      </c>
      <c r="G463" s="1" t="n">
        <v>20</v>
      </c>
      <c r="H463" s="1" t="n">
        <v>13</v>
      </c>
      <c r="I463" s="1" t="n">
        <v>50</v>
      </c>
      <c r="J463" s="1" t="n">
        <v>37</v>
      </c>
      <c r="K463" s="1" t="s">
        <v>11</v>
      </c>
      <c r="L463" s="1" t="e">
        <f aca="false">IF(#REF!=#REF!,IF(K463="Stroke",IF(K464="Stroke",IF((J464-J463)&lt;0,1000+J464-J463,J464-J463),""),""),"")</f>
        <v>#REF!</v>
      </c>
      <c r="M463" s="1" t="s">
        <v>1</v>
      </c>
      <c r="N463" s="1" t="s">
        <v>2</v>
      </c>
      <c r="O463" s="1" t="n">
        <v>137</v>
      </c>
      <c r="P463" s="1" t="e">
        <f aca="false">IF(#REF!=#REF!,IF(K463="Stroke",IF(K464="Stroke",IF(#REF!=#REF!,IF(Q463=Q464,IF((J464-J463)&lt;0,1000+J464-J463-O463,J464-J463-O463),""),""),""),""),"")</f>
        <v>#REF!</v>
      </c>
      <c r="Q463" s="1" t="n">
        <v>1</v>
      </c>
      <c r="R463" s="1" t="e">
        <f aca="false">IF(#REF!&lt;&gt;#REF!,COUNTIFS($K$112:$K$1378,$K$112,#REF!,#REF!),"")</f>
        <v>#REF!</v>
      </c>
      <c r="S463" s="1" t="e">
        <f aca="false">IF(AND(#REF!&lt;&gt;#REF!,#REF!=#REF!,M463="positive",M464="negative"),1,"")</f>
        <v>#REF!</v>
      </c>
      <c r="T463" s="1" t="e">
        <f aca="false">IF(AND(#REF!=#REF!,K:K="stroke",M:M="positive",S463&lt;&gt;"1"),1,"")</f>
        <v>#REF!</v>
      </c>
      <c r="U463" s="1" t="e">
        <f aca="false">IF((AND(R463&lt;&gt;"",W463&lt;&gt;1,K:K="stroke",M:M="negative",#REF!=#REF!)),IF(W463&lt;&gt;0,"",1),"")</f>
        <v>#REF!</v>
      </c>
      <c r="V463" s="1" t="e">
        <f aca="false">IF(R463="","",(SUM(S463:U463)+W463))</f>
        <v>#REF!</v>
      </c>
      <c r="W463" s="1" t="e">
        <f aca="false">IF(#REF!&lt;&gt;#REF!,COUNTIFS($K$112:$K$1378,"up",#REF!,#REF!),"")</f>
        <v>#REF!</v>
      </c>
      <c r="X463" s="1" t="e">
        <f aca="false">IF(#REF!&lt;&gt;#REF!,COUNTIFS($K$112:$K$1378,"SRS",#REF!,#REF!),"")</f>
        <v>#REF!</v>
      </c>
      <c r="Y463" s="1" t="e">
        <f aca="false">IF(R463&lt;&gt;"",IF(R463=1,"",COUNTIFS($O$112:$O$1378,"&gt;40",#REF!,#REF!)),"")</f>
        <v>#REF!</v>
      </c>
    </row>
    <row r="464" customFormat="false" ht="15.75" hidden="false" customHeight="false" outlineLevel="0" collapsed="false">
      <c r="A464" s="1" t="n">
        <f aca="false">I464+(H464*60)+(G464*3600)</f>
        <v>72830</v>
      </c>
      <c r="B464" s="2" t="str">
        <f aca="false">CONCATENATE(D464,E464,F464,G464,H464,I464)</f>
        <v>20171114201350</v>
      </c>
      <c r="C464" s="1" t="str">
        <f aca="false">CONCATENATE(D464,E464,F464)</f>
        <v>20171114</v>
      </c>
      <c r="D464" s="1" t="n">
        <v>2017</v>
      </c>
      <c r="E464" s="1" t="n">
        <v>11</v>
      </c>
      <c r="F464" s="1" t="n">
        <v>14</v>
      </c>
      <c r="G464" s="1" t="n">
        <v>20</v>
      </c>
      <c r="H464" s="1" t="n">
        <v>13</v>
      </c>
      <c r="I464" s="1" t="n">
        <v>50</v>
      </c>
      <c r="J464" s="1" t="n">
        <v>45</v>
      </c>
      <c r="K464" s="1" t="s">
        <v>4</v>
      </c>
      <c r="L464" s="1" t="e">
        <f aca="false">IF(#REF!=#REF!,IF(K464="Stroke",IF(K465="Stroke",IF((J465-J464)&lt;0,1000+J465-J464,J465-J464),""),""),"")</f>
        <v>#REF!</v>
      </c>
      <c r="M464" s="1" t="s">
        <v>1</v>
      </c>
      <c r="N464" s="1" t="s">
        <v>2</v>
      </c>
      <c r="O464" s="1" t="n">
        <v>0</v>
      </c>
      <c r="P464" s="1" t="e">
        <f aca="false">IF(#REF!=#REF!,IF(K464="Stroke",IF(K465="Stroke",IF(#REF!=#REF!,IF(Q464=Q465,IF((J465-J464)&lt;0,1000+J465-J464-O464,J465-J464-O464),""),""),""),""),"")</f>
        <v>#REF!</v>
      </c>
      <c r="Q464" s="1" t="n">
        <v>1</v>
      </c>
      <c r="R464" s="1" t="e">
        <f aca="false">IF(#REF!&lt;&gt;#REF!,COUNTIFS($K$112:$K$1378,$K$112,#REF!,#REF!),"")</f>
        <v>#REF!</v>
      </c>
      <c r="S464" s="1" t="e">
        <f aca="false">IF(AND(#REF!&lt;&gt;#REF!,#REF!=#REF!,M464="positive",M465="negative"),1,"")</f>
        <v>#REF!</v>
      </c>
      <c r="T464" s="1" t="e">
        <f aca="false">IF(AND(#REF!=#REF!,K:K="stroke",M:M="positive",S464&lt;&gt;"1"),1,"")</f>
        <v>#REF!</v>
      </c>
      <c r="U464" s="1" t="e">
        <f aca="false">IF((AND(R464&lt;&gt;"",W464&lt;&gt;1,K:K="stroke",M:M="negative",#REF!=#REF!)),IF(W464&lt;&gt;0,"",1),"")</f>
        <v>#REF!</v>
      </c>
      <c r="V464" s="1" t="e">
        <f aca="false">IF(R464="","",(SUM(S464:U464)+W464))</f>
        <v>#REF!</v>
      </c>
      <c r="W464" s="1" t="e">
        <f aca="false">IF(#REF!&lt;&gt;#REF!,COUNTIFS($K$112:$K$1378,"up",#REF!,#REF!),"")</f>
        <v>#REF!</v>
      </c>
      <c r="X464" s="1" t="e">
        <f aca="false">IF(#REF!&lt;&gt;#REF!,COUNTIFS($K$112:$K$1378,"SRS",#REF!,#REF!),"")</f>
        <v>#REF!</v>
      </c>
      <c r="Y464" s="1" t="e">
        <f aca="false">IF(R464&lt;&gt;"",IF(R464=1,"",COUNTIFS($O$112:$O$1378,"&gt;40",#REF!,#REF!)),"")</f>
        <v>#REF!</v>
      </c>
    </row>
    <row r="465" customFormat="false" ht="15.75" hidden="false" customHeight="false" outlineLevel="0" collapsed="false">
      <c r="A465" s="1" t="n">
        <f aca="false">I465+(H465*60)+(G465*3600)</f>
        <v>72830</v>
      </c>
      <c r="B465" s="2" t="str">
        <f aca="false">CONCATENATE(D465,E465,F465,G465,H465,I465)</f>
        <v>20171114201350</v>
      </c>
      <c r="C465" s="1" t="str">
        <f aca="false">CONCATENATE(D465,E465,F465)</f>
        <v>20171114</v>
      </c>
      <c r="D465" s="1" t="n">
        <v>2017</v>
      </c>
      <c r="E465" s="1" t="n">
        <v>11</v>
      </c>
      <c r="F465" s="1" t="n">
        <v>14</v>
      </c>
      <c r="G465" s="1" t="n">
        <v>20</v>
      </c>
      <c r="H465" s="1" t="n">
        <v>13</v>
      </c>
      <c r="I465" s="1" t="n">
        <v>50</v>
      </c>
      <c r="J465" s="1" t="n">
        <v>184</v>
      </c>
      <c r="K465" s="1" t="s">
        <v>11</v>
      </c>
      <c r="L465" s="1" t="e">
        <f aca="false">IF(#REF!=#REF!,IF(K465="Stroke",IF(K466="Stroke",IF((J466-J465)&lt;0,1000+J466-J465,J466-J465),""),""),"")</f>
        <v>#REF!</v>
      </c>
      <c r="M465" s="1" t="s">
        <v>1</v>
      </c>
      <c r="N465" s="1" t="s">
        <v>2</v>
      </c>
      <c r="O465" s="1" t="n">
        <v>132</v>
      </c>
      <c r="P465" s="1" t="e">
        <f aca="false">IF(#REF!=#REF!,IF(K465="Stroke",IF(K466="Stroke",IF(#REF!=#REF!,IF(Q465=Q466,IF((J466-J465)&lt;0,1000+J466-J465-O465,J466-J465-O465),""),""),""),""),"")</f>
        <v>#REF!</v>
      </c>
      <c r="Q465" s="1" t="n">
        <v>1</v>
      </c>
      <c r="R465" s="1" t="e">
        <f aca="false">IF(#REF!&lt;&gt;#REF!,COUNTIFS($K$112:$K$1378,$K$112,#REF!,#REF!),"")</f>
        <v>#REF!</v>
      </c>
      <c r="S465" s="1" t="e">
        <f aca="false">IF(AND(#REF!&lt;&gt;#REF!,#REF!=#REF!,M465="positive",M466="negative"),1,"")</f>
        <v>#REF!</v>
      </c>
      <c r="T465" s="1" t="e">
        <f aca="false">IF(AND(#REF!=#REF!,K:K="stroke",M:M="positive",S465&lt;&gt;"1"),1,"")</f>
        <v>#REF!</v>
      </c>
      <c r="U465" s="1" t="e">
        <f aca="false">IF((AND(R465&lt;&gt;"",W465&lt;&gt;1,K:K="stroke",M:M="negative",#REF!=#REF!)),IF(W465&lt;&gt;0,"",1),"")</f>
        <v>#REF!</v>
      </c>
      <c r="V465" s="1" t="e">
        <f aca="false">IF(R465="","",(SUM(S465:U465)+W465))</f>
        <v>#REF!</v>
      </c>
      <c r="W465" s="1" t="e">
        <f aca="false">IF(#REF!&lt;&gt;#REF!,COUNTIFS($K$112:$K$1378,"up",#REF!,#REF!),"")</f>
        <v>#REF!</v>
      </c>
      <c r="X465" s="1" t="e">
        <f aca="false">IF(#REF!&lt;&gt;#REF!,COUNTIFS($K$112:$K$1378,"SRS",#REF!,#REF!),"")</f>
        <v>#REF!</v>
      </c>
      <c r="Y465" s="1" t="e">
        <f aca="false">IF(R465&lt;&gt;"",IF(R465=1,"",COUNTIFS($O$112:$O$1378,"&gt;40",#REF!,#REF!)),"")</f>
        <v>#REF!</v>
      </c>
    </row>
    <row r="466" customFormat="false" ht="15.75" hidden="false" customHeight="false" outlineLevel="0" collapsed="false">
      <c r="A466" s="1" t="n">
        <f aca="false">I466+(H466*60)+(G466*3600)</f>
        <v>72830</v>
      </c>
      <c r="B466" s="2" t="str">
        <f aca="false">CONCATENATE(D466,E466,F466,G466,H466,I466)</f>
        <v>20171114201350</v>
      </c>
      <c r="C466" s="1" t="str">
        <f aca="false">CONCATENATE(D466,E466,F466)</f>
        <v>20171114</v>
      </c>
      <c r="D466" s="1" t="n">
        <v>2017</v>
      </c>
      <c r="E466" s="1" t="n">
        <v>11</v>
      </c>
      <c r="F466" s="1" t="n">
        <v>14</v>
      </c>
      <c r="G466" s="1" t="n">
        <v>20</v>
      </c>
      <c r="H466" s="1" t="n">
        <v>13</v>
      </c>
      <c r="I466" s="1" t="n">
        <v>50</v>
      </c>
      <c r="J466" s="1" t="n">
        <v>186</v>
      </c>
      <c r="K466" s="1" t="s">
        <v>4</v>
      </c>
      <c r="L466" s="1" t="e">
        <f aca="false">IF(#REF!=#REF!,IF(K466="Stroke",IF(K467="Stroke",IF((J467-J466)&lt;0,1000+J467-J466,J467-J466),""),""),"")</f>
        <v>#REF!</v>
      </c>
      <c r="M466" s="1" t="s">
        <v>1</v>
      </c>
      <c r="N466" s="1" t="s">
        <v>2</v>
      </c>
      <c r="O466" s="1" t="n">
        <v>0</v>
      </c>
      <c r="P466" s="1" t="e">
        <f aca="false">IF(#REF!=#REF!,IF(K466="Stroke",IF(K467="Stroke",IF(#REF!=#REF!,IF(Q466=Q467,IF((J467-J466)&lt;0,1000+J467-J466-O466,J467-J466-O466),""),""),""),""),"")</f>
        <v>#REF!</v>
      </c>
      <c r="Q466" s="1" t="n">
        <v>1</v>
      </c>
      <c r="R466" s="1" t="e">
        <f aca="false">IF(#REF!&lt;&gt;#REF!,COUNTIFS($K$112:$K$1378,$K$112,#REF!,#REF!),"")</f>
        <v>#REF!</v>
      </c>
      <c r="S466" s="1" t="e">
        <f aca="false">IF(AND(#REF!&lt;&gt;#REF!,#REF!=#REF!,M466="positive",M467="negative"),1,"")</f>
        <v>#REF!</v>
      </c>
      <c r="T466" s="1" t="e">
        <f aca="false">IF(AND(#REF!=#REF!,K:K="stroke",M:M="positive",S466&lt;&gt;"1"),1,"")</f>
        <v>#REF!</v>
      </c>
      <c r="U466" s="1" t="e">
        <f aca="false">IF((AND(R466&lt;&gt;"",W466&lt;&gt;1,K:K="stroke",M:M="negative",#REF!=#REF!)),IF(W466&lt;&gt;0,"",1),"")</f>
        <v>#REF!</v>
      </c>
      <c r="V466" s="1" t="e">
        <f aca="false">IF(R466="","",(SUM(S466:U466)+W466))</f>
        <v>#REF!</v>
      </c>
      <c r="W466" s="1" t="e">
        <f aca="false">IF(#REF!&lt;&gt;#REF!,COUNTIFS($K$112:$K$1378,"up",#REF!,#REF!),"")</f>
        <v>#REF!</v>
      </c>
      <c r="X466" s="1" t="e">
        <f aca="false">IF(#REF!&lt;&gt;#REF!,COUNTIFS($K$112:$K$1378,"SRS",#REF!,#REF!),"")</f>
        <v>#REF!</v>
      </c>
      <c r="Y466" s="1" t="e">
        <f aca="false">IF(R466&lt;&gt;"",IF(R466=1,"",COUNTIFS($O$112:$O$1378,"&gt;40",#REF!,#REF!)),"")</f>
        <v>#REF!</v>
      </c>
    </row>
    <row r="467" customFormat="false" ht="15.75" hidden="false" customHeight="false" outlineLevel="0" collapsed="false">
      <c r="A467" s="1" t="n">
        <f aca="false">I467+(H467*60)+(G467*3600)</f>
        <v>72830</v>
      </c>
      <c r="B467" s="2" t="str">
        <f aca="false">CONCATENATE(D467,E467,F467,G467,H467,I467)</f>
        <v>20171114201350</v>
      </c>
      <c r="C467" s="1" t="str">
        <f aca="false">CONCATENATE(D467,E467,F467)</f>
        <v>20171114</v>
      </c>
      <c r="D467" s="1" t="n">
        <v>2017</v>
      </c>
      <c r="E467" s="1" t="n">
        <v>11</v>
      </c>
      <c r="F467" s="1" t="n">
        <v>14</v>
      </c>
      <c r="G467" s="1" t="n">
        <v>20</v>
      </c>
      <c r="H467" s="1" t="n">
        <v>13</v>
      </c>
      <c r="I467" s="1" t="n">
        <v>50</v>
      </c>
      <c r="J467" s="1" t="n">
        <v>188</v>
      </c>
      <c r="K467" s="1" t="s">
        <v>4</v>
      </c>
      <c r="L467" s="1" t="e">
        <f aca="false">IF(#REF!=#REF!,IF(K467="Stroke",IF(K468="Stroke",IF((J468-J467)&lt;0,1000+J468-J467,J468-J467),""),""),"")</f>
        <v>#REF!</v>
      </c>
      <c r="M467" s="1" t="s">
        <v>1</v>
      </c>
      <c r="N467" s="1" t="s">
        <v>2</v>
      </c>
      <c r="O467" s="1" t="n">
        <v>0</v>
      </c>
      <c r="P467" s="1" t="e">
        <f aca="false">IF(#REF!=#REF!,IF(K467="Stroke",IF(K468="Stroke",IF(#REF!=#REF!,IF(Q467=Q468,IF((J468-J467)&lt;0,1000+J468-J467-O467,J468-J467-O467),""),""),""),""),"")</f>
        <v>#REF!</v>
      </c>
      <c r="Q467" s="1" t="n">
        <v>1</v>
      </c>
      <c r="R467" s="1" t="e">
        <f aca="false">IF(#REF!&lt;&gt;#REF!,COUNTIFS($K$112:$K$1378,$K$112,#REF!,#REF!),"")</f>
        <v>#REF!</v>
      </c>
      <c r="S467" s="1" t="e">
        <f aca="false">IF(AND(#REF!&lt;&gt;#REF!,#REF!=#REF!,M467="positive",M468="negative"),1,"")</f>
        <v>#REF!</v>
      </c>
      <c r="T467" s="1" t="e">
        <f aca="false">IF(AND(#REF!=#REF!,K:K="stroke",M:M="positive",S467&lt;&gt;"1"),1,"")</f>
        <v>#REF!</v>
      </c>
      <c r="U467" s="1" t="e">
        <f aca="false">IF((AND(R467&lt;&gt;"",W467&lt;&gt;1,K:K="stroke",M:M="negative",#REF!=#REF!)),IF(W467&lt;&gt;0,"",1),"")</f>
        <v>#REF!</v>
      </c>
      <c r="V467" s="1" t="e">
        <f aca="false">IF(R467="","",(SUM(S467:U467)+W467))</f>
        <v>#REF!</v>
      </c>
      <c r="W467" s="1" t="e">
        <f aca="false">IF(#REF!&lt;&gt;#REF!,COUNTIFS($K$112:$K$1378,"up",#REF!,#REF!),"")</f>
        <v>#REF!</v>
      </c>
      <c r="X467" s="1" t="e">
        <f aca="false">IF(#REF!&lt;&gt;#REF!,COUNTIFS($K$112:$K$1378,"SRS",#REF!,#REF!),"")</f>
        <v>#REF!</v>
      </c>
      <c r="Y467" s="1" t="e">
        <f aca="false">IF(R467&lt;&gt;"",IF(R467=1,"",COUNTIFS($O$112:$O$1378,"&gt;40",#REF!,#REF!)),"")</f>
        <v>#REF!</v>
      </c>
    </row>
    <row r="468" customFormat="false" ht="15.75" hidden="false" customHeight="false" outlineLevel="0" collapsed="false">
      <c r="A468" s="1" t="n">
        <f aca="false">I468+(H468*60)+(G468*3600)</f>
        <v>72830</v>
      </c>
      <c r="B468" s="2" t="str">
        <f aca="false">CONCATENATE(D468,E468,F468,G468,H468,I468)</f>
        <v>20171114201350</v>
      </c>
      <c r="C468" s="1" t="str">
        <f aca="false">CONCATENATE(D468,E468,F468)</f>
        <v>20171114</v>
      </c>
      <c r="D468" s="1" t="n">
        <v>2017</v>
      </c>
      <c r="E468" s="1" t="n">
        <v>11</v>
      </c>
      <c r="F468" s="1" t="n">
        <v>14</v>
      </c>
      <c r="G468" s="1" t="n">
        <v>20</v>
      </c>
      <c r="H468" s="1" t="n">
        <v>13</v>
      </c>
      <c r="I468" s="1" t="n">
        <v>50</v>
      </c>
      <c r="J468" s="1" t="n">
        <v>192</v>
      </c>
      <c r="K468" s="1" t="s">
        <v>4</v>
      </c>
      <c r="L468" s="1" t="e">
        <f aca="false">IF(#REF!=#REF!,IF(K468="Stroke",IF(K469="Stroke",IF((J469-J468)&lt;0,1000+J469-J468,J469-J468),""),""),"")</f>
        <v>#REF!</v>
      </c>
      <c r="M468" s="1" t="s">
        <v>1</v>
      </c>
      <c r="N468" s="1" t="s">
        <v>2</v>
      </c>
      <c r="O468" s="1" t="n">
        <v>0</v>
      </c>
      <c r="P468" s="1" t="e">
        <f aca="false">IF(#REF!=#REF!,IF(K468="Stroke",IF(K469="Stroke",IF(#REF!=#REF!,IF(Q468=Q469,IF((J469-J468)&lt;0,1000+J469-J468-O468,J469-J468-O468),""),""),""),""),"")</f>
        <v>#REF!</v>
      </c>
      <c r="Q468" s="1" t="n">
        <v>1</v>
      </c>
      <c r="R468" s="1" t="e">
        <f aca="false">IF(#REF!&lt;&gt;#REF!,COUNTIFS($K$112:$K$1378,$K$112,#REF!,#REF!),"")</f>
        <v>#REF!</v>
      </c>
      <c r="S468" s="1" t="e">
        <f aca="false">IF(AND(#REF!&lt;&gt;#REF!,#REF!=#REF!,M468="positive",M469="negative"),1,"")</f>
        <v>#REF!</v>
      </c>
      <c r="T468" s="1" t="e">
        <f aca="false">IF(AND(#REF!=#REF!,K:K="stroke",M:M="positive",S468&lt;&gt;"1"),1,"")</f>
        <v>#REF!</v>
      </c>
      <c r="U468" s="1" t="e">
        <f aca="false">IF((AND(R468&lt;&gt;"",W468&lt;&gt;1,K:K="stroke",M:M="negative",#REF!=#REF!)),IF(W468&lt;&gt;0,"",1),"")</f>
        <v>#REF!</v>
      </c>
      <c r="V468" s="1" t="e">
        <f aca="false">IF(R468="","",(SUM(S468:U468)+W468))</f>
        <v>#REF!</v>
      </c>
      <c r="W468" s="1" t="e">
        <f aca="false">IF(#REF!&lt;&gt;#REF!,COUNTIFS($K$112:$K$1378,"up",#REF!,#REF!),"")</f>
        <v>#REF!</v>
      </c>
      <c r="X468" s="1" t="e">
        <f aca="false">IF(#REF!&lt;&gt;#REF!,COUNTIFS($K$112:$K$1378,"SRS",#REF!,#REF!),"")</f>
        <v>#REF!</v>
      </c>
      <c r="Y468" s="1" t="e">
        <f aca="false">IF(R468&lt;&gt;"",IF(R468=1,"",COUNTIFS($O$112:$O$1378,"&gt;40",#REF!,#REF!)),"")</f>
        <v>#REF!</v>
      </c>
    </row>
    <row r="469" customFormat="false" ht="15.75" hidden="false" customHeight="false" outlineLevel="0" collapsed="false">
      <c r="A469" s="1" t="n">
        <f aca="false">I469+(H469*60)+(G469*3600)</f>
        <v>72830</v>
      </c>
      <c r="B469" s="2" t="str">
        <f aca="false">CONCATENATE(D469,E469,F469,G469,H469,I469)</f>
        <v>20171114201350</v>
      </c>
      <c r="C469" s="1" t="str">
        <f aca="false">CONCATENATE(D469,E469,F469)</f>
        <v>20171114</v>
      </c>
      <c r="D469" s="1" t="n">
        <v>2017</v>
      </c>
      <c r="E469" s="1" t="n">
        <v>11</v>
      </c>
      <c r="F469" s="1" t="n">
        <v>14</v>
      </c>
      <c r="G469" s="1" t="n">
        <v>20</v>
      </c>
      <c r="H469" s="1" t="n">
        <v>13</v>
      </c>
      <c r="I469" s="1" t="n">
        <v>50</v>
      </c>
      <c r="J469" s="1" t="n">
        <v>343</v>
      </c>
      <c r="K469" s="1" t="s">
        <v>11</v>
      </c>
      <c r="L469" s="1" t="e">
        <f aca="false">IF(#REF!=#REF!,IF(K469="Stroke",IF(K470="Stroke",IF((J470-J469)&lt;0,1000+J470-J469,J470-J469),""),""),"")</f>
        <v>#REF!</v>
      </c>
      <c r="M469" s="1" t="s">
        <v>1</v>
      </c>
      <c r="N469" s="1" t="s">
        <v>2</v>
      </c>
      <c r="O469" s="1" t="n">
        <v>40</v>
      </c>
      <c r="P469" s="1" t="e">
        <f aca="false">IF(#REF!=#REF!,IF(K469="Stroke",IF(K470="Stroke",IF(#REF!=#REF!,IF(Q469=Q470,IF((J470-J469)&lt;0,1000+J470-J469-O469,J470-J469-O469),""),""),""),""),"")</f>
        <v>#REF!</v>
      </c>
      <c r="Q469" s="1" t="n">
        <v>1</v>
      </c>
      <c r="R469" s="1" t="e">
        <f aca="false">IF(#REF!&lt;&gt;#REF!,COUNTIFS($K$112:$K$1378,$K$112,#REF!,#REF!),"")</f>
        <v>#REF!</v>
      </c>
      <c r="S469" s="1" t="e">
        <f aca="false">IF(AND(#REF!&lt;&gt;#REF!,#REF!=#REF!,M469="positive",M470="negative"),1,"")</f>
        <v>#REF!</v>
      </c>
      <c r="T469" s="1" t="e">
        <f aca="false">IF(AND(#REF!=#REF!,K:K="stroke",M:M="positive",S469&lt;&gt;"1"),1,"")</f>
        <v>#REF!</v>
      </c>
      <c r="U469" s="1" t="e">
        <f aca="false">IF((AND(R469&lt;&gt;"",W469&lt;&gt;1,K:K="stroke",M:M="negative",#REF!=#REF!)),IF(W469&lt;&gt;0,"",1),"")</f>
        <v>#REF!</v>
      </c>
      <c r="V469" s="1" t="e">
        <f aca="false">IF(R469="","",(SUM(S469:U469)+W469))</f>
        <v>#REF!</v>
      </c>
      <c r="W469" s="1" t="e">
        <f aca="false">IF(#REF!&lt;&gt;#REF!,COUNTIFS($K$112:$K$1378,"up",#REF!,#REF!),"")</f>
        <v>#REF!</v>
      </c>
      <c r="X469" s="1" t="e">
        <f aca="false">IF(#REF!&lt;&gt;#REF!,COUNTIFS($K$112:$K$1378,"SRS",#REF!,#REF!),"")</f>
        <v>#REF!</v>
      </c>
      <c r="Y469" s="1" t="e">
        <f aca="false">IF(R469&lt;&gt;"",IF(R469=1,"",COUNTIFS($O$112:$O$1378,"&gt;40",#REF!,#REF!)),"")</f>
        <v>#REF!</v>
      </c>
    </row>
    <row r="470" customFormat="false" ht="15.75" hidden="false" customHeight="false" outlineLevel="0" collapsed="false">
      <c r="A470" s="1" t="n">
        <f aca="false">I470+(H470*60)+(G470*3600)</f>
        <v>72830</v>
      </c>
      <c r="B470" s="2" t="str">
        <f aca="false">CONCATENATE(D470,E470,F470,G470,H470,I470)</f>
        <v>20171114201350</v>
      </c>
      <c r="C470" s="1" t="str">
        <f aca="false">CONCATENATE(D470,E470,F470)</f>
        <v>20171114</v>
      </c>
      <c r="D470" s="1" t="n">
        <v>2017</v>
      </c>
      <c r="E470" s="1" t="n">
        <v>11</v>
      </c>
      <c r="F470" s="1" t="n">
        <v>14</v>
      </c>
      <c r="G470" s="1" t="n">
        <v>20</v>
      </c>
      <c r="H470" s="1" t="n">
        <v>13</v>
      </c>
      <c r="I470" s="1" t="n">
        <v>50</v>
      </c>
      <c r="J470" s="1" t="n">
        <v>478</v>
      </c>
      <c r="K470" s="1" t="s">
        <v>11</v>
      </c>
      <c r="L470" s="1" t="e">
        <f aca="false">IF(#REF!=#REF!,IF(K470="Stroke",IF(K471="Stroke",IF((J471-J470)&lt;0,1000+J471-J470,J471-J470),""),""),"")</f>
        <v>#REF!</v>
      </c>
      <c r="M470" s="1" t="s">
        <v>1</v>
      </c>
      <c r="N470" s="1" t="s">
        <v>2</v>
      </c>
      <c r="O470" s="1" t="n">
        <v>59</v>
      </c>
      <c r="P470" s="1" t="e">
        <f aca="false">IF(#REF!=#REF!,IF(K470="Stroke",IF(K471="Stroke",IF(#REF!=#REF!,IF(Q470=Q471,IF((J471-J470)&lt;0,1000+J471-J470-O470,J471-J470-O470),""),""),""),""),"")</f>
        <v>#REF!</v>
      </c>
      <c r="Q470" s="1" t="n">
        <v>1</v>
      </c>
      <c r="R470" s="1" t="e">
        <f aca="false">IF(#REF!&lt;&gt;#REF!,COUNTIFS($K$112:$K$1378,$K$112,#REF!,#REF!),"")</f>
        <v>#REF!</v>
      </c>
      <c r="S470" s="1" t="e">
        <f aca="false">IF(AND(#REF!&lt;&gt;#REF!,#REF!=#REF!,M470="positive",M471="negative"),1,"")</f>
        <v>#REF!</v>
      </c>
      <c r="T470" s="1" t="e">
        <f aca="false">IF(AND(#REF!=#REF!,K:K="stroke",M:M="positive",S470&lt;&gt;"1"),1,"")</f>
        <v>#REF!</v>
      </c>
      <c r="U470" s="1" t="e">
        <f aca="false">IF((AND(R470&lt;&gt;"",W470&lt;&gt;1,K:K="stroke",M:M="negative",#REF!=#REF!)),IF(W470&lt;&gt;0,"",1),"")</f>
        <v>#REF!</v>
      </c>
      <c r="V470" s="1" t="e">
        <f aca="false">IF(R470="","",(SUM(S470:U470)+W470))</f>
        <v>#REF!</v>
      </c>
      <c r="W470" s="1" t="e">
        <f aca="false">IF(#REF!&lt;&gt;#REF!,COUNTIFS($K$112:$K$1378,"up",#REF!,#REF!),"")</f>
        <v>#REF!</v>
      </c>
      <c r="X470" s="1" t="e">
        <f aca="false">IF(#REF!&lt;&gt;#REF!,COUNTIFS($K$112:$K$1378,"SRS",#REF!,#REF!),"")</f>
        <v>#REF!</v>
      </c>
      <c r="Y470" s="1" t="e">
        <f aca="false">IF(R470&lt;&gt;"",IF(R470=1,"",COUNTIFS($O$112:$O$1378,"&gt;40",#REF!,#REF!)),"")</f>
        <v>#REF!</v>
      </c>
    </row>
    <row r="471" customFormat="false" ht="15.75" hidden="false" customHeight="false" outlineLevel="0" collapsed="false">
      <c r="A471" s="5" t="n">
        <f aca="false">I471+(H471*60)+(G471*3600)</f>
        <v>72920</v>
      </c>
      <c r="B471" s="6" t="str">
        <f aca="false">CONCATENATE(D471,E471,F471,G471,H471,I471)</f>
        <v>20171114201520</v>
      </c>
      <c r="C471" s="5" t="str">
        <f aca="false">CONCATENATE(D471,E471,F471)</f>
        <v>20171114</v>
      </c>
      <c r="D471" s="5" t="n">
        <v>2017</v>
      </c>
      <c r="E471" s="5" t="n">
        <v>11</v>
      </c>
      <c r="F471" s="5" t="n">
        <v>14</v>
      </c>
      <c r="G471" s="5" t="n">
        <v>20</v>
      </c>
      <c r="H471" s="5" t="n">
        <v>15</v>
      </c>
      <c r="I471" s="5" t="n">
        <v>20</v>
      </c>
      <c r="J471" s="5" t="n">
        <v>271</v>
      </c>
      <c r="K471" s="5" t="s">
        <v>16</v>
      </c>
      <c r="L471" s="5" t="e">
        <f aca="false">IF(#REF!=#REF!,IF(K471="Stroke",IF(K472="Stroke",IF((J472-J471)&lt;0,1000+J472-J471,J472-J471),""),""),"")</f>
        <v>#REF!</v>
      </c>
      <c r="M471" s="5" t="s">
        <v>1</v>
      </c>
      <c r="N471" s="5" t="s">
        <v>2</v>
      </c>
      <c r="O471" s="5" t="n">
        <v>0</v>
      </c>
      <c r="P471" s="5" t="e">
        <f aca="false">IF(#REF!=#REF!,IF(K471="Stroke",IF(K472="Stroke",IF(#REF!=#REF!,IF(Q471=Q472,IF((J472-J471)&lt;0,1000+J472-J471-O471,J472-J471-O471),""),""),""),""),"")</f>
        <v>#REF!</v>
      </c>
      <c r="Q471" s="5"/>
      <c r="R471" s="5" t="e">
        <f aca="false">IF(#REF!&lt;&gt;#REF!,COUNTIFS($K$112:$K$1378,$K$112,#REF!,#REF!),"")</f>
        <v>#REF!</v>
      </c>
      <c r="S471" s="5" t="e">
        <f aca="false">IF(AND(#REF!&lt;&gt;#REF!,#REF!=#REF!,M471="positive",M472="negative"),1,"")</f>
        <v>#REF!</v>
      </c>
      <c r="T471" s="5" t="e">
        <f aca="false">IF(AND(#REF!=#REF!,K:K="stroke",M:M="positive",S471&lt;&gt;"1"),1,"")</f>
        <v>#REF!</v>
      </c>
      <c r="U471" s="5" t="e">
        <f aca="false">IF((AND(R471&lt;&gt;"",W471&lt;&gt;1,K:K="stroke",M:M="negative",#REF!=#REF!)),IF(W471&lt;&gt;0,"",1),"")</f>
        <v>#REF!</v>
      </c>
      <c r="V471" s="5" t="e">
        <f aca="false">IF(R471="","",(SUM(S471:U471)+W471))</f>
        <v>#REF!</v>
      </c>
      <c r="W471" s="5" t="e">
        <f aca="false">IF(#REF!&lt;&gt;#REF!,COUNTIFS($K$112:$K$1378,"up",#REF!,#REF!),"")</f>
        <v>#REF!</v>
      </c>
      <c r="X471" s="5" t="e">
        <f aca="false">IF(#REF!&lt;&gt;#REF!,COUNTIFS($K$112:$K$1378,"SRS",#REF!,#REF!),"")</f>
        <v>#REF!</v>
      </c>
      <c r="Y471" s="5" t="e">
        <f aca="false">IF(R471&lt;&gt;"",IF(R471=1,"",COUNTIFS($O$112:$O$1378,"&gt;40",#REF!,#REF!)),"")</f>
        <v>#REF!</v>
      </c>
      <c r="Z471" s="5" t="s">
        <v>50</v>
      </c>
      <c r="AA471" s="5"/>
      <c r="AB471" s="5"/>
      <c r="AC471" s="5"/>
      <c r="AD471" s="5"/>
      <c r="AE471" s="5"/>
      <c r="AF471" s="5"/>
      <c r="AG471" s="5"/>
      <c r="AH471" s="5"/>
    </row>
    <row r="472" customFormat="false" ht="15.75" hidden="false" customHeight="false" outlineLevel="0" collapsed="false">
      <c r="A472" s="1" t="n">
        <f aca="false">I472+(H472*60)+(G472*3600)</f>
        <v>72920</v>
      </c>
      <c r="B472" s="2" t="str">
        <f aca="false">CONCATENATE(D472,E472,F472,G472,H472,I472)</f>
        <v>20171114201520</v>
      </c>
      <c r="C472" s="1" t="str">
        <f aca="false">CONCATENATE(D472,E472,F472)</f>
        <v>20171114</v>
      </c>
      <c r="D472" s="1" t="n">
        <v>2017</v>
      </c>
      <c r="E472" s="1" t="n">
        <v>11</v>
      </c>
      <c r="F472" s="1" t="n">
        <v>14</v>
      </c>
      <c r="G472" s="1" t="n">
        <v>20</v>
      </c>
      <c r="H472" s="1" t="n">
        <v>15</v>
      </c>
      <c r="I472" s="1" t="n">
        <v>20</v>
      </c>
      <c r="J472" s="1" t="n">
        <v>418</v>
      </c>
      <c r="K472" s="1" t="s">
        <v>11</v>
      </c>
      <c r="L472" s="1" t="e">
        <f aca="false">IF(#REF!=#REF!,IF(K472="Stroke",IF(K473="Stroke",IF((J473-J472)&lt;0,1000+J473-J472,J473-J472),""),""),"")</f>
        <v>#REF!</v>
      </c>
      <c r="M472" s="1" t="s">
        <v>1</v>
      </c>
      <c r="N472" s="1" t="s">
        <v>2</v>
      </c>
      <c r="O472" s="1" t="n">
        <v>10</v>
      </c>
      <c r="P472" s="1" t="e">
        <f aca="false">IF(#REF!=#REF!,IF(K472="Stroke",IF(K473="Stroke",IF(#REF!=#REF!,IF(Q472=Q473,IF((J473-J472)&lt;0,1000+J473-J472-O472,J473-J472-O472),""),""),""),""),"")</f>
        <v>#REF!</v>
      </c>
      <c r="Q472" s="1" t="n">
        <v>1</v>
      </c>
      <c r="R472" s="1" t="e">
        <f aca="false">IF(#REF!&lt;&gt;#REF!,COUNTIFS($K$112:$K$1378,$K$112,#REF!,#REF!),"")</f>
        <v>#REF!</v>
      </c>
      <c r="S472" s="1" t="e">
        <f aca="false">IF(AND(#REF!&lt;&gt;#REF!,#REF!=#REF!,M472="positive",M473="negative"),1,"")</f>
        <v>#REF!</v>
      </c>
      <c r="T472" s="1" t="e">
        <f aca="false">IF(AND(#REF!=#REF!,K:K="stroke",M:M="positive",S472&lt;&gt;"1"),1,"")</f>
        <v>#REF!</v>
      </c>
      <c r="U472" s="1" t="e">
        <f aca="false">IF((AND(R472&lt;&gt;"",W472&lt;&gt;1,K:K="stroke",M:M="negative",#REF!=#REF!)),IF(W472&lt;&gt;0,"",1),"")</f>
        <v>#REF!</v>
      </c>
      <c r="V472" s="1" t="e">
        <f aca="false">IF(R472="","",(SUM(S472:U472)+W472))</f>
        <v>#REF!</v>
      </c>
      <c r="W472" s="1" t="e">
        <f aca="false">IF(#REF!&lt;&gt;#REF!,COUNTIFS($K$112:$K$1378,"up",#REF!,#REF!),"")</f>
        <v>#REF!</v>
      </c>
      <c r="X472" s="1" t="e">
        <f aca="false">IF(#REF!&lt;&gt;#REF!,COUNTIFS($K$112:$K$1378,"SRS",#REF!,#REF!),"")</f>
        <v>#REF!</v>
      </c>
      <c r="Y472" s="1" t="e">
        <f aca="false">IF(R472&lt;&gt;"",IF(R472=1,"",COUNTIFS($O$112:$O$1378,"&gt;40",#REF!,#REF!)),"")</f>
        <v>#REF!</v>
      </c>
    </row>
    <row r="473" customFormat="false" ht="15.75" hidden="false" customHeight="false" outlineLevel="0" collapsed="false">
      <c r="A473" s="1" t="n">
        <f aca="false">I473+(H473*60)+(G473*3600)</f>
        <v>72920</v>
      </c>
      <c r="B473" s="2" t="str">
        <f aca="false">CONCATENATE(D473,E473,F473,G473,H473,I473)</f>
        <v>20171114201520</v>
      </c>
      <c r="C473" s="1" t="str">
        <f aca="false">CONCATENATE(D473,E473,F473)</f>
        <v>20171114</v>
      </c>
      <c r="D473" s="1" t="n">
        <v>2017</v>
      </c>
      <c r="E473" s="1" t="n">
        <v>11</v>
      </c>
      <c r="F473" s="1" t="n">
        <v>14</v>
      </c>
      <c r="G473" s="1" t="n">
        <v>20</v>
      </c>
      <c r="H473" s="1" t="n">
        <v>15</v>
      </c>
      <c r="I473" s="1" t="n">
        <v>20</v>
      </c>
      <c r="J473" s="1" t="n">
        <v>494</v>
      </c>
      <c r="K473" s="1" t="s">
        <v>11</v>
      </c>
      <c r="L473" s="1" t="e">
        <f aca="false">IF(#REF!=#REF!,IF(K473="Stroke",IF(K474="Stroke",IF((J474-J473)&lt;0,1000+J474-J473,J474-J473),""),""),"")</f>
        <v>#REF!</v>
      </c>
      <c r="M473" s="1" t="s">
        <v>1</v>
      </c>
      <c r="N473" s="1" t="s">
        <v>2</v>
      </c>
      <c r="O473" s="1" t="n">
        <v>356</v>
      </c>
      <c r="P473" s="1" t="e">
        <f aca="false">IF(#REF!=#REF!,IF(K473="Stroke",IF(K474="Stroke",IF(#REF!=#REF!,IF(Q473=Q474,IF((J474-J473)&lt;0,1000+J474-J473-O473,J474-J473-O473),""),""),""),""),"")</f>
        <v>#REF!</v>
      </c>
      <c r="Q473" s="1" t="n">
        <v>2</v>
      </c>
      <c r="R473" s="1" t="e">
        <f aca="false">IF(#REF!&lt;&gt;#REF!,COUNTIFS($K$112:$K$1378,$K$112,#REF!,#REF!),"")</f>
        <v>#REF!</v>
      </c>
      <c r="S473" s="1" t="e">
        <f aca="false">IF(AND(#REF!&lt;&gt;#REF!,#REF!=#REF!,M473="positive",M474="negative"),1,"")</f>
        <v>#REF!</v>
      </c>
      <c r="T473" s="1" t="e">
        <f aca="false">IF(AND(#REF!=#REF!,K:K="stroke",M:M="positive",S473&lt;&gt;"1"),1,"")</f>
        <v>#REF!</v>
      </c>
      <c r="U473" s="1" t="e">
        <f aca="false">IF((AND(R473&lt;&gt;"",W473&lt;&gt;1,K:K="stroke",M:M="negative",#REF!=#REF!)),IF(W473&lt;&gt;0,"",1),"")</f>
        <v>#REF!</v>
      </c>
      <c r="V473" s="1" t="e">
        <f aca="false">IF(R473="","",(SUM(S473:U473)+W473))</f>
        <v>#REF!</v>
      </c>
      <c r="W473" s="1" t="e">
        <f aca="false">IF(#REF!&lt;&gt;#REF!,COUNTIFS($K$112:$K$1378,"up",#REF!,#REF!),"")</f>
        <v>#REF!</v>
      </c>
      <c r="X473" s="1" t="e">
        <f aca="false">IF(#REF!&lt;&gt;#REF!,COUNTIFS($K$112:$K$1378,"SRS",#REF!,#REF!),"")</f>
        <v>#REF!</v>
      </c>
      <c r="Y473" s="1" t="e">
        <f aca="false">IF(R473&lt;&gt;"",IF(R473=1,"",COUNTIFS($O$112:$O$1378,"&gt;40",#REF!,#REF!)),"")</f>
        <v>#REF!</v>
      </c>
    </row>
    <row r="474" customFormat="false" ht="15.75" hidden="false" customHeight="false" outlineLevel="0" collapsed="false">
      <c r="A474" s="1" t="n">
        <f aca="false">I474+(H474*60)+(G474*3600)</f>
        <v>72920</v>
      </c>
      <c r="B474" s="2" t="str">
        <f aca="false">CONCATENATE(D474,E474,F474,G474,H474,I474)</f>
        <v>20171114201520</v>
      </c>
      <c r="C474" s="1" t="str">
        <f aca="false">CONCATENATE(D474,E474,F474)</f>
        <v>20171114</v>
      </c>
      <c r="D474" s="1" t="n">
        <v>2017</v>
      </c>
      <c r="E474" s="1" t="n">
        <v>11</v>
      </c>
      <c r="F474" s="1" t="n">
        <v>14</v>
      </c>
      <c r="G474" s="1" t="n">
        <v>20</v>
      </c>
      <c r="H474" s="1" t="n">
        <v>15</v>
      </c>
      <c r="I474" s="1" t="n">
        <v>20</v>
      </c>
      <c r="J474" s="1" t="n">
        <v>511</v>
      </c>
      <c r="K474" s="1" t="s">
        <v>4</v>
      </c>
      <c r="L474" s="1" t="e">
        <f aca="false">IF(#REF!=#REF!,IF(K474="Stroke",IF(K475="Stroke",IF((J475-J474)&lt;0,1000+J475-J474,J475-J474),""),""),"")</f>
        <v>#REF!</v>
      </c>
      <c r="M474" s="1" t="s">
        <v>1</v>
      </c>
      <c r="N474" s="1" t="s">
        <v>2</v>
      </c>
      <c r="O474" s="1" t="n">
        <v>0</v>
      </c>
      <c r="P474" s="1" t="e">
        <f aca="false">IF(#REF!=#REF!,IF(K474="Stroke",IF(K475="Stroke",IF(#REF!=#REF!,IF(Q474=Q475,IF((J475-J474)&lt;0,1000+J475-J474-O474,J475-J474-O474),""),""),""),""),"")</f>
        <v>#REF!</v>
      </c>
      <c r="Q474" s="1" t="n">
        <v>2</v>
      </c>
      <c r="R474" s="1" t="e">
        <f aca="false">IF(#REF!&lt;&gt;#REF!,COUNTIFS($K$112:$K$1378,$K$112,#REF!,#REF!),"")</f>
        <v>#REF!</v>
      </c>
      <c r="S474" s="1" t="e">
        <f aca="false">IF(AND(#REF!&lt;&gt;#REF!,#REF!=#REF!,M474="positive",M475="negative"),1,"")</f>
        <v>#REF!</v>
      </c>
      <c r="T474" s="1" t="e">
        <f aca="false">IF(AND(#REF!=#REF!,K:K="stroke",M:M="positive",S474&lt;&gt;"1"),1,"")</f>
        <v>#REF!</v>
      </c>
      <c r="U474" s="1" t="e">
        <f aca="false">IF((AND(R474&lt;&gt;"",W474&lt;&gt;1,K:K="stroke",M:M="negative",#REF!=#REF!)),IF(W474&lt;&gt;0,"",1),"")</f>
        <v>#REF!</v>
      </c>
      <c r="V474" s="1" t="e">
        <f aca="false">IF(R474="","",(SUM(S474:U474)+W474))</f>
        <v>#REF!</v>
      </c>
      <c r="W474" s="1" t="e">
        <f aca="false">IF(#REF!&lt;&gt;#REF!,COUNTIFS($K$112:$K$1378,"up",#REF!,#REF!),"")</f>
        <v>#REF!</v>
      </c>
      <c r="X474" s="1" t="e">
        <f aca="false">IF(#REF!&lt;&gt;#REF!,COUNTIFS($K$112:$K$1378,"SRS",#REF!,#REF!),"")</f>
        <v>#REF!</v>
      </c>
      <c r="Y474" s="1" t="e">
        <f aca="false">IF(R474&lt;&gt;"",IF(R474=1,"",COUNTIFS($O$112:$O$1378,"&gt;40",#REF!,#REF!)),"")</f>
        <v>#REF!</v>
      </c>
    </row>
    <row r="475" customFormat="false" ht="15.75" hidden="false" customHeight="false" outlineLevel="0" collapsed="false">
      <c r="A475" s="1" t="n">
        <f aca="false">I475+(H475*60)+(G475*3600)</f>
        <v>72920</v>
      </c>
      <c r="B475" s="2" t="str">
        <f aca="false">CONCATENATE(D475,E475,F475,G475,H475,I475)</f>
        <v>20171114201520</v>
      </c>
      <c r="C475" s="1" t="str">
        <f aca="false">CONCATENATE(D475,E475,F475)</f>
        <v>20171114</v>
      </c>
      <c r="D475" s="1" t="n">
        <v>2017</v>
      </c>
      <c r="E475" s="1" t="n">
        <v>11</v>
      </c>
      <c r="F475" s="1" t="n">
        <v>14</v>
      </c>
      <c r="G475" s="1" t="n">
        <v>20</v>
      </c>
      <c r="H475" s="1" t="n">
        <v>15</v>
      </c>
      <c r="I475" s="1" t="n">
        <v>20</v>
      </c>
      <c r="J475" s="1" t="n">
        <v>829</v>
      </c>
      <c r="K475" s="1" t="s">
        <v>4</v>
      </c>
      <c r="L475" s="1" t="e">
        <f aca="false">IF(#REF!=#REF!,IF(K475="Stroke",IF(K476="Stroke",IF((J476-J475)&lt;0,1000+J476-J475,J476-J475),""),""),"")</f>
        <v>#REF!</v>
      </c>
      <c r="M475" s="1" t="s">
        <v>1</v>
      </c>
      <c r="N475" s="1" t="s">
        <v>2</v>
      </c>
      <c r="O475" s="1" t="n">
        <v>0</v>
      </c>
      <c r="P475" s="1" t="e">
        <f aca="false">IF(#REF!=#REF!,IF(K475="Stroke",IF(K476="Stroke",IF(#REF!=#REF!,IF(Q475=Q476,IF((J476-J475)&lt;0,1000+J476-J475-O475,J476-J475-O475),""),""),""),""),"")</f>
        <v>#REF!</v>
      </c>
      <c r="Q475" s="1" t="n">
        <v>2</v>
      </c>
      <c r="R475" s="1" t="e">
        <f aca="false">IF(#REF!&lt;&gt;#REF!,COUNTIFS($K$112:$K$1378,$K$112,#REF!,#REF!),"")</f>
        <v>#REF!</v>
      </c>
      <c r="S475" s="1" t="e">
        <f aca="false">IF(AND(#REF!&lt;&gt;#REF!,#REF!=#REF!,M475="positive",M476="negative"),1,"")</f>
        <v>#REF!</v>
      </c>
      <c r="T475" s="1" t="e">
        <f aca="false">IF(AND(#REF!=#REF!,K:K="stroke",M:M="positive",S475&lt;&gt;"1"),1,"")</f>
        <v>#REF!</v>
      </c>
      <c r="U475" s="1" t="e">
        <f aca="false">IF((AND(R475&lt;&gt;"",W475&lt;&gt;1,K:K="stroke",M:M="negative",#REF!=#REF!)),IF(W475&lt;&gt;0,"",1),"")</f>
        <v>#REF!</v>
      </c>
      <c r="V475" s="1" t="e">
        <f aca="false">IF(R475="","",(SUM(S475:U475)+W475))</f>
        <v>#REF!</v>
      </c>
      <c r="W475" s="1" t="e">
        <f aca="false">IF(#REF!&lt;&gt;#REF!,COUNTIFS($K$112:$K$1378,"up",#REF!,#REF!),"")</f>
        <v>#REF!</v>
      </c>
      <c r="X475" s="1" t="e">
        <f aca="false">IF(#REF!&lt;&gt;#REF!,COUNTIFS($K$112:$K$1378,"SRS",#REF!,#REF!),"")</f>
        <v>#REF!</v>
      </c>
      <c r="Y475" s="1" t="e">
        <f aca="false">IF(R475&lt;&gt;"",IF(R475=1,"",COUNTIFS($O$112:$O$1378,"&gt;40",#REF!,#REF!)),"")</f>
        <v>#REF!</v>
      </c>
    </row>
    <row r="476" customFormat="false" ht="15.75" hidden="false" customHeight="false" outlineLevel="0" collapsed="false">
      <c r="A476" s="5" t="n">
        <f aca="false">I476+(H476*60)+(G476*3600)</f>
        <v>72949</v>
      </c>
      <c r="B476" s="6" t="str">
        <f aca="false">CONCATENATE(D476,E476,F476,G476,H476,I476)</f>
        <v>20171114201549</v>
      </c>
      <c r="C476" s="5" t="str">
        <f aca="false">CONCATENATE(D476,E476,F476)</f>
        <v>20171114</v>
      </c>
      <c r="D476" s="5" t="n">
        <v>2017</v>
      </c>
      <c r="E476" s="5" t="n">
        <v>11</v>
      </c>
      <c r="F476" s="5" t="n">
        <v>14</v>
      </c>
      <c r="G476" s="5" t="n">
        <v>20</v>
      </c>
      <c r="H476" s="5" t="n">
        <v>15</v>
      </c>
      <c r="I476" s="5" t="n">
        <v>49</v>
      </c>
      <c r="J476" s="5" t="n">
        <v>604</v>
      </c>
      <c r="K476" s="5" t="s">
        <v>11</v>
      </c>
      <c r="L476" s="5" t="e">
        <f aca="false">IF(#REF!=#REF!,IF(K476="Stroke",IF(K477="Stroke",IF((J477-J476)&lt;0,1000+J477-J476,J477-J476),""),""),"")</f>
        <v>#REF!</v>
      </c>
      <c r="M476" s="5" t="s">
        <v>1</v>
      </c>
      <c r="N476" s="5" t="s">
        <v>2</v>
      </c>
      <c r="O476" s="5" t="n">
        <v>11</v>
      </c>
      <c r="P476" s="5" t="e">
        <f aca="false">IF(#REF!=#REF!,IF(K476="Stroke",IF(K477="Stroke",IF(#REF!=#REF!,IF(Q476=Q477,IF((J477-J476)&lt;0,1000+J477-J476-O476,J477-J476-O476),""),""),""),""),"")</f>
        <v>#REF!</v>
      </c>
      <c r="Q476" s="5" t="n">
        <v>1</v>
      </c>
      <c r="R476" s="5" t="e">
        <f aca="false">IF(#REF!&lt;&gt;#REF!,COUNTIFS($K$112:$K$1378,$K$112,#REF!,#REF!),"")</f>
        <v>#REF!</v>
      </c>
      <c r="S476" s="5" t="e">
        <f aca="false">IF(AND(#REF!&lt;&gt;#REF!,#REF!=#REF!,M476="positive",M477="negative"),1,"")</f>
        <v>#REF!</v>
      </c>
      <c r="T476" s="5" t="e">
        <f aca="false">IF(AND(#REF!=#REF!,K:K="stroke",M:M="positive",S476&lt;&gt;"1"),1,"")</f>
        <v>#REF!</v>
      </c>
      <c r="U476" s="5" t="e">
        <f aca="false">IF((AND(R476&lt;&gt;"",W476&lt;&gt;1,K:K="stroke",M:M="negative",#REF!=#REF!)),IF(W476&lt;&gt;0,"",1),"")</f>
        <v>#REF!</v>
      </c>
      <c r="V476" s="5" t="e">
        <f aca="false">IF(R476="","",(SUM(S476:U476)+W476))</f>
        <v>#REF!</v>
      </c>
      <c r="W476" s="5" t="e">
        <f aca="false">IF(#REF!&lt;&gt;#REF!,COUNTIFS($K$112:$K$1378,"up",#REF!,#REF!),"")</f>
        <v>#REF!</v>
      </c>
      <c r="X476" s="5" t="e">
        <f aca="false">IF(#REF!&lt;&gt;#REF!,COUNTIFS($K$112:$K$1378,"SRS",#REF!,#REF!),"")</f>
        <v>#REF!</v>
      </c>
      <c r="Y476" s="5" t="e">
        <f aca="false">IF(R476&lt;&gt;"",IF(R476=1,"",COUNTIFS($O$112:$O$1378,"&gt;40",#REF!,#REF!)),"")</f>
        <v>#REF!</v>
      </c>
      <c r="Z476" s="5"/>
      <c r="AA476" s="5"/>
      <c r="AB476" s="5"/>
      <c r="AC476" s="5"/>
      <c r="AD476" s="5"/>
      <c r="AE476" s="5"/>
      <c r="AF476" s="5"/>
      <c r="AG476" s="5"/>
      <c r="AH476" s="5"/>
    </row>
    <row r="477" s="5" customFormat="true" ht="15.75" hidden="false" customHeight="false" outlineLevel="0" collapsed="false">
      <c r="A477" s="1" t="n">
        <f aca="false">I477+(H477*60)+(G477*3600)</f>
        <v>72949</v>
      </c>
      <c r="B477" s="2" t="str">
        <f aca="false">CONCATENATE(D477,E477,F477,G477,H477,I477)</f>
        <v>20171114201549</v>
      </c>
      <c r="C477" s="1" t="str">
        <f aca="false">CONCATENATE(D477,E477,F477)</f>
        <v>20171114</v>
      </c>
      <c r="D477" s="1" t="n">
        <v>2017</v>
      </c>
      <c r="E477" s="1" t="n">
        <v>11</v>
      </c>
      <c r="F477" s="1" t="n">
        <v>14</v>
      </c>
      <c r="G477" s="1" t="n">
        <v>20</v>
      </c>
      <c r="H477" s="1" t="n">
        <v>15</v>
      </c>
      <c r="I477" s="1" t="n">
        <v>49</v>
      </c>
      <c r="J477" s="1" t="n">
        <v>656</v>
      </c>
      <c r="K477" s="1" t="s">
        <v>11</v>
      </c>
      <c r="L477" s="1" t="e">
        <f aca="false">IF(#REF!=#REF!,IF(K477="Stroke",IF(K478="Stroke",IF((J478-J477)&lt;0,1000+J478-J477,J478-J477),""),""),"")</f>
        <v>#REF!</v>
      </c>
      <c r="M477" s="1" t="s">
        <v>1</v>
      </c>
      <c r="N477" s="1" t="s">
        <v>2</v>
      </c>
      <c r="O477" s="1" t="n">
        <v>10</v>
      </c>
      <c r="P477" s="1" t="e">
        <f aca="false">IF(#REF!=#REF!,IF(K477="Stroke",IF(K478="Stroke",IF(#REF!=#REF!,IF(Q477=Q478,IF((J478-J477)&lt;0,1000+J478-J477-O477,J478-J477-O477),""),""),""),""),"")</f>
        <v>#REF!</v>
      </c>
      <c r="Q477" s="1" t="n">
        <v>1</v>
      </c>
      <c r="R477" s="1" t="e">
        <f aca="false">IF(#REF!&lt;&gt;#REF!,COUNTIFS($K$112:$K$1378,$K$112,#REF!,#REF!),"")</f>
        <v>#REF!</v>
      </c>
      <c r="S477" s="1" t="e">
        <f aca="false">IF(AND(#REF!&lt;&gt;#REF!,#REF!=#REF!,M477="positive",M478="negative"),1,"")</f>
        <v>#REF!</v>
      </c>
      <c r="T477" s="1" t="e">
        <f aca="false">IF(AND(#REF!=#REF!,K:K="stroke",M:M="positive",S477&lt;&gt;"1"),1,"")</f>
        <v>#REF!</v>
      </c>
      <c r="U477" s="1" t="e">
        <f aca="false">IF((AND(R477&lt;&gt;"",W477&lt;&gt;1,K:K="stroke",M:M="negative",#REF!=#REF!)),IF(W477&lt;&gt;0,"",1),"")</f>
        <v>#REF!</v>
      </c>
      <c r="V477" s="1" t="e">
        <f aca="false">IF(R477="","",(SUM(S477:U477)+W477))</f>
        <v>#REF!</v>
      </c>
      <c r="W477" s="1" t="e">
        <f aca="false">IF(#REF!&lt;&gt;#REF!,COUNTIFS($K$112:$K$1378,"up",#REF!,#REF!),"")</f>
        <v>#REF!</v>
      </c>
      <c r="X477" s="1" t="e">
        <f aca="false">IF(#REF!&lt;&gt;#REF!,COUNTIFS($K$112:$K$1378,"SRS",#REF!,#REF!),"")</f>
        <v>#REF!</v>
      </c>
      <c r="Y477" s="1" t="e">
        <f aca="false">IF(R477&lt;&gt;"",IF(R477=1,"",COUNTIFS($O$112:$O$1378,"&gt;40",#REF!,#REF!)),"")</f>
        <v>#REF!</v>
      </c>
      <c r="Z477" s="1"/>
      <c r="AA477" s="1"/>
      <c r="AB477" s="1"/>
      <c r="AC477" s="1"/>
      <c r="AD477" s="1"/>
      <c r="AE477" s="1"/>
      <c r="AF477" s="1"/>
      <c r="AG477" s="1"/>
      <c r="AH477" s="1"/>
    </row>
    <row r="478" customFormat="false" ht="15.75" hidden="false" customHeight="false" outlineLevel="0" collapsed="false">
      <c r="A478" s="1" t="n">
        <f aca="false">I478+(H478*60)+(G478*3600)</f>
        <v>72949</v>
      </c>
      <c r="B478" s="2" t="str">
        <f aca="false">CONCATENATE(D478,E478,F478,G478,H478,I478)</f>
        <v>20171114201549</v>
      </c>
      <c r="C478" s="1" t="str">
        <f aca="false">CONCATENATE(D478,E478,F478)</f>
        <v>20171114</v>
      </c>
      <c r="D478" s="1" t="n">
        <v>2017</v>
      </c>
      <c r="E478" s="1" t="n">
        <v>11</v>
      </c>
      <c r="F478" s="1" t="n">
        <v>14</v>
      </c>
      <c r="G478" s="1" t="n">
        <v>20</v>
      </c>
      <c r="H478" s="1" t="n">
        <v>15</v>
      </c>
      <c r="I478" s="1" t="n">
        <v>49</v>
      </c>
      <c r="J478" s="1" t="n">
        <v>717</v>
      </c>
      <c r="K478" s="1" t="s">
        <v>11</v>
      </c>
      <c r="L478" s="1" t="e">
        <f aca="false">IF(#REF!=#REF!,IF(K478="Stroke",IF(K479="Stroke",IF((J479-J478)&lt;0,1000+J479-J478,J479-J478),""),""),"")</f>
        <v>#REF!</v>
      </c>
      <c r="M478" s="1" t="s">
        <v>1</v>
      </c>
      <c r="N478" s="1" t="s">
        <v>2</v>
      </c>
      <c r="O478" s="1" t="n">
        <v>16</v>
      </c>
      <c r="P478" s="1" t="e">
        <f aca="false">IF(#REF!=#REF!,IF(K478="Stroke",IF(K479="Stroke",IF(#REF!=#REF!,IF(Q478=Q479,IF((J479-J478)&lt;0,1000+J479-J478-O478,J479-J478-O478),""),""),""),""),"")</f>
        <v>#REF!</v>
      </c>
      <c r="Q478" s="1" t="n">
        <v>1</v>
      </c>
      <c r="R478" s="1" t="e">
        <f aca="false">IF(#REF!&lt;&gt;#REF!,COUNTIFS($K$112:$K$1378,$K$112,#REF!,#REF!),"")</f>
        <v>#REF!</v>
      </c>
      <c r="S478" s="1" t="e">
        <f aca="false">IF(AND(#REF!&lt;&gt;#REF!,#REF!=#REF!,M478="positive",M479="negative"),1,"")</f>
        <v>#REF!</v>
      </c>
      <c r="T478" s="1" t="e">
        <f aca="false">IF(AND(#REF!=#REF!,K:K="stroke",M:M="positive",S478&lt;&gt;"1"),1,"")</f>
        <v>#REF!</v>
      </c>
      <c r="U478" s="1" t="e">
        <f aca="false">IF((AND(R478&lt;&gt;"",W478&lt;&gt;1,K:K="stroke",M:M="negative",#REF!=#REF!)),IF(W478&lt;&gt;0,"",1),"")</f>
        <v>#REF!</v>
      </c>
      <c r="V478" s="1" t="e">
        <f aca="false">IF(R478="","",(SUM(S478:U478)+W478))</f>
        <v>#REF!</v>
      </c>
      <c r="W478" s="1" t="e">
        <f aca="false">IF(#REF!&lt;&gt;#REF!,COUNTIFS($K$112:$K$1378,"up",#REF!,#REF!),"")</f>
        <v>#REF!</v>
      </c>
      <c r="X478" s="1" t="e">
        <f aca="false">IF(#REF!&lt;&gt;#REF!,COUNTIFS($K$112:$K$1378,"SRS",#REF!,#REF!),"")</f>
        <v>#REF!</v>
      </c>
      <c r="Y478" s="1" t="e">
        <f aca="false">IF(R478&lt;&gt;"",IF(R478=1,"",COUNTIFS($O$112:$O$1378,"&gt;40",#REF!,#REF!)),"")</f>
        <v>#REF!</v>
      </c>
    </row>
    <row r="479" customFormat="false" ht="15.75" hidden="false" customHeight="false" outlineLevel="0" collapsed="false">
      <c r="A479" s="1" t="n">
        <f aca="false">I479+(H479*60)+(G479*3600)</f>
        <v>72949</v>
      </c>
      <c r="B479" s="2" t="str">
        <f aca="false">CONCATENATE(D479,E479,F479,G479,H479,I479)</f>
        <v>20171114201549</v>
      </c>
      <c r="C479" s="1" t="str">
        <f aca="false">CONCATENATE(D480,E479,F479)</f>
        <v>20171114</v>
      </c>
      <c r="D479" s="1" t="n">
        <v>2017</v>
      </c>
      <c r="E479" s="1" t="n">
        <v>11</v>
      </c>
      <c r="F479" s="1" t="n">
        <v>14</v>
      </c>
      <c r="G479" s="1" t="n">
        <v>20</v>
      </c>
      <c r="H479" s="1" t="n">
        <v>15</v>
      </c>
      <c r="I479" s="1" t="n">
        <v>49</v>
      </c>
      <c r="J479" s="1" t="n">
        <v>784</v>
      </c>
      <c r="K479" s="1" t="s">
        <v>11</v>
      </c>
      <c r="L479" s="1" t="e">
        <f aca="false">IF(#REF!=#REF!,IF(K479="Stroke",IF(K480="Stroke",IF((J480-J479)&lt;0,1000+J480-J479,J480-J479),""),""),"")</f>
        <v>#REF!</v>
      </c>
      <c r="M479" s="1" t="s">
        <v>1</v>
      </c>
      <c r="N479" s="1" t="s">
        <v>2</v>
      </c>
      <c r="O479" s="1" t="n">
        <v>198</v>
      </c>
      <c r="P479" s="1" t="e">
        <f aca="false">IF(#REF!=#REF!,IF(K479="Stroke",IF(K480="Stroke",IF(#REF!=#REF!,IF(Q479=Q480,IF((J480-J479)&lt;0,1000+J480-J479-O479,J480-J479-O479),""),""),""),""),"")</f>
        <v>#REF!</v>
      </c>
      <c r="Q479" s="1" t="n">
        <v>1</v>
      </c>
      <c r="R479" s="1" t="e">
        <f aca="false">IF(#REF!&lt;&gt;#REF!,COUNTIFS($K$112:$K$1378,$K$112,#REF!,#REF!),"")</f>
        <v>#REF!</v>
      </c>
      <c r="S479" s="1" t="e">
        <f aca="false">IF(AND(#REF!&lt;&gt;#REF!,#REF!=#REF!,M479="positive",M480="negative"),1,"")</f>
        <v>#REF!</v>
      </c>
      <c r="T479" s="1" t="e">
        <f aca="false">IF(AND(#REF!=#REF!,K:K="stroke",M:M="positive",S479&lt;&gt;"1"),1,"")</f>
        <v>#REF!</v>
      </c>
      <c r="U479" s="1" t="e">
        <f aca="false">IF((AND(R479&lt;&gt;"",W479&lt;&gt;1,K:K="stroke",M:M="negative",#REF!=#REF!)),IF(W479&lt;&gt;0,"",1),"")</f>
        <v>#REF!</v>
      </c>
      <c r="V479" s="1" t="e">
        <f aca="false">IF(R479="","",(SUM(S479:U479)+W479))</f>
        <v>#REF!</v>
      </c>
      <c r="W479" s="1" t="e">
        <f aca="false">IF(#REF!&lt;&gt;#REF!,COUNTIFS($K$112:$K$1378,"up",#REF!,#REF!),"")</f>
        <v>#REF!</v>
      </c>
      <c r="X479" s="1" t="e">
        <f aca="false">IF(#REF!&lt;&gt;#REF!,COUNTIFS($K$112:$K$1378,"SRS",#REF!,#REF!),"")</f>
        <v>#REF!</v>
      </c>
      <c r="Y479" s="1" t="e">
        <f aca="false">IF(R479&lt;&gt;"",IF(R479=1,"",COUNTIFS($O$112:$O$1378,"&gt;40",#REF!,#REF!)),"")</f>
        <v>#REF!</v>
      </c>
    </row>
    <row r="480" customFormat="false" ht="15.75" hidden="false" customHeight="false" outlineLevel="0" collapsed="false">
      <c r="A480" s="1" t="n">
        <f aca="false">I480+(H480*60)+(G480*3600)</f>
        <v>72949</v>
      </c>
      <c r="B480" s="2" t="str">
        <f aca="false">CONCATENATE(D480,E480,F480,G480,H480,I480)</f>
        <v>20171114201549</v>
      </c>
      <c r="C480" s="1" t="str">
        <f aca="false">CONCATENATE(D481,E480,F480)</f>
        <v>20171114</v>
      </c>
      <c r="D480" s="1" t="n">
        <v>2017</v>
      </c>
      <c r="E480" s="1" t="n">
        <v>11</v>
      </c>
      <c r="F480" s="1" t="n">
        <v>14</v>
      </c>
      <c r="G480" s="1" t="n">
        <v>20</v>
      </c>
      <c r="H480" s="1" t="n">
        <v>15</v>
      </c>
      <c r="I480" s="1" t="n">
        <v>49</v>
      </c>
      <c r="J480" s="1" t="n">
        <v>789</v>
      </c>
      <c r="K480" s="1" t="s">
        <v>4</v>
      </c>
      <c r="L480" s="1" t="e">
        <f aca="false">IF(#REF!=#REF!,IF(K480="Stroke",IF(K481="Stroke",IF((J481-J480)&lt;0,1000+J481-J480,J481-J480),""),""),"")</f>
        <v>#REF!</v>
      </c>
      <c r="M480" s="1" t="s">
        <v>1</v>
      </c>
      <c r="N480" s="1" t="s">
        <v>2</v>
      </c>
      <c r="P480" s="1" t="e">
        <f aca="false">IF(#REF!=#REF!,IF(K480="Stroke",IF(K481="Stroke",IF(#REF!=#REF!,IF(Q480=Q481,IF((J481-J480)&lt;0,1000+J481-J480-O480,J481-J480-O480),""),""),""),""),"")</f>
        <v>#REF!</v>
      </c>
      <c r="Q480" s="1" t="n">
        <v>1</v>
      </c>
      <c r="R480" s="1" t="e">
        <f aca="false">IF(#REF!&lt;&gt;#REF!,COUNTIFS($K$112:$K$1378,$K$112,#REF!,#REF!),"")</f>
        <v>#REF!</v>
      </c>
      <c r="S480" s="1" t="e">
        <f aca="false">IF(AND(#REF!&lt;&gt;#REF!,#REF!=#REF!,M480="positive",M481="negative"),1,"")</f>
        <v>#REF!</v>
      </c>
      <c r="T480" s="1" t="e">
        <f aca="false">IF(AND(#REF!=#REF!,K:K="stroke",M:M="positive",S480&lt;&gt;"1"),1,"")</f>
        <v>#REF!</v>
      </c>
      <c r="U480" s="1" t="e">
        <f aca="false">IF((AND(R480&lt;&gt;"",W480&lt;&gt;1,K:K="stroke",M:M="negative",#REF!=#REF!)),IF(W480&lt;&gt;0,"",1),"")</f>
        <v>#REF!</v>
      </c>
      <c r="V480" s="1" t="e">
        <f aca="false">IF(R480="","",(SUM(S480:U480)+W480))</f>
        <v>#REF!</v>
      </c>
      <c r="W480" s="1" t="e">
        <f aca="false">IF(#REF!&lt;&gt;#REF!,COUNTIFS($K$112:$K$1378,"up",#REF!,#REF!),"")</f>
        <v>#REF!</v>
      </c>
      <c r="X480" s="1" t="e">
        <f aca="false">IF(#REF!&lt;&gt;#REF!,COUNTIFS($K$112:$K$1378,"SRS",#REF!,#REF!),"")</f>
        <v>#REF!</v>
      </c>
      <c r="Y480" s="1" t="e">
        <f aca="false">IF(R480&lt;&gt;"",IF(R480=1,"",COUNTIFS($O$112:$O$1378,"&gt;40",#REF!,#REF!)),"")</f>
        <v>#REF!</v>
      </c>
    </row>
    <row r="481" customFormat="false" ht="15.75" hidden="false" customHeight="false" outlineLevel="0" collapsed="false">
      <c r="A481" s="1" t="n">
        <f aca="false">I481+(H481*60)+(G481*3600)</f>
        <v>72949</v>
      </c>
      <c r="B481" s="2" t="str">
        <f aca="false">CONCATENATE(D481,E481,F481,G481,H481,I481)</f>
        <v>20171114201549</v>
      </c>
      <c r="C481" s="1" t="str">
        <f aca="false">CONCATENATE(D481,E481,F481)</f>
        <v>20171114</v>
      </c>
      <c r="D481" s="1" t="n">
        <v>2017</v>
      </c>
      <c r="E481" s="1" t="n">
        <v>11</v>
      </c>
      <c r="F481" s="1" t="n">
        <v>14</v>
      </c>
      <c r="G481" s="1" t="n">
        <v>20</v>
      </c>
      <c r="H481" s="1" t="n">
        <v>15</v>
      </c>
      <c r="I481" s="1" t="n">
        <v>49</v>
      </c>
      <c r="J481" s="1" t="n">
        <v>998</v>
      </c>
      <c r="K481" s="1" t="s">
        <v>11</v>
      </c>
      <c r="L481" s="1" t="e">
        <f aca="false">IF(#REF!=#REF!,IF(K481="Stroke",IF(K482="Stroke",IF((J482-J481)&lt;0,1000+J482-J481,J482-J481),""),""),"")</f>
        <v>#REF!</v>
      </c>
      <c r="M481" s="1" t="s">
        <v>1</v>
      </c>
      <c r="N481" s="1" t="s">
        <v>2</v>
      </c>
      <c r="O481" s="1" t="n">
        <v>13</v>
      </c>
      <c r="P481" s="1" t="e">
        <f aca="false">IF(#REF!=#REF!,IF(K481="Stroke",IF(K482="Stroke",IF(#REF!=#REF!,IF(Q481=Q482,IF((J482-J481)&lt;0,1000+J482-J481-O481,J482-J481-O481),""),""),""),""),"")</f>
        <v>#REF!</v>
      </c>
      <c r="Q481" s="1" t="n">
        <v>1</v>
      </c>
      <c r="R481" s="1" t="e">
        <f aca="false">IF(#REF!&lt;&gt;#REF!,COUNTIFS($K$112:$K$1378,$K$112,#REF!,#REF!),"")</f>
        <v>#REF!</v>
      </c>
      <c r="S481" s="1" t="e">
        <f aca="false">IF(AND(#REF!&lt;&gt;#REF!,#REF!=#REF!,M481="positive",M482="negative"),1,"")</f>
        <v>#REF!</v>
      </c>
      <c r="T481" s="1" t="e">
        <f aca="false">IF(AND(#REF!=#REF!,K:K="stroke",M:M="positive",S481&lt;&gt;"1"),1,"")</f>
        <v>#REF!</v>
      </c>
      <c r="U481" s="1" t="e">
        <f aca="false">IF((AND(R481&lt;&gt;"",W481&lt;&gt;1,K:K="stroke",M:M="negative",#REF!=#REF!)),IF(W481&lt;&gt;0,"",1),"")</f>
        <v>#REF!</v>
      </c>
      <c r="V481" s="1" t="e">
        <f aca="false">IF(R481="","",(SUM(S481:U481)+W481))</f>
        <v>#REF!</v>
      </c>
      <c r="W481" s="1" t="e">
        <f aca="false">IF(#REF!&lt;&gt;#REF!,COUNTIFS($K$112:$K$1378,"up",#REF!,#REF!),"")</f>
        <v>#REF!</v>
      </c>
      <c r="X481" s="1" t="e">
        <f aca="false">IF(#REF!&lt;&gt;#REF!,COUNTIFS($K$112:$K$1378,"SRS",#REF!,#REF!),"")</f>
        <v>#REF!</v>
      </c>
      <c r="Y481" s="1" t="e">
        <f aca="false">IF(R481&lt;&gt;"",IF(R481=1,"",COUNTIFS($O$112:$O$1378,"&gt;40",#REF!,#REF!)),"")</f>
        <v>#REF!</v>
      </c>
    </row>
    <row r="482" customFormat="false" ht="15.75" hidden="false" customHeight="false" outlineLevel="0" collapsed="false">
      <c r="A482" s="1" t="n">
        <f aca="false">I482+(H482*60)+(G482*3600)</f>
        <v>72950</v>
      </c>
      <c r="B482" s="2" t="str">
        <f aca="false">CONCATENATE(D482,E482,F482,G482,H482,I482)</f>
        <v>20171114201550</v>
      </c>
      <c r="C482" s="1" t="str">
        <f aca="false">CONCATENATE(D482,E482,F482)</f>
        <v>20171114</v>
      </c>
      <c r="D482" s="1" t="n">
        <v>2017</v>
      </c>
      <c r="E482" s="1" t="n">
        <v>11</v>
      </c>
      <c r="F482" s="1" t="n">
        <v>14</v>
      </c>
      <c r="G482" s="1" t="n">
        <v>20</v>
      </c>
      <c r="H482" s="1" t="n">
        <v>15</v>
      </c>
      <c r="I482" s="1" t="n">
        <v>50</v>
      </c>
      <c r="J482" s="1" t="n">
        <v>91</v>
      </c>
      <c r="K482" s="1" t="s">
        <v>11</v>
      </c>
      <c r="L482" s="1" t="e">
        <f aca="false">IF(#REF!=#REF!,IF(K482="Stroke",IF(K483="Stroke",IF((J483-J482)&lt;0,1000+J483-J482,J483-J482),""),""),"")</f>
        <v>#REF!</v>
      </c>
      <c r="M482" s="1" t="s">
        <v>1</v>
      </c>
      <c r="N482" s="1" t="s">
        <v>2</v>
      </c>
      <c r="O482" s="1" t="n">
        <v>24</v>
      </c>
      <c r="P482" s="1" t="e">
        <f aca="false">IF(#REF!=#REF!,IF(K482="Stroke",IF(K483="Stroke",IF(#REF!=#REF!,IF(Q482=Q483,IF((J483-J482)&lt;0,1000+J483-J482-O482,J483-J482-O482),""),""),""),""),"")</f>
        <v>#REF!</v>
      </c>
      <c r="Q482" s="1" t="n">
        <v>1</v>
      </c>
      <c r="R482" s="1" t="e">
        <f aca="false">IF(#REF!&lt;&gt;#REF!,COUNTIFS($K$112:$K$1378,$K$112,#REF!,#REF!),"")</f>
        <v>#REF!</v>
      </c>
      <c r="S482" s="1" t="e">
        <f aca="false">IF(AND(#REF!&lt;&gt;#REF!,#REF!=#REF!,M482="positive",M483="negative"),1,"")</f>
        <v>#REF!</v>
      </c>
      <c r="T482" s="1" t="e">
        <f aca="false">IF(AND(#REF!=#REF!,K:K="stroke",M:M="positive",S482&lt;&gt;"1"),1,"")</f>
        <v>#REF!</v>
      </c>
      <c r="U482" s="1" t="e">
        <f aca="false">IF((AND(R482&lt;&gt;"",W482&lt;&gt;1,K:K="stroke",M:M="negative",#REF!=#REF!)),IF(W482&lt;&gt;0,"",1),"")</f>
        <v>#REF!</v>
      </c>
      <c r="V482" s="1" t="e">
        <f aca="false">IF(R482="","",(SUM(S482:U482)+W482))</f>
        <v>#REF!</v>
      </c>
      <c r="W482" s="1" t="e">
        <f aca="false">IF(#REF!&lt;&gt;#REF!,COUNTIFS($K$112:$K$1378,"up",#REF!,#REF!),"")</f>
        <v>#REF!</v>
      </c>
      <c r="X482" s="1" t="e">
        <f aca="false">IF(#REF!&lt;&gt;#REF!,COUNTIFS($K$112:$K$1378,"SRS",#REF!,#REF!),"")</f>
        <v>#REF!</v>
      </c>
      <c r="Y482" s="1" t="e">
        <f aca="false">IF(R482&lt;&gt;"",IF(R482=1,"",COUNTIFS($O$112:$O$1378,"&gt;40",#REF!,#REF!)),"")</f>
        <v>#REF!</v>
      </c>
    </row>
    <row r="483" s="5" customFormat="true" ht="15.75" hidden="false" customHeight="false" outlineLevel="0" collapsed="false">
      <c r="A483" s="5" t="n">
        <f aca="false">I483+(H483*60)+(G483*3600)</f>
        <v>73066</v>
      </c>
      <c r="B483" s="6" t="str">
        <f aca="false">CONCATENATE(D483,E483,F483,G483,H483,I483)</f>
        <v>20171114201746</v>
      </c>
      <c r="C483" s="5" t="str">
        <f aca="false">CONCATENATE(D483,E483,F483)</f>
        <v>20171114</v>
      </c>
      <c r="D483" s="5" t="n">
        <v>2017</v>
      </c>
      <c r="E483" s="5" t="n">
        <v>11</v>
      </c>
      <c r="F483" s="5" t="n">
        <v>14</v>
      </c>
      <c r="G483" s="5" t="n">
        <v>20</v>
      </c>
      <c r="H483" s="5" t="n">
        <v>17</v>
      </c>
      <c r="I483" s="5" t="n">
        <v>46</v>
      </c>
      <c r="J483" s="5" t="n">
        <v>232</v>
      </c>
      <c r="K483" s="5" t="s">
        <v>11</v>
      </c>
      <c r="L483" s="5" t="e">
        <f aca="false">IF(#REF!=#REF!,IF(K483="Stroke",IF(K484="Stroke",IF((J484-J483)&lt;0,1000+J484-J483,J484-J483),""),""),"")</f>
        <v>#REF!</v>
      </c>
      <c r="M483" s="5" t="s">
        <v>1</v>
      </c>
      <c r="N483" s="5" t="s">
        <v>2</v>
      </c>
      <c r="O483" s="5" t="n">
        <v>6</v>
      </c>
      <c r="P483" s="5" t="e">
        <f aca="false">IF(#REF!=#REF!,IF(K483="Stroke",IF(K484="Stroke",IF(#REF!=#REF!,IF(Q483=Q484,IF((J484-J483)&lt;0,1000+J484-J483-O483,J484-J483-O483),""),""),""),""),"")</f>
        <v>#REF!</v>
      </c>
      <c r="Q483" s="5" t="n">
        <v>1</v>
      </c>
      <c r="R483" s="5" t="e">
        <f aca="false">IF(#REF!&lt;&gt;#REF!,COUNTIFS($K$112:$K$1378,$K$112,#REF!,#REF!),"")</f>
        <v>#REF!</v>
      </c>
      <c r="S483" s="5" t="e">
        <f aca="false">IF(AND(#REF!&lt;&gt;#REF!,#REF!=#REF!,M483="positive",M484="negative"),1,"")</f>
        <v>#REF!</v>
      </c>
      <c r="T483" s="5" t="e">
        <f aca="false">IF(AND(#REF!=#REF!,K:K="stroke",M:M="positive",S483&lt;&gt;"1"),1,"")</f>
        <v>#REF!</v>
      </c>
      <c r="U483" s="5" t="e">
        <f aca="false">IF((AND(R483&lt;&gt;"",W483&lt;&gt;1,K:K="stroke",M:M="negative",#REF!=#REF!)),IF(W483&lt;&gt;0,"",1),"")</f>
        <v>#REF!</v>
      </c>
      <c r="V483" s="5" t="e">
        <f aca="false">IF(R483="","",(SUM(S483:U483)+W483))</f>
        <v>#REF!</v>
      </c>
      <c r="W483" s="5" t="e">
        <f aca="false">IF(#REF!&lt;&gt;#REF!,COUNTIFS($K$112:$K$1378,"up",#REF!,#REF!),"")</f>
        <v>#REF!</v>
      </c>
      <c r="X483" s="5" t="e">
        <f aca="false">IF(#REF!&lt;&gt;#REF!,COUNTIFS($K$112:$K$1378,"SRS",#REF!,#REF!),"")</f>
        <v>#REF!</v>
      </c>
      <c r="Y483" s="5" t="e">
        <f aca="false">IF(R483&lt;&gt;"",IF(R483=1,"",COUNTIFS($O$112:$O$1378,"&gt;40",#REF!,#REF!)),"")</f>
        <v>#REF!</v>
      </c>
    </row>
    <row r="484" customFormat="false" ht="15.75" hidden="false" customHeight="false" outlineLevel="0" collapsed="false">
      <c r="A484" s="1" t="n">
        <f aca="false">I484+(H484*60)+(G484*3600)</f>
        <v>73066</v>
      </c>
      <c r="B484" s="2" t="str">
        <f aca="false">CONCATENATE(D484,E484,F484,G484,H484,I484)</f>
        <v>20171114201746</v>
      </c>
      <c r="C484" s="1" t="str">
        <f aca="false">CONCATENATE(D484,E484,F484)</f>
        <v>20171114</v>
      </c>
      <c r="D484" s="1" t="n">
        <v>2017</v>
      </c>
      <c r="E484" s="1" t="n">
        <v>11</v>
      </c>
      <c r="F484" s="1" t="n">
        <v>14</v>
      </c>
      <c r="G484" s="1" t="n">
        <v>20</v>
      </c>
      <c r="H484" s="1" t="n">
        <v>17</v>
      </c>
      <c r="I484" s="1" t="n">
        <v>46</v>
      </c>
      <c r="J484" s="1" t="n">
        <v>287</v>
      </c>
      <c r="K484" s="1" t="s">
        <v>11</v>
      </c>
      <c r="L484" s="1" t="e">
        <f aca="false">IF(#REF!=#REF!,IF(K484="Stroke",IF(K485="Stroke",IF((J485-J484)&lt;0,1000+J485-J484,J485-J484),""),""),"")</f>
        <v>#REF!</v>
      </c>
      <c r="M484" s="1" t="s">
        <v>1</v>
      </c>
      <c r="N484" s="1" t="s">
        <v>2</v>
      </c>
      <c r="O484" s="1" t="n">
        <v>8</v>
      </c>
      <c r="P484" s="1" t="e">
        <f aca="false">IF(#REF!=#REF!,IF(K484="Stroke",IF(K485="Stroke",IF(#REF!=#REF!,IF(Q484=Q485,IF((J485-J484)&lt;0,1000+J485-J484-O484,J485-J484-O484),""),""),""),""),"")</f>
        <v>#REF!</v>
      </c>
      <c r="Q484" s="1" t="n">
        <v>1</v>
      </c>
      <c r="R484" s="1" t="e">
        <f aca="false">IF(#REF!&lt;&gt;#REF!,COUNTIFS($K$112:$K$1378,$K$112,#REF!,#REF!),"")</f>
        <v>#REF!</v>
      </c>
      <c r="S484" s="1" t="e">
        <f aca="false">IF(AND(#REF!&lt;&gt;#REF!,#REF!=#REF!,M484="positive",M485="negative"),1,"")</f>
        <v>#REF!</v>
      </c>
      <c r="T484" s="1" t="e">
        <f aca="false">IF(AND(#REF!=#REF!,K:K="stroke",M:M="positive",S484&lt;&gt;"1"),1,"")</f>
        <v>#REF!</v>
      </c>
      <c r="U484" s="1" t="e">
        <f aca="false">IF((AND(R484&lt;&gt;"",W484&lt;&gt;1,K:K="stroke",M:M="negative",#REF!=#REF!)),IF(W484&lt;&gt;0,"",1),"")</f>
        <v>#REF!</v>
      </c>
      <c r="V484" s="1" t="e">
        <f aca="false">IF(R484="","",(SUM(S484:U484)+W484))</f>
        <v>#REF!</v>
      </c>
      <c r="W484" s="1" t="e">
        <f aca="false">IF(#REF!&lt;&gt;#REF!,COUNTIFS($K$112:$K$1378,"up",#REF!,#REF!),"")</f>
        <v>#REF!</v>
      </c>
      <c r="X484" s="1" t="e">
        <f aca="false">IF(#REF!&lt;&gt;#REF!,COUNTIFS($K$112:$K$1378,"SRS",#REF!,#REF!),"")</f>
        <v>#REF!</v>
      </c>
      <c r="Y484" s="1" t="e">
        <f aca="false">IF(R484&lt;&gt;"",IF(R484=1,"",COUNTIFS($O$112:$O$1378,"&gt;40",#REF!,#REF!)),"")</f>
        <v>#REF!</v>
      </c>
    </row>
    <row r="485" customFormat="false" ht="15.75" hidden="false" customHeight="false" outlineLevel="0" collapsed="false">
      <c r="A485" s="1" t="n">
        <f aca="false">I485+(H485*60)+(G485*3600)</f>
        <v>73066</v>
      </c>
      <c r="B485" s="2" t="str">
        <f aca="false">CONCATENATE(D485,E485,F485,G485,H485,I485)</f>
        <v>20171114201746</v>
      </c>
      <c r="C485" s="1" t="str">
        <f aca="false">CONCATENATE(D485,E485,F485)</f>
        <v>20171114</v>
      </c>
      <c r="D485" s="1" t="n">
        <v>2017</v>
      </c>
      <c r="E485" s="1" t="n">
        <v>11</v>
      </c>
      <c r="F485" s="1" t="n">
        <v>14</v>
      </c>
      <c r="G485" s="1" t="n">
        <v>20</v>
      </c>
      <c r="H485" s="1" t="n">
        <v>17</v>
      </c>
      <c r="I485" s="1" t="n">
        <v>46</v>
      </c>
      <c r="J485" s="1" t="n">
        <v>393</v>
      </c>
      <c r="K485" s="1" t="s">
        <v>11</v>
      </c>
      <c r="L485" s="1" t="e">
        <f aca="false">IF(#REF!=#REF!,IF(K485="Stroke",IF(K486="Stroke",IF((J486-J485)&lt;0,1000+J486-J485,J486-J485),""),""),"")</f>
        <v>#REF!</v>
      </c>
      <c r="M485" s="1" t="s">
        <v>1</v>
      </c>
      <c r="N485" s="1" t="s">
        <v>2</v>
      </c>
      <c r="O485" s="1" t="n">
        <v>7</v>
      </c>
      <c r="P485" s="1" t="e">
        <f aca="false">IF(#REF!=#REF!,IF(K485="Stroke",IF(K486="Stroke",IF(#REF!=#REF!,IF(Q485=Q486,IF((J486-J485)&lt;0,1000+J486-J485-O485,J486-J485-O485),""),""),""),""),"")</f>
        <v>#REF!</v>
      </c>
      <c r="Q485" s="1" t="n">
        <v>1</v>
      </c>
      <c r="R485" s="1" t="e">
        <f aca="false">IF(#REF!&lt;&gt;#REF!,COUNTIFS($K$112:$K$1378,$K$112,#REF!,#REF!),"")</f>
        <v>#REF!</v>
      </c>
      <c r="S485" s="1" t="e">
        <f aca="false">IF(AND(#REF!&lt;&gt;#REF!,#REF!=#REF!,M485="positive",M486="negative"),1,"")</f>
        <v>#REF!</v>
      </c>
      <c r="T485" s="1" t="e">
        <f aca="false">IF(AND(#REF!=#REF!,K:K="stroke",M:M="positive",S485&lt;&gt;"1"),1,"")</f>
        <v>#REF!</v>
      </c>
      <c r="U485" s="1" t="e">
        <f aca="false">IF((AND(R485&lt;&gt;"",W485&lt;&gt;1,K:K="stroke",M:M="negative",#REF!=#REF!)),IF(W485&lt;&gt;0,"",1),"")</f>
        <v>#REF!</v>
      </c>
      <c r="V485" s="1" t="e">
        <f aca="false">IF(R485="","",(SUM(S485:U485)+W485))</f>
        <v>#REF!</v>
      </c>
      <c r="W485" s="1" t="e">
        <f aca="false">IF(#REF!&lt;&gt;#REF!,COUNTIFS($K$112:$K$1378,"up",#REF!,#REF!),"")</f>
        <v>#REF!</v>
      </c>
      <c r="X485" s="1" t="e">
        <f aca="false">IF(#REF!&lt;&gt;#REF!,COUNTIFS($K$112:$K$1378,"SRS",#REF!,#REF!),"")</f>
        <v>#REF!</v>
      </c>
      <c r="Y485" s="1" t="e">
        <f aca="false">IF(R485&lt;&gt;"",IF(R485=1,"",COUNTIFS($O$112:$O$1378,"&gt;40",#REF!,#REF!)),"")</f>
        <v>#REF!</v>
      </c>
    </row>
    <row r="486" customFormat="false" ht="15.75" hidden="false" customHeight="false" outlineLevel="0" collapsed="false">
      <c r="A486" s="1" t="n">
        <f aca="false">I486+(H486*60)+(G486*3600)</f>
        <v>73066</v>
      </c>
      <c r="B486" s="2" t="str">
        <f aca="false">CONCATENATE(D486,E486,F486,G486,H486,I486)</f>
        <v>20171114201746</v>
      </c>
      <c r="C486" s="1" t="str">
        <f aca="false">CONCATENATE(D486,E486,F486)</f>
        <v>20171114</v>
      </c>
      <c r="D486" s="1" t="n">
        <v>2017</v>
      </c>
      <c r="E486" s="1" t="n">
        <v>11</v>
      </c>
      <c r="F486" s="1" t="n">
        <v>14</v>
      </c>
      <c r="G486" s="1" t="n">
        <v>20</v>
      </c>
      <c r="H486" s="1" t="n">
        <v>17</v>
      </c>
      <c r="I486" s="1" t="n">
        <v>46</v>
      </c>
      <c r="J486" s="1" t="n">
        <v>435</v>
      </c>
      <c r="K486" s="1" t="s">
        <v>11</v>
      </c>
      <c r="L486" s="1" t="e">
        <f aca="false">IF(#REF!=#REF!,IF(K486="Stroke",IF(K487="Stroke",IF((J487-J486)&lt;0,1000+J487-J486,J487-J486),""),""),"")</f>
        <v>#REF!</v>
      </c>
      <c r="M486" s="1" t="s">
        <v>1</v>
      </c>
      <c r="N486" s="1" t="s">
        <v>2</v>
      </c>
      <c r="O486" s="1" t="n">
        <v>1</v>
      </c>
      <c r="P486" s="1" t="e">
        <f aca="false">IF(#REF!=#REF!,IF(K486="Stroke",IF(K487="Stroke",IF(#REF!=#REF!,IF(Q486=Q487,IF((J487-J486)&lt;0,1000+J487-J486-O486,J487-J486-O486),""),""),""),""),"")</f>
        <v>#REF!</v>
      </c>
      <c r="Q486" s="1" t="n">
        <v>1</v>
      </c>
      <c r="R486" s="1" t="e">
        <f aca="false">IF(#REF!&lt;&gt;#REF!,COUNTIFS($K$112:$K$1378,$K$112,#REF!,#REF!),"")</f>
        <v>#REF!</v>
      </c>
      <c r="S486" s="1" t="e">
        <f aca="false">IF(AND(#REF!&lt;&gt;#REF!,#REF!=#REF!,M486="positive",M487="negative"),1,"")</f>
        <v>#REF!</v>
      </c>
      <c r="T486" s="1" t="e">
        <f aca="false">IF(AND(#REF!=#REF!,K:K="stroke",M:M="positive",S486&lt;&gt;"1"),1,"")</f>
        <v>#REF!</v>
      </c>
      <c r="U486" s="1" t="e">
        <f aca="false">IF((AND(R486&lt;&gt;"",W486&lt;&gt;1,K:K="stroke",M:M="negative",#REF!=#REF!)),IF(W486&lt;&gt;0,"",1),"")</f>
        <v>#REF!</v>
      </c>
      <c r="V486" s="1" t="e">
        <f aca="false">IF(R486="","",(SUM(S486:U486)+W486))</f>
        <v>#REF!</v>
      </c>
      <c r="W486" s="1" t="e">
        <f aca="false">IF(#REF!&lt;&gt;#REF!,COUNTIFS($K$112:$K$1378,"up",#REF!,#REF!),"")</f>
        <v>#REF!</v>
      </c>
      <c r="X486" s="1" t="e">
        <f aca="false">IF(#REF!&lt;&gt;#REF!,COUNTIFS($K$112:$K$1378,"SRS",#REF!,#REF!),"")</f>
        <v>#REF!</v>
      </c>
      <c r="Y486" s="1" t="e">
        <f aca="false">IF(R486&lt;&gt;"",IF(R486=1,"",COUNTIFS($O$112:$O$1378,"&gt;40",#REF!,#REF!)),"")</f>
        <v>#REF!</v>
      </c>
    </row>
    <row r="487" customFormat="false" ht="15.75" hidden="false" customHeight="false" outlineLevel="0" collapsed="false">
      <c r="A487" s="1" t="n">
        <f aca="false">I487+(H487*60)+(G487*3600)</f>
        <v>73066</v>
      </c>
      <c r="B487" s="2" t="str">
        <f aca="false">CONCATENATE(D487,E487,F487,G487,H487,I487)</f>
        <v>20171114201746</v>
      </c>
      <c r="C487" s="1" t="str">
        <f aca="false">CONCATENATE(D487,E487,F487)</f>
        <v>20171114</v>
      </c>
      <c r="D487" s="1" t="n">
        <v>2017</v>
      </c>
      <c r="E487" s="1" t="n">
        <v>11</v>
      </c>
      <c r="F487" s="1" t="n">
        <v>14</v>
      </c>
      <c r="G487" s="1" t="n">
        <v>20</v>
      </c>
      <c r="H487" s="1" t="n">
        <v>17</v>
      </c>
      <c r="I487" s="1" t="n">
        <v>46</v>
      </c>
      <c r="J487" s="1" t="n">
        <v>452</v>
      </c>
      <c r="K487" s="1" t="s">
        <v>11</v>
      </c>
      <c r="L487" s="1" t="e">
        <f aca="false">IF(#REF!=#REF!,IF(K487="Stroke",IF(K488="Stroke",IF((J488-J487)&lt;0,1000+J488-J487,J488-J487),""),""),"")</f>
        <v>#REF!</v>
      </c>
      <c r="M487" s="1" t="s">
        <v>1</v>
      </c>
      <c r="N487" s="1" t="s">
        <v>43</v>
      </c>
      <c r="O487" s="1" t="n">
        <v>1</v>
      </c>
      <c r="P487" s="1" t="e">
        <f aca="false">IF(#REF!=#REF!,IF(K487="Stroke",IF(K488="Stroke",IF(#REF!=#REF!,IF(Q487=Q488,IF((J488-J487)&lt;0,1000+J488-J487-O487,J488-J487-O487),""),""),""),""),"")</f>
        <v>#REF!</v>
      </c>
      <c r="Q487" s="1" t="n">
        <v>1</v>
      </c>
      <c r="R487" s="1" t="e">
        <f aca="false">IF(#REF!&lt;&gt;#REF!,COUNTIFS($K$112:$K$1378,$K$112,#REF!,#REF!),"")</f>
        <v>#REF!</v>
      </c>
      <c r="S487" s="1" t="e">
        <f aca="false">IF(AND(#REF!&lt;&gt;#REF!,#REF!=#REF!,M487="positive",M488="negative"),1,"")</f>
        <v>#REF!</v>
      </c>
      <c r="T487" s="1" t="e">
        <f aca="false">IF(AND(#REF!=#REF!,K:K="stroke",M:M="positive",S487&lt;&gt;"1"),1,"")</f>
        <v>#REF!</v>
      </c>
      <c r="U487" s="1" t="e">
        <f aca="false">IF((AND(R487&lt;&gt;"",W487&lt;&gt;1,K:K="stroke",M:M="negative",#REF!=#REF!)),IF(W487&lt;&gt;0,"",1),"")</f>
        <v>#REF!</v>
      </c>
      <c r="V487" s="1" t="e">
        <f aca="false">IF(R487="","",(SUM(S487:U487)+W487))</f>
        <v>#REF!</v>
      </c>
      <c r="W487" s="1" t="e">
        <f aca="false">IF(#REF!&lt;&gt;#REF!,COUNTIFS($K$112:$K$1378,"up",#REF!,#REF!),"")</f>
        <v>#REF!</v>
      </c>
      <c r="X487" s="1" t="e">
        <f aca="false">IF(#REF!&lt;&gt;#REF!,COUNTIFS($K$112:$K$1378,"SRS",#REF!,#REF!),"")</f>
        <v>#REF!</v>
      </c>
      <c r="Y487" s="1" t="e">
        <f aca="false">IF(R487&lt;&gt;"",IF(R487=1,"",COUNTIFS($O$112:$O$1378,"&gt;40",#REF!,#REF!)),"")</f>
        <v>#REF!</v>
      </c>
    </row>
    <row r="488" customFormat="false" ht="15.75" hidden="false" customHeight="false" outlineLevel="0" collapsed="false">
      <c r="A488" s="5" t="n">
        <f aca="false">I488+(H488*60)+(G488*3600)</f>
        <v>73123</v>
      </c>
      <c r="B488" s="6" t="str">
        <f aca="false">CONCATENATE(D488,E488,F488,G488,H488,I488)</f>
        <v>20171114201843</v>
      </c>
      <c r="C488" s="5" t="str">
        <f aca="false">CONCATENATE(D488,E488,F488)</f>
        <v>20171114</v>
      </c>
      <c r="D488" s="5" t="n">
        <v>2017</v>
      </c>
      <c r="E488" s="5" t="n">
        <v>11</v>
      </c>
      <c r="F488" s="5" t="n">
        <v>14</v>
      </c>
      <c r="G488" s="5" t="n">
        <v>20</v>
      </c>
      <c r="H488" s="5" t="n">
        <v>18</v>
      </c>
      <c r="I488" s="5" t="n">
        <v>43</v>
      </c>
      <c r="J488" s="5" t="n">
        <v>642</v>
      </c>
      <c r="K488" s="5" t="s">
        <v>11</v>
      </c>
      <c r="L488" s="5" t="e">
        <f aca="false">IF(#REF!=#REF!,IF(K488="Stroke",IF(K489="Stroke",IF((J489-J488)&lt;0,1000+J489-J488,J489-J488),""),""),"")</f>
        <v>#REF!</v>
      </c>
      <c r="M488" s="5" t="s">
        <v>1</v>
      </c>
      <c r="N488" s="5" t="s">
        <v>2</v>
      </c>
      <c r="O488" s="5" t="n">
        <v>8</v>
      </c>
      <c r="P488" s="5" t="e">
        <f aca="false">IF(#REF!=#REF!,IF(K488="Stroke",IF(K489="Stroke",IF(#REF!=#REF!,IF(Q488=Q489,IF((J489-J488)&lt;0,1000+J489-J488-O488,J489-J488-O488),""),""),""),""),"")</f>
        <v>#REF!</v>
      </c>
      <c r="Q488" s="5" t="n">
        <v>1</v>
      </c>
      <c r="R488" s="5" t="e">
        <f aca="false">IF(#REF!&lt;&gt;#REF!,COUNTIFS($K$112:$K$1378,$K$112,#REF!,#REF!),"")</f>
        <v>#REF!</v>
      </c>
      <c r="S488" s="5" t="e">
        <f aca="false">IF(AND(#REF!&lt;&gt;#REF!,#REF!=#REF!,M488="positive",M489="negative"),1,"")</f>
        <v>#REF!</v>
      </c>
      <c r="T488" s="5" t="e">
        <f aca="false">IF(AND(#REF!=#REF!,K:K="stroke",M:M="positive",S488&lt;&gt;"1"),1,"")</f>
        <v>#REF!</v>
      </c>
      <c r="U488" s="5" t="e">
        <f aca="false">IF((AND(R488&lt;&gt;"",W488&lt;&gt;1,K:K="stroke",M:M="negative",#REF!=#REF!)),IF(W488&lt;&gt;0,"",1),"")</f>
        <v>#REF!</v>
      </c>
      <c r="V488" s="5" t="e">
        <f aca="false">IF(R488="","",(SUM(S488:U488)+W488))</f>
        <v>#REF!</v>
      </c>
      <c r="W488" s="5" t="e">
        <f aca="false">IF(#REF!&lt;&gt;#REF!,COUNTIFS($K$112:$K$1378,"up",#REF!,#REF!),"")</f>
        <v>#REF!</v>
      </c>
      <c r="X488" s="5" t="e">
        <f aca="false">IF(#REF!&lt;&gt;#REF!,COUNTIFS($K$112:$K$1378,"SRS",#REF!,#REF!),"")</f>
        <v>#REF!</v>
      </c>
      <c r="Y488" s="5" t="e">
        <f aca="false">IF(R488&lt;&gt;"",IF(R488=1,"",COUNTIFS($O$112:$O$1378,"&gt;40",#REF!,#REF!)),"")</f>
        <v>#REF!</v>
      </c>
      <c r="Z488" s="5"/>
      <c r="AA488" s="5"/>
      <c r="AB488" s="5"/>
      <c r="AC488" s="5"/>
      <c r="AD488" s="5"/>
      <c r="AE488" s="5"/>
      <c r="AF488" s="5"/>
      <c r="AG488" s="5"/>
      <c r="AH488" s="5"/>
    </row>
    <row r="489" customFormat="false" ht="15.75" hidden="false" customHeight="false" outlineLevel="0" collapsed="false">
      <c r="A489" s="1" t="n">
        <f aca="false">I489+(H489*60)+(G489*3600)</f>
        <v>73123</v>
      </c>
      <c r="B489" s="2" t="str">
        <f aca="false">CONCATENATE(D489,E489,F489,G489,H489,I489)</f>
        <v>20171114201843</v>
      </c>
      <c r="C489" s="1" t="str">
        <f aca="false">CONCATENATE(D489,E489,F489)</f>
        <v>20171114</v>
      </c>
      <c r="D489" s="1" t="n">
        <v>2017</v>
      </c>
      <c r="E489" s="1" t="n">
        <v>11</v>
      </c>
      <c r="F489" s="1" t="n">
        <v>14</v>
      </c>
      <c r="G489" s="1" t="n">
        <v>20</v>
      </c>
      <c r="H489" s="1" t="n">
        <v>18</v>
      </c>
      <c r="I489" s="1" t="n">
        <v>43</v>
      </c>
      <c r="J489" s="1" t="n">
        <v>670</v>
      </c>
      <c r="K489" s="1" t="s">
        <v>16</v>
      </c>
      <c r="L489" s="1" t="e">
        <f aca="false">IF(#REF!=#REF!,IF(K489="Stroke",IF(K490="Stroke",IF((J490-J489)&lt;0,1000+J490-J489,J490-J489),""),""),"")</f>
        <v>#REF!</v>
      </c>
      <c r="M489" s="1" t="s">
        <v>1</v>
      </c>
      <c r="N489" s="1" t="s">
        <v>2</v>
      </c>
      <c r="O489" s="1" t="n">
        <v>0</v>
      </c>
      <c r="P489" s="1" t="e">
        <f aca="false">IF(#REF!=#REF!,IF(K489="Stroke",IF(K490="Stroke",IF(#REF!=#REF!,IF(Q489=Q490,IF((J490-J489)&lt;0,1000+J490-J489-O489,J490-J489-O489),""),""),""),""),"")</f>
        <v>#REF!</v>
      </c>
      <c r="R489" s="1" t="e">
        <f aca="false">IF(#REF!&lt;&gt;#REF!,COUNTIFS($K$112:$K$1378,$K$112,#REF!,#REF!),"")</f>
        <v>#REF!</v>
      </c>
      <c r="S489" s="1" t="e">
        <f aca="false">IF(AND(#REF!&lt;&gt;#REF!,#REF!=#REF!,M489="positive",M490="negative"),1,"")</f>
        <v>#REF!</v>
      </c>
      <c r="T489" s="1" t="e">
        <f aca="false">IF(AND(#REF!=#REF!,K:K="stroke",M:M="positive",S489&lt;&gt;"1"),1,"")</f>
        <v>#REF!</v>
      </c>
      <c r="U489" s="1" t="e">
        <f aca="false">IF((AND(R489&lt;&gt;"",W489&lt;&gt;1,K:K="stroke",M:M="negative",#REF!=#REF!)),IF(W489&lt;&gt;0,"",1),"")</f>
        <v>#REF!</v>
      </c>
      <c r="V489" s="1" t="e">
        <f aca="false">IF(R489="","",(SUM(S489:U489)+W489))</f>
        <v>#REF!</v>
      </c>
      <c r="W489" s="1" t="e">
        <f aca="false">IF(#REF!&lt;&gt;#REF!,COUNTIFS($K$112:$K$1378,"up",#REF!,#REF!),"")</f>
        <v>#REF!</v>
      </c>
      <c r="X489" s="1" t="e">
        <f aca="false">IF(#REF!&lt;&gt;#REF!,COUNTIFS($K$112:$K$1378,"SRS",#REF!,#REF!),"")</f>
        <v>#REF!</v>
      </c>
      <c r="Y489" s="1" t="e">
        <f aca="false">IF(R489&lt;&gt;"",IF(R489=1,"",COUNTIFS($O$112:$O$1378,"&gt;40",#REF!,#REF!)),"")</f>
        <v>#REF!</v>
      </c>
    </row>
    <row r="490" customFormat="false" ht="15.75" hidden="false" customHeight="false" outlineLevel="0" collapsed="false">
      <c r="A490" s="1" t="n">
        <f aca="false">I490+(H490*60)+(G490*3600)</f>
        <v>73123</v>
      </c>
      <c r="B490" s="2" t="str">
        <f aca="false">CONCATENATE(D490,E490,F490,G490,H490,I490)</f>
        <v>20171114201843</v>
      </c>
      <c r="C490" s="1" t="str">
        <f aca="false">CONCATENATE(D490,E490,F490)</f>
        <v>20171114</v>
      </c>
      <c r="D490" s="1" t="n">
        <v>2017</v>
      </c>
      <c r="E490" s="1" t="n">
        <v>11</v>
      </c>
      <c r="F490" s="1" t="n">
        <v>14</v>
      </c>
      <c r="G490" s="1" t="n">
        <v>20</v>
      </c>
      <c r="H490" s="1" t="n">
        <v>18</v>
      </c>
      <c r="I490" s="1" t="n">
        <v>43</v>
      </c>
      <c r="J490" s="1" t="n">
        <v>703</v>
      </c>
      <c r="K490" s="1" t="s">
        <v>16</v>
      </c>
      <c r="L490" s="1" t="e">
        <f aca="false">IF(#REF!=#REF!,IF(K490="Stroke",IF(K491="Stroke",IF((J491-J490)&lt;0,1000+J491-J490,J491-J490),""),""),"")</f>
        <v>#REF!</v>
      </c>
      <c r="M490" s="1" t="s">
        <v>1</v>
      </c>
      <c r="N490" s="1" t="s">
        <v>2</v>
      </c>
      <c r="O490" s="1" t="n">
        <v>0</v>
      </c>
      <c r="P490" s="1" t="e">
        <f aca="false">IF(#REF!=#REF!,IF(K490="Stroke",IF(K491="Stroke",IF(#REF!=#REF!,IF(Q490=Q491,IF((J491-J490)&lt;0,1000+J491-J490-O490,J491-J490-O490),""),""),""),""),"")</f>
        <v>#REF!</v>
      </c>
      <c r="R490" s="1" t="e">
        <f aca="false">IF(#REF!&lt;&gt;#REF!,COUNTIFS($K$112:$K$1378,$K$112,#REF!,#REF!),"")</f>
        <v>#REF!</v>
      </c>
      <c r="S490" s="1" t="e">
        <f aca="false">IF(AND(#REF!&lt;&gt;#REF!,#REF!=#REF!,M490="positive",M491="negative"),1,"")</f>
        <v>#REF!</v>
      </c>
      <c r="T490" s="1" t="e">
        <f aca="false">IF(AND(#REF!=#REF!,K:K="stroke",M:M="positive",S490&lt;&gt;"1"),1,"")</f>
        <v>#REF!</v>
      </c>
      <c r="U490" s="1" t="e">
        <f aca="false">IF((AND(R490&lt;&gt;"",W490&lt;&gt;1,K:K="stroke",M:M="negative",#REF!=#REF!)),IF(W490&lt;&gt;0,"",1),"")</f>
        <v>#REF!</v>
      </c>
      <c r="V490" s="1" t="e">
        <f aca="false">IF(R490="","",(SUM(S490:U490)+W490))</f>
        <v>#REF!</v>
      </c>
      <c r="W490" s="1" t="e">
        <f aca="false">IF(#REF!&lt;&gt;#REF!,COUNTIFS($K$112:$K$1378,"up",#REF!,#REF!),"")</f>
        <v>#REF!</v>
      </c>
      <c r="X490" s="1" t="e">
        <f aca="false">IF(#REF!&lt;&gt;#REF!,COUNTIFS($K$112:$K$1378,"SRS",#REF!,#REF!),"")</f>
        <v>#REF!</v>
      </c>
      <c r="Y490" s="1" t="e">
        <f aca="false">IF(R490&lt;&gt;"",IF(R490=1,"",COUNTIFS($O$112:$O$1378,"&gt;40",#REF!,#REF!)),"")</f>
        <v>#REF!</v>
      </c>
    </row>
    <row r="491" customFormat="false" ht="15.75" hidden="false" customHeight="false" outlineLevel="0" collapsed="false">
      <c r="A491" s="1" t="n">
        <f aca="false">I491+(H491*60)+(G491*3600)</f>
        <v>73123</v>
      </c>
      <c r="B491" s="2" t="str">
        <f aca="false">CONCATENATE(D491,E491,F491,G491,H491,I491)</f>
        <v>20171114201843</v>
      </c>
      <c r="C491" s="1" t="str">
        <f aca="false">CONCATENATE(D491,E491,F491)</f>
        <v>20171114</v>
      </c>
      <c r="D491" s="1" t="n">
        <v>2017</v>
      </c>
      <c r="E491" s="1" t="n">
        <v>11</v>
      </c>
      <c r="F491" s="1" t="n">
        <v>14</v>
      </c>
      <c r="G491" s="1" t="n">
        <v>20</v>
      </c>
      <c r="H491" s="1" t="n">
        <v>18</v>
      </c>
      <c r="I491" s="1" t="n">
        <v>43</v>
      </c>
      <c r="J491" s="1" t="n">
        <v>741</v>
      </c>
      <c r="K491" s="1" t="s">
        <v>11</v>
      </c>
      <c r="L491" s="1" t="e">
        <f aca="false">IF(#REF!=#REF!,IF(K491="Stroke",IF(K492="Stroke",IF((J492-J491)&lt;0,1000+J492-J491,J492-J491),""),""),"")</f>
        <v>#REF!</v>
      </c>
      <c r="M491" s="1" t="s">
        <v>1</v>
      </c>
      <c r="N491" s="1" t="s">
        <v>2</v>
      </c>
      <c r="O491" s="1" t="n">
        <v>9</v>
      </c>
      <c r="P491" s="1" t="e">
        <f aca="false">IF(#REF!=#REF!,IF(K491="Stroke",IF(K492="Stroke",IF(#REF!=#REF!,IF(Q491=Q492,IF((J492-J491)&lt;0,1000+J492-J491-O491,J492-J491-O491),""),""),""),""),"")</f>
        <v>#REF!</v>
      </c>
      <c r="Q491" s="1" t="n">
        <v>1</v>
      </c>
      <c r="R491" s="1" t="e">
        <f aca="false">IF(#REF!&lt;&gt;#REF!,COUNTIFS($K$112:$K$1378,$K$112,#REF!,#REF!),"")</f>
        <v>#REF!</v>
      </c>
      <c r="S491" s="1" t="e">
        <f aca="false">IF(AND(#REF!&lt;&gt;#REF!,#REF!=#REF!,M491="positive",M493="negative"),1,"")</f>
        <v>#REF!</v>
      </c>
      <c r="T491" s="1" t="e">
        <f aca="false">IF(AND(#REF!=#REF!,K:K="stroke",M:M="positive",S491&lt;&gt;"1"),1,"")</f>
        <v>#REF!</v>
      </c>
      <c r="U491" s="1" t="e">
        <f aca="false">IF((AND(R491&lt;&gt;"",W491&lt;&gt;1,K:K="stroke",M:M="negative",#REF!=#REF!)),IF(W491&lt;&gt;0,"",1),"")</f>
        <v>#REF!</v>
      </c>
      <c r="V491" s="1" t="e">
        <f aca="false">IF(R491="","",(SUM(S491:U491)+W491))</f>
        <v>#REF!</v>
      </c>
      <c r="W491" s="1" t="e">
        <f aca="false">IF(#REF!&lt;&gt;#REF!,COUNTIFS($K$112:$K$1378,"up",#REF!,#REF!),"")</f>
        <v>#REF!</v>
      </c>
      <c r="X491" s="1" t="e">
        <f aca="false">IF(#REF!&lt;&gt;#REF!,COUNTIFS($K$112:$K$1378,"SRS",#REF!,#REF!),"")</f>
        <v>#REF!</v>
      </c>
      <c r="Y491" s="1" t="e">
        <f aca="false">IF(R491&lt;&gt;"",IF(R491=1,"",COUNTIFS($O$112:$O$1378,"&gt;40",#REF!,#REF!)),"")</f>
        <v>#REF!</v>
      </c>
    </row>
    <row r="492" customFormat="false" ht="15.75" hidden="false" customHeight="false" outlineLevel="0" collapsed="false">
      <c r="A492" s="1" t="n">
        <f aca="false">I492+(H492*60)+(G492*3600)</f>
        <v>73123</v>
      </c>
      <c r="B492" s="2" t="str">
        <f aca="false">CONCATENATE(D492,E492,F492,G492,H492,I492)</f>
        <v>20171114201843</v>
      </c>
      <c r="C492" s="11" t="str">
        <f aca="false">CONCATENATE(D492,E492,F492)</f>
        <v>20171114</v>
      </c>
      <c r="D492" s="11" t="n">
        <v>2017</v>
      </c>
      <c r="E492" s="11" t="n">
        <v>11</v>
      </c>
      <c r="F492" s="11" t="n">
        <v>14</v>
      </c>
      <c r="G492" s="11" t="n">
        <v>20</v>
      </c>
      <c r="H492" s="11" t="n">
        <v>18</v>
      </c>
      <c r="I492" s="11" t="n">
        <v>43</v>
      </c>
      <c r="J492" s="11" t="n">
        <v>770</v>
      </c>
      <c r="K492" s="11" t="s">
        <v>11</v>
      </c>
      <c r="L492" s="11" t="e">
        <f aca="false">IF(#REF!=#REF!,IF(K492="Stroke",IF(K493="Stroke",IF((J493-J492)&lt;0,1000+J493-J492,J493-J492),""),""),"")</f>
        <v>#REF!</v>
      </c>
      <c r="M492" s="11" t="s">
        <v>1</v>
      </c>
      <c r="N492" s="11" t="s">
        <v>2</v>
      </c>
      <c r="O492" s="11" t="n">
        <v>4</v>
      </c>
      <c r="P492" s="1" t="e">
        <f aca="false">IF(#REF!=#REF!,IF(K492="Stroke",IF(K493="Stroke",IF(#REF!=#REF!,IF(Q492=Q493,IF((J493-J492)&lt;0,1000+J493-J492-O492,J493-J492-O492),""),""),""),""),"")</f>
        <v>#REF!</v>
      </c>
      <c r="Q492" s="11" t="n">
        <v>1</v>
      </c>
    </row>
    <row r="493" customFormat="false" ht="15.75" hidden="false" customHeight="false" outlineLevel="0" collapsed="false">
      <c r="A493" s="14" t="n">
        <f aca="false">I493+(H493*60)+(G493*3600)</f>
        <v>73123</v>
      </c>
      <c r="B493" s="22" t="str">
        <f aca="false">CONCATENATE(D493,E493,F493,G493,H493,I493)</f>
        <v>20171114201843</v>
      </c>
      <c r="C493" s="5" t="str">
        <f aca="false">CONCATENATE(D493,E493,F493)</f>
        <v>20171114</v>
      </c>
      <c r="D493" s="5" t="n">
        <v>2017</v>
      </c>
      <c r="E493" s="5" t="n">
        <v>11</v>
      </c>
      <c r="F493" s="5" t="n">
        <v>14</v>
      </c>
      <c r="G493" s="5" t="n">
        <v>20</v>
      </c>
      <c r="H493" s="5" t="n">
        <v>18</v>
      </c>
      <c r="I493" s="5" t="n">
        <v>43</v>
      </c>
      <c r="J493" s="5" t="n">
        <v>770</v>
      </c>
      <c r="K493" s="5" t="s">
        <v>11</v>
      </c>
      <c r="L493" s="5" t="n">
        <f aca="false">IF(B494=B493,IF(K493="Stroke",IF(K494="Stroke",IF((J494-J493)&lt;0,1000+J494-J493,J494-J493),""),""),"")</f>
        <v>18</v>
      </c>
      <c r="M493" s="5" t="s">
        <v>1</v>
      </c>
      <c r="N493" s="5" t="s">
        <v>2</v>
      </c>
      <c r="O493" s="5" t="n">
        <v>4</v>
      </c>
      <c r="P493" s="5" t="str">
        <f aca="false">IF(B494=B493,IF(K493="Stroke",IF(K494="Stroke",IF(B494=B493,IF(Q493=Q494,IF((J494-J493)&lt;0,1000+J494-J493-O493,J494-J493-O493),""),""),""),""),"")</f>
        <v/>
      </c>
      <c r="Q493" s="5"/>
      <c r="R493" s="5" t="e">
        <f aca="false">IF(#REF!&lt;&gt;#REF!,COUNTIFS($K$112:$K$1378,$K$112,#REF!,#REF!),"")</f>
        <v>#REF!</v>
      </c>
      <c r="S493" s="5"/>
      <c r="T493" s="5"/>
      <c r="U493" s="5"/>
      <c r="V493" s="5"/>
      <c r="W493" s="5" t="e">
        <f aca="false">IF(#REF!&lt;&gt;#REF!,COUNTIFS($K$112:$K$1378,"up",#REF!,#REF!),"")</f>
        <v>#REF!</v>
      </c>
      <c r="X493" s="5" t="e">
        <f aca="false">IF(#REF!&lt;&gt;#REF!,COUNTIFS($K$112:$K$1378,"SRS",#REF!,#REF!),"")</f>
        <v>#REF!</v>
      </c>
      <c r="Y493" s="5" t="e">
        <f aca="false">IF(R493&lt;&gt;"",IF(R493=1,"",COUNTIFS($O$112:$O$1378,"&gt;40",#REF!,#REF!)),"")</f>
        <v>#REF!</v>
      </c>
      <c r="Z493" s="5"/>
      <c r="AA493" s="5"/>
      <c r="AB493" s="5"/>
      <c r="AC493" s="5"/>
      <c r="AD493" s="5"/>
      <c r="AE493" s="5"/>
      <c r="AF493" s="5"/>
      <c r="AG493" s="5"/>
      <c r="AH493" s="5"/>
    </row>
    <row r="494" customFormat="false" ht="15.75" hidden="false" customHeight="false" outlineLevel="0" collapsed="false">
      <c r="A494" s="1" t="n">
        <f aca="false">I494+(H494*60)+(G494*3600)</f>
        <v>73123</v>
      </c>
      <c r="B494" s="2" t="str">
        <f aca="false">CONCATENATE(D494,E494,F494,G494,H494,I494)</f>
        <v>20171114201843</v>
      </c>
      <c r="C494" s="1" t="str">
        <f aca="false">CONCATENATE(D494,E494,F494)</f>
        <v>20171114</v>
      </c>
      <c r="D494" s="1" t="n">
        <v>2017</v>
      </c>
      <c r="E494" s="1" t="n">
        <v>11</v>
      </c>
      <c r="F494" s="1" t="n">
        <v>14</v>
      </c>
      <c r="G494" s="1" t="n">
        <v>20</v>
      </c>
      <c r="H494" s="1" t="n">
        <v>18</v>
      </c>
      <c r="I494" s="1" t="n">
        <v>43</v>
      </c>
      <c r="J494" s="1" t="n">
        <v>788</v>
      </c>
      <c r="K494" s="1" t="s">
        <v>11</v>
      </c>
      <c r="L494" s="1" t="e">
        <f aca="false">IF(#REF!=#REF!,IF(K494="Stroke",IF(K495="Stroke",IF((J495-J494)&lt;0,1000+J495-J494,J495-J494),""),""),"")</f>
        <v>#REF!</v>
      </c>
      <c r="M494" s="1" t="s">
        <v>1</v>
      </c>
      <c r="N494" s="1" t="s">
        <v>2</v>
      </c>
      <c r="O494" s="1" t="n">
        <v>12</v>
      </c>
      <c r="P494" s="1" t="e">
        <f aca="false">IF(#REF!=#REF!,IF(K494="Stroke",IF(K495="Stroke",IF(#REF!=#REF!,IF(Q494=Q495,IF((J495-J494)&lt;0,1000+J495-J494-O494,J495-J494-O494),""),""),""),""),"")</f>
        <v>#REF!</v>
      </c>
      <c r="Q494" s="1" t="n">
        <v>1</v>
      </c>
      <c r="R494" s="1" t="e">
        <f aca="false">IF(#REF!&lt;&gt;#REF!,COUNTIFS($K$112:$K$1378,$K$112,#REF!,#REF!),"")</f>
        <v>#REF!</v>
      </c>
      <c r="S494" s="1" t="e">
        <f aca="false">IF(AND(#REF!&lt;&gt;#REF!,#REF!=#REF!,M494="positive",M495="negative"),1,"")</f>
        <v>#REF!</v>
      </c>
      <c r="T494" s="1" t="e">
        <f aca="false">IF(AND(#REF!=#REF!,K:K="stroke",M:M="positive",S494&lt;&gt;"1"),1,"")</f>
        <v>#REF!</v>
      </c>
      <c r="U494" s="1" t="e">
        <f aca="false">IF((AND(R494&lt;&gt;"",W494&lt;&gt;1,K:K="stroke",M:M="negative",#REF!=#REF!)),IF(W494&lt;&gt;0,"",1),"")</f>
        <v>#REF!</v>
      </c>
      <c r="V494" s="1" t="e">
        <f aca="false">IF(R494="","",(SUM(S494:U494)+W494))</f>
        <v>#REF!</v>
      </c>
      <c r="W494" s="1" t="e">
        <f aca="false">IF(#REF!&lt;&gt;#REF!,COUNTIFS($K$112:$K$1378,"up",#REF!,#REF!),"")</f>
        <v>#REF!</v>
      </c>
      <c r="X494" s="1" t="e">
        <f aca="false">IF(#REF!&lt;&gt;#REF!,COUNTIFS($K$112:$K$1378,"SRS",#REF!,#REF!),"")</f>
        <v>#REF!</v>
      </c>
      <c r="Y494" s="1" t="e">
        <f aca="false">IF(R494&lt;&gt;"",IF(R494=1,"",COUNTIFS($O$112:$O$1378,"&gt;40",#REF!,#REF!)),"")</f>
        <v>#REF!</v>
      </c>
    </row>
    <row r="495" customFormat="false" ht="15.75" hidden="false" customHeight="false" outlineLevel="0" collapsed="false">
      <c r="A495" s="1" t="n">
        <f aca="false">I495+(H495*60)+(G495*3600)</f>
        <v>73123</v>
      </c>
      <c r="B495" s="2" t="str">
        <f aca="false">CONCATENATE(D495,E495,F495,G495,H495,I495)</f>
        <v>20171114201843</v>
      </c>
      <c r="C495" s="1" t="str">
        <f aca="false">CONCATENATE(D495,E495,F495)</f>
        <v>20171114</v>
      </c>
      <c r="D495" s="1" t="n">
        <v>2017</v>
      </c>
      <c r="E495" s="1" t="n">
        <v>11</v>
      </c>
      <c r="F495" s="1" t="n">
        <v>14</v>
      </c>
      <c r="G495" s="1" t="n">
        <v>20</v>
      </c>
      <c r="H495" s="1" t="n">
        <v>18</v>
      </c>
      <c r="I495" s="1" t="n">
        <v>43</v>
      </c>
      <c r="J495" s="1" t="n">
        <v>791</v>
      </c>
      <c r="K495" s="1" t="s">
        <v>4</v>
      </c>
      <c r="L495" s="1" t="e">
        <f aca="false">IF(#REF!=#REF!,IF(K495="Stroke",IF(K496="Stroke",IF((J496-J495)&lt;0,1000+J496-J495,J496-J495),""),""),"")</f>
        <v>#REF!</v>
      </c>
      <c r="M495" s="1" t="s">
        <v>1</v>
      </c>
      <c r="N495" s="1" t="s">
        <v>2</v>
      </c>
      <c r="O495" s="1" t="n">
        <v>0</v>
      </c>
      <c r="P495" s="1" t="e">
        <f aca="false">IF(#REF!=#REF!,IF(K495="Stroke",IF(K496="Stroke",IF(#REF!=#REF!,IF(Q495=Q496,IF((J496-J495)&lt;0,1000+J496-J495-O495,J496-J495-O495),""),""),""),""),"")</f>
        <v>#REF!</v>
      </c>
      <c r="Q495" s="1" t="n">
        <v>1</v>
      </c>
      <c r="R495" s="1" t="e">
        <f aca="false">IF(#REF!&lt;&gt;#REF!,COUNTIFS($K$112:$K$1378,$K$112,#REF!,#REF!),"")</f>
        <v>#REF!</v>
      </c>
      <c r="S495" s="1" t="e">
        <f aca="false">IF(AND(#REF!&lt;&gt;#REF!,#REF!=#REF!,M495="positive",M496="negative"),1,"")</f>
        <v>#REF!</v>
      </c>
      <c r="T495" s="1" t="e">
        <f aca="false">IF(AND(#REF!=#REF!,K:K="stroke",M:M="positive",S495&lt;&gt;"1"),1,"")</f>
        <v>#REF!</v>
      </c>
      <c r="U495" s="1" t="e">
        <f aca="false">IF((AND(R495&lt;&gt;"",W495&lt;&gt;1,K:K="stroke",M:M="negative",#REF!=#REF!)),IF(W495&lt;&gt;0,"",1),"")</f>
        <v>#REF!</v>
      </c>
      <c r="V495" s="1" t="e">
        <f aca="false">IF(R495="","",(SUM(S495:U495)+W495))</f>
        <v>#REF!</v>
      </c>
      <c r="W495" s="1" t="e">
        <f aca="false">IF(#REF!&lt;&gt;#REF!,COUNTIFS($K$112:$K$1378,"up",#REF!,#REF!),"")</f>
        <v>#REF!</v>
      </c>
      <c r="X495" s="1" t="e">
        <f aca="false">IF(#REF!&lt;&gt;#REF!,COUNTIFS($K$112:$K$1378,"SRS",#REF!,#REF!),"")</f>
        <v>#REF!</v>
      </c>
      <c r="Y495" s="1" t="e">
        <f aca="false">IF(R495&lt;&gt;"",IF(R495=1,"",COUNTIFS($O$112:$O$1378,"&gt;40",#REF!,#REF!)),"")</f>
        <v>#REF!</v>
      </c>
    </row>
    <row r="496" customFormat="false" ht="15.75" hidden="false" customHeight="false" outlineLevel="0" collapsed="false">
      <c r="A496" s="1" t="n">
        <f aca="false">I496+(H496*60)+(G496*3600)</f>
        <v>73123</v>
      </c>
      <c r="B496" s="2" t="str">
        <f aca="false">CONCATENATE(D496,E496,F496,G496,H496,I496)</f>
        <v>20171114201843</v>
      </c>
      <c r="C496" s="1" t="str">
        <f aca="false">CONCATENATE(D496,E496,F496)</f>
        <v>20171114</v>
      </c>
      <c r="D496" s="1" t="n">
        <v>2017</v>
      </c>
      <c r="E496" s="1" t="n">
        <v>11</v>
      </c>
      <c r="F496" s="1" t="n">
        <v>14</v>
      </c>
      <c r="G496" s="1" t="n">
        <v>20</v>
      </c>
      <c r="H496" s="1" t="n">
        <v>18</v>
      </c>
      <c r="I496" s="1" t="n">
        <v>43</v>
      </c>
      <c r="J496" s="1" t="n">
        <v>801</v>
      </c>
      <c r="K496" s="1" t="s">
        <v>16</v>
      </c>
      <c r="L496" s="1" t="e">
        <f aca="false">IF(#REF!=#REF!,IF(K496="Stroke",IF(K497="Stroke",IF((J497-J496)&lt;0,1000+J497-J496,J497-J496),""),""),"")</f>
        <v>#REF!</v>
      </c>
      <c r="M496" s="1" t="s">
        <v>1</v>
      </c>
      <c r="N496" s="1" t="s">
        <v>2</v>
      </c>
      <c r="O496" s="1" t="n">
        <v>0</v>
      </c>
      <c r="P496" s="1" t="e">
        <f aca="false">IF(#REF!=#REF!,IF(K496="Stroke",IF(K497="Stroke",IF(#REF!=#REF!,IF(Q496=Q497,IF((J497-J496)&lt;0,1000+J497-J496-O496,J497-J496-O496),""),""),""),""),"")</f>
        <v>#REF!</v>
      </c>
      <c r="R496" s="1" t="e">
        <f aca="false">IF(#REF!&lt;&gt;#REF!,COUNTIFS($K$112:$K$1378,$K$112,#REF!,#REF!),"")</f>
        <v>#REF!</v>
      </c>
      <c r="S496" s="1" t="e">
        <f aca="false">IF(AND(#REF!&lt;&gt;#REF!,#REF!=#REF!,M496="positive",M497="negative"),1,"")</f>
        <v>#REF!</v>
      </c>
      <c r="T496" s="1" t="e">
        <f aca="false">IF(AND(#REF!=#REF!,K:K="stroke",M:M="positive",S496&lt;&gt;"1"),1,"")</f>
        <v>#REF!</v>
      </c>
      <c r="U496" s="1" t="e">
        <f aca="false">IF((AND(R496&lt;&gt;"",W496&lt;&gt;1,K:K="stroke",M:M="negative",#REF!=#REF!)),IF(W496&lt;&gt;0,"",1),"")</f>
        <v>#REF!</v>
      </c>
      <c r="V496" s="1" t="e">
        <f aca="false">IF(R496="","",(SUM(S496:U496)+W496))</f>
        <v>#REF!</v>
      </c>
      <c r="W496" s="1" t="e">
        <f aca="false">IF(#REF!&lt;&gt;#REF!,COUNTIFS($K$112:$K$1378,"up",#REF!,#REF!),"")</f>
        <v>#REF!</v>
      </c>
      <c r="X496" s="1" t="e">
        <f aca="false">IF(#REF!&lt;&gt;#REF!,COUNTIFS($K$112:$K$1378,"SRS",#REF!,#REF!),"")</f>
        <v>#REF!</v>
      </c>
      <c r="Y496" s="1" t="e">
        <f aca="false">IF(R496&lt;&gt;"",IF(R496=1,"",COUNTIFS($O$112:$O$1378,"&gt;40",#REF!,#REF!)),"")</f>
        <v>#REF!</v>
      </c>
    </row>
    <row r="497" customFormat="false" ht="15.75" hidden="false" customHeight="false" outlineLevel="0" collapsed="false">
      <c r="A497" s="1" t="n">
        <f aca="false">I497+(H497*60)+(G497*3600)</f>
        <v>73123</v>
      </c>
      <c r="B497" s="2" t="str">
        <f aca="false">CONCATENATE(D497,E497,F497,G497,H497,I497)</f>
        <v>20171114201843</v>
      </c>
      <c r="C497" s="1" t="str">
        <f aca="false">CONCATENATE(D497,E497,F497)</f>
        <v>20171114</v>
      </c>
      <c r="D497" s="1" t="n">
        <v>2017</v>
      </c>
      <c r="E497" s="1" t="n">
        <v>11</v>
      </c>
      <c r="F497" s="1" t="n">
        <v>14</v>
      </c>
      <c r="G497" s="1" t="n">
        <v>20</v>
      </c>
      <c r="H497" s="1" t="n">
        <v>18</v>
      </c>
      <c r="I497" s="1" t="n">
        <v>43</v>
      </c>
      <c r="J497" s="1" t="n">
        <v>840</v>
      </c>
      <c r="K497" s="1" t="s">
        <v>11</v>
      </c>
      <c r="L497" s="1" t="e">
        <f aca="false">IF(#REF!=#REF!,IF(K497="Stroke",IF(K498="Stroke",IF((J498-J497)&lt;0,1000+J498-J497,J498-J497),""),""),"")</f>
        <v>#REF!</v>
      </c>
      <c r="M497" s="1" t="s">
        <v>1</v>
      </c>
      <c r="N497" s="1" t="s">
        <v>2</v>
      </c>
      <c r="O497" s="1" t="n">
        <v>6</v>
      </c>
      <c r="P497" s="1" t="e">
        <f aca="false">IF(#REF!=#REF!,IF(K497="Stroke",IF(K498="Stroke",IF(#REF!=#REF!,IF(Q497=Q498,IF((J498-J497)&lt;0,1000+J498-J497-O497,J498-J497-O497),""),""),""),""),"")</f>
        <v>#REF!</v>
      </c>
      <c r="Q497" s="1" t="n">
        <v>1</v>
      </c>
      <c r="R497" s="1" t="e">
        <f aca="false">IF(#REF!&lt;&gt;#REF!,COUNTIFS($K$112:$K$1378,$K$112,#REF!,#REF!),"")</f>
        <v>#REF!</v>
      </c>
      <c r="S497" s="1" t="e">
        <f aca="false">IF(AND(#REF!&lt;&gt;#REF!,#REF!=#REF!,M497="positive",M498="negative"),1,"")</f>
        <v>#REF!</v>
      </c>
      <c r="T497" s="1" t="e">
        <f aca="false">IF(AND(#REF!=#REF!,K:K="stroke",M:M="positive",S497&lt;&gt;"1"),1,"")</f>
        <v>#REF!</v>
      </c>
      <c r="U497" s="1" t="e">
        <f aca="false">IF((AND(R497&lt;&gt;"",W497&lt;&gt;1,K:K="stroke",M:M="negative",#REF!=#REF!)),IF(W497&lt;&gt;0,"",1),"")</f>
        <v>#REF!</v>
      </c>
      <c r="V497" s="1" t="e">
        <f aca="false">IF(R497="","",(SUM(S497:U497)+W497))</f>
        <v>#REF!</v>
      </c>
      <c r="W497" s="1" t="e">
        <f aca="false">IF(#REF!&lt;&gt;#REF!,COUNTIFS($K$112:$K$1378,"up",#REF!,#REF!),"")</f>
        <v>#REF!</v>
      </c>
      <c r="X497" s="1" t="e">
        <f aca="false">IF(#REF!&lt;&gt;#REF!,COUNTIFS($K$112:$K$1378,"SRS",#REF!,#REF!),"")</f>
        <v>#REF!</v>
      </c>
      <c r="Y497" s="1" t="e">
        <f aca="false">IF(R497&lt;&gt;"",IF(R497=1,"",COUNTIFS($O$112:$O$1378,"&gt;40",#REF!,#REF!)),"")</f>
        <v>#REF!</v>
      </c>
    </row>
    <row r="498" customFormat="false" ht="15.75" hidden="false" customHeight="false" outlineLevel="0" collapsed="false">
      <c r="A498" s="1" t="n">
        <f aca="false">I498+(H498*60)+(G498*3600)</f>
        <v>73123</v>
      </c>
      <c r="B498" s="2" t="str">
        <f aca="false">CONCATENATE(D498,E498,F498,G498,H498,I498)</f>
        <v>20171114201843</v>
      </c>
      <c r="C498" s="1" t="str">
        <f aca="false">CONCATENATE(D498,E498,F498)</f>
        <v>20171114</v>
      </c>
      <c r="D498" s="1" t="n">
        <v>2017</v>
      </c>
      <c r="E498" s="1" t="n">
        <v>11</v>
      </c>
      <c r="F498" s="1" t="n">
        <v>14</v>
      </c>
      <c r="G498" s="1" t="n">
        <v>20</v>
      </c>
      <c r="H498" s="1" t="n">
        <v>18</v>
      </c>
      <c r="I498" s="1" t="n">
        <v>43</v>
      </c>
      <c r="J498" s="1" t="n">
        <v>895</v>
      </c>
      <c r="K498" s="1" t="s">
        <v>11</v>
      </c>
      <c r="L498" s="1" t="e">
        <f aca="false">IF(#REF!=#REF!,IF(K498="Stroke",IF(K499="Stroke",IF((J499-J498)&lt;0,1000+J499-J498,J499-J498),""),""),"")</f>
        <v>#REF!</v>
      </c>
      <c r="M498" s="1" t="s">
        <v>1</v>
      </c>
      <c r="N498" s="1" t="s">
        <v>2</v>
      </c>
      <c r="O498" s="1" t="n">
        <v>5</v>
      </c>
      <c r="P498" s="1" t="e">
        <f aca="false">IF(#REF!=#REF!,IF(K498="Stroke",IF(K499="Stroke",IF(#REF!=#REF!,IF(Q498=Q499,IF((J499-J498)&lt;0,1000+J499-J498-O498,J499-J498-O498),""),""),""),""),"")</f>
        <v>#REF!</v>
      </c>
      <c r="Q498" s="1" t="n">
        <v>1</v>
      </c>
      <c r="R498" s="1" t="e">
        <f aca="false">IF(#REF!&lt;&gt;#REF!,COUNTIFS($K$112:$K$1378,$K$112,#REF!,#REF!),"")</f>
        <v>#REF!</v>
      </c>
      <c r="S498" s="1" t="e">
        <f aca="false">IF(AND(#REF!&lt;&gt;#REF!,#REF!=#REF!,M498="positive",M499="negative"),1,"")</f>
        <v>#REF!</v>
      </c>
      <c r="T498" s="1" t="e">
        <f aca="false">IF(AND(#REF!=#REF!,K:K="stroke",M:M="positive",S498&lt;&gt;"1"),1,"")</f>
        <v>#REF!</v>
      </c>
      <c r="U498" s="1" t="e">
        <f aca="false">IF((AND(R498&lt;&gt;"",W498&lt;&gt;1,K:K="stroke",M:M="negative",#REF!=#REF!)),IF(W498&lt;&gt;0,"",1),"")</f>
        <v>#REF!</v>
      </c>
      <c r="V498" s="1" t="e">
        <f aca="false">IF(R498="","",(SUM(S498:U498)+W498))</f>
        <v>#REF!</v>
      </c>
      <c r="W498" s="1" t="e">
        <f aca="false">IF(#REF!&lt;&gt;#REF!,COUNTIFS($K$112:$K$1378,"up",#REF!,#REF!),"")</f>
        <v>#REF!</v>
      </c>
      <c r="X498" s="1" t="e">
        <f aca="false">IF(#REF!&lt;&gt;#REF!,COUNTIFS($K$112:$K$1378,"SRS",#REF!,#REF!),"")</f>
        <v>#REF!</v>
      </c>
      <c r="Y498" s="1" t="e">
        <f aca="false">IF(R498&lt;&gt;"",IF(R498=1,"",COUNTIFS($O$112:$O$1378,"&gt;40",#REF!,#REF!)),"")</f>
        <v>#REF!</v>
      </c>
    </row>
    <row r="499" customFormat="false" ht="15.75" hidden="false" customHeight="false" outlineLevel="0" collapsed="false">
      <c r="A499" s="1" t="n">
        <f aca="false">I499+(H499*60)+(G499*3600)</f>
        <v>73123</v>
      </c>
      <c r="B499" s="2" t="str">
        <f aca="false">CONCATENATE(D499,E499,F499,G499,H499,I499)</f>
        <v>20171114201843</v>
      </c>
      <c r="C499" s="1" t="str">
        <f aca="false">CONCATENATE(D499,E499,F499)</f>
        <v>20171114</v>
      </c>
      <c r="D499" s="1" t="n">
        <v>2017</v>
      </c>
      <c r="E499" s="1" t="n">
        <v>11</v>
      </c>
      <c r="F499" s="1" t="n">
        <v>14</v>
      </c>
      <c r="G499" s="1" t="n">
        <v>20</v>
      </c>
      <c r="H499" s="1" t="n">
        <v>18</v>
      </c>
      <c r="I499" s="1" t="n">
        <v>43</v>
      </c>
      <c r="J499" s="1" t="n">
        <v>924</v>
      </c>
      <c r="K499" s="1" t="s">
        <v>11</v>
      </c>
      <c r="L499" s="1" t="e">
        <f aca="false">IF(#REF!=#REF!,IF(K499="Stroke",IF(K500="Stroke",IF((J500-J499)&lt;0,1000+J500-J499,J500-J499),""),""),"")</f>
        <v>#REF!</v>
      </c>
      <c r="M499" s="1" t="s">
        <v>1</v>
      </c>
      <c r="N499" s="1" t="s">
        <v>2</v>
      </c>
      <c r="O499" s="1" t="n">
        <v>266</v>
      </c>
      <c r="P499" s="1" t="e">
        <f aca="false">IF(#REF!=#REF!,IF(K499="Stroke",IF(K500="Stroke",IF(#REF!=#REF!,IF(Q499=Q500,IF((J500-J499)&lt;0,1000+J500-J499-O499,J500-J499-O499),""),""),""),""),"")</f>
        <v>#REF!</v>
      </c>
      <c r="Q499" s="1" t="n">
        <v>1</v>
      </c>
      <c r="R499" s="1" t="e">
        <f aca="false">IF(#REF!&lt;&gt;#REF!,COUNTIFS($K$112:$K$1378,$K$112,#REF!,#REF!),"")</f>
        <v>#REF!</v>
      </c>
      <c r="S499" s="1" t="e">
        <f aca="false">IF(AND(#REF!&lt;&gt;#REF!,#REF!=#REF!,M499="positive",M500="negative"),1,"")</f>
        <v>#REF!</v>
      </c>
      <c r="T499" s="1" t="e">
        <f aca="false">IF(AND(#REF!=#REF!,K:K="stroke",M:M="positive",S499&lt;&gt;"1"),1,"")</f>
        <v>#REF!</v>
      </c>
      <c r="U499" s="1" t="e">
        <f aca="false">IF((AND(R499&lt;&gt;"",W499&lt;&gt;1,K:K="stroke",M:M="negative",#REF!=#REF!)),IF(W499&lt;&gt;0,"",1),"")</f>
        <v>#REF!</v>
      </c>
      <c r="V499" s="1" t="e">
        <f aca="false">IF(R499="","",(SUM(S499:U499)+W499))</f>
        <v>#REF!</v>
      </c>
      <c r="W499" s="1" t="e">
        <f aca="false">IF(#REF!&lt;&gt;#REF!,COUNTIFS($K$112:$K$1378,"up",#REF!,#REF!),"")</f>
        <v>#REF!</v>
      </c>
      <c r="X499" s="1" t="e">
        <f aca="false">IF(#REF!&lt;&gt;#REF!,COUNTIFS($K$112:$K$1378,"SRS",#REF!,#REF!),"")</f>
        <v>#REF!</v>
      </c>
      <c r="Y499" s="1" t="e">
        <f aca="false">IF(R499&lt;&gt;"",IF(R499=1,"",COUNTIFS($O$112:$O$1378,"&gt;40",#REF!,#REF!)),"")</f>
        <v>#REF!</v>
      </c>
    </row>
    <row r="500" customFormat="false" ht="15.75" hidden="false" customHeight="false" outlineLevel="0" collapsed="false">
      <c r="A500" s="5" t="n">
        <f aca="false">I500+(H500*60)+(G500*3600)</f>
        <v>73147</v>
      </c>
      <c r="B500" s="6" t="str">
        <f aca="false">CONCATENATE(D500,E500,F500,G500,H500,I500)</f>
        <v>2017111420197</v>
      </c>
      <c r="C500" s="5" t="str">
        <f aca="false">CONCATENATE(D500,E500,F500)</f>
        <v>20171114</v>
      </c>
      <c r="D500" s="5" t="n">
        <v>2017</v>
      </c>
      <c r="E500" s="5" t="n">
        <v>11</v>
      </c>
      <c r="F500" s="5" t="n">
        <v>14</v>
      </c>
      <c r="G500" s="5" t="n">
        <v>20</v>
      </c>
      <c r="H500" s="5" t="n">
        <v>19</v>
      </c>
      <c r="I500" s="5" t="n">
        <v>7</v>
      </c>
      <c r="J500" s="5" t="n">
        <v>203</v>
      </c>
      <c r="K500" s="5" t="s">
        <v>11</v>
      </c>
      <c r="L500" s="5" t="e">
        <f aca="false">IF(#REF!=#REF!,IF(K500="Stroke",IF(K501="Stroke",IF((J501-J500)&lt;0,1000+J501-J500,J501-J500),""),""),"")</f>
        <v>#REF!</v>
      </c>
      <c r="M500" s="5" t="s">
        <v>1</v>
      </c>
      <c r="N500" s="5" t="s">
        <v>2</v>
      </c>
      <c r="O500" s="5" t="n">
        <v>5</v>
      </c>
      <c r="P500" s="5" t="e">
        <f aca="false">IF(#REF!=#REF!,IF(K500="Stroke",IF(K501="Stroke",IF(#REF!=#REF!,IF(Q500=Q501,IF((J501-J500)&lt;0,1000+J501-J500-O500,J501-J500-O500),""),""),""),""),"")</f>
        <v>#REF!</v>
      </c>
      <c r="Q500" s="5" t="n">
        <v>1</v>
      </c>
      <c r="R500" s="5" t="e">
        <f aca="false">IF(#REF!&lt;&gt;#REF!,COUNTIFS($K$112:$K$1378,$K$112,#REF!,#REF!),"")</f>
        <v>#REF!</v>
      </c>
      <c r="S500" s="5" t="e">
        <f aca="false">IF(AND(#REF!&lt;&gt;#REF!,#REF!=#REF!,M500="positive",M501="negative"),1,"")</f>
        <v>#REF!</v>
      </c>
      <c r="T500" s="5" t="e">
        <f aca="false">IF(AND(#REF!=#REF!,K:K="stroke",M:M="positive",S500&lt;&gt;"1"),1,"")</f>
        <v>#REF!</v>
      </c>
      <c r="U500" s="5" t="e">
        <f aca="false">IF((AND(R500&lt;&gt;"",W500&lt;&gt;1,K:K="stroke",M:M="negative",#REF!=#REF!)),IF(W500&lt;&gt;0,"",1),"")</f>
        <v>#REF!</v>
      </c>
      <c r="V500" s="5" t="e">
        <f aca="false">IF(R500="","",(SUM(S500:U500)+W500))</f>
        <v>#REF!</v>
      </c>
      <c r="W500" s="5" t="e">
        <f aca="false">IF(#REF!&lt;&gt;#REF!,COUNTIFS($K$112:$K$1378,"up",#REF!,#REF!),"")</f>
        <v>#REF!</v>
      </c>
      <c r="X500" s="5" t="e">
        <f aca="false">IF(#REF!&lt;&gt;#REF!,COUNTIFS($K$112:$K$1378,"SRS",#REF!,#REF!),"")</f>
        <v>#REF!</v>
      </c>
      <c r="Y500" s="5" t="e">
        <f aca="false">IF(R500&lt;&gt;"",IF(R500=1,"",COUNTIFS($O$112:$O$1378,"&gt;40",#REF!,#REF!)),"")</f>
        <v>#REF!</v>
      </c>
      <c r="Z500" s="5"/>
      <c r="AA500" s="5"/>
      <c r="AB500" s="5"/>
      <c r="AC500" s="5"/>
      <c r="AD500" s="5"/>
      <c r="AE500" s="5"/>
      <c r="AF500" s="5"/>
      <c r="AG500" s="5"/>
      <c r="AH500" s="5"/>
    </row>
    <row r="501" customFormat="false" ht="15.75" hidden="false" customHeight="false" outlineLevel="0" collapsed="false">
      <c r="A501" s="1" t="n">
        <f aca="false">I501+(H501*60)+(G501*3600)</f>
        <v>73147</v>
      </c>
      <c r="B501" s="2" t="str">
        <f aca="false">CONCATENATE(D501,E501,F501,G501,H501,I501)</f>
        <v>2017111420197</v>
      </c>
      <c r="C501" s="1" t="str">
        <f aca="false">CONCATENATE(D501,E501,F501)</f>
        <v>20171114</v>
      </c>
      <c r="D501" s="1" t="n">
        <v>2017</v>
      </c>
      <c r="E501" s="1" t="n">
        <v>11</v>
      </c>
      <c r="F501" s="1" t="n">
        <v>14</v>
      </c>
      <c r="G501" s="1" t="n">
        <v>20</v>
      </c>
      <c r="H501" s="1" t="n">
        <v>19</v>
      </c>
      <c r="I501" s="1" t="n">
        <v>7</v>
      </c>
      <c r="J501" s="1" t="n">
        <v>220</v>
      </c>
      <c r="K501" s="1" t="s">
        <v>16</v>
      </c>
      <c r="L501" s="1" t="e">
        <f aca="false">IF(#REF!=#REF!,IF(K501="Stroke",IF(K502="Stroke",IF((J502-J501)&lt;0,1000+J502-J501,J502-J501),""),""),"")</f>
        <v>#REF!</v>
      </c>
      <c r="M501" s="1" t="s">
        <v>1</v>
      </c>
      <c r="N501" s="1" t="s">
        <v>2</v>
      </c>
      <c r="O501" s="1" t="n">
        <v>0</v>
      </c>
      <c r="P501" s="1" t="e">
        <f aca="false">IF(#REF!=#REF!,IF(K501="Stroke",IF(K502="Stroke",IF(#REF!=#REF!,IF(Q501=Q502,IF((J502-J501)&lt;0,1000+J502-J501-O501,J502-J501-O501),""),""),""),""),"")</f>
        <v>#REF!</v>
      </c>
      <c r="R501" s="1" t="e">
        <f aca="false">IF(#REF!&lt;&gt;#REF!,COUNTIFS($K$112:$K$1378,$K$112,#REF!,#REF!),"")</f>
        <v>#REF!</v>
      </c>
      <c r="S501" s="1" t="e">
        <f aca="false">IF(AND(#REF!&lt;&gt;#REF!,#REF!=#REF!,M501="positive",M502="negative"),1,"")</f>
        <v>#REF!</v>
      </c>
      <c r="T501" s="1" t="e">
        <f aca="false">IF(AND(#REF!=#REF!,K:K="stroke",M:M="positive",S501&lt;&gt;"1"),1,"")</f>
        <v>#REF!</v>
      </c>
      <c r="U501" s="1" t="e">
        <f aca="false">IF((AND(R501&lt;&gt;"",W501&lt;&gt;1,K:K="stroke",M:M="negative",#REF!=#REF!)),IF(W501&lt;&gt;0,"",1),"")</f>
        <v>#REF!</v>
      </c>
      <c r="V501" s="1" t="e">
        <f aca="false">IF(R501="","",(SUM(S501:U501)+W501))</f>
        <v>#REF!</v>
      </c>
      <c r="W501" s="1" t="e">
        <f aca="false">IF(#REF!&lt;&gt;#REF!,COUNTIFS($K$112:$K$1378,"up",#REF!,#REF!),"")</f>
        <v>#REF!</v>
      </c>
      <c r="X501" s="1" t="e">
        <f aca="false">IF(#REF!&lt;&gt;#REF!,COUNTIFS($K$112:$K$1378,"SRS",#REF!,#REF!),"")</f>
        <v>#REF!</v>
      </c>
      <c r="Y501" s="1" t="e">
        <f aca="false">IF(R501&lt;&gt;"",IF(R501=1,"",COUNTIFS($O$112:$O$1378,"&gt;40",#REF!,#REF!)),"")</f>
        <v>#REF!</v>
      </c>
    </row>
    <row r="502" customFormat="false" ht="15.75" hidden="false" customHeight="false" outlineLevel="0" collapsed="false">
      <c r="A502" s="1" t="n">
        <f aca="false">I502+(H502*60)+(G502*3600)</f>
        <v>73147</v>
      </c>
      <c r="B502" s="2" t="str">
        <f aca="false">CONCATENATE(D502,E502,F502,G502,H502,I502)</f>
        <v>2017111420197</v>
      </c>
      <c r="C502" s="1" t="str">
        <f aca="false">CONCATENATE(D502,E502,F502)</f>
        <v>20171114</v>
      </c>
      <c r="D502" s="1" t="n">
        <v>2017</v>
      </c>
      <c r="E502" s="1" t="n">
        <v>11</v>
      </c>
      <c r="F502" s="1" t="n">
        <v>14</v>
      </c>
      <c r="G502" s="1" t="n">
        <v>20</v>
      </c>
      <c r="H502" s="1" t="n">
        <v>19</v>
      </c>
      <c r="I502" s="1" t="n">
        <v>7</v>
      </c>
      <c r="J502" s="1" t="n">
        <v>225</v>
      </c>
      <c r="K502" s="1" t="s">
        <v>11</v>
      </c>
      <c r="L502" s="1" t="e">
        <f aca="false">IF(#REF!=#REF!,IF(K502="Stroke",IF(K503="Stroke",IF((J503-J502)&lt;0,1000+J503-J502,J503-J502),""),""),"")</f>
        <v>#REF!</v>
      </c>
      <c r="M502" s="1" t="s">
        <v>1</v>
      </c>
      <c r="N502" s="1" t="s">
        <v>2</v>
      </c>
      <c r="O502" s="1" t="n">
        <v>2</v>
      </c>
      <c r="P502" s="1" t="e">
        <f aca="false">IF(#REF!=#REF!,IF(K502="Stroke",IF(K503="Stroke",IF(#REF!=#REF!,IF(Q502=Q503,IF((J503-J502)&lt;0,1000+J503-J502-O502,J503-J502-O502),""),""),""),""),"")</f>
        <v>#REF!</v>
      </c>
      <c r="Q502" s="1" t="n">
        <v>1</v>
      </c>
      <c r="R502" s="1" t="e">
        <f aca="false">IF(#REF!&lt;&gt;#REF!,COUNTIFS($K$112:$K$1378,$K$112,#REF!,#REF!),"")</f>
        <v>#REF!</v>
      </c>
      <c r="S502" s="1" t="e">
        <f aca="false">IF(AND(#REF!&lt;&gt;#REF!,#REF!=#REF!,M502="positive",M503="negative"),1,"")</f>
        <v>#REF!</v>
      </c>
      <c r="T502" s="1" t="e">
        <f aca="false">IF(AND(#REF!=#REF!,K:K="stroke",M:M="positive",S502&lt;&gt;"1"),1,"")</f>
        <v>#REF!</v>
      </c>
      <c r="U502" s="1" t="e">
        <f aca="false">IF((AND(R502&lt;&gt;"",W502&lt;&gt;1,K:K="stroke",M:M="negative",#REF!=#REF!)),IF(W502&lt;&gt;0,"",1),"")</f>
        <v>#REF!</v>
      </c>
      <c r="V502" s="1" t="e">
        <f aca="false">IF(R502="","",(SUM(S502:U502)+W502))</f>
        <v>#REF!</v>
      </c>
      <c r="W502" s="1" t="e">
        <f aca="false">IF(#REF!&lt;&gt;#REF!,COUNTIFS($K$112:$K$1378,"up",#REF!,#REF!),"")</f>
        <v>#REF!</v>
      </c>
      <c r="X502" s="1" t="e">
        <f aca="false">IF(#REF!&lt;&gt;#REF!,COUNTIFS($K$112:$K$1378,"SRS",#REF!,#REF!),"")</f>
        <v>#REF!</v>
      </c>
      <c r="Y502" s="1" t="e">
        <f aca="false">IF(R502&lt;&gt;"",IF(R502=1,"",COUNTIFS($O$112:$O$1378,"&gt;40",#REF!,#REF!)),"")</f>
        <v>#REF!</v>
      </c>
    </row>
    <row r="503" customFormat="false" ht="15.75" hidden="false" customHeight="false" outlineLevel="0" collapsed="false">
      <c r="A503" s="1" t="n">
        <f aca="false">I503+(H503*60)+(G503*3600)</f>
        <v>73147</v>
      </c>
      <c r="B503" s="2" t="str">
        <f aca="false">CONCATENATE(D503,E503,F503,G503,H503,I503)</f>
        <v>2017111420197</v>
      </c>
      <c r="C503" s="1" t="str">
        <f aca="false">CONCATENATE(D503,E503,F503)</f>
        <v>20171114</v>
      </c>
      <c r="D503" s="1" t="n">
        <v>2017</v>
      </c>
      <c r="E503" s="1" t="n">
        <v>11</v>
      </c>
      <c r="F503" s="1" t="n">
        <v>14</v>
      </c>
      <c r="G503" s="1" t="n">
        <v>20</v>
      </c>
      <c r="H503" s="1" t="n">
        <v>19</v>
      </c>
      <c r="I503" s="1" t="n">
        <v>7</v>
      </c>
      <c r="J503" s="1" t="n">
        <v>228</v>
      </c>
      <c r="K503" s="1" t="s">
        <v>16</v>
      </c>
      <c r="L503" s="1" t="e">
        <f aca="false">IF(#REF!=#REF!,IF(K503="Stroke",IF(K504="Stroke",IF((J504-J503)&lt;0,1000+J504-J503,J504-J503),""),""),"")</f>
        <v>#REF!</v>
      </c>
      <c r="M503" s="1" t="s">
        <v>1</v>
      </c>
      <c r="N503" s="1" t="s">
        <v>2</v>
      </c>
      <c r="O503" s="1" t="n">
        <v>0</v>
      </c>
      <c r="P503" s="1" t="e">
        <f aca="false">IF(#REF!=#REF!,IF(K503="Stroke",IF(K504="Stroke",IF(#REF!=#REF!,IF(Q503=Q504,IF((J504-J503)&lt;0,1000+J504-J503-O503,J504-J503-O503),""),""),""),""),"")</f>
        <v>#REF!</v>
      </c>
      <c r="R503" s="1" t="e">
        <f aca="false">IF(#REF!&lt;&gt;#REF!,COUNTIFS($K$112:$K$1378,$K$112,#REF!,#REF!),"")</f>
        <v>#REF!</v>
      </c>
      <c r="S503" s="1" t="e">
        <f aca="false">IF(AND(#REF!&lt;&gt;#REF!,#REF!=#REF!,M503="positive",M504="negative"),1,"")</f>
        <v>#REF!</v>
      </c>
      <c r="T503" s="1" t="e">
        <f aca="false">IF(AND(#REF!=#REF!,K:K="stroke",M:M="positive",S503&lt;&gt;"1"),1,"")</f>
        <v>#REF!</v>
      </c>
      <c r="U503" s="1" t="e">
        <f aca="false">IF((AND(R503&lt;&gt;"",W503&lt;&gt;1,K:K="stroke",M:M="negative",#REF!=#REF!)),IF(W503&lt;&gt;0,"",1),"")</f>
        <v>#REF!</v>
      </c>
      <c r="V503" s="1" t="e">
        <f aca="false">IF(R503="","",(SUM(S503:U503)+W503))</f>
        <v>#REF!</v>
      </c>
      <c r="W503" s="1" t="e">
        <f aca="false">IF(#REF!&lt;&gt;#REF!,COUNTIFS($K$112:$K$1378,"up",#REF!,#REF!),"")</f>
        <v>#REF!</v>
      </c>
      <c r="X503" s="1" t="e">
        <f aca="false">IF(#REF!&lt;&gt;#REF!,COUNTIFS($K$112:$K$1378,"SRS",#REF!,#REF!),"")</f>
        <v>#REF!</v>
      </c>
      <c r="Y503" s="1" t="e">
        <f aca="false">IF(R503&lt;&gt;"",IF(R503=1,"",COUNTIFS($O$112:$O$1378,"&gt;40",#REF!,#REF!)),"")</f>
        <v>#REF!</v>
      </c>
    </row>
    <row r="504" customFormat="false" ht="15.75" hidden="false" customHeight="false" outlineLevel="0" collapsed="false">
      <c r="A504" s="1" t="n">
        <f aca="false">I504+(H504*60)+(G504*3600)</f>
        <v>73147</v>
      </c>
      <c r="B504" s="2" t="str">
        <f aca="false">CONCATENATE(D504,E504,F504,G504,H504,I504)</f>
        <v>2017111420197</v>
      </c>
      <c r="C504" s="1" t="str">
        <f aca="false">CONCATENATE(D504,E504,F504)</f>
        <v>20171114</v>
      </c>
      <c r="D504" s="1" t="n">
        <v>2017</v>
      </c>
      <c r="E504" s="1" t="n">
        <v>11</v>
      </c>
      <c r="F504" s="1" t="n">
        <v>14</v>
      </c>
      <c r="G504" s="1" t="n">
        <v>20</v>
      </c>
      <c r="H504" s="1" t="n">
        <v>19</v>
      </c>
      <c r="I504" s="1" t="n">
        <v>7</v>
      </c>
      <c r="J504" s="1" t="n">
        <v>303</v>
      </c>
      <c r="K504" s="1" t="s">
        <v>11</v>
      </c>
      <c r="L504" s="1" t="e">
        <f aca="false">IF(#REF!=#REF!,IF(K504="Stroke",IF(K505="Stroke",IF((J505-J504)&lt;0,1000+J505-J504,J505-J504),""),""),"")</f>
        <v>#REF!</v>
      </c>
      <c r="M504" s="1" t="s">
        <v>1</v>
      </c>
      <c r="N504" s="1" t="s">
        <v>2</v>
      </c>
      <c r="O504" s="1" t="n">
        <v>4</v>
      </c>
      <c r="P504" s="1" t="e">
        <f aca="false">IF(#REF!=#REF!,IF(K504="Stroke",IF(K505="Stroke",IF(#REF!=#REF!,IF(Q504=Q505,IF((J505-J504)&lt;0,1000+J505-J504-O504,J505-J504-O504),""),""),""),""),"")</f>
        <v>#REF!</v>
      </c>
      <c r="Q504" s="1" t="n">
        <v>1</v>
      </c>
      <c r="R504" s="1" t="e">
        <f aca="false">IF(#REF!&lt;&gt;#REF!,COUNTIFS($K$112:$K$1378,$K$112,#REF!,#REF!),"")</f>
        <v>#REF!</v>
      </c>
      <c r="S504" s="1" t="e">
        <f aca="false">IF(AND(#REF!&lt;&gt;#REF!,#REF!=#REF!,M504="positive",M505="negative"),1,"")</f>
        <v>#REF!</v>
      </c>
      <c r="T504" s="1" t="e">
        <f aca="false">IF(AND(#REF!=#REF!,K:K="stroke",M:M="positive",S504&lt;&gt;"1"),1,"")</f>
        <v>#REF!</v>
      </c>
      <c r="U504" s="1" t="e">
        <f aca="false">IF((AND(R504&lt;&gt;"",W504&lt;&gt;1,K:K="stroke",M:M="negative",#REF!=#REF!)),IF(W504&lt;&gt;0,"",1),"")</f>
        <v>#REF!</v>
      </c>
      <c r="V504" s="1" t="e">
        <f aca="false">IF(R504="","",(SUM(S504:U504)+W504))</f>
        <v>#REF!</v>
      </c>
      <c r="W504" s="1" t="e">
        <f aca="false">IF(#REF!&lt;&gt;#REF!,COUNTIFS($K$112:$K$1378,"up",#REF!,#REF!),"")</f>
        <v>#REF!</v>
      </c>
      <c r="X504" s="1" t="e">
        <f aca="false">IF(#REF!&lt;&gt;#REF!,COUNTIFS($K$112:$K$1378,"SRS",#REF!,#REF!),"")</f>
        <v>#REF!</v>
      </c>
      <c r="Y504" s="1" t="e">
        <f aca="false">IF(R504&lt;&gt;"",IF(R504=1,"",COUNTIFS($O$112:$O$1378,"&gt;40",#REF!,#REF!)),"")</f>
        <v>#REF!</v>
      </c>
    </row>
    <row r="505" customFormat="false" ht="15.75" hidden="false" customHeight="false" outlineLevel="0" collapsed="false">
      <c r="A505" s="1" t="n">
        <f aca="false">I505+(H505*60)+(G505*3600)</f>
        <v>73147</v>
      </c>
      <c r="B505" s="2" t="str">
        <f aca="false">CONCATENATE(D505,E505,F505,G505,H505,I505)</f>
        <v>2017111420197</v>
      </c>
      <c r="C505" s="1" t="str">
        <f aca="false">CONCATENATE(D505,E505,F505)</f>
        <v>20171114</v>
      </c>
      <c r="D505" s="1" t="n">
        <v>2017</v>
      </c>
      <c r="E505" s="1" t="n">
        <v>11</v>
      </c>
      <c r="F505" s="1" t="n">
        <v>14</v>
      </c>
      <c r="G505" s="1" t="n">
        <v>20</v>
      </c>
      <c r="H505" s="1" t="n">
        <v>19</v>
      </c>
      <c r="I505" s="1" t="n">
        <v>7</v>
      </c>
      <c r="J505" s="1" t="n">
        <v>321</v>
      </c>
      <c r="K505" s="1" t="s">
        <v>11</v>
      </c>
      <c r="L505" s="1" t="e">
        <f aca="false">IF(#REF!=#REF!,IF(K505="Stroke",IF(K506="Stroke",IF((J506-J505)&lt;0,1000+J506-J505,J506-J505),""),""),"")</f>
        <v>#REF!</v>
      </c>
      <c r="M505" s="1" t="s">
        <v>1</v>
      </c>
      <c r="N505" s="1" t="s">
        <v>2</v>
      </c>
      <c r="O505" s="1" t="n">
        <v>6</v>
      </c>
      <c r="P505" s="1" t="e">
        <f aca="false">IF(#REF!=#REF!,IF(K505="Stroke",IF(K506="Stroke",IF(#REF!=#REF!,IF(Q505=Q506,IF((J506-J505)&lt;0,1000+J506-J505-O505,J506-J505-O505),""),""),""),""),"")</f>
        <v>#REF!</v>
      </c>
      <c r="Q505" s="1" t="n">
        <v>1</v>
      </c>
      <c r="R505" s="1" t="e">
        <f aca="false">IF(#REF!&lt;&gt;#REF!,COUNTIFS($K$112:$K$1378,$K$112,#REF!,#REF!),"")</f>
        <v>#REF!</v>
      </c>
      <c r="S505" s="1" t="e">
        <f aca="false">IF(AND(#REF!&lt;&gt;#REF!,#REF!=#REF!,M505="positive",M506="negative"),1,"")</f>
        <v>#REF!</v>
      </c>
      <c r="T505" s="1" t="e">
        <f aca="false">IF(AND(#REF!=#REF!,K:K="stroke",M:M="positive",S505&lt;&gt;"1"),1,"")</f>
        <v>#REF!</v>
      </c>
      <c r="U505" s="1" t="e">
        <f aca="false">IF((AND(R505&lt;&gt;"",W505&lt;&gt;1,K:K="stroke",M:M="negative",#REF!=#REF!)),IF(W505&lt;&gt;0,"",1),"")</f>
        <v>#REF!</v>
      </c>
      <c r="V505" s="1" t="e">
        <f aca="false">IF(R505="","",(SUM(S505:U505)+W505))</f>
        <v>#REF!</v>
      </c>
      <c r="W505" s="1" t="e">
        <f aca="false">IF(#REF!&lt;&gt;#REF!,COUNTIFS($K$112:$K$1378,"up",#REF!,#REF!),"")</f>
        <v>#REF!</v>
      </c>
      <c r="X505" s="1" t="e">
        <f aca="false">IF(#REF!&lt;&gt;#REF!,COUNTIFS($K$112:$K$1378,"SRS",#REF!,#REF!),"")</f>
        <v>#REF!</v>
      </c>
      <c r="Y505" s="1" t="e">
        <f aca="false">IF(R505&lt;&gt;"",IF(R505=1,"",COUNTIFS($O$112:$O$1378,"&gt;40",#REF!,#REF!)),"")</f>
        <v>#REF!</v>
      </c>
    </row>
    <row r="506" customFormat="false" ht="15.75" hidden="false" customHeight="false" outlineLevel="0" collapsed="false">
      <c r="A506" s="1" t="n">
        <f aca="false">I506+(H506*60)+(G506*3600)</f>
        <v>73147</v>
      </c>
      <c r="B506" s="2" t="str">
        <f aca="false">CONCATENATE(D506,E506,F506,G506,H506,I506)</f>
        <v>2017111420197</v>
      </c>
      <c r="C506" s="1" t="str">
        <f aca="false">CONCATENATE(D506,E506,F506)</f>
        <v>20171114</v>
      </c>
      <c r="D506" s="1" t="n">
        <v>2017</v>
      </c>
      <c r="E506" s="1" t="n">
        <v>11</v>
      </c>
      <c r="F506" s="1" t="n">
        <v>14</v>
      </c>
      <c r="G506" s="1" t="n">
        <v>20</v>
      </c>
      <c r="H506" s="1" t="n">
        <v>19</v>
      </c>
      <c r="I506" s="1" t="n">
        <v>7</v>
      </c>
      <c r="J506" s="1" t="n">
        <v>324</v>
      </c>
      <c r="K506" s="1" t="s">
        <v>4</v>
      </c>
      <c r="L506" s="1" t="e">
        <f aca="false">IF(#REF!=#REF!,IF(K506="Stroke",IF(K507="Stroke",IF((J507-J506)&lt;0,1000+J507-J506,J507-J506),""),""),"")</f>
        <v>#REF!</v>
      </c>
      <c r="M506" s="1" t="s">
        <v>1</v>
      </c>
      <c r="N506" s="1" t="s">
        <v>2</v>
      </c>
      <c r="O506" s="1" t="n">
        <v>0</v>
      </c>
      <c r="P506" s="1" t="e">
        <f aca="false">IF(#REF!=#REF!,IF(K506="Stroke",IF(K507="Stroke",IF(#REF!=#REF!,IF(Q506=Q507,IF((J507-J506)&lt;0,1000+J507-J506-O506,J507-J506-O506),""),""),""),""),"")</f>
        <v>#REF!</v>
      </c>
      <c r="Q506" s="1" t="n">
        <v>1</v>
      </c>
      <c r="R506" s="1" t="e">
        <f aca="false">IF(#REF!&lt;&gt;#REF!,COUNTIFS($K$112:$K$1378,$K$112,#REF!,#REF!),"")</f>
        <v>#REF!</v>
      </c>
      <c r="S506" s="1" t="e">
        <f aca="false">IF(AND(#REF!&lt;&gt;#REF!,#REF!=#REF!,M506="positive",M507="negative"),1,"")</f>
        <v>#REF!</v>
      </c>
      <c r="T506" s="1" t="e">
        <f aca="false">IF(AND(#REF!=#REF!,K:K="stroke",M:M="positive",S506&lt;&gt;"1"),1,"")</f>
        <v>#REF!</v>
      </c>
      <c r="U506" s="1" t="e">
        <f aca="false">IF((AND(R506&lt;&gt;"",W506&lt;&gt;1,K:K="stroke",M:M="negative",#REF!=#REF!)),IF(W506&lt;&gt;0,"",1),"")</f>
        <v>#REF!</v>
      </c>
      <c r="V506" s="1" t="e">
        <f aca="false">IF(R506="","",(SUM(S506:U506)+W506))</f>
        <v>#REF!</v>
      </c>
      <c r="W506" s="1" t="e">
        <f aca="false">IF(#REF!&lt;&gt;#REF!,COUNTIFS($K$112:$K$1378,"up",#REF!,#REF!),"")</f>
        <v>#REF!</v>
      </c>
      <c r="X506" s="1" t="e">
        <f aca="false">IF(#REF!&lt;&gt;#REF!,COUNTIFS($K$112:$K$1378,"SRS",#REF!,#REF!),"")</f>
        <v>#REF!</v>
      </c>
      <c r="Y506" s="1" t="e">
        <f aca="false">IF(R506&lt;&gt;"",IF(R506=1,"",COUNTIFS($O$112:$O$1378,"&gt;40",#REF!,#REF!)),"")</f>
        <v>#REF!</v>
      </c>
    </row>
    <row r="507" customFormat="false" ht="15.75" hidden="false" customHeight="false" outlineLevel="0" collapsed="false">
      <c r="A507" s="1" t="n">
        <f aca="false">I507+(H507*60)+(G507*3600)</f>
        <v>73147</v>
      </c>
      <c r="B507" s="2" t="str">
        <f aca="false">CONCATENATE(D507,E507,F507,G507,H507,I507)</f>
        <v>2017111420197</v>
      </c>
      <c r="C507" s="1" t="str">
        <f aca="false">CONCATENATE(D507,E507,F507)</f>
        <v>20171114</v>
      </c>
      <c r="D507" s="1" t="n">
        <v>2017</v>
      </c>
      <c r="E507" s="1" t="n">
        <v>11</v>
      </c>
      <c r="F507" s="1" t="n">
        <v>14</v>
      </c>
      <c r="G507" s="1" t="n">
        <v>20</v>
      </c>
      <c r="H507" s="1" t="n">
        <v>19</v>
      </c>
      <c r="I507" s="1" t="n">
        <v>7</v>
      </c>
      <c r="J507" s="1" t="n">
        <v>361</v>
      </c>
      <c r="K507" s="1" t="s">
        <v>11</v>
      </c>
      <c r="L507" s="1" t="e">
        <f aca="false">IF(#REF!=#REF!,IF(K507="Stroke",IF(K508="Stroke",IF((J508-J507)&lt;0,1000+J508-J507,J508-J507),""),""),"")</f>
        <v>#REF!</v>
      </c>
      <c r="M507" s="1" t="s">
        <v>1</v>
      </c>
      <c r="N507" s="1" t="s">
        <v>2</v>
      </c>
      <c r="O507" s="1" t="n">
        <v>5</v>
      </c>
      <c r="P507" s="1" t="e">
        <f aca="false">IF(#REF!=#REF!,IF(K507="Stroke",IF(K508="Stroke",IF(#REF!=#REF!,IF(Q507=Q508,IF((J508-J507)&lt;0,1000+J508-J507-O507,J508-J507-O507),""),""),""),""),"")</f>
        <v>#REF!</v>
      </c>
      <c r="Q507" s="1" t="n">
        <v>1</v>
      </c>
      <c r="R507" s="1" t="e">
        <f aca="false">IF(#REF!&lt;&gt;#REF!,COUNTIFS($K$112:$K$1378,$K$112,#REF!,#REF!),"")</f>
        <v>#REF!</v>
      </c>
      <c r="S507" s="1" t="e">
        <f aca="false">IF(AND(#REF!&lt;&gt;#REF!,#REF!=#REF!,M507="positive",M508="negative"),1,"")</f>
        <v>#REF!</v>
      </c>
      <c r="T507" s="1" t="e">
        <f aca="false">IF(AND(#REF!=#REF!,K:K="stroke",M:M="positive",S507&lt;&gt;"1"),1,"")</f>
        <v>#REF!</v>
      </c>
      <c r="U507" s="1" t="e">
        <f aca="false">IF((AND(R507&lt;&gt;"",W507&lt;&gt;1,K:K="stroke",M:M="negative",#REF!=#REF!)),IF(W507&lt;&gt;0,"",1),"")</f>
        <v>#REF!</v>
      </c>
      <c r="V507" s="1" t="e">
        <f aca="false">IF(R507="","",(SUM(S507:U507)+W507))</f>
        <v>#REF!</v>
      </c>
      <c r="W507" s="1" t="e">
        <f aca="false">IF(#REF!&lt;&gt;#REF!,COUNTIFS($K$112:$K$1378,"up",#REF!,#REF!),"")</f>
        <v>#REF!</v>
      </c>
      <c r="X507" s="1" t="e">
        <f aca="false">IF(#REF!&lt;&gt;#REF!,COUNTIFS($K$112:$K$1378,"SRS",#REF!,#REF!),"")</f>
        <v>#REF!</v>
      </c>
      <c r="Y507" s="1" t="e">
        <f aca="false">IF(R507&lt;&gt;"",IF(R507=1,"",COUNTIFS($O$112:$O$1378,"&gt;40",#REF!,#REF!)),"")</f>
        <v>#REF!</v>
      </c>
    </row>
    <row r="508" s="5" customFormat="true" ht="15.75" hidden="false" customHeight="false" outlineLevel="0" collapsed="false">
      <c r="A508" s="1" t="n">
        <f aca="false">I508+(H508*60)+(G508*3600)</f>
        <v>73147</v>
      </c>
      <c r="B508" s="2" t="str">
        <f aca="false">CONCATENATE(D508,E508,F508,G508,H508,I508)</f>
        <v>2017111420197</v>
      </c>
      <c r="C508" s="1" t="str">
        <f aca="false">CONCATENATE(D508,E508,F508)</f>
        <v>20171114</v>
      </c>
      <c r="D508" s="1" t="n">
        <v>2017</v>
      </c>
      <c r="E508" s="1" t="n">
        <v>11</v>
      </c>
      <c r="F508" s="1" t="n">
        <v>14</v>
      </c>
      <c r="G508" s="1" t="n">
        <v>20</v>
      </c>
      <c r="H508" s="1" t="n">
        <v>19</v>
      </c>
      <c r="I508" s="1" t="n">
        <v>7</v>
      </c>
      <c r="J508" s="1" t="n">
        <v>462</v>
      </c>
      <c r="K508" s="1" t="s">
        <v>11</v>
      </c>
      <c r="L508" s="1" t="e">
        <f aca="false">IF(#REF!=#REF!,IF(K508="Stroke",IF(K509="Stroke",IF((J509-J508)&lt;0,1000+J509-J508,J509-J508),""),""),"")</f>
        <v>#REF!</v>
      </c>
      <c r="M508" s="1" t="s">
        <v>1</v>
      </c>
      <c r="N508" s="1" t="s">
        <v>2</v>
      </c>
      <c r="O508" s="1" t="n">
        <v>5</v>
      </c>
      <c r="P508" s="1" t="e">
        <f aca="false">IF(#REF!=#REF!,IF(K508="Stroke",IF(K509="Stroke",IF(#REF!=#REF!,IF(Q508=Q509,IF((J509-J508)&lt;0,1000+J509-J508-O508,J509-J508-O508),""),""),""),""),"")</f>
        <v>#REF!</v>
      </c>
      <c r="Q508" s="1" t="n">
        <v>1</v>
      </c>
      <c r="R508" s="1" t="e">
        <f aca="false">IF(#REF!&lt;&gt;#REF!,COUNTIFS($K$112:$K$1378,$K$112,#REF!,#REF!),"")</f>
        <v>#REF!</v>
      </c>
      <c r="S508" s="1" t="e">
        <f aca="false">IF(AND(#REF!&lt;&gt;#REF!,#REF!=#REF!,M508="positive",M509="negative"),1,"")</f>
        <v>#REF!</v>
      </c>
      <c r="T508" s="1" t="e">
        <f aca="false">IF(AND(#REF!=#REF!,K:K="stroke",M:M="positive",S508&lt;&gt;"1"),1,"")</f>
        <v>#REF!</v>
      </c>
      <c r="U508" s="1" t="e">
        <f aca="false">IF((AND(R508&lt;&gt;"",W508&lt;&gt;1,K:K="stroke",M:M="negative",#REF!=#REF!)),IF(W508&lt;&gt;0,"",1),"")</f>
        <v>#REF!</v>
      </c>
      <c r="V508" s="1" t="e">
        <f aca="false">IF(R508="","",(SUM(S508:U508)+W508))</f>
        <v>#REF!</v>
      </c>
      <c r="W508" s="1" t="e">
        <f aca="false">IF(#REF!&lt;&gt;#REF!,COUNTIFS($K$112:$K$1378,"up",#REF!,#REF!),"")</f>
        <v>#REF!</v>
      </c>
      <c r="X508" s="1" t="e">
        <f aca="false">IF(#REF!&lt;&gt;#REF!,COUNTIFS($K$112:$K$1378,"SRS",#REF!,#REF!),"")</f>
        <v>#REF!</v>
      </c>
      <c r="Y508" s="1" t="e">
        <f aca="false">IF(R508&lt;&gt;"",IF(R508=1,"",COUNTIFS($O$112:$O$1378,"&gt;40",#REF!,#REF!)),"")</f>
        <v>#REF!</v>
      </c>
      <c r="Z508" s="1"/>
      <c r="AA508" s="1"/>
      <c r="AB508" s="1"/>
      <c r="AC508" s="1"/>
      <c r="AD508" s="1"/>
      <c r="AE508" s="1"/>
      <c r="AF508" s="1"/>
      <c r="AG508" s="1"/>
      <c r="AH508" s="1"/>
    </row>
    <row r="509" customFormat="false" ht="15.75" hidden="false" customHeight="false" outlineLevel="0" collapsed="false">
      <c r="A509" s="1" t="n">
        <f aca="false">I509+(H509*60)+(G509*3600)</f>
        <v>73147</v>
      </c>
      <c r="B509" s="2" t="str">
        <f aca="false">CONCATENATE(D509,E509,F509,G509,H509,I509)</f>
        <v>2017111420197</v>
      </c>
      <c r="C509" s="1" t="str">
        <f aca="false">CONCATENATE(D509,E509,F509)</f>
        <v>20171114</v>
      </c>
      <c r="D509" s="1" t="n">
        <v>2017</v>
      </c>
      <c r="E509" s="1" t="n">
        <v>11</v>
      </c>
      <c r="F509" s="1" t="n">
        <v>14</v>
      </c>
      <c r="G509" s="1" t="n">
        <v>20</v>
      </c>
      <c r="H509" s="1" t="n">
        <v>19</v>
      </c>
      <c r="I509" s="1" t="n">
        <v>7</v>
      </c>
      <c r="J509" s="1" t="n">
        <v>483</v>
      </c>
      <c r="K509" s="1" t="s">
        <v>11</v>
      </c>
      <c r="L509" s="1" t="e">
        <f aca="false">IF(#REF!=#REF!,IF(K509="Stroke",IF(K510="Stroke",IF((J510-J509)&lt;0,1000+J510-J509,J510-J509),""),""),"")</f>
        <v>#REF!</v>
      </c>
      <c r="M509" s="1" t="s">
        <v>1</v>
      </c>
      <c r="N509" s="1" t="s">
        <v>2</v>
      </c>
      <c r="O509" s="1" t="n">
        <v>2</v>
      </c>
      <c r="P509" s="1" t="e">
        <f aca="false">IF(#REF!=#REF!,IF(K509="Stroke",IF(K510="Stroke",IF(#REF!=#REF!,IF(Q509=Q510,IF((J510-J509)&lt;0,1000+J510-J509-O509,J510-J509-O509),""),""),""),""),"")</f>
        <v>#REF!</v>
      </c>
      <c r="Q509" s="1" t="n">
        <v>1</v>
      </c>
      <c r="R509" s="1" t="e">
        <f aca="false">IF(#REF!&lt;&gt;#REF!,COUNTIFS($K$112:$K$1378,$K$112,#REF!,#REF!),"")</f>
        <v>#REF!</v>
      </c>
      <c r="S509" s="1" t="e">
        <f aca="false">IF(AND(#REF!&lt;&gt;#REF!,#REF!=#REF!,M509="positive",M510="negative"),1,"")</f>
        <v>#REF!</v>
      </c>
      <c r="T509" s="1" t="e">
        <f aca="false">IF(AND(#REF!=#REF!,K:K="stroke",M:M="positive",S509&lt;&gt;"1"),1,"")</f>
        <v>#REF!</v>
      </c>
      <c r="U509" s="1" t="e">
        <f aca="false">IF((AND(R509&lt;&gt;"",W509&lt;&gt;1,K:K="stroke",M:M="negative",#REF!=#REF!)),IF(W509&lt;&gt;0,"",1),"")</f>
        <v>#REF!</v>
      </c>
      <c r="V509" s="1" t="e">
        <f aca="false">IF(R509="","",(SUM(S509:U509)+W509))</f>
        <v>#REF!</v>
      </c>
      <c r="W509" s="1" t="e">
        <f aca="false">IF(#REF!&lt;&gt;#REF!,COUNTIFS($K$112:$K$1378,"up",#REF!,#REF!),"")</f>
        <v>#REF!</v>
      </c>
      <c r="X509" s="1" t="e">
        <f aca="false">IF(#REF!&lt;&gt;#REF!,COUNTIFS($K$112:$K$1378,"SRS",#REF!,#REF!),"")</f>
        <v>#REF!</v>
      </c>
      <c r="Y509" s="1" t="e">
        <f aca="false">IF(R509&lt;&gt;"",IF(R509=1,"",COUNTIFS($O$112:$O$1378,"&gt;40",#REF!,#REF!)),"")</f>
        <v>#REF!</v>
      </c>
    </row>
    <row r="510" customFormat="false" ht="15.75" hidden="false" customHeight="false" outlineLevel="0" collapsed="false">
      <c r="A510" s="1" t="n">
        <f aca="false">I510+(H510*60)+(G510*3600)</f>
        <v>73147</v>
      </c>
      <c r="B510" s="2" t="str">
        <f aca="false">CONCATENATE(D510,E510,F510,G510,H510,I510)</f>
        <v>2017111420197</v>
      </c>
      <c r="C510" s="1" t="str">
        <f aca="false">CONCATENATE(D510,E510,F510)</f>
        <v>20171114</v>
      </c>
      <c r="D510" s="1" t="n">
        <v>2017</v>
      </c>
      <c r="E510" s="1" t="n">
        <v>11</v>
      </c>
      <c r="F510" s="1" t="n">
        <v>14</v>
      </c>
      <c r="G510" s="1" t="n">
        <v>20</v>
      </c>
      <c r="H510" s="1" t="n">
        <v>19</v>
      </c>
      <c r="I510" s="1" t="n">
        <v>7</v>
      </c>
      <c r="J510" s="1" t="n">
        <v>509</v>
      </c>
      <c r="K510" s="1" t="s">
        <v>11</v>
      </c>
      <c r="L510" s="1" t="e">
        <f aca="false">IF(#REF!=#REF!,IF(K510="Stroke",IF(K511="Stroke",IF((J511-J510)&lt;0,1000+J511-J510,J511-J510),""),""),"")</f>
        <v>#REF!</v>
      </c>
      <c r="M510" s="1" t="s">
        <v>1</v>
      </c>
      <c r="N510" s="1" t="s">
        <v>2</v>
      </c>
      <c r="O510" s="1" t="n">
        <v>5</v>
      </c>
      <c r="P510" s="1" t="e">
        <f aca="false">IF(#REF!=#REF!,IF(K510="Stroke",IF(K511="Stroke",IF(#REF!=#REF!,IF(Q510=Q511,IF((J511-J510)&lt;0,1000+J511-J510-O510,J511-J510-O510),""),""),""),""),"")</f>
        <v>#REF!</v>
      </c>
      <c r="Q510" s="1" t="n">
        <v>1</v>
      </c>
      <c r="R510" s="1" t="e">
        <f aca="false">IF(#REF!&lt;&gt;#REF!,COUNTIFS($K$112:$K$1378,$K$112,#REF!,#REF!),"")</f>
        <v>#REF!</v>
      </c>
      <c r="S510" s="1" t="e">
        <f aca="false">IF(AND(#REF!&lt;&gt;#REF!,#REF!=#REF!,M510="positive",M511="negative"),1,"")</f>
        <v>#REF!</v>
      </c>
      <c r="T510" s="1" t="e">
        <f aca="false">IF(AND(#REF!=#REF!,K:K="stroke",M:M="positive",S510&lt;&gt;"1"),1,"")</f>
        <v>#REF!</v>
      </c>
      <c r="U510" s="1" t="e">
        <f aca="false">IF((AND(R510&lt;&gt;"",W510&lt;&gt;1,K:K="stroke",M:M="negative",#REF!=#REF!)),IF(W510&lt;&gt;0,"",1),"")</f>
        <v>#REF!</v>
      </c>
      <c r="V510" s="1" t="e">
        <f aca="false">IF(R510="","",(SUM(S510:U510)+W510))</f>
        <v>#REF!</v>
      </c>
      <c r="W510" s="1" t="e">
        <f aca="false">IF(#REF!&lt;&gt;#REF!,COUNTIFS($K$112:$K$1378,"up",#REF!,#REF!),"")</f>
        <v>#REF!</v>
      </c>
      <c r="X510" s="1" t="e">
        <f aca="false">IF(#REF!&lt;&gt;#REF!,COUNTIFS($K$112:$K$1378,"SRS",#REF!,#REF!),"")</f>
        <v>#REF!</v>
      </c>
      <c r="Y510" s="1" t="e">
        <f aca="false">IF(R510&lt;&gt;"",IF(R510=1,"",COUNTIFS($O$112:$O$1378,"&gt;40",#REF!,#REF!)),"")</f>
        <v>#REF!</v>
      </c>
    </row>
    <row r="511" customFormat="false" ht="15.75" hidden="false" customHeight="false" outlineLevel="0" collapsed="false">
      <c r="A511" s="1" t="n">
        <f aca="false">I511+(H511*60)+(G511*3600)</f>
        <v>73147</v>
      </c>
      <c r="B511" s="2" t="str">
        <f aca="false">CONCATENATE(D511,E511,F511,G511,H511,I511)</f>
        <v>2017111420197</v>
      </c>
      <c r="C511" s="1" t="str">
        <f aca="false">CONCATENATE(D511,E511,F511)</f>
        <v>20171114</v>
      </c>
      <c r="D511" s="1" t="n">
        <v>2017</v>
      </c>
      <c r="E511" s="1" t="n">
        <v>11</v>
      </c>
      <c r="F511" s="1" t="n">
        <v>14</v>
      </c>
      <c r="G511" s="1" t="n">
        <v>20</v>
      </c>
      <c r="H511" s="1" t="n">
        <v>19</v>
      </c>
      <c r="I511" s="1" t="n">
        <v>7</v>
      </c>
      <c r="J511" s="1" t="n">
        <v>544</v>
      </c>
      <c r="K511" s="1" t="s">
        <v>11</v>
      </c>
      <c r="L511" s="1" t="e">
        <f aca="false">IF(#REF!=#REF!,IF(K511="Stroke",IF(K512="Stroke",IF((J512-J511)&lt;0,1000+J512-J511,J512-J511),""),""),"")</f>
        <v>#REF!</v>
      </c>
      <c r="M511" s="1" t="s">
        <v>1</v>
      </c>
      <c r="N511" s="1" t="s">
        <v>2</v>
      </c>
      <c r="O511" s="1" t="n">
        <v>4</v>
      </c>
      <c r="P511" s="1" t="e">
        <f aca="false">IF(#REF!=#REF!,IF(K511="Stroke",IF(K512="Stroke",IF(#REF!=#REF!,IF(Q511=Q512,IF((J512-J511)&lt;0,1000+J512-J511-O511,J512-J511-O511),""),""),""),""),"")</f>
        <v>#REF!</v>
      </c>
      <c r="Q511" s="1" t="n">
        <v>1</v>
      </c>
      <c r="R511" s="1" t="e">
        <f aca="false">IF(#REF!&lt;&gt;#REF!,COUNTIFS($K$112:$K$1378,$K$112,#REF!,#REF!),"")</f>
        <v>#REF!</v>
      </c>
      <c r="S511" s="1" t="e">
        <f aca="false">IF(AND(#REF!&lt;&gt;#REF!,#REF!=#REF!,M511="positive",M512="negative"),1,"")</f>
        <v>#REF!</v>
      </c>
      <c r="T511" s="1" t="e">
        <f aca="false">IF(AND(#REF!=#REF!,K:K="stroke",M:M="positive",S511&lt;&gt;"1"),1,"")</f>
        <v>#REF!</v>
      </c>
      <c r="U511" s="1" t="e">
        <f aca="false">IF((AND(R511&lt;&gt;"",W511&lt;&gt;1,K:K="stroke",M:M="negative",#REF!=#REF!)),IF(W511&lt;&gt;0,"",1),"")</f>
        <v>#REF!</v>
      </c>
      <c r="V511" s="1" t="e">
        <f aca="false">IF(R511="","",(SUM(S511:U511)+W511))</f>
        <v>#REF!</v>
      </c>
      <c r="W511" s="1" t="e">
        <f aca="false">IF(#REF!&lt;&gt;#REF!,COUNTIFS($K$112:$K$1378,"up",#REF!,#REF!),"")</f>
        <v>#REF!</v>
      </c>
      <c r="X511" s="1" t="e">
        <f aca="false">IF(#REF!&lt;&gt;#REF!,COUNTIFS($K$112:$K$1378,"SRS",#REF!,#REF!),"")</f>
        <v>#REF!</v>
      </c>
      <c r="Y511" s="1" t="e">
        <f aca="false">IF(R511&lt;&gt;"",IF(R511=1,"",COUNTIFS($O$112:$O$1378,"&gt;40",#REF!,#REF!)),"")</f>
        <v>#REF!</v>
      </c>
    </row>
    <row r="512" customFormat="false" ht="15.75" hidden="false" customHeight="false" outlineLevel="0" collapsed="false">
      <c r="A512" s="1" t="n">
        <f aca="false">I512+(H512*60)+(G512*3600)</f>
        <v>73147</v>
      </c>
      <c r="B512" s="2" t="str">
        <f aca="false">CONCATENATE(D512,E512,F512,G512,H512,I512)</f>
        <v>2017111420197</v>
      </c>
      <c r="C512" s="1" t="str">
        <f aca="false">CONCATENATE(D512,E512,F512)</f>
        <v>20171114</v>
      </c>
      <c r="D512" s="1" t="n">
        <v>2017</v>
      </c>
      <c r="E512" s="1" t="n">
        <v>11</v>
      </c>
      <c r="F512" s="1" t="n">
        <v>14</v>
      </c>
      <c r="G512" s="1" t="n">
        <v>20</v>
      </c>
      <c r="H512" s="1" t="n">
        <v>19</v>
      </c>
      <c r="I512" s="1" t="n">
        <v>7</v>
      </c>
      <c r="J512" s="1" t="n">
        <v>637</v>
      </c>
      <c r="K512" s="1" t="s">
        <v>11</v>
      </c>
      <c r="L512" s="1" t="e">
        <f aca="false">IF(#REF!=#REF!,IF(K512="Stroke",IF(K513="Stroke",IF((J513-J512)&lt;0,1000+J513-J512,J513-J512),""),""),"")</f>
        <v>#REF!</v>
      </c>
      <c r="M512" s="1" t="s">
        <v>1</v>
      </c>
      <c r="N512" s="1" t="s">
        <v>2</v>
      </c>
      <c r="O512" s="1" t="n">
        <v>16</v>
      </c>
      <c r="P512" s="1" t="e">
        <f aca="false">IF(#REF!=#REF!,IF(K512="Stroke",IF(K513="Stroke",IF(#REF!=#REF!,IF(Q512=Q513,IF((J513-J512)&lt;0,1000+J513-J512-O512,J513-J512-O512),""),""),""),""),"")</f>
        <v>#REF!</v>
      </c>
      <c r="Q512" s="1" t="n">
        <v>1</v>
      </c>
      <c r="R512" s="1" t="e">
        <f aca="false">IF(#REF!&lt;&gt;#REF!,COUNTIFS($K$112:$K$1378,$K$112,#REF!,#REF!),"")</f>
        <v>#REF!</v>
      </c>
      <c r="S512" s="1" t="e">
        <f aca="false">IF(AND(#REF!&lt;&gt;#REF!,#REF!=#REF!,M512="positive",M513="negative"),1,"")</f>
        <v>#REF!</v>
      </c>
      <c r="T512" s="1" t="e">
        <f aca="false">IF(AND(#REF!=#REF!,K:K="stroke",M:M="positive",S512&lt;&gt;"1"),1,"")</f>
        <v>#REF!</v>
      </c>
      <c r="U512" s="1" t="e">
        <f aca="false">IF((AND(R512&lt;&gt;"",W512&lt;&gt;1,K:K="stroke",M:M="negative",#REF!=#REF!)),IF(W512&lt;&gt;0,"",1),"")</f>
        <v>#REF!</v>
      </c>
      <c r="V512" s="1" t="e">
        <f aca="false">IF(R512="","",(SUM(S512:U512)+W512))</f>
        <v>#REF!</v>
      </c>
      <c r="W512" s="1" t="e">
        <f aca="false">IF(#REF!&lt;&gt;#REF!,COUNTIFS($K$112:$K$1378,"up",#REF!,#REF!),"")</f>
        <v>#REF!</v>
      </c>
      <c r="X512" s="1" t="e">
        <f aca="false">IF(#REF!&lt;&gt;#REF!,COUNTIFS($K$112:$K$1378,"SRS",#REF!,#REF!),"")</f>
        <v>#REF!</v>
      </c>
      <c r="Y512" s="1" t="e">
        <f aca="false">IF(R512&lt;&gt;"",IF(R512=1,"",COUNTIFS($O$112:$O$1378,"&gt;40",#REF!,#REF!)),"")</f>
        <v>#REF!</v>
      </c>
    </row>
    <row r="513" customFormat="false" ht="15.75" hidden="false" customHeight="false" outlineLevel="0" collapsed="false">
      <c r="A513" s="1" t="n">
        <f aca="false">I513+(H513*60)+(G513*3600)</f>
        <v>73147</v>
      </c>
      <c r="B513" s="2" t="str">
        <f aca="false">CONCATENATE(D513,E513,F513,G513,H513,I513)</f>
        <v>2017111420197</v>
      </c>
      <c r="C513" s="1" t="str">
        <f aca="false">CONCATENATE(D513,E513,F513)</f>
        <v>20171114</v>
      </c>
      <c r="D513" s="1" t="n">
        <v>2017</v>
      </c>
      <c r="E513" s="1" t="n">
        <v>11</v>
      </c>
      <c r="F513" s="1" t="n">
        <v>14</v>
      </c>
      <c r="G513" s="1" t="n">
        <v>20</v>
      </c>
      <c r="H513" s="1" t="n">
        <v>19</v>
      </c>
      <c r="I513" s="1" t="n">
        <v>7</v>
      </c>
      <c r="J513" s="1" t="n">
        <v>703</v>
      </c>
      <c r="K513" s="1" t="s">
        <v>11</v>
      </c>
      <c r="L513" s="1" t="e">
        <f aca="false">IF(#REF!=#REF!,IF(K513="Stroke",IF(K514="Stroke",IF((J514-J513)&lt;0,1000+J514-J513,J514-J513),""),""),"")</f>
        <v>#REF!</v>
      </c>
      <c r="M513" s="1" t="s">
        <v>1</v>
      </c>
      <c r="N513" s="1" t="s">
        <v>2</v>
      </c>
      <c r="O513" s="1" t="n">
        <v>3</v>
      </c>
      <c r="P513" s="1" t="e">
        <f aca="false">IF(#REF!=#REF!,IF(K513="Stroke",IF(K514="Stroke",IF(#REF!=#REF!,IF(Q513=Q514,IF((J514-J513)&lt;0,1000+J514-J513-O513,J514-J513-O513),""),""),""),""),"")</f>
        <v>#REF!</v>
      </c>
      <c r="Q513" s="1" t="n">
        <v>1</v>
      </c>
      <c r="R513" s="1" t="e">
        <f aca="false">IF(#REF!&lt;&gt;#REF!,COUNTIFS($K$112:$K$1378,$K$112,#REF!,#REF!),"")</f>
        <v>#REF!</v>
      </c>
      <c r="S513" s="1" t="e">
        <f aca="false">IF(AND(#REF!&lt;&gt;#REF!,#REF!=#REF!,M513="positive",M514="negative"),1,"")</f>
        <v>#REF!</v>
      </c>
      <c r="T513" s="1" t="e">
        <f aca="false">IF(AND(#REF!=#REF!,K:K="stroke",M:M="positive",S513&lt;&gt;"1"),1,"")</f>
        <v>#REF!</v>
      </c>
      <c r="U513" s="1" t="e">
        <f aca="false">IF((AND(R513&lt;&gt;"",W513&lt;&gt;1,K:K="stroke",M:M="negative",#REF!=#REF!)),IF(W513&lt;&gt;0,"",1),"")</f>
        <v>#REF!</v>
      </c>
      <c r="V513" s="1" t="e">
        <f aca="false">IF(R513="","",(SUM(S513:U513)+W513))</f>
        <v>#REF!</v>
      </c>
      <c r="W513" s="1" t="e">
        <f aca="false">IF(#REF!&lt;&gt;#REF!,COUNTIFS($K$112:$K$1378,"up",#REF!,#REF!),"")</f>
        <v>#REF!</v>
      </c>
      <c r="X513" s="1" t="e">
        <f aca="false">IF(#REF!&lt;&gt;#REF!,COUNTIFS($K$112:$K$1378,"SRS",#REF!,#REF!),"")</f>
        <v>#REF!</v>
      </c>
      <c r="Y513" s="1" t="e">
        <f aca="false">IF(R513&lt;&gt;"",IF(R513=1,"",COUNTIFS($O$112:$O$1378,"&gt;40",#REF!,#REF!)),"")</f>
        <v>#REF!</v>
      </c>
    </row>
    <row r="514" s="5" customFormat="true" ht="15.75" hidden="false" customHeight="false" outlineLevel="0" collapsed="false">
      <c r="A514" s="1" t="n">
        <f aca="false">I514+(H514*60)+(G514*3600)</f>
        <v>73147</v>
      </c>
      <c r="B514" s="2" t="str">
        <f aca="false">CONCATENATE(D514,E514,F514,G514,H514,I514)</f>
        <v>2017111420197</v>
      </c>
      <c r="C514" s="1" t="str">
        <f aca="false">CONCATENATE(D514,E514,F514)</f>
        <v>20171114</v>
      </c>
      <c r="D514" s="1" t="n">
        <v>2017</v>
      </c>
      <c r="E514" s="1" t="n">
        <v>11</v>
      </c>
      <c r="F514" s="1" t="n">
        <v>14</v>
      </c>
      <c r="G514" s="1" t="n">
        <v>20</v>
      </c>
      <c r="H514" s="1" t="n">
        <v>19</v>
      </c>
      <c r="I514" s="1" t="n">
        <v>7</v>
      </c>
      <c r="J514" s="1" t="n">
        <v>724</v>
      </c>
      <c r="K514" s="1" t="s">
        <v>11</v>
      </c>
      <c r="L514" s="1" t="e">
        <f aca="false">IF(#REF!=#REF!,IF(K514="Stroke",IF(K515="Stroke",IF((J515-J514)&lt;0,1000+J515-J514,J515-J514),""),""),"")</f>
        <v>#REF!</v>
      </c>
      <c r="M514" s="1" t="s">
        <v>1</v>
      </c>
      <c r="N514" s="1" t="s">
        <v>2</v>
      </c>
      <c r="O514" s="1" t="n">
        <v>2</v>
      </c>
      <c r="P514" s="1" t="e">
        <f aca="false">IF(#REF!=#REF!,IF(K514="Stroke",IF(K515="Stroke",IF(#REF!=#REF!,IF(Q514=Q515,IF((J515-J514)&lt;0,1000+J515-J514-O514,J515-J514-O514),""),""),""),""),"")</f>
        <v>#REF!</v>
      </c>
      <c r="Q514" s="1" t="n">
        <v>1</v>
      </c>
      <c r="R514" s="1" t="e">
        <f aca="false">IF(#REF!&lt;&gt;#REF!,COUNTIFS($K$112:$K$1378,$K$112,#REF!,#REF!),"")</f>
        <v>#REF!</v>
      </c>
      <c r="S514" s="1" t="e">
        <f aca="false">IF(AND(#REF!&lt;&gt;#REF!,#REF!=#REF!,M514="positive",M515="negative"),1,"")</f>
        <v>#REF!</v>
      </c>
      <c r="T514" s="1" t="e">
        <f aca="false">IF(AND(#REF!=#REF!,K:K="stroke",M:M="positive",S514&lt;&gt;"1"),1,"")</f>
        <v>#REF!</v>
      </c>
      <c r="U514" s="1" t="e">
        <f aca="false">IF((AND(R514&lt;&gt;"",W514&lt;&gt;1,K:K="stroke",M:M="negative",#REF!=#REF!)),IF(W514&lt;&gt;0,"",1),"")</f>
        <v>#REF!</v>
      </c>
      <c r="V514" s="1" t="e">
        <f aca="false">IF(R514="","",(SUM(S514:U514)+W514))</f>
        <v>#REF!</v>
      </c>
      <c r="W514" s="1" t="e">
        <f aca="false">IF(#REF!&lt;&gt;#REF!,COUNTIFS($K$112:$K$1378,"up",#REF!,#REF!),"")</f>
        <v>#REF!</v>
      </c>
      <c r="X514" s="1" t="e">
        <f aca="false">IF(#REF!&lt;&gt;#REF!,COUNTIFS($K$112:$K$1378,"SRS",#REF!,#REF!),"")</f>
        <v>#REF!</v>
      </c>
      <c r="Y514" s="1" t="e">
        <f aca="false">IF(R514&lt;&gt;"",IF(R514=1,"",COUNTIFS($O$112:$O$1378,"&gt;40",#REF!,#REF!)),"")</f>
        <v>#REF!</v>
      </c>
      <c r="Z514" s="1"/>
      <c r="AA514" s="1"/>
      <c r="AB514" s="1"/>
      <c r="AC514" s="1"/>
      <c r="AD514" s="1"/>
      <c r="AE514" s="1"/>
      <c r="AF514" s="1"/>
      <c r="AG514" s="1"/>
      <c r="AH514" s="1"/>
    </row>
    <row r="515" s="5" customFormat="true" ht="15.75" hidden="false" customHeight="false" outlineLevel="0" collapsed="false">
      <c r="A515" s="1" t="n">
        <f aca="false">I515+(H515*60)+(G515*3600)</f>
        <v>73147</v>
      </c>
      <c r="B515" s="2" t="str">
        <f aca="false">CONCATENATE(D515,E515,F515,G515,H515,I515)</f>
        <v>2017111420197</v>
      </c>
      <c r="C515" s="1" t="str">
        <f aca="false">CONCATENATE(D515,E515,F515)</f>
        <v>20171114</v>
      </c>
      <c r="D515" s="1" t="n">
        <v>2017</v>
      </c>
      <c r="E515" s="1" t="n">
        <v>11</v>
      </c>
      <c r="F515" s="1" t="n">
        <v>14</v>
      </c>
      <c r="G515" s="1" t="n">
        <v>20</v>
      </c>
      <c r="H515" s="1" t="n">
        <v>19</v>
      </c>
      <c r="I515" s="1" t="n">
        <v>7</v>
      </c>
      <c r="J515" s="1" t="n">
        <v>789</v>
      </c>
      <c r="K515" s="1" t="s">
        <v>11</v>
      </c>
      <c r="L515" s="1" t="e">
        <f aca="false">IF(#REF!=#REF!,IF(K515="Stroke",IF(K516="Stroke",IF((J516-J515)&lt;0,1000+J516-J515,J516-J515),""),""),"")</f>
        <v>#REF!</v>
      </c>
      <c r="M515" s="1" t="s">
        <v>1</v>
      </c>
      <c r="N515" s="1" t="s">
        <v>2</v>
      </c>
      <c r="O515" s="1" t="n">
        <v>7</v>
      </c>
      <c r="P515" s="1" t="e">
        <f aca="false">IF(#REF!=#REF!,IF(K515="Stroke",IF(K516="Stroke",IF(#REF!=#REF!,IF(Q515=Q516,IF((J516-J515)&lt;0,1000+J516-J515-O515,J516-J515-O515),""),""),""),""),"")</f>
        <v>#REF!</v>
      </c>
      <c r="Q515" s="1" t="n">
        <v>1</v>
      </c>
      <c r="R515" s="1" t="e">
        <f aca="false">IF(#REF!&lt;&gt;#REF!,COUNTIFS($K$112:$K$1378,$K$112,#REF!,#REF!),"")</f>
        <v>#REF!</v>
      </c>
      <c r="S515" s="1" t="e">
        <f aca="false">IF(AND(#REF!&lt;&gt;#REF!,#REF!=#REF!,M515="positive",M516="negative"),1,"")</f>
        <v>#REF!</v>
      </c>
      <c r="T515" s="1" t="e">
        <f aca="false">IF(AND(#REF!=#REF!,K:K="stroke",M:M="positive",S515&lt;&gt;"1"),1,"")</f>
        <v>#REF!</v>
      </c>
      <c r="U515" s="1" t="e">
        <f aca="false">IF((AND(R515&lt;&gt;"",W515&lt;&gt;1,K:K="stroke",M:M="negative",#REF!=#REF!)),IF(W515&lt;&gt;0,"",1),"")</f>
        <v>#REF!</v>
      </c>
      <c r="V515" s="1" t="e">
        <f aca="false">IF(R515="","",(SUM(S515:U515)+W515))</f>
        <v>#REF!</v>
      </c>
      <c r="W515" s="1" t="e">
        <f aca="false">IF(#REF!&lt;&gt;#REF!,COUNTIFS($K$112:$K$1378,"up",#REF!,#REF!),"")</f>
        <v>#REF!</v>
      </c>
      <c r="X515" s="1" t="e">
        <f aca="false">IF(#REF!&lt;&gt;#REF!,COUNTIFS($K$112:$K$1378,"SRS",#REF!,#REF!),"")</f>
        <v>#REF!</v>
      </c>
      <c r="Y515" s="1" t="e">
        <f aca="false">IF(R515&lt;&gt;"",IF(R515=1,"",COUNTIFS($O$112:$O$1378,"&gt;40",#REF!,#REF!)),"")</f>
        <v>#REF!</v>
      </c>
      <c r="Z515" s="1"/>
      <c r="AA515" s="1"/>
      <c r="AB515" s="1"/>
      <c r="AC515" s="1"/>
      <c r="AD515" s="1"/>
      <c r="AE515" s="1"/>
      <c r="AF515" s="1"/>
      <c r="AG515" s="1"/>
      <c r="AH515" s="1"/>
    </row>
    <row r="516" s="5" customFormat="true" ht="15.75" hidden="false" customHeight="false" outlineLevel="0" collapsed="false">
      <c r="A516" s="5" t="n">
        <f aca="false">I516+(H516*60)+(G516*3600)</f>
        <v>73179</v>
      </c>
      <c r="B516" s="6" t="str">
        <f aca="false">CONCATENATE(D516,E516,F516,G516,H516,I516)</f>
        <v>20171114201939</v>
      </c>
      <c r="C516" s="5" t="str">
        <f aca="false">CONCATENATE(D516,E516,F516)</f>
        <v>20171114</v>
      </c>
      <c r="D516" s="5" t="n">
        <v>2017</v>
      </c>
      <c r="E516" s="5" t="n">
        <v>11</v>
      </c>
      <c r="F516" s="5" t="n">
        <v>14</v>
      </c>
      <c r="G516" s="5" t="n">
        <v>20</v>
      </c>
      <c r="H516" s="5" t="n">
        <v>19</v>
      </c>
      <c r="I516" s="5" t="n">
        <v>39</v>
      </c>
      <c r="J516" s="5" t="n">
        <v>411</v>
      </c>
      <c r="K516" s="5" t="s">
        <v>11</v>
      </c>
      <c r="L516" s="5" t="e">
        <f aca="false">IF(#REF!=#REF!,IF(K516="Stroke",IF(K517="Stroke",IF((J517-J516)&lt;0,1000+J517-J516,J517-J516),""),""),"")</f>
        <v>#REF!</v>
      </c>
      <c r="M516" s="5" t="s">
        <v>1</v>
      </c>
      <c r="N516" s="5" t="s">
        <v>2</v>
      </c>
      <c r="O516" s="5" t="n">
        <v>7</v>
      </c>
      <c r="P516" s="5" t="e">
        <f aca="false">IF(#REF!=#REF!,IF(K516="Stroke",IF(K517="Stroke",IF(#REF!=#REF!,IF(Q516=Q517,IF((J517-J516)&lt;0,1000+J517-J516-O516,J517-J516-O516),""),""),""),""),"")</f>
        <v>#REF!</v>
      </c>
      <c r="Q516" s="5" t="n">
        <v>1</v>
      </c>
      <c r="R516" s="5" t="e">
        <f aca="false">IF(#REF!&lt;&gt;#REF!,COUNTIFS($K$112:$K$1378,$K$112,#REF!,#REF!),"")</f>
        <v>#REF!</v>
      </c>
      <c r="S516" s="5" t="e">
        <f aca="false">IF(AND(#REF!&lt;&gt;#REF!,#REF!=#REF!,M516="positive",M517="negative"),1,"")</f>
        <v>#REF!</v>
      </c>
      <c r="T516" s="5" t="e">
        <f aca="false">IF(AND(#REF!=#REF!,K:K="stroke",M:M="positive",S516&lt;&gt;"1"),1,"")</f>
        <v>#REF!</v>
      </c>
      <c r="U516" s="5" t="e">
        <f aca="false">IF((AND(R516&lt;&gt;"",W516&lt;&gt;1,K:K="stroke",M:M="negative",#REF!=#REF!)),IF(W516&lt;&gt;0,"",1),"")</f>
        <v>#REF!</v>
      </c>
      <c r="V516" s="5" t="e">
        <f aca="false">IF(R516="","",(SUM(S516:U516)+W516))</f>
        <v>#REF!</v>
      </c>
      <c r="W516" s="5" t="e">
        <f aca="false">IF(#REF!&lt;&gt;#REF!,COUNTIFS($K$112:$K$1378,"up",#REF!,#REF!),"")</f>
        <v>#REF!</v>
      </c>
      <c r="X516" s="5" t="e">
        <f aca="false">IF(#REF!&lt;&gt;#REF!,COUNTIFS($K$112:$K$1378,"SRS",#REF!,#REF!),"")</f>
        <v>#REF!</v>
      </c>
      <c r="Y516" s="5" t="e">
        <f aca="false">IF(R516&lt;&gt;"",IF(R516=1,"",COUNTIFS($O$112:$O$1378,"&gt;40",#REF!,#REF!)),"")</f>
        <v>#REF!</v>
      </c>
    </row>
    <row r="517" s="5" customFormat="true" ht="15.75" hidden="false" customHeight="false" outlineLevel="0" collapsed="false">
      <c r="A517" s="1" t="n">
        <f aca="false">I517+(H517*60)+(G517*3600)</f>
        <v>73179</v>
      </c>
      <c r="B517" s="2" t="str">
        <f aca="false">CONCATENATE(D517,E517,F517,G517,H517,I517)</f>
        <v>20171114201939</v>
      </c>
      <c r="C517" s="1" t="str">
        <f aca="false">CONCATENATE(D517,E517,F517)</f>
        <v>20171114</v>
      </c>
      <c r="D517" s="1" t="n">
        <v>2017</v>
      </c>
      <c r="E517" s="1" t="n">
        <v>11</v>
      </c>
      <c r="F517" s="1" t="n">
        <v>14</v>
      </c>
      <c r="G517" s="1" t="n">
        <v>20</v>
      </c>
      <c r="H517" s="1" t="n">
        <v>19</v>
      </c>
      <c r="I517" s="1" t="n">
        <v>39</v>
      </c>
      <c r="J517" s="1" t="n">
        <v>455</v>
      </c>
      <c r="K517" s="1" t="s">
        <v>11</v>
      </c>
      <c r="L517" s="1" t="e">
        <f aca="false">IF(#REF!=#REF!,IF(K517="Stroke",IF(K518="Stroke",IF((J518-J517)&lt;0,1000+J518-J517,J518-J517),""),""),"")</f>
        <v>#REF!</v>
      </c>
      <c r="M517" s="1" t="s">
        <v>1</v>
      </c>
      <c r="N517" s="1" t="s">
        <v>2</v>
      </c>
      <c r="O517" s="1" t="n">
        <v>186</v>
      </c>
      <c r="P517" s="1" t="e">
        <f aca="false">IF(#REF!=#REF!,IF(K517="Stroke",IF(K518="Stroke",IF(#REF!=#REF!,IF(Q517=Q518,IF((J518-J517)&lt;0,1000+J518-J517-O517,J518-J517-O517),""),""),""),""),"")</f>
        <v>#REF!</v>
      </c>
      <c r="Q517" s="1" t="n">
        <v>1</v>
      </c>
      <c r="R517" s="1" t="e">
        <f aca="false">IF(#REF!&lt;&gt;#REF!,COUNTIFS($K$112:$K$1378,$K$112,#REF!,#REF!),"")</f>
        <v>#REF!</v>
      </c>
      <c r="S517" s="1" t="e">
        <f aca="false">IF(AND(#REF!&lt;&gt;#REF!,#REF!=#REF!,M517="positive",M518="negative"),1,"")</f>
        <v>#REF!</v>
      </c>
      <c r="T517" s="1" t="e">
        <f aca="false">IF(AND(#REF!=#REF!,K:K="stroke",M:M="positive",S517&lt;&gt;"1"),1,"")</f>
        <v>#REF!</v>
      </c>
      <c r="U517" s="1" t="e">
        <f aca="false">IF((AND(R517&lt;&gt;"",W517&lt;&gt;1,K:K="stroke",M:M="negative",#REF!=#REF!)),IF(W517&lt;&gt;0,"",1),"")</f>
        <v>#REF!</v>
      </c>
      <c r="V517" s="1" t="e">
        <f aca="false">IF(R517="","",(SUM(S517:U517)+W517))</f>
        <v>#REF!</v>
      </c>
      <c r="W517" s="1" t="e">
        <f aca="false">IF(#REF!&lt;&gt;#REF!,COUNTIFS($K$112:$K$1378,"up",#REF!,#REF!),"")</f>
        <v>#REF!</v>
      </c>
      <c r="X517" s="1" t="e">
        <f aca="false">IF(#REF!&lt;&gt;#REF!,COUNTIFS($K$112:$K$1378,"SRS",#REF!,#REF!),"")</f>
        <v>#REF!</v>
      </c>
      <c r="Y517" s="1" t="e">
        <f aca="false">IF(R517&lt;&gt;"",IF(R517=1,"",COUNTIFS($O$112:$O$1378,"&gt;40",#REF!,#REF!)),"")</f>
        <v>#REF!</v>
      </c>
      <c r="Z517" s="1"/>
      <c r="AA517" s="1"/>
      <c r="AB517" s="1"/>
      <c r="AC517" s="1"/>
      <c r="AD517" s="1"/>
      <c r="AE517" s="1"/>
      <c r="AF517" s="1"/>
      <c r="AG517" s="1"/>
      <c r="AH517" s="1"/>
    </row>
    <row r="518" customFormat="false" ht="15.75" hidden="false" customHeight="false" outlineLevel="0" collapsed="false">
      <c r="A518" s="1" t="n">
        <f aca="false">I518+(H518*60)+(G518*3600)</f>
        <v>73180</v>
      </c>
      <c r="B518" s="2" t="str">
        <f aca="false">CONCATENATE(D518,E518,F518,G518,H518,I518)</f>
        <v>20171114201940</v>
      </c>
      <c r="C518" s="1" t="str">
        <f aca="false">CONCATENATE(D518,E518,F518)</f>
        <v>20171114</v>
      </c>
      <c r="D518" s="1" t="n">
        <v>2017</v>
      </c>
      <c r="E518" s="1" t="n">
        <v>11</v>
      </c>
      <c r="F518" s="1" t="n">
        <v>14</v>
      </c>
      <c r="G518" s="1" t="n">
        <v>20</v>
      </c>
      <c r="H518" s="1" t="n">
        <v>19</v>
      </c>
      <c r="I518" s="1" t="n">
        <v>40</v>
      </c>
      <c r="J518" s="1" t="n">
        <v>1</v>
      </c>
      <c r="K518" s="1" t="s">
        <v>11</v>
      </c>
      <c r="L518" s="1" t="e">
        <f aca="false">IF(#REF!=#REF!,IF(K518="Stroke",IF(K519="Stroke",IF((J519-J518)&lt;0,1000+J519-J518,J519-J518),""),""),"")</f>
        <v>#REF!</v>
      </c>
      <c r="M518" s="1" t="s">
        <v>1</v>
      </c>
      <c r="N518" s="1" t="s">
        <v>2</v>
      </c>
      <c r="O518" s="1" t="n">
        <v>190</v>
      </c>
      <c r="P518" s="1" t="e">
        <f aca="false">IF(#REF!=#REF!,IF(K518="Stroke",IF(K519="Stroke",IF(#REF!=#REF!,IF(Q518=Q519,IF((J519-J518)&lt;0,1000+J519-J518-O518,J519-J518-O518),""),""),""),""),"")</f>
        <v>#REF!</v>
      </c>
      <c r="Q518" s="1" t="n">
        <v>1</v>
      </c>
      <c r="R518" s="1" t="e">
        <f aca="false">IF(#REF!&lt;&gt;#REF!,COUNTIFS($K$112:$K$1378,$K$112,#REF!,#REF!),"")</f>
        <v>#REF!</v>
      </c>
      <c r="S518" s="1" t="e">
        <f aca="false">IF(AND(#REF!&lt;&gt;#REF!,#REF!=#REF!,M518="positive",M519="negative"),1,"")</f>
        <v>#REF!</v>
      </c>
      <c r="T518" s="1" t="e">
        <f aca="false">IF(AND(#REF!=#REF!,K:K="stroke",M:M="positive",S518&lt;&gt;"1"),1,"")</f>
        <v>#REF!</v>
      </c>
      <c r="U518" s="1" t="e">
        <f aca="false">IF((AND(R518&lt;&gt;"",W518&lt;&gt;1,K:K="stroke",M:M="negative",#REF!=#REF!)),IF(W518&lt;&gt;0,"",1),"")</f>
        <v>#REF!</v>
      </c>
      <c r="V518" s="1" t="e">
        <f aca="false">IF(R518="","",(SUM(S518:U518)+W518))</f>
        <v>#REF!</v>
      </c>
      <c r="W518" s="1" t="e">
        <f aca="false">IF(#REF!&lt;&gt;#REF!,COUNTIFS($K$112:$K$1378,"up",#REF!,#REF!),"")</f>
        <v>#REF!</v>
      </c>
      <c r="X518" s="1" t="e">
        <f aca="false">IF(#REF!&lt;&gt;#REF!,COUNTIFS($K$112:$K$1378,"SRS",#REF!,#REF!),"")</f>
        <v>#REF!</v>
      </c>
      <c r="Y518" s="1" t="e">
        <f aca="false">IF(R518&lt;&gt;"",IF(R518=1,"",COUNTIFS($O$112:$O$1378,"&gt;40",#REF!,#REF!)),"")</f>
        <v>#REF!</v>
      </c>
    </row>
    <row r="519" customFormat="false" ht="15.75" hidden="false" customHeight="false" outlineLevel="0" collapsed="false">
      <c r="A519" s="5" t="n">
        <f aca="false">I519+(H519*60)+(G519*3600)</f>
        <v>73193</v>
      </c>
      <c r="B519" s="6" t="str">
        <f aca="false">CONCATENATE(D519,E519,F519,G519,H519,I519)</f>
        <v>20171114201953</v>
      </c>
      <c r="C519" s="5" t="str">
        <f aca="false">CONCATENATE(D519,E519,F519)</f>
        <v>20171114</v>
      </c>
      <c r="D519" s="5" t="n">
        <v>2017</v>
      </c>
      <c r="E519" s="5" t="n">
        <v>11</v>
      </c>
      <c r="F519" s="5" t="n">
        <v>14</v>
      </c>
      <c r="G519" s="5" t="n">
        <v>20</v>
      </c>
      <c r="H519" s="5" t="n">
        <v>19</v>
      </c>
      <c r="I519" s="5" t="n">
        <v>53</v>
      </c>
      <c r="J519" s="5" t="n">
        <v>334</v>
      </c>
      <c r="K519" s="5" t="s">
        <v>11</v>
      </c>
      <c r="L519" s="5" t="e">
        <f aca="false">IF(#REF!=#REF!,IF(K519="Stroke",IF(K520="Stroke",IF((J520-J519)&lt;0,1000+J520-J519,J520-J519),""),""),"")</f>
        <v>#REF!</v>
      </c>
      <c r="M519" s="5" t="s">
        <v>1</v>
      </c>
      <c r="N519" s="5" t="s">
        <v>2</v>
      </c>
      <c r="O519" s="5" t="n">
        <v>6</v>
      </c>
      <c r="P519" s="5" t="e">
        <f aca="false">IF(#REF!=#REF!,IF(K519="Stroke",IF(K520="Stroke",IF(#REF!=#REF!,IF(Q519=Q520,IF((J520-J519)&lt;0,1000+J520-J519-O519,J520-J519-O519),""),""),""),""),"")</f>
        <v>#REF!</v>
      </c>
      <c r="Q519" s="5" t="n">
        <v>1</v>
      </c>
      <c r="R519" s="5" t="e">
        <f aca="false">IF(#REF!&lt;&gt;#REF!,COUNTIFS($K$112:$K$1378,$K$112,#REF!,#REF!),"")</f>
        <v>#REF!</v>
      </c>
      <c r="S519" s="5" t="e">
        <f aca="false">IF(AND(#REF!&lt;&gt;#REF!,#REF!=#REF!,M519="positive",M520="negative"),1,"")</f>
        <v>#REF!</v>
      </c>
      <c r="T519" s="5" t="e">
        <f aca="false">IF(AND(#REF!=#REF!,K:K="stroke",M:M="positive",S519&lt;&gt;"1"),1,"")</f>
        <v>#REF!</v>
      </c>
      <c r="U519" s="5" t="e">
        <f aca="false">IF((AND(R519&lt;&gt;"",W519&lt;&gt;1,K:K="stroke",M:M="negative",#REF!=#REF!)),IF(W519&lt;&gt;0,"",1),"")</f>
        <v>#REF!</v>
      </c>
      <c r="V519" s="5" t="e">
        <f aca="false">IF(R519="","",(SUM(S519:U519)+W519))</f>
        <v>#REF!</v>
      </c>
      <c r="W519" s="5" t="e">
        <f aca="false">IF(#REF!&lt;&gt;#REF!,COUNTIFS($K$112:$K$1378,"up",#REF!,#REF!),"")</f>
        <v>#REF!</v>
      </c>
      <c r="X519" s="5" t="e">
        <f aca="false">IF(#REF!&lt;&gt;#REF!,COUNTIFS($K$112:$K$1378,"SRS",#REF!,#REF!),"")</f>
        <v>#REF!</v>
      </c>
      <c r="Y519" s="5" t="e">
        <f aca="false">IF(R519&lt;&gt;"",IF(R519=1,"",COUNTIFS($O$112:$O$1378,"&gt;40",#REF!,#REF!)),"")</f>
        <v>#REF!</v>
      </c>
      <c r="Z519" s="5"/>
      <c r="AA519" s="5"/>
      <c r="AB519" s="5"/>
      <c r="AC519" s="5"/>
      <c r="AD519" s="5"/>
      <c r="AE519" s="5"/>
      <c r="AF519" s="5"/>
      <c r="AG519" s="5"/>
      <c r="AH519" s="5"/>
    </row>
    <row r="520" customFormat="false" ht="15.75" hidden="false" customHeight="false" outlineLevel="0" collapsed="false">
      <c r="A520" s="1" t="n">
        <f aca="false">I520+(H520*60)+(G520*3600)</f>
        <v>73193</v>
      </c>
      <c r="B520" s="2" t="str">
        <f aca="false">CONCATENATE(D520,E520,F520,G520,H520,I520)</f>
        <v>20171114201953</v>
      </c>
      <c r="C520" s="1" t="str">
        <f aca="false">CONCATENATE(D520,E520,F520)</f>
        <v>20171114</v>
      </c>
      <c r="D520" s="1" t="n">
        <v>2017</v>
      </c>
      <c r="E520" s="1" t="n">
        <v>11</v>
      </c>
      <c r="F520" s="1" t="n">
        <v>14</v>
      </c>
      <c r="G520" s="1" t="n">
        <v>20</v>
      </c>
      <c r="H520" s="1" t="n">
        <v>19</v>
      </c>
      <c r="I520" s="1" t="n">
        <v>53</v>
      </c>
      <c r="J520" s="1" t="n">
        <v>354</v>
      </c>
      <c r="K520" s="1" t="s">
        <v>11</v>
      </c>
      <c r="L520" s="1" t="e">
        <f aca="false">IF(#REF!=#REF!,IF(K520="Stroke",IF(K521="Stroke",IF((J521-J520)&lt;0,1000+J521-J520,J521-J520),""),""),"")</f>
        <v>#REF!</v>
      </c>
      <c r="M520" s="1" t="s">
        <v>1</v>
      </c>
      <c r="N520" s="1" t="s">
        <v>2</v>
      </c>
      <c r="O520" s="1" t="n">
        <v>2</v>
      </c>
      <c r="P520" s="1" t="e">
        <f aca="false">IF(#REF!=#REF!,IF(K520="Stroke",IF(K521="Stroke",IF(#REF!=#REF!,IF(Q520=Q521,IF((J521-J520)&lt;0,1000+J521-J520-O520,J521-J520-O520),""),""),""),""),"")</f>
        <v>#REF!</v>
      </c>
      <c r="Q520" s="1" t="n">
        <v>1</v>
      </c>
      <c r="R520" s="1" t="e">
        <f aca="false">IF(#REF!&lt;&gt;#REF!,COUNTIFS($K$112:$K$1378,$K$112,#REF!,#REF!),"")</f>
        <v>#REF!</v>
      </c>
      <c r="S520" s="1" t="e">
        <f aca="false">IF(AND(#REF!&lt;&gt;#REF!,#REF!=#REF!,M520="positive",M521="negative"),1,"")</f>
        <v>#REF!</v>
      </c>
      <c r="T520" s="1" t="e">
        <f aca="false">IF(AND(#REF!=#REF!,K:K="stroke",M:M="positive",S520&lt;&gt;"1"),1,"")</f>
        <v>#REF!</v>
      </c>
      <c r="U520" s="1" t="e">
        <f aca="false">IF((AND(R520&lt;&gt;"",W520&lt;&gt;1,K:K="stroke",M:M="negative",#REF!=#REF!)),IF(W520&lt;&gt;0,"",1),"")</f>
        <v>#REF!</v>
      </c>
      <c r="V520" s="1" t="e">
        <f aca="false">IF(R520="","",(SUM(S520:U520)+W520))</f>
        <v>#REF!</v>
      </c>
      <c r="W520" s="1" t="e">
        <f aca="false">IF(#REF!&lt;&gt;#REF!,COUNTIFS($K$112:$K$1378,"up",#REF!,#REF!),"")</f>
        <v>#REF!</v>
      </c>
      <c r="X520" s="1" t="e">
        <f aca="false">IF(#REF!&lt;&gt;#REF!,COUNTIFS($K$112:$K$1378,"SRS",#REF!,#REF!),"")</f>
        <v>#REF!</v>
      </c>
      <c r="Y520" s="1" t="e">
        <f aca="false">IF(R520&lt;&gt;"",IF(R520=1,"",COUNTIFS($O$112:$O$1378,"&gt;40",#REF!,#REF!)),"")</f>
        <v>#REF!</v>
      </c>
    </row>
    <row r="521" customFormat="false" ht="15.75" hidden="false" customHeight="false" outlineLevel="0" collapsed="false">
      <c r="A521" s="1" t="n">
        <f aca="false">I521+(H521*60)+(G521*3600)</f>
        <v>73193</v>
      </c>
      <c r="B521" s="2" t="str">
        <f aca="false">CONCATENATE(D521,E521,F521,G521,H521,I521)</f>
        <v>20171114201953</v>
      </c>
      <c r="C521" s="1" t="str">
        <f aca="false">CONCATENATE(D521,E521,F521)</f>
        <v>20171114</v>
      </c>
      <c r="D521" s="1" t="n">
        <v>2017</v>
      </c>
      <c r="E521" s="1" t="n">
        <v>11</v>
      </c>
      <c r="F521" s="1" t="n">
        <v>14</v>
      </c>
      <c r="G521" s="1" t="n">
        <v>20</v>
      </c>
      <c r="H521" s="1" t="n">
        <v>19</v>
      </c>
      <c r="I521" s="1" t="n">
        <v>53</v>
      </c>
      <c r="J521" s="1" t="n">
        <v>386</v>
      </c>
      <c r="K521" s="1" t="s">
        <v>11</v>
      </c>
      <c r="L521" s="1" t="e">
        <f aca="false">IF(#REF!=#REF!,IF(K521="Stroke",IF(K522="Stroke",IF((J522-J521)&lt;0,1000+J522-J521,J522-J521),""),""),"")</f>
        <v>#REF!</v>
      </c>
      <c r="M521" s="1" t="s">
        <v>1</v>
      </c>
      <c r="N521" s="1" t="s">
        <v>2</v>
      </c>
      <c r="O521" s="1" t="n">
        <v>4</v>
      </c>
      <c r="P521" s="1" t="e">
        <f aca="false">IF(#REF!=#REF!,IF(K521="Stroke",IF(K522="Stroke",IF(#REF!=#REF!,IF(Q521=Q522,IF((J522-J521)&lt;0,1000+J522-J521-O521,J522-J521-O521),""),""),""),""),"")</f>
        <v>#REF!</v>
      </c>
      <c r="Q521" s="1" t="n">
        <v>1</v>
      </c>
      <c r="R521" s="1" t="e">
        <f aca="false">IF(#REF!&lt;&gt;#REF!,COUNTIFS($K$112:$K$1378,$K$112,#REF!,#REF!),"")</f>
        <v>#REF!</v>
      </c>
      <c r="S521" s="1" t="e">
        <f aca="false">IF(AND(#REF!&lt;&gt;#REF!,#REF!=#REF!,M521="positive",M522="negative"),1,"")</f>
        <v>#REF!</v>
      </c>
      <c r="T521" s="1" t="e">
        <f aca="false">IF(AND(#REF!=#REF!,K:K="stroke",M:M="positive",S521&lt;&gt;"1"),1,"")</f>
        <v>#REF!</v>
      </c>
      <c r="U521" s="1" t="e">
        <f aca="false">IF((AND(R521&lt;&gt;"",W521&lt;&gt;1,K:K="stroke",M:M="negative",#REF!=#REF!)),IF(W521&lt;&gt;0,"",1),"")</f>
        <v>#REF!</v>
      </c>
      <c r="V521" s="1" t="e">
        <f aca="false">IF(R521="","",(SUM(S521:U521)+W521))</f>
        <v>#REF!</v>
      </c>
      <c r="W521" s="1" t="e">
        <f aca="false">IF(#REF!&lt;&gt;#REF!,COUNTIFS($K$112:$K$1378,"up",#REF!,#REF!),"")</f>
        <v>#REF!</v>
      </c>
      <c r="X521" s="1" t="e">
        <f aca="false">IF(#REF!&lt;&gt;#REF!,COUNTIFS($K$112:$K$1378,"SRS",#REF!,#REF!),"")</f>
        <v>#REF!</v>
      </c>
      <c r="Y521" s="1" t="e">
        <f aca="false">IF(R521&lt;&gt;"",IF(R521=1,"",COUNTIFS($O$112:$O$1378,"&gt;40",#REF!,#REF!)),"")</f>
        <v>#REF!</v>
      </c>
    </row>
    <row r="522" customFormat="false" ht="15.75" hidden="false" customHeight="false" outlineLevel="0" collapsed="false">
      <c r="A522" s="1" t="n">
        <f aca="false">I522+(H522*60)+(G522*3600)</f>
        <v>73193</v>
      </c>
      <c r="B522" s="2" t="str">
        <f aca="false">CONCATENATE(D522,E522,F522,G522,H522,I522)</f>
        <v>20171114201953</v>
      </c>
      <c r="C522" s="1" t="str">
        <f aca="false">CONCATENATE(D522,E522,F522)</f>
        <v>20171114</v>
      </c>
      <c r="D522" s="1" t="n">
        <v>2017</v>
      </c>
      <c r="E522" s="1" t="n">
        <v>11</v>
      </c>
      <c r="F522" s="1" t="n">
        <v>14</v>
      </c>
      <c r="G522" s="1" t="n">
        <v>20</v>
      </c>
      <c r="H522" s="1" t="n">
        <v>19</v>
      </c>
      <c r="I522" s="1" t="n">
        <v>53</v>
      </c>
      <c r="J522" s="1" t="n">
        <v>410</v>
      </c>
      <c r="K522" s="1" t="s">
        <v>11</v>
      </c>
      <c r="L522" s="1" t="e">
        <f aca="false">IF(#REF!=#REF!,IF(K522="Stroke",IF(K523="Stroke",IF((J523-J522)&lt;0,1000+J523-J522,J523-J522),""),""),"")</f>
        <v>#REF!</v>
      </c>
      <c r="M522" s="1" t="s">
        <v>1</v>
      </c>
      <c r="N522" s="1" t="s">
        <v>2</v>
      </c>
      <c r="O522" s="1" t="n">
        <v>2</v>
      </c>
      <c r="P522" s="1" t="e">
        <f aca="false">IF(#REF!=#REF!,IF(K522="Stroke",IF(K523="Stroke",IF(#REF!=#REF!,IF(Q522=Q523,IF((J523-J522)&lt;0,1000+J523-J522-O522,J523-J522-O522),""),""),""),""),"")</f>
        <v>#REF!</v>
      </c>
      <c r="Q522" s="1" t="n">
        <v>1</v>
      </c>
      <c r="R522" s="1" t="e">
        <f aca="false">IF(#REF!&lt;&gt;#REF!,COUNTIFS($K$112:$K$1378,$K$112,#REF!,#REF!),"")</f>
        <v>#REF!</v>
      </c>
      <c r="S522" s="1" t="e">
        <f aca="false">IF(AND(#REF!&lt;&gt;#REF!,#REF!=#REF!,M522="positive",M523="negative"),1,"")</f>
        <v>#REF!</v>
      </c>
      <c r="T522" s="1" t="e">
        <f aca="false">IF(AND(#REF!=#REF!,K:K="stroke",M:M="positive",S522&lt;&gt;"1"),1,"")</f>
        <v>#REF!</v>
      </c>
      <c r="U522" s="1" t="e">
        <f aca="false">IF((AND(R522&lt;&gt;"",W522&lt;&gt;1,K:K="stroke",M:M="negative",#REF!=#REF!)),IF(W522&lt;&gt;0,"",1),"")</f>
        <v>#REF!</v>
      </c>
      <c r="V522" s="1" t="e">
        <f aca="false">IF(R522="","",(SUM(S522:U522)+W522))</f>
        <v>#REF!</v>
      </c>
      <c r="W522" s="1" t="e">
        <f aca="false">IF(#REF!&lt;&gt;#REF!,COUNTIFS($K$112:$K$1378,"up",#REF!,#REF!),"")</f>
        <v>#REF!</v>
      </c>
      <c r="X522" s="1" t="e">
        <f aca="false">IF(#REF!&lt;&gt;#REF!,COUNTIFS($K$112:$K$1378,"SRS",#REF!,#REF!),"")</f>
        <v>#REF!</v>
      </c>
      <c r="Y522" s="1" t="e">
        <f aca="false">IF(R522&lt;&gt;"",IF(R522=1,"",COUNTIFS($O$112:$O$1378,"&gt;40",#REF!,#REF!)),"")</f>
        <v>#REF!</v>
      </c>
    </row>
    <row r="523" customFormat="false" ht="15.75" hidden="false" customHeight="false" outlineLevel="0" collapsed="false">
      <c r="A523" s="1" t="n">
        <f aca="false">I523+(H523*60)+(G523*3600)</f>
        <v>73193</v>
      </c>
      <c r="B523" s="2" t="str">
        <f aca="false">CONCATENATE(D523,E523,F523,G523,H523,I523)</f>
        <v>20171114201953</v>
      </c>
      <c r="C523" s="1" t="str">
        <f aca="false">CONCATENATE(D523,E523,F523)</f>
        <v>20171114</v>
      </c>
      <c r="D523" s="1" t="n">
        <v>2017</v>
      </c>
      <c r="E523" s="1" t="n">
        <v>11</v>
      </c>
      <c r="F523" s="1" t="n">
        <v>14</v>
      </c>
      <c r="G523" s="1" t="n">
        <v>20</v>
      </c>
      <c r="H523" s="1" t="n">
        <v>19</v>
      </c>
      <c r="I523" s="1" t="n">
        <v>53</v>
      </c>
      <c r="J523" s="1" t="n">
        <v>421</v>
      </c>
      <c r="K523" s="1" t="s">
        <v>11</v>
      </c>
      <c r="L523" s="1" t="e">
        <f aca="false">IF(#REF!=#REF!,IF(K523="Stroke",IF(K524="Stroke",IF((J524-J523)&lt;0,1000+J524-J523,J524-J523),""),""),"")</f>
        <v>#REF!</v>
      </c>
      <c r="M523" s="1" t="s">
        <v>1</v>
      </c>
      <c r="N523" s="1" t="s">
        <v>2</v>
      </c>
      <c r="O523" s="1" t="n">
        <v>1</v>
      </c>
      <c r="P523" s="1" t="e">
        <f aca="false">IF(#REF!=#REF!,IF(K523="Stroke",IF(K524="Stroke",IF(#REF!=#REF!,IF(Q523=Q524,IF((J524-J523)&lt;0,1000+J524-J523-O523,J524-J523-O523),""),""),""),""),"")</f>
        <v>#REF!</v>
      </c>
      <c r="Q523" s="1" t="n">
        <v>1</v>
      </c>
      <c r="R523" s="1" t="e">
        <f aca="false">IF(#REF!&lt;&gt;#REF!,COUNTIFS($K$112:$K$1378,$K$112,#REF!,#REF!),"")</f>
        <v>#REF!</v>
      </c>
      <c r="S523" s="1" t="e">
        <f aca="false">IF(AND(#REF!&lt;&gt;#REF!,#REF!=#REF!,M523="positive",M524="negative"),1,"")</f>
        <v>#REF!</v>
      </c>
      <c r="T523" s="1" t="e">
        <f aca="false">IF(AND(#REF!=#REF!,K:K="stroke",M:M="positive",S523&lt;&gt;"1"),1,"")</f>
        <v>#REF!</v>
      </c>
      <c r="U523" s="1" t="e">
        <f aca="false">IF((AND(R523&lt;&gt;"",W523&lt;&gt;1,K:K="stroke",M:M="negative",#REF!=#REF!)),IF(W523&lt;&gt;0,"",1),"")</f>
        <v>#REF!</v>
      </c>
      <c r="V523" s="1" t="e">
        <f aca="false">IF(R523="","",(SUM(S523:U523)+W523))</f>
        <v>#REF!</v>
      </c>
      <c r="W523" s="1" t="e">
        <f aca="false">IF(#REF!&lt;&gt;#REF!,COUNTIFS($K$112:$K$1378,"up",#REF!,#REF!),"")</f>
        <v>#REF!</v>
      </c>
      <c r="X523" s="1" t="e">
        <f aca="false">IF(#REF!&lt;&gt;#REF!,COUNTIFS($K$112:$K$1378,"SRS",#REF!,#REF!),"")</f>
        <v>#REF!</v>
      </c>
      <c r="Y523" s="1" t="e">
        <f aca="false">IF(R523&lt;&gt;"",IF(R523=1,"",COUNTIFS($O$112:$O$1378,"&gt;40",#REF!,#REF!)),"")</f>
        <v>#REF!</v>
      </c>
    </row>
    <row r="524" customFormat="false" ht="15.75" hidden="false" customHeight="false" outlineLevel="0" collapsed="false">
      <c r="A524" s="1" t="n">
        <f aca="false">I524+(H524*60)+(G524*3600)</f>
        <v>73193</v>
      </c>
      <c r="B524" s="2" t="str">
        <f aca="false">CONCATENATE(D524,E524,F524,G524,H524,I524)</f>
        <v>20171114201953</v>
      </c>
      <c r="C524" s="1" t="str">
        <f aca="false">CONCATENATE(D524,E524,F524)</f>
        <v>20171114</v>
      </c>
      <c r="D524" s="1" t="n">
        <v>2017</v>
      </c>
      <c r="E524" s="1" t="n">
        <v>11</v>
      </c>
      <c r="F524" s="1" t="n">
        <v>14</v>
      </c>
      <c r="G524" s="1" t="n">
        <v>20</v>
      </c>
      <c r="H524" s="1" t="n">
        <v>19</v>
      </c>
      <c r="I524" s="1" t="n">
        <v>53</v>
      </c>
      <c r="J524" s="1" t="n">
        <v>468</v>
      </c>
      <c r="K524" s="1" t="s">
        <v>11</v>
      </c>
      <c r="L524" s="1" t="e">
        <f aca="false">IF(#REF!=#REF!,IF(K524="Stroke",IF(K525="Stroke",IF((J525-J524)&lt;0,1000+J525-J524,J525-J524),""),""),"")</f>
        <v>#REF!</v>
      </c>
      <c r="M524" s="1" t="s">
        <v>1</v>
      </c>
      <c r="N524" s="1" t="s">
        <v>2</v>
      </c>
      <c r="O524" s="1" t="n">
        <v>4</v>
      </c>
      <c r="P524" s="1" t="e">
        <f aca="false">IF(#REF!=#REF!,IF(K524="Stroke",IF(K525="Stroke",IF(#REF!=#REF!,IF(Q524=Q525,IF((J525-J524)&lt;0,1000+J525-J524-O524,J525-J524-O524),""),""),""),""),"")</f>
        <v>#REF!</v>
      </c>
      <c r="Q524" s="1" t="n">
        <v>1</v>
      </c>
      <c r="R524" s="1" t="e">
        <f aca="false">IF(#REF!&lt;&gt;#REF!,COUNTIFS($K$112:$K$1378,$K$112,#REF!,#REF!),"")</f>
        <v>#REF!</v>
      </c>
      <c r="S524" s="1" t="e">
        <f aca="false">IF(AND(#REF!&lt;&gt;#REF!,#REF!=#REF!,M524="positive",M525="negative"),1,"")</f>
        <v>#REF!</v>
      </c>
      <c r="T524" s="1" t="e">
        <f aca="false">IF(AND(#REF!=#REF!,K:K="stroke",M:M="positive",S524&lt;&gt;"1"),1,"")</f>
        <v>#REF!</v>
      </c>
      <c r="U524" s="1" t="e">
        <f aca="false">IF((AND(R524&lt;&gt;"",W524&lt;&gt;1,K:K="stroke",M:M="negative",#REF!=#REF!)),IF(W524&lt;&gt;0,"",1),"")</f>
        <v>#REF!</v>
      </c>
      <c r="V524" s="1" t="e">
        <f aca="false">IF(R524="","",(SUM(S524:U524)+W524))</f>
        <v>#REF!</v>
      </c>
      <c r="W524" s="1" t="e">
        <f aca="false">IF(#REF!&lt;&gt;#REF!,COUNTIFS($K$112:$K$1378,"up",#REF!,#REF!),"")</f>
        <v>#REF!</v>
      </c>
      <c r="X524" s="1" t="e">
        <f aca="false">IF(#REF!&lt;&gt;#REF!,COUNTIFS($K$112:$K$1378,"SRS",#REF!,#REF!),"")</f>
        <v>#REF!</v>
      </c>
      <c r="Y524" s="1" t="e">
        <f aca="false">IF(R524&lt;&gt;"",IF(R524=1,"",COUNTIFS($O$112:$O$1378,"&gt;40",#REF!,#REF!)),"")</f>
        <v>#REF!</v>
      </c>
    </row>
    <row r="525" customFormat="false" ht="15.75" hidden="false" customHeight="false" outlineLevel="0" collapsed="false">
      <c r="A525" s="1" t="n">
        <f aca="false">I525+(H525*60)+(G525*3600)</f>
        <v>73193</v>
      </c>
      <c r="B525" s="2" t="str">
        <f aca="false">CONCATENATE(D525,E525,F525,G525,H525,I525)</f>
        <v>20171114201953</v>
      </c>
      <c r="C525" s="1" t="str">
        <f aca="false">CONCATENATE(D525,E525,F525)</f>
        <v>20171114</v>
      </c>
      <c r="D525" s="1" t="n">
        <v>2017</v>
      </c>
      <c r="E525" s="1" t="n">
        <v>11</v>
      </c>
      <c r="F525" s="1" t="n">
        <v>14</v>
      </c>
      <c r="G525" s="1" t="n">
        <v>20</v>
      </c>
      <c r="H525" s="1" t="n">
        <v>19</v>
      </c>
      <c r="I525" s="1" t="n">
        <v>53</v>
      </c>
      <c r="J525" s="1" t="n">
        <v>503</v>
      </c>
      <c r="K525" s="1" t="s">
        <v>11</v>
      </c>
      <c r="L525" s="1" t="e">
        <f aca="false">IF(#REF!=#REF!,IF(K525="Stroke",IF(K526="Stroke",IF((J526-J525)&lt;0,1000+J526-J525,J526-J525),""),""),"")</f>
        <v>#REF!</v>
      </c>
      <c r="M525" s="1" t="s">
        <v>1</v>
      </c>
      <c r="N525" s="1" t="s">
        <v>2</v>
      </c>
      <c r="O525" s="1" t="n">
        <v>2</v>
      </c>
      <c r="P525" s="1" t="e">
        <f aca="false">IF(#REF!=#REF!,IF(K525="Stroke",IF(K526="Stroke",IF(#REF!=#REF!,IF(Q525=Q526,IF((J526-J525)&lt;0,1000+J526-J525-O525,J526-J525-O525),""),""),""),""),"")</f>
        <v>#REF!</v>
      </c>
      <c r="Q525" s="1" t="n">
        <v>1</v>
      </c>
      <c r="R525" s="1" t="e">
        <f aca="false">IF(#REF!&lt;&gt;#REF!,COUNTIFS($K$112:$K$1378,$K$112,#REF!,#REF!),"")</f>
        <v>#REF!</v>
      </c>
      <c r="S525" s="1" t="e">
        <f aca="false">IF(AND(#REF!&lt;&gt;#REF!,#REF!=#REF!,M525="positive",M526="negative"),1,"")</f>
        <v>#REF!</v>
      </c>
      <c r="T525" s="1" t="e">
        <f aca="false">IF(AND(#REF!=#REF!,K:K="stroke",M:M="positive",S525&lt;&gt;"1"),1,"")</f>
        <v>#REF!</v>
      </c>
      <c r="U525" s="1" t="e">
        <f aca="false">IF((AND(R525&lt;&gt;"",W525&lt;&gt;1,K:K="stroke",M:M="negative",#REF!=#REF!)),IF(W525&lt;&gt;0,"",1),"")</f>
        <v>#REF!</v>
      </c>
      <c r="V525" s="1" t="e">
        <f aca="false">IF(R525="","",(SUM(S525:U525)+W525))</f>
        <v>#REF!</v>
      </c>
      <c r="W525" s="1" t="e">
        <f aca="false">IF(#REF!&lt;&gt;#REF!,COUNTIFS($K$112:$K$1378,"up",#REF!,#REF!),"")</f>
        <v>#REF!</v>
      </c>
      <c r="X525" s="1" t="e">
        <f aca="false">IF(#REF!&lt;&gt;#REF!,COUNTIFS($K$112:$K$1378,"SRS",#REF!,#REF!),"")</f>
        <v>#REF!</v>
      </c>
      <c r="Y525" s="1" t="e">
        <f aca="false">IF(R525&lt;&gt;"",IF(R525=1,"",COUNTIFS($O$112:$O$1378,"&gt;40",#REF!,#REF!)),"")</f>
        <v>#REF!</v>
      </c>
    </row>
    <row r="526" customFormat="false" ht="15.75" hidden="false" customHeight="false" outlineLevel="0" collapsed="false">
      <c r="A526" s="1" t="n">
        <f aca="false">I526+(H526*60)+(G526*3600)</f>
        <v>73193</v>
      </c>
      <c r="B526" s="2" t="str">
        <f aca="false">CONCATENATE(D526,E526,F526,G526,H526,I526)</f>
        <v>20171114201953</v>
      </c>
      <c r="C526" s="1" t="str">
        <f aca="false">CONCATENATE(D526,E526,F526)</f>
        <v>20171114</v>
      </c>
      <c r="D526" s="1" t="n">
        <v>2017</v>
      </c>
      <c r="E526" s="1" t="n">
        <v>11</v>
      </c>
      <c r="F526" s="1" t="n">
        <v>14</v>
      </c>
      <c r="G526" s="1" t="n">
        <v>20</v>
      </c>
      <c r="H526" s="1" t="n">
        <v>19</v>
      </c>
      <c r="I526" s="1" t="n">
        <v>53</v>
      </c>
      <c r="J526" s="1" t="n">
        <v>532</v>
      </c>
      <c r="K526" s="1" t="s">
        <v>11</v>
      </c>
      <c r="L526" s="1" t="e">
        <f aca="false">IF(#REF!=#REF!,IF(K526="Stroke",IF(K527="Stroke",IF((J527-J526)&lt;0,1000+J527-J526,J527-J526),""),""),"")</f>
        <v>#REF!</v>
      </c>
      <c r="M526" s="1" t="s">
        <v>1</v>
      </c>
      <c r="N526" s="1" t="s">
        <v>2</v>
      </c>
      <c r="O526" s="1" t="n">
        <v>2</v>
      </c>
      <c r="P526" s="1" t="e">
        <f aca="false">IF(#REF!=#REF!,IF(K526="Stroke",IF(K527="Stroke",IF(#REF!=#REF!,IF(Q526=Q527,IF((J527-J526)&lt;0,1000+J527-J526-O526,J527-J526-O526),""),""),""),""),"")</f>
        <v>#REF!</v>
      </c>
      <c r="Q526" s="1" t="n">
        <v>1</v>
      </c>
      <c r="R526" s="1" t="e">
        <f aca="false">IF(#REF!&lt;&gt;#REF!,COUNTIFS($K$112:$K$1378,$K$112,#REF!,#REF!),"")</f>
        <v>#REF!</v>
      </c>
      <c r="S526" s="1" t="e">
        <f aca="false">IF(AND(#REF!&lt;&gt;#REF!,#REF!=#REF!,M526="positive",M527="negative"),1,"")</f>
        <v>#REF!</v>
      </c>
      <c r="T526" s="1" t="e">
        <f aca="false">IF(AND(#REF!=#REF!,K:K="stroke",M:M="positive",S526&lt;&gt;"1"),1,"")</f>
        <v>#REF!</v>
      </c>
      <c r="U526" s="1" t="e">
        <f aca="false">IF((AND(R526&lt;&gt;"",W526&lt;&gt;1,K:K="stroke",M:M="negative",#REF!=#REF!)),IF(W526&lt;&gt;0,"",1),"")</f>
        <v>#REF!</v>
      </c>
      <c r="V526" s="1" t="e">
        <f aca="false">IF(R526="","",(SUM(S526:U526)+W526))</f>
        <v>#REF!</v>
      </c>
      <c r="W526" s="1" t="e">
        <f aca="false">IF(#REF!&lt;&gt;#REF!,COUNTIFS($K$112:$K$1378,"up",#REF!,#REF!),"")</f>
        <v>#REF!</v>
      </c>
      <c r="X526" s="1" t="e">
        <f aca="false">IF(#REF!&lt;&gt;#REF!,COUNTIFS($K$112:$K$1378,"SRS",#REF!,#REF!),"")</f>
        <v>#REF!</v>
      </c>
      <c r="Y526" s="1" t="e">
        <f aca="false">IF(R526&lt;&gt;"",IF(R526=1,"",COUNTIFS($O$112:$O$1378,"&gt;40",#REF!,#REF!)),"")</f>
        <v>#REF!</v>
      </c>
    </row>
    <row r="527" customFormat="false" ht="15.75" hidden="false" customHeight="false" outlineLevel="0" collapsed="false">
      <c r="A527" s="1" t="n">
        <f aca="false">I527+(H527*60)+(G527*3600)</f>
        <v>73193</v>
      </c>
      <c r="B527" s="2" t="str">
        <f aca="false">CONCATENATE(D527,E527,F527,G527,H527,I527)</f>
        <v>20171114201953</v>
      </c>
      <c r="C527" s="1" t="str">
        <f aca="false">CONCATENATE(D527,E527,F527)</f>
        <v>20171114</v>
      </c>
      <c r="D527" s="1" t="n">
        <v>2017</v>
      </c>
      <c r="E527" s="1" t="n">
        <v>11</v>
      </c>
      <c r="F527" s="1" t="n">
        <v>14</v>
      </c>
      <c r="G527" s="1" t="n">
        <v>20</v>
      </c>
      <c r="H527" s="1" t="n">
        <v>19</v>
      </c>
      <c r="I527" s="1" t="n">
        <v>53</v>
      </c>
      <c r="J527" s="1" t="n">
        <v>550</v>
      </c>
      <c r="K527" s="1" t="s">
        <v>11</v>
      </c>
      <c r="L527" s="1" t="e">
        <f aca="false">IF(#REF!=#REF!,IF(K527="Stroke",IF(K528="Stroke",IF((J528-J527)&lt;0,1000+J528-J527,J528-J527),""),""),"")</f>
        <v>#REF!</v>
      </c>
      <c r="M527" s="1" t="s">
        <v>1</v>
      </c>
      <c r="N527" s="1" t="s">
        <v>2</v>
      </c>
      <c r="O527" s="1" t="n">
        <v>753</v>
      </c>
      <c r="P527" s="1" t="e">
        <f aca="false">IF(#REF!=#REF!,IF(K527="Stroke",IF(K528="Stroke",IF(#REF!=#REF!,IF(Q527=Q528,IF((J528-J527)&lt;0,1000+J528-J527-O527,J528-J527-O527),""),""),""),""),"")</f>
        <v>#REF!</v>
      </c>
      <c r="Q527" s="1" t="n">
        <v>1</v>
      </c>
      <c r="R527" s="1" t="e">
        <f aca="false">IF(#REF!&lt;&gt;#REF!,COUNTIFS($K$112:$K$1378,$K$112,#REF!,#REF!),"")</f>
        <v>#REF!</v>
      </c>
      <c r="S527" s="1" t="e">
        <f aca="false">IF(AND(#REF!&lt;&gt;#REF!,#REF!=#REF!,M527="positive",M528="negative"),1,"")</f>
        <v>#REF!</v>
      </c>
      <c r="T527" s="1" t="e">
        <f aca="false">IF(AND(#REF!=#REF!,K:K="stroke",M:M="positive",S527&lt;&gt;"1"),1,"")</f>
        <v>#REF!</v>
      </c>
      <c r="U527" s="1" t="e">
        <f aca="false">IF((AND(R527&lt;&gt;"",W527&lt;&gt;1,K:K="stroke",M:M="negative",#REF!=#REF!)),IF(W527&lt;&gt;0,"",1),"")</f>
        <v>#REF!</v>
      </c>
      <c r="V527" s="1" t="e">
        <f aca="false">IF(R527="","",(SUM(S527:U527)+W527))</f>
        <v>#REF!</v>
      </c>
      <c r="W527" s="1" t="e">
        <f aca="false">IF(#REF!&lt;&gt;#REF!,COUNTIFS($K$112:$K$1378,"up",#REF!,#REF!),"")</f>
        <v>#REF!</v>
      </c>
      <c r="X527" s="1" t="e">
        <f aca="false">IF(#REF!&lt;&gt;#REF!,COUNTIFS($K$112:$K$1378,"SRS",#REF!,#REF!),"")</f>
        <v>#REF!</v>
      </c>
      <c r="Y527" s="1" t="e">
        <f aca="false">IF(R527&lt;&gt;"",IF(R527=1,"",COUNTIFS($O$112:$O$1378,"&gt;40",#REF!,#REF!)),"")</f>
        <v>#REF!</v>
      </c>
    </row>
    <row r="528" customFormat="false" ht="15.75" hidden="false" customHeight="false" outlineLevel="0" collapsed="false">
      <c r="A528" s="1" t="n">
        <f aca="false">I528+(H528*60)+(G528*3600)</f>
        <v>73193</v>
      </c>
      <c r="B528" s="2" t="str">
        <f aca="false">CONCATENATE(D528,E528,F528,G528,H528,I528)</f>
        <v>20171114201953</v>
      </c>
      <c r="C528" s="1" t="str">
        <f aca="false">CONCATENATE(D528,E528,F528)</f>
        <v>20171114</v>
      </c>
      <c r="D528" s="1" t="n">
        <v>2017</v>
      </c>
      <c r="E528" s="1" t="n">
        <v>11</v>
      </c>
      <c r="F528" s="1" t="n">
        <v>14</v>
      </c>
      <c r="G528" s="1" t="n">
        <v>20</v>
      </c>
      <c r="H528" s="1" t="n">
        <v>19</v>
      </c>
      <c r="I528" s="1" t="n">
        <v>53</v>
      </c>
      <c r="J528" s="1" t="n">
        <v>555</v>
      </c>
      <c r="K528" s="1" t="s">
        <v>4</v>
      </c>
      <c r="L528" s="1" t="e">
        <f aca="false">IF(#REF!=#REF!,IF(K528="Stroke",IF(K529="Stroke",IF((J529-J528)&lt;0,1000+J529-J528,J529-J528),""),""),"")</f>
        <v>#REF!</v>
      </c>
      <c r="M528" s="1" t="s">
        <v>1</v>
      </c>
      <c r="N528" s="1" t="s">
        <v>2</v>
      </c>
      <c r="O528" s="1" t="n">
        <v>0</v>
      </c>
      <c r="P528" s="1" t="e">
        <f aca="false">IF(#REF!=#REF!,IF(K528="Stroke",IF(K529="Stroke",IF(#REF!=#REF!,IF(Q528=Q529,IF((J529-J528)&lt;0,1000+J529-J528-O528,J529-J528-O528),""),""),""),""),"")</f>
        <v>#REF!</v>
      </c>
      <c r="Q528" s="1" t="n">
        <v>1</v>
      </c>
      <c r="R528" s="1" t="e">
        <f aca="false">IF(#REF!&lt;&gt;#REF!,COUNTIFS($K$112:$K$1378,$K$112,#REF!,#REF!),"")</f>
        <v>#REF!</v>
      </c>
      <c r="S528" s="1" t="e">
        <f aca="false">IF(AND(#REF!&lt;&gt;#REF!,#REF!=#REF!,M528="positive",M529="negative"),1,"")</f>
        <v>#REF!</v>
      </c>
      <c r="T528" s="1" t="e">
        <f aca="false">IF(AND(#REF!=#REF!,K:K="stroke",M:M="positive",S528&lt;&gt;"1"),1,"")</f>
        <v>#REF!</v>
      </c>
      <c r="U528" s="1" t="e">
        <f aca="false">IF((AND(R528&lt;&gt;"",W528&lt;&gt;1,K:K="stroke",M:M="negative",#REF!=#REF!)),IF(W528&lt;&gt;0,"",1),"")</f>
        <v>#REF!</v>
      </c>
      <c r="V528" s="1" t="e">
        <f aca="false">IF(R528="","",(SUM(S528:U528)+W528))</f>
        <v>#REF!</v>
      </c>
      <c r="W528" s="1" t="e">
        <f aca="false">IF(#REF!&lt;&gt;#REF!,COUNTIFS($K$112:$K$1378,"up",#REF!,#REF!),"")</f>
        <v>#REF!</v>
      </c>
      <c r="X528" s="1" t="e">
        <f aca="false">IF(#REF!&lt;&gt;#REF!,COUNTIFS($K$112:$K$1378,"SRS",#REF!,#REF!),"")</f>
        <v>#REF!</v>
      </c>
      <c r="Y528" s="1" t="e">
        <f aca="false">IF(R528&lt;&gt;"",IF(R528=1,"",COUNTIFS($O$112:$O$1378,"&gt;40",#REF!,#REF!)),"")</f>
        <v>#REF!</v>
      </c>
    </row>
    <row r="529" customFormat="false" ht="15.75" hidden="false" customHeight="false" outlineLevel="0" collapsed="false">
      <c r="A529" s="1" t="n">
        <f aca="false">I529+(H529*60)+(G529*3600)</f>
        <v>73194</v>
      </c>
      <c r="B529" s="2" t="str">
        <f aca="false">CONCATENATE(D529,E529,F529,G529,H529,I529)</f>
        <v>20171114201954</v>
      </c>
      <c r="C529" s="1" t="str">
        <f aca="false">CONCATENATE(D529,E529,F529)</f>
        <v>20171114</v>
      </c>
      <c r="D529" s="1" t="n">
        <v>2017</v>
      </c>
      <c r="E529" s="1" t="n">
        <v>11</v>
      </c>
      <c r="F529" s="1" t="n">
        <v>14</v>
      </c>
      <c r="G529" s="1" t="n">
        <v>20</v>
      </c>
      <c r="H529" s="1" t="n">
        <v>19</v>
      </c>
      <c r="I529" s="1" t="n">
        <v>54</v>
      </c>
      <c r="J529" s="1" t="n">
        <v>18</v>
      </c>
      <c r="K529" s="1" t="s">
        <v>4</v>
      </c>
      <c r="L529" s="1" t="e">
        <f aca="false">IF(#REF!=#REF!,IF(K529="Stroke",IF(K530="Stroke",IF((J530-J529)&lt;0,1000+J530-J529,J530-J529),""),""),"")</f>
        <v>#REF!</v>
      </c>
      <c r="M529" s="1" t="s">
        <v>1</v>
      </c>
      <c r="N529" s="1" t="s">
        <v>2</v>
      </c>
      <c r="O529" s="1" t="n">
        <v>0</v>
      </c>
      <c r="P529" s="1" t="e">
        <f aca="false">IF(#REF!=#REF!,IF(K529="Stroke",IF(K530="Stroke",IF(#REF!=#REF!,IF(Q529=Q530,IF((J530-J529)&lt;0,1000+J530-J529-O529,J530-J529-O529),""),""),""),""),"")</f>
        <v>#REF!</v>
      </c>
      <c r="Q529" s="1" t="n">
        <v>1</v>
      </c>
      <c r="R529" s="1" t="e">
        <f aca="false">IF(#REF!&lt;&gt;#REF!,COUNTIFS($K$112:$K$1378,$K$112,#REF!,#REF!),"")</f>
        <v>#REF!</v>
      </c>
      <c r="S529" s="1" t="e">
        <f aca="false">IF(AND(#REF!&lt;&gt;#REF!,#REF!=#REF!,M529="positive",M530="negative"),1,"")</f>
        <v>#REF!</v>
      </c>
      <c r="T529" s="1" t="e">
        <f aca="false">IF(AND(#REF!=#REF!,K:K="stroke",M:M="positive",S529&lt;&gt;"1"),1,"")</f>
        <v>#REF!</v>
      </c>
      <c r="U529" s="1" t="e">
        <f aca="false">IF((AND(R529&lt;&gt;"",W529&lt;&gt;1,K:K="stroke",M:M="negative",#REF!=#REF!)),IF(W529&lt;&gt;0,"",1),"")</f>
        <v>#REF!</v>
      </c>
      <c r="V529" s="1" t="e">
        <f aca="false">IF(R529="","",(SUM(S529:U529)+W529))</f>
        <v>#REF!</v>
      </c>
      <c r="W529" s="1" t="e">
        <f aca="false">IF(#REF!&lt;&gt;#REF!,COUNTIFS($K$112:$K$1378,"up",#REF!,#REF!),"")</f>
        <v>#REF!</v>
      </c>
      <c r="X529" s="1" t="e">
        <f aca="false">IF(#REF!&lt;&gt;#REF!,COUNTIFS($K$112:$K$1378,"SRS",#REF!,#REF!),"")</f>
        <v>#REF!</v>
      </c>
      <c r="Y529" s="1" t="e">
        <f aca="false">IF(R529&lt;&gt;"",IF(R529=1,"",COUNTIFS($O$112:$O$1378,"&gt;40",#REF!,#REF!)),"")</f>
        <v>#REF!</v>
      </c>
    </row>
    <row r="530" customFormat="false" ht="15.75" hidden="false" customHeight="false" outlineLevel="0" collapsed="false">
      <c r="A530" s="5" t="n">
        <f aca="false">I530+(H530*60)+(G530*3600)</f>
        <v>73212</v>
      </c>
      <c r="B530" s="6" t="str">
        <f aca="false">CONCATENATE(D530,E530,F530,G530,H530,I530)</f>
        <v>20171114202012</v>
      </c>
      <c r="C530" s="5" t="str">
        <f aca="false">CONCATENATE(D530,E530,F530)</f>
        <v>20171114</v>
      </c>
      <c r="D530" s="5" t="n">
        <v>2017</v>
      </c>
      <c r="E530" s="5" t="n">
        <v>11</v>
      </c>
      <c r="F530" s="5" t="n">
        <v>14</v>
      </c>
      <c r="G530" s="5" t="n">
        <v>20</v>
      </c>
      <c r="H530" s="5" t="n">
        <v>20</v>
      </c>
      <c r="I530" s="5" t="n">
        <v>12</v>
      </c>
      <c r="J530" s="5" t="n">
        <v>262</v>
      </c>
      <c r="K530" s="5" t="s">
        <v>11</v>
      </c>
      <c r="L530" s="5" t="e">
        <f aca="false">IF(#REF!=#REF!,IF(K530="Stroke",IF(K531="Stroke",IF((J531-J530)&lt;0,1000+J531-J530,J531-J530),""),""),"")</f>
        <v>#REF!</v>
      </c>
      <c r="M530" s="5" t="s">
        <v>1</v>
      </c>
      <c r="N530" s="5" t="s">
        <v>2</v>
      </c>
      <c r="O530" s="5" t="n">
        <v>8</v>
      </c>
      <c r="P530" s="5" t="e">
        <f aca="false">IF(#REF!=#REF!,IF(K530="Stroke",IF(K531="Stroke",IF(#REF!=#REF!,IF(Q530=Q531,IF((J531-J530)&lt;0,1000+J531-J530-O530,J531-J530-O530),""),""),""),""),"")</f>
        <v>#REF!</v>
      </c>
      <c r="Q530" s="5" t="n">
        <v>1</v>
      </c>
      <c r="R530" s="5" t="e">
        <f aca="false">IF(#REF!&lt;&gt;#REF!,COUNTIFS($K$112:$K$1378,$K$112,#REF!,#REF!),"")</f>
        <v>#REF!</v>
      </c>
      <c r="S530" s="5" t="e">
        <f aca="false">IF(AND(#REF!&lt;&gt;#REF!,#REF!=#REF!,M530="positive",M531="negative"),1,"")</f>
        <v>#REF!</v>
      </c>
      <c r="T530" s="5" t="e">
        <f aca="false">IF(AND(#REF!=#REF!,K:K="stroke",M:M="positive",S530&lt;&gt;"1"),1,"")</f>
        <v>#REF!</v>
      </c>
      <c r="U530" s="5" t="e">
        <f aca="false">IF((AND(R530&lt;&gt;"",W530&lt;&gt;1,K:K="stroke",M:M="negative",#REF!=#REF!)),IF(W530&lt;&gt;0,"",1),"")</f>
        <v>#REF!</v>
      </c>
      <c r="V530" s="5" t="e">
        <f aca="false">IF(R530="","",(SUM(S530:U530)+W530))</f>
        <v>#REF!</v>
      </c>
      <c r="W530" s="5" t="e">
        <f aca="false">IF(#REF!&lt;&gt;#REF!,COUNTIFS($K$112:$K$1378,"up",#REF!,#REF!),"")</f>
        <v>#REF!</v>
      </c>
      <c r="X530" s="5" t="e">
        <f aca="false">IF(#REF!&lt;&gt;#REF!,COUNTIFS($K$112:$K$1378,"SRS",#REF!,#REF!),"")</f>
        <v>#REF!</v>
      </c>
      <c r="Y530" s="5" t="e">
        <f aca="false">IF(R530&lt;&gt;"",IF(R530=1,"",COUNTIFS($O$112:$O$1378,"&gt;40",#REF!,#REF!)),"")</f>
        <v>#REF!</v>
      </c>
      <c r="Z530" s="5"/>
      <c r="AA530" s="5"/>
      <c r="AB530" s="5"/>
      <c r="AC530" s="5"/>
      <c r="AD530" s="5"/>
      <c r="AE530" s="5"/>
      <c r="AF530" s="5"/>
      <c r="AG530" s="5"/>
      <c r="AH530" s="5"/>
    </row>
    <row r="531" customFormat="false" ht="15.75" hidden="false" customHeight="false" outlineLevel="0" collapsed="false">
      <c r="A531" s="1" t="n">
        <f aca="false">I531+(H531*60)+(G531*3600)</f>
        <v>73212</v>
      </c>
      <c r="B531" s="2" t="str">
        <f aca="false">CONCATENATE(D531,E531,F531,G531,H531,I531)</f>
        <v>20171114202012</v>
      </c>
      <c r="C531" s="1" t="str">
        <f aca="false">CONCATENATE(D531,E531,F531)</f>
        <v>20171114</v>
      </c>
      <c r="D531" s="1" t="n">
        <v>2017</v>
      </c>
      <c r="E531" s="1" t="n">
        <v>11</v>
      </c>
      <c r="F531" s="1" t="n">
        <v>14</v>
      </c>
      <c r="G531" s="1" t="n">
        <v>20</v>
      </c>
      <c r="H531" s="1" t="n">
        <v>20</v>
      </c>
      <c r="I531" s="1" t="n">
        <v>12</v>
      </c>
      <c r="J531" s="1" t="n">
        <v>321</v>
      </c>
      <c r="K531" s="1" t="s">
        <v>11</v>
      </c>
      <c r="L531" s="1" t="e">
        <f aca="false">IF(#REF!=#REF!,IF(K531="Stroke",IF(K532="Stroke",IF((J532-J531)&lt;0,1000+J532-J531,J532-J531),""),""),"")</f>
        <v>#REF!</v>
      </c>
      <c r="M531" s="1" t="s">
        <v>1</v>
      </c>
      <c r="N531" s="1" t="s">
        <v>2</v>
      </c>
      <c r="O531" s="1" t="n">
        <v>11</v>
      </c>
      <c r="P531" s="1" t="e">
        <f aca="false">IF(#REF!=#REF!,IF(K531="Stroke",IF(K532="Stroke",IF(#REF!=#REF!,IF(Q531=Q532,IF((J532-J531)&lt;0,1000+J532-J531-O531,J532-J531-O531),""),""),""),""),"")</f>
        <v>#REF!</v>
      </c>
      <c r="Q531" s="1" t="n">
        <v>1</v>
      </c>
      <c r="R531" s="1" t="e">
        <f aca="false">IF(#REF!&lt;&gt;#REF!,COUNTIFS($K$112:$K$1378,$K$112,#REF!,#REF!),"")</f>
        <v>#REF!</v>
      </c>
      <c r="S531" s="1" t="e">
        <f aca="false">IF(AND(#REF!&lt;&gt;#REF!,#REF!=#REF!,M531="positive",M532="negative"),1,"")</f>
        <v>#REF!</v>
      </c>
      <c r="T531" s="1" t="e">
        <f aca="false">IF(AND(#REF!=#REF!,K:K="stroke",M:M="positive",S531&lt;&gt;"1"),1,"")</f>
        <v>#REF!</v>
      </c>
      <c r="U531" s="1" t="e">
        <f aca="false">IF((AND(R531&lt;&gt;"",W531&lt;&gt;1,K:K="stroke",M:M="negative",#REF!=#REF!)),IF(W531&lt;&gt;0,"",1),"")</f>
        <v>#REF!</v>
      </c>
      <c r="V531" s="1" t="e">
        <f aca="false">IF(R531="","",(SUM(S531:U531)+W531))</f>
        <v>#REF!</v>
      </c>
      <c r="W531" s="1" t="e">
        <f aca="false">IF(#REF!&lt;&gt;#REF!,COUNTIFS($K$112:$K$1378,"up",#REF!,#REF!),"")</f>
        <v>#REF!</v>
      </c>
      <c r="X531" s="1" t="e">
        <f aca="false">IF(#REF!&lt;&gt;#REF!,COUNTIFS($K$112:$K$1378,"SRS",#REF!,#REF!),"")</f>
        <v>#REF!</v>
      </c>
      <c r="Y531" s="1" t="e">
        <f aca="false">IF(R531&lt;&gt;"",IF(R531=1,"",COUNTIFS($O$112:$O$1378,"&gt;40",#REF!,#REF!)),"")</f>
        <v>#REF!</v>
      </c>
    </row>
    <row r="532" customFormat="false" ht="15.75" hidden="false" customHeight="false" outlineLevel="0" collapsed="false">
      <c r="A532" s="1" t="n">
        <f aca="false">I532+(H532*60)+(G532*3600)</f>
        <v>73212</v>
      </c>
      <c r="B532" s="2" t="str">
        <f aca="false">CONCATENATE(D532,E532,F532,G532,H532,I532)</f>
        <v>20171114202012</v>
      </c>
      <c r="C532" s="1" t="str">
        <f aca="false">CONCATENATE(D532,E532,F532)</f>
        <v>20171114</v>
      </c>
      <c r="D532" s="1" t="n">
        <v>2017</v>
      </c>
      <c r="E532" s="1" t="n">
        <v>11</v>
      </c>
      <c r="F532" s="1" t="n">
        <v>14</v>
      </c>
      <c r="G532" s="1" t="n">
        <v>20</v>
      </c>
      <c r="H532" s="1" t="n">
        <v>20</v>
      </c>
      <c r="I532" s="1" t="n">
        <v>12</v>
      </c>
      <c r="J532" s="1" t="n">
        <v>382</v>
      </c>
      <c r="K532" s="1" t="s">
        <v>11</v>
      </c>
      <c r="L532" s="1" t="e">
        <f aca="false">IF(#REF!=#REF!,IF(K532="Stroke",IF(K533="Stroke",IF((J533-J532)&lt;0,1000+J533-J532,J533-J532),""),""),"")</f>
        <v>#REF!</v>
      </c>
      <c r="M532" s="1" t="s">
        <v>1</v>
      </c>
      <c r="N532" s="1" t="s">
        <v>2</v>
      </c>
      <c r="O532" s="1" t="n">
        <v>4</v>
      </c>
      <c r="P532" s="1" t="e">
        <f aca="false">IF(#REF!=#REF!,IF(K532="Stroke",IF(K533="Stroke",IF(#REF!=#REF!,IF(Q532=Q533,IF((J533-J532)&lt;0,1000+J533-J532-O532,J533-J532-O532),""),""),""),""),"")</f>
        <v>#REF!</v>
      </c>
      <c r="Q532" s="1" t="n">
        <v>1</v>
      </c>
      <c r="R532" s="1" t="e">
        <f aca="false">IF(#REF!&lt;&gt;#REF!,COUNTIFS($K$112:$K$1378,$K$112,#REF!,#REF!),"")</f>
        <v>#REF!</v>
      </c>
      <c r="S532" s="1" t="e">
        <f aca="false">IF(AND(#REF!&lt;&gt;#REF!,#REF!=#REF!,M532="positive",M533="negative"),1,"")</f>
        <v>#REF!</v>
      </c>
      <c r="T532" s="1" t="e">
        <f aca="false">IF(AND(#REF!=#REF!,K:K="stroke",M:M="positive",S532&lt;&gt;"1"),1,"")</f>
        <v>#REF!</v>
      </c>
      <c r="U532" s="1" t="e">
        <f aca="false">IF((AND(R532&lt;&gt;"",W532&lt;&gt;1,K:K="stroke",M:M="negative",#REF!=#REF!)),IF(W532&lt;&gt;0,"",1),"")</f>
        <v>#REF!</v>
      </c>
      <c r="V532" s="1" t="e">
        <f aca="false">IF(R532="","",(SUM(S532:U532)+W532))</f>
        <v>#REF!</v>
      </c>
      <c r="W532" s="1" t="e">
        <f aca="false">IF(#REF!&lt;&gt;#REF!,COUNTIFS($K$112:$K$1378,"up",#REF!,#REF!),"")</f>
        <v>#REF!</v>
      </c>
      <c r="X532" s="1" t="e">
        <f aca="false">IF(#REF!&lt;&gt;#REF!,COUNTIFS($K$112:$K$1378,"SRS",#REF!,#REF!),"")</f>
        <v>#REF!</v>
      </c>
      <c r="Y532" s="1" t="e">
        <f aca="false">IF(R532&lt;&gt;"",IF(R532=1,"",COUNTIFS($O$112:$O$1378,"&gt;40",#REF!,#REF!)),"")</f>
        <v>#REF!</v>
      </c>
    </row>
    <row r="533" customFormat="false" ht="15.75" hidden="false" customHeight="false" outlineLevel="0" collapsed="false">
      <c r="A533" s="1" t="n">
        <f aca="false">I533+(H533*60)+(G533*3600)</f>
        <v>73212</v>
      </c>
      <c r="B533" s="2" t="str">
        <f aca="false">CONCATENATE(D533,E533,F533,G533,H533,I533)</f>
        <v>20171114202012</v>
      </c>
      <c r="C533" s="1" t="str">
        <f aca="false">CONCATENATE(D533,E533,F533)</f>
        <v>20171114</v>
      </c>
      <c r="D533" s="1" t="n">
        <v>2017</v>
      </c>
      <c r="E533" s="1" t="n">
        <v>11</v>
      </c>
      <c r="F533" s="1" t="n">
        <v>14</v>
      </c>
      <c r="G533" s="1" t="n">
        <v>20</v>
      </c>
      <c r="H533" s="1" t="n">
        <v>20</v>
      </c>
      <c r="I533" s="1" t="n">
        <v>12</v>
      </c>
      <c r="J533" s="1" t="n">
        <v>447</v>
      </c>
      <c r="K533" s="1" t="s">
        <v>11</v>
      </c>
      <c r="L533" s="1" t="e">
        <f aca="false">IF(#REF!=#REF!,IF(K533="Stroke",IF(K534="Stroke",IF((J534-J533)&lt;0,1000+J534-J533,J534-J533),""),""),"")</f>
        <v>#REF!</v>
      </c>
      <c r="M533" s="1" t="s">
        <v>1</v>
      </c>
      <c r="N533" s="1" t="s">
        <v>2</v>
      </c>
      <c r="O533" s="1" t="n">
        <v>9</v>
      </c>
      <c r="P533" s="1" t="e">
        <f aca="false">IF(#REF!=#REF!,IF(K533="Stroke",IF(K534="Stroke",IF(#REF!=#REF!,IF(Q533=Q534,IF((J534-J533)&lt;0,1000+J534-J533-O533,J534-J533-O533),""),""),""),""),"")</f>
        <v>#REF!</v>
      </c>
      <c r="Q533" s="1" t="n">
        <v>1</v>
      </c>
      <c r="R533" s="1" t="e">
        <f aca="false">IF(#REF!&lt;&gt;#REF!,COUNTIFS($K$112:$K$1378,$K$112,#REF!,#REF!),"")</f>
        <v>#REF!</v>
      </c>
      <c r="S533" s="1" t="e">
        <f aca="false">IF(AND(#REF!&lt;&gt;#REF!,#REF!=#REF!,M533="positive",M534="negative"),1,"")</f>
        <v>#REF!</v>
      </c>
      <c r="T533" s="1" t="e">
        <f aca="false">IF(AND(#REF!=#REF!,K:K="stroke",M:M="positive",S533&lt;&gt;"1"),1,"")</f>
        <v>#REF!</v>
      </c>
      <c r="U533" s="1" t="e">
        <f aca="false">IF((AND(R533&lt;&gt;"",W533&lt;&gt;1,K:K="stroke",M:M="negative",#REF!=#REF!)),IF(W533&lt;&gt;0,"",1),"")</f>
        <v>#REF!</v>
      </c>
      <c r="V533" s="1" t="e">
        <f aca="false">IF(R533="","",(SUM(S533:U533)+W533))</f>
        <v>#REF!</v>
      </c>
      <c r="W533" s="1" t="e">
        <f aca="false">IF(#REF!&lt;&gt;#REF!,COUNTIFS($K$112:$K$1378,"up",#REF!,#REF!),"")</f>
        <v>#REF!</v>
      </c>
      <c r="X533" s="1" t="e">
        <f aca="false">IF(#REF!&lt;&gt;#REF!,COUNTIFS($K$112:$K$1378,"SRS",#REF!,#REF!),"")</f>
        <v>#REF!</v>
      </c>
      <c r="Y533" s="1" t="e">
        <f aca="false">IF(R533&lt;&gt;"",IF(R533=1,"",COUNTIFS($O$112:$O$1378,"&gt;40",#REF!,#REF!)),"")</f>
        <v>#REF!</v>
      </c>
    </row>
    <row r="534" customFormat="false" ht="15.75" hidden="false" customHeight="false" outlineLevel="0" collapsed="false">
      <c r="A534" s="1" t="n">
        <f aca="false">I534+(H534*60)+(G534*3600)</f>
        <v>73212</v>
      </c>
      <c r="B534" s="2" t="str">
        <f aca="false">CONCATENATE(D534,E534,F534,G534,H534,I534)</f>
        <v>20171114202012</v>
      </c>
      <c r="C534" s="1" t="str">
        <f aca="false">CONCATENATE(D534,E534,F534)</f>
        <v>20171114</v>
      </c>
      <c r="D534" s="1" t="n">
        <v>2017</v>
      </c>
      <c r="E534" s="1" t="n">
        <v>11</v>
      </c>
      <c r="F534" s="1" t="n">
        <v>14</v>
      </c>
      <c r="G534" s="1" t="n">
        <v>20</v>
      </c>
      <c r="H534" s="1" t="n">
        <v>20</v>
      </c>
      <c r="I534" s="1" t="n">
        <v>12</v>
      </c>
      <c r="J534" s="1" t="n">
        <v>485</v>
      </c>
      <c r="K534" s="1" t="s">
        <v>11</v>
      </c>
      <c r="L534" s="1" t="e">
        <f aca="false">IF(#REF!=#REF!,IF(K534="Stroke",IF(K535="Stroke",IF((J535-J534)&lt;0,1000+J535-J534,J535-J534),""),""),"")</f>
        <v>#REF!</v>
      </c>
      <c r="M534" s="1" t="s">
        <v>1</v>
      </c>
      <c r="N534" s="1" t="s">
        <v>2</v>
      </c>
      <c r="O534" s="1" t="n">
        <v>3</v>
      </c>
      <c r="P534" s="1" t="e">
        <f aca="false">IF(#REF!=#REF!,IF(K534="Stroke",IF(K535="Stroke",IF(#REF!=#REF!,IF(Q534=Q535,IF((J535-J534)&lt;0,1000+J535-J534-O534,J535-J534-O534),""),""),""),""),"")</f>
        <v>#REF!</v>
      </c>
      <c r="Q534" s="1" t="n">
        <v>1</v>
      </c>
      <c r="R534" s="1" t="e">
        <f aca="false">IF(#REF!&lt;&gt;#REF!,COUNTIFS($K$112:$K$1378,$K$112,#REF!,#REF!),"")</f>
        <v>#REF!</v>
      </c>
      <c r="S534" s="1" t="e">
        <f aca="false">IF(AND(#REF!&lt;&gt;#REF!,#REF!=#REF!,M534="positive",M535="negative"),1,"")</f>
        <v>#REF!</v>
      </c>
      <c r="T534" s="1" t="e">
        <f aca="false">IF(AND(#REF!=#REF!,K:K="stroke",M:M="positive",S534&lt;&gt;"1"),1,"")</f>
        <v>#REF!</v>
      </c>
      <c r="U534" s="1" t="e">
        <f aca="false">IF((AND(R534&lt;&gt;"",W534&lt;&gt;1,K:K="stroke",M:M="negative",#REF!=#REF!)),IF(W534&lt;&gt;0,"",1),"")</f>
        <v>#REF!</v>
      </c>
      <c r="V534" s="1" t="e">
        <f aca="false">IF(R534="","",(SUM(S534:U534)+W534))</f>
        <v>#REF!</v>
      </c>
      <c r="W534" s="1" t="e">
        <f aca="false">IF(#REF!&lt;&gt;#REF!,COUNTIFS($K$112:$K$1378,"up",#REF!,#REF!),"")</f>
        <v>#REF!</v>
      </c>
      <c r="X534" s="1" t="e">
        <f aca="false">IF(#REF!&lt;&gt;#REF!,COUNTIFS($K$112:$K$1378,"SRS",#REF!,#REF!),"")</f>
        <v>#REF!</v>
      </c>
      <c r="Y534" s="1" t="e">
        <f aca="false">IF(R534&lt;&gt;"",IF(R534=1,"",COUNTIFS($O$112:$O$1378,"&gt;40",#REF!,#REF!)),"")</f>
        <v>#REF!</v>
      </c>
    </row>
    <row r="535" customFormat="false" ht="15.75" hidden="false" customHeight="false" outlineLevel="0" collapsed="false">
      <c r="A535" s="1" t="n">
        <f aca="false">I535+(H535*60)+(G535*3600)</f>
        <v>73212</v>
      </c>
      <c r="B535" s="2" t="str">
        <f aca="false">CONCATENATE(D535,E535,F535,G535,H535,I535)</f>
        <v>20171114202012</v>
      </c>
      <c r="C535" s="1" t="str">
        <f aca="false">CONCATENATE(D535,E535,F535)</f>
        <v>20171114</v>
      </c>
      <c r="D535" s="1" t="n">
        <v>2017</v>
      </c>
      <c r="E535" s="1" t="n">
        <v>11</v>
      </c>
      <c r="F535" s="1" t="n">
        <v>14</v>
      </c>
      <c r="G535" s="1" t="n">
        <v>20</v>
      </c>
      <c r="H535" s="1" t="n">
        <v>20</v>
      </c>
      <c r="I535" s="1" t="n">
        <v>12</v>
      </c>
      <c r="J535" s="1" t="n">
        <v>527</v>
      </c>
      <c r="K535" s="1" t="s">
        <v>11</v>
      </c>
      <c r="L535" s="1" t="e">
        <f aca="false">IF(#REF!=#REF!,IF(K535="Stroke",IF(K536="Stroke",IF((J536-J535)&lt;0,1000+J536-J535,J536-J535),""),""),"")</f>
        <v>#REF!</v>
      </c>
      <c r="M535" s="1" t="s">
        <v>1</v>
      </c>
      <c r="N535" s="1" t="s">
        <v>2</v>
      </c>
      <c r="O535" s="1" t="n">
        <v>14</v>
      </c>
      <c r="P535" s="1" t="e">
        <f aca="false">IF(#REF!=#REF!,IF(K535="Stroke",IF(K536="Stroke",IF(#REF!=#REF!,IF(Q535=Q536,IF((J536-J535)&lt;0,1000+J536-J535-O535,J536-J535-O535),""),""),""),""),"")</f>
        <v>#REF!</v>
      </c>
      <c r="Q535" s="1" t="n">
        <v>1</v>
      </c>
      <c r="R535" s="1" t="e">
        <f aca="false">IF(#REF!&lt;&gt;#REF!,COUNTIFS($K$112:$K$1378,$K$112,#REF!,#REF!),"")</f>
        <v>#REF!</v>
      </c>
      <c r="S535" s="1" t="e">
        <f aca="false">IF(AND(#REF!&lt;&gt;#REF!,#REF!=#REF!,M535="positive",M536="negative"),1,"")</f>
        <v>#REF!</v>
      </c>
      <c r="T535" s="1" t="e">
        <f aca="false">IF(AND(#REF!=#REF!,K:K="stroke",M:M="positive",S535&lt;&gt;"1"),1,"")</f>
        <v>#REF!</v>
      </c>
      <c r="U535" s="1" t="e">
        <f aca="false">IF((AND(R535&lt;&gt;"",W535&lt;&gt;1,K:K="stroke",M:M="negative",#REF!=#REF!)),IF(W535&lt;&gt;0,"",1),"")</f>
        <v>#REF!</v>
      </c>
      <c r="V535" s="1" t="e">
        <f aca="false">IF(R535="","",(SUM(S535:U535)+W535))</f>
        <v>#REF!</v>
      </c>
      <c r="W535" s="1" t="e">
        <f aca="false">IF(#REF!&lt;&gt;#REF!,COUNTIFS($K$112:$K$1378,"up",#REF!,#REF!),"")</f>
        <v>#REF!</v>
      </c>
      <c r="X535" s="1" t="e">
        <f aca="false">IF(#REF!&lt;&gt;#REF!,COUNTIFS($K$112:$K$1378,"SRS",#REF!,#REF!),"")</f>
        <v>#REF!</v>
      </c>
      <c r="Y535" s="1" t="e">
        <f aca="false">IF(R535&lt;&gt;"",IF(R535=1,"",COUNTIFS($O$112:$O$1378,"&gt;40",#REF!,#REF!)),"")</f>
        <v>#REF!</v>
      </c>
    </row>
    <row r="536" customFormat="false" ht="15.75" hidden="false" customHeight="false" outlineLevel="0" collapsed="false">
      <c r="A536" s="5" t="n">
        <f aca="false">I536+(H536*60)+(G536*3600)</f>
        <v>73238</v>
      </c>
      <c r="B536" s="6" t="str">
        <f aca="false">CONCATENATE(D536,E536,F536,G536,H536,I536)</f>
        <v>20171114202038</v>
      </c>
      <c r="C536" s="5" t="str">
        <f aca="false">CONCATENATE(D536,E536,F536)</f>
        <v>20171114</v>
      </c>
      <c r="D536" s="5" t="n">
        <v>2017</v>
      </c>
      <c r="E536" s="5" t="n">
        <v>11</v>
      </c>
      <c r="F536" s="5" t="n">
        <v>14</v>
      </c>
      <c r="G536" s="5" t="n">
        <v>20</v>
      </c>
      <c r="H536" s="5" t="n">
        <v>20</v>
      </c>
      <c r="I536" s="5" t="n">
        <v>38</v>
      </c>
      <c r="J536" s="5" t="n">
        <v>561</v>
      </c>
      <c r="K536" s="5" t="s">
        <v>11</v>
      </c>
      <c r="L536" s="5" t="e">
        <f aca="false">IF(#REF!=#REF!,IF(K536="Stroke",IF(K537="Stroke",IF((J537-J536)&lt;0,1000+J537-J536,J537-J536),""),""),"")</f>
        <v>#REF!</v>
      </c>
      <c r="M536" s="5" t="s">
        <v>1</v>
      </c>
      <c r="N536" s="5" t="s">
        <v>2</v>
      </c>
      <c r="O536" s="5" t="n">
        <v>9</v>
      </c>
      <c r="P536" s="5" t="e">
        <f aca="false">IF(#REF!=#REF!,IF(K536="Stroke",IF(K537="Stroke",IF(#REF!=#REF!,IF(Q536=Q537,IF((J537-J536)&lt;0,1000+J537-J536-O536,J537-J536-O536),""),""),""),""),"")</f>
        <v>#REF!</v>
      </c>
      <c r="Q536" s="5" t="n">
        <v>1</v>
      </c>
      <c r="R536" s="5" t="e">
        <f aca="false">IF(#REF!&lt;&gt;#REF!,COUNTIFS($K$112:$K$1378,$K$112,#REF!,#REF!),"")</f>
        <v>#REF!</v>
      </c>
      <c r="S536" s="5" t="e">
        <f aca="false">IF(AND(#REF!&lt;&gt;#REF!,#REF!=#REF!,M536="positive",M537="negative"),1,"")</f>
        <v>#REF!</v>
      </c>
      <c r="T536" s="5" t="e">
        <f aca="false">IF(AND(#REF!=#REF!,K:K="stroke",M:M="positive",S536&lt;&gt;"1"),1,"")</f>
        <v>#REF!</v>
      </c>
      <c r="U536" s="5" t="e">
        <f aca="false">IF((AND(R536&lt;&gt;"",W536&lt;&gt;1,K:K="stroke",M:M="negative",#REF!=#REF!)),IF(W536&lt;&gt;0,"",1),"")</f>
        <v>#REF!</v>
      </c>
      <c r="V536" s="5" t="e">
        <f aca="false">IF(R536="","",(SUM(S536:U536)+W536))</f>
        <v>#REF!</v>
      </c>
      <c r="W536" s="5" t="e">
        <f aca="false">IF(#REF!&lt;&gt;#REF!,COUNTIFS($K$112:$K$1378,"up",#REF!,#REF!),"")</f>
        <v>#REF!</v>
      </c>
      <c r="X536" s="5" t="e">
        <f aca="false">IF(#REF!&lt;&gt;#REF!,COUNTIFS($K$112:$K$1378,"SRS",#REF!,#REF!),"")</f>
        <v>#REF!</v>
      </c>
      <c r="Y536" s="5" t="e">
        <f aca="false">IF(R536&lt;&gt;"",IF(R536=1,"",COUNTIFS($O$112:$O$1378,"&gt;40",#REF!,#REF!)),"")</f>
        <v>#REF!</v>
      </c>
      <c r="Z536" s="5"/>
      <c r="AA536" s="5"/>
      <c r="AB536" s="5"/>
      <c r="AC536" s="5"/>
      <c r="AD536" s="5"/>
      <c r="AE536" s="5"/>
      <c r="AF536" s="5"/>
      <c r="AG536" s="5"/>
      <c r="AH536" s="5"/>
    </row>
    <row r="537" customFormat="false" ht="15.75" hidden="false" customHeight="false" outlineLevel="0" collapsed="false">
      <c r="A537" s="1" t="n">
        <f aca="false">I537+(H537*60)+(G537*3600)</f>
        <v>73238</v>
      </c>
      <c r="B537" s="2" t="str">
        <f aca="false">CONCATENATE(D537,E537,F537,G537,H537,I537)</f>
        <v>20171114202038</v>
      </c>
      <c r="C537" s="1" t="str">
        <f aca="false">CONCATENATE(D537,E537,F537)</f>
        <v>20171114</v>
      </c>
      <c r="D537" s="1" t="n">
        <v>2017</v>
      </c>
      <c r="E537" s="1" t="n">
        <v>11</v>
      </c>
      <c r="F537" s="1" t="n">
        <v>14</v>
      </c>
      <c r="G537" s="1" t="n">
        <v>20</v>
      </c>
      <c r="H537" s="1" t="n">
        <v>20</v>
      </c>
      <c r="I537" s="1" t="n">
        <v>38</v>
      </c>
      <c r="J537" s="1" t="n">
        <v>574</v>
      </c>
      <c r="K537" s="1" t="s">
        <v>16</v>
      </c>
      <c r="L537" s="1" t="e">
        <f aca="false">IF(#REF!=#REF!,IF(K537="Stroke",IF(K538="Stroke",IF((J538-J537)&lt;0,1000+J538-J537,J538-J537),""),""),"")</f>
        <v>#REF!</v>
      </c>
      <c r="M537" s="1" t="s">
        <v>1</v>
      </c>
      <c r="N537" s="1" t="s">
        <v>2</v>
      </c>
      <c r="O537" s="1" t="n">
        <v>0</v>
      </c>
      <c r="P537" s="1" t="e">
        <f aca="false">IF(#REF!=#REF!,IF(K537="Stroke",IF(K538="Stroke",IF(#REF!=#REF!,IF(Q537=Q538,IF((J538-J537)&lt;0,1000+J538-J537-O537,J538-J537-O537),""),""),""),""),"")</f>
        <v>#REF!</v>
      </c>
      <c r="R537" s="1" t="e">
        <f aca="false">IF(#REF!&lt;&gt;#REF!,COUNTIFS($K$112:$K$1378,$K$112,#REF!,#REF!),"")</f>
        <v>#REF!</v>
      </c>
      <c r="S537" s="1" t="e">
        <f aca="false">IF(AND(#REF!&lt;&gt;#REF!,#REF!=#REF!,M537="positive",M538="negative"),1,"")</f>
        <v>#REF!</v>
      </c>
      <c r="T537" s="1" t="e">
        <f aca="false">IF(AND(#REF!=#REF!,K:K="stroke",M:M="positive",S537&lt;&gt;"1"),1,"")</f>
        <v>#REF!</v>
      </c>
      <c r="U537" s="1" t="e">
        <f aca="false">IF((AND(R537&lt;&gt;"",W537&lt;&gt;1,K:K="stroke",M:M="negative",#REF!=#REF!)),IF(W537&lt;&gt;0,"",1),"")</f>
        <v>#REF!</v>
      </c>
      <c r="V537" s="1" t="e">
        <f aca="false">IF(R537="","",(SUM(S537:U537)+W537))</f>
        <v>#REF!</v>
      </c>
      <c r="W537" s="1" t="e">
        <f aca="false">IF(#REF!&lt;&gt;#REF!,COUNTIFS($K$112:$K$1378,"up",#REF!,#REF!),"")</f>
        <v>#REF!</v>
      </c>
      <c r="X537" s="1" t="e">
        <f aca="false">IF(#REF!&lt;&gt;#REF!,COUNTIFS($K$112:$K$1378,"SRS",#REF!,#REF!),"")</f>
        <v>#REF!</v>
      </c>
      <c r="Y537" s="1" t="e">
        <f aca="false">IF(R537&lt;&gt;"",IF(R537=1,"",COUNTIFS($O$112:$O$1378,"&gt;40",#REF!,#REF!)),"")</f>
        <v>#REF!</v>
      </c>
    </row>
    <row r="538" customFormat="false" ht="15.75" hidden="false" customHeight="false" outlineLevel="0" collapsed="false">
      <c r="A538" s="1" t="n">
        <f aca="false">I538+(H538*60)+(G538*3600)</f>
        <v>73238</v>
      </c>
      <c r="B538" s="2" t="str">
        <f aca="false">CONCATENATE(D538,E538,F538,G538,H538,I538)</f>
        <v>20171114202038</v>
      </c>
      <c r="C538" s="1" t="str">
        <f aca="false">CONCATENATE(D538,E538,F538)</f>
        <v>20171114</v>
      </c>
      <c r="D538" s="1" t="n">
        <v>2017</v>
      </c>
      <c r="E538" s="1" t="n">
        <v>11</v>
      </c>
      <c r="F538" s="1" t="n">
        <v>14</v>
      </c>
      <c r="G538" s="1" t="n">
        <v>20</v>
      </c>
      <c r="H538" s="1" t="n">
        <v>20</v>
      </c>
      <c r="I538" s="1" t="n">
        <v>38</v>
      </c>
      <c r="J538" s="1" t="n">
        <v>586</v>
      </c>
      <c r="K538" s="1" t="s">
        <v>16</v>
      </c>
      <c r="L538" s="1" t="e">
        <f aca="false">IF(#REF!=#REF!,IF(K538="Stroke",IF(K539="Stroke",IF((J539-J538)&lt;0,1000+J539-J538,J539-J538),""),""),"")</f>
        <v>#REF!</v>
      </c>
      <c r="M538" s="1" t="s">
        <v>1</v>
      </c>
      <c r="N538" s="1" t="s">
        <v>2</v>
      </c>
      <c r="O538" s="1" t="n">
        <v>0</v>
      </c>
      <c r="P538" s="1" t="e">
        <f aca="false">IF(#REF!=#REF!,IF(K538="Stroke",IF(K539="Stroke",IF(#REF!=#REF!,IF(Q538=Q539,IF((J539-J538)&lt;0,1000+J539-J538-O538,J539-J538-O538),""),""),""),""),"")</f>
        <v>#REF!</v>
      </c>
      <c r="R538" s="1" t="e">
        <f aca="false">IF(#REF!&lt;&gt;#REF!,COUNTIFS($K$112:$K$1378,$K$112,#REF!,#REF!),"")</f>
        <v>#REF!</v>
      </c>
      <c r="S538" s="1" t="e">
        <f aca="false">IF(AND(#REF!&lt;&gt;#REF!,#REF!=#REF!,M538="positive",M539="negative"),1,"")</f>
        <v>#REF!</v>
      </c>
      <c r="T538" s="1" t="e">
        <f aca="false">IF(AND(#REF!=#REF!,K:K="stroke",M:M="positive",S538&lt;&gt;"1"),1,"")</f>
        <v>#REF!</v>
      </c>
      <c r="U538" s="1" t="e">
        <f aca="false">IF((AND(R538&lt;&gt;"",W538&lt;&gt;1,K:K="stroke",M:M="negative",#REF!=#REF!)),IF(W538&lt;&gt;0,"",1),"")</f>
        <v>#REF!</v>
      </c>
      <c r="V538" s="1" t="e">
        <f aca="false">IF(R538="","",(SUM(S538:U538)+W538))</f>
        <v>#REF!</v>
      </c>
      <c r="W538" s="1" t="e">
        <f aca="false">IF(#REF!&lt;&gt;#REF!,COUNTIFS($K$112:$K$1378,"up",#REF!,#REF!),"")</f>
        <v>#REF!</v>
      </c>
      <c r="X538" s="1" t="e">
        <f aca="false">IF(#REF!&lt;&gt;#REF!,COUNTIFS($K$112:$K$1378,"SRS",#REF!,#REF!),"")</f>
        <v>#REF!</v>
      </c>
      <c r="Y538" s="1" t="e">
        <f aca="false">IF(R538&lt;&gt;"",IF(R538=1,"",COUNTIFS($O$112:$O$1378,"&gt;40",#REF!,#REF!)),"")</f>
        <v>#REF!</v>
      </c>
    </row>
    <row r="539" customFormat="false" ht="15.75" hidden="false" customHeight="false" outlineLevel="0" collapsed="false">
      <c r="A539" s="1" t="n">
        <f aca="false">I539+(H539*60)+(G539*3600)</f>
        <v>73238</v>
      </c>
      <c r="B539" s="2" t="str">
        <f aca="false">CONCATENATE(D539,E539,F539,G539,H539,I539)</f>
        <v>20171114202038</v>
      </c>
      <c r="C539" s="1" t="str">
        <f aca="false">CONCATENATE(D539,E539,F539)</f>
        <v>20171114</v>
      </c>
      <c r="D539" s="1" t="n">
        <v>2017</v>
      </c>
      <c r="E539" s="1" t="n">
        <v>11</v>
      </c>
      <c r="F539" s="1" t="n">
        <v>14</v>
      </c>
      <c r="G539" s="1" t="n">
        <v>20</v>
      </c>
      <c r="H539" s="1" t="n">
        <v>20</v>
      </c>
      <c r="I539" s="1" t="n">
        <v>38</v>
      </c>
      <c r="J539" s="1" t="n">
        <v>597</v>
      </c>
      <c r="K539" s="1" t="s">
        <v>16</v>
      </c>
      <c r="L539" s="1" t="e">
        <f aca="false">IF(#REF!=#REF!,IF(K539="Stroke",IF(K540="Stroke",IF((J540-J539)&lt;0,1000+J540-J539,J540-J539),""),""),"")</f>
        <v>#REF!</v>
      </c>
      <c r="M539" s="1" t="s">
        <v>1</v>
      </c>
      <c r="N539" s="1" t="s">
        <v>2</v>
      </c>
      <c r="O539" s="1" t="n">
        <v>0</v>
      </c>
      <c r="P539" s="1" t="e">
        <f aca="false">IF(#REF!=#REF!,IF(K539="Stroke",IF(K540="Stroke",IF(#REF!=#REF!,IF(Q539=Q540,IF((J540-J539)&lt;0,1000+J540-J539-O539,J540-J539-O539),""),""),""),""),"")</f>
        <v>#REF!</v>
      </c>
      <c r="R539" s="1" t="e">
        <f aca="false">IF(#REF!&lt;&gt;#REF!,COUNTIFS($K$112:$K$1378,$K$112,#REF!,#REF!),"")</f>
        <v>#REF!</v>
      </c>
      <c r="S539" s="1" t="e">
        <f aca="false">IF(AND(#REF!&lt;&gt;#REF!,#REF!=#REF!,M539="positive",M540="negative"),1,"")</f>
        <v>#REF!</v>
      </c>
      <c r="T539" s="1" t="e">
        <f aca="false">IF(AND(#REF!=#REF!,K:K="stroke",M:M="positive",S539&lt;&gt;"1"),1,"")</f>
        <v>#REF!</v>
      </c>
      <c r="U539" s="1" t="e">
        <f aca="false">IF((AND(R539&lt;&gt;"",W539&lt;&gt;1,K:K="stroke",M:M="negative",#REF!=#REF!)),IF(W539&lt;&gt;0,"",1),"")</f>
        <v>#REF!</v>
      </c>
      <c r="V539" s="1" t="e">
        <f aca="false">IF(R539="","",(SUM(S539:U539)+W539))</f>
        <v>#REF!</v>
      </c>
      <c r="W539" s="1" t="e">
        <f aca="false">IF(#REF!&lt;&gt;#REF!,COUNTIFS($K$112:$K$1378,"up",#REF!,#REF!),"")</f>
        <v>#REF!</v>
      </c>
      <c r="X539" s="1" t="e">
        <f aca="false">IF(#REF!&lt;&gt;#REF!,COUNTIFS($K$112:$K$1378,"SRS",#REF!,#REF!),"")</f>
        <v>#REF!</v>
      </c>
      <c r="Y539" s="1" t="e">
        <f aca="false">IF(R539&lt;&gt;"",IF(R539=1,"",COUNTIFS($O$112:$O$1378,"&gt;40",#REF!,#REF!)),"")</f>
        <v>#REF!</v>
      </c>
    </row>
    <row r="540" customFormat="false" ht="15.75" hidden="false" customHeight="false" outlineLevel="0" collapsed="false">
      <c r="A540" s="1" t="n">
        <f aca="false">I540+(H540*60)+(G540*3600)</f>
        <v>73238</v>
      </c>
      <c r="B540" s="2" t="str">
        <f aca="false">CONCATENATE(D540,E540,F540,G540,H540,I540)</f>
        <v>20171114202038</v>
      </c>
      <c r="C540" s="1" t="str">
        <f aca="false">CONCATENATE(D540,E540,F540)</f>
        <v>20171114</v>
      </c>
      <c r="D540" s="1" t="n">
        <v>2017</v>
      </c>
      <c r="E540" s="1" t="n">
        <v>11</v>
      </c>
      <c r="F540" s="1" t="n">
        <v>14</v>
      </c>
      <c r="G540" s="1" t="n">
        <v>20</v>
      </c>
      <c r="H540" s="1" t="n">
        <v>20</v>
      </c>
      <c r="I540" s="1" t="n">
        <v>38</v>
      </c>
      <c r="J540" s="1" t="n">
        <v>605</v>
      </c>
      <c r="K540" s="1" t="s">
        <v>16</v>
      </c>
      <c r="L540" s="1" t="e">
        <f aca="false">IF(#REF!=#REF!,IF(K540="Stroke",IF(K541="Stroke",IF((J541-J540)&lt;0,1000+J541-J540,J541-J540),""),""),"")</f>
        <v>#REF!</v>
      </c>
      <c r="M540" s="1" t="s">
        <v>1</v>
      </c>
      <c r="N540" s="1" t="s">
        <v>2</v>
      </c>
      <c r="O540" s="1" t="n">
        <v>0</v>
      </c>
      <c r="P540" s="1" t="e">
        <f aca="false">IF(#REF!=#REF!,IF(K540="Stroke",IF(K541="Stroke",IF(#REF!=#REF!,IF(Q540=Q541,IF((J541-J540)&lt;0,1000+J541-J540-O540,J541-J540-O540),""),""),""),""),"")</f>
        <v>#REF!</v>
      </c>
      <c r="R540" s="1" t="e">
        <f aca="false">IF(#REF!&lt;&gt;#REF!,COUNTIFS($K$112:$K$1378,$K$112,#REF!,#REF!),"")</f>
        <v>#REF!</v>
      </c>
      <c r="S540" s="1" t="e">
        <f aca="false">IF(AND(#REF!&lt;&gt;#REF!,#REF!=#REF!,M540="positive",M541="negative"),1,"")</f>
        <v>#REF!</v>
      </c>
      <c r="T540" s="1" t="e">
        <f aca="false">IF(AND(#REF!=#REF!,K:K="stroke",M:M="positive",S540&lt;&gt;"1"),1,"")</f>
        <v>#REF!</v>
      </c>
      <c r="U540" s="1" t="e">
        <f aca="false">IF((AND(R540&lt;&gt;"",W540&lt;&gt;1,K:K="stroke",M:M="negative",#REF!=#REF!)),IF(W540&lt;&gt;0,"",1),"")</f>
        <v>#REF!</v>
      </c>
      <c r="V540" s="1" t="e">
        <f aca="false">IF(R540="","",(SUM(S540:U540)+W540))</f>
        <v>#REF!</v>
      </c>
      <c r="W540" s="1" t="e">
        <f aca="false">IF(#REF!&lt;&gt;#REF!,COUNTIFS($K$112:$K$1378,"up",#REF!,#REF!),"")</f>
        <v>#REF!</v>
      </c>
      <c r="X540" s="1" t="e">
        <f aca="false">IF(#REF!&lt;&gt;#REF!,COUNTIFS($K$112:$K$1378,"SRS",#REF!,#REF!),"")</f>
        <v>#REF!</v>
      </c>
      <c r="Y540" s="1" t="e">
        <f aca="false">IF(R540&lt;&gt;"",IF(R540=1,"",COUNTIFS($O$112:$O$1378,"&gt;40",#REF!,#REF!)),"")</f>
        <v>#REF!</v>
      </c>
    </row>
    <row r="541" customFormat="false" ht="15.75" hidden="false" customHeight="false" outlineLevel="0" collapsed="false">
      <c r="A541" s="1" t="n">
        <f aca="false">I541+(H541*60)+(G541*3600)</f>
        <v>73238</v>
      </c>
      <c r="B541" s="2" t="str">
        <f aca="false">CONCATENATE(D541,E541,F541,G541,H541,I541)</f>
        <v>20171114202038</v>
      </c>
      <c r="C541" s="1" t="str">
        <f aca="false">CONCATENATE(D541,E541,F541)</f>
        <v>20171114</v>
      </c>
      <c r="D541" s="1" t="n">
        <v>2017</v>
      </c>
      <c r="E541" s="1" t="n">
        <v>11</v>
      </c>
      <c r="F541" s="1" t="n">
        <v>14</v>
      </c>
      <c r="G541" s="1" t="n">
        <v>20</v>
      </c>
      <c r="H541" s="1" t="n">
        <v>20</v>
      </c>
      <c r="I541" s="1" t="n">
        <v>38</v>
      </c>
      <c r="J541" s="1" t="n">
        <v>627</v>
      </c>
      <c r="K541" s="1" t="s">
        <v>16</v>
      </c>
      <c r="L541" s="1" t="e">
        <f aca="false">IF(#REF!=#REF!,IF(K541="Stroke",IF(K542="Stroke",IF((J542-J541)&lt;0,1000+J542-J541,J542-J541),""),""),"")</f>
        <v>#REF!</v>
      </c>
      <c r="M541" s="1" t="s">
        <v>1</v>
      </c>
      <c r="N541" s="1" t="s">
        <v>2</v>
      </c>
      <c r="O541" s="1" t="n">
        <v>0</v>
      </c>
      <c r="P541" s="1" t="e">
        <f aca="false">IF(#REF!=#REF!,IF(K541="Stroke",IF(K542="Stroke",IF(#REF!=#REF!,IF(Q541=Q542,IF((J542-J541)&lt;0,1000+J542-J541-O541,J542-J541-O541),""),""),""),""),"")</f>
        <v>#REF!</v>
      </c>
      <c r="R541" s="1" t="e">
        <f aca="false">IF(#REF!&lt;&gt;#REF!,COUNTIFS($K$112:$K$1378,$K$112,#REF!,#REF!),"")</f>
        <v>#REF!</v>
      </c>
      <c r="S541" s="1" t="e">
        <f aca="false">IF(AND(#REF!&lt;&gt;#REF!,#REF!=#REF!,M541="positive",M542="negative"),1,"")</f>
        <v>#REF!</v>
      </c>
      <c r="T541" s="1" t="e">
        <f aca="false">IF(AND(#REF!=#REF!,K:K="stroke",M:M="positive",S541&lt;&gt;"1"),1,"")</f>
        <v>#REF!</v>
      </c>
      <c r="U541" s="1" t="e">
        <f aca="false">IF((AND(R541&lt;&gt;"",W541&lt;&gt;1,K:K="stroke",M:M="negative",#REF!=#REF!)),IF(W541&lt;&gt;0,"",1),"")</f>
        <v>#REF!</v>
      </c>
      <c r="V541" s="1" t="e">
        <f aca="false">IF(R541="","",(SUM(S541:U541)+W541))</f>
        <v>#REF!</v>
      </c>
      <c r="W541" s="1" t="e">
        <f aca="false">IF(#REF!&lt;&gt;#REF!,COUNTIFS($K$112:$K$1378,"up",#REF!,#REF!),"")</f>
        <v>#REF!</v>
      </c>
      <c r="X541" s="1" t="e">
        <f aca="false">IF(#REF!&lt;&gt;#REF!,COUNTIFS($K$112:$K$1378,"SRS",#REF!,#REF!),"")</f>
        <v>#REF!</v>
      </c>
      <c r="Y541" s="1" t="e">
        <f aca="false">IF(R541&lt;&gt;"",IF(R541=1,"",COUNTIFS($O$112:$O$1378,"&gt;40",#REF!,#REF!)),"")</f>
        <v>#REF!</v>
      </c>
    </row>
    <row r="542" customFormat="false" ht="15.75" hidden="false" customHeight="false" outlineLevel="0" collapsed="false">
      <c r="A542" s="1" t="n">
        <f aca="false">I542+(H542*60)+(G542*3600)</f>
        <v>73238</v>
      </c>
      <c r="B542" s="2" t="str">
        <f aca="false">CONCATENATE(D542,E542,F542,G542,H542,I542)</f>
        <v>20171114202038</v>
      </c>
      <c r="C542" s="1" t="str">
        <f aca="false">CONCATENATE(D542,E542,F542)</f>
        <v>20171114</v>
      </c>
      <c r="D542" s="1" t="n">
        <v>2017</v>
      </c>
      <c r="E542" s="1" t="n">
        <v>11</v>
      </c>
      <c r="F542" s="1" t="n">
        <v>14</v>
      </c>
      <c r="G542" s="1" t="n">
        <v>20</v>
      </c>
      <c r="H542" s="1" t="n">
        <v>20</v>
      </c>
      <c r="I542" s="1" t="n">
        <v>38</v>
      </c>
      <c r="J542" s="1" t="n">
        <v>654</v>
      </c>
      <c r="K542" s="1" t="s">
        <v>11</v>
      </c>
      <c r="L542" s="1" t="e">
        <f aca="false">IF(#REF!=#REF!,IF(K542="Stroke",IF(K543="Stroke",IF((J543-J542)&lt;0,1000+J543-J542,J543-J542),""),""),"")</f>
        <v>#REF!</v>
      </c>
      <c r="M542" s="1" t="s">
        <v>1</v>
      </c>
      <c r="N542" s="1" t="s">
        <v>2</v>
      </c>
      <c r="O542" s="1" t="n">
        <v>1</v>
      </c>
      <c r="P542" s="1" t="e">
        <f aca="false">IF(#REF!=#REF!,IF(K542="Stroke",IF(K543="Stroke",IF(#REF!=#REF!,IF(Q542=Q543,IF((J543-J542)&lt;0,1000+J543-J542-O542,J543-J542-O542),""),""),""),""),"")</f>
        <v>#REF!</v>
      </c>
      <c r="Q542" s="1" t="n">
        <v>2</v>
      </c>
      <c r="R542" s="1" t="e">
        <f aca="false">IF(#REF!&lt;&gt;#REF!,COUNTIFS($K$112:$K$1378,$K$112,#REF!,#REF!),"")</f>
        <v>#REF!</v>
      </c>
      <c r="S542" s="1" t="e">
        <f aca="false">IF(AND(#REF!&lt;&gt;#REF!,#REF!=#REF!,M542="positive",M543="negative"),1,"")</f>
        <v>#REF!</v>
      </c>
      <c r="T542" s="1" t="e">
        <f aca="false">IF(AND(#REF!=#REF!,K:K="stroke",M:M="positive",S542&lt;&gt;"1"),1,"")</f>
        <v>#REF!</v>
      </c>
      <c r="U542" s="1" t="e">
        <f aca="false">IF((AND(R542&lt;&gt;"",W542&lt;&gt;1,K:K="stroke",M:M="negative",#REF!=#REF!)),IF(W542&lt;&gt;0,"",1),"")</f>
        <v>#REF!</v>
      </c>
      <c r="V542" s="1" t="e">
        <f aca="false">IF(R542="","",(SUM(S542:U542)+W542))</f>
        <v>#REF!</v>
      </c>
      <c r="W542" s="1" t="e">
        <f aca="false">IF(#REF!&lt;&gt;#REF!,COUNTIFS($K$112:$K$1378,"up",#REF!,#REF!),"")</f>
        <v>#REF!</v>
      </c>
      <c r="X542" s="1" t="e">
        <f aca="false">IF(#REF!&lt;&gt;#REF!,COUNTIFS($K$112:$K$1378,"SRS",#REF!,#REF!),"")</f>
        <v>#REF!</v>
      </c>
      <c r="Y542" s="1" t="e">
        <f aca="false">IF(R542&lt;&gt;"",IF(R542=1,"",COUNTIFS($O$112:$O$1378,"&gt;40",#REF!,#REF!)),"")</f>
        <v>#REF!</v>
      </c>
    </row>
    <row r="543" customFormat="false" ht="15.75" hidden="false" customHeight="false" outlineLevel="0" collapsed="false">
      <c r="A543" s="1" t="n">
        <f aca="false">I543+(H543*60)+(G543*3600)</f>
        <v>73238</v>
      </c>
      <c r="B543" s="2" t="str">
        <f aca="false">CONCATENATE(D543,E543,F543,G543,H543,I543)</f>
        <v>20171114202038</v>
      </c>
      <c r="C543" s="1" t="str">
        <f aca="false">CONCATENATE(D543,E543,F543)</f>
        <v>20171114</v>
      </c>
      <c r="D543" s="1" t="n">
        <v>2017</v>
      </c>
      <c r="E543" s="1" t="n">
        <v>11</v>
      </c>
      <c r="F543" s="1" t="n">
        <v>14</v>
      </c>
      <c r="G543" s="1" t="n">
        <v>20</v>
      </c>
      <c r="H543" s="1" t="n">
        <v>20</v>
      </c>
      <c r="I543" s="1" t="n">
        <v>38</v>
      </c>
      <c r="J543" s="1" t="n">
        <v>674</v>
      </c>
      <c r="K543" s="1" t="s">
        <v>11</v>
      </c>
      <c r="L543" s="1" t="e">
        <f aca="false">IF(#REF!=#REF!,IF(K543="Stroke",IF(K544="Stroke",IF((J544-J543)&lt;0,1000+J544-J543,J544-J543),""),""),"")</f>
        <v>#REF!</v>
      </c>
      <c r="M543" s="1" t="s">
        <v>1</v>
      </c>
      <c r="N543" s="1" t="s">
        <v>2</v>
      </c>
      <c r="O543" s="1" t="n">
        <v>58</v>
      </c>
      <c r="P543" s="1" t="e">
        <f aca="false">IF(#REF!=#REF!,IF(K543="Stroke",IF(K544="Stroke",IF(#REF!=#REF!,IF(Q543=Q544,IF((J544-J543)&lt;0,1000+J544-J543-O543,J544-J543-O543),""),""),""),""),"")</f>
        <v>#REF!</v>
      </c>
      <c r="Q543" s="1" t="n">
        <v>2</v>
      </c>
      <c r="R543" s="1" t="e">
        <f aca="false">IF(#REF!&lt;&gt;#REF!,COUNTIFS($K$112:$K$1378,$K$112,#REF!,#REF!),"")</f>
        <v>#REF!</v>
      </c>
      <c r="S543" s="1" t="e">
        <f aca="false">IF(AND(#REF!&lt;&gt;#REF!,#REF!=#REF!,M543="positive",M544="negative"),1,"")</f>
        <v>#REF!</v>
      </c>
      <c r="T543" s="1" t="e">
        <f aca="false">IF(AND(#REF!=#REF!,K:K="stroke",M:M="positive",S543&lt;&gt;"1"),1,"")</f>
        <v>#REF!</v>
      </c>
      <c r="U543" s="1" t="e">
        <f aca="false">IF((AND(R543&lt;&gt;"",W543&lt;&gt;1,K:K="stroke",M:M="negative",#REF!=#REF!)),IF(W543&lt;&gt;0,"",1),"")</f>
        <v>#REF!</v>
      </c>
      <c r="V543" s="1" t="e">
        <f aca="false">IF(R543="","",(SUM(S543:U543)+W543))</f>
        <v>#REF!</v>
      </c>
      <c r="W543" s="1" t="e">
        <f aca="false">IF(#REF!&lt;&gt;#REF!,COUNTIFS($K$112:$K$1378,"up",#REF!,#REF!),"")</f>
        <v>#REF!</v>
      </c>
      <c r="X543" s="1" t="e">
        <f aca="false">IF(#REF!&lt;&gt;#REF!,COUNTIFS($K$112:$K$1378,"SRS",#REF!,#REF!),"")</f>
        <v>#REF!</v>
      </c>
      <c r="Y543" s="1" t="e">
        <f aca="false">IF(R543&lt;&gt;"",IF(R543=1,"",COUNTIFS($O$112:$O$1378,"&gt;40",#REF!,#REF!)),"")</f>
        <v>#REF!</v>
      </c>
    </row>
    <row r="544" s="5" customFormat="true" ht="15.75" hidden="false" customHeight="false" outlineLevel="0" collapsed="false">
      <c r="A544" s="1" t="n">
        <f aca="false">I544+(H544*60)+(G544*3600)</f>
        <v>73238</v>
      </c>
      <c r="B544" s="2" t="str">
        <f aca="false">CONCATENATE(D544,E544,F544,G544,H544,I544)</f>
        <v>20171114202038</v>
      </c>
      <c r="C544" s="1" t="str">
        <f aca="false">CONCATENATE(D544,E544,F544)</f>
        <v>20171114</v>
      </c>
      <c r="D544" s="1" t="n">
        <v>2017</v>
      </c>
      <c r="E544" s="1" t="n">
        <v>11</v>
      </c>
      <c r="F544" s="1" t="n">
        <v>14</v>
      </c>
      <c r="G544" s="1" t="n">
        <v>20</v>
      </c>
      <c r="H544" s="1" t="n">
        <v>20</v>
      </c>
      <c r="I544" s="1" t="n">
        <v>38</v>
      </c>
      <c r="J544" s="1" t="n">
        <v>744</v>
      </c>
      <c r="K544" s="1" t="s">
        <v>11</v>
      </c>
      <c r="L544" s="1" t="e">
        <f aca="false">IF(#REF!=#REF!,IF(K544="Stroke",IF(K545="Stroke",IF((J545-J544)&lt;0,1000+J545-J544,J545-J544),""),""),"")</f>
        <v>#REF!</v>
      </c>
      <c r="M544" s="1" t="s">
        <v>1</v>
      </c>
      <c r="N544" s="1" t="s">
        <v>2</v>
      </c>
      <c r="O544" s="1" t="n">
        <v>6</v>
      </c>
      <c r="P544" s="1" t="e">
        <f aca="false">IF(#REF!=#REF!,IF(K544="Stroke",IF(K545="Stroke",IF(#REF!=#REF!,IF(Q544=Q545,IF((J545-J544)&lt;0,1000+J545-J544-O544,J545-J544-O544),""),""),""),""),"")</f>
        <v>#REF!</v>
      </c>
      <c r="Q544" s="1" t="n">
        <v>2</v>
      </c>
      <c r="R544" s="1" t="e">
        <f aca="false">IF(#REF!&lt;&gt;#REF!,COUNTIFS($K$112:$K$1378,$K$112,#REF!,#REF!),"")</f>
        <v>#REF!</v>
      </c>
      <c r="S544" s="1" t="e">
        <f aca="false">IF(AND(#REF!&lt;&gt;#REF!,#REF!=#REF!,M544="positive",M545="negative"),1,"")</f>
        <v>#REF!</v>
      </c>
      <c r="T544" s="1" t="e">
        <f aca="false">IF(AND(#REF!=#REF!,K:K="stroke",M:M="positive",S544&lt;&gt;"1"),1,"")</f>
        <v>#REF!</v>
      </c>
      <c r="U544" s="1" t="e">
        <f aca="false">IF((AND(R544&lt;&gt;"",W544&lt;&gt;1,K:K="stroke",M:M="negative",#REF!=#REF!)),IF(W544&lt;&gt;0,"",1),"")</f>
        <v>#REF!</v>
      </c>
      <c r="V544" s="1" t="e">
        <f aca="false">IF(R544="","",(SUM(S544:U544)+W544))</f>
        <v>#REF!</v>
      </c>
      <c r="W544" s="1" t="e">
        <f aca="false">IF(#REF!&lt;&gt;#REF!,COUNTIFS($K$112:$K$1378,"up",#REF!,#REF!),"")</f>
        <v>#REF!</v>
      </c>
      <c r="X544" s="1" t="e">
        <f aca="false">IF(#REF!&lt;&gt;#REF!,COUNTIFS($K$112:$K$1378,"SRS",#REF!,#REF!),"")</f>
        <v>#REF!</v>
      </c>
      <c r="Y544" s="1" t="e">
        <f aca="false">IF(R544&lt;&gt;"",IF(R544=1,"",COUNTIFS($O$112:$O$1378,"&gt;40",#REF!,#REF!)),"")</f>
        <v>#REF!</v>
      </c>
      <c r="Z544" s="1"/>
      <c r="AA544" s="1"/>
      <c r="AB544" s="1"/>
      <c r="AC544" s="1"/>
      <c r="AD544" s="1"/>
      <c r="AE544" s="1"/>
      <c r="AF544" s="1"/>
      <c r="AG544" s="1"/>
      <c r="AH544" s="1"/>
    </row>
    <row r="545" customFormat="false" ht="15.75" hidden="false" customHeight="false" outlineLevel="0" collapsed="false">
      <c r="A545" s="1" t="n">
        <f aca="false">I545+(H545*60)+(G545*3600)</f>
        <v>73238</v>
      </c>
      <c r="B545" s="2" t="str">
        <f aca="false">CONCATENATE(D545,E545,F545,G545,H545,I545)</f>
        <v>20171114202038</v>
      </c>
      <c r="C545" s="1" t="str">
        <f aca="false">CONCATENATE(D545,E545,F545)</f>
        <v>20171114</v>
      </c>
      <c r="D545" s="1" t="n">
        <v>2017</v>
      </c>
      <c r="E545" s="1" t="n">
        <v>11</v>
      </c>
      <c r="F545" s="1" t="n">
        <v>14</v>
      </c>
      <c r="G545" s="1" t="n">
        <v>20</v>
      </c>
      <c r="H545" s="1" t="n">
        <v>20</v>
      </c>
      <c r="I545" s="1" t="n">
        <v>38</v>
      </c>
      <c r="J545" s="1" t="n">
        <v>789</v>
      </c>
      <c r="K545" s="1" t="s">
        <v>11</v>
      </c>
      <c r="L545" s="1" t="e">
        <f aca="false">IF(#REF!=#REF!,IF(K545="Stroke",IF(K546="Stroke",IF((J546-J545)&lt;0,1000+J546-J545,J546-J545),""),""),"")</f>
        <v>#REF!</v>
      </c>
      <c r="M545" s="1" t="s">
        <v>1</v>
      </c>
      <c r="N545" s="1" t="s">
        <v>2</v>
      </c>
      <c r="O545" s="1" t="n">
        <v>8</v>
      </c>
      <c r="P545" s="1" t="e">
        <f aca="false">IF(#REF!=#REF!,IF(K545="Stroke",IF(K546="Stroke",IF(#REF!=#REF!,IF(Q545=Q546,IF((J546-J545)&lt;0,1000+J546-J545-O545,J546-J545-O545),""),""),""),""),"")</f>
        <v>#REF!</v>
      </c>
      <c r="Q545" s="1" t="n">
        <v>2</v>
      </c>
      <c r="R545" s="1" t="e">
        <f aca="false">IF(#REF!&lt;&gt;#REF!,COUNTIFS($K$112:$K$1378,$K$112,#REF!,#REF!),"")</f>
        <v>#REF!</v>
      </c>
      <c r="S545" s="1" t="e">
        <f aca="false">IF(AND(#REF!&lt;&gt;#REF!,#REF!=#REF!,M545="positive",M546="negative"),1,"")</f>
        <v>#REF!</v>
      </c>
      <c r="T545" s="1" t="e">
        <f aca="false">IF(AND(#REF!=#REF!,K:K="stroke",M:M="positive",S545&lt;&gt;"1"),1,"")</f>
        <v>#REF!</v>
      </c>
      <c r="U545" s="1" t="e">
        <f aca="false">IF((AND(R545&lt;&gt;"",W545&lt;&gt;1,K:K="stroke",M:M="negative",#REF!=#REF!)),IF(W545&lt;&gt;0,"",1),"")</f>
        <v>#REF!</v>
      </c>
      <c r="V545" s="1" t="e">
        <f aca="false">IF(R545="","",(SUM(S545:U545)+W545))</f>
        <v>#REF!</v>
      </c>
      <c r="W545" s="1" t="e">
        <f aca="false">IF(#REF!&lt;&gt;#REF!,COUNTIFS($K$112:$K$1378,"up",#REF!,#REF!),"")</f>
        <v>#REF!</v>
      </c>
      <c r="X545" s="1" t="e">
        <f aca="false">IF(#REF!&lt;&gt;#REF!,COUNTIFS($K$112:$K$1378,"SRS",#REF!,#REF!),"")</f>
        <v>#REF!</v>
      </c>
      <c r="Y545" s="1" t="e">
        <f aca="false">IF(R545&lt;&gt;"",IF(R545=1,"",COUNTIFS($O$112:$O$1378,"&gt;40",#REF!,#REF!)),"")</f>
        <v>#REF!</v>
      </c>
    </row>
    <row r="546" customFormat="false" ht="15.75" hidden="false" customHeight="false" outlineLevel="0" collapsed="false">
      <c r="A546" s="1" t="n">
        <f aca="false">I546+(H546*60)+(G546*3600)</f>
        <v>73238</v>
      </c>
      <c r="B546" s="2" t="str">
        <f aca="false">CONCATENATE(D546,E546,F546,G546,H546,I546)</f>
        <v>20171114202038</v>
      </c>
      <c r="C546" s="1" t="str">
        <f aca="false">CONCATENATE(D546,E546,F546)</f>
        <v>20171114</v>
      </c>
      <c r="D546" s="1" t="n">
        <v>2017</v>
      </c>
      <c r="E546" s="1" t="n">
        <v>11</v>
      </c>
      <c r="F546" s="1" t="n">
        <v>14</v>
      </c>
      <c r="G546" s="1" t="n">
        <v>20</v>
      </c>
      <c r="H546" s="1" t="n">
        <v>20</v>
      </c>
      <c r="I546" s="1" t="n">
        <v>38</v>
      </c>
      <c r="J546" s="1" t="n">
        <v>818</v>
      </c>
      <c r="K546" s="1" t="s">
        <v>11</v>
      </c>
      <c r="L546" s="1" t="e">
        <f aca="false">IF(#REF!=#REF!,IF(K546="Stroke",IF(K547="Stroke",IF((J547-J546)&lt;0,1000+J547-J546,J547-J546),""),""),"")</f>
        <v>#REF!</v>
      </c>
      <c r="M546" s="1" t="s">
        <v>1</v>
      </c>
      <c r="N546" s="1" t="s">
        <v>2</v>
      </c>
      <c r="O546" s="1" t="n">
        <v>3</v>
      </c>
      <c r="P546" s="1" t="e">
        <f aca="false">IF(#REF!=#REF!,IF(K546="Stroke",IF(K547="Stroke",IF(#REF!=#REF!,IF(Q546=Q547,IF((J547-J546)&lt;0,1000+J547-J546-O546,J547-J546-O546),""),""),""),""),"")</f>
        <v>#REF!</v>
      </c>
      <c r="Q546" s="1" t="n">
        <v>2</v>
      </c>
      <c r="R546" s="1" t="e">
        <f aca="false">IF(#REF!&lt;&gt;#REF!,COUNTIFS($K$112:$K$1378,$K$112,#REF!,#REF!),"")</f>
        <v>#REF!</v>
      </c>
      <c r="S546" s="1" t="e">
        <f aca="false">IF(AND(#REF!&lt;&gt;#REF!,#REF!=#REF!,M546="positive",M547="negative"),1,"")</f>
        <v>#REF!</v>
      </c>
      <c r="T546" s="1" t="e">
        <f aca="false">IF(AND(#REF!=#REF!,K:K="stroke",M:M="positive",S546&lt;&gt;"1"),1,"")</f>
        <v>#REF!</v>
      </c>
      <c r="U546" s="1" t="e">
        <f aca="false">IF((AND(R546&lt;&gt;"",W546&lt;&gt;1,K:K="stroke",M:M="negative",#REF!=#REF!)),IF(W546&lt;&gt;0,"",1),"")</f>
        <v>#REF!</v>
      </c>
      <c r="V546" s="1" t="e">
        <f aca="false">IF(R546="","",(SUM(S546:U546)+W546))</f>
        <v>#REF!</v>
      </c>
      <c r="W546" s="1" t="e">
        <f aca="false">IF(#REF!&lt;&gt;#REF!,COUNTIFS($K$112:$K$1378,"up",#REF!,#REF!),"")</f>
        <v>#REF!</v>
      </c>
      <c r="X546" s="1" t="e">
        <f aca="false">IF(#REF!&lt;&gt;#REF!,COUNTIFS($K$112:$K$1378,"SRS",#REF!,#REF!),"")</f>
        <v>#REF!</v>
      </c>
      <c r="Y546" s="1" t="e">
        <f aca="false">IF(R546&lt;&gt;"",IF(R546=1,"",COUNTIFS($O$112:$O$1378,"&gt;40",#REF!,#REF!)),"")</f>
        <v>#REF!</v>
      </c>
    </row>
    <row r="547" customFormat="false" ht="15.75" hidden="false" customHeight="false" outlineLevel="0" collapsed="false">
      <c r="A547" s="1" t="n">
        <f aca="false">I547+(H547*60)+(G547*3600)</f>
        <v>73238</v>
      </c>
      <c r="B547" s="2" t="str">
        <f aca="false">CONCATENATE(D547,E547,F547,G547,H547,I547)</f>
        <v>20171114202038</v>
      </c>
      <c r="C547" s="1" t="str">
        <f aca="false">CONCATENATE(D547,E547,F547)</f>
        <v>20171114</v>
      </c>
      <c r="D547" s="1" t="n">
        <v>2017</v>
      </c>
      <c r="E547" s="1" t="n">
        <v>11</v>
      </c>
      <c r="F547" s="1" t="n">
        <v>14</v>
      </c>
      <c r="G547" s="1" t="n">
        <v>20</v>
      </c>
      <c r="H547" s="1" t="n">
        <v>20</v>
      </c>
      <c r="I547" s="1" t="n">
        <v>38</v>
      </c>
      <c r="J547" s="1" t="n">
        <v>848</v>
      </c>
      <c r="K547" s="1" t="s">
        <v>11</v>
      </c>
      <c r="L547" s="1" t="e">
        <f aca="false">IF(#REF!=#REF!,IF(K547="Stroke",IF(K548="Stroke",IF((J548-J547)&lt;0,1000+J548-J547,J548-J547),""),""),"")</f>
        <v>#REF!</v>
      </c>
      <c r="M547" s="1" t="s">
        <v>1</v>
      </c>
      <c r="N547" s="1" t="s">
        <v>2</v>
      </c>
      <c r="O547" s="1" t="n">
        <v>12</v>
      </c>
      <c r="P547" s="1" t="e">
        <f aca="false">IF(#REF!=#REF!,IF(K547="Stroke",IF(K548="Stroke",IF(#REF!=#REF!,IF(Q547=Q548,IF((J548-J547)&lt;0,1000+J548-J547-O547,J548-J547-O547),""),""),""),""),"")</f>
        <v>#REF!</v>
      </c>
      <c r="Q547" s="1" t="n">
        <v>2</v>
      </c>
      <c r="R547" s="1" t="e">
        <f aca="false">IF(#REF!&lt;&gt;#REF!,COUNTIFS($K$112:$K$1378,$K$112,#REF!,#REF!),"")</f>
        <v>#REF!</v>
      </c>
      <c r="S547" s="1" t="e">
        <f aca="false">IF(AND(#REF!&lt;&gt;#REF!,#REF!=#REF!,M547="positive",M548="negative"),1,"")</f>
        <v>#REF!</v>
      </c>
      <c r="T547" s="1" t="e">
        <f aca="false">IF(AND(#REF!=#REF!,K:K="stroke",M:M="positive",S547&lt;&gt;"1"),1,"")</f>
        <v>#REF!</v>
      </c>
      <c r="U547" s="1" t="e">
        <f aca="false">IF((AND(R547&lt;&gt;"",W547&lt;&gt;1,K:K="stroke",M:M="negative",#REF!=#REF!)),IF(W547&lt;&gt;0,"",1),"")</f>
        <v>#REF!</v>
      </c>
      <c r="V547" s="1" t="e">
        <f aca="false">IF(R547="","",(SUM(S547:U547)+W547))</f>
        <v>#REF!</v>
      </c>
      <c r="W547" s="1" t="e">
        <f aca="false">IF(#REF!&lt;&gt;#REF!,COUNTIFS($K$112:$K$1378,"up",#REF!,#REF!),"")</f>
        <v>#REF!</v>
      </c>
      <c r="X547" s="1" t="e">
        <f aca="false">IF(#REF!&lt;&gt;#REF!,COUNTIFS($K$112:$K$1378,"SRS",#REF!,#REF!),"")</f>
        <v>#REF!</v>
      </c>
      <c r="Y547" s="1" t="e">
        <f aca="false">IF(R547&lt;&gt;"",IF(R547=1,"",COUNTIFS($O$112:$O$1378,"&gt;40",#REF!,#REF!)),"")</f>
        <v>#REF!</v>
      </c>
    </row>
    <row r="548" customFormat="false" ht="15.75" hidden="false" customHeight="false" outlineLevel="0" collapsed="false">
      <c r="A548" s="1" t="n">
        <f aca="false">I548+(H548*60)+(G548*3600)</f>
        <v>73238</v>
      </c>
      <c r="B548" s="2" t="str">
        <f aca="false">CONCATENATE(D548,E548,F548,G548,H548,I548)</f>
        <v>20171114202038</v>
      </c>
      <c r="C548" s="1" t="str">
        <f aca="false">CONCATENATE(D548,E548,F548)</f>
        <v>20171114</v>
      </c>
      <c r="D548" s="1" t="n">
        <v>2017</v>
      </c>
      <c r="E548" s="1" t="n">
        <v>11</v>
      </c>
      <c r="F548" s="1" t="n">
        <v>14</v>
      </c>
      <c r="G548" s="1" t="n">
        <v>20</v>
      </c>
      <c r="H548" s="1" t="n">
        <v>20</v>
      </c>
      <c r="I548" s="1" t="n">
        <v>38</v>
      </c>
      <c r="J548" s="1" t="n">
        <v>928</v>
      </c>
      <c r="K548" s="1" t="s">
        <v>11</v>
      </c>
      <c r="L548" s="1" t="e">
        <f aca="false">IF(#REF!=#REF!,IF(K548="Stroke",IF(K549="Stroke",IF((J549-J548)&lt;0,1000+J549-J548,J549-J548),""),""),"")</f>
        <v>#REF!</v>
      </c>
      <c r="M548" s="1" t="s">
        <v>1</v>
      </c>
      <c r="N548" s="1" t="s">
        <v>2</v>
      </c>
      <c r="O548" s="1" t="n">
        <v>5</v>
      </c>
      <c r="P548" s="1" t="e">
        <f aca="false">IF(#REF!=#REF!,IF(K548="Stroke",IF(K549="Stroke",IF(#REF!=#REF!,IF(Q548=Q549,IF((J549-J548)&lt;0,1000+J549-J548-O548,J549-J548-O548),""),""),""),""),"")</f>
        <v>#REF!</v>
      </c>
      <c r="Q548" s="1" t="n">
        <v>2</v>
      </c>
      <c r="R548" s="1" t="e">
        <f aca="false">IF(#REF!&lt;&gt;#REF!,COUNTIFS($K$112:$K$1378,$K$112,#REF!,#REF!),"")</f>
        <v>#REF!</v>
      </c>
      <c r="S548" s="1" t="e">
        <f aca="false">IF(AND(#REF!&lt;&gt;#REF!,#REF!=#REF!,M548="positive",M549="negative"),1,"")</f>
        <v>#REF!</v>
      </c>
      <c r="T548" s="1" t="e">
        <f aca="false">IF(AND(#REF!=#REF!,K:K="stroke",M:M="positive",S548&lt;&gt;"1"),1,"")</f>
        <v>#REF!</v>
      </c>
      <c r="U548" s="1" t="e">
        <f aca="false">IF((AND(R548&lt;&gt;"",W548&lt;&gt;1,K:K="stroke",M:M="negative",#REF!=#REF!)),IF(W548&lt;&gt;0,"",1),"")</f>
        <v>#REF!</v>
      </c>
      <c r="V548" s="1" t="e">
        <f aca="false">IF(R548="","",(SUM(S548:U548)+W548))</f>
        <v>#REF!</v>
      </c>
      <c r="W548" s="1" t="e">
        <f aca="false">IF(#REF!&lt;&gt;#REF!,COUNTIFS($K$112:$K$1378,"up",#REF!,#REF!),"")</f>
        <v>#REF!</v>
      </c>
      <c r="X548" s="1" t="e">
        <f aca="false">IF(#REF!&lt;&gt;#REF!,COUNTIFS($K$112:$K$1378,"SRS",#REF!,#REF!),"")</f>
        <v>#REF!</v>
      </c>
      <c r="Y548" s="1" t="e">
        <f aca="false">IF(R548&lt;&gt;"",IF(R548=1,"",COUNTIFS($O$112:$O$1378,"&gt;40",#REF!,#REF!)),"")</f>
        <v>#REF!</v>
      </c>
    </row>
    <row r="549" customFormat="false" ht="15.75" hidden="false" customHeight="false" outlineLevel="0" collapsed="false">
      <c r="A549" s="18" t="n">
        <f aca="false">I549+(H549*60)+(G549*3600)</f>
        <v>73351</v>
      </c>
      <c r="B549" s="23" t="str">
        <f aca="false">CONCATENATE(D549,E549,F549,G549,H549,I549)</f>
        <v>20171114202231</v>
      </c>
      <c r="C549" s="5" t="str">
        <f aca="false">CONCATENATE(D549,E549,F549)</f>
        <v>20171114</v>
      </c>
      <c r="D549" s="5" t="n">
        <v>2017</v>
      </c>
      <c r="E549" s="5" t="n">
        <v>11</v>
      </c>
      <c r="F549" s="5" t="n">
        <v>14</v>
      </c>
      <c r="G549" s="5" t="n">
        <v>20</v>
      </c>
      <c r="H549" s="5" t="n">
        <v>22</v>
      </c>
      <c r="I549" s="5" t="n">
        <v>31</v>
      </c>
      <c r="J549" s="5" t="n">
        <v>637</v>
      </c>
      <c r="K549" s="5" t="s">
        <v>11</v>
      </c>
      <c r="L549" s="5" t="e">
        <f aca="false">IF(#REF!=#REF!,IF(K549="Stroke",IF(K550="Stroke",IF((J550-J549)&lt;0,1000+J550-J549,J550-J549),""),""),"")</f>
        <v>#REF!</v>
      </c>
      <c r="M549" s="5" t="s">
        <v>1</v>
      </c>
      <c r="N549" s="5" t="s">
        <v>2</v>
      </c>
      <c r="O549" s="5" t="n">
        <v>14</v>
      </c>
      <c r="P549" s="5" t="e">
        <f aca="false">IF(#REF!=#REF!,IF(K549="Stroke",IF(K550="Stroke",IF(#REF!=#REF!,IF(Q549=Q550,IF((J550-J549)&lt;0,1000+J550-J549-O549,J550-J549-O549),""),""),""),""),"")</f>
        <v>#REF!</v>
      </c>
      <c r="Q549" s="5" t="n">
        <v>1</v>
      </c>
      <c r="R549" s="5" t="e">
        <f aca="false">IF(#REF!&lt;&gt;#REF!,COUNTIFS($K$112:$K$1378,$K$112,#REF!,#REF!),"")</f>
        <v>#REF!</v>
      </c>
      <c r="S549" s="5" t="e">
        <f aca="false">IF(AND(#REF!&lt;&gt;#REF!,#REF!=#REF!,M549="positive",M550="negative"),1,"")</f>
        <v>#REF!</v>
      </c>
      <c r="T549" s="5" t="e">
        <f aca="false">IF(AND(#REF!=#REF!,K:K="stroke",M:M="positive",S549&lt;&gt;"1"),1,"")</f>
        <v>#REF!</v>
      </c>
      <c r="U549" s="5" t="e">
        <f aca="false">IF((AND(R549&lt;&gt;"",W549&lt;&gt;1,K:K="stroke",M:M="negative",#REF!=#REF!)),IF(W549&lt;&gt;0,"",1),"")</f>
        <v>#REF!</v>
      </c>
      <c r="V549" s="5" t="e">
        <f aca="false">IF(R549="","",(SUM(S549:U549)+W549))</f>
        <v>#REF!</v>
      </c>
      <c r="W549" s="5" t="e">
        <f aca="false">IF(#REF!&lt;&gt;#REF!,COUNTIFS($K$112:$K$1378,"up",#REF!,#REF!),"")</f>
        <v>#REF!</v>
      </c>
      <c r="X549" s="5" t="e">
        <f aca="false">IF(#REF!&lt;&gt;#REF!,COUNTIFS($K$112:$K$1378,"SRS",#REF!,#REF!),"")</f>
        <v>#REF!</v>
      </c>
      <c r="Y549" s="5" t="e">
        <f aca="false">IF(R549&lt;&gt;"",IF(R549=1,"",COUNTIFS($O$112:$O$1378,"&gt;40",#REF!,#REF!)),"")</f>
        <v>#REF!</v>
      </c>
      <c r="Z549" s="5"/>
      <c r="AA549" s="5"/>
      <c r="AB549" s="5"/>
      <c r="AC549" s="5"/>
      <c r="AD549" s="5"/>
      <c r="AE549" s="5"/>
      <c r="AF549" s="5"/>
      <c r="AG549" s="5"/>
      <c r="AH549" s="5"/>
    </row>
    <row r="550" s="5" customFormat="true" ht="15.75" hidden="false" customHeight="false" outlineLevel="0" collapsed="false">
      <c r="A550" s="1" t="n">
        <f aca="false">I550+(H550*60)+(G550*3600)</f>
        <v>73351</v>
      </c>
      <c r="B550" s="2" t="str">
        <f aca="false">CONCATENATE(D550,E550,F550,G550,H550,I550)</f>
        <v>20171114202231</v>
      </c>
      <c r="C550" s="1" t="str">
        <f aca="false">CONCATENATE(D550,E550,F550)</f>
        <v>20171114</v>
      </c>
      <c r="D550" s="1" t="n">
        <v>2017</v>
      </c>
      <c r="E550" s="1" t="n">
        <v>11</v>
      </c>
      <c r="F550" s="1" t="n">
        <v>14</v>
      </c>
      <c r="G550" s="1" t="n">
        <v>20</v>
      </c>
      <c r="H550" s="1" t="n">
        <v>22</v>
      </c>
      <c r="I550" s="1" t="n">
        <v>31</v>
      </c>
      <c r="J550" s="1" t="n">
        <v>657</v>
      </c>
      <c r="K550" s="1" t="s">
        <v>11</v>
      </c>
      <c r="L550" s="1" t="e">
        <f aca="false">IF(#REF!=#REF!,IF(K550="Stroke",IF(K551="Stroke",IF((J551-J550)&lt;0,1000+J551-J550,J551-J550),""),""),"")</f>
        <v>#REF!</v>
      </c>
      <c r="M550" s="1" t="s">
        <v>1</v>
      </c>
      <c r="N550" s="1" t="s">
        <v>2</v>
      </c>
      <c r="O550" s="1" t="n">
        <v>17</v>
      </c>
      <c r="P550" s="1" t="e">
        <f aca="false">IF(#REF!=#REF!,IF(K550="Stroke",IF(K551="Stroke",IF(#REF!=#REF!,IF(Q550=Q551,IF((J551-J550)&lt;0,1000+J551-J550-O550,J551-J550-O550),""),""),""),""),"")</f>
        <v>#REF!</v>
      </c>
      <c r="Q550" s="1" t="n">
        <v>1</v>
      </c>
      <c r="R550" s="1" t="e">
        <f aca="false">IF(#REF!&lt;&gt;#REF!,COUNTIFS($K$112:$K$1378,$K$112,#REF!,#REF!),"")</f>
        <v>#REF!</v>
      </c>
      <c r="S550" s="1" t="e">
        <f aca="false">IF(AND(#REF!&lt;&gt;#REF!,#REF!=#REF!,M550="positive",M551="negative"),1,"")</f>
        <v>#REF!</v>
      </c>
      <c r="T550" s="1" t="e">
        <f aca="false">IF(AND(#REF!=#REF!,K:K="stroke",M:M="positive",S550&lt;&gt;"1"),1,"")</f>
        <v>#REF!</v>
      </c>
      <c r="U550" s="1" t="e">
        <f aca="false">IF((AND(R550&lt;&gt;"",W550&lt;&gt;1,K:K="stroke",M:M="negative",#REF!=#REF!)),IF(W550&lt;&gt;0,"",1),"")</f>
        <v>#REF!</v>
      </c>
      <c r="V550" s="1" t="e">
        <f aca="false">IF(R550="","",(SUM(S550:U550)+W550))</f>
        <v>#REF!</v>
      </c>
      <c r="W550" s="1" t="e">
        <f aca="false">IF(#REF!&lt;&gt;#REF!,COUNTIFS($K$112:$K$1378,"up",#REF!,#REF!),"")</f>
        <v>#REF!</v>
      </c>
      <c r="X550" s="1" t="e">
        <f aca="false">IF(#REF!&lt;&gt;#REF!,COUNTIFS($K$112:$K$1378,"SRS",#REF!,#REF!),"")</f>
        <v>#REF!</v>
      </c>
      <c r="Y550" s="1" t="e">
        <f aca="false">IF(R550&lt;&gt;"",IF(R550=1,"",COUNTIFS($O$112:$O$1378,"&gt;40",#REF!,#REF!)),"")</f>
        <v>#REF!</v>
      </c>
      <c r="Z550" s="1"/>
      <c r="AA550" s="1"/>
      <c r="AB550" s="1"/>
      <c r="AC550" s="1"/>
      <c r="AD550" s="1"/>
      <c r="AE550" s="1"/>
      <c r="AF550" s="1"/>
      <c r="AG550" s="1"/>
      <c r="AH550" s="1"/>
    </row>
    <row r="551" customFormat="false" ht="15.75" hidden="false" customHeight="false" outlineLevel="0" collapsed="false">
      <c r="A551" s="1" t="n">
        <f aca="false">I551+(H551*60)+(G551*3600)</f>
        <v>73351</v>
      </c>
      <c r="B551" s="2" t="str">
        <f aca="false">CONCATENATE(D551,E551,F551,G551,H551,I551)</f>
        <v>20171114202231</v>
      </c>
      <c r="C551" s="1" t="str">
        <f aca="false">CONCATENATE(D551,E551,F551)</f>
        <v>20171114</v>
      </c>
      <c r="D551" s="1" t="n">
        <v>2017</v>
      </c>
      <c r="E551" s="1" t="n">
        <v>11</v>
      </c>
      <c r="F551" s="1" t="n">
        <v>14</v>
      </c>
      <c r="G551" s="1" t="n">
        <v>20</v>
      </c>
      <c r="H551" s="1" t="n">
        <v>22</v>
      </c>
      <c r="I551" s="1" t="n">
        <v>31</v>
      </c>
      <c r="J551" s="1" t="n">
        <v>662</v>
      </c>
      <c r="K551" s="1" t="s">
        <v>4</v>
      </c>
      <c r="L551" s="1" t="e">
        <f aca="false">IF(#REF!=#REF!,IF(K551="Stroke",IF(K552="Stroke",IF((J552-J551)&lt;0,1000+J552-J551,J552-J551),""),""),"")</f>
        <v>#REF!</v>
      </c>
      <c r="M551" s="1" t="s">
        <v>1</v>
      </c>
      <c r="N551" s="1" t="s">
        <v>2</v>
      </c>
      <c r="O551" s="1" t="n">
        <v>0</v>
      </c>
      <c r="P551" s="1" t="e">
        <f aca="false">IF(#REF!=#REF!,IF(K551="Stroke",IF(K552="Stroke",IF(#REF!=#REF!,IF(Q551=Q552,IF((J552-J551)&lt;0,1000+J552-J551-O551,J552-J551-O551),""),""),""),""),"")</f>
        <v>#REF!</v>
      </c>
      <c r="Q551" s="1" t="n">
        <v>1</v>
      </c>
      <c r="R551" s="1" t="e">
        <f aca="false">IF(#REF!&lt;&gt;#REF!,COUNTIFS($K$112:$K$1378,$K$112,#REF!,#REF!),"")</f>
        <v>#REF!</v>
      </c>
      <c r="S551" s="1" t="e">
        <f aca="false">IF(AND(#REF!&lt;&gt;#REF!,#REF!=#REF!,M551="positive",M552="negative"),1,"")</f>
        <v>#REF!</v>
      </c>
      <c r="T551" s="1" t="e">
        <f aca="false">IF(AND(#REF!=#REF!,K:K="stroke",M:M="positive",S551&lt;&gt;"1"),1,"")</f>
        <v>#REF!</v>
      </c>
      <c r="U551" s="1" t="e">
        <f aca="false">IF((AND(R551&lt;&gt;"",W551&lt;&gt;1,K:K="stroke",M:M="negative",#REF!=#REF!)),IF(W551&lt;&gt;0,"",1),"")</f>
        <v>#REF!</v>
      </c>
      <c r="V551" s="1" t="e">
        <f aca="false">IF(R551="","",(SUM(S551:U551)+W551))</f>
        <v>#REF!</v>
      </c>
      <c r="W551" s="1" t="e">
        <f aca="false">IF(#REF!&lt;&gt;#REF!,COUNTIFS($K$112:$K$1378,"up",#REF!,#REF!),"")</f>
        <v>#REF!</v>
      </c>
      <c r="X551" s="1" t="e">
        <f aca="false">IF(#REF!&lt;&gt;#REF!,COUNTIFS($K$112:$K$1378,"SRS",#REF!,#REF!),"")</f>
        <v>#REF!</v>
      </c>
      <c r="Y551" s="1" t="e">
        <f aca="false">IF(R551&lt;&gt;"",IF(R551=1,"",COUNTIFS($O$112:$O$1378,"&gt;40",#REF!,#REF!)),"")</f>
        <v>#REF!</v>
      </c>
    </row>
    <row r="552" s="5" customFormat="true" ht="15.75" hidden="false" customHeight="false" outlineLevel="0" collapsed="false">
      <c r="A552" s="1" t="n">
        <f aca="false">I552+(H552*60)+(G552*3600)</f>
        <v>73351</v>
      </c>
      <c r="B552" s="2" t="str">
        <f aca="false">CONCATENATE(D552,E552,F552,G552,H552,I552)</f>
        <v>20171114202231</v>
      </c>
      <c r="C552" s="1" t="str">
        <f aca="false">CONCATENATE(D552,E552,F552)</f>
        <v>20171114</v>
      </c>
      <c r="D552" s="1" t="n">
        <v>2017</v>
      </c>
      <c r="E552" s="1" t="n">
        <v>11</v>
      </c>
      <c r="F552" s="1" t="n">
        <v>14</v>
      </c>
      <c r="G552" s="1" t="n">
        <v>20</v>
      </c>
      <c r="H552" s="1" t="n">
        <v>22</v>
      </c>
      <c r="I552" s="1" t="n">
        <v>31</v>
      </c>
      <c r="J552" s="1" t="n">
        <v>741</v>
      </c>
      <c r="K552" s="1" t="s">
        <v>11</v>
      </c>
      <c r="L552" s="1" t="e">
        <f aca="false">IF(#REF!=#REF!,IF(K552="Stroke",IF(K553="Stroke",IF((J553-J552)&lt;0,1000+J553-J552,J553-J552),""),""),"")</f>
        <v>#REF!</v>
      </c>
      <c r="M552" s="1" t="s">
        <v>1</v>
      </c>
      <c r="N552" s="1" t="s">
        <v>2</v>
      </c>
      <c r="O552" s="1" t="n">
        <v>14</v>
      </c>
      <c r="P552" s="1" t="e">
        <f aca="false">IF(#REF!=#REF!,IF(K552="Stroke",IF(K553="Stroke",IF(#REF!=#REF!,IF(Q552=Q553,IF((J553-J552)&lt;0,1000+J553-J552-O552,J553-J552-O552),""),""),""),""),"")</f>
        <v>#REF!</v>
      </c>
      <c r="Q552" s="1" t="n">
        <v>1</v>
      </c>
      <c r="R552" s="1" t="e">
        <f aca="false">IF(#REF!&lt;&gt;#REF!,COUNTIFS($K$112:$K$1378,$K$112,#REF!,#REF!),"")</f>
        <v>#REF!</v>
      </c>
      <c r="S552" s="1" t="e">
        <f aca="false">IF(AND(#REF!&lt;&gt;#REF!,#REF!=#REF!,M552="positive",M553="negative"),1,"")</f>
        <v>#REF!</v>
      </c>
      <c r="T552" s="1" t="e">
        <f aca="false">IF(AND(#REF!=#REF!,K:K="stroke",M:M="positive",S552&lt;&gt;"1"),1,"")</f>
        <v>#REF!</v>
      </c>
      <c r="U552" s="1" t="e">
        <f aca="false">IF((AND(R552&lt;&gt;"",W552&lt;&gt;1,K:K="stroke",M:M="negative",#REF!=#REF!)),IF(W552&lt;&gt;0,"",1),"")</f>
        <v>#REF!</v>
      </c>
      <c r="V552" s="1" t="e">
        <f aca="false">IF(R552="","",(SUM(S552:U552)+W552))</f>
        <v>#REF!</v>
      </c>
      <c r="W552" s="1" t="e">
        <f aca="false">IF(#REF!&lt;&gt;#REF!,COUNTIFS($K$112:$K$1378,"up",#REF!,#REF!),"")</f>
        <v>#REF!</v>
      </c>
      <c r="X552" s="1" t="e">
        <f aca="false">IF(#REF!&lt;&gt;#REF!,COUNTIFS($K$112:$K$1378,"SRS",#REF!,#REF!),"")</f>
        <v>#REF!</v>
      </c>
      <c r="Y552" s="1" t="e">
        <f aca="false">IF(R552&lt;&gt;"",IF(R552=1,"",COUNTIFS($O$112:$O$1378,"&gt;40",#REF!,#REF!)),"")</f>
        <v>#REF!</v>
      </c>
      <c r="Z552" s="1"/>
      <c r="AA552" s="1"/>
      <c r="AB552" s="1"/>
      <c r="AC552" s="1"/>
      <c r="AD552" s="1"/>
      <c r="AE552" s="1"/>
      <c r="AF552" s="1"/>
      <c r="AG552" s="1"/>
      <c r="AH552" s="1"/>
    </row>
    <row r="553" customFormat="false" ht="15.75" hidden="false" customHeight="false" outlineLevel="0" collapsed="false">
      <c r="A553" s="1" t="n">
        <f aca="false">I553+(H553*60)+(G553*3600)</f>
        <v>73351</v>
      </c>
      <c r="B553" s="2" t="str">
        <f aca="false">CONCATENATE(D553,E553,F553,G553,H553,I553)</f>
        <v>20171114202231</v>
      </c>
      <c r="C553" s="1" t="str">
        <f aca="false">CONCATENATE(D553,E553,F553)</f>
        <v>20171114</v>
      </c>
      <c r="D553" s="1" t="n">
        <v>2017</v>
      </c>
      <c r="E553" s="1" t="n">
        <v>11</v>
      </c>
      <c r="F553" s="1" t="n">
        <v>14</v>
      </c>
      <c r="G553" s="1" t="n">
        <v>20</v>
      </c>
      <c r="H553" s="1" t="n">
        <v>22</v>
      </c>
      <c r="I553" s="1" t="n">
        <v>31</v>
      </c>
      <c r="J553" s="1" t="n">
        <v>760</v>
      </c>
      <c r="K553" s="1" t="s">
        <v>11</v>
      </c>
      <c r="L553" s="1" t="e">
        <f aca="false">IF(#REF!=#REF!,IF(K553="Stroke",IF(K554="Stroke",IF((J554-J553)&lt;0,1000+J554-J553,J554-J553),""),""),"")</f>
        <v>#REF!</v>
      </c>
      <c r="M553" s="1" t="s">
        <v>1</v>
      </c>
      <c r="N553" s="1" t="s">
        <v>2</v>
      </c>
      <c r="O553" s="1" t="n">
        <v>12</v>
      </c>
      <c r="P553" s="1" t="e">
        <f aca="false">IF(#REF!=#REF!,IF(K553="Stroke",IF(K554="Stroke",IF(#REF!=#REF!,IF(Q553=Q554,IF((J554-J553)&lt;0,1000+J554-J553-O553,J554-J553-O553),""),""),""),""),"")</f>
        <v>#REF!</v>
      </c>
      <c r="Q553" s="1" t="n">
        <v>1</v>
      </c>
      <c r="R553" s="1" t="e">
        <f aca="false">IF(#REF!&lt;&gt;#REF!,COUNTIFS($K$112:$K$1378,$K$112,#REF!,#REF!),"")</f>
        <v>#REF!</v>
      </c>
      <c r="S553" s="1" t="e">
        <f aca="false">IF(AND(#REF!&lt;&gt;#REF!,#REF!=#REF!,M553="positive",M554="negative"),1,"")</f>
        <v>#REF!</v>
      </c>
      <c r="T553" s="1" t="e">
        <f aca="false">IF(AND(#REF!=#REF!,K:K="stroke",M:M="positive",S553&lt;&gt;"1"),1,"")</f>
        <v>#REF!</v>
      </c>
      <c r="U553" s="1" t="e">
        <f aca="false">IF((AND(R553&lt;&gt;"",W553&lt;&gt;1,K:K="stroke",M:M="negative",#REF!=#REF!)),IF(W553&lt;&gt;0,"",1),"")</f>
        <v>#REF!</v>
      </c>
      <c r="V553" s="1" t="e">
        <f aca="false">IF(R553="","",(SUM(S553:U553)+W553))</f>
        <v>#REF!</v>
      </c>
      <c r="W553" s="1" t="e">
        <f aca="false">IF(#REF!&lt;&gt;#REF!,COUNTIFS($K$112:$K$1378,"up",#REF!,#REF!),"")</f>
        <v>#REF!</v>
      </c>
      <c r="X553" s="1" t="e">
        <f aca="false">IF(#REF!&lt;&gt;#REF!,COUNTIFS($K$112:$K$1378,"SRS",#REF!,#REF!),"")</f>
        <v>#REF!</v>
      </c>
      <c r="Y553" s="1" t="e">
        <f aca="false">IF(R553&lt;&gt;"",IF(R553=1,"",COUNTIFS($O$112:$O$1378,"&gt;40",#REF!,#REF!)),"")</f>
        <v>#REF!</v>
      </c>
    </row>
    <row r="554" customFormat="false" ht="15.75" hidden="false" customHeight="false" outlineLevel="0" collapsed="false">
      <c r="A554" s="1" t="n">
        <f aca="false">I554+(H554*60)+(G554*3600)</f>
        <v>73351</v>
      </c>
      <c r="B554" s="2" t="str">
        <f aca="false">CONCATENATE(D554,E554,F554,G554,H554,I554)</f>
        <v>20171114202231</v>
      </c>
      <c r="C554" s="1" t="str">
        <f aca="false">CONCATENATE(D554,E554,F554)</f>
        <v>20171114</v>
      </c>
      <c r="D554" s="1" t="n">
        <v>2017</v>
      </c>
      <c r="E554" s="1" t="n">
        <v>11</v>
      </c>
      <c r="F554" s="1" t="n">
        <v>14</v>
      </c>
      <c r="G554" s="1" t="n">
        <v>20</v>
      </c>
      <c r="H554" s="1" t="n">
        <v>22</v>
      </c>
      <c r="I554" s="1" t="n">
        <v>31</v>
      </c>
      <c r="J554" s="1" t="n">
        <v>783</v>
      </c>
      <c r="K554" s="1" t="s">
        <v>11</v>
      </c>
      <c r="L554" s="1" t="e">
        <f aca="false">IF(#REF!=#REF!,IF(K554="Stroke",IF(K555="Stroke",IF((J555-J554)&lt;0,1000+J555-J554,J555-J554),""),""),"")</f>
        <v>#REF!</v>
      </c>
      <c r="M554" s="1" t="s">
        <v>1</v>
      </c>
      <c r="N554" s="1" t="s">
        <v>2</v>
      </c>
      <c r="O554" s="1" t="n">
        <v>134</v>
      </c>
      <c r="P554" s="1" t="e">
        <f aca="false">IF(#REF!=#REF!,IF(K554="Stroke",IF(K555="Stroke",IF(#REF!=#REF!,IF(Q554=Q555,IF((J555-J554)&lt;0,1000+J555-J554-O554,J555-J554-O554),""),""),""),""),"")</f>
        <v>#REF!</v>
      </c>
      <c r="Q554" s="1" t="n">
        <v>1</v>
      </c>
      <c r="R554" s="1" t="e">
        <f aca="false">IF(#REF!&lt;&gt;#REF!,COUNTIFS($K$112:$K$1378,$K$112,#REF!,#REF!),"")</f>
        <v>#REF!</v>
      </c>
      <c r="S554" s="1" t="e">
        <f aca="false">IF(AND(#REF!&lt;&gt;#REF!,#REF!=#REF!,M554="positive",M555="negative"),1,"")</f>
        <v>#REF!</v>
      </c>
      <c r="T554" s="1" t="e">
        <f aca="false">IF(AND(#REF!=#REF!,K:K="stroke",M:M="positive",S554&lt;&gt;"1"),1,"")</f>
        <v>#REF!</v>
      </c>
      <c r="U554" s="1" t="e">
        <f aca="false">IF((AND(R554&lt;&gt;"",W554&lt;&gt;1,K:K="stroke",M:M="negative",#REF!=#REF!)),IF(W554&lt;&gt;0,"",1),"")</f>
        <v>#REF!</v>
      </c>
      <c r="V554" s="1" t="e">
        <f aca="false">IF(R554="","",(SUM(S554:U554)+W554))</f>
        <v>#REF!</v>
      </c>
      <c r="W554" s="1" t="e">
        <f aca="false">IF(#REF!&lt;&gt;#REF!,COUNTIFS($K$112:$K$1378,"up",#REF!,#REF!),"")</f>
        <v>#REF!</v>
      </c>
      <c r="X554" s="1" t="e">
        <f aca="false">IF(#REF!&lt;&gt;#REF!,COUNTIFS($K$112:$K$1378,"SRS",#REF!,#REF!),"")</f>
        <v>#REF!</v>
      </c>
      <c r="Y554" s="1" t="e">
        <f aca="false">IF(R554&lt;&gt;"",IF(R554=1,"",COUNTIFS($O$112:$O$1378,"&gt;40",#REF!,#REF!)),"")</f>
        <v>#REF!</v>
      </c>
    </row>
    <row r="555" customFormat="false" ht="15.75" hidden="false" customHeight="false" outlineLevel="0" collapsed="false">
      <c r="A555" s="1" t="n">
        <f aca="false">I555+(H555*60)+(G555*3600)</f>
        <v>73351</v>
      </c>
      <c r="B555" s="2" t="str">
        <f aca="false">CONCATENATE(D555,E555,F555,G555,H555,I555)</f>
        <v>20171114202231</v>
      </c>
      <c r="C555" s="1" t="str">
        <f aca="false">CONCATENATE(D555,E555,F555)</f>
        <v>20171114</v>
      </c>
      <c r="D555" s="1" t="n">
        <v>2017</v>
      </c>
      <c r="E555" s="1" t="n">
        <v>11</v>
      </c>
      <c r="F555" s="1" t="n">
        <v>14</v>
      </c>
      <c r="G555" s="1" t="n">
        <v>20</v>
      </c>
      <c r="H555" s="1" t="n">
        <v>22</v>
      </c>
      <c r="I555" s="1" t="n">
        <v>31</v>
      </c>
      <c r="J555" s="1" t="n">
        <v>796</v>
      </c>
      <c r="K555" s="1" t="s">
        <v>4</v>
      </c>
      <c r="L555" s="1" t="e">
        <f aca="false">IF(#REF!=#REF!,IF(K555="Stroke",IF(K556="Stroke",IF((J556-J555)&lt;0,1000+J556-J555,J556-J555),""),""),"")</f>
        <v>#REF!</v>
      </c>
      <c r="M555" s="1" t="s">
        <v>1</v>
      </c>
      <c r="N555" s="1" t="s">
        <v>2</v>
      </c>
      <c r="O555" s="1" t="n">
        <v>0</v>
      </c>
      <c r="P555" s="1" t="e">
        <f aca="false">IF(#REF!=#REF!,IF(K555="Stroke",IF(K556="Stroke",IF(#REF!=#REF!,IF(Q555=Q556,IF((J556-J555)&lt;0,1000+J556-J555-O555,J556-J555-O555),""),""),""),""),"")</f>
        <v>#REF!</v>
      </c>
      <c r="Q555" s="1" t="n">
        <v>1</v>
      </c>
      <c r="R555" s="1" t="e">
        <f aca="false">IF(#REF!&lt;&gt;#REF!,COUNTIFS($K$112:$K$1378,$K$112,#REF!,#REF!),"")</f>
        <v>#REF!</v>
      </c>
      <c r="S555" s="1" t="e">
        <f aca="false">IF(AND(#REF!&lt;&gt;#REF!,#REF!=#REF!,M555="positive",M556="negative"),1,"")</f>
        <v>#REF!</v>
      </c>
      <c r="T555" s="1" t="e">
        <f aca="false">IF(AND(#REF!=#REF!,K:K="stroke",M:M="positive",S555&lt;&gt;"1"),1,"")</f>
        <v>#REF!</v>
      </c>
      <c r="U555" s="1" t="e">
        <f aca="false">IF((AND(R555&lt;&gt;"",W555&lt;&gt;1,K:K="stroke",M:M="negative",#REF!=#REF!)),IF(W555&lt;&gt;0,"",1),"")</f>
        <v>#REF!</v>
      </c>
      <c r="V555" s="1" t="e">
        <f aca="false">IF(R555="","",(SUM(S555:U555)+W555))</f>
        <v>#REF!</v>
      </c>
      <c r="W555" s="1" t="e">
        <f aca="false">IF(#REF!&lt;&gt;#REF!,COUNTIFS($K$112:$K$1378,"up",#REF!,#REF!),"")</f>
        <v>#REF!</v>
      </c>
      <c r="X555" s="1" t="e">
        <f aca="false">IF(#REF!&lt;&gt;#REF!,COUNTIFS($K$112:$K$1378,"SRS",#REF!,#REF!),"")</f>
        <v>#REF!</v>
      </c>
      <c r="Y555" s="1" t="e">
        <f aca="false">IF(R555&lt;&gt;"",IF(R555=1,"",COUNTIFS($O$112:$O$1378,"&gt;40",#REF!,#REF!)),"")</f>
        <v>#REF!</v>
      </c>
    </row>
    <row r="556" customFormat="false" ht="15.75" hidden="false" customHeight="false" outlineLevel="0" collapsed="false">
      <c r="A556" s="1" t="n">
        <f aca="false">I556+(H556*60)+(G556*3600)</f>
        <v>73351</v>
      </c>
      <c r="B556" s="2" t="str">
        <f aca="false">CONCATENATE(D556,E556,F556,G556,H556,I556)</f>
        <v>20171114202231</v>
      </c>
      <c r="C556" s="1" t="str">
        <f aca="false">CONCATENATE(D556,E556,F556)</f>
        <v>20171114</v>
      </c>
      <c r="D556" s="1" t="n">
        <v>2017</v>
      </c>
      <c r="E556" s="1" t="n">
        <v>11</v>
      </c>
      <c r="F556" s="1" t="n">
        <v>14</v>
      </c>
      <c r="G556" s="1" t="n">
        <v>20</v>
      </c>
      <c r="H556" s="1" t="n">
        <v>22</v>
      </c>
      <c r="I556" s="1" t="n">
        <v>31</v>
      </c>
      <c r="J556" s="1" t="n">
        <v>805</v>
      </c>
      <c r="K556" s="1" t="s">
        <v>4</v>
      </c>
      <c r="L556" s="1" t="e">
        <f aca="false">IF(#REF!=#REF!,IF(K556="Stroke",IF(K557="Stroke",IF((J557-J556)&lt;0,1000+J557-J556,J557-J556),""),""),"")</f>
        <v>#REF!</v>
      </c>
      <c r="M556" s="1" t="s">
        <v>1</v>
      </c>
      <c r="N556" s="1" t="s">
        <v>2</v>
      </c>
      <c r="O556" s="1" t="n">
        <v>0</v>
      </c>
      <c r="P556" s="1" t="e">
        <f aca="false">IF(#REF!=#REF!,IF(K556="Stroke",IF(K557="Stroke",IF(#REF!=#REF!,IF(Q556=Q557,IF((J557-J556)&lt;0,1000+J557-J556-O556,J557-J556-O556),""),""),""),""),"")</f>
        <v>#REF!</v>
      </c>
      <c r="Q556" s="1" t="n">
        <v>1</v>
      </c>
      <c r="R556" s="1" t="e">
        <f aca="false">IF(#REF!&lt;&gt;#REF!,COUNTIFS($K$112:$K$1378,$K$112,#REF!,#REF!),"")</f>
        <v>#REF!</v>
      </c>
      <c r="S556" s="1" t="e">
        <f aca="false">IF(AND(#REF!&lt;&gt;#REF!,#REF!=#REF!,M556="positive",M557="negative"),1,"")</f>
        <v>#REF!</v>
      </c>
      <c r="T556" s="1" t="e">
        <f aca="false">IF(AND(#REF!=#REF!,K:K="stroke",M:M="positive",S556&lt;&gt;"1"),1,"")</f>
        <v>#REF!</v>
      </c>
      <c r="U556" s="1" t="e">
        <f aca="false">IF((AND(R556&lt;&gt;"",W556&lt;&gt;1,K:K="stroke",M:M="negative",#REF!=#REF!)),IF(W556&lt;&gt;0,"",1),"")</f>
        <v>#REF!</v>
      </c>
      <c r="V556" s="1" t="e">
        <f aca="false">IF(R556="","",(SUM(S556:U556)+W556))</f>
        <v>#REF!</v>
      </c>
      <c r="W556" s="1" t="e">
        <f aca="false">IF(#REF!&lt;&gt;#REF!,COUNTIFS($K$112:$K$1378,"up",#REF!,#REF!),"")</f>
        <v>#REF!</v>
      </c>
      <c r="X556" s="1" t="e">
        <f aca="false">IF(#REF!&lt;&gt;#REF!,COUNTIFS($K$112:$K$1378,"SRS",#REF!,#REF!),"")</f>
        <v>#REF!</v>
      </c>
      <c r="Y556" s="1" t="e">
        <f aca="false">IF(R556&lt;&gt;"",IF(R556=1,"",COUNTIFS($O$112:$O$1378,"&gt;40",#REF!,#REF!)),"")</f>
        <v>#REF!</v>
      </c>
    </row>
    <row r="557" customFormat="false" ht="15.75" hidden="false" customHeight="false" outlineLevel="0" collapsed="false">
      <c r="A557" s="1" t="n">
        <f aca="false">I557+(H557*60)+(G557*3600)</f>
        <v>73351</v>
      </c>
      <c r="B557" s="2" t="str">
        <f aca="false">CONCATENATE(D557,E557,F557,G557,H557,I557)</f>
        <v>20171114202231</v>
      </c>
      <c r="C557" s="1" t="str">
        <f aca="false">CONCATENATE(D557,E557,F557)</f>
        <v>20171114</v>
      </c>
      <c r="D557" s="1" t="n">
        <v>2017</v>
      </c>
      <c r="E557" s="1" t="n">
        <v>11</v>
      </c>
      <c r="F557" s="1" t="n">
        <v>14</v>
      </c>
      <c r="G557" s="1" t="n">
        <v>20</v>
      </c>
      <c r="H557" s="1" t="n">
        <v>22</v>
      </c>
      <c r="I557" s="1" t="n">
        <v>31</v>
      </c>
      <c r="J557" s="1" t="n">
        <v>922</v>
      </c>
      <c r="K557" s="1" t="s">
        <v>11</v>
      </c>
      <c r="L557" s="1" t="e">
        <f aca="false">IF(#REF!=#REF!,IF(K557="Stroke",IF(K558="Stroke",IF((J558-J557)&lt;0,1000+J558-J557,J558-J557),""),""),"")</f>
        <v>#REF!</v>
      </c>
      <c r="M557" s="1" t="s">
        <v>1</v>
      </c>
      <c r="N557" s="1" t="s">
        <v>2</v>
      </c>
      <c r="O557" s="1" t="n">
        <v>27</v>
      </c>
      <c r="P557" s="1" t="e">
        <f aca="false">IF(#REF!=#REF!,IF(K557="Stroke",IF(K558="Stroke",IF(#REF!=#REF!,IF(Q557=Q558,IF((J558-J557)&lt;0,1000+J558-J557-O557,J558-J557-O557),""),""),""),""),"")</f>
        <v>#REF!</v>
      </c>
      <c r="Q557" s="1" t="n">
        <v>1</v>
      </c>
      <c r="R557" s="1" t="e">
        <f aca="false">IF(#REF!&lt;&gt;#REF!,COUNTIFS($K$112:$K$1378,$K$112,#REF!,#REF!),"")</f>
        <v>#REF!</v>
      </c>
      <c r="S557" s="1" t="e">
        <f aca="false">IF(AND(#REF!&lt;&gt;#REF!,#REF!=#REF!,M557="positive",M558="negative"),1,"")</f>
        <v>#REF!</v>
      </c>
      <c r="T557" s="1" t="e">
        <f aca="false">IF(AND(#REF!=#REF!,K:K="stroke",M:M="positive",S557&lt;&gt;"1"),1,"")</f>
        <v>#REF!</v>
      </c>
      <c r="U557" s="1" t="e">
        <f aca="false">IF((AND(R557&lt;&gt;"",W557&lt;&gt;1,K:K="stroke",M:M="negative",#REF!=#REF!)),IF(W557&lt;&gt;0,"",1),"")</f>
        <v>#REF!</v>
      </c>
      <c r="V557" s="1" t="e">
        <f aca="false">IF(R557="","",(SUM(S557:U557)+W557))</f>
        <v>#REF!</v>
      </c>
      <c r="W557" s="1" t="e">
        <f aca="false">IF(#REF!&lt;&gt;#REF!,COUNTIFS($K$112:$K$1378,"up",#REF!,#REF!),"")</f>
        <v>#REF!</v>
      </c>
      <c r="X557" s="1" t="e">
        <f aca="false">IF(#REF!&lt;&gt;#REF!,COUNTIFS($K$112:$K$1378,"SRS",#REF!,#REF!),"")</f>
        <v>#REF!</v>
      </c>
      <c r="Y557" s="1" t="e">
        <f aca="false">IF(R557&lt;&gt;"",IF(R557=1,"",COUNTIFS($O$112:$O$1378,"&gt;40",#REF!,#REF!)),"")</f>
        <v>#REF!</v>
      </c>
    </row>
    <row r="558" customFormat="false" ht="15.75" hidden="false" customHeight="false" outlineLevel="0" collapsed="false">
      <c r="A558" s="1" t="n">
        <f aca="false">I558+(H558*60)+(G558*3600)</f>
        <v>73351</v>
      </c>
      <c r="B558" s="2" t="str">
        <f aca="false">CONCATENATE(D558,E558,F558,G558,H558,I558)</f>
        <v>20171114202231</v>
      </c>
      <c r="C558" s="1" t="str">
        <f aca="false">CONCATENATE(D558,E558,F558)</f>
        <v>20171114</v>
      </c>
      <c r="D558" s="1" t="n">
        <v>2017</v>
      </c>
      <c r="E558" s="1" t="n">
        <v>11</v>
      </c>
      <c r="F558" s="1" t="n">
        <v>14</v>
      </c>
      <c r="G558" s="1" t="n">
        <v>20</v>
      </c>
      <c r="H558" s="1" t="n">
        <v>22</v>
      </c>
      <c r="I558" s="1" t="n">
        <v>31</v>
      </c>
      <c r="J558" s="1" t="n">
        <v>938</v>
      </c>
      <c r="K558" s="1" t="s">
        <v>4</v>
      </c>
      <c r="L558" s="1" t="e">
        <f aca="false">IF(#REF!=#REF!,IF(K558="Stroke",IF(K559="Stroke",IF((J559-J558)&lt;0,1000+J559-J558,J559-J558),""),""),"")</f>
        <v>#REF!</v>
      </c>
      <c r="M558" s="1" t="s">
        <v>1</v>
      </c>
      <c r="N558" s="1" t="s">
        <v>2</v>
      </c>
      <c r="O558" s="1" t="n">
        <v>0</v>
      </c>
      <c r="P558" s="1" t="e">
        <f aca="false">IF(#REF!=#REF!,IF(K558="Stroke",IF(K559="Stroke",IF(#REF!=#REF!,IF(Q558=Q559,IF((J559-J558)&lt;0,1000+J559-J558-O558,J559-J558-O558),""),""),""),""),"")</f>
        <v>#REF!</v>
      </c>
      <c r="Q558" s="1" t="n">
        <v>1</v>
      </c>
      <c r="R558" s="1" t="e">
        <f aca="false">IF(#REF!&lt;&gt;#REF!,COUNTIFS($K$112:$K$1378,$K$112,#REF!,#REF!),"")</f>
        <v>#REF!</v>
      </c>
      <c r="S558" s="1" t="e">
        <f aca="false">IF(AND(#REF!&lt;&gt;#REF!,#REF!=#REF!,M558="positive",M559="negative"),1,"")</f>
        <v>#REF!</v>
      </c>
      <c r="T558" s="1" t="e">
        <f aca="false">IF(AND(#REF!=#REF!,K:K="stroke",M:M="positive",S558&lt;&gt;"1"),1,"")</f>
        <v>#REF!</v>
      </c>
      <c r="U558" s="1" t="e">
        <f aca="false">IF((AND(R558&lt;&gt;"",W558&lt;&gt;1,K:K="stroke",M:M="negative",#REF!=#REF!)),IF(W558&lt;&gt;0,"",1),"")</f>
        <v>#REF!</v>
      </c>
      <c r="V558" s="1" t="e">
        <f aca="false">IF(R558="","",(SUM(S558:U558)+W558))</f>
        <v>#REF!</v>
      </c>
      <c r="W558" s="1" t="e">
        <f aca="false">IF(#REF!&lt;&gt;#REF!,COUNTIFS($K$112:$K$1378,"up",#REF!,#REF!),"")</f>
        <v>#REF!</v>
      </c>
      <c r="X558" s="1" t="e">
        <f aca="false">IF(#REF!&lt;&gt;#REF!,COUNTIFS($K$112:$K$1378,"SRS",#REF!,#REF!),"")</f>
        <v>#REF!</v>
      </c>
      <c r="Y558" s="1" t="e">
        <f aca="false">IF(R558&lt;&gt;"",IF(R558=1,"",COUNTIFS($O$112:$O$1378,"&gt;40",#REF!,#REF!)),"")</f>
        <v>#REF!</v>
      </c>
    </row>
    <row r="559" customFormat="false" ht="15.75" hidden="false" customHeight="false" outlineLevel="0" collapsed="false">
      <c r="A559" s="5" t="n">
        <f aca="false">I559+(H559*60)+(G559*3600)</f>
        <v>73448</v>
      </c>
      <c r="B559" s="6" t="str">
        <f aca="false">CONCATENATE(D559,E559,F559,G559,H559,I559)</f>
        <v>2017111420248</v>
      </c>
      <c r="C559" s="5" t="str">
        <f aca="false">CONCATENATE(D559,E559,F559)</f>
        <v>20171114</v>
      </c>
      <c r="D559" s="5" t="n">
        <v>2017</v>
      </c>
      <c r="E559" s="5" t="n">
        <v>11</v>
      </c>
      <c r="F559" s="5" t="n">
        <v>14</v>
      </c>
      <c r="G559" s="5" t="n">
        <v>20</v>
      </c>
      <c r="H559" s="5" t="n">
        <v>24</v>
      </c>
      <c r="I559" s="5" t="n">
        <v>8</v>
      </c>
      <c r="J559" s="5" t="n">
        <v>175</v>
      </c>
      <c r="K559" s="5" t="s">
        <v>11</v>
      </c>
      <c r="L559" s="5" t="e">
        <f aca="false">IF(#REF!=#REF!,IF(K559="Stroke",IF(K560="Stroke",IF((J560-J559)&lt;0,1000+J560-J559,J560-J559),""),""),"")</f>
        <v>#REF!</v>
      </c>
      <c r="M559" s="5" t="s">
        <v>1</v>
      </c>
      <c r="N559" s="5" t="s">
        <v>2</v>
      </c>
      <c r="O559" s="5" t="n">
        <v>17</v>
      </c>
      <c r="P559" s="5" t="e">
        <f aca="false">IF(#REF!=#REF!,IF(K559="Stroke",IF(K560="Stroke",IF(#REF!=#REF!,IF(Q559=Q560,IF((J560-J559)&lt;0,1000+J560-J559-O559,J560-J559-O559),""),""),""),""),"")</f>
        <v>#REF!</v>
      </c>
      <c r="Q559" s="5" t="n">
        <v>1</v>
      </c>
      <c r="R559" s="5" t="e">
        <f aca="false">IF(#REF!&lt;&gt;#REF!,COUNTIFS($K$112:$K$1378,$K$112,#REF!,#REF!),"")</f>
        <v>#REF!</v>
      </c>
      <c r="S559" s="5" t="e">
        <f aca="false">IF(AND(#REF!&lt;&gt;#REF!,#REF!=#REF!,M559="positive",M560="negative"),1,"")</f>
        <v>#REF!</v>
      </c>
      <c r="T559" s="5" t="e">
        <f aca="false">IF(AND(#REF!=#REF!,K:K="stroke",M:M="positive",S559&lt;&gt;"1"),1,"")</f>
        <v>#REF!</v>
      </c>
      <c r="U559" s="5" t="e">
        <f aca="false">IF((AND(R559&lt;&gt;"",W559&lt;&gt;1,K:K="stroke",M:M="negative",#REF!=#REF!)),IF(W559&lt;&gt;0,"",1),"")</f>
        <v>#REF!</v>
      </c>
      <c r="V559" s="5" t="e">
        <f aca="false">IF(R559="","",(SUM(S559:U559)+W559))</f>
        <v>#REF!</v>
      </c>
      <c r="W559" s="5" t="e">
        <f aca="false">IF(#REF!&lt;&gt;#REF!,COUNTIFS($K$112:$K$1378,"up",#REF!,#REF!),"")</f>
        <v>#REF!</v>
      </c>
      <c r="X559" s="5" t="e">
        <f aca="false">IF(#REF!&lt;&gt;#REF!,COUNTIFS($K$112:$K$1378,"SRS",#REF!,#REF!),"")</f>
        <v>#REF!</v>
      </c>
      <c r="Y559" s="5" t="e">
        <f aca="false">IF(R559&lt;&gt;"",IF(R559=1,"",COUNTIFS($O$112:$O$1378,"&gt;40",#REF!,#REF!)),"")</f>
        <v>#REF!</v>
      </c>
      <c r="Z559" s="5"/>
      <c r="AA559" s="5"/>
      <c r="AB559" s="5"/>
      <c r="AC559" s="5"/>
      <c r="AD559" s="5"/>
      <c r="AE559" s="5"/>
      <c r="AF559" s="5"/>
      <c r="AG559" s="5"/>
      <c r="AH559" s="5"/>
    </row>
    <row r="560" customFormat="false" ht="15.75" hidden="false" customHeight="false" outlineLevel="0" collapsed="false">
      <c r="A560" s="1" t="n">
        <f aca="false">I560+(H560*60)+(G560*3600)</f>
        <v>73448</v>
      </c>
      <c r="B560" s="2" t="str">
        <f aca="false">CONCATENATE(D560,E560,F560,G560,H560,I560)</f>
        <v>2017111420248</v>
      </c>
      <c r="C560" s="1" t="str">
        <f aca="false">CONCATENATE(D560,E560,F560)</f>
        <v>20171114</v>
      </c>
      <c r="D560" s="1" t="n">
        <v>2017</v>
      </c>
      <c r="E560" s="1" t="n">
        <v>11</v>
      </c>
      <c r="F560" s="1" t="n">
        <v>14</v>
      </c>
      <c r="G560" s="1" t="n">
        <v>20</v>
      </c>
      <c r="H560" s="1" t="n">
        <v>24</v>
      </c>
      <c r="I560" s="1" t="n">
        <v>8</v>
      </c>
      <c r="J560" s="1" t="n">
        <v>262</v>
      </c>
      <c r="K560" s="1" t="s">
        <v>11</v>
      </c>
      <c r="L560" s="1" t="e">
        <f aca="false">IF(#REF!=#REF!,IF(K560="Stroke",IF(K561="Stroke",IF((J561-J560)&lt;0,1000+J561-J560,J561-J560),""),""),"")</f>
        <v>#REF!</v>
      </c>
      <c r="M560" s="1" t="s">
        <v>1</v>
      </c>
      <c r="N560" s="1" t="s">
        <v>2</v>
      </c>
      <c r="O560" s="1" t="n">
        <v>33</v>
      </c>
      <c r="P560" s="1" t="e">
        <f aca="false">IF(#REF!=#REF!,IF(K560="Stroke",IF(K561="Stroke",IF(#REF!=#REF!,IF(Q560=Q561,IF((J561-J560)&lt;0,1000+J561-J560-O560,J561-J560-O560),""),""),""),""),"")</f>
        <v>#REF!</v>
      </c>
      <c r="Q560" s="1" t="n">
        <v>1</v>
      </c>
      <c r="R560" s="1" t="e">
        <f aca="false">IF(#REF!&lt;&gt;#REF!,COUNTIFS($K$112:$K$1378,$K$112,#REF!,#REF!),"")</f>
        <v>#REF!</v>
      </c>
      <c r="S560" s="1" t="e">
        <f aca="false">IF(AND(#REF!&lt;&gt;#REF!,#REF!=#REF!,M560="positive",M561="negative"),1,"")</f>
        <v>#REF!</v>
      </c>
      <c r="T560" s="1" t="e">
        <f aca="false">IF(AND(#REF!=#REF!,K:K="stroke",M:M="positive",S560&lt;&gt;"1"),1,"")</f>
        <v>#REF!</v>
      </c>
      <c r="U560" s="1" t="e">
        <f aca="false">IF((AND(R560&lt;&gt;"",W560&lt;&gt;1,K:K="stroke",M:M="negative",#REF!=#REF!)),IF(W560&lt;&gt;0,"",1),"")</f>
        <v>#REF!</v>
      </c>
      <c r="V560" s="1" t="e">
        <f aca="false">IF(R560="","",(SUM(S560:U560)+W560))</f>
        <v>#REF!</v>
      </c>
      <c r="W560" s="1" t="e">
        <f aca="false">IF(#REF!&lt;&gt;#REF!,COUNTIFS($K$112:$K$1378,"up",#REF!,#REF!),"")</f>
        <v>#REF!</v>
      </c>
      <c r="X560" s="1" t="e">
        <f aca="false">IF(#REF!&lt;&gt;#REF!,COUNTIFS($K$112:$K$1378,"SRS",#REF!,#REF!),"")</f>
        <v>#REF!</v>
      </c>
      <c r="Y560" s="1" t="e">
        <f aca="false">IF(R560&lt;&gt;"",IF(R560=1,"",COUNTIFS($O$112:$O$1378,"&gt;40",#REF!,#REF!)),"")</f>
        <v>#REF!</v>
      </c>
    </row>
    <row r="561" customFormat="false" ht="15.75" hidden="false" customHeight="false" outlineLevel="0" collapsed="false">
      <c r="A561" s="1" t="n">
        <f aca="false">I561+(H561*60)+(G561*3600)</f>
        <v>73448</v>
      </c>
      <c r="B561" s="2" t="str">
        <f aca="false">CONCATENATE(D561,E561,F561,G561,H561,I561)</f>
        <v>2017111420248</v>
      </c>
      <c r="C561" s="1" t="str">
        <f aca="false">CONCATENATE(D561,E561,F561)</f>
        <v>20171114</v>
      </c>
      <c r="D561" s="1" t="n">
        <v>2017</v>
      </c>
      <c r="E561" s="1" t="n">
        <v>11</v>
      </c>
      <c r="F561" s="1" t="n">
        <v>14</v>
      </c>
      <c r="G561" s="1" t="n">
        <v>20</v>
      </c>
      <c r="H561" s="1" t="n">
        <v>24</v>
      </c>
      <c r="I561" s="1" t="n">
        <v>8</v>
      </c>
      <c r="J561" s="1" t="n">
        <v>305</v>
      </c>
      <c r="K561" s="1" t="s">
        <v>11</v>
      </c>
      <c r="L561" s="1" t="e">
        <f aca="false">IF(#REF!=#REF!,IF(K561="Stroke",IF(K562="Stroke",IF((J562-J561)&lt;0,1000+J562-J561,J562-J561),""),""),"")</f>
        <v>#REF!</v>
      </c>
      <c r="M561" s="1" t="s">
        <v>1</v>
      </c>
      <c r="N561" s="1" t="s">
        <v>2</v>
      </c>
      <c r="O561" s="1" t="n">
        <v>222</v>
      </c>
      <c r="P561" s="1" t="e">
        <f aca="false">IF(#REF!=#REF!,IF(K561="Stroke",IF(K562="Stroke",IF(#REF!=#REF!,IF(Q561=Q562,IF((J562-J561)&lt;0,1000+J562-J561-O561,J562-J561-O561),""),""),""),""),"")</f>
        <v>#REF!</v>
      </c>
      <c r="Q561" s="1" t="n">
        <v>1</v>
      </c>
      <c r="R561" s="1" t="e">
        <f aca="false">IF(#REF!&lt;&gt;#REF!,COUNTIFS($K$112:$K$1378,$K$112,#REF!,#REF!),"")</f>
        <v>#REF!</v>
      </c>
      <c r="S561" s="1" t="e">
        <f aca="false">IF(AND(#REF!&lt;&gt;#REF!,#REF!=#REF!,M561="positive",M562="negative"),1,"")</f>
        <v>#REF!</v>
      </c>
      <c r="T561" s="1" t="e">
        <f aca="false">IF(AND(#REF!=#REF!,K:K="stroke",M:M="positive",S561&lt;&gt;"1"),1,"")</f>
        <v>#REF!</v>
      </c>
      <c r="U561" s="1" t="e">
        <f aca="false">IF((AND(R561&lt;&gt;"",W561&lt;&gt;1,K:K="stroke",M:M="negative",#REF!=#REF!)),IF(W561&lt;&gt;0,"",1),"")</f>
        <v>#REF!</v>
      </c>
      <c r="V561" s="1" t="e">
        <f aca="false">IF(R561="","",(SUM(S561:U561)+W561))</f>
        <v>#REF!</v>
      </c>
      <c r="W561" s="1" t="e">
        <f aca="false">IF(#REF!&lt;&gt;#REF!,COUNTIFS($K$112:$K$1378,"up",#REF!,#REF!),"")</f>
        <v>#REF!</v>
      </c>
      <c r="X561" s="1" t="e">
        <f aca="false">IF(#REF!&lt;&gt;#REF!,COUNTIFS($K$112:$K$1378,"SRS",#REF!,#REF!),"")</f>
        <v>#REF!</v>
      </c>
      <c r="Y561" s="1" t="e">
        <f aca="false">IF(R561&lt;&gt;"",IF(R561=1,"",COUNTIFS($O$112:$O$1378,"&gt;40",#REF!,#REF!)),"")</f>
        <v>#REF!</v>
      </c>
      <c r="Z561" s="1" t="s">
        <v>15</v>
      </c>
    </row>
    <row r="562" customFormat="false" ht="15.75" hidden="false" customHeight="false" outlineLevel="0" collapsed="false">
      <c r="A562" s="1" t="n">
        <f aca="false">I562+(H562*60)+(G562*3600)</f>
        <v>73448</v>
      </c>
      <c r="B562" s="2" t="str">
        <f aca="false">CONCATENATE(D562,E562,F562,G562,H562,I562)</f>
        <v>2017111420248</v>
      </c>
      <c r="C562" s="1" t="str">
        <f aca="false">CONCATENATE(D562,E562,F562)</f>
        <v>20171114</v>
      </c>
      <c r="D562" s="1" t="n">
        <v>2017</v>
      </c>
      <c r="E562" s="1" t="n">
        <v>11</v>
      </c>
      <c r="F562" s="1" t="n">
        <v>14</v>
      </c>
      <c r="G562" s="1" t="n">
        <v>20</v>
      </c>
      <c r="H562" s="1" t="n">
        <v>24</v>
      </c>
      <c r="I562" s="1" t="n">
        <v>8</v>
      </c>
      <c r="J562" s="1" t="n">
        <v>502</v>
      </c>
      <c r="K562" s="1" t="s">
        <v>4</v>
      </c>
      <c r="L562" s="1" t="e">
        <f aca="false">IF(#REF!=#REF!,IF(K562="Stroke",IF(K563="Stroke",IF((J563-J562)&lt;0,1000+J563-J562,J563-J562),""),""),"")</f>
        <v>#REF!</v>
      </c>
      <c r="M562" s="1" t="s">
        <v>1</v>
      </c>
      <c r="N562" s="1" t="s">
        <v>2</v>
      </c>
      <c r="O562" s="1" t="n">
        <v>0</v>
      </c>
      <c r="P562" s="1" t="e">
        <f aca="false">IF(#REF!=#REF!,IF(K562="Stroke",IF(K563="Stroke",IF(#REF!=#REF!,IF(Q562=Q563,IF((J563-J562)&lt;0,1000+J563-J562-O562,J563-J562-O562),""),""),""),""),"")</f>
        <v>#REF!</v>
      </c>
      <c r="Q562" s="1" t="n">
        <v>1</v>
      </c>
      <c r="R562" s="1" t="e">
        <f aca="false">IF(#REF!&lt;&gt;#REF!,COUNTIFS($K$112:$K$1378,$K$112,#REF!,#REF!),"")</f>
        <v>#REF!</v>
      </c>
      <c r="S562" s="1" t="e">
        <f aca="false">IF(AND(#REF!&lt;&gt;#REF!,#REF!=#REF!,M562="positive",M563="negative"),1,"")</f>
        <v>#REF!</v>
      </c>
      <c r="T562" s="1" t="e">
        <f aca="false">IF(AND(#REF!=#REF!,K:K="stroke",M:M="positive",S562&lt;&gt;"1"),1,"")</f>
        <v>#REF!</v>
      </c>
      <c r="U562" s="1" t="e">
        <f aca="false">IF((AND(R562&lt;&gt;"",W562&lt;&gt;1,K:K="stroke",M:M="negative",#REF!=#REF!)),IF(W562&lt;&gt;0,"",1),"")</f>
        <v>#REF!</v>
      </c>
      <c r="V562" s="1" t="e">
        <f aca="false">IF(R562="","",(SUM(S562:U562)+W562))</f>
        <v>#REF!</v>
      </c>
      <c r="W562" s="1" t="e">
        <f aca="false">IF(#REF!&lt;&gt;#REF!,COUNTIFS($K$112:$K$1378,"up",#REF!,#REF!),"")</f>
        <v>#REF!</v>
      </c>
      <c r="X562" s="1" t="e">
        <f aca="false">IF(#REF!&lt;&gt;#REF!,COUNTIFS($K$112:$K$1378,"SRS",#REF!,#REF!),"")</f>
        <v>#REF!</v>
      </c>
      <c r="Y562" s="1" t="e">
        <f aca="false">IF(R562&lt;&gt;"",IF(R562=1,"",COUNTIFS($O$112:$O$1378,"&gt;40",#REF!,#REF!)),"")</f>
        <v>#REF!</v>
      </c>
    </row>
    <row r="563" customFormat="false" ht="15.75" hidden="false" customHeight="false" outlineLevel="0" collapsed="false">
      <c r="A563" s="1" t="n">
        <f aca="false">I563+(H563*60)+(G563*3600)</f>
        <v>73448</v>
      </c>
      <c r="B563" s="2" t="str">
        <f aca="false">CONCATENATE(D563,E563,F563,G563,H563,I563)</f>
        <v>2017111420248</v>
      </c>
      <c r="C563" s="1" t="str">
        <f aca="false">CONCATENATE(D563,E563,F563)</f>
        <v>20171114</v>
      </c>
      <c r="D563" s="1" t="n">
        <v>2017</v>
      </c>
      <c r="E563" s="1" t="n">
        <v>11</v>
      </c>
      <c r="F563" s="1" t="n">
        <v>14</v>
      </c>
      <c r="G563" s="1" t="n">
        <v>20</v>
      </c>
      <c r="H563" s="1" t="n">
        <v>24</v>
      </c>
      <c r="I563" s="1" t="n">
        <v>8</v>
      </c>
      <c r="J563" s="1" t="n">
        <v>564</v>
      </c>
      <c r="K563" s="1" t="s">
        <v>11</v>
      </c>
      <c r="L563" s="1" t="e">
        <f aca="false">IF(#REF!=#REF!,IF(K563="Stroke",IF(K564="Stroke",IF((J564-J563)&lt;0,1000+J564-J563,J564-J563),""),""),"")</f>
        <v>#REF!</v>
      </c>
      <c r="M563" s="1" t="s">
        <v>1</v>
      </c>
      <c r="N563" s="1" t="s">
        <v>2</v>
      </c>
      <c r="O563" s="1" t="n">
        <v>28</v>
      </c>
      <c r="P563" s="1" t="e">
        <f aca="false">IF(#REF!=#REF!,IF(K563="Stroke",IF(K564="Stroke",IF(#REF!=#REF!,IF(Q563=Q564,IF((J564-J563)&lt;0,1000+J564-J563-O563,J564-J563-O563),""),""),""),""),"")</f>
        <v>#REF!</v>
      </c>
      <c r="Q563" s="1" t="n">
        <v>1</v>
      </c>
      <c r="R563" s="1" t="e">
        <f aca="false">IF(#REF!&lt;&gt;#REF!,COUNTIFS($K$112:$K$1378,$K$112,#REF!,#REF!),"")</f>
        <v>#REF!</v>
      </c>
      <c r="S563" s="1" t="e">
        <f aca="false">IF(AND(#REF!&lt;&gt;#REF!,#REF!=#REF!,M563="positive",M564="negative"),1,"")</f>
        <v>#REF!</v>
      </c>
      <c r="T563" s="1" t="e">
        <f aca="false">IF(AND(#REF!=#REF!,K:K="stroke",M:M="positive",S563&lt;&gt;"1"),1,"")</f>
        <v>#REF!</v>
      </c>
      <c r="U563" s="1" t="e">
        <f aca="false">IF((AND(R563&lt;&gt;"",W563&lt;&gt;1,K:K="stroke",M:M="negative",#REF!=#REF!)),IF(W563&lt;&gt;0,"",1),"")</f>
        <v>#REF!</v>
      </c>
      <c r="V563" s="1" t="e">
        <f aca="false">IF(R563="","",(SUM(S563:U563)+W563))</f>
        <v>#REF!</v>
      </c>
      <c r="W563" s="1" t="e">
        <f aca="false">IF(#REF!&lt;&gt;#REF!,COUNTIFS($K$112:$K$1378,"up",#REF!,#REF!),"")</f>
        <v>#REF!</v>
      </c>
      <c r="X563" s="1" t="e">
        <f aca="false">IF(#REF!&lt;&gt;#REF!,COUNTIFS($K$112:$K$1378,"SRS",#REF!,#REF!),"")</f>
        <v>#REF!</v>
      </c>
      <c r="Y563" s="1" t="e">
        <f aca="false">IF(R563&lt;&gt;"",IF(R563=1,"",COUNTIFS($O$112:$O$1378,"&gt;40",#REF!,#REF!)),"")</f>
        <v>#REF!</v>
      </c>
    </row>
    <row r="564" customFormat="false" ht="15.75" hidden="false" customHeight="false" outlineLevel="0" collapsed="false">
      <c r="A564" s="1" t="n">
        <f aca="false">I564+(H564*60)+(G564*3600)</f>
        <v>73448</v>
      </c>
      <c r="B564" s="2" t="str">
        <f aca="false">CONCATENATE(D564,E564,F564,G564,H564,I564)</f>
        <v>2017111420248</v>
      </c>
      <c r="C564" s="1" t="str">
        <f aca="false">CONCATENATE(D564,E564,F564)</f>
        <v>20171114</v>
      </c>
      <c r="D564" s="1" t="n">
        <v>2017</v>
      </c>
      <c r="E564" s="1" t="n">
        <v>11</v>
      </c>
      <c r="F564" s="1" t="n">
        <v>14</v>
      </c>
      <c r="G564" s="1" t="n">
        <v>20</v>
      </c>
      <c r="H564" s="1" t="n">
        <v>24</v>
      </c>
      <c r="I564" s="1" t="n">
        <v>8</v>
      </c>
      <c r="J564" s="1" t="n">
        <v>575</v>
      </c>
      <c r="K564" s="1" t="s">
        <v>4</v>
      </c>
      <c r="L564" s="1" t="e">
        <f aca="false">IF(#REF!=#REF!,IF(K564="Stroke",IF(K565="Stroke",IF((J565-J564)&lt;0,1000+J565-J564,J565-J564),""),""),"")</f>
        <v>#REF!</v>
      </c>
      <c r="M564" s="1" t="s">
        <v>1</v>
      </c>
      <c r="N564" s="1" t="s">
        <v>2</v>
      </c>
      <c r="O564" s="1" t="n">
        <v>0</v>
      </c>
      <c r="P564" s="1" t="e">
        <f aca="false">IF(#REF!=#REF!,IF(K564="Stroke",IF(K565="Stroke",IF(#REF!=#REF!,IF(Q564=Q565,IF((J565-J564)&lt;0,1000+J565-J564-O564,J565-J564-O564),""),""),""),""),"")</f>
        <v>#REF!</v>
      </c>
      <c r="Q564" s="1" t="n">
        <v>1</v>
      </c>
      <c r="R564" s="1" t="e">
        <f aca="false">IF(#REF!&lt;&gt;#REF!,COUNTIFS($K$112:$K$1378,$K$112,#REF!,#REF!),"")</f>
        <v>#REF!</v>
      </c>
      <c r="S564" s="1" t="e">
        <f aca="false">IF(AND(#REF!&lt;&gt;#REF!,#REF!=#REF!,M564="positive",M565="negative"),1,"")</f>
        <v>#REF!</v>
      </c>
      <c r="T564" s="1" t="e">
        <f aca="false">IF(AND(#REF!=#REF!,K:K="stroke",M:M="positive",S564&lt;&gt;"1"),1,"")</f>
        <v>#REF!</v>
      </c>
      <c r="U564" s="1" t="e">
        <f aca="false">IF((AND(R564&lt;&gt;"",W564&lt;&gt;1,K:K="stroke",M:M="negative",#REF!=#REF!)),IF(W564&lt;&gt;0,"",1),"")</f>
        <v>#REF!</v>
      </c>
      <c r="V564" s="1" t="e">
        <f aca="false">IF(R564="","",(SUM(S564:U564)+W564))</f>
        <v>#REF!</v>
      </c>
      <c r="W564" s="1" t="e">
        <f aca="false">IF(#REF!&lt;&gt;#REF!,COUNTIFS($K$112:$K$1378,"up",#REF!,#REF!),"")</f>
        <v>#REF!</v>
      </c>
      <c r="X564" s="1" t="e">
        <f aca="false">IF(#REF!&lt;&gt;#REF!,COUNTIFS($K$112:$K$1378,"SRS",#REF!,#REF!),"")</f>
        <v>#REF!</v>
      </c>
      <c r="Y564" s="1" t="e">
        <f aca="false">IF(R564&lt;&gt;"",IF(R564=1,"",COUNTIFS($O$112:$O$1378,"&gt;40",#REF!,#REF!)),"")</f>
        <v>#REF!</v>
      </c>
    </row>
    <row r="565" s="5" customFormat="true" ht="15.75" hidden="false" customHeight="false" outlineLevel="0" collapsed="false">
      <c r="A565" s="1" t="n">
        <f aca="false">I565+(H565*60)+(G565*3600)</f>
        <v>73448</v>
      </c>
      <c r="B565" s="2" t="str">
        <f aca="false">CONCATENATE(D565,E565,F565,G565,H565,I565)</f>
        <v>2017111420248</v>
      </c>
      <c r="C565" s="1" t="str">
        <f aca="false">CONCATENATE(D565,E565,F565)</f>
        <v>20171114</v>
      </c>
      <c r="D565" s="1" t="n">
        <v>2017</v>
      </c>
      <c r="E565" s="1" t="n">
        <v>11</v>
      </c>
      <c r="F565" s="1" t="n">
        <v>14</v>
      </c>
      <c r="G565" s="1" t="n">
        <v>20</v>
      </c>
      <c r="H565" s="1" t="n">
        <v>24</v>
      </c>
      <c r="I565" s="1" t="n">
        <v>8</v>
      </c>
      <c r="J565" s="1" t="n">
        <v>637</v>
      </c>
      <c r="K565" s="1" t="s">
        <v>11</v>
      </c>
      <c r="L565" s="1" t="e">
        <f aca="false">IF(#REF!=#REF!,IF(K565="Stroke",IF(K566="Stroke",IF((J566-J565)&lt;0,1000+J566-J565,J566-J565),""),""),"")</f>
        <v>#REF!</v>
      </c>
      <c r="M565" s="1" t="s">
        <v>1</v>
      </c>
      <c r="N565" s="1" t="s">
        <v>2</v>
      </c>
      <c r="O565" s="1" t="n">
        <v>98</v>
      </c>
      <c r="P565" s="1" t="e">
        <f aca="false">IF(#REF!=#REF!,IF(K565="Stroke",IF(K566="Stroke",IF(#REF!=#REF!,IF(Q565=Q566,IF((J566-J565)&lt;0,1000+J566-J565-O565,J566-J565-O565),""),""),""),""),"")</f>
        <v>#REF!</v>
      </c>
      <c r="Q565" s="1" t="n">
        <v>1</v>
      </c>
      <c r="R565" s="1" t="e">
        <f aca="false">IF(#REF!&lt;&gt;#REF!,COUNTIFS($K$112:$K$1378,$K$112,#REF!,#REF!),"")</f>
        <v>#REF!</v>
      </c>
      <c r="S565" s="1" t="e">
        <f aca="false">IF(AND(#REF!&lt;&gt;#REF!,#REF!=#REF!,M565="positive",M566="negative"),1,"")</f>
        <v>#REF!</v>
      </c>
      <c r="T565" s="1" t="e">
        <f aca="false">IF(AND(#REF!=#REF!,K:K="stroke",M:M="positive",S565&lt;&gt;"1"),1,"")</f>
        <v>#REF!</v>
      </c>
      <c r="U565" s="1" t="e">
        <f aca="false">IF((AND(R565&lt;&gt;"",W565&lt;&gt;1,K:K="stroke",M:M="negative",#REF!=#REF!)),IF(W565&lt;&gt;0,"",1),"")</f>
        <v>#REF!</v>
      </c>
      <c r="V565" s="1" t="e">
        <f aca="false">IF(R565="","",(SUM(S565:U565)+W565))</f>
        <v>#REF!</v>
      </c>
      <c r="W565" s="1" t="e">
        <f aca="false">IF(#REF!&lt;&gt;#REF!,COUNTIFS($K$112:$K$1378,"up",#REF!,#REF!),"")</f>
        <v>#REF!</v>
      </c>
      <c r="X565" s="1" t="e">
        <f aca="false">IF(#REF!&lt;&gt;#REF!,COUNTIFS($K$112:$K$1378,"SRS",#REF!,#REF!),"")</f>
        <v>#REF!</v>
      </c>
      <c r="Y565" s="1" t="e">
        <f aca="false">IF(R565&lt;&gt;"",IF(R565=1,"",COUNTIFS($O$112:$O$1378,"&gt;40",#REF!,#REF!)),"")</f>
        <v>#REF!</v>
      </c>
      <c r="Z565" s="1"/>
      <c r="AA565" s="1"/>
      <c r="AB565" s="1"/>
      <c r="AC565" s="1"/>
      <c r="AD565" s="1"/>
      <c r="AE565" s="1"/>
      <c r="AF565" s="1"/>
      <c r="AG565" s="1"/>
      <c r="AH565" s="1"/>
    </row>
    <row r="566" customFormat="false" ht="15.75" hidden="false" customHeight="false" outlineLevel="0" collapsed="false">
      <c r="A566" s="1" t="n">
        <f aca="false">I566+(H566*60)+(G566*3600)</f>
        <v>73448</v>
      </c>
      <c r="B566" s="2" t="str">
        <f aca="false">CONCATENATE(D566,E566,F566,G566,H566,I566)</f>
        <v>2017111420248</v>
      </c>
      <c r="C566" s="1" t="str">
        <f aca="false">CONCATENATE(D566,E566,F566)</f>
        <v>20171114</v>
      </c>
      <c r="D566" s="1" t="n">
        <v>2017</v>
      </c>
      <c r="E566" s="1" t="n">
        <v>11</v>
      </c>
      <c r="F566" s="1" t="n">
        <v>14</v>
      </c>
      <c r="G566" s="1" t="n">
        <v>20</v>
      </c>
      <c r="H566" s="1" t="n">
        <v>24</v>
      </c>
      <c r="I566" s="1" t="n">
        <v>8</v>
      </c>
      <c r="J566" s="1" t="n">
        <v>751</v>
      </c>
      <c r="K566" s="1" t="s">
        <v>11</v>
      </c>
      <c r="L566" s="1" t="e">
        <f aca="false">IF(#REF!=#REF!,IF(K566="Stroke",IF(K567="Stroke",IF((J567-J566)&lt;0,1000+J567-J566,J567-J566),""),""),"")</f>
        <v>#REF!</v>
      </c>
      <c r="M566" s="1" t="s">
        <v>1</v>
      </c>
      <c r="N566" s="1" t="s">
        <v>2</v>
      </c>
      <c r="O566" s="1" t="n">
        <v>12</v>
      </c>
      <c r="P566" s="1" t="e">
        <f aca="false">IF(#REF!=#REF!,IF(K566="Stroke",IF(K567="Stroke",IF(#REF!=#REF!,IF(Q566=Q567,IF((J567-J566)&lt;0,1000+J567-J566-O566,J567-J566-O566),""),""),""),""),"")</f>
        <v>#REF!</v>
      </c>
      <c r="Q566" s="1" t="n">
        <v>1</v>
      </c>
      <c r="R566" s="1" t="e">
        <f aca="false">IF(#REF!&lt;&gt;#REF!,COUNTIFS($K$112:$K$1378,$K$112,#REF!,#REF!),"")</f>
        <v>#REF!</v>
      </c>
      <c r="S566" s="1" t="e">
        <f aca="false">IF(AND(#REF!&lt;&gt;#REF!,#REF!=#REF!,M566="positive",M567="negative"),1,"")</f>
        <v>#REF!</v>
      </c>
      <c r="T566" s="1" t="e">
        <f aca="false">IF(AND(#REF!=#REF!,K:K="stroke",M:M="positive",S566&lt;&gt;"1"),1,"")</f>
        <v>#REF!</v>
      </c>
      <c r="U566" s="1" t="e">
        <f aca="false">IF((AND(R566&lt;&gt;"",W566&lt;&gt;1,K:K="stroke",M:M="negative",#REF!=#REF!)),IF(W566&lt;&gt;0,"",1),"")</f>
        <v>#REF!</v>
      </c>
      <c r="V566" s="1" t="e">
        <f aca="false">IF(R566="","",(SUM(S566:U566)+W566))</f>
        <v>#REF!</v>
      </c>
      <c r="W566" s="1" t="e">
        <f aca="false">IF(#REF!&lt;&gt;#REF!,COUNTIFS($K$112:$K$1378,"up",#REF!,#REF!),"")</f>
        <v>#REF!</v>
      </c>
      <c r="X566" s="1" t="e">
        <f aca="false">IF(#REF!&lt;&gt;#REF!,COUNTIFS($K$112:$K$1378,"SRS",#REF!,#REF!),"")</f>
        <v>#REF!</v>
      </c>
      <c r="Y566" s="1" t="e">
        <f aca="false">IF(R566&lt;&gt;"",IF(R566=1,"",COUNTIFS($O$112:$O$1378,"&gt;40",#REF!,#REF!)),"")</f>
        <v>#REF!</v>
      </c>
    </row>
    <row r="567" customFormat="false" ht="15.75" hidden="false" customHeight="false" outlineLevel="0" collapsed="false">
      <c r="A567" s="1" t="n">
        <f aca="false">I567+(H567*60)+(G567*3600)</f>
        <v>73448</v>
      </c>
      <c r="B567" s="2" t="str">
        <f aca="false">CONCATENATE(D567,E567,F567,G567,H567,I567)</f>
        <v>2017111420248</v>
      </c>
      <c r="C567" s="1" t="str">
        <f aca="false">CONCATENATE(D567,E567,F567)</f>
        <v>20171114</v>
      </c>
      <c r="D567" s="1" t="n">
        <v>2017</v>
      </c>
      <c r="E567" s="1" t="n">
        <v>11</v>
      </c>
      <c r="F567" s="1" t="n">
        <v>14</v>
      </c>
      <c r="G567" s="1" t="n">
        <v>20</v>
      </c>
      <c r="H567" s="1" t="n">
        <v>24</v>
      </c>
      <c r="I567" s="1" t="n">
        <v>8</v>
      </c>
      <c r="J567" s="1" t="n">
        <v>810</v>
      </c>
      <c r="K567" s="1" t="s">
        <v>11</v>
      </c>
      <c r="L567" s="1" t="e">
        <f aca="false">IF(#REF!=#REF!,IF(K567="Stroke",IF(K568="Stroke",IF((J568-J567)&lt;0,1000+J568-J567,J568-J567),""),""),"")</f>
        <v>#REF!</v>
      </c>
      <c r="M567" s="1" t="s">
        <v>1</v>
      </c>
      <c r="N567" s="1" t="s">
        <v>2</v>
      </c>
      <c r="O567" s="1" t="n">
        <v>6</v>
      </c>
      <c r="P567" s="1" t="e">
        <f aca="false">IF(#REF!=#REF!,IF(K567="Stroke",IF(K568="Stroke",IF(#REF!=#REF!,IF(Q567=Q568,IF((J568-J567)&lt;0,1000+J568-J567-O567,J568-J567-O567),""),""),""),""),"")</f>
        <v>#REF!</v>
      </c>
      <c r="Q567" s="1" t="n">
        <v>1</v>
      </c>
      <c r="R567" s="1" t="e">
        <f aca="false">IF(#REF!&lt;&gt;#REF!,COUNTIFS($K$112:$K$1378,$K$112,#REF!,#REF!),"")</f>
        <v>#REF!</v>
      </c>
      <c r="S567" s="1" t="e">
        <f aca="false">IF(AND(#REF!&lt;&gt;#REF!,#REF!=#REF!,M567="positive",M568="negative"),1,"")</f>
        <v>#REF!</v>
      </c>
      <c r="T567" s="1" t="e">
        <f aca="false">IF(AND(#REF!=#REF!,K:K="stroke",M:M="positive",S567&lt;&gt;"1"),1,"")</f>
        <v>#REF!</v>
      </c>
      <c r="U567" s="1" t="e">
        <f aca="false">IF((AND(R567&lt;&gt;"",W567&lt;&gt;1,K:K="stroke",M:M="negative",#REF!=#REF!)),IF(W567&lt;&gt;0,"",1),"")</f>
        <v>#REF!</v>
      </c>
      <c r="V567" s="1" t="e">
        <f aca="false">IF(R567="","",(SUM(S567:U567)+W567))</f>
        <v>#REF!</v>
      </c>
      <c r="W567" s="1" t="e">
        <f aca="false">IF(#REF!&lt;&gt;#REF!,COUNTIFS($K$112:$K$1378,"up",#REF!,#REF!),"")</f>
        <v>#REF!</v>
      </c>
      <c r="X567" s="1" t="e">
        <f aca="false">IF(#REF!&lt;&gt;#REF!,COUNTIFS($K$112:$K$1378,"SRS",#REF!,#REF!),"")</f>
        <v>#REF!</v>
      </c>
      <c r="Y567" s="1" t="e">
        <f aca="false">IF(R567&lt;&gt;"",IF(R567=1,"",COUNTIFS($O$112:$O$1378,"&gt;40",#REF!,#REF!)),"")</f>
        <v>#REF!</v>
      </c>
    </row>
    <row r="568" customFormat="false" ht="15.75" hidden="false" customHeight="false" outlineLevel="0" collapsed="false">
      <c r="A568" s="1" t="n">
        <f aca="false">I568+(H568*60)+(G568*3600)</f>
        <v>73448</v>
      </c>
      <c r="B568" s="2" t="str">
        <f aca="false">CONCATENATE(D568,E568,F568,G568,H568,I568)</f>
        <v>2017111420248</v>
      </c>
      <c r="C568" s="1" t="str">
        <f aca="false">CONCATENATE(D568,E568,F568)</f>
        <v>20171114</v>
      </c>
      <c r="D568" s="1" t="n">
        <v>2017</v>
      </c>
      <c r="E568" s="1" t="n">
        <v>11</v>
      </c>
      <c r="F568" s="1" t="n">
        <v>14</v>
      </c>
      <c r="G568" s="1" t="n">
        <v>20</v>
      </c>
      <c r="H568" s="1" t="n">
        <v>24</v>
      </c>
      <c r="I568" s="1" t="n">
        <v>8</v>
      </c>
      <c r="J568" s="1" t="n">
        <v>822</v>
      </c>
      <c r="K568" s="1" t="s">
        <v>11</v>
      </c>
      <c r="L568" s="1" t="e">
        <f aca="false">IF(#REF!=#REF!,IF(K568="Stroke",IF(K569="Stroke",IF((J569-J568)&lt;0,1000+J569-J568,J569-J568),""),""),"")</f>
        <v>#REF!</v>
      </c>
      <c r="M568" s="1" t="s">
        <v>1</v>
      </c>
      <c r="N568" s="1" t="s">
        <v>2</v>
      </c>
      <c r="O568" s="1" t="n">
        <v>4</v>
      </c>
      <c r="P568" s="1" t="e">
        <f aca="false">IF(#REF!=#REF!,IF(K568="Stroke",IF(K569="Stroke",IF(#REF!=#REF!,IF(Q568=Q569,IF((J569-J568)&lt;0,1000+J569-J568-O568,J569-J568-O568),""),""),""),""),"")</f>
        <v>#REF!</v>
      </c>
      <c r="Q568" s="1" t="n">
        <v>1</v>
      </c>
      <c r="R568" s="1" t="e">
        <f aca="false">IF(#REF!&lt;&gt;#REF!,COUNTIFS($K$112:$K$1378,$K$112,#REF!,#REF!),"")</f>
        <v>#REF!</v>
      </c>
      <c r="S568" s="1" t="e">
        <f aca="false">IF(AND(#REF!&lt;&gt;#REF!,#REF!=#REF!,M568="positive",M569="negative"),1,"")</f>
        <v>#REF!</v>
      </c>
      <c r="T568" s="1" t="e">
        <f aca="false">IF(AND(#REF!=#REF!,K:K="stroke",M:M="positive",S568&lt;&gt;"1"),1,"")</f>
        <v>#REF!</v>
      </c>
      <c r="U568" s="1" t="e">
        <f aca="false">IF((AND(R568&lt;&gt;"",W568&lt;&gt;1,K:K="stroke",M:M="negative",#REF!=#REF!)),IF(W568&lt;&gt;0,"",1),"")</f>
        <v>#REF!</v>
      </c>
      <c r="V568" s="1" t="e">
        <f aca="false">IF(R568="","",(SUM(S568:U568)+W568))</f>
        <v>#REF!</v>
      </c>
      <c r="W568" s="1" t="e">
        <f aca="false">IF(#REF!&lt;&gt;#REF!,COUNTIFS($K$112:$K$1378,"up",#REF!,#REF!),"")</f>
        <v>#REF!</v>
      </c>
      <c r="X568" s="1" t="e">
        <f aca="false">IF(#REF!&lt;&gt;#REF!,COUNTIFS($K$112:$K$1378,"SRS",#REF!,#REF!),"")</f>
        <v>#REF!</v>
      </c>
      <c r="Y568" s="1" t="e">
        <f aca="false">IF(R568&lt;&gt;"",IF(R568=1,"",COUNTIFS($O$112:$O$1378,"&gt;40",#REF!,#REF!)),"")</f>
        <v>#REF!</v>
      </c>
    </row>
    <row r="569" customFormat="false" ht="15.75" hidden="false" customHeight="false" outlineLevel="0" collapsed="false">
      <c r="A569" s="5" t="n">
        <f aca="false">I569+(H569*60)+(G569*3600)</f>
        <v>73487</v>
      </c>
      <c r="B569" s="6" t="str">
        <f aca="false">CONCATENATE(D569,E569,F569,G569,H569,I569)</f>
        <v>20171114202447</v>
      </c>
      <c r="C569" s="5" t="str">
        <f aca="false">CONCATENATE(D569,E569,F569)</f>
        <v>20171114</v>
      </c>
      <c r="D569" s="5" t="n">
        <v>2017</v>
      </c>
      <c r="E569" s="5" t="n">
        <v>11</v>
      </c>
      <c r="F569" s="5" t="n">
        <v>14</v>
      </c>
      <c r="G569" s="5" t="n">
        <v>20</v>
      </c>
      <c r="H569" s="5" t="n">
        <v>24</v>
      </c>
      <c r="I569" s="5" t="n">
        <v>47</v>
      </c>
      <c r="J569" s="5" t="n">
        <v>39</v>
      </c>
      <c r="K569" s="5" t="s">
        <v>11</v>
      </c>
      <c r="L569" s="5" t="e">
        <f aca="false">IF(#REF!=#REF!,IF(K569="Stroke",IF(K570="Stroke",IF((J570-J569)&lt;0,1000+J570-J569,J570-J569),""),""),"")</f>
        <v>#REF!</v>
      </c>
      <c r="M569" s="5" t="s">
        <v>1</v>
      </c>
      <c r="N569" s="5" t="s">
        <v>2</v>
      </c>
      <c r="O569" s="5" t="n">
        <v>7</v>
      </c>
      <c r="P569" s="5" t="e">
        <f aca="false">IF(#REF!=#REF!,IF(K569="Stroke",IF(K570="Stroke",IF(#REF!=#REF!,IF(Q569=Q570,IF((J570-J569)&lt;0,1000+J570-J569-O569,J570-J569-O569),""),""),""),""),"")</f>
        <v>#REF!</v>
      </c>
      <c r="Q569" s="5" t="n">
        <v>1</v>
      </c>
      <c r="R569" s="5" t="e">
        <f aca="false">IF(#REF!&lt;&gt;#REF!,COUNTIFS($K$112:$K$1378,$K$112,#REF!,#REF!),"")</f>
        <v>#REF!</v>
      </c>
      <c r="S569" s="5" t="e">
        <f aca="false">IF(AND(#REF!&lt;&gt;#REF!,#REF!=#REF!,M569="positive",M570="negative"),1,"")</f>
        <v>#REF!</v>
      </c>
      <c r="T569" s="5" t="e">
        <f aca="false">IF(AND(#REF!=#REF!,K:K="stroke",M:M="positive",S569&lt;&gt;"1"),1,"")</f>
        <v>#REF!</v>
      </c>
      <c r="U569" s="5" t="e">
        <f aca="false">IF((AND(R569&lt;&gt;"",W569&lt;&gt;1,K:K="stroke",M:M="negative",#REF!=#REF!)),IF(W569&lt;&gt;0,"",1),"")</f>
        <v>#REF!</v>
      </c>
      <c r="V569" s="5" t="e">
        <f aca="false">IF(R569="","",(SUM(S569:U569)+W569))</f>
        <v>#REF!</v>
      </c>
      <c r="W569" s="5" t="e">
        <f aca="false">IF(#REF!&lt;&gt;#REF!,COUNTIFS($K$112:$K$1378,"up",#REF!,#REF!),"")</f>
        <v>#REF!</v>
      </c>
      <c r="X569" s="5" t="e">
        <f aca="false">IF(#REF!&lt;&gt;#REF!,COUNTIFS($K$112:$K$1378,"SRS",#REF!,#REF!),"")</f>
        <v>#REF!</v>
      </c>
      <c r="Y569" s="5" t="e">
        <f aca="false">IF(R569&lt;&gt;"",IF(R569=1,"",COUNTIFS($O$112:$O$1378,"&gt;40",#REF!,#REF!)),"")</f>
        <v>#REF!</v>
      </c>
      <c r="Z569" s="5"/>
      <c r="AA569" s="5"/>
      <c r="AB569" s="5"/>
      <c r="AC569" s="5"/>
      <c r="AD569" s="5"/>
      <c r="AE569" s="5"/>
      <c r="AF569" s="5"/>
      <c r="AG569" s="5"/>
      <c r="AH569" s="5"/>
    </row>
    <row r="570" s="5" customFormat="true" ht="15.75" hidden="false" customHeight="false" outlineLevel="0" collapsed="false">
      <c r="A570" s="1" t="n">
        <f aca="false">I570+(H570*60)+(G570*3600)</f>
        <v>73487</v>
      </c>
      <c r="B570" s="2" t="str">
        <f aca="false">CONCATENATE(D570,E570,F570,G570,H570,I570)</f>
        <v>20171114202447</v>
      </c>
      <c r="C570" s="1" t="str">
        <f aca="false">CONCATENATE(D570,E570,F570)</f>
        <v>20171114</v>
      </c>
      <c r="D570" s="1" t="n">
        <v>2017</v>
      </c>
      <c r="E570" s="1" t="n">
        <v>11</v>
      </c>
      <c r="F570" s="1" t="n">
        <v>14</v>
      </c>
      <c r="G570" s="1" t="n">
        <v>20</v>
      </c>
      <c r="H570" s="1" t="n">
        <v>24</v>
      </c>
      <c r="I570" s="1" t="n">
        <v>47</v>
      </c>
      <c r="J570" s="1" t="n">
        <v>54</v>
      </c>
      <c r="K570" s="1" t="s">
        <v>16</v>
      </c>
      <c r="L570" s="1" t="e">
        <f aca="false">IF(#REF!=#REF!,IF(K570="Stroke",IF(K571="Stroke",IF((J571-J570)&lt;0,1000+J571-J570,J571-J570),""),""),"")</f>
        <v>#REF!</v>
      </c>
      <c r="M570" s="1" t="s">
        <v>1</v>
      </c>
      <c r="N570" s="1" t="s">
        <v>2</v>
      </c>
      <c r="O570" s="1" t="n">
        <v>0</v>
      </c>
      <c r="P570" s="1" t="e">
        <f aca="false">IF(#REF!=#REF!,IF(K570="Stroke",IF(K571="Stroke",IF(#REF!=#REF!,IF(Q570=Q571,IF((J571-J570)&lt;0,1000+J571-J570-O570,J571-J570-O570),""),""),""),""),"")</f>
        <v>#REF!</v>
      </c>
      <c r="Q570" s="1"/>
      <c r="R570" s="1" t="e">
        <f aca="false">IF(#REF!&lt;&gt;#REF!,COUNTIFS($K$112:$K$1378,$K$112,#REF!,#REF!),"")</f>
        <v>#REF!</v>
      </c>
      <c r="S570" s="1" t="e">
        <f aca="false">IF(AND(#REF!&lt;&gt;#REF!,#REF!=#REF!,M570="positive",M571="negative"),1,"")</f>
        <v>#REF!</v>
      </c>
      <c r="T570" s="1" t="e">
        <f aca="false">IF(AND(#REF!=#REF!,K:K="stroke",M:M="positive",S570&lt;&gt;"1"),1,"")</f>
        <v>#REF!</v>
      </c>
      <c r="U570" s="1" t="e">
        <f aca="false">IF((AND(R570&lt;&gt;"",W570&lt;&gt;1,K:K="stroke",M:M="negative",#REF!=#REF!)),IF(W570&lt;&gt;0,"",1),"")</f>
        <v>#REF!</v>
      </c>
      <c r="V570" s="1" t="e">
        <f aca="false">IF(R570="","",(SUM(S570:U570)+W570))</f>
        <v>#REF!</v>
      </c>
      <c r="W570" s="1" t="e">
        <f aca="false">IF(#REF!&lt;&gt;#REF!,COUNTIFS($K$112:$K$1378,"up",#REF!,#REF!),"")</f>
        <v>#REF!</v>
      </c>
      <c r="X570" s="1" t="e">
        <f aca="false">IF(#REF!&lt;&gt;#REF!,COUNTIFS($K$112:$K$1378,"SRS",#REF!,#REF!),"")</f>
        <v>#REF!</v>
      </c>
      <c r="Y570" s="1" t="e">
        <f aca="false">IF(R570&lt;&gt;"",IF(R570=1,"",COUNTIFS($O$112:$O$1378,"&gt;40",#REF!,#REF!)),"")</f>
        <v>#REF!</v>
      </c>
      <c r="Z570" s="1"/>
      <c r="AA570" s="1"/>
      <c r="AB570" s="1"/>
      <c r="AC570" s="1"/>
      <c r="AD570" s="1"/>
      <c r="AE570" s="1"/>
      <c r="AF570" s="1"/>
      <c r="AG570" s="1"/>
      <c r="AH570" s="1"/>
    </row>
    <row r="571" customFormat="false" ht="15.75" hidden="false" customHeight="false" outlineLevel="0" collapsed="false">
      <c r="A571" s="1" t="n">
        <f aca="false">I571+(H571*60)+(G571*3600)</f>
        <v>73487</v>
      </c>
      <c r="B571" s="2" t="str">
        <f aca="false">CONCATENATE(D571,E571,F571,G571,H571,I571)</f>
        <v>20171114202447</v>
      </c>
      <c r="C571" s="1" t="str">
        <f aca="false">CONCATENATE(D571,E571,F571)</f>
        <v>20171114</v>
      </c>
      <c r="D571" s="1" t="n">
        <v>2017</v>
      </c>
      <c r="E571" s="1" t="n">
        <v>11</v>
      </c>
      <c r="F571" s="1" t="n">
        <v>14</v>
      </c>
      <c r="G571" s="1" t="n">
        <v>20</v>
      </c>
      <c r="H571" s="1" t="n">
        <v>24</v>
      </c>
      <c r="I571" s="1" t="n">
        <v>47</v>
      </c>
      <c r="J571" s="1" t="n">
        <v>68</v>
      </c>
      <c r="K571" s="1" t="s">
        <v>11</v>
      </c>
      <c r="L571" s="1" t="e">
        <f aca="false">IF(#REF!=#REF!,IF(K571="Stroke",IF(K572="Stroke",IF((J572-J571)&lt;0,1000+J572-J571,J572-J571),""),""),"")</f>
        <v>#REF!</v>
      </c>
      <c r="M571" s="1" t="s">
        <v>1</v>
      </c>
      <c r="N571" s="1" t="s">
        <v>2</v>
      </c>
      <c r="O571" s="1" t="n">
        <v>12</v>
      </c>
      <c r="P571" s="1" t="e">
        <f aca="false">IF(#REF!=#REF!,IF(K571="Stroke",IF(K572="Stroke",IF(#REF!=#REF!,IF(Q571=Q572,IF((J572-J571)&lt;0,1000+J572-J571-O571,J572-J571-O571),""),""),""),""),"")</f>
        <v>#REF!</v>
      </c>
      <c r="Q571" s="1" t="n">
        <v>1</v>
      </c>
      <c r="R571" s="1" t="e">
        <f aca="false">IF(#REF!&lt;&gt;#REF!,COUNTIFS($K$112:$K$1378,$K$112,#REF!,#REF!),"")</f>
        <v>#REF!</v>
      </c>
      <c r="S571" s="1" t="e">
        <f aca="false">IF(AND(#REF!&lt;&gt;#REF!,#REF!=#REF!,M571="positive",M572="negative"),1,"")</f>
        <v>#REF!</v>
      </c>
      <c r="T571" s="1" t="e">
        <f aca="false">IF(AND(#REF!=#REF!,K:K="stroke",M:M="positive",S571&lt;&gt;"1"),1,"")</f>
        <v>#REF!</v>
      </c>
      <c r="U571" s="1" t="e">
        <f aca="false">IF((AND(R571&lt;&gt;"",W571&lt;&gt;1,K:K="stroke",M:M="negative",#REF!=#REF!)),IF(W571&lt;&gt;0,"",1),"")</f>
        <v>#REF!</v>
      </c>
      <c r="V571" s="1" t="e">
        <f aca="false">IF(R571="","",(SUM(S571:U571)+W571))</f>
        <v>#REF!</v>
      </c>
      <c r="W571" s="1" t="e">
        <f aca="false">IF(#REF!&lt;&gt;#REF!,COUNTIFS($K$112:$K$1378,"up",#REF!,#REF!),"")</f>
        <v>#REF!</v>
      </c>
      <c r="X571" s="1" t="e">
        <f aca="false">IF(#REF!&lt;&gt;#REF!,COUNTIFS($K$112:$K$1378,"SRS",#REF!,#REF!),"")</f>
        <v>#REF!</v>
      </c>
      <c r="Y571" s="1" t="e">
        <f aca="false">IF(R571&lt;&gt;"",IF(R571=1,"",COUNTIFS($O$112:$O$1378,"&gt;40",#REF!,#REF!)),"")</f>
        <v>#REF!</v>
      </c>
    </row>
    <row r="572" customFormat="false" ht="15.75" hidden="false" customHeight="false" outlineLevel="0" collapsed="false">
      <c r="A572" s="1" t="n">
        <f aca="false">I572+(H572*60)+(G572*3600)</f>
        <v>73487</v>
      </c>
      <c r="B572" s="2" t="str">
        <f aca="false">CONCATENATE(D572,E572,F572,G572,H572,I572)</f>
        <v>20171114202447</v>
      </c>
      <c r="C572" s="1" t="str">
        <f aca="false">CONCATENATE(D572,E572,F572)</f>
        <v>20171114</v>
      </c>
      <c r="D572" s="1" t="n">
        <v>2017</v>
      </c>
      <c r="E572" s="1" t="n">
        <v>11</v>
      </c>
      <c r="F572" s="1" t="n">
        <v>14</v>
      </c>
      <c r="G572" s="1" t="n">
        <v>20</v>
      </c>
      <c r="H572" s="1" t="n">
        <v>24</v>
      </c>
      <c r="I572" s="1" t="n">
        <v>47</v>
      </c>
      <c r="J572" s="1" t="n">
        <v>100</v>
      </c>
      <c r="K572" s="1" t="s">
        <v>11</v>
      </c>
      <c r="L572" s="1" t="e">
        <f aca="false">IF(#REF!=#REF!,IF(K572="Stroke",IF(K573="Stroke",IF((J573-J572)&lt;0,1000+J573-J572,J573-J572),""),""),"")</f>
        <v>#REF!</v>
      </c>
      <c r="M572" s="1" t="s">
        <v>1</v>
      </c>
      <c r="N572" s="1" t="s">
        <v>2</v>
      </c>
      <c r="O572" s="1" t="n">
        <v>10</v>
      </c>
      <c r="P572" s="1" t="e">
        <f aca="false">IF(#REF!=#REF!,IF(K572="Stroke",IF(K573="Stroke",IF(#REF!=#REF!,IF(Q572=Q573,IF((J573-J572)&lt;0,1000+J573-J572-O572,J573-J572-O572),""),""),""),""),"")</f>
        <v>#REF!</v>
      </c>
      <c r="Q572" s="1" t="n">
        <v>1</v>
      </c>
      <c r="R572" s="1" t="e">
        <f aca="false">IF(#REF!&lt;&gt;#REF!,COUNTIFS($K$112:$K$1378,$K$112,#REF!,#REF!),"")</f>
        <v>#REF!</v>
      </c>
      <c r="S572" s="1" t="e">
        <f aca="false">IF(AND(#REF!&lt;&gt;#REF!,#REF!=#REF!,M572="positive",M573="negative"),1,"")</f>
        <v>#REF!</v>
      </c>
      <c r="T572" s="1" t="e">
        <f aca="false">IF(AND(#REF!=#REF!,K:K="stroke",M:M="positive",S572&lt;&gt;"1"),1,"")</f>
        <v>#REF!</v>
      </c>
      <c r="U572" s="1" t="e">
        <f aca="false">IF((AND(R572&lt;&gt;"",W572&lt;&gt;1,K:K="stroke",M:M="negative",#REF!=#REF!)),IF(W572&lt;&gt;0,"",1),"")</f>
        <v>#REF!</v>
      </c>
      <c r="V572" s="1" t="e">
        <f aca="false">IF(R572="","",(SUM(S572:U572)+W572))</f>
        <v>#REF!</v>
      </c>
      <c r="W572" s="1" t="e">
        <f aca="false">IF(#REF!&lt;&gt;#REF!,COUNTIFS($K$112:$K$1378,"up",#REF!,#REF!),"")</f>
        <v>#REF!</v>
      </c>
      <c r="X572" s="1" t="e">
        <f aca="false">IF(#REF!&lt;&gt;#REF!,COUNTIFS($K$112:$K$1378,"SRS",#REF!,#REF!),"")</f>
        <v>#REF!</v>
      </c>
      <c r="Y572" s="1" t="e">
        <f aca="false">IF(R572&lt;&gt;"",IF(R572=1,"",COUNTIFS($O$112:$O$1378,"&gt;40",#REF!,#REF!)),"")</f>
        <v>#REF!</v>
      </c>
    </row>
    <row r="573" s="5" customFormat="true" ht="15.75" hidden="false" customHeight="false" outlineLevel="0" collapsed="false">
      <c r="A573" s="1" t="n">
        <f aca="false">I573+(H573*60)+(G573*3600)</f>
        <v>73487</v>
      </c>
      <c r="B573" s="2" t="str">
        <f aca="false">CONCATENATE(D573,E573,F573,G573,H573,I573)</f>
        <v>20171114202447</v>
      </c>
      <c r="C573" s="1" t="str">
        <f aca="false">CONCATENATE(D573,E573,F573)</f>
        <v>20171114</v>
      </c>
      <c r="D573" s="1" t="n">
        <v>2017</v>
      </c>
      <c r="E573" s="1" t="n">
        <v>11</v>
      </c>
      <c r="F573" s="1" t="n">
        <v>14</v>
      </c>
      <c r="G573" s="1" t="n">
        <v>20</v>
      </c>
      <c r="H573" s="1" t="n">
        <v>24</v>
      </c>
      <c r="I573" s="1" t="n">
        <v>47</v>
      </c>
      <c r="J573" s="1" t="n">
        <v>123</v>
      </c>
      <c r="K573" s="1" t="s">
        <v>16</v>
      </c>
      <c r="L573" s="1" t="e">
        <f aca="false">IF(#REF!=#REF!,IF(K573="Stroke",IF(K574="Stroke",IF((J574-J573)&lt;0,1000+J574-J573,J574-J573),""),""),"")</f>
        <v>#REF!</v>
      </c>
      <c r="M573" s="1" t="s">
        <v>1</v>
      </c>
      <c r="N573" s="1" t="s">
        <v>2</v>
      </c>
      <c r="O573" s="1" t="n">
        <v>0</v>
      </c>
      <c r="P573" s="1" t="e">
        <f aca="false">IF(#REF!=#REF!,IF(K573="Stroke",IF(K574="Stroke",IF(#REF!=#REF!,IF(Q573=Q574,IF((J574-J573)&lt;0,1000+J574-J573-O573,J574-J573-O573),""),""),""),""),"")</f>
        <v>#REF!</v>
      </c>
      <c r="Q573" s="1"/>
      <c r="R573" s="1" t="e">
        <f aca="false">IF(#REF!&lt;&gt;#REF!,COUNTIFS($K$112:$K$1378,$K$112,#REF!,#REF!),"")</f>
        <v>#REF!</v>
      </c>
      <c r="S573" s="1" t="e">
        <f aca="false">IF(AND(#REF!&lt;&gt;#REF!,#REF!=#REF!,M573="positive",M574="negative"),1,"")</f>
        <v>#REF!</v>
      </c>
      <c r="T573" s="1" t="e">
        <f aca="false">IF(AND(#REF!=#REF!,K:K="stroke",M:M="positive",S573&lt;&gt;"1"),1,"")</f>
        <v>#REF!</v>
      </c>
      <c r="U573" s="1" t="e">
        <f aca="false">IF((AND(R573&lt;&gt;"",W573&lt;&gt;1,K:K="stroke",M:M="negative",#REF!=#REF!)),IF(W573&lt;&gt;0,"",1),"")</f>
        <v>#REF!</v>
      </c>
      <c r="V573" s="1" t="e">
        <f aca="false">IF(R573="","",(SUM(S573:U573)+W573))</f>
        <v>#REF!</v>
      </c>
      <c r="W573" s="1" t="e">
        <f aca="false">IF(#REF!&lt;&gt;#REF!,COUNTIFS($K$112:$K$1378,"up",#REF!,#REF!),"")</f>
        <v>#REF!</v>
      </c>
      <c r="X573" s="1" t="e">
        <f aca="false">IF(#REF!&lt;&gt;#REF!,COUNTIFS($K$112:$K$1378,"SRS",#REF!,#REF!),"")</f>
        <v>#REF!</v>
      </c>
      <c r="Y573" s="1" t="e">
        <f aca="false">IF(R573&lt;&gt;"",IF(R573=1,"",COUNTIFS($O$112:$O$1378,"&gt;40",#REF!,#REF!)),"")</f>
        <v>#REF!</v>
      </c>
      <c r="Z573" s="1"/>
      <c r="AA573" s="1"/>
      <c r="AB573" s="1"/>
      <c r="AC573" s="1"/>
      <c r="AD573" s="1"/>
      <c r="AE573" s="1"/>
      <c r="AF573" s="1"/>
      <c r="AG573" s="1"/>
      <c r="AH573" s="1"/>
    </row>
    <row r="574" customFormat="false" ht="15.75" hidden="false" customHeight="false" outlineLevel="0" collapsed="false">
      <c r="A574" s="1" t="n">
        <f aca="false">I574+(H574*60)+(G574*3600)</f>
        <v>73487</v>
      </c>
      <c r="B574" s="2" t="str">
        <f aca="false">CONCATENATE(D574,E574,F574,G574,H574,I574)</f>
        <v>20171114202447</v>
      </c>
      <c r="C574" s="1" t="str">
        <f aca="false">CONCATENATE(D574,E574,F574)</f>
        <v>20171114</v>
      </c>
      <c r="D574" s="1" t="n">
        <v>2017</v>
      </c>
      <c r="E574" s="1" t="n">
        <v>11</v>
      </c>
      <c r="F574" s="1" t="n">
        <v>14</v>
      </c>
      <c r="G574" s="1" t="n">
        <v>20</v>
      </c>
      <c r="H574" s="1" t="n">
        <v>24</v>
      </c>
      <c r="I574" s="1" t="n">
        <v>47</v>
      </c>
      <c r="J574" s="1" t="n">
        <v>137</v>
      </c>
      <c r="K574" s="1" t="s">
        <v>11</v>
      </c>
      <c r="L574" s="1" t="e">
        <f aca="false">IF(#REF!=#REF!,IF(K574="Stroke",IF(K575="Stroke",IF((J575-J574)&lt;0,1000+J575-J574,J575-J574),""),""),"")</f>
        <v>#REF!</v>
      </c>
      <c r="M574" s="1" t="s">
        <v>1</v>
      </c>
      <c r="N574" s="1" t="s">
        <v>2</v>
      </c>
      <c r="O574" s="1" t="n">
        <v>9</v>
      </c>
      <c r="P574" s="1" t="e">
        <f aca="false">IF(#REF!=#REF!,IF(K574="Stroke",IF(K575="Stroke",IF(#REF!=#REF!,IF(Q574=Q575,IF((J575-J574)&lt;0,1000+J575-J574-O574,J575-J574-O574),""),""),""),""),"")</f>
        <v>#REF!</v>
      </c>
      <c r="Q574" s="1" t="n">
        <v>1</v>
      </c>
      <c r="R574" s="1" t="e">
        <f aca="false">IF(#REF!&lt;&gt;#REF!,COUNTIFS($K$112:$K$1378,$K$112,#REF!,#REF!),"")</f>
        <v>#REF!</v>
      </c>
      <c r="S574" s="1" t="e">
        <f aca="false">IF(AND(#REF!&lt;&gt;#REF!,#REF!=#REF!,M574="positive",M575="negative"),1,"")</f>
        <v>#REF!</v>
      </c>
      <c r="T574" s="1" t="e">
        <f aca="false">IF(AND(#REF!=#REF!,K:K="stroke",M:M="positive",S574&lt;&gt;"1"),1,"")</f>
        <v>#REF!</v>
      </c>
      <c r="U574" s="1" t="e">
        <f aca="false">IF((AND(R574&lt;&gt;"",W574&lt;&gt;1,K:K="stroke",M:M="negative",#REF!=#REF!)),IF(W574&lt;&gt;0,"",1),"")</f>
        <v>#REF!</v>
      </c>
      <c r="V574" s="1" t="e">
        <f aca="false">IF(R574="","",(SUM(S574:U574)+W574))</f>
        <v>#REF!</v>
      </c>
      <c r="W574" s="1" t="e">
        <f aca="false">IF(#REF!&lt;&gt;#REF!,COUNTIFS($K$112:$K$1378,"up",#REF!,#REF!),"")</f>
        <v>#REF!</v>
      </c>
      <c r="X574" s="1" t="e">
        <f aca="false">IF(#REF!&lt;&gt;#REF!,COUNTIFS($K$112:$K$1378,"SRS",#REF!,#REF!),"")</f>
        <v>#REF!</v>
      </c>
      <c r="Y574" s="1" t="e">
        <f aca="false">IF(R574&lt;&gt;"",IF(R574=1,"",COUNTIFS($O$112:$O$1378,"&gt;40",#REF!,#REF!)),"")</f>
        <v>#REF!</v>
      </c>
    </row>
    <row r="575" customFormat="false" ht="15.75" hidden="false" customHeight="false" outlineLevel="0" collapsed="false">
      <c r="A575" s="1" t="n">
        <f aca="false">I575+(H575*60)+(G575*3600)</f>
        <v>73487</v>
      </c>
      <c r="B575" s="2" t="str">
        <f aca="false">CONCATENATE(D575,E575,F575,G575,H575,I575)</f>
        <v>20171114202447</v>
      </c>
      <c r="C575" s="1" t="str">
        <f aca="false">CONCATENATE(D575,E575,F575)</f>
        <v>20171114</v>
      </c>
      <c r="D575" s="1" t="n">
        <v>2017</v>
      </c>
      <c r="E575" s="1" t="n">
        <v>11</v>
      </c>
      <c r="F575" s="1" t="n">
        <v>14</v>
      </c>
      <c r="G575" s="1" t="n">
        <v>20</v>
      </c>
      <c r="H575" s="1" t="n">
        <v>24</v>
      </c>
      <c r="I575" s="1" t="n">
        <v>47</v>
      </c>
      <c r="J575" s="1" t="n">
        <v>153</v>
      </c>
      <c r="K575" s="1" t="s">
        <v>16</v>
      </c>
      <c r="L575" s="1" t="e">
        <f aca="false">IF(#REF!=#REF!,IF(K575="Stroke",IF(K576="Stroke",IF((J576-J575)&lt;0,1000+J576-J575,J576-J575),""),""),"")</f>
        <v>#REF!</v>
      </c>
      <c r="M575" s="1" t="s">
        <v>1</v>
      </c>
      <c r="N575" s="1" t="s">
        <v>2</v>
      </c>
      <c r="O575" s="1" t="n">
        <v>0</v>
      </c>
      <c r="P575" s="1" t="e">
        <f aca="false">IF(#REF!=#REF!,IF(K575="Stroke",IF(K576="Stroke",IF(#REF!=#REF!,IF(Q575=Q576,IF((J576-J575)&lt;0,1000+J576-J575-O575,J576-J575-O575),""),""),""),""),"")</f>
        <v>#REF!</v>
      </c>
      <c r="R575" s="1" t="e">
        <f aca="false">IF(#REF!&lt;&gt;#REF!,COUNTIFS($K$112:$K$1378,$K$112,#REF!,#REF!),"")</f>
        <v>#REF!</v>
      </c>
      <c r="S575" s="1" t="e">
        <f aca="false">IF(AND(#REF!&lt;&gt;#REF!,#REF!=#REF!,M575="positive",M576="negative"),1,"")</f>
        <v>#REF!</v>
      </c>
      <c r="T575" s="1" t="e">
        <f aca="false">IF(AND(#REF!=#REF!,K:K="stroke",M:M="positive",S575&lt;&gt;"1"),1,"")</f>
        <v>#REF!</v>
      </c>
      <c r="U575" s="1" t="e">
        <f aca="false">IF((AND(R575&lt;&gt;"",W575&lt;&gt;1,K:K="stroke",M:M="negative",#REF!=#REF!)),IF(W575&lt;&gt;0,"",1),"")</f>
        <v>#REF!</v>
      </c>
      <c r="V575" s="1" t="e">
        <f aca="false">IF(R575="","",(SUM(S575:U575)+W575))</f>
        <v>#REF!</v>
      </c>
      <c r="W575" s="1" t="e">
        <f aca="false">IF(#REF!&lt;&gt;#REF!,COUNTIFS($K$112:$K$1378,"up",#REF!,#REF!),"")</f>
        <v>#REF!</v>
      </c>
      <c r="X575" s="1" t="e">
        <f aca="false">IF(#REF!&lt;&gt;#REF!,COUNTIFS($K$112:$K$1378,"SRS",#REF!,#REF!),"")</f>
        <v>#REF!</v>
      </c>
      <c r="Y575" s="1" t="e">
        <f aca="false">IF(R575&lt;&gt;"",IF(R575=1,"",COUNTIFS($O$112:$O$1378,"&gt;40",#REF!,#REF!)),"")</f>
        <v>#REF!</v>
      </c>
      <c r="Z575" s="24" t="s">
        <v>51</v>
      </c>
    </row>
    <row r="576" customFormat="false" ht="15.75" hidden="false" customHeight="false" outlineLevel="0" collapsed="false">
      <c r="A576" s="1" t="n">
        <f aca="false">I576+(H576*60)+(G576*3600)</f>
        <v>73487</v>
      </c>
      <c r="B576" s="2" t="str">
        <f aca="false">CONCATENATE(D576,E576,F576,G576,H576,I576)</f>
        <v>20171114202447</v>
      </c>
      <c r="C576" s="1" t="str">
        <f aca="false">CONCATENATE(D576,E576,F576)</f>
        <v>20171114</v>
      </c>
      <c r="D576" s="1" t="n">
        <v>2017</v>
      </c>
      <c r="E576" s="1" t="n">
        <v>11</v>
      </c>
      <c r="F576" s="1" t="n">
        <v>14</v>
      </c>
      <c r="G576" s="1" t="n">
        <v>20</v>
      </c>
      <c r="H576" s="1" t="n">
        <v>24</v>
      </c>
      <c r="I576" s="1" t="n">
        <v>47</v>
      </c>
      <c r="J576" s="1" t="n">
        <v>320</v>
      </c>
      <c r="K576" s="1" t="s">
        <v>11</v>
      </c>
      <c r="L576" s="1" t="e">
        <f aca="false">IF(#REF!=#REF!,IF(K576="Stroke",IF(K577="Stroke",IF((J577-J576)&lt;0,1000+J577-J576,J577-J576),""),""),"")</f>
        <v>#REF!</v>
      </c>
      <c r="M576" s="1" t="s">
        <v>1</v>
      </c>
      <c r="N576" s="1" t="s">
        <v>2</v>
      </c>
      <c r="O576" s="1" t="n">
        <v>28</v>
      </c>
      <c r="P576" s="1" t="e">
        <f aca="false">IF(#REF!=#REF!,IF(K576="Stroke",IF(K577="Stroke",IF(#REF!=#REF!,IF(Q576=Q577,IF((J577-J576)&lt;0,1000+J577-J576-O576,J577-J576-O576),""),""),""),""),"")</f>
        <v>#REF!</v>
      </c>
      <c r="Q576" s="1" t="n">
        <v>1</v>
      </c>
      <c r="R576" s="1" t="e">
        <f aca="false">IF(#REF!&lt;&gt;#REF!,COUNTIFS($K$112:$K$1378,$K$112,#REF!,#REF!),"")</f>
        <v>#REF!</v>
      </c>
      <c r="S576" s="1" t="e">
        <f aca="false">IF(AND(#REF!&lt;&gt;#REF!,#REF!=#REF!,M576="positive",M577="negative"),1,"")</f>
        <v>#REF!</v>
      </c>
      <c r="T576" s="1" t="e">
        <f aca="false">IF(AND(#REF!=#REF!,K:K="stroke",M:M="positive",S576&lt;&gt;"1"),1,"")</f>
        <v>#REF!</v>
      </c>
      <c r="U576" s="1" t="e">
        <f aca="false">IF((AND(R576&lt;&gt;"",W576&lt;&gt;1,K:K="stroke",M:M="negative",#REF!=#REF!)),IF(W576&lt;&gt;0,"",1),"")</f>
        <v>#REF!</v>
      </c>
      <c r="V576" s="1" t="e">
        <f aca="false">IF(R576="","",(SUM(S576:U576)+W576))</f>
        <v>#REF!</v>
      </c>
      <c r="W576" s="1" t="e">
        <f aca="false">IF(#REF!&lt;&gt;#REF!,COUNTIFS($K$112:$K$1378,"up",#REF!,#REF!),"")</f>
        <v>#REF!</v>
      </c>
      <c r="X576" s="1" t="e">
        <f aca="false">IF(#REF!&lt;&gt;#REF!,COUNTIFS($K$112:$K$1378,"SRS",#REF!,#REF!),"")</f>
        <v>#REF!</v>
      </c>
      <c r="Y576" s="1" t="e">
        <f aca="false">IF(R576&lt;&gt;"",IF(R576=1,"",COUNTIFS($O$112:$O$1378,"&gt;40",#REF!,#REF!)),"")</f>
        <v>#REF!</v>
      </c>
      <c r="Z576" s="1" t="s">
        <v>52</v>
      </c>
    </row>
    <row r="577" s="5" customFormat="true" ht="15.75" hidden="false" customHeight="false" outlineLevel="0" collapsed="false">
      <c r="A577" s="1" t="n">
        <f aca="false">I577+(H577*60)+(G577*3600)</f>
        <v>73487</v>
      </c>
      <c r="B577" s="2" t="str">
        <f aca="false">CONCATENATE(D577,E577,F577,G577,H577,I577)</f>
        <v>20171114202447</v>
      </c>
      <c r="C577" s="1" t="str">
        <f aca="false">CONCATENATE(D577,E577,F577)</f>
        <v>20171114</v>
      </c>
      <c r="D577" s="1" t="n">
        <v>2017</v>
      </c>
      <c r="E577" s="1" t="n">
        <v>11</v>
      </c>
      <c r="F577" s="1" t="n">
        <v>14</v>
      </c>
      <c r="G577" s="1" t="n">
        <v>20</v>
      </c>
      <c r="H577" s="1" t="n">
        <v>24</v>
      </c>
      <c r="I577" s="1" t="n">
        <v>47</v>
      </c>
      <c r="J577" s="1" t="n">
        <v>361</v>
      </c>
      <c r="K577" s="1" t="s">
        <v>11</v>
      </c>
      <c r="L577" s="1" t="e">
        <f aca="false">IF(#REF!=#REF!,IF(K577="Stroke",IF(K578="Stroke",IF((J578-J577)&lt;0,1000+J578-J577,J578-J577),""),""),"")</f>
        <v>#REF!</v>
      </c>
      <c r="M577" s="1" t="s">
        <v>1</v>
      </c>
      <c r="N577" s="1" t="s">
        <v>2</v>
      </c>
      <c r="O577" s="1" t="n">
        <v>324</v>
      </c>
      <c r="P577" s="1" t="e">
        <f aca="false">IF(#REF!=#REF!,IF(K577="Stroke",IF(K578="Stroke",IF(#REF!=#REF!,IF(Q577=Q578,IF((J578-J577)&lt;0,1000+J578-J577-O577,J578-J577-O577),""),""),""),""),"")</f>
        <v>#REF!</v>
      </c>
      <c r="Q577" s="1" t="n">
        <v>1</v>
      </c>
      <c r="R577" s="1" t="e">
        <f aca="false">IF(#REF!&lt;&gt;#REF!,COUNTIFS($K$112:$K$1378,$K$112,#REF!,#REF!),"")</f>
        <v>#REF!</v>
      </c>
      <c r="S577" s="1" t="e">
        <f aca="false">IF(AND(#REF!&lt;&gt;#REF!,#REF!=#REF!,M577="positive",M578="negative"),1,"")</f>
        <v>#REF!</v>
      </c>
      <c r="T577" s="1" t="e">
        <f aca="false">IF(AND(#REF!=#REF!,K:K="stroke",M:M="positive",S577&lt;&gt;"1"),1,"")</f>
        <v>#REF!</v>
      </c>
      <c r="U577" s="1" t="e">
        <f aca="false">IF((AND(R577&lt;&gt;"",W577&lt;&gt;1,K:K="stroke",M:M="negative",#REF!=#REF!)),IF(W577&lt;&gt;0,"",1),"")</f>
        <v>#REF!</v>
      </c>
      <c r="V577" s="1" t="e">
        <f aca="false">IF(R577="","",(SUM(S577:U577)+W577))</f>
        <v>#REF!</v>
      </c>
      <c r="W577" s="1" t="e">
        <f aca="false">IF(#REF!&lt;&gt;#REF!,COUNTIFS($K$112:$K$1378,"up",#REF!,#REF!),"")</f>
        <v>#REF!</v>
      </c>
      <c r="X577" s="1" t="e">
        <f aca="false">IF(#REF!&lt;&gt;#REF!,COUNTIFS($K$112:$K$1378,"SRS",#REF!,#REF!),"")</f>
        <v>#REF!</v>
      </c>
      <c r="Y577" s="1" t="e">
        <f aca="false">IF(R577&lt;&gt;"",IF(R577=1,"",COUNTIFS($O$112:$O$1378,"&gt;40",#REF!,#REF!)),"")</f>
        <v>#REF!</v>
      </c>
      <c r="Z577" s="1"/>
      <c r="AA577" s="1"/>
      <c r="AB577" s="1"/>
      <c r="AC577" s="1"/>
      <c r="AD577" s="1"/>
      <c r="AE577" s="1"/>
      <c r="AF577" s="1"/>
      <c r="AG577" s="1"/>
      <c r="AH577" s="1"/>
    </row>
    <row r="578" customFormat="false" ht="15.75" hidden="false" customHeight="false" outlineLevel="0" collapsed="false">
      <c r="A578" s="1" t="n">
        <f aca="false">I578+(H578*60)+(G578*3600)</f>
        <v>73487</v>
      </c>
      <c r="B578" s="2" t="str">
        <f aca="false">CONCATENATE(D578,E578,F578,G578,H578,I578)</f>
        <v>20171114202447</v>
      </c>
      <c r="C578" s="1" t="str">
        <f aca="false">CONCATENATE(D578,E578,F578)</f>
        <v>20171114</v>
      </c>
      <c r="D578" s="1" t="n">
        <v>2017</v>
      </c>
      <c r="E578" s="1" t="n">
        <v>11</v>
      </c>
      <c r="F578" s="1" t="n">
        <v>14</v>
      </c>
      <c r="G578" s="1" t="n">
        <v>20</v>
      </c>
      <c r="H578" s="1" t="n">
        <v>24</v>
      </c>
      <c r="I578" s="1" t="n">
        <v>47</v>
      </c>
      <c r="J578" s="1" t="n">
        <v>365</v>
      </c>
      <c r="K578" s="1" t="s">
        <v>4</v>
      </c>
      <c r="L578" s="1" t="e">
        <f aca="false">IF(#REF!=#REF!,IF(K578="Stroke",IF(K579="Stroke",IF((J579-J578)&lt;0,1000+J579-J578,J579-J578),""),""),"")</f>
        <v>#REF!</v>
      </c>
      <c r="M578" s="1" t="s">
        <v>1</v>
      </c>
      <c r="N578" s="1" t="s">
        <v>2</v>
      </c>
      <c r="O578" s="1" t="n">
        <v>0</v>
      </c>
      <c r="P578" s="1" t="e">
        <f aca="false">IF(#REF!=#REF!,IF(K578="Stroke",IF(K579="Stroke",IF(#REF!=#REF!,IF(Q578=Q579,IF((J579-J578)&lt;0,1000+J579-J578-O578,J579-J578-O578),""),""),""),""),"")</f>
        <v>#REF!</v>
      </c>
      <c r="Q578" s="1" t="n">
        <v>1</v>
      </c>
      <c r="R578" s="1" t="e">
        <f aca="false">IF(#REF!&lt;&gt;#REF!,COUNTIFS($K$112:$K$1378,$K$112,#REF!,#REF!),"")</f>
        <v>#REF!</v>
      </c>
      <c r="S578" s="1" t="e">
        <f aca="false">IF(AND(#REF!&lt;&gt;#REF!,#REF!=#REF!,M578="positive",M579="negative"),1,"")</f>
        <v>#REF!</v>
      </c>
      <c r="T578" s="1" t="e">
        <f aca="false">IF(AND(#REF!=#REF!,K:K="stroke",M:M="positive",S578&lt;&gt;"1"),1,"")</f>
        <v>#REF!</v>
      </c>
      <c r="U578" s="1" t="e">
        <f aca="false">IF((AND(R578&lt;&gt;"",W578&lt;&gt;1,K:K="stroke",M:M="negative",#REF!=#REF!)),IF(W578&lt;&gt;0,"",1),"")</f>
        <v>#REF!</v>
      </c>
      <c r="V578" s="1" t="e">
        <f aca="false">IF(R578="","",(SUM(S578:U578)+W578))</f>
        <v>#REF!</v>
      </c>
      <c r="W578" s="1" t="e">
        <f aca="false">IF(#REF!&lt;&gt;#REF!,COUNTIFS($K$112:$K$1378,"up",#REF!,#REF!),"")</f>
        <v>#REF!</v>
      </c>
      <c r="X578" s="1" t="e">
        <f aca="false">IF(#REF!&lt;&gt;#REF!,COUNTIFS($K$112:$K$1378,"SRS",#REF!,#REF!),"")</f>
        <v>#REF!</v>
      </c>
      <c r="Y578" s="1" t="e">
        <f aca="false">IF(R578&lt;&gt;"",IF(R578=1,"",COUNTIFS($O$112:$O$1378,"&gt;40",#REF!,#REF!)),"")</f>
        <v>#REF!</v>
      </c>
    </row>
    <row r="579" customFormat="false" ht="15.75" hidden="false" customHeight="false" outlineLevel="0" collapsed="false">
      <c r="A579" s="1" t="n">
        <f aca="false">I579+(H579*60)+(G579*3600)</f>
        <v>73487</v>
      </c>
      <c r="B579" s="2" t="str">
        <f aca="false">CONCATENATE(D579,E579,F579,G579,H579,I579)</f>
        <v>20171114202447</v>
      </c>
      <c r="C579" s="1" t="str">
        <f aca="false">CONCATENATE(D579,E579,F579)</f>
        <v>20171114</v>
      </c>
      <c r="D579" s="1" t="n">
        <v>2017</v>
      </c>
      <c r="E579" s="1" t="n">
        <v>11</v>
      </c>
      <c r="F579" s="1" t="n">
        <v>14</v>
      </c>
      <c r="G579" s="1" t="n">
        <v>20</v>
      </c>
      <c r="H579" s="1" t="n">
        <v>24</v>
      </c>
      <c r="I579" s="1" t="n">
        <v>47</v>
      </c>
      <c r="J579" s="1" t="n">
        <v>372</v>
      </c>
      <c r="K579" s="1" t="s">
        <v>4</v>
      </c>
      <c r="L579" s="1" t="e">
        <f aca="false">IF(#REF!=#REF!,IF(K579="Stroke",IF(K580="Stroke",IF((J580-J579)&lt;0,1000+J580-J579,J580-J579),""),""),"")</f>
        <v>#REF!</v>
      </c>
      <c r="M579" s="1" t="s">
        <v>1</v>
      </c>
      <c r="N579" s="1" t="s">
        <v>2</v>
      </c>
      <c r="O579" s="1" t="n">
        <v>0</v>
      </c>
      <c r="P579" s="1" t="e">
        <f aca="false">IF(#REF!=#REF!,IF(K579="Stroke",IF(K580="Stroke",IF(#REF!=#REF!,IF(Q579=Q580,IF((J580-J579)&lt;0,1000+J580-J579-O579,J580-J579-O579),""),""),""),""),"")</f>
        <v>#REF!</v>
      </c>
      <c r="Q579" s="1" t="n">
        <v>1</v>
      </c>
      <c r="R579" s="1" t="e">
        <f aca="false">IF(#REF!&lt;&gt;#REF!,COUNTIFS($K$112:$K$1378,$K$112,#REF!,#REF!),"")</f>
        <v>#REF!</v>
      </c>
      <c r="S579" s="1" t="e">
        <f aca="false">IF(AND(#REF!&lt;&gt;#REF!,#REF!=#REF!,M579="positive",M580="negative"),1,"")</f>
        <v>#REF!</v>
      </c>
      <c r="T579" s="1" t="e">
        <f aca="false">IF(AND(#REF!=#REF!,K:K="stroke",M:M="positive",S579&lt;&gt;"1"),1,"")</f>
        <v>#REF!</v>
      </c>
      <c r="U579" s="1" t="e">
        <f aca="false">IF((AND(R579&lt;&gt;"",W579&lt;&gt;1,K:K="stroke",M:M="negative",#REF!=#REF!)),IF(W579&lt;&gt;0,"",1),"")</f>
        <v>#REF!</v>
      </c>
      <c r="V579" s="1" t="e">
        <f aca="false">IF(R579="","",(SUM(S579:U579)+W579))</f>
        <v>#REF!</v>
      </c>
      <c r="W579" s="1" t="e">
        <f aca="false">IF(#REF!&lt;&gt;#REF!,COUNTIFS($K$112:$K$1378,"up",#REF!,#REF!),"")</f>
        <v>#REF!</v>
      </c>
      <c r="X579" s="1" t="e">
        <f aca="false">IF(#REF!&lt;&gt;#REF!,COUNTIFS($K$112:$K$1378,"SRS",#REF!,#REF!),"")</f>
        <v>#REF!</v>
      </c>
      <c r="Y579" s="1" t="e">
        <f aca="false">IF(R579&lt;&gt;"",IF(R579=1,"",COUNTIFS($O$112:$O$1378,"&gt;40",#REF!,#REF!)),"")</f>
        <v>#REF!</v>
      </c>
    </row>
    <row r="580" customFormat="false" ht="15.75" hidden="false" customHeight="false" outlineLevel="0" collapsed="false">
      <c r="A580" s="1" t="n">
        <f aca="false">I580+(H580*60)+(G580*3600)</f>
        <v>73487</v>
      </c>
      <c r="B580" s="2" t="str">
        <f aca="false">CONCATENATE(D580,E580,F580,G580,H580,I580)</f>
        <v>20171114202447</v>
      </c>
      <c r="C580" s="1" t="str">
        <f aca="false">CONCATENATE(D580,E580,F580)</f>
        <v>20171114</v>
      </c>
      <c r="D580" s="1" t="n">
        <v>2017</v>
      </c>
      <c r="E580" s="1" t="n">
        <v>11</v>
      </c>
      <c r="F580" s="1" t="n">
        <v>14</v>
      </c>
      <c r="G580" s="1" t="n">
        <v>20</v>
      </c>
      <c r="H580" s="1" t="n">
        <v>24</v>
      </c>
      <c r="I580" s="1" t="n">
        <v>47</v>
      </c>
      <c r="J580" s="1" t="n">
        <v>378</v>
      </c>
      <c r="K580" s="1" t="s">
        <v>4</v>
      </c>
      <c r="L580" s="1" t="e">
        <f aca="false">IF(#REF!=#REF!,IF(K580="Stroke",IF(K581="Stroke",IF((J581-J580)&lt;0,1000+J581-J580,J581-J580),""),""),"")</f>
        <v>#REF!</v>
      </c>
      <c r="M580" s="1" t="s">
        <v>1</v>
      </c>
      <c r="N580" s="1" t="s">
        <v>2</v>
      </c>
      <c r="O580" s="1" t="n">
        <v>0</v>
      </c>
      <c r="P580" s="1" t="e">
        <f aca="false">IF(#REF!=#REF!,IF(K580="Stroke",IF(K581="Stroke",IF(#REF!=#REF!,IF(Q580=Q581,IF((J581-J580)&lt;0,1000+J581-J580-O580,J581-J580-O580),""),""),""),""),"")</f>
        <v>#REF!</v>
      </c>
      <c r="Q580" s="1" t="n">
        <v>1</v>
      </c>
      <c r="R580" s="1" t="e">
        <f aca="false">IF(#REF!&lt;&gt;#REF!,COUNTIFS($K$112:$K$1378,$K$112,#REF!,#REF!),"")</f>
        <v>#REF!</v>
      </c>
      <c r="S580" s="1" t="e">
        <f aca="false">IF(AND(#REF!&lt;&gt;#REF!,#REF!=#REF!,M580="positive",M581="negative"),1,"")</f>
        <v>#REF!</v>
      </c>
      <c r="T580" s="1" t="e">
        <f aca="false">IF(AND(#REF!=#REF!,K:K="stroke",M:M="positive",S580&lt;&gt;"1"),1,"")</f>
        <v>#REF!</v>
      </c>
      <c r="U580" s="1" t="e">
        <f aca="false">IF((AND(R580&lt;&gt;"",W580&lt;&gt;1,K:K="stroke",M:M="negative",#REF!=#REF!)),IF(W580&lt;&gt;0,"",1),"")</f>
        <v>#REF!</v>
      </c>
      <c r="V580" s="1" t="e">
        <f aca="false">IF(R580="","",(SUM(S580:U580)+W580))</f>
        <v>#REF!</v>
      </c>
      <c r="W580" s="1" t="e">
        <f aca="false">IF(#REF!&lt;&gt;#REF!,COUNTIFS($K$112:$K$1378,"up",#REF!,#REF!),"")</f>
        <v>#REF!</v>
      </c>
      <c r="X580" s="1" t="e">
        <f aca="false">IF(#REF!&lt;&gt;#REF!,COUNTIFS($K$112:$K$1378,"SRS",#REF!,#REF!),"")</f>
        <v>#REF!</v>
      </c>
      <c r="Y580" s="1" t="e">
        <f aca="false">IF(R580&lt;&gt;"",IF(R580=1,"",COUNTIFS($O$112:$O$1378,"&gt;40",#REF!,#REF!)),"")</f>
        <v>#REF!</v>
      </c>
    </row>
    <row r="581" customFormat="false" ht="15.75" hidden="false" customHeight="false" outlineLevel="0" collapsed="false">
      <c r="A581" s="1" t="n">
        <f aca="false">I581+(H581*60)+(G581*3600)</f>
        <v>73487</v>
      </c>
      <c r="B581" s="2" t="str">
        <f aca="false">CONCATENATE(D581,E581,F581,G581,H581,I581)</f>
        <v>20171114202447</v>
      </c>
      <c r="C581" s="1" t="str">
        <f aca="false">CONCATENATE(D581,E581,F581)</f>
        <v>20171114</v>
      </c>
      <c r="D581" s="1" t="n">
        <v>2017</v>
      </c>
      <c r="E581" s="1" t="n">
        <v>11</v>
      </c>
      <c r="F581" s="1" t="n">
        <v>14</v>
      </c>
      <c r="G581" s="1" t="n">
        <v>20</v>
      </c>
      <c r="H581" s="1" t="n">
        <v>24</v>
      </c>
      <c r="I581" s="1" t="n">
        <v>47</v>
      </c>
      <c r="J581" s="1" t="n">
        <v>388</v>
      </c>
      <c r="K581" s="1" t="s">
        <v>4</v>
      </c>
      <c r="L581" s="1" t="e">
        <f aca="false">IF(#REF!=#REF!,IF(K581="Stroke",IF(K582="Stroke",IF((J582-J581)&lt;0,1000+J582-J581,J582-J581),""),""),"")</f>
        <v>#REF!</v>
      </c>
      <c r="M581" s="1" t="s">
        <v>1</v>
      </c>
      <c r="N581" s="1" t="s">
        <v>2</v>
      </c>
      <c r="O581" s="1" t="n">
        <v>0</v>
      </c>
      <c r="P581" s="1" t="e">
        <f aca="false">IF(#REF!=#REF!,IF(K581="Stroke",IF(K582="Stroke",IF(#REF!=#REF!,IF(Q581=Q582,IF((J582-J581)&lt;0,1000+J582-J581-O581,J582-J581-O581),""),""),""),""),"")</f>
        <v>#REF!</v>
      </c>
      <c r="Q581" s="1" t="n">
        <v>1</v>
      </c>
      <c r="R581" s="1" t="e">
        <f aca="false">IF(#REF!&lt;&gt;#REF!,COUNTIFS($K$112:$K$1378,$K$112,#REF!,#REF!),"")</f>
        <v>#REF!</v>
      </c>
      <c r="S581" s="1" t="e">
        <f aca="false">IF(AND(#REF!&lt;&gt;#REF!,#REF!=#REF!,M581="positive",M582="negative"),1,"")</f>
        <v>#REF!</v>
      </c>
      <c r="T581" s="1" t="e">
        <f aca="false">IF(AND(#REF!=#REF!,K:K="stroke",M:M="positive",S581&lt;&gt;"1"),1,"")</f>
        <v>#REF!</v>
      </c>
      <c r="U581" s="1" t="e">
        <f aca="false">IF((AND(R581&lt;&gt;"",W581&lt;&gt;1,K:K="stroke",M:M="negative",#REF!=#REF!)),IF(W581&lt;&gt;0,"",1),"")</f>
        <v>#REF!</v>
      </c>
      <c r="V581" s="1" t="e">
        <f aca="false">IF(R581="","",(SUM(S581:U581)+W581))</f>
        <v>#REF!</v>
      </c>
      <c r="W581" s="1" t="e">
        <f aca="false">IF(#REF!&lt;&gt;#REF!,COUNTIFS($K$112:$K$1378,"up",#REF!,#REF!),"")</f>
        <v>#REF!</v>
      </c>
      <c r="X581" s="1" t="e">
        <f aca="false">IF(#REF!&lt;&gt;#REF!,COUNTIFS($K$112:$K$1378,"SRS",#REF!,#REF!),"")</f>
        <v>#REF!</v>
      </c>
      <c r="Y581" s="1" t="e">
        <f aca="false">IF(R581&lt;&gt;"",IF(R581=1,"",COUNTIFS($O$112:$O$1378,"&gt;40",#REF!,#REF!)),"")</f>
        <v>#REF!</v>
      </c>
    </row>
    <row r="582" customFormat="false" ht="15.75" hidden="false" customHeight="false" outlineLevel="0" collapsed="false">
      <c r="A582" s="1" t="n">
        <f aca="false">I582+(H582*60)+(G582*3600)</f>
        <v>73487</v>
      </c>
      <c r="B582" s="2" t="str">
        <f aca="false">CONCATENATE(D582,E582,F582,G582,H582,I582)</f>
        <v>20171114202447</v>
      </c>
      <c r="C582" s="1" t="str">
        <f aca="false">CONCATENATE(D582,E582,F582)</f>
        <v>20171114</v>
      </c>
      <c r="D582" s="1" t="n">
        <v>2017</v>
      </c>
      <c r="E582" s="1" t="n">
        <v>11</v>
      </c>
      <c r="F582" s="1" t="n">
        <v>14</v>
      </c>
      <c r="G582" s="1" t="n">
        <v>20</v>
      </c>
      <c r="H582" s="1" t="n">
        <v>24</v>
      </c>
      <c r="I582" s="1" t="n">
        <v>47</v>
      </c>
      <c r="J582" s="1" t="n">
        <v>704</v>
      </c>
      <c r="K582" s="1" t="s">
        <v>11</v>
      </c>
      <c r="L582" s="1" t="e">
        <f aca="false">IF(#REF!=#REF!,IF(K582="Stroke",IF(K583="Stroke",IF((J583-J582)&lt;0,1000+J583-J582,J583-J582),""),""),"")</f>
        <v>#REF!</v>
      </c>
      <c r="M582" s="1" t="s">
        <v>1</v>
      </c>
      <c r="N582" s="1" t="s">
        <v>2</v>
      </c>
      <c r="O582" s="1" t="n">
        <v>64</v>
      </c>
      <c r="P582" s="1" t="e">
        <f aca="false">IF(#REF!=#REF!,IF(K582="Stroke",IF(K583="Stroke",IF(#REF!=#REF!,IF(Q582=Q583,IF((J583-J582)&lt;0,1000+J583-J582-O582,J583-J582-O582),""),""),""),""),"")</f>
        <v>#REF!</v>
      </c>
      <c r="Q582" s="1" t="n">
        <v>1</v>
      </c>
      <c r="R582" s="1" t="e">
        <f aca="false">IF(#REF!&lt;&gt;#REF!,COUNTIFS($K$112:$K$1378,$K$112,#REF!,#REF!),"")</f>
        <v>#REF!</v>
      </c>
      <c r="S582" s="1" t="e">
        <f aca="false">IF(AND(#REF!&lt;&gt;#REF!,#REF!=#REF!,M582="positive",M583="negative"),1,"")</f>
        <v>#REF!</v>
      </c>
      <c r="T582" s="1" t="e">
        <f aca="false">IF(AND(#REF!=#REF!,K:K="stroke",M:M="positive",S582&lt;&gt;"1"),1,"")</f>
        <v>#REF!</v>
      </c>
      <c r="U582" s="1" t="e">
        <f aca="false">IF((AND(R582&lt;&gt;"",W582&lt;&gt;1,K:K="stroke",M:M="negative",#REF!=#REF!)),IF(W582&lt;&gt;0,"",1),"")</f>
        <v>#REF!</v>
      </c>
      <c r="V582" s="1" t="e">
        <f aca="false">IF(R582="","",(SUM(S582:U582)+W582))</f>
        <v>#REF!</v>
      </c>
      <c r="W582" s="1" t="e">
        <f aca="false">IF(#REF!&lt;&gt;#REF!,COUNTIFS($K$112:$K$1378,"up",#REF!,#REF!),"")</f>
        <v>#REF!</v>
      </c>
      <c r="X582" s="1" t="e">
        <f aca="false">IF(#REF!&lt;&gt;#REF!,COUNTIFS($K$112:$K$1378,"SRS",#REF!,#REF!),"")</f>
        <v>#REF!</v>
      </c>
      <c r="Y582" s="1" t="e">
        <f aca="false">IF(R582&lt;&gt;"",IF(R582=1,"",COUNTIFS($O$112:$O$1378,"&gt;40",#REF!,#REF!)),"")</f>
        <v>#REF!</v>
      </c>
    </row>
    <row r="583" customFormat="false" ht="15.75" hidden="false" customHeight="false" outlineLevel="0" collapsed="false">
      <c r="A583" s="5" t="n">
        <f aca="false">I583+(H583*60)+(G583*3600)</f>
        <v>73523</v>
      </c>
      <c r="B583" s="6" t="str">
        <f aca="false">CONCATENATE(D583,E583,F583,G583,H583,I583)</f>
        <v>20171114202523</v>
      </c>
      <c r="C583" s="5" t="str">
        <f aca="false">CONCATENATE(D583,E583,F583)</f>
        <v>20171114</v>
      </c>
      <c r="D583" s="5" t="n">
        <v>2017</v>
      </c>
      <c r="E583" s="5" t="n">
        <v>11</v>
      </c>
      <c r="F583" s="5" t="n">
        <v>14</v>
      </c>
      <c r="G583" s="5" t="n">
        <v>20</v>
      </c>
      <c r="H583" s="5" t="n">
        <v>25</v>
      </c>
      <c r="I583" s="5" t="n">
        <v>23</v>
      </c>
      <c r="J583" s="5" t="n">
        <v>283</v>
      </c>
      <c r="K583" s="5" t="s">
        <v>11</v>
      </c>
      <c r="L583" s="5" t="e">
        <f aca="false">IF(#REF!=#REF!,IF(K583="Stroke",IF(K584="Stroke",IF((J584-J583)&lt;0,1000+J584-J583,J584-J583),""),""),"")</f>
        <v>#REF!</v>
      </c>
      <c r="M583" s="5" t="s">
        <v>1</v>
      </c>
      <c r="N583" s="5" t="s">
        <v>2</v>
      </c>
      <c r="O583" s="5" t="n">
        <v>16</v>
      </c>
      <c r="P583" s="5" t="e">
        <f aca="false">IF(#REF!=#REF!,IF(K583="Stroke",IF(K584="Stroke",IF(#REF!=#REF!,IF(Q583=Q584,IF((J584-J583)&lt;0,1000+J584-J583-O583,J584-J583-O583),""),""),""),""),"")</f>
        <v>#REF!</v>
      </c>
      <c r="Q583" s="5" t="n">
        <v>1</v>
      </c>
      <c r="R583" s="5" t="e">
        <f aca="false">IF(#REF!&lt;&gt;#REF!,COUNTIFS($K$112:$K$1378,$K$112,#REF!,#REF!),"")</f>
        <v>#REF!</v>
      </c>
      <c r="S583" s="5" t="e">
        <f aca="false">IF(AND(#REF!&lt;&gt;#REF!,#REF!=#REF!,M583="positive",M584="negative"),1,"")</f>
        <v>#REF!</v>
      </c>
      <c r="T583" s="5" t="e">
        <f aca="false">IF(AND(#REF!=#REF!,K:K="stroke",M:M="positive",S583&lt;&gt;"1"),1,"")</f>
        <v>#REF!</v>
      </c>
      <c r="U583" s="5" t="e">
        <f aca="false">IF((AND(R583&lt;&gt;"",W583&lt;&gt;1,K:K="stroke",M:M="negative",#REF!=#REF!)),IF(W583&lt;&gt;0,"",1),"")</f>
        <v>#REF!</v>
      </c>
      <c r="V583" s="5" t="e">
        <f aca="false">IF(R583="","",(SUM(S583:U583)+W583))</f>
        <v>#REF!</v>
      </c>
      <c r="W583" s="5" t="e">
        <f aca="false">IF(#REF!&lt;&gt;#REF!,COUNTIFS($K$112:$K$1378,"up",#REF!,#REF!),"")</f>
        <v>#REF!</v>
      </c>
      <c r="X583" s="5" t="e">
        <f aca="false">IF(#REF!&lt;&gt;#REF!,COUNTIFS($K$112:$K$1378,"SRS",#REF!,#REF!),"")</f>
        <v>#REF!</v>
      </c>
      <c r="Y583" s="5" t="e">
        <f aca="false">IF(R583&lt;&gt;"",IF(R583=1,"",COUNTIFS($O$112:$O$1378,"&gt;40",#REF!,#REF!)),"")</f>
        <v>#REF!</v>
      </c>
      <c r="Z583" s="5"/>
      <c r="AA583" s="5"/>
      <c r="AB583" s="5"/>
      <c r="AC583" s="5"/>
      <c r="AD583" s="5"/>
      <c r="AE583" s="5"/>
      <c r="AF583" s="5"/>
      <c r="AG583" s="5"/>
      <c r="AH583" s="5"/>
    </row>
    <row r="584" customFormat="false" ht="15.75" hidden="false" customHeight="false" outlineLevel="0" collapsed="false">
      <c r="A584" s="1" t="n">
        <f aca="false">I584+(H584*60)+(G584*3600)</f>
        <v>73523</v>
      </c>
      <c r="B584" s="2" t="str">
        <f aca="false">CONCATENATE(D584,E584,F584,G584,H584,I584)</f>
        <v>20171114202523</v>
      </c>
      <c r="C584" s="1" t="str">
        <f aca="false">CONCATENATE(D584,E584,F584)</f>
        <v>20171114</v>
      </c>
      <c r="D584" s="1" t="n">
        <v>2017</v>
      </c>
      <c r="E584" s="1" t="n">
        <v>11</v>
      </c>
      <c r="F584" s="1" t="n">
        <v>14</v>
      </c>
      <c r="G584" s="1" t="n">
        <v>20</v>
      </c>
      <c r="H584" s="1" t="n">
        <v>25</v>
      </c>
      <c r="I584" s="1" t="n">
        <v>23</v>
      </c>
      <c r="J584" s="1" t="n">
        <v>370</v>
      </c>
      <c r="K584" s="1" t="s">
        <v>16</v>
      </c>
      <c r="L584" s="1" t="e">
        <f aca="false">IF(#REF!=#REF!,IF(K584="Stroke",IF(K585="Stroke",IF((J585-J584)&lt;0,1000+J585-J584,J585-J584),""),""),"")</f>
        <v>#REF!</v>
      </c>
      <c r="M584" s="1" t="s">
        <v>1</v>
      </c>
      <c r="N584" s="1" t="s">
        <v>2</v>
      </c>
      <c r="O584" s="1" t="n">
        <v>0</v>
      </c>
      <c r="P584" s="1" t="e">
        <f aca="false">IF(#REF!=#REF!,IF(K584="Stroke",IF(K585="Stroke",IF(#REF!=#REF!,IF(Q584=Q585,IF((J585-J584)&lt;0,1000+J585-J584-O584,J585-J584-O584),""),""),""),""),"")</f>
        <v>#REF!</v>
      </c>
      <c r="R584" s="1" t="e">
        <f aca="false">IF(#REF!&lt;&gt;#REF!,COUNTIFS($K$112:$K$1378,$K$112,#REF!,#REF!),"")</f>
        <v>#REF!</v>
      </c>
      <c r="S584" s="1" t="e">
        <f aca="false">IF(AND(#REF!&lt;&gt;#REF!,#REF!=#REF!,M584="positive",M585="negative"),1,"")</f>
        <v>#REF!</v>
      </c>
      <c r="T584" s="1" t="e">
        <f aca="false">IF(AND(#REF!=#REF!,K:K="stroke",M:M="positive",S584&lt;&gt;"1"),1,"")</f>
        <v>#REF!</v>
      </c>
      <c r="U584" s="1" t="e">
        <f aca="false">IF((AND(R584&lt;&gt;"",W584&lt;&gt;1,K:K="stroke",M:M="negative",#REF!=#REF!)),IF(W584&lt;&gt;0,"",1),"")</f>
        <v>#REF!</v>
      </c>
      <c r="V584" s="1" t="e">
        <f aca="false">IF(R584="","",(SUM(S584:U584)+W584))</f>
        <v>#REF!</v>
      </c>
      <c r="W584" s="1" t="e">
        <f aca="false">IF(#REF!&lt;&gt;#REF!,COUNTIFS($K$112:$K$1378,"up",#REF!,#REF!),"")</f>
        <v>#REF!</v>
      </c>
      <c r="X584" s="1" t="e">
        <f aca="false">IF(#REF!&lt;&gt;#REF!,COUNTIFS($K$112:$K$1378,"SRS",#REF!,#REF!),"")</f>
        <v>#REF!</v>
      </c>
      <c r="Y584" s="1" t="e">
        <f aca="false">IF(R584&lt;&gt;"",IF(R584=1,"",COUNTIFS($O$112:$O$1378,"&gt;40",#REF!,#REF!)),"")</f>
        <v>#REF!</v>
      </c>
    </row>
    <row r="585" customFormat="false" ht="15.75" hidden="false" customHeight="false" outlineLevel="0" collapsed="false">
      <c r="A585" s="5" t="n">
        <f aca="false">I585+(H585*60)+(G585*3600)</f>
        <v>73549</v>
      </c>
      <c r="B585" s="6" t="str">
        <f aca="false">CONCATENATE(D585,E585,F585,G585,H585,I585)</f>
        <v>20171114202549</v>
      </c>
      <c r="C585" s="5" t="str">
        <f aca="false">CONCATENATE(D585,E585,F585)</f>
        <v>20171114</v>
      </c>
      <c r="D585" s="5" t="n">
        <v>2017</v>
      </c>
      <c r="E585" s="5" t="n">
        <v>11</v>
      </c>
      <c r="F585" s="5" t="n">
        <v>14</v>
      </c>
      <c r="G585" s="5" t="n">
        <v>20</v>
      </c>
      <c r="H585" s="5" t="n">
        <v>25</v>
      </c>
      <c r="I585" s="5" t="n">
        <v>49</v>
      </c>
      <c r="J585" s="5" t="n">
        <v>995</v>
      </c>
      <c r="K585" s="5" t="s">
        <v>11</v>
      </c>
      <c r="L585" s="5" t="e">
        <f aca="false">IF(#REF!=#REF!,IF(K585="Stroke",IF(K586="Stroke",IF((J586-J585)&lt;0,1000+J586-J585,J586-J585),""),""),"")</f>
        <v>#REF!</v>
      </c>
      <c r="M585" s="5" t="s">
        <v>1</v>
      </c>
      <c r="N585" s="5" t="s">
        <v>2</v>
      </c>
      <c r="O585" s="5" t="n">
        <v>5</v>
      </c>
      <c r="P585" s="5" t="e">
        <f aca="false">IF(#REF!=#REF!,IF(K585="Stroke",IF(K586="Stroke",IF(#REF!=#REF!,IF(Q585=Q586,IF((J586-J585)&lt;0,1000+J586-J585-O585,J586-J585-O585),""),""),""),""),"")</f>
        <v>#REF!</v>
      </c>
      <c r="Q585" s="5" t="n">
        <v>1</v>
      </c>
      <c r="R585" s="5" t="e">
        <f aca="false">IF(#REF!&lt;&gt;#REF!,COUNTIFS($K$112:$K$1378,$K$112,#REF!,#REF!),"")</f>
        <v>#REF!</v>
      </c>
      <c r="S585" s="5" t="e">
        <f aca="false">IF(AND(#REF!&lt;&gt;#REF!,#REF!=#REF!,M585="positive",M586="negative"),1,"")</f>
        <v>#REF!</v>
      </c>
      <c r="T585" s="5" t="e">
        <f aca="false">IF(AND(#REF!=#REF!,K:K="stroke",M:M="positive",S585&lt;&gt;"1"),1,"")</f>
        <v>#REF!</v>
      </c>
      <c r="U585" s="5" t="e">
        <f aca="false">IF((AND(R585&lt;&gt;"",W585&lt;&gt;1,K:K="stroke",M:M="negative",#REF!=#REF!)),IF(W585&lt;&gt;0,"",1),"")</f>
        <v>#REF!</v>
      </c>
      <c r="V585" s="5" t="e">
        <f aca="false">IF(R585="","",(SUM(S585:U585)+W585))</f>
        <v>#REF!</v>
      </c>
      <c r="W585" s="5" t="e">
        <f aca="false">IF(#REF!&lt;&gt;#REF!,COUNTIFS($K$112:$K$1378,"up",#REF!,#REF!),"")</f>
        <v>#REF!</v>
      </c>
      <c r="X585" s="5" t="e">
        <f aca="false">IF(#REF!&lt;&gt;#REF!,COUNTIFS($K$112:$K$1378,"SRS",#REF!,#REF!),"")</f>
        <v>#REF!</v>
      </c>
      <c r="Y585" s="5" t="e">
        <f aca="false">IF(R585&lt;&gt;"",IF(R585=1,"",COUNTIFS($O$112:$O$1378,"&gt;40",#REF!,#REF!)),"")</f>
        <v>#REF!</v>
      </c>
      <c r="Z585" s="5"/>
      <c r="AA585" s="5"/>
      <c r="AB585" s="5"/>
      <c r="AC585" s="5"/>
      <c r="AD585" s="5"/>
      <c r="AE585" s="5"/>
      <c r="AF585" s="5"/>
      <c r="AG585" s="5"/>
      <c r="AH585" s="5"/>
    </row>
    <row r="586" customFormat="false" ht="15.75" hidden="false" customHeight="false" outlineLevel="0" collapsed="false">
      <c r="A586" s="1" t="n">
        <f aca="false">I586+(H586*60)+(G586*3600)</f>
        <v>73550</v>
      </c>
      <c r="B586" s="2" t="str">
        <f aca="false">CONCATENATE(D586,E586,F586,G586,H586,I586)</f>
        <v>20171114202550</v>
      </c>
      <c r="C586" s="1" t="str">
        <f aca="false">CONCATENATE(D586,E586,F586)</f>
        <v>20171114</v>
      </c>
      <c r="D586" s="1" t="n">
        <v>2017</v>
      </c>
      <c r="E586" s="1" t="n">
        <v>11</v>
      </c>
      <c r="F586" s="1" t="n">
        <v>14</v>
      </c>
      <c r="G586" s="1" t="n">
        <v>20</v>
      </c>
      <c r="H586" s="1" t="n">
        <v>25</v>
      </c>
      <c r="I586" s="1" t="n">
        <v>50</v>
      </c>
      <c r="J586" s="1" t="n">
        <v>41</v>
      </c>
      <c r="K586" s="1" t="s">
        <v>11</v>
      </c>
      <c r="L586" s="1" t="e">
        <f aca="false">IF(#REF!=#REF!,IF(K586="Stroke",IF(K587="Stroke",IF((J587-J586)&lt;0,1000+J587-J586,J587-J586),""),""),"")</f>
        <v>#REF!</v>
      </c>
      <c r="M586" s="1" t="s">
        <v>1</v>
      </c>
      <c r="N586" s="1" t="s">
        <v>2</v>
      </c>
      <c r="O586" s="1" t="n">
        <v>6</v>
      </c>
      <c r="P586" s="1" t="e">
        <f aca="false">IF(#REF!=#REF!,IF(K586="Stroke",IF(K587="Stroke",IF(#REF!=#REF!,IF(Q586=Q587,IF((J587-J586)&lt;0,1000+J587-J586-O586,J587-J586-O586),""),""),""),""),"")</f>
        <v>#REF!</v>
      </c>
      <c r="Q586" s="1" t="n">
        <v>1</v>
      </c>
      <c r="R586" s="1" t="e">
        <f aca="false">IF(#REF!&lt;&gt;#REF!,COUNTIFS($K$112:$K$1378,$K$112,#REF!,#REF!),"")</f>
        <v>#REF!</v>
      </c>
      <c r="S586" s="1" t="e">
        <f aca="false">IF(AND(#REF!&lt;&gt;#REF!,#REF!=#REF!,M586="positive",M587="negative"),1,"")</f>
        <v>#REF!</v>
      </c>
      <c r="T586" s="1" t="e">
        <f aca="false">IF(AND(#REF!=#REF!,K:K="stroke",M:M="positive",S586&lt;&gt;"1"),1,"")</f>
        <v>#REF!</v>
      </c>
      <c r="U586" s="1" t="e">
        <f aca="false">IF((AND(R586&lt;&gt;"",W586&lt;&gt;1,K:K="stroke",M:M="negative",#REF!=#REF!)),IF(W586&lt;&gt;0,"",1),"")</f>
        <v>#REF!</v>
      </c>
      <c r="V586" s="1" t="e">
        <f aca="false">IF(R586="","",(SUM(S586:U586)+W586))</f>
        <v>#REF!</v>
      </c>
      <c r="W586" s="1" t="e">
        <f aca="false">IF(#REF!&lt;&gt;#REF!,COUNTIFS($K$112:$K$1378,"up",#REF!,#REF!),"")</f>
        <v>#REF!</v>
      </c>
      <c r="X586" s="1" t="e">
        <f aca="false">IF(#REF!&lt;&gt;#REF!,COUNTIFS($K$112:$K$1378,"SRS",#REF!,#REF!),"")</f>
        <v>#REF!</v>
      </c>
      <c r="Y586" s="1" t="e">
        <f aca="false">IF(R586&lt;&gt;"",IF(R586=1,"",COUNTIFS($O$112:$O$1378,"&gt;40",#REF!,#REF!)),"")</f>
        <v>#REF!</v>
      </c>
    </row>
    <row r="587" customFormat="false" ht="15.75" hidden="false" customHeight="false" outlineLevel="0" collapsed="false">
      <c r="A587" s="1" t="n">
        <f aca="false">I587+(H587*60)+(G587*3600)</f>
        <v>73550</v>
      </c>
      <c r="B587" s="2" t="str">
        <f aca="false">CONCATENATE(D587,E587,F587,G587,H587,I587)</f>
        <v>20171114202550</v>
      </c>
      <c r="C587" s="1" t="str">
        <f aca="false">CONCATENATE(D587,E587,F587)</f>
        <v>20171114</v>
      </c>
      <c r="D587" s="1" t="n">
        <v>2017</v>
      </c>
      <c r="E587" s="1" t="n">
        <v>11</v>
      </c>
      <c r="F587" s="1" t="n">
        <v>14</v>
      </c>
      <c r="G587" s="1" t="n">
        <v>20</v>
      </c>
      <c r="H587" s="1" t="n">
        <v>25</v>
      </c>
      <c r="I587" s="1" t="n">
        <v>50</v>
      </c>
      <c r="J587" s="1" t="n">
        <v>70</v>
      </c>
      <c r="K587" s="1" t="s">
        <v>11</v>
      </c>
      <c r="L587" s="1" t="e">
        <f aca="false">IF(#REF!=#REF!,IF(K587="Stroke",IF(K588="Stroke",IF((J588-J587)&lt;0,1000+J588-J587,J588-J587),""),""),"")</f>
        <v>#REF!</v>
      </c>
      <c r="M587" s="1" t="s">
        <v>1</v>
      </c>
      <c r="N587" s="1" t="s">
        <v>2</v>
      </c>
      <c r="O587" s="1" t="n">
        <v>7</v>
      </c>
      <c r="P587" s="1" t="e">
        <f aca="false">IF(#REF!=#REF!,IF(K587="Stroke",IF(K588="Stroke",IF(#REF!=#REF!,IF(Q587=Q588,IF((J588-J587)&lt;0,1000+J588-J587-O587,J588-J587-O587),""),""),""),""),"")</f>
        <v>#REF!</v>
      </c>
      <c r="Q587" s="1" t="n">
        <v>1</v>
      </c>
      <c r="R587" s="1" t="e">
        <f aca="false">IF(#REF!&lt;&gt;#REF!,COUNTIFS($K$112:$K$1378,$K$112,#REF!,#REF!),"")</f>
        <v>#REF!</v>
      </c>
      <c r="S587" s="1" t="e">
        <f aca="false">IF(AND(#REF!&lt;&gt;#REF!,#REF!=#REF!,M587="positive",M588="negative"),1,"")</f>
        <v>#REF!</v>
      </c>
      <c r="T587" s="1" t="e">
        <f aca="false">IF(AND(#REF!=#REF!,K:K="stroke",M:M="positive",S587&lt;&gt;"1"),1,"")</f>
        <v>#REF!</v>
      </c>
      <c r="U587" s="1" t="e">
        <f aca="false">IF((AND(R587&lt;&gt;"",W587&lt;&gt;1,K:K="stroke",M:M="negative",#REF!=#REF!)),IF(W587&lt;&gt;0,"",1),"")</f>
        <v>#REF!</v>
      </c>
      <c r="V587" s="1" t="e">
        <f aca="false">IF(R587="","",(SUM(S587:U587)+W587))</f>
        <v>#REF!</v>
      </c>
      <c r="W587" s="1" t="e">
        <f aca="false">IF(#REF!&lt;&gt;#REF!,COUNTIFS($K$112:$K$1378,"up",#REF!,#REF!),"")</f>
        <v>#REF!</v>
      </c>
      <c r="X587" s="1" t="e">
        <f aca="false">IF(#REF!&lt;&gt;#REF!,COUNTIFS($K$112:$K$1378,"SRS",#REF!,#REF!),"")</f>
        <v>#REF!</v>
      </c>
      <c r="Y587" s="1" t="e">
        <f aca="false">IF(R587&lt;&gt;"",IF(R587=1,"",COUNTIFS($O$112:$O$1378,"&gt;40",#REF!,#REF!)),"")</f>
        <v>#REF!</v>
      </c>
    </row>
    <row r="588" customFormat="false" ht="15.75" hidden="false" customHeight="false" outlineLevel="0" collapsed="false">
      <c r="A588" s="1" t="n">
        <f aca="false">I588+(H588*60)+(G588*3600)</f>
        <v>73550</v>
      </c>
      <c r="B588" s="2" t="str">
        <f aca="false">CONCATENATE(D588,E588,F588,G588,H588,I588)</f>
        <v>20171114202550</v>
      </c>
      <c r="C588" s="1" t="str">
        <f aca="false">CONCATENATE(D588,E588,F588)</f>
        <v>20171114</v>
      </c>
      <c r="D588" s="1" t="n">
        <v>2017</v>
      </c>
      <c r="E588" s="1" t="n">
        <v>11</v>
      </c>
      <c r="F588" s="1" t="n">
        <v>14</v>
      </c>
      <c r="G588" s="1" t="n">
        <v>20</v>
      </c>
      <c r="H588" s="1" t="n">
        <v>25</v>
      </c>
      <c r="I588" s="1" t="n">
        <v>50</v>
      </c>
      <c r="J588" s="1" t="n">
        <v>157</v>
      </c>
      <c r="K588" s="1" t="s">
        <v>11</v>
      </c>
      <c r="L588" s="1" t="e">
        <f aca="false">IF(#REF!=#REF!,IF(K588="Stroke",IF(K589="Stroke",IF((J589-J588)&lt;0,1000+J589-J588,J589-J588),""),""),"")</f>
        <v>#REF!</v>
      </c>
      <c r="M588" s="1" t="s">
        <v>1</v>
      </c>
      <c r="N588" s="1" t="s">
        <v>2</v>
      </c>
      <c r="O588" s="1" t="n">
        <v>9</v>
      </c>
      <c r="P588" s="1" t="e">
        <f aca="false">IF(#REF!=#REF!,IF(K588="Stroke",IF(K589="Stroke",IF(#REF!=#REF!,IF(Q588=Q589,IF((J589-J588)&lt;0,1000+J589-J588-O588,J589-J588-O588),""),""),""),""),"")</f>
        <v>#REF!</v>
      </c>
      <c r="Q588" s="1" t="n">
        <v>1</v>
      </c>
      <c r="R588" s="1" t="e">
        <f aca="false">IF(#REF!&lt;&gt;#REF!,COUNTIFS($K$112:$K$1378,$K$112,#REF!,#REF!),"")</f>
        <v>#REF!</v>
      </c>
      <c r="S588" s="1" t="e">
        <f aca="false">IF(AND(#REF!&lt;&gt;#REF!,#REF!=#REF!,M588="positive",M589="negative"),1,"")</f>
        <v>#REF!</v>
      </c>
      <c r="T588" s="1" t="e">
        <f aca="false">IF(AND(#REF!=#REF!,K:K="stroke",M:M="positive",S588&lt;&gt;"1"),1,"")</f>
        <v>#REF!</v>
      </c>
      <c r="U588" s="1" t="e">
        <f aca="false">IF((AND(R588&lt;&gt;"",W588&lt;&gt;1,K:K="stroke",M:M="negative",#REF!=#REF!)),IF(W588&lt;&gt;0,"",1),"")</f>
        <v>#REF!</v>
      </c>
      <c r="V588" s="1" t="e">
        <f aca="false">IF(R588="","",(SUM(S588:U588)+W588))</f>
        <v>#REF!</v>
      </c>
      <c r="W588" s="1" t="e">
        <f aca="false">IF(#REF!&lt;&gt;#REF!,COUNTIFS($K$112:$K$1378,"up",#REF!,#REF!),"")</f>
        <v>#REF!</v>
      </c>
      <c r="X588" s="1" t="e">
        <f aca="false">IF(#REF!&lt;&gt;#REF!,COUNTIFS($K$112:$K$1378,"SRS",#REF!,#REF!),"")</f>
        <v>#REF!</v>
      </c>
      <c r="Y588" s="1" t="e">
        <f aca="false">IF(R588&lt;&gt;"",IF(R588=1,"",COUNTIFS($O$112:$O$1378,"&gt;40",#REF!,#REF!)),"")</f>
        <v>#REF!</v>
      </c>
    </row>
    <row r="589" customFormat="false" ht="15.75" hidden="false" customHeight="false" outlineLevel="0" collapsed="false">
      <c r="A589" s="1" t="n">
        <f aca="false">I589+(H589*60)+(G589*3600)</f>
        <v>73550</v>
      </c>
      <c r="B589" s="2" t="str">
        <f aca="false">CONCATENATE(D589,E589,F589,G589,H589,I589)</f>
        <v>20171114202550</v>
      </c>
      <c r="C589" s="1" t="str">
        <f aca="false">CONCATENATE(D589,E589,F589)</f>
        <v>20171114</v>
      </c>
      <c r="D589" s="1" t="n">
        <v>2017</v>
      </c>
      <c r="E589" s="1" t="n">
        <v>11</v>
      </c>
      <c r="F589" s="1" t="n">
        <v>14</v>
      </c>
      <c r="G589" s="1" t="n">
        <v>20</v>
      </c>
      <c r="H589" s="1" t="n">
        <v>25</v>
      </c>
      <c r="I589" s="1" t="n">
        <v>50</v>
      </c>
      <c r="J589" s="1" t="n">
        <v>223</v>
      </c>
      <c r="K589" s="1" t="s">
        <v>11</v>
      </c>
      <c r="L589" s="1" t="e">
        <f aca="false">IF(#REF!=#REF!,IF(K589="Stroke",IF(K590="Stroke",IF((J590-J589)&lt;0,1000+J590-J589,J590-J589),""),""),"")</f>
        <v>#REF!</v>
      </c>
      <c r="M589" s="1" t="s">
        <v>1</v>
      </c>
      <c r="N589" s="1" t="s">
        <v>43</v>
      </c>
      <c r="O589" s="1" t="n">
        <v>929</v>
      </c>
      <c r="P589" s="1" t="e">
        <f aca="false">IF(#REF!=#REF!,IF(K589="Stroke",IF(K590="Stroke",IF(#REF!=#REF!,IF(Q589=Q590,IF((J590-J589)&lt;0,1000+J590-J589-O589,J590-J589-O589),""),""),""),""),"")</f>
        <v>#REF!</v>
      </c>
      <c r="Q589" s="1" t="n">
        <v>1</v>
      </c>
      <c r="R589" s="1" t="e">
        <f aca="false">IF(#REF!&lt;&gt;#REF!,COUNTIFS($K$112:$K$1378,$K$112,#REF!,#REF!),"")</f>
        <v>#REF!</v>
      </c>
      <c r="S589" s="1" t="e">
        <f aca="false">IF(AND(#REF!&lt;&gt;#REF!,#REF!=#REF!,M589="positive",M590="negative"),1,"")</f>
        <v>#REF!</v>
      </c>
      <c r="T589" s="1" t="e">
        <f aca="false">IF(AND(#REF!=#REF!,K:K="stroke",M:M="positive",S589&lt;&gt;"1"),1,"")</f>
        <v>#REF!</v>
      </c>
      <c r="U589" s="1" t="e">
        <f aca="false">IF((AND(R589&lt;&gt;"",W589&lt;&gt;1,K:K="stroke",M:M="negative",#REF!=#REF!)),IF(W589&lt;&gt;0,"",1),"")</f>
        <v>#REF!</v>
      </c>
      <c r="V589" s="1" t="e">
        <f aca="false">IF(R589="","",(SUM(S589:U589)+W589))</f>
        <v>#REF!</v>
      </c>
      <c r="W589" s="1" t="e">
        <f aca="false">IF(#REF!&lt;&gt;#REF!,COUNTIFS($K$112:$K$1378,"up",#REF!,#REF!),"")</f>
        <v>#REF!</v>
      </c>
      <c r="X589" s="1" t="e">
        <f aca="false">IF(#REF!&lt;&gt;#REF!,COUNTIFS($K$112:$K$1378,"SRS",#REF!,#REF!),"")</f>
        <v>#REF!</v>
      </c>
      <c r="Y589" s="1" t="e">
        <f aca="false">IF(R589&lt;&gt;"",IF(R589=1,"",COUNTIFS($O$112:$O$1378,"&gt;40",#REF!,#REF!)),"")</f>
        <v>#REF!</v>
      </c>
    </row>
    <row r="590" s="5" customFormat="true" ht="15.75" hidden="false" customHeight="false" outlineLevel="0" collapsed="false">
      <c r="A590" s="1" t="n">
        <f aca="false">I590+(H590*60)+(G590*3600)</f>
        <v>73550</v>
      </c>
      <c r="B590" s="2" t="str">
        <f aca="false">CONCATENATE(D590,E590,F590,G590,H590,I590)</f>
        <v>20171114202550</v>
      </c>
      <c r="C590" s="1" t="str">
        <f aca="false">CONCATENATE(D590,E590,F590)</f>
        <v>20171114</v>
      </c>
      <c r="D590" s="1" t="n">
        <v>2017</v>
      </c>
      <c r="E590" s="1" t="n">
        <v>11</v>
      </c>
      <c r="F590" s="1" t="n">
        <v>14</v>
      </c>
      <c r="G590" s="1" t="n">
        <v>20</v>
      </c>
      <c r="H590" s="1" t="n">
        <v>25</v>
      </c>
      <c r="I590" s="1" t="n">
        <v>50</v>
      </c>
      <c r="J590" s="1" t="n">
        <v>226</v>
      </c>
      <c r="K590" s="1" t="s">
        <v>4</v>
      </c>
      <c r="L590" s="1" t="e">
        <f aca="false">IF(#REF!=#REF!,IF(K590="Stroke",IF(K591="Stroke",IF((J591-J590)&lt;0,1000+J591-J590,J591-J590),""),""),"")</f>
        <v>#REF!</v>
      </c>
      <c r="M590" s="1" t="s">
        <v>1</v>
      </c>
      <c r="N590" s="1" t="s">
        <v>43</v>
      </c>
      <c r="O590" s="1" t="n">
        <v>0</v>
      </c>
      <c r="P590" s="1" t="e">
        <f aca="false">IF(#REF!=#REF!,IF(K590="Stroke",IF(K591="Stroke",IF(#REF!=#REF!,IF(Q590=Q591,IF((J591-J590)&lt;0,1000+J591-J590-O590,J591-J590-O590),""),""),""),""),"")</f>
        <v>#REF!</v>
      </c>
      <c r="Q590" s="1" t="n">
        <v>1</v>
      </c>
      <c r="R590" s="1" t="e">
        <f aca="false">IF(#REF!&lt;&gt;#REF!,COUNTIFS($K$112:$K$1378,$K$112,#REF!,#REF!),"")</f>
        <v>#REF!</v>
      </c>
      <c r="S590" s="1" t="e">
        <f aca="false">IF(AND(#REF!&lt;&gt;#REF!,#REF!=#REF!,M590="positive",M591="negative"),1,"")</f>
        <v>#REF!</v>
      </c>
      <c r="T590" s="1" t="e">
        <f aca="false">IF(AND(#REF!=#REF!,K:K="stroke",M:M="positive",S590&lt;&gt;"1"),1,"")</f>
        <v>#REF!</v>
      </c>
      <c r="U590" s="1" t="e">
        <f aca="false">IF((AND(R590&lt;&gt;"",W590&lt;&gt;1,K:K="stroke",M:M="negative",#REF!=#REF!)),IF(W590&lt;&gt;0,"",1),"")</f>
        <v>#REF!</v>
      </c>
      <c r="V590" s="1" t="e">
        <f aca="false">IF(R590="","",(SUM(S590:U590)+W590))</f>
        <v>#REF!</v>
      </c>
      <c r="W590" s="1" t="e">
        <f aca="false">IF(#REF!&lt;&gt;#REF!,COUNTIFS($K$112:$K$1378,"up",#REF!,#REF!),"")</f>
        <v>#REF!</v>
      </c>
      <c r="X590" s="1" t="e">
        <f aca="false">IF(#REF!&lt;&gt;#REF!,COUNTIFS($K$112:$K$1378,"SRS",#REF!,#REF!),"")</f>
        <v>#REF!</v>
      </c>
      <c r="Y590" s="1" t="e">
        <f aca="false">IF(R590&lt;&gt;"",IF(R590=1,"",COUNTIFS($O$112:$O$1378,"&gt;40",#REF!,#REF!)),"")</f>
        <v>#REF!</v>
      </c>
      <c r="Z590" s="1" t="s">
        <v>53</v>
      </c>
      <c r="AA590" s="1"/>
      <c r="AB590" s="1"/>
      <c r="AC590" s="1"/>
      <c r="AD590" s="1"/>
      <c r="AE590" s="1"/>
      <c r="AF590" s="1"/>
      <c r="AG590" s="1"/>
      <c r="AH590" s="1"/>
    </row>
    <row r="591" customFormat="false" ht="15.75" hidden="false" customHeight="false" outlineLevel="0" collapsed="false">
      <c r="A591" s="1" t="n">
        <f aca="false">I591+(H591*60)+(G591*3600)</f>
        <v>73551</v>
      </c>
      <c r="B591" s="2" t="str">
        <f aca="false">CONCATENATE(D591,E591,F591,G591,H591,I591)</f>
        <v>20171114202551</v>
      </c>
      <c r="C591" s="1" t="str">
        <f aca="false">CONCATENATE(D591,E591,F591)</f>
        <v>20171114</v>
      </c>
      <c r="D591" s="1" t="n">
        <v>2017</v>
      </c>
      <c r="E591" s="1" t="n">
        <v>11</v>
      </c>
      <c r="F591" s="1" t="n">
        <v>14</v>
      </c>
      <c r="G591" s="1" t="n">
        <v>20</v>
      </c>
      <c r="H591" s="1" t="n">
        <v>25</v>
      </c>
      <c r="I591" s="1" t="n">
        <v>51</v>
      </c>
      <c r="J591" s="1" t="n">
        <v>18</v>
      </c>
      <c r="K591" s="1" t="s">
        <v>4</v>
      </c>
      <c r="L591" s="1" t="e">
        <f aca="false">IF(#REF!=#REF!,IF(K591="Stroke",IF(K592="Stroke",IF((J592-J591)&lt;0,1000+J592-J591,J592-J591),""),""),"")</f>
        <v>#REF!</v>
      </c>
      <c r="M591" s="1" t="s">
        <v>1</v>
      </c>
      <c r="N591" s="1" t="s">
        <v>43</v>
      </c>
      <c r="O591" s="1" t="n">
        <v>0</v>
      </c>
      <c r="P591" s="1" t="e">
        <f aca="false">IF(#REF!=#REF!,IF(K591="Stroke",IF(K592="Stroke",IF(#REF!=#REF!,IF(Q591=Q592,IF((J592-J591)&lt;0,1000+J592-J591-O591,J592-J591-O591),""),""),""),""),"")</f>
        <v>#REF!</v>
      </c>
      <c r="Q591" s="1" t="n">
        <v>1</v>
      </c>
      <c r="R591" s="1" t="e">
        <f aca="false">IF(#REF!&lt;&gt;#REF!,COUNTIFS($K$112:$K$1378,$K$112,#REF!,#REF!),"")</f>
        <v>#REF!</v>
      </c>
      <c r="S591" s="1" t="e">
        <f aca="false">IF(AND(#REF!&lt;&gt;#REF!,#REF!=#REF!,M591="positive",M592="negative"),1,"")</f>
        <v>#REF!</v>
      </c>
      <c r="T591" s="1" t="e">
        <f aca="false">IF(AND(#REF!=#REF!,K:K="stroke",M:M="positive",S591&lt;&gt;"1"),1,"")</f>
        <v>#REF!</v>
      </c>
      <c r="U591" s="1" t="e">
        <f aca="false">IF((AND(R591&lt;&gt;"",W591&lt;&gt;1,K:K="stroke",M:M="negative",#REF!=#REF!)),IF(W591&lt;&gt;0,"",1),"")</f>
        <v>#REF!</v>
      </c>
      <c r="V591" s="1" t="e">
        <f aca="false">IF(R591="","",(SUM(S591:U591)+W591))</f>
        <v>#REF!</v>
      </c>
      <c r="W591" s="1" t="e">
        <f aca="false">IF(#REF!&lt;&gt;#REF!,COUNTIFS($K$112:$K$1378,"up",#REF!,#REF!),"")</f>
        <v>#REF!</v>
      </c>
      <c r="X591" s="1" t="e">
        <f aca="false">IF(#REF!&lt;&gt;#REF!,COUNTIFS($K$112:$K$1378,"SRS",#REF!,#REF!),"")</f>
        <v>#REF!</v>
      </c>
      <c r="Y591" s="1" t="e">
        <f aca="false">IF(R591&lt;&gt;"",IF(R591=1,"",COUNTIFS($O$112:$O$1378,"&gt;40",#REF!,#REF!)),"")</f>
        <v>#REF!</v>
      </c>
    </row>
    <row r="592" customFormat="false" ht="15.75" hidden="false" customHeight="false" outlineLevel="0" collapsed="false">
      <c r="A592" s="1" t="n">
        <f aca="false">I592+(H592*60)+(G592*3600)</f>
        <v>73551</v>
      </c>
      <c r="B592" s="2" t="str">
        <f aca="false">CONCATENATE(D592,E592,F592,G592,H592,I592)</f>
        <v>20171114202551</v>
      </c>
      <c r="C592" s="1" t="str">
        <f aca="false">CONCATENATE(D592,E592,F592)</f>
        <v>20171114</v>
      </c>
      <c r="D592" s="1" t="n">
        <v>2017</v>
      </c>
      <c r="E592" s="1" t="n">
        <v>11</v>
      </c>
      <c r="F592" s="1" t="n">
        <v>14</v>
      </c>
      <c r="G592" s="1" t="n">
        <v>20</v>
      </c>
      <c r="H592" s="1" t="n">
        <v>25</v>
      </c>
      <c r="I592" s="1" t="n">
        <v>51</v>
      </c>
      <c r="J592" s="1" t="n">
        <v>31</v>
      </c>
      <c r="K592" s="1" t="s">
        <v>4</v>
      </c>
      <c r="L592" s="1" t="e">
        <f aca="false">IF(#REF!=#REF!,IF(K592="Stroke",IF(K593="Stroke",IF((J593-J592)&lt;0,1000+J593-J592,J593-J592),""),""),"")</f>
        <v>#REF!</v>
      </c>
      <c r="M592" s="1" t="s">
        <v>1</v>
      </c>
      <c r="N592" s="1" t="s">
        <v>43</v>
      </c>
      <c r="O592" s="1" t="n">
        <v>0</v>
      </c>
      <c r="P592" s="1" t="e">
        <f aca="false">IF(#REF!=#REF!,IF(K592="Stroke",IF(K593="Stroke",IF(#REF!=#REF!,IF(Q592=Q593,IF((J593-J592)&lt;0,1000+J593-J592-O592,J593-J592-O592),""),""),""),""),"")</f>
        <v>#REF!</v>
      </c>
      <c r="Q592" s="1" t="n">
        <v>1</v>
      </c>
      <c r="R592" s="1" t="e">
        <f aca="false">IF(#REF!&lt;&gt;#REF!,COUNTIFS($K$112:$K$1378,$K$112,#REF!,#REF!),"")</f>
        <v>#REF!</v>
      </c>
      <c r="S592" s="1" t="e">
        <f aca="false">IF(AND(#REF!&lt;&gt;#REF!,#REF!=#REF!,M592="positive",M593="negative"),1,"")</f>
        <v>#REF!</v>
      </c>
      <c r="T592" s="1" t="e">
        <f aca="false">IF(AND(#REF!=#REF!,K:K="stroke",M:M="positive",S592&lt;&gt;"1"),1,"")</f>
        <v>#REF!</v>
      </c>
      <c r="U592" s="1" t="e">
        <f aca="false">IF((AND(R592&lt;&gt;"",W592&lt;&gt;1,K:K="stroke",M:M="negative",#REF!=#REF!)),IF(W592&lt;&gt;0,"",1),"")</f>
        <v>#REF!</v>
      </c>
      <c r="V592" s="1" t="e">
        <f aca="false">IF(R592="","",(SUM(S592:U592)+W592))</f>
        <v>#REF!</v>
      </c>
      <c r="W592" s="1" t="e">
        <f aca="false">IF(#REF!&lt;&gt;#REF!,COUNTIFS($K$112:$K$1378,"up",#REF!,#REF!),"")</f>
        <v>#REF!</v>
      </c>
      <c r="X592" s="1" t="e">
        <f aca="false">IF(#REF!&lt;&gt;#REF!,COUNTIFS($K$112:$K$1378,"SRS",#REF!,#REF!),"")</f>
        <v>#REF!</v>
      </c>
      <c r="Y592" s="1" t="e">
        <f aca="false">IF(R592&lt;&gt;"",IF(R592=1,"",COUNTIFS($O$112:$O$1378,"&gt;40",#REF!,#REF!)),"")</f>
        <v>#REF!</v>
      </c>
    </row>
    <row r="593" customFormat="false" ht="15.75" hidden="false" customHeight="false" outlineLevel="0" collapsed="false">
      <c r="A593" s="1" t="n">
        <f aca="false">I593+(H593*60)+(G593*3600)</f>
        <v>73551</v>
      </c>
      <c r="B593" s="2" t="str">
        <f aca="false">CONCATENATE(D593,E593,F593,G593,H593,I593)</f>
        <v>20171114202551</v>
      </c>
      <c r="C593" s="1" t="str">
        <f aca="false">CONCATENATE(D593,E593,F593)</f>
        <v>20171114</v>
      </c>
      <c r="D593" s="1" t="n">
        <v>2017</v>
      </c>
      <c r="E593" s="1" t="n">
        <v>11</v>
      </c>
      <c r="F593" s="1" t="n">
        <v>14</v>
      </c>
      <c r="G593" s="1" t="n">
        <v>20</v>
      </c>
      <c r="H593" s="1" t="n">
        <v>25</v>
      </c>
      <c r="I593" s="1" t="n">
        <v>51</v>
      </c>
      <c r="J593" s="1" t="n">
        <v>37</v>
      </c>
      <c r="K593" s="1" t="s">
        <v>4</v>
      </c>
      <c r="L593" s="1" t="e">
        <f aca="false">IF(#REF!=#REF!,IF(K593="Stroke",IF(K594="Stroke",IF((J594-J593)&lt;0,1000+J594-J593,J594-J593),""),""),"")</f>
        <v>#REF!</v>
      </c>
      <c r="M593" s="1" t="s">
        <v>1</v>
      </c>
      <c r="N593" s="1" t="s">
        <v>43</v>
      </c>
      <c r="O593" s="1" t="n">
        <v>0</v>
      </c>
      <c r="P593" s="1" t="e">
        <f aca="false">IF(#REF!=#REF!,IF(K593="Stroke",IF(K594="Stroke",IF(#REF!=#REF!,IF(Q593=Q594,IF((J594-J593)&lt;0,1000+J594-J593-O593,J594-J593-O593),""),""),""),""),"")</f>
        <v>#REF!</v>
      </c>
      <c r="Q593" s="1" t="n">
        <v>1</v>
      </c>
      <c r="R593" s="1" t="e">
        <f aca="false">IF(#REF!&lt;&gt;#REF!,COUNTIFS($K$112:$K$1378,$K$112,#REF!,#REF!),"")</f>
        <v>#REF!</v>
      </c>
      <c r="S593" s="1" t="e">
        <f aca="false">IF(AND(#REF!&lt;&gt;#REF!,#REF!=#REF!,M593="positive",M594="negative"),1,"")</f>
        <v>#REF!</v>
      </c>
      <c r="T593" s="1" t="e">
        <f aca="false">IF(AND(#REF!=#REF!,K:K="stroke",M:M="positive",S593&lt;&gt;"1"),1,"")</f>
        <v>#REF!</v>
      </c>
      <c r="U593" s="1" t="e">
        <f aca="false">IF((AND(R593&lt;&gt;"",W593&lt;&gt;1,K:K="stroke",M:M="negative",#REF!=#REF!)),IF(W593&lt;&gt;0,"",1),"")</f>
        <v>#REF!</v>
      </c>
      <c r="V593" s="1" t="e">
        <f aca="false">IF(R593="","",(SUM(S593:U593)+W593))</f>
        <v>#REF!</v>
      </c>
      <c r="W593" s="1" t="e">
        <f aca="false">IF(#REF!&lt;&gt;#REF!,COUNTIFS($K$112:$K$1378,"up",#REF!,#REF!),"")</f>
        <v>#REF!</v>
      </c>
      <c r="X593" s="1" t="e">
        <f aca="false">IF(#REF!&lt;&gt;#REF!,COUNTIFS($K$112:$K$1378,"SRS",#REF!,#REF!),"")</f>
        <v>#REF!</v>
      </c>
      <c r="Y593" s="1" t="e">
        <f aca="false">IF(R593&lt;&gt;"",IF(R593=1,"",COUNTIFS($O$112:$O$1378,"&gt;40",#REF!,#REF!)),"")</f>
        <v>#REF!</v>
      </c>
      <c r="Z593" s="1" t="s">
        <v>54</v>
      </c>
    </row>
    <row r="594" customFormat="false" ht="15.75" hidden="false" customHeight="false" outlineLevel="0" collapsed="false">
      <c r="A594" s="5" t="n">
        <f aca="false">I594+(H594*60)+(G594*3600)</f>
        <v>73655</v>
      </c>
      <c r="B594" s="6" t="str">
        <f aca="false">CONCATENATE(D594,E594,F594,G594,H594,I594)</f>
        <v>20171114202735</v>
      </c>
      <c r="C594" s="5" t="str">
        <f aca="false">CONCATENATE(D594,E594,F594)</f>
        <v>20171114</v>
      </c>
      <c r="D594" s="5" t="n">
        <v>2017</v>
      </c>
      <c r="E594" s="5" t="n">
        <v>11</v>
      </c>
      <c r="F594" s="5" t="n">
        <v>14</v>
      </c>
      <c r="G594" s="5" t="n">
        <v>20</v>
      </c>
      <c r="H594" s="5" t="n">
        <v>27</v>
      </c>
      <c r="I594" s="5" t="n">
        <v>35</v>
      </c>
      <c r="J594" s="5" t="n">
        <v>868</v>
      </c>
      <c r="K594" s="5" t="s">
        <v>11</v>
      </c>
      <c r="L594" s="5" t="e">
        <f aca="false">IF(#REF!=#REF!,IF(K594="Stroke",IF(K595="Stroke",IF((J595-J594)&lt;0,1000+J595-J594,J595-J594),""),""),"")</f>
        <v>#REF!</v>
      </c>
      <c r="M594" s="5" t="s">
        <v>1</v>
      </c>
      <c r="N594" s="5" t="s">
        <v>2</v>
      </c>
      <c r="O594" s="5" t="n">
        <v>9</v>
      </c>
      <c r="P594" s="5" t="e">
        <f aca="false">IF(#REF!=#REF!,IF(K594="Stroke",IF(K595="Stroke",IF(#REF!=#REF!,IF(Q594=Q595,IF((J595-J594)&lt;0,1000+J595-J594-O594,J595-J594-O594),""),""),""),""),"")</f>
        <v>#REF!</v>
      </c>
      <c r="Q594" s="5" t="n">
        <v>1</v>
      </c>
      <c r="R594" s="5" t="e">
        <f aca="false">IF(#REF!&lt;&gt;#REF!,COUNTIFS($K$112:$K$1378,$K$112,#REF!,#REF!),"")</f>
        <v>#REF!</v>
      </c>
      <c r="S594" s="5" t="e">
        <f aca="false">IF(AND(#REF!&lt;&gt;#REF!,#REF!=#REF!,M594="positive",M595="negative"),1,"")</f>
        <v>#REF!</v>
      </c>
      <c r="T594" s="5" t="e">
        <f aca="false">IF(AND(#REF!=#REF!,K:K="stroke",M:M="positive",S594&lt;&gt;"1"),1,"")</f>
        <v>#REF!</v>
      </c>
      <c r="U594" s="5" t="e">
        <f aca="false">IF((AND(R594&lt;&gt;"",W594&lt;&gt;1,K:K="stroke",M:M="negative",#REF!=#REF!)),IF(W594&lt;&gt;0,"",1),"")</f>
        <v>#REF!</v>
      </c>
      <c r="V594" s="5" t="e">
        <f aca="false">IF(R594="","",(SUM(S594:U594)+W594))</f>
        <v>#REF!</v>
      </c>
      <c r="W594" s="5" t="e">
        <f aca="false">IF(#REF!&lt;&gt;#REF!,COUNTIFS($K$112:$K$1378,"up",#REF!,#REF!),"")</f>
        <v>#REF!</v>
      </c>
      <c r="X594" s="5" t="e">
        <f aca="false">IF(#REF!&lt;&gt;#REF!,COUNTIFS($K$112:$K$1378,"SRS",#REF!,#REF!),"")</f>
        <v>#REF!</v>
      </c>
      <c r="Y594" s="5" t="e">
        <f aca="false">IF(R594&lt;&gt;"",IF(R594=1,"",COUNTIFS($O$112:$O$1378,"&gt;40",#REF!,#REF!)),"")</f>
        <v>#REF!</v>
      </c>
      <c r="Z594" s="5"/>
      <c r="AA594" s="5"/>
      <c r="AB594" s="5"/>
      <c r="AC594" s="5"/>
      <c r="AD594" s="5"/>
      <c r="AE594" s="5"/>
      <c r="AF594" s="5"/>
      <c r="AG594" s="5"/>
      <c r="AH594" s="5"/>
    </row>
    <row r="595" customFormat="false" ht="15.75" hidden="false" customHeight="false" outlineLevel="0" collapsed="false">
      <c r="A595" s="1" t="n">
        <f aca="false">I595+(H595*60)+(G595*3600)</f>
        <v>73655</v>
      </c>
      <c r="B595" s="2" t="str">
        <f aca="false">CONCATENATE(D595,E595,F595,G595,H595,I595)</f>
        <v>20171114202735</v>
      </c>
      <c r="C595" s="1" t="str">
        <f aca="false">CONCATENATE(D595,E595,F595)</f>
        <v>20171114</v>
      </c>
      <c r="D595" s="1" t="n">
        <v>2017</v>
      </c>
      <c r="E595" s="1" t="n">
        <v>11</v>
      </c>
      <c r="F595" s="1" t="n">
        <v>14</v>
      </c>
      <c r="G595" s="1" t="n">
        <v>20</v>
      </c>
      <c r="H595" s="1" t="n">
        <v>27</v>
      </c>
      <c r="I595" s="1" t="n">
        <v>35</v>
      </c>
      <c r="J595" s="1" t="n">
        <v>884</v>
      </c>
      <c r="K595" s="1" t="s">
        <v>16</v>
      </c>
      <c r="L595" s="1" t="e">
        <f aca="false">IF(#REF!=#REF!,IF(K595="Stroke",IF(K596="Stroke",IF((J596-J595)&lt;0,1000+J596-J595,J596-J595),""),""),"")</f>
        <v>#REF!</v>
      </c>
      <c r="M595" s="1" t="s">
        <v>1</v>
      </c>
      <c r="N595" s="1" t="s">
        <v>2</v>
      </c>
      <c r="O595" s="1" t="n">
        <v>0</v>
      </c>
      <c r="P595" s="1" t="e">
        <f aca="false">IF(#REF!=#REF!,IF(K595="Stroke",IF(K596="Stroke",IF(#REF!=#REF!,IF(Q595=Q596,IF((J596-J595)&lt;0,1000+J596-J595-O595,J596-J595-O595),""),""),""),""),"")</f>
        <v>#REF!</v>
      </c>
      <c r="R595" s="1" t="e">
        <f aca="false">IF(#REF!&lt;&gt;#REF!,COUNTIFS($K$112:$K$1378,$K$112,#REF!,#REF!),"")</f>
        <v>#REF!</v>
      </c>
      <c r="S595" s="1" t="e">
        <f aca="false">IF(AND(#REF!&lt;&gt;#REF!,#REF!=#REF!,M595="positive",M596="negative"),1,"")</f>
        <v>#REF!</v>
      </c>
      <c r="T595" s="1" t="e">
        <f aca="false">IF(AND(#REF!=#REF!,K:K="stroke",M:M="positive",S595&lt;&gt;"1"),1,"")</f>
        <v>#REF!</v>
      </c>
      <c r="U595" s="1" t="e">
        <f aca="false">IF((AND(R595&lt;&gt;"",W595&lt;&gt;1,K:K="stroke",M:M="negative",#REF!=#REF!)),IF(W595&lt;&gt;0,"",1),"")</f>
        <v>#REF!</v>
      </c>
      <c r="V595" s="1" t="e">
        <f aca="false">IF(R595="","",(SUM(S595:U595)+W595))</f>
        <v>#REF!</v>
      </c>
      <c r="W595" s="1" t="e">
        <f aca="false">IF(#REF!&lt;&gt;#REF!,COUNTIFS($K$112:$K$1378,"up",#REF!,#REF!),"")</f>
        <v>#REF!</v>
      </c>
      <c r="X595" s="1" t="e">
        <f aca="false">IF(#REF!&lt;&gt;#REF!,COUNTIFS($K$112:$K$1378,"SRS",#REF!,#REF!),"")</f>
        <v>#REF!</v>
      </c>
      <c r="Y595" s="1" t="e">
        <f aca="false">IF(R595&lt;&gt;"",IF(R595=1,"",COUNTIFS($O$112:$O$1378,"&gt;40",#REF!,#REF!)),"")</f>
        <v>#REF!</v>
      </c>
    </row>
    <row r="596" customFormat="false" ht="15.75" hidden="false" customHeight="false" outlineLevel="0" collapsed="false">
      <c r="A596" s="1" t="n">
        <f aca="false">I596+(H596*60)+(G596*3600)</f>
        <v>73655</v>
      </c>
      <c r="B596" s="2" t="str">
        <f aca="false">CONCATENATE(D596,E596,F596,G596,H596,I596)</f>
        <v>20171114202735</v>
      </c>
      <c r="C596" s="1" t="str">
        <f aca="false">CONCATENATE(D596,E596,F596)</f>
        <v>20171114</v>
      </c>
      <c r="D596" s="1" t="n">
        <v>2017</v>
      </c>
      <c r="E596" s="1" t="n">
        <v>11</v>
      </c>
      <c r="F596" s="1" t="n">
        <v>14</v>
      </c>
      <c r="G596" s="1" t="n">
        <v>20</v>
      </c>
      <c r="H596" s="1" t="n">
        <v>27</v>
      </c>
      <c r="I596" s="1" t="n">
        <v>35</v>
      </c>
      <c r="J596" s="1" t="n">
        <v>923</v>
      </c>
      <c r="K596" s="1" t="s">
        <v>11</v>
      </c>
      <c r="L596" s="1" t="e">
        <f aca="false">IF(#REF!=#REF!,IF(K596="Stroke",IF(K597="Stroke",IF((J597-J596)&lt;0,1000+J597-J596,J597-J596),""),""),"")</f>
        <v>#REF!</v>
      </c>
      <c r="M596" s="1" t="s">
        <v>1</v>
      </c>
      <c r="N596" s="1" t="s">
        <v>2</v>
      </c>
      <c r="O596" s="1" t="n">
        <v>6</v>
      </c>
      <c r="P596" s="1" t="e">
        <f aca="false">IF(#REF!=#REF!,IF(K596="Stroke",IF(K597="Stroke",IF(#REF!=#REF!,IF(Q596=Q597,IF((J597-J596)&lt;0,1000+J597-J596-O596,J597-J596-O596),""),""),""),""),"")</f>
        <v>#REF!</v>
      </c>
      <c r="Q596" s="1" t="n">
        <v>1</v>
      </c>
      <c r="R596" s="1" t="e">
        <f aca="false">IF(#REF!&lt;&gt;#REF!,COUNTIFS($K$112:$K$1378,$K$112,#REF!,#REF!),"")</f>
        <v>#REF!</v>
      </c>
      <c r="S596" s="1" t="e">
        <f aca="false">IF(AND(#REF!&lt;&gt;#REF!,#REF!=#REF!,M596="positive",M597="negative"),1,"")</f>
        <v>#REF!</v>
      </c>
      <c r="T596" s="1" t="e">
        <f aca="false">IF(AND(#REF!=#REF!,K:K="stroke",M:M="positive",S596&lt;&gt;"1"),1,"")</f>
        <v>#REF!</v>
      </c>
      <c r="U596" s="1" t="e">
        <f aca="false">IF((AND(R596&lt;&gt;"",W596&lt;&gt;1,K:K="stroke",M:M="negative",#REF!=#REF!)),IF(W596&lt;&gt;0,"",1),"")</f>
        <v>#REF!</v>
      </c>
      <c r="V596" s="1" t="e">
        <f aca="false">IF(R596="","",(SUM(S596:U596)+W596))</f>
        <v>#REF!</v>
      </c>
      <c r="W596" s="1" t="e">
        <f aca="false">IF(#REF!&lt;&gt;#REF!,COUNTIFS($K$112:$K$1378,"up",#REF!,#REF!),"")</f>
        <v>#REF!</v>
      </c>
      <c r="X596" s="1" t="e">
        <f aca="false">IF(#REF!&lt;&gt;#REF!,COUNTIFS($K$112:$K$1378,"SRS",#REF!,#REF!),"")</f>
        <v>#REF!</v>
      </c>
      <c r="Y596" s="1" t="e">
        <f aca="false">IF(R596&lt;&gt;"",IF(R596=1,"",COUNTIFS($O$112:$O$1378,"&gt;40",#REF!,#REF!)),"")</f>
        <v>#REF!</v>
      </c>
    </row>
    <row r="597" customFormat="false" ht="15.75" hidden="false" customHeight="false" outlineLevel="0" collapsed="false">
      <c r="A597" s="1" t="n">
        <f aca="false">I597+(H597*60)+(G597*3600)</f>
        <v>73655</v>
      </c>
      <c r="B597" s="2" t="str">
        <f aca="false">CONCATENATE(D597,E597,F597,G597,H597,I597)</f>
        <v>20171114202735</v>
      </c>
      <c r="C597" s="1" t="str">
        <f aca="false">CONCATENATE(D597,E597,F597)</f>
        <v>20171114</v>
      </c>
      <c r="D597" s="1" t="n">
        <v>2017</v>
      </c>
      <c r="E597" s="1" t="n">
        <v>11</v>
      </c>
      <c r="F597" s="1" t="n">
        <v>14</v>
      </c>
      <c r="G597" s="1" t="n">
        <v>20</v>
      </c>
      <c r="H597" s="1" t="n">
        <v>27</v>
      </c>
      <c r="I597" s="1" t="n">
        <v>35</v>
      </c>
      <c r="J597" s="1" t="n">
        <v>952</v>
      </c>
      <c r="K597" s="1" t="s">
        <v>11</v>
      </c>
      <c r="L597" s="1" t="e">
        <f aca="false">IF(#REF!=#REF!,IF(K597="Stroke",IF(K598="Stroke",IF((J598-J597)&lt;0,1000+J598-J597,J598-J597),""),""),"")</f>
        <v>#REF!</v>
      </c>
      <c r="M597" s="1" t="s">
        <v>1</v>
      </c>
      <c r="N597" s="1" t="s">
        <v>2</v>
      </c>
      <c r="O597" s="1" t="n">
        <v>5</v>
      </c>
      <c r="P597" s="1" t="e">
        <f aca="false">IF(#REF!=#REF!,IF(K597="Stroke",IF(K598="Stroke",IF(#REF!=#REF!,IF(Q597=Q598,IF((J598-J597)&lt;0,1000+J598-J597-O597,J598-J597-O597),""),""),""),""),"")</f>
        <v>#REF!</v>
      </c>
      <c r="Q597" s="1" t="n">
        <v>1</v>
      </c>
      <c r="R597" s="1" t="e">
        <f aca="false">IF(#REF!&lt;&gt;#REF!,COUNTIFS($K$112:$K$1378,$K$112,#REF!,#REF!),"")</f>
        <v>#REF!</v>
      </c>
      <c r="S597" s="1" t="e">
        <f aca="false">IF(AND(#REF!&lt;&gt;#REF!,#REF!=#REF!,M597="positive",M598="negative"),1,"")</f>
        <v>#REF!</v>
      </c>
      <c r="T597" s="1" t="e">
        <f aca="false">IF(AND(#REF!=#REF!,K:K="stroke",M:M="positive",S597&lt;&gt;"1"),1,"")</f>
        <v>#REF!</v>
      </c>
      <c r="U597" s="1" t="e">
        <f aca="false">IF((AND(R597&lt;&gt;"",W597&lt;&gt;1,K:K="stroke",M:M="negative",#REF!=#REF!)),IF(W597&lt;&gt;0,"",1),"")</f>
        <v>#REF!</v>
      </c>
      <c r="V597" s="1" t="e">
        <f aca="false">IF(R597="","",(SUM(S597:U597)+W597))</f>
        <v>#REF!</v>
      </c>
      <c r="W597" s="1" t="e">
        <f aca="false">IF(#REF!&lt;&gt;#REF!,COUNTIFS($K$112:$K$1378,"up",#REF!,#REF!),"")</f>
        <v>#REF!</v>
      </c>
      <c r="X597" s="1" t="e">
        <f aca="false">IF(#REF!&lt;&gt;#REF!,COUNTIFS($K$112:$K$1378,"SRS",#REF!,#REF!),"")</f>
        <v>#REF!</v>
      </c>
      <c r="Y597" s="1" t="e">
        <f aca="false">IF(R597&lt;&gt;"",IF(R597=1,"",COUNTIFS($O$112:$O$1378,"&gt;40",#REF!,#REF!)),"")</f>
        <v>#REF!</v>
      </c>
    </row>
    <row r="598" customFormat="false" ht="15.75" hidden="false" customHeight="false" outlineLevel="0" collapsed="false">
      <c r="A598" s="1" t="n">
        <f aca="false">I598+(H598*60)+(G598*3600)</f>
        <v>73655</v>
      </c>
      <c r="B598" s="2" t="str">
        <f aca="false">CONCATENATE(D598,E598,F598,G598,H598,I598)</f>
        <v>20171114202735</v>
      </c>
      <c r="C598" s="1" t="str">
        <f aca="false">CONCATENATE(D598,E598,F598)</f>
        <v>20171114</v>
      </c>
      <c r="D598" s="1" t="n">
        <v>2017</v>
      </c>
      <c r="E598" s="1" t="n">
        <v>11</v>
      </c>
      <c r="F598" s="1" t="n">
        <v>14</v>
      </c>
      <c r="G598" s="1" t="n">
        <v>20</v>
      </c>
      <c r="H598" s="1" t="n">
        <v>27</v>
      </c>
      <c r="I598" s="1" t="n">
        <v>35</v>
      </c>
      <c r="J598" s="1" t="n">
        <v>978</v>
      </c>
      <c r="K598" s="1" t="s">
        <v>11</v>
      </c>
      <c r="L598" s="1" t="e">
        <f aca="false">IF(#REF!=#REF!,IF(K598="Stroke",IF(K599="Stroke",IF((J599-J598)&lt;0,1000+J599-J598,J599-J598),""),""),"")</f>
        <v>#REF!</v>
      </c>
      <c r="M598" s="1" t="s">
        <v>1</v>
      </c>
      <c r="N598" s="1" t="s">
        <v>2</v>
      </c>
      <c r="O598" s="1" t="n">
        <v>6</v>
      </c>
      <c r="P598" s="1" t="e">
        <f aca="false">IF(#REF!=#REF!,IF(K598="Stroke",IF(K599="Stroke",IF(#REF!=#REF!,IF(Q598=Q599,IF((J599-J598)&lt;0,1000+J599-J598-O598,J599-J598-O598),""),""),""),""),"")</f>
        <v>#REF!</v>
      </c>
      <c r="Q598" s="1" t="n">
        <v>1</v>
      </c>
      <c r="R598" s="1" t="e">
        <f aca="false">IF(#REF!&lt;&gt;#REF!,COUNTIFS($K$112:$K$1378,$K$112,#REF!,#REF!),"")</f>
        <v>#REF!</v>
      </c>
      <c r="S598" s="1" t="e">
        <f aca="false">IF(AND(#REF!&lt;&gt;#REF!,#REF!=#REF!,M598="positive",M599="negative"),1,"")</f>
        <v>#REF!</v>
      </c>
      <c r="T598" s="1" t="e">
        <f aca="false">IF(AND(#REF!=#REF!,K:K="stroke",M:M="positive",S598&lt;&gt;"1"),1,"")</f>
        <v>#REF!</v>
      </c>
      <c r="U598" s="1" t="e">
        <f aca="false">IF((AND(R598&lt;&gt;"",W598&lt;&gt;1,K:K="stroke",M:M="negative",#REF!=#REF!)),IF(W598&lt;&gt;0,"",1),"")</f>
        <v>#REF!</v>
      </c>
      <c r="V598" s="1" t="e">
        <f aca="false">IF(R598="","",(SUM(S598:U598)+W598))</f>
        <v>#REF!</v>
      </c>
      <c r="W598" s="1" t="e">
        <f aca="false">IF(#REF!&lt;&gt;#REF!,COUNTIFS($K$112:$K$1378,"up",#REF!,#REF!),"")</f>
        <v>#REF!</v>
      </c>
      <c r="X598" s="1" t="e">
        <f aca="false">IF(#REF!&lt;&gt;#REF!,COUNTIFS($K$112:$K$1378,"SRS",#REF!,#REF!),"")</f>
        <v>#REF!</v>
      </c>
      <c r="Y598" s="1" t="e">
        <f aca="false">IF(R598&lt;&gt;"",IF(R598=1,"",COUNTIFS($O$112:$O$1378,"&gt;40",#REF!,#REF!)),"")</f>
        <v>#REF!</v>
      </c>
    </row>
    <row r="599" s="5" customFormat="true" ht="15.75" hidden="false" customHeight="false" outlineLevel="0" collapsed="false">
      <c r="A599" s="1" t="n">
        <f aca="false">I599+(H599*60)+(G599*3600)</f>
        <v>73656</v>
      </c>
      <c r="B599" s="2" t="str">
        <f aca="false">CONCATENATE(D599,E599,F599,G599,H599,I599)</f>
        <v>20171114202736</v>
      </c>
      <c r="C599" s="1" t="str">
        <f aca="false">CONCATENATE(D599,E599,F599)</f>
        <v>20171114</v>
      </c>
      <c r="D599" s="1" t="n">
        <v>2017</v>
      </c>
      <c r="E599" s="1" t="n">
        <v>11</v>
      </c>
      <c r="F599" s="1" t="n">
        <v>14</v>
      </c>
      <c r="G599" s="1" t="n">
        <v>20</v>
      </c>
      <c r="H599" s="1" t="n">
        <v>27</v>
      </c>
      <c r="I599" s="1" t="n">
        <v>36</v>
      </c>
      <c r="J599" s="1" t="n">
        <v>1</v>
      </c>
      <c r="K599" s="1" t="s">
        <v>11</v>
      </c>
      <c r="L599" s="1" t="e">
        <f aca="false">IF(#REF!=#REF!,IF(K599="Stroke",IF(K600="Stroke",IF((J600-J599)&lt;0,1000+J600-J599,J600-J599),""),""),"")</f>
        <v>#REF!</v>
      </c>
      <c r="M599" s="1" t="s">
        <v>1</v>
      </c>
      <c r="N599" s="1" t="s">
        <v>2</v>
      </c>
      <c r="O599" s="1" t="n">
        <v>6</v>
      </c>
      <c r="P599" s="1" t="e">
        <f aca="false">IF(#REF!=#REF!,IF(K599="Stroke",IF(K600="Stroke",IF(#REF!=#REF!,IF(Q599=Q600,IF((J600-J599)&lt;0,1000+J600-J599-O599,J600-J599-O599),""),""),""),""),"")</f>
        <v>#REF!</v>
      </c>
      <c r="Q599" s="1" t="n">
        <v>1</v>
      </c>
      <c r="R599" s="1" t="e">
        <f aca="false">IF(#REF!&lt;&gt;#REF!,COUNTIFS($K$112:$K$1378,$K$112,#REF!,#REF!),"")</f>
        <v>#REF!</v>
      </c>
      <c r="S599" s="1" t="e">
        <f aca="false">IF(AND(#REF!&lt;&gt;#REF!,#REF!=#REF!,M599="positive",M600="negative"),1,"")</f>
        <v>#REF!</v>
      </c>
      <c r="T599" s="1" t="e">
        <f aca="false">IF(AND(#REF!=#REF!,K:K="stroke",M:M="positive",S599&lt;&gt;"1"),1,"")</f>
        <v>#REF!</v>
      </c>
      <c r="U599" s="1" t="e">
        <f aca="false">IF((AND(R599&lt;&gt;"",W599&lt;&gt;1,K:K="stroke",M:M="negative",#REF!=#REF!)),IF(W599&lt;&gt;0,"",1),"")</f>
        <v>#REF!</v>
      </c>
      <c r="V599" s="1" t="e">
        <f aca="false">IF(R599="","",(SUM(S599:U599)+W599))</f>
        <v>#REF!</v>
      </c>
      <c r="W599" s="1" t="e">
        <f aca="false">IF(#REF!&lt;&gt;#REF!,COUNTIFS($K$112:$K$1378,"up",#REF!,#REF!),"")</f>
        <v>#REF!</v>
      </c>
      <c r="X599" s="1" t="e">
        <f aca="false">IF(#REF!&lt;&gt;#REF!,COUNTIFS($K$112:$K$1378,"SRS",#REF!,#REF!),"")</f>
        <v>#REF!</v>
      </c>
      <c r="Y599" s="1" t="e">
        <f aca="false">IF(R599&lt;&gt;"",IF(R599=1,"",COUNTIFS($O$112:$O$1378,"&gt;40",#REF!,#REF!)),"")</f>
        <v>#REF!</v>
      </c>
      <c r="Z599" s="1"/>
      <c r="AA599" s="1"/>
      <c r="AB599" s="1"/>
      <c r="AC599" s="1"/>
      <c r="AD599" s="1"/>
      <c r="AE599" s="1"/>
      <c r="AF599" s="1"/>
      <c r="AG599" s="1"/>
      <c r="AH599" s="1"/>
    </row>
    <row r="600" customFormat="false" ht="15.75" hidden="false" customHeight="false" outlineLevel="0" collapsed="false">
      <c r="A600" s="1" t="n">
        <f aca="false">I600+(H600*60)+(G600*3600)</f>
        <v>73656</v>
      </c>
      <c r="B600" s="2" t="str">
        <f aca="false">CONCATENATE(D600,E600,F600,G600,H600,I600)</f>
        <v>20171114202736</v>
      </c>
      <c r="C600" s="1" t="str">
        <f aca="false">CONCATENATE(D600,E600,F600)</f>
        <v>20171114</v>
      </c>
      <c r="D600" s="1" t="n">
        <v>2017</v>
      </c>
      <c r="E600" s="1" t="n">
        <v>11</v>
      </c>
      <c r="F600" s="1" t="n">
        <v>14</v>
      </c>
      <c r="G600" s="1" t="n">
        <v>20</v>
      </c>
      <c r="H600" s="1" t="n">
        <v>27</v>
      </c>
      <c r="I600" s="1" t="n">
        <v>36</v>
      </c>
      <c r="J600" s="1" t="n">
        <v>21</v>
      </c>
      <c r="K600" s="1" t="s">
        <v>11</v>
      </c>
      <c r="L600" s="1" t="e">
        <f aca="false">IF(#REF!=#REF!,IF(K600="Stroke",IF(K601="Stroke",IF((J601-J600)&lt;0,1000+J601-J600,J601-J600),""),""),"")</f>
        <v>#REF!</v>
      </c>
      <c r="M600" s="1" t="s">
        <v>1</v>
      </c>
      <c r="N600" s="1" t="s">
        <v>2</v>
      </c>
      <c r="O600" s="1" t="n">
        <v>236</v>
      </c>
      <c r="P600" s="1" t="e">
        <f aca="false">IF(#REF!=#REF!,IF(K600="Stroke",IF(K601="Stroke",IF(#REF!=#REF!,IF(Q600=Q601,IF((J601-J600)&lt;0,1000+J601-J600-O600,J601-J600-O600),""),""),""),""),"")</f>
        <v>#REF!</v>
      </c>
      <c r="Q600" s="1" t="n">
        <v>1</v>
      </c>
      <c r="R600" s="1" t="e">
        <f aca="false">IF(#REF!&lt;&gt;#REF!,COUNTIFS($K$112:$K$1378,$K$112,#REF!,#REF!),"")</f>
        <v>#REF!</v>
      </c>
      <c r="S600" s="1" t="e">
        <f aca="false">IF(AND(#REF!&lt;&gt;#REF!,#REF!=#REF!,M600="positive",M601="negative"),1,"")</f>
        <v>#REF!</v>
      </c>
      <c r="T600" s="1" t="e">
        <f aca="false">IF(AND(#REF!=#REF!,K:K="stroke",M:M="positive",S600&lt;&gt;"1"),1,"")</f>
        <v>#REF!</v>
      </c>
      <c r="U600" s="1" t="e">
        <f aca="false">IF((AND(R600&lt;&gt;"",W600&lt;&gt;1,K:K="stroke",M:M="negative",#REF!=#REF!)),IF(W600&lt;&gt;0,"",1),"")</f>
        <v>#REF!</v>
      </c>
      <c r="V600" s="1" t="e">
        <f aca="false">IF(R600="","",(SUM(S600:U600)+W600))</f>
        <v>#REF!</v>
      </c>
      <c r="W600" s="1" t="e">
        <f aca="false">IF(#REF!&lt;&gt;#REF!,COUNTIFS($K$112:$K$1378,"up",#REF!,#REF!),"")</f>
        <v>#REF!</v>
      </c>
      <c r="X600" s="1" t="e">
        <f aca="false">IF(#REF!&lt;&gt;#REF!,COUNTIFS($K$112:$K$1378,"SRS",#REF!,#REF!),"")</f>
        <v>#REF!</v>
      </c>
      <c r="Y600" s="1" t="e">
        <f aca="false">IF(R600&lt;&gt;"",IF(R600=1,"",COUNTIFS($O$112:$O$1378,"&gt;40",#REF!,#REF!)),"")</f>
        <v>#REF!</v>
      </c>
    </row>
    <row r="601" s="5" customFormat="true" ht="15.75" hidden="false" customHeight="false" outlineLevel="0" collapsed="false">
      <c r="A601" s="1" t="n">
        <f aca="false">I601+(H601*60)+(G601*3600)</f>
        <v>73656</v>
      </c>
      <c r="B601" s="2" t="str">
        <f aca="false">CONCATENATE(D601,E601,F601,G601,H601,I601)</f>
        <v>20171114202736</v>
      </c>
      <c r="C601" s="1" t="str">
        <f aca="false">CONCATENATE(D601,E601,F601)</f>
        <v>20171114</v>
      </c>
      <c r="D601" s="1" t="n">
        <v>2017</v>
      </c>
      <c r="E601" s="1" t="n">
        <v>11</v>
      </c>
      <c r="F601" s="1" t="n">
        <v>14</v>
      </c>
      <c r="G601" s="1" t="n">
        <v>20</v>
      </c>
      <c r="H601" s="1" t="n">
        <v>27</v>
      </c>
      <c r="I601" s="1" t="n">
        <v>36</v>
      </c>
      <c r="J601" s="1" t="n">
        <v>279</v>
      </c>
      <c r="K601" s="1" t="s">
        <v>11</v>
      </c>
      <c r="L601" s="1" t="e">
        <f aca="false">IF(#REF!=#REF!,IF(K601="Stroke",IF(K602="Stroke",IF((J602-J601)&lt;0,1000+J602-J601,J602-J601),""),""),"")</f>
        <v>#REF!</v>
      </c>
      <c r="M601" s="1" t="s">
        <v>1</v>
      </c>
      <c r="N601" s="1" t="s">
        <v>2</v>
      </c>
      <c r="O601" s="1" t="n">
        <v>26</v>
      </c>
      <c r="P601" s="1" t="e">
        <f aca="false">IF(#REF!=#REF!,IF(K601="Stroke",IF(K602="Stroke",IF(#REF!=#REF!,IF(Q601=Q602,IF((J602-J601)&lt;0,1000+J602-J601-O601,J602-J601-O601),""),""),""),""),"")</f>
        <v>#REF!</v>
      </c>
      <c r="Q601" s="1" t="n">
        <v>1</v>
      </c>
      <c r="R601" s="1" t="e">
        <f aca="false">IF(#REF!&lt;&gt;#REF!,COUNTIFS($K$112:$K$1378,$K$112,#REF!,#REF!),"")</f>
        <v>#REF!</v>
      </c>
      <c r="S601" s="1" t="e">
        <f aca="false">IF(AND(#REF!&lt;&gt;#REF!,#REF!=#REF!,M601="positive",M602="negative"),1,"")</f>
        <v>#REF!</v>
      </c>
      <c r="T601" s="1" t="e">
        <f aca="false">IF(AND(#REF!=#REF!,K:K="stroke",M:M="positive",S601&lt;&gt;"1"),1,"")</f>
        <v>#REF!</v>
      </c>
      <c r="U601" s="1" t="e">
        <f aca="false">IF((AND(R601&lt;&gt;"",W601&lt;&gt;1,K:K="stroke",M:M="negative",#REF!=#REF!)),IF(W601&lt;&gt;0,"",1),"")</f>
        <v>#REF!</v>
      </c>
      <c r="V601" s="1" t="e">
        <f aca="false">IF(R601="","",(SUM(S601:U601)+W601))</f>
        <v>#REF!</v>
      </c>
      <c r="W601" s="1" t="e">
        <f aca="false">IF(#REF!&lt;&gt;#REF!,COUNTIFS($K$112:$K$1378,"up",#REF!,#REF!),"")</f>
        <v>#REF!</v>
      </c>
      <c r="X601" s="1" t="e">
        <f aca="false">IF(#REF!&lt;&gt;#REF!,COUNTIFS($K$112:$K$1378,"SRS",#REF!,#REF!),"")</f>
        <v>#REF!</v>
      </c>
      <c r="Y601" s="1" t="e">
        <f aca="false">IF(R601&lt;&gt;"",IF(R601=1,"",COUNTIFS($O$112:$O$1378,"&gt;40",#REF!,#REF!)),"")</f>
        <v>#REF!</v>
      </c>
      <c r="Z601" s="1"/>
      <c r="AA601" s="1"/>
      <c r="AB601" s="1"/>
      <c r="AC601" s="1"/>
      <c r="AD601" s="1"/>
      <c r="AE601" s="1"/>
      <c r="AF601" s="1"/>
      <c r="AG601" s="1"/>
      <c r="AH601" s="1"/>
    </row>
    <row r="602" customFormat="false" ht="15.75" hidden="false" customHeight="false" outlineLevel="0" collapsed="false">
      <c r="A602" s="1" t="n">
        <f aca="false">I602+(H602*60)+(G602*3600)</f>
        <v>73656</v>
      </c>
      <c r="B602" s="2" t="str">
        <f aca="false">CONCATENATE(D602,E602,F602,G602,H602,I602)</f>
        <v>20171114202736</v>
      </c>
      <c r="C602" s="1" t="str">
        <f aca="false">CONCATENATE(D602,E602,F602)</f>
        <v>20171114</v>
      </c>
      <c r="D602" s="1" t="n">
        <v>2017</v>
      </c>
      <c r="E602" s="1" t="n">
        <v>11</v>
      </c>
      <c r="F602" s="1" t="n">
        <v>14</v>
      </c>
      <c r="G602" s="1" t="n">
        <v>20</v>
      </c>
      <c r="H602" s="1" t="n">
        <v>27</v>
      </c>
      <c r="I602" s="1" t="n">
        <v>36</v>
      </c>
      <c r="J602" s="1" t="n">
        <v>328</v>
      </c>
      <c r="K602" s="1" t="s">
        <v>11</v>
      </c>
      <c r="L602" s="1" t="e">
        <f aca="false">IF(#REF!=#REF!,IF(K602="Stroke",IF(K603="Stroke",IF((J603-J602)&lt;0,1000+J603-J602,J603-J602),""),""),"")</f>
        <v>#REF!</v>
      </c>
      <c r="M602" s="1" t="s">
        <v>1</v>
      </c>
      <c r="N602" s="1" t="s">
        <v>2</v>
      </c>
      <c r="O602" s="1" t="n">
        <v>165</v>
      </c>
      <c r="P602" s="1" t="e">
        <f aca="false">IF(#REF!=#REF!,IF(K602="Stroke",IF(K603="Stroke",IF(#REF!=#REF!,IF(Q602=Q603,IF((J603-J602)&lt;0,1000+J603-J602-O602,J603-J602-O602),""),""),""),""),"")</f>
        <v>#REF!</v>
      </c>
      <c r="Q602" s="1" t="n">
        <v>1</v>
      </c>
      <c r="R602" s="1" t="e">
        <f aca="false">IF(#REF!&lt;&gt;#REF!,COUNTIFS($K$112:$K$1378,$K$112,#REF!,#REF!),"")</f>
        <v>#REF!</v>
      </c>
      <c r="S602" s="1" t="e">
        <f aca="false">IF(AND(#REF!&lt;&gt;#REF!,#REF!=#REF!,M602="positive",M603="negative"),1,"")</f>
        <v>#REF!</v>
      </c>
      <c r="T602" s="1" t="e">
        <f aca="false">IF(AND(#REF!=#REF!,K:K="stroke",M:M="positive",S602&lt;&gt;"1"),1,"")</f>
        <v>#REF!</v>
      </c>
      <c r="U602" s="1" t="e">
        <f aca="false">IF((AND(R602&lt;&gt;"",W602&lt;&gt;1,K:K="stroke",M:M="negative",#REF!=#REF!)),IF(W602&lt;&gt;0,"",1),"")</f>
        <v>#REF!</v>
      </c>
      <c r="V602" s="1" t="e">
        <f aca="false">IF(R602="","",(SUM(S602:U602)+W602))</f>
        <v>#REF!</v>
      </c>
      <c r="W602" s="1" t="e">
        <f aca="false">IF(#REF!&lt;&gt;#REF!,COUNTIFS($K$112:$K$1378,"up",#REF!,#REF!),"")</f>
        <v>#REF!</v>
      </c>
      <c r="X602" s="1" t="e">
        <f aca="false">IF(#REF!&lt;&gt;#REF!,COUNTIFS($K$112:$K$1378,"SRS",#REF!,#REF!),"")</f>
        <v>#REF!</v>
      </c>
      <c r="Y602" s="1" t="e">
        <f aca="false">IF(R602&lt;&gt;"",IF(R602=1,"",COUNTIFS($O$112:$O$1378,"&gt;40",#REF!,#REF!)),"")</f>
        <v>#REF!</v>
      </c>
      <c r="Z602" s="1" t="s">
        <v>15</v>
      </c>
    </row>
    <row r="603" customFormat="false" ht="15.75" hidden="false" customHeight="false" outlineLevel="0" collapsed="false">
      <c r="A603" s="1" t="n">
        <f aca="false">I603+(H603*60)+(G603*3600)</f>
        <v>73656</v>
      </c>
      <c r="B603" s="2" t="str">
        <f aca="false">CONCATENATE(D603,E603,F603,G603,H603,I603)</f>
        <v>20171114202736</v>
      </c>
      <c r="C603" s="1" t="str">
        <f aca="false">CONCATENATE(D603,E603,F603)</f>
        <v>20171114</v>
      </c>
      <c r="D603" s="1" t="n">
        <v>2017</v>
      </c>
      <c r="E603" s="1" t="n">
        <v>11</v>
      </c>
      <c r="F603" s="1" t="n">
        <v>14</v>
      </c>
      <c r="G603" s="1" t="n">
        <v>20</v>
      </c>
      <c r="H603" s="1" t="n">
        <v>27</v>
      </c>
      <c r="I603" s="1" t="n">
        <v>36</v>
      </c>
      <c r="J603" s="1" t="n">
        <v>331</v>
      </c>
      <c r="K603" s="1" t="s">
        <v>4</v>
      </c>
      <c r="L603" s="1" t="e">
        <f aca="false">IF(#REF!=#REF!,IF(K603="Stroke",IF(K604="Stroke",IF((J604-J603)&lt;0,1000+J604-J603,J604-J603),""),""),"")</f>
        <v>#REF!</v>
      </c>
      <c r="M603" s="1" t="s">
        <v>1</v>
      </c>
      <c r="N603" s="1" t="s">
        <v>2</v>
      </c>
      <c r="O603" s="1" t="n">
        <v>0</v>
      </c>
      <c r="P603" s="1" t="e">
        <f aca="false">IF(#REF!=#REF!,IF(K603="Stroke",IF(K604="Stroke",IF(#REF!=#REF!,IF(Q603=Q604,IF((J604-J603)&lt;0,1000+J604-J603-O603,J604-J603-O603),""),""),""),""),"")</f>
        <v>#REF!</v>
      </c>
      <c r="Q603" s="1" t="n">
        <v>1</v>
      </c>
      <c r="R603" s="1" t="e">
        <f aca="false">IF(#REF!&lt;&gt;#REF!,COUNTIFS($K$112:$K$1378,$K$112,#REF!,#REF!),"")</f>
        <v>#REF!</v>
      </c>
      <c r="S603" s="1" t="e">
        <f aca="false">IF(AND(#REF!&lt;&gt;#REF!,#REF!=#REF!,M603="positive",M604="negative"),1,"")</f>
        <v>#REF!</v>
      </c>
      <c r="T603" s="1" t="e">
        <f aca="false">IF(AND(#REF!=#REF!,K:K="stroke",M:M="positive",S603&lt;&gt;"1"),1,"")</f>
        <v>#REF!</v>
      </c>
      <c r="U603" s="1" t="e">
        <f aca="false">IF((AND(R603&lt;&gt;"",W603&lt;&gt;1,K:K="stroke",M:M="negative",#REF!=#REF!)),IF(W603&lt;&gt;0,"",1),"")</f>
        <v>#REF!</v>
      </c>
      <c r="V603" s="1" t="e">
        <f aca="false">IF(R603="","",(SUM(S603:U603)+W603))</f>
        <v>#REF!</v>
      </c>
      <c r="W603" s="1" t="e">
        <f aca="false">IF(#REF!&lt;&gt;#REF!,COUNTIFS($K$112:$K$1378,"up",#REF!,#REF!),"")</f>
        <v>#REF!</v>
      </c>
      <c r="X603" s="1" t="e">
        <f aca="false">IF(#REF!&lt;&gt;#REF!,COUNTIFS($K$112:$K$1378,"SRS",#REF!,#REF!),"")</f>
        <v>#REF!</v>
      </c>
      <c r="Y603" s="1" t="e">
        <f aca="false">IF(R603&lt;&gt;"",IF(R603=1,"",COUNTIFS($O$112:$O$1378,"&gt;40",#REF!,#REF!)),"")</f>
        <v>#REF!</v>
      </c>
    </row>
    <row r="604" customFormat="false" ht="15.75" hidden="false" customHeight="false" outlineLevel="0" collapsed="false">
      <c r="A604" s="1" t="n">
        <f aca="false">I604+(H604*60)+(G604*3600)</f>
        <v>73656</v>
      </c>
      <c r="B604" s="2" t="str">
        <f aca="false">CONCATENATE(D604,E604,F604,G604,H604,I604)</f>
        <v>20171114202736</v>
      </c>
      <c r="C604" s="1" t="str">
        <f aca="false">CONCATENATE(D604,E604,F604)</f>
        <v>20171114</v>
      </c>
      <c r="D604" s="1" t="n">
        <v>2017</v>
      </c>
      <c r="E604" s="1" t="n">
        <v>11</v>
      </c>
      <c r="F604" s="1" t="n">
        <v>14</v>
      </c>
      <c r="G604" s="1" t="n">
        <v>20</v>
      </c>
      <c r="H604" s="1" t="n">
        <v>27</v>
      </c>
      <c r="I604" s="1" t="n">
        <v>36</v>
      </c>
      <c r="J604" s="1" t="n">
        <v>466</v>
      </c>
      <c r="K604" s="1" t="s">
        <v>4</v>
      </c>
      <c r="L604" s="1" t="e">
        <f aca="false">IF(#REF!=#REF!,IF(K604="Stroke",IF(K605="Stroke",IF((J605-J604)&lt;0,1000+J605-J604,J605-J604),""),""),"")</f>
        <v>#REF!</v>
      </c>
      <c r="M604" s="1" t="s">
        <v>1</v>
      </c>
      <c r="N604" s="1" t="s">
        <v>2</v>
      </c>
      <c r="O604" s="1" t="n">
        <v>0</v>
      </c>
      <c r="P604" s="1" t="e">
        <f aca="false">IF(#REF!=#REF!,IF(K604="Stroke",IF(K605="Stroke",IF(#REF!=#REF!,IF(Q604=Q605,IF((J605-J604)&lt;0,1000+J605-J604-O604,J605-J604-O604),""),""),""),""),"")</f>
        <v>#REF!</v>
      </c>
      <c r="Q604" s="1" t="n">
        <v>1</v>
      </c>
      <c r="R604" s="1" t="e">
        <f aca="false">IF(#REF!&lt;&gt;#REF!,COUNTIFS($K$112:$K$1378,$K$112,#REF!,#REF!),"")</f>
        <v>#REF!</v>
      </c>
      <c r="S604" s="1" t="e">
        <f aca="false">IF(AND(#REF!&lt;&gt;#REF!,#REF!=#REF!,M604="positive",M605="negative"),1,"")</f>
        <v>#REF!</v>
      </c>
      <c r="T604" s="1" t="e">
        <f aca="false">IF(AND(#REF!=#REF!,K:K="stroke",M:M="positive",S604&lt;&gt;"1"),1,"")</f>
        <v>#REF!</v>
      </c>
      <c r="U604" s="1" t="e">
        <f aca="false">IF((AND(R604&lt;&gt;"",W604&lt;&gt;1,K:K="stroke",M:M="negative",#REF!=#REF!)),IF(W604&lt;&gt;0,"",1),"")</f>
        <v>#REF!</v>
      </c>
      <c r="V604" s="1" t="e">
        <f aca="false">IF(R604="","",(SUM(S604:U604)+W604))</f>
        <v>#REF!</v>
      </c>
      <c r="W604" s="1" t="e">
        <f aca="false">IF(#REF!&lt;&gt;#REF!,COUNTIFS($K$112:$K$1378,"up",#REF!,#REF!),"")</f>
        <v>#REF!</v>
      </c>
      <c r="X604" s="1" t="e">
        <f aca="false">IF(#REF!&lt;&gt;#REF!,COUNTIFS($K$112:$K$1378,"SRS",#REF!,#REF!),"")</f>
        <v>#REF!</v>
      </c>
      <c r="Y604" s="1" t="e">
        <f aca="false">IF(R604&lt;&gt;"",IF(R604=1,"",COUNTIFS($O$112:$O$1378,"&gt;40",#REF!,#REF!)),"")</f>
        <v>#REF!</v>
      </c>
    </row>
    <row r="605" customFormat="false" ht="15.75" hidden="false" customHeight="false" outlineLevel="0" collapsed="false">
      <c r="A605" s="1" t="n">
        <f aca="false">I605+(H605*60)+(G605*3600)</f>
        <v>73656</v>
      </c>
      <c r="B605" s="2" t="str">
        <f aca="false">CONCATENATE(D605,E605,F605,G605,H605,I605)</f>
        <v>20171114202736</v>
      </c>
      <c r="C605" s="1" t="str">
        <f aca="false">CONCATENATE(D605,E605,F605)</f>
        <v>20171114</v>
      </c>
      <c r="D605" s="1" t="n">
        <v>2017</v>
      </c>
      <c r="E605" s="1" t="n">
        <v>11</v>
      </c>
      <c r="F605" s="1" t="n">
        <v>14</v>
      </c>
      <c r="G605" s="1" t="n">
        <v>20</v>
      </c>
      <c r="H605" s="1" t="n">
        <v>27</v>
      </c>
      <c r="I605" s="1" t="n">
        <v>36</v>
      </c>
      <c r="J605" s="1" t="n">
        <v>473</v>
      </c>
      <c r="K605" s="1" t="s">
        <v>4</v>
      </c>
      <c r="L605" s="1" t="e">
        <f aca="false">IF(#REF!=#REF!,IF(K605="Stroke",IF(K606="Stroke",IF((J606-J605)&lt;0,1000+J606-J605,J606-J605),""),""),"")</f>
        <v>#REF!</v>
      </c>
      <c r="M605" s="1" t="s">
        <v>1</v>
      </c>
      <c r="N605" s="1" t="s">
        <v>2</v>
      </c>
      <c r="O605" s="1" t="n">
        <v>0</v>
      </c>
      <c r="P605" s="1" t="e">
        <f aca="false">IF(#REF!=#REF!,IF(K605="Stroke",IF(K606="Stroke",IF(#REF!=#REF!,IF(Q605=Q606,IF((J606-J605)&lt;0,1000+J606-J605-O605,J606-J605-O605),""),""),""),""),"")</f>
        <v>#REF!</v>
      </c>
      <c r="Q605" s="1" t="n">
        <v>1</v>
      </c>
      <c r="R605" s="1" t="e">
        <f aca="false">IF(#REF!&lt;&gt;#REF!,COUNTIFS($K$112:$K$1378,$K$112,#REF!,#REF!),"")</f>
        <v>#REF!</v>
      </c>
      <c r="S605" s="1" t="e">
        <f aca="false">IF(AND(#REF!&lt;&gt;#REF!,#REF!=#REF!,M605="positive",M606="negative"),1,"")</f>
        <v>#REF!</v>
      </c>
      <c r="T605" s="1" t="e">
        <f aca="false">IF(AND(#REF!=#REF!,K:K="stroke",M:M="positive",S605&lt;&gt;"1"),1,"")</f>
        <v>#REF!</v>
      </c>
      <c r="U605" s="1" t="e">
        <f aca="false">IF((AND(R605&lt;&gt;"",W605&lt;&gt;1,K:K="stroke",M:M="negative",#REF!=#REF!)),IF(W605&lt;&gt;0,"",1),"")</f>
        <v>#REF!</v>
      </c>
      <c r="V605" s="1" t="e">
        <f aca="false">IF(R605="","",(SUM(S605:U605)+W605))</f>
        <v>#REF!</v>
      </c>
      <c r="W605" s="1" t="e">
        <f aca="false">IF(#REF!&lt;&gt;#REF!,COUNTIFS($K$112:$K$1378,"up",#REF!,#REF!),"")</f>
        <v>#REF!</v>
      </c>
      <c r="X605" s="1" t="e">
        <f aca="false">IF(#REF!&lt;&gt;#REF!,COUNTIFS($K$112:$K$1378,"SRS",#REF!,#REF!),"")</f>
        <v>#REF!</v>
      </c>
      <c r="Y605" s="1" t="e">
        <f aca="false">IF(R605&lt;&gt;"",IF(R605=1,"",COUNTIFS($O$112:$O$1378,"&gt;40",#REF!,#REF!)),"")</f>
        <v>#REF!</v>
      </c>
    </row>
    <row r="606" s="5" customFormat="true" ht="15.75" hidden="false" customHeight="false" outlineLevel="0" collapsed="false">
      <c r="A606" s="1" t="n">
        <f aca="false">I606+(H606*60)+(G606*3600)</f>
        <v>73656</v>
      </c>
      <c r="B606" s="2" t="str">
        <f aca="false">CONCATENATE(D606,E606,F606,G606,H606,I606)</f>
        <v>20171114202736</v>
      </c>
      <c r="C606" s="1" t="str">
        <f aca="false">CONCATENATE(D606,E606,F606)</f>
        <v>20171114</v>
      </c>
      <c r="D606" s="1" t="n">
        <v>2017</v>
      </c>
      <c r="E606" s="1" t="n">
        <v>11</v>
      </c>
      <c r="F606" s="1" t="n">
        <v>14</v>
      </c>
      <c r="G606" s="1" t="n">
        <v>20</v>
      </c>
      <c r="H606" s="1" t="n">
        <v>27</v>
      </c>
      <c r="I606" s="1" t="n">
        <v>36</v>
      </c>
      <c r="J606" s="1" t="n">
        <v>521</v>
      </c>
      <c r="K606" s="1" t="s">
        <v>11</v>
      </c>
      <c r="L606" s="1" t="e">
        <f aca="false">IF(#REF!=#REF!,IF(K606="Stroke",IF(K607="Stroke",IF((J607-J606)&lt;0,1000+J607-J606,J607-J606),""),""),"")</f>
        <v>#REF!</v>
      </c>
      <c r="M606" s="1" t="s">
        <v>1</v>
      </c>
      <c r="N606" s="1" t="s">
        <v>2</v>
      </c>
      <c r="O606" s="1" t="n">
        <v>205</v>
      </c>
      <c r="P606" s="1" t="e">
        <f aca="false">IF(#REF!=#REF!,IF(K606="Stroke",IF(K607="Stroke",IF(#REF!=#REF!,IF(Q606=Q607,IF((J607-J606)&lt;0,1000+J607-J606-O606,J607-J606-O606),""),""),""),""),"")</f>
        <v>#REF!</v>
      </c>
      <c r="Q606" s="1" t="n">
        <v>1</v>
      </c>
      <c r="R606" s="1" t="e">
        <f aca="false">IF(#REF!&lt;&gt;#REF!,COUNTIFS($K$112:$K$1378,$K$112,#REF!,#REF!),"")</f>
        <v>#REF!</v>
      </c>
      <c r="S606" s="1" t="e">
        <f aca="false">IF(AND(#REF!&lt;&gt;#REF!,#REF!=#REF!,M606="positive",M607="negative"),1,"")</f>
        <v>#REF!</v>
      </c>
      <c r="T606" s="1" t="e">
        <f aca="false">IF(AND(#REF!=#REF!,K:K="stroke",M:M="positive",S606&lt;&gt;"1"),1,"")</f>
        <v>#REF!</v>
      </c>
      <c r="U606" s="1" t="e">
        <f aca="false">IF((AND(R606&lt;&gt;"",W606&lt;&gt;1,K:K="stroke",M:M="negative",#REF!=#REF!)),IF(W606&lt;&gt;0,"",1),"")</f>
        <v>#REF!</v>
      </c>
      <c r="V606" s="1" t="e">
        <f aca="false">IF(R606="","",(SUM(S606:U606)+W606))</f>
        <v>#REF!</v>
      </c>
      <c r="W606" s="1" t="e">
        <f aca="false">IF(#REF!&lt;&gt;#REF!,COUNTIFS($K$112:$K$1378,"up",#REF!,#REF!),"")</f>
        <v>#REF!</v>
      </c>
      <c r="X606" s="1" t="e">
        <f aca="false">IF(#REF!&lt;&gt;#REF!,COUNTIFS($K$112:$K$1378,"SRS",#REF!,#REF!),"")</f>
        <v>#REF!</v>
      </c>
      <c r="Y606" s="1" t="e">
        <f aca="false">IF(R606&lt;&gt;"",IF(R606=1,"",COUNTIFS($O$112:$O$1378,"&gt;40",#REF!,#REF!)),"")</f>
        <v>#REF!</v>
      </c>
      <c r="Z606" s="1"/>
      <c r="AA606" s="1"/>
      <c r="AB606" s="1"/>
      <c r="AC606" s="1"/>
      <c r="AD606" s="1"/>
      <c r="AE606" s="1"/>
      <c r="AF606" s="1"/>
      <c r="AG606" s="1"/>
      <c r="AH606" s="1"/>
    </row>
    <row r="607" customFormat="false" ht="15.75" hidden="false" customHeight="false" outlineLevel="0" collapsed="false">
      <c r="A607" s="1" t="n">
        <f aca="false">I607+(H607*60)+(G607*3600)</f>
        <v>73656</v>
      </c>
      <c r="B607" s="2" t="str">
        <f aca="false">CONCATENATE(D607,E607,F607,G607,H607,I607)</f>
        <v>20171114202736</v>
      </c>
      <c r="C607" s="1" t="str">
        <f aca="false">CONCATENATE(D607,E607,F607)</f>
        <v>20171114</v>
      </c>
      <c r="D607" s="1" t="n">
        <v>2017</v>
      </c>
      <c r="E607" s="1" t="n">
        <v>11</v>
      </c>
      <c r="F607" s="1" t="n">
        <v>14</v>
      </c>
      <c r="G607" s="1" t="n">
        <v>20</v>
      </c>
      <c r="H607" s="1" t="n">
        <v>27</v>
      </c>
      <c r="I607" s="1" t="n">
        <v>36</v>
      </c>
      <c r="J607" s="1" t="n">
        <v>558</v>
      </c>
      <c r="K607" s="1" t="s">
        <v>4</v>
      </c>
      <c r="L607" s="1" t="e">
        <f aca="false">IF(#REF!=#REF!,IF(K607="Stroke",IF(K608="Stroke",IF((J608-J607)&lt;0,1000+J608-J607,J608-J607),""),""),"")</f>
        <v>#REF!</v>
      </c>
      <c r="M607" s="1" t="s">
        <v>1</v>
      </c>
      <c r="N607" s="1" t="s">
        <v>2</v>
      </c>
      <c r="O607" s="1" t="n">
        <v>0</v>
      </c>
      <c r="P607" s="1" t="e">
        <f aca="false">IF(#REF!=#REF!,IF(K607="Stroke",IF(K608="Stroke",IF(#REF!=#REF!,IF(Q607=Q608,IF((J608-J607)&lt;0,1000+J608-J607-O607,J608-J607-O607),""),""),""),""),"")</f>
        <v>#REF!</v>
      </c>
      <c r="Q607" s="1" t="n">
        <v>1</v>
      </c>
      <c r="R607" s="1" t="e">
        <f aca="false">IF(#REF!&lt;&gt;#REF!,COUNTIFS($K$112:$K$1378,$K$112,#REF!,#REF!),"")</f>
        <v>#REF!</v>
      </c>
      <c r="S607" s="1" t="e">
        <f aca="false">IF(AND(#REF!&lt;&gt;#REF!,#REF!=#REF!,M607="positive",M608="negative"),1,"")</f>
        <v>#REF!</v>
      </c>
      <c r="T607" s="1" t="e">
        <f aca="false">IF(AND(#REF!=#REF!,K:K="stroke",M:M="positive",S607&lt;&gt;"1"),1,"")</f>
        <v>#REF!</v>
      </c>
      <c r="U607" s="1" t="e">
        <f aca="false">IF((AND(R607&lt;&gt;"",W607&lt;&gt;1,K:K="stroke",M:M="negative",#REF!=#REF!)),IF(W607&lt;&gt;0,"",1),"")</f>
        <v>#REF!</v>
      </c>
      <c r="V607" s="1" t="e">
        <f aca="false">IF(R607="","",(SUM(S607:U607)+W607))</f>
        <v>#REF!</v>
      </c>
      <c r="W607" s="1" t="e">
        <f aca="false">IF(#REF!&lt;&gt;#REF!,COUNTIFS($K$112:$K$1378,"up",#REF!,#REF!),"")</f>
        <v>#REF!</v>
      </c>
      <c r="X607" s="1" t="e">
        <f aca="false">IF(#REF!&lt;&gt;#REF!,COUNTIFS($K$112:$K$1378,"SRS",#REF!,#REF!),"")</f>
        <v>#REF!</v>
      </c>
      <c r="Y607" s="1" t="e">
        <f aca="false">IF(R607&lt;&gt;"",IF(R607=1,"",COUNTIFS($O$112:$O$1378,"&gt;40",#REF!,#REF!)),"")</f>
        <v>#REF!</v>
      </c>
    </row>
    <row r="608" customFormat="false" ht="15.75" hidden="false" customHeight="false" outlineLevel="0" collapsed="false">
      <c r="A608" s="1" t="n">
        <f aca="false">I608+(H608*60)+(G608*3600)</f>
        <v>73656</v>
      </c>
      <c r="B608" s="2" t="str">
        <f aca="false">CONCATENATE(D608,E608,F608,G608,H608,I608)</f>
        <v>20171114202736</v>
      </c>
      <c r="C608" s="1" t="str">
        <f aca="false">CONCATENATE(D608,E608,F608)</f>
        <v>20171114</v>
      </c>
      <c r="D608" s="1" t="n">
        <v>2017</v>
      </c>
      <c r="E608" s="1" t="n">
        <v>11</v>
      </c>
      <c r="F608" s="1" t="n">
        <v>14</v>
      </c>
      <c r="G608" s="1" t="n">
        <v>20</v>
      </c>
      <c r="H608" s="1" t="n">
        <v>27</v>
      </c>
      <c r="I608" s="1" t="n">
        <v>36</v>
      </c>
      <c r="J608" s="1" t="n">
        <v>562</v>
      </c>
      <c r="K608" s="1" t="s">
        <v>4</v>
      </c>
      <c r="L608" s="1" t="e">
        <f aca="false">IF(#REF!=#REF!,IF(K608="Stroke",IF(K609="Stroke",IF((J609-J608)&lt;0,1000+J609-J608,J609-J608),""),""),"")</f>
        <v>#REF!</v>
      </c>
      <c r="M608" s="1" t="s">
        <v>1</v>
      </c>
      <c r="N608" s="1" t="s">
        <v>2</v>
      </c>
      <c r="O608" s="1" t="n">
        <v>0</v>
      </c>
      <c r="P608" s="1" t="e">
        <f aca="false">IF(#REF!=#REF!,IF(K608="Stroke",IF(K609="Stroke",IF(#REF!=#REF!,IF(Q608=Q609,IF((J609-J608)&lt;0,1000+J609-J608-O608,J609-J608-O608),""),""),""),""),"")</f>
        <v>#REF!</v>
      </c>
      <c r="Q608" s="1" t="n">
        <v>1</v>
      </c>
      <c r="R608" s="1" t="e">
        <f aca="false">IF(#REF!&lt;&gt;#REF!,COUNTIFS($K$112:$K$1378,$K$112,#REF!,#REF!),"")</f>
        <v>#REF!</v>
      </c>
      <c r="S608" s="1" t="e">
        <f aca="false">IF(AND(#REF!&lt;&gt;#REF!,#REF!=#REF!,M608="positive",M609="negative"),1,"")</f>
        <v>#REF!</v>
      </c>
      <c r="T608" s="1" t="e">
        <f aca="false">IF(AND(#REF!=#REF!,K:K="stroke",M:M="positive",S608&lt;&gt;"1"),1,"")</f>
        <v>#REF!</v>
      </c>
      <c r="U608" s="1" t="e">
        <f aca="false">IF((AND(R608&lt;&gt;"",W608&lt;&gt;1,K:K="stroke",M:M="negative",#REF!=#REF!)),IF(W608&lt;&gt;0,"",1),"")</f>
        <v>#REF!</v>
      </c>
      <c r="V608" s="1" t="e">
        <f aca="false">IF(R608="","",(SUM(S608:U608)+W608))</f>
        <v>#REF!</v>
      </c>
      <c r="W608" s="1" t="e">
        <f aca="false">IF(#REF!&lt;&gt;#REF!,COUNTIFS($K$112:$K$1378,"up",#REF!,#REF!),"")</f>
        <v>#REF!</v>
      </c>
      <c r="X608" s="1" t="e">
        <f aca="false">IF(#REF!&lt;&gt;#REF!,COUNTIFS($K$112:$K$1378,"SRS",#REF!,#REF!),"")</f>
        <v>#REF!</v>
      </c>
      <c r="Y608" s="1" t="e">
        <f aca="false">IF(R608&lt;&gt;"",IF(R608=1,"",COUNTIFS($O$112:$O$1378,"&gt;40",#REF!,#REF!)),"")</f>
        <v>#REF!</v>
      </c>
    </row>
    <row r="609" s="5" customFormat="true" ht="15.75" hidden="false" customHeight="false" outlineLevel="0" collapsed="false">
      <c r="A609" s="1" t="n">
        <f aca="false">I609+(H609*60)+(G609*3600)</f>
        <v>73656</v>
      </c>
      <c r="B609" s="2" t="str">
        <f aca="false">CONCATENATE(D609,E609,F609,G609,H609,I609)</f>
        <v>20171114202736</v>
      </c>
      <c r="C609" s="1" t="str">
        <f aca="false">CONCATENATE(D609,E609,F609)</f>
        <v>20171114</v>
      </c>
      <c r="D609" s="1" t="n">
        <v>2017</v>
      </c>
      <c r="E609" s="1" t="n">
        <v>11</v>
      </c>
      <c r="F609" s="1" t="n">
        <v>14</v>
      </c>
      <c r="G609" s="1" t="n">
        <v>20</v>
      </c>
      <c r="H609" s="1" t="n">
        <v>27</v>
      </c>
      <c r="I609" s="1" t="n">
        <v>36</v>
      </c>
      <c r="J609" s="1" t="n">
        <v>566</v>
      </c>
      <c r="K609" s="1" t="s">
        <v>4</v>
      </c>
      <c r="L609" s="1" t="e">
        <f aca="false">IF(#REF!=#REF!,IF(K609="Stroke",IF(K610="Stroke",IF((J610-J609)&lt;0,1000+J610-J609,J610-J609),""),""),"")</f>
        <v>#REF!</v>
      </c>
      <c r="M609" s="1" t="s">
        <v>1</v>
      </c>
      <c r="N609" s="1" t="s">
        <v>2</v>
      </c>
      <c r="O609" s="1" t="n">
        <v>0</v>
      </c>
      <c r="P609" s="1" t="e">
        <f aca="false">IF(#REF!=#REF!,IF(K609="Stroke",IF(K610="Stroke",IF(#REF!=#REF!,IF(Q609=Q610,IF((J610-J609)&lt;0,1000+J610-J609-O609,J610-J609-O609),""),""),""),""),"")</f>
        <v>#REF!</v>
      </c>
      <c r="Q609" s="1" t="n">
        <v>1</v>
      </c>
      <c r="R609" s="1" t="e">
        <f aca="false">IF(#REF!&lt;&gt;#REF!,COUNTIFS($K$112:$K$1378,$K$112,#REF!,#REF!),"")</f>
        <v>#REF!</v>
      </c>
      <c r="S609" s="1" t="e">
        <f aca="false">IF(AND(#REF!&lt;&gt;#REF!,#REF!=#REF!,M609="positive",M610="negative"),1,"")</f>
        <v>#REF!</v>
      </c>
      <c r="T609" s="1" t="e">
        <f aca="false">IF(AND(#REF!=#REF!,K:K="stroke",M:M="positive",S609&lt;&gt;"1"),1,"")</f>
        <v>#REF!</v>
      </c>
      <c r="U609" s="1" t="e">
        <f aca="false">IF((AND(R609&lt;&gt;"",W609&lt;&gt;1,K:K="stroke",M:M="negative",#REF!=#REF!)),IF(W609&lt;&gt;0,"",1),"")</f>
        <v>#REF!</v>
      </c>
      <c r="V609" s="1" t="e">
        <f aca="false">IF(R609="","",(SUM(S609:U609)+W609))</f>
        <v>#REF!</v>
      </c>
      <c r="W609" s="1" t="e">
        <f aca="false">IF(#REF!&lt;&gt;#REF!,COUNTIFS($K$112:$K$1378,"up",#REF!,#REF!),"")</f>
        <v>#REF!</v>
      </c>
      <c r="X609" s="1" t="e">
        <f aca="false">IF(#REF!&lt;&gt;#REF!,COUNTIFS($K$112:$K$1378,"SRS",#REF!,#REF!),"")</f>
        <v>#REF!</v>
      </c>
      <c r="Y609" s="1" t="e">
        <f aca="false">IF(R609&lt;&gt;"",IF(R609=1,"",COUNTIFS($O$112:$O$1378,"&gt;40",#REF!,#REF!)),"")</f>
        <v>#REF!</v>
      </c>
      <c r="Z609" s="1"/>
      <c r="AA609" s="1"/>
      <c r="AB609" s="1"/>
      <c r="AC609" s="1"/>
      <c r="AD609" s="1"/>
      <c r="AE609" s="1"/>
      <c r="AF609" s="1"/>
      <c r="AG609" s="1"/>
      <c r="AH609" s="1"/>
    </row>
    <row r="610" customFormat="false" ht="15.75" hidden="false" customHeight="false" outlineLevel="0" collapsed="false">
      <c r="A610" s="1" t="n">
        <f aca="false">I610+(H610*60)+(G610*3600)</f>
        <v>73656</v>
      </c>
      <c r="B610" s="2" t="str">
        <f aca="false">CONCATENATE(D610,E610,F610,G610,H610,I610)</f>
        <v>20171114202736</v>
      </c>
      <c r="C610" s="1" t="str">
        <f aca="false">CONCATENATE(D610,E610,F610)</f>
        <v>20171114</v>
      </c>
      <c r="D610" s="1" t="n">
        <v>2017</v>
      </c>
      <c r="E610" s="1" t="n">
        <v>11</v>
      </c>
      <c r="F610" s="1" t="n">
        <v>14</v>
      </c>
      <c r="G610" s="1" t="n">
        <v>20</v>
      </c>
      <c r="H610" s="1" t="n">
        <v>27</v>
      </c>
      <c r="I610" s="1" t="n">
        <v>36</v>
      </c>
      <c r="J610" s="1" t="n">
        <v>572</v>
      </c>
      <c r="K610" s="1" t="s">
        <v>4</v>
      </c>
      <c r="L610" s="1" t="e">
        <f aca="false">IF(#REF!=#REF!,IF(K610="Stroke",IF(K611="Stroke",IF((J611-J610)&lt;0,1000+J611-J610,J611-J610),""),""),"")</f>
        <v>#REF!</v>
      </c>
      <c r="M610" s="1" t="s">
        <v>1</v>
      </c>
      <c r="N610" s="1" t="s">
        <v>2</v>
      </c>
      <c r="O610" s="1" t="n">
        <v>0</v>
      </c>
      <c r="P610" s="1" t="e">
        <f aca="false">IF(#REF!=#REF!,IF(K610="Stroke",IF(K611="Stroke",IF(#REF!=#REF!,IF(Q610=Q611,IF((J611-J610)&lt;0,1000+J611-J610-O610,J611-J610-O610),""),""),""),""),"")</f>
        <v>#REF!</v>
      </c>
      <c r="Q610" s="1" t="n">
        <v>1</v>
      </c>
      <c r="R610" s="1" t="e">
        <f aca="false">IF(#REF!&lt;&gt;#REF!,COUNTIFS($K$112:$K$1378,$K$112,#REF!,#REF!),"")</f>
        <v>#REF!</v>
      </c>
      <c r="S610" s="1" t="e">
        <f aca="false">IF(AND(#REF!&lt;&gt;#REF!,#REF!=#REF!,M610="positive",M611="negative"),1,"")</f>
        <v>#REF!</v>
      </c>
      <c r="T610" s="1" t="e">
        <f aca="false">IF(AND(#REF!=#REF!,K:K="stroke",M:M="positive",S610&lt;&gt;"1"),1,"")</f>
        <v>#REF!</v>
      </c>
      <c r="U610" s="1" t="e">
        <f aca="false">IF((AND(R610&lt;&gt;"",W610&lt;&gt;1,K:K="stroke",M:M="negative",#REF!=#REF!)),IF(W610&lt;&gt;0,"",1),"")</f>
        <v>#REF!</v>
      </c>
      <c r="V610" s="1" t="e">
        <f aca="false">IF(R610="","",(SUM(S610:U610)+W610))</f>
        <v>#REF!</v>
      </c>
      <c r="W610" s="1" t="e">
        <f aca="false">IF(#REF!&lt;&gt;#REF!,COUNTIFS($K$112:$K$1378,"up",#REF!,#REF!),"")</f>
        <v>#REF!</v>
      </c>
      <c r="X610" s="1" t="e">
        <f aca="false">IF(#REF!&lt;&gt;#REF!,COUNTIFS($K$112:$K$1378,"SRS",#REF!,#REF!),"")</f>
        <v>#REF!</v>
      </c>
      <c r="Y610" s="1" t="e">
        <f aca="false">IF(R610&lt;&gt;"",IF(R610=1,"",COUNTIFS($O$112:$O$1378,"&gt;40",#REF!,#REF!)),"")</f>
        <v>#REF!</v>
      </c>
    </row>
    <row r="611" customFormat="false" ht="15.75" hidden="false" customHeight="false" outlineLevel="0" collapsed="false">
      <c r="A611" s="1" t="n">
        <f aca="false">I611+(H611*60)+(G611*3600)</f>
        <v>73656</v>
      </c>
      <c r="B611" s="2" t="str">
        <f aca="false">CONCATENATE(D611,E611,F611,G611,H611,I611)</f>
        <v>20171114202736</v>
      </c>
      <c r="C611" s="1" t="str">
        <f aca="false">CONCATENATE(D611,E611,F611)</f>
        <v>20171114</v>
      </c>
      <c r="D611" s="1" t="n">
        <v>2017</v>
      </c>
      <c r="E611" s="1" t="n">
        <v>11</v>
      </c>
      <c r="F611" s="1" t="n">
        <v>14</v>
      </c>
      <c r="G611" s="1" t="n">
        <v>20</v>
      </c>
      <c r="H611" s="1" t="n">
        <v>27</v>
      </c>
      <c r="I611" s="1" t="n">
        <v>36</v>
      </c>
      <c r="J611" s="1" t="n">
        <v>762</v>
      </c>
      <c r="K611" s="1" t="s">
        <v>11</v>
      </c>
      <c r="L611" s="1" t="e">
        <f aca="false">IF(#REF!=#REF!,IF(K611="Stroke",IF(K612="Stroke",IF((J612-J611)&lt;0,1000+J612-J611,J612-J611),""),""),"")</f>
        <v>#REF!</v>
      </c>
      <c r="M611" s="1" t="s">
        <v>1</v>
      </c>
      <c r="N611" s="1" t="s">
        <v>2</v>
      </c>
      <c r="O611" s="1" t="n">
        <v>101</v>
      </c>
      <c r="P611" s="1" t="e">
        <f aca="false">IF(#REF!=#REF!,IF(K611="Stroke",IF(K612="Stroke",IF(#REF!=#REF!,IF(Q611=Q612,IF((J612-J611)&lt;0,1000+J612-J611-O611,J612-J611-O611),""),""),""),""),"")</f>
        <v>#REF!</v>
      </c>
      <c r="Q611" s="1" t="n">
        <v>1</v>
      </c>
      <c r="R611" s="1" t="e">
        <f aca="false">IF(#REF!&lt;&gt;#REF!,COUNTIFS($K$112:$K$1378,$K$112,#REF!,#REF!),"")</f>
        <v>#REF!</v>
      </c>
      <c r="S611" s="1" t="e">
        <f aca="false">IF(AND(#REF!&lt;&gt;#REF!,#REF!=#REF!,M611="positive",M612="negative"),1,"")</f>
        <v>#REF!</v>
      </c>
      <c r="T611" s="1" t="e">
        <f aca="false">IF(AND(#REF!=#REF!,K:K="stroke",M:M="positive",S611&lt;&gt;"1"),1,"")</f>
        <v>#REF!</v>
      </c>
      <c r="U611" s="1" t="e">
        <f aca="false">IF((AND(R611&lt;&gt;"",W611&lt;&gt;1,K:K="stroke",M:M="negative",#REF!=#REF!)),IF(W611&lt;&gt;0,"",1),"")</f>
        <v>#REF!</v>
      </c>
      <c r="V611" s="1" t="e">
        <f aca="false">IF(R611="","",(SUM(S611:U611)+W611))</f>
        <v>#REF!</v>
      </c>
      <c r="W611" s="1" t="e">
        <f aca="false">IF(#REF!&lt;&gt;#REF!,COUNTIFS($K$112:$K$1378,"up",#REF!,#REF!),"")</f>
        <v>#REF!</v>
      </c>
      <c r="X611" s="1" t="e">
        <f aca="false">IF(#REF!&lt;&gt;#REF!,COUNTIFS($K$112:$K$1378,"SRS",#REF!,#REF!),"")</f>
        <v>#REF!</v>
      </c>
      <c r="Y611" s="1" t="e">
        <f aca="false">IF(R611&lt;&gt;"",IF(R611=1,"",COUNTIFS($O$112:$O$1378,"&gt;40",#REF!,#REF!)),"")</f>
        <v>#REF!</v>
      </c>
    </row>
    <row r="612" customFormat="false" ht="15.75" hidden="false" customHeight="false" outlineLevel="0" collapsed="false">
      <c r="A612" s="1" t="n">
        <f aca="false">I612+(H612*60)+(G612*3600)</f>
        <v>73656</v>
      </c>
      <c r="B612" s="2" t="str">
        <f aca="false">CONCATENATE(D612,E612,F612,G612,H612,I612)</f>
        <v>20171114202736</v>
      </c>
      <c r="C612" s="1" t="str">
        <f aca="false">CONCATENATE(D612,E612,F612)</f>
        <v>20171114</v>
      </c>
      <c r="D612" s="1" t="n">
        <v>2017</v>
      </c>
      <c r="E612" s="1" t="n">
        <v>11</v>
      </c>
      <c r="F612" s="1" t="n">
        <v>14</v>
      </c>
      <c r="G612" s="1" t="n">
        <v>20</v>
      </c>
      <c r="H612" s="1" t="n">
        <v>27</v>
      </c>
      <c r="I612" s="1" t="n">
        <v>36</v>
      </c>
      <c r="J612" s="1" t="n">
        <v>768</v>
      </c>
      <c r="K612" s="1" t="s">
        <v>4</v>
      </c>
      <c r="L612" s="1" t="e">
        <f aca="false">IF(#REF!=#REF!,IF(K612="Stroke",IF(K613="Stroke",IF((J613-J612)&lt;0,1000+J613-J612,J613-J612),""),""),"")</f>
        <v>#REF!</v>
      </c>
      <c r="M612" s="1" t="s">
        <v>1</v>
      </c>
      <c r="N612" s="1" t="s">
        <v>2</v>
      </c>
      <c r="O612" s="1" t="n">
        <v>0</v>
      </c>
      <c r="P612" s="1" t="e">
        <f aca="false">IF(#REF!=#REF!,IF(K612="Stroke",IF(K613="Stroke",IF(#REF!=#REF!,IF(Q612=Q613,IF((J613-J612)&lt;0,1000+J613-J612-O612,J613-J612-O612),""),""),""),""),"")</f>
        <v>#REF!</v>
      </c>
      <c r="Q612" s="1" t="n">
        <v>1</v>
      </c>
      <c r="R612" s="1" t="e">
        <f aca="false">IF(#REF!&lt;&gt;#REF!,COUNTIFS($K$112:$K$1378,$K$112,#REF!,#REF!),"")</f>
        <v>#REF!</v>
      </c>
      <c r="S612" s="1" t="e">
        <f aca="false">IF(AND(#REF!&lt;&gt;#REF!,#REF!=#REF!,M612="positive",M613="negative"),1,"")</f>
        <v>#REF!</v>
      </c>
      <c r="T612" s="1" t="e">
        <f aca="false">IF(AND(#REF!=#REF!,K:K="stroke",M:M="positive",S612&lt;&gt;"1"),1,"")</f>
        <v>#REF!</v>
      </c>
      <c r="U612" s="1" t="e">
        <f aca="false">IF((AND(R612&lt;&gt;"",W612&lt;&gt;1,K:K="stroke",M:M="negative",#REF!=#REF!)),IF(W612&lt;&gt;0,"",1),"")</f>
        <v>#REF!</v>
      </c>
      <c r="V612" s="1" t="e">
        <f aca="false">IF(R612="","",(SUM(S612:U612)+W612))</f>
        <v>#REF!</v>
      </c>
      <c r="W612" s="1" t="e">
        <f aca="false">IF(#REF!&lt;&gt;#REF!,COUNTIFS($K$112:$K$1378,"up",#REF!,#REF!),"")</f>
        <v>#REF!</v>
      </c>
      <c r="X612" s="1" t="e">
        <f aca="false">IF(#REF!&lt;&gt;#REF!,COUNTIFS($K$112:$K$1378,"SRS",#REF!,#REF!),"")</f>
        <v>#REF!</v>
      </c>
      <c r="Y612" s="1" t="e">
        <f aca="false">IF(R612&lt;&gt;"",IF(R612=1,"",COUNTIFS($O$112:$O$1378,"&gt;40",#REF!,#REF!)),"")</f>
        <v>#REF!</v>
      </c>
    </row>
    <row r="613" s="5" customFormat="true" ht="15.75" hidden="false" customHeight="false" outlineLevel="0" collapsed="false">
      <c r="A613" s="5" t="n">
        <f aca="false">I613+(H613*60)+(G613*3600)</f>
        <v>73715</v>
      </c>
      <c r="B613" s="6" t="str">
        <f aca="false">CONCATENATE(D613,E613,F613,G613,H613,I613)</f>
        <v>20171114202835</v>
      </c>
      <c r="C613" s="5" t="str">
        <f aca="false">CONCATENATE(D613,E613,F613)</f>
        <v>20171114</v>
      </c>
      <c r="D613" s="5" t="n">
        <v>2017</v>
      </c>
      <c r="E613" s="5" t="n">
        <v>11</v>
      </c>
      <c r="F613" s="5" t="n">
        <v>14</v>
      </c>
      <c r="G613" s="5" t="n">
        <v>20</v>
      </c>
      <c r="H613" s="5" t="n">
        <v>28</v>
      </c>
      <c r="I613" s="5" t="n">
        <v>35</v>
      </c>
      <c r="J613" s="5" t="n">
        <v>39</v>
      </c>
      <c r="K613" s="5" t="s">
        <v>11</v>
      </c>
      <c r="L613" s="5" t="e">
        <f aca="false">IF(#REF!=#REF!,IF(K613="Stroke",IF(K614="Stroke",IF((J614-J613)&lt;0,1000+J614-J613,J614-J613),""),""),"")</f>
        <v>#REF!</v>
      </c>
      <c r="M613" s="5" t="s">
        <v>1</v>
      </c>
      <c r="N613" s="5" t="s">
        <v>2</v>
      </c>
      <c r="O613" s="5" t="n">
        <v>8</v>
      </c>
      <c r="P613" s="5" t="e">
        <f aca="false">IF(#REF!=#REF!,IF(K613="Stroke",IF(K614="Stroke",IF(#REF!=#REF!,IF(Q613=Q614,IF((J614-J613)&lt;0,1000+J614-J613-O613,J614-J613-O613),""),""),""),""),"")</f>
        <v>#REF!</v>
      </c>
      <c r="Q613" s="5" t="n">
        <v>1</v>
      </c>
      <c r="R613" s="5" t="e">
        <f aca="false">IF(#REF!&lt;&gt;#REF!,COUNTIFS($K$112:$K$1378,$K$112,#REF!,#REF!),"")</f>
        <v>#REF!</v>
      </c>
      <c r="S613" s="5" t="e">
        <f aca="false">IF(AND(#REF!&lt;&gt;#REF!,#REF!=#REF!,M613="positive",M614="negative"),1,"")</f>
        <v>#REF!</v>
      </c>
      <c r="T613" s="5" t="e">
        <f aca="false">IF(AND(#REF!=#REF!,K:K="stroke",M:M="positive",S613&lt;&gt;"1"),1,"")</f>
        <v>#REF!</v>
      </c>
      <c r="U613" s="5" t="e">
        <f aca="false">IF((AND(R613&lt;&gt;"",W613&lt;&gt;1,K:K="stroke",M:M="negative",#REF!=#REF!)),IF(W613&lt;&gt;0,"",1),"")</f>
        <v>#REF!</v>
      </c>
      <c r="V613" s="5" t="e">
        <f aca="false">IF(R613="","",(SUM(S613:U613)+W613))</f>
        <v>#REF!</v>
      </c>
      <c r="W613" s="5" t="e">
        <f aca="false">IF(#REF!&lt;&gt;#REF!,COUNTIFS($K$112:$K$1378,"up",#REF!,#REF!),"")</f>
        <v>#REF!</v>
      </c>
      <c r="X613" s="5" t="e">
        <f aca="false">IF(#REF!&lt;&gt;#REF!,COUNTIFS($K$112:$K$1378,"SRS",#REF!,#REF!),"")</f>
        <v>#REF!</v>
      </c>
      <c r="Y613" s="5" t="e">
        <f aca="false">IF(R613&lt;&gt;"",IF(R613=1,"",COUNTIFS($O$112:$O$1378,"&gt;40",#REF!,#REF!)),"")</f>
        <v>#REF!</v>
      </c>
    </row>
    <row r="614" customFormat="false" ht="15.75" hidden="false" customHeight="false" outlineLevel="0" collapsed="false">
      <c r="A614" s="1" t="n">
        <f aca="false">I614+(H614*60)+(G614*3600)</f>
        <v>73715</v>
      </c>
      <c r="B614" s="2" t="str">
        <f aca="false">CONCATENATE(D614,E614,F614,G614,H614,I614)</f>
        <v>20171114202835</v>
      </c>
      <c r="C614" s="1" t="str">
        <f aca="false">CONCATENATE(D614,E614,F614)</f>
        <v>20171114</v>
      </c>
      <c r="D614" s="1" t="n">
        <v>2017</v>
      </c>
      <c r="E614" s="1" t="n">
        <v>11</v>
      </c>
      <c r="F614" s="1" t="n">
        <v>14</v>
      </c>
      <c r="G614" s="1" t="n">
        <v>20</v>
      </c>
      <c r="H614" s="1" t="n">
        <v>28</v>
      </c>
      <c r="I614" s="1" t="n">
        <v>35</v>
      </c>
      <c r="J614" s="1" t="n">
        <v>67</v>
      </c>
      <c r="K614" s="1" t="s">
        <v>11</v>
      </c>
      <c r="L614" s="1" t="e">
        <f aca="false">IF(#REF!=#REF!,IF(K614="Stroke",IF(K615="Stroke",IF((J615-J614)&lt;0,1000+J615-J614,J615-J614),""),""),"")</f>
        <v>#REF!</v>
      </c>
      <c r="M614" s="1" t="s">
        <v>1</v>
      </c>
      <c r="N614" s="1" t="s">
        <v>2</v>
      </c>
      <c r="O614" s="1" t="n">
        <v>351</v>
      </c>
      <c r="P614" s="1" t="e">
        <f aca="false">IF(#REF!=#REF!,IF(K614="Stroke",IF(K615="Stroke",IF(#REF!=#REF!,IF(Q614=Q615,IF((J615-J614)&lt;0,1000+J615-J614-O614,J615-J614-O614),""),""),""),""),"")</f>
        <v>#REF!</v>
      </c>
      <c r="Q614" s="1" t="n">
        <v>1</v>
      </c>
      <c r="R614" s="1" t="e">
        <f aca="false">IF(#REF!&lt;&gt;#REF!,COUNTIFS($K$112:$K$1378,$K$112,#REF!,#REF!),"")</f>
        <v>#REF!</v>
      </c>
      <c r="S614" s="1" t="e">
        <f aca="false">IF(AND(#REF!&lt;&gt;#REF!,#REF!=#REF!,M614="positive",M615="negative"),1,"")</f>
        <v>#REF!</v>
      </c>
      <c r="T614" s="1" t="e">
        <f aca="false">IF(AND(#REF!=#REF!,K:K="stroke",M:M="positive",S614&lt;&gt;"1"),1,"")</f>
        <v>#REF!</v>
      </c>
      <c r="U614" s="1" t="e">
        <f aca="false">IF((AND(R614&lt;&gt;"",W614&lt;&gt;1,K:K="stroke",M:M="negative",#REF!=#REF!)),IF(W614&lt;&gt;0,"",1),"")</f>
        <v>#REF!</v>
      </c>
      <c r="V614" s="1" t="e">
        <f aca="false">IF(R614="","",(SUM(S614:U614)+W614))</f>
        <v>#REF!</v>
      </c>
      <c r="W614" s="1" t="e">
        <f aca="false">IF(#REF!&lt;&gt;#REF!,COUNTIFS($K$112:$K$1378,"up",#REF!,#REF!),"")</f>
        <v>#REF!</v>
      </c>
      <c r="X614" s="1" t="e">
        <f aca="false">IF(#REF!&lt;&gt;#REF!,COUNTIFS($K$112:$K$1378,"SRS",#REF!,#REF!),"")</f>
        <v>#REF!</v>
      </c>
      <c r="Y614" s="1" t="e">
        <f aca="false">IF(R614&lt;&gt;"",IF(R614=1,"",COUNTIFS($O$112:$O$1378,"&gt;40",#REF!,#REF!)),"")</f>
        <v>#REF!</v>
      </c>
    </row>
    <row r="615" s="5" customFormat="true" ht="15.75" hidden="false" customHeight="false" outlineLevel="0" collapsed="false">
      <c r="A615" s="1" t="n">
        <f aca="false">I615+(H615*60)+(G615*3600)</f>
        <v>73715</v>
      </c>
      <c r="B615" s="2" t="str">
        <f aca="false">CONCATENATE(D615,E615,F615,G615,H615,I615)</f>
        <v>20171114202835</v>
      </c>
      <c r="C615" s="1" t="str">
        <f aca="false">CONCATENATE(D615,E615,F615)</f>
        <v>20171114</v>
      </c>
      <c r="D615" s="1" t="n">
        <v>2017</v>
      </c>
      <c r="E615" s="1" t="n">
        <v>11</v>
      </c>
      <c r="F615" s="1" t="n">
        <v>14</v>
      </c>
      <c r="G615" s="1" t="n">
        <v>20</v>
      </c>
      <c r="H615" s="1" t="n">
        <v>28</v>
      </c>
      <c r="I615" s="1" t="n">
        <v>35</v>
      </c>
      <c r="J615" s="1" t="n">
        <v>463</v>
      </c>
      <c r="K615" s="1" t="s">
        <v>11</v>
      </c>
      <c r="L615" s="1" t="e">
        <f aca="false">IF(#REF!=#REF!,IF(K615="Stroke",IF(K616="Stroke",IF((J616-J615)&lt;0,1000+J616-J615,J616-J615),""),""),"")</f>
        <v>#REF!</v>
      </c>
      <c r="M615" s="1" t="s">
        <v>1</v>
      </c>
      <c r="N615" s="1" t="s">
        <v>2</v>
      </c>
      <c r="O615" s="1" t="n">
        <v>7</v>
      </c>
      <c r="P615" s="1" t="e">
        <f aca="false">IF(#REF!=#REF!,IF(K615="Stroke",IF(K616="Stroke",IF(#REF!=#REF!,IF(Q615=Q616,IF((J616-J615)&lt;0,1000+J616-J615-O615,J616-J615-O615),""),""),""),""),"")</f>
        <v>#REF!</v>
      </c>
      <c r="Q615" s="1" t="n">
        <v>1</v>
      </c>
      <c r="R615" s="1" t="e">
        <f aca="false">IF(#REF!&lt;&gt;#REF!,COUNTIFS($K$112:$K$1378,$K$112,#REF!,#REF!),"")</f>
        <v>#REF!</v>
      </c>
      <c r="S615" s="1" t="e">
        <f aca="false">IF(AND(#REF!&lt;&gt;#REF!,#REF!=#REF!,M615="positive",M616="negative"),1,"")</f>
        <v>#REF!</v>
      </c>
      <c r="T615" s="1" t="e">
        <f aca="false">IF(AND(#REF!=#REF!,K:K="stroke",M:M="positive",S615&lt;&gt;"1"),1,"")</f>
        <v>#REF!</v>
      </c>
      <c r="U615" s="1" t="e">
        <f aca="false">IF((AND(R615&lt;&gt;"",W615&lt;&gt;1,K:K="stroke",M:M="negative",#REF!=#REF!)),IF(W615&lt;&gt;0,"",1),"")</f>
        <v>#REF!</v>
      </c>
      <c r="V615" s="1" t="e">
        <f aca="false">IF(R615="","",(SUM(S615:U615)+W615))</f>
        <v>#REF!</v>
      </c>
      <c r="W615" s="1" t="e">
        <f aca="false">IF(#REF!&lt;&gt;#REF!,COUNTIFS($K$112:$K$1378,"up",#REF!,#REF!),"")</f>
        <v>#REF!</v>
      </c>
      <c r="X615" s="1" t="e">
        <f aca="false">IF(#REF!&lt;&gt;#REF!,COUNTIFS($K$112:$K$1378,"SRS",#REF!,#REF!),"")</f>
        <v>#REF!</v>
      </c>
      <c r="Y615" s="1" t="e">
        <f aca="false">IF(R615&lt;&gt;"",IF(R615=1,"",COUNTIFS($O$112:$O$1378,"&gt;40",#REF!,#REF!)),"")</f>
        <v>#REF!</v>
      </c>
      <c r="Z615" s="1"/>
      <c r="AA615" s="1"/>
      <c r="AB615" s="1"/>
      <c r="AC615" s="1"/>
      <c r="AD615" s="1"/>
      <c r="AE615" s="1"/>
      <c r="AF615" s="1"/>
      <c r="AG615" s="1"/>
      <c r="AH615" s="1"/>
    </row>
    <row r="616" s="5" customFormat="true" ht="15.75" hidden="false" customHeight="false" outlineLevel="0" collapsed="false">
      <c r="A616" s="1" t="n">
        <f aca="false">I616+(H616*60)+(G616*3600)</f>
        <v>73715</v>
      </c>
      <c r="B616" s="2" t="str">
        <f aca="false">CONCATENATE(D616,E616,F616,G616,H616,I616)</f>
        <v>20171114202835</v>
      </c>
      <c r="C616" s="1" t="str">
        <f aca="false">CONCATENATE(D616,E616,F616)</f>
        <v>20171114</v>
      </c>
      <c r="D616" s="1" t="n">
        <v>2017</v>
      </c>
      <c r="E616" s="1" t="n">
        <v>11</v>
      </c>
      <c r="F616" s="1" t="n">
        <v>14</v>
      </c>
      <c r="G616" s="1" t="n">
        <v>20</v>
      </c>
      <c r="H616" s="1" t="n">
        <v>28</v>
      </c>
      <c r="I616" s="1" t="n">
        <v>35</v>
      </c>
      <c r="J616" s="1" t="n">
        <v>542</v>
      </c>
      <c r="K616" s="1" t="s">
        <v>11</v>
      </c>
      <c r="L616" s="1" t="e">
        <f aca="false">IF(#REF!=#REF!,IF(K616="Stroke",IF(K617="Stroke",IF((J617-J616)&lt;0,1000+J617-J616,J617-J616),""),""),"")</f>
        <v>#REF!</v>
      </c>
      <c r="M616" s="1" t="s">
        <v>1</v>
      </c>
      <c r="N616" s="1" t="s">
        <v>2</v>
      </c>
      <c r="O616" s="1" t="n">
        <v>39</v>
      </c>
      <c r="P616" s="1" t="e">
        <f aca="false">IF(#REF!=#REF!,IF(K616="Stroke",IF(K617="Stroke",IF(#REF!=#REF!,IF(Q616=Q617,IF((J617-J616)&lt;0,1000+J617-J616-O616,J617-J616-O616),""),""),""),""),"")</f>
        <v>#REF!</v>
      </c>
      <c r="Q616" s="1" t="n">
        <v>1</v>
      </c>
      <c r="R616" s="1" t="e">
        <f aca="false">IF(#REF!&lt;&gt;#REF!,COUNTIFS($K$112:$K$1378,$K$112,#REF!,#REF!),"")</f>
        <v>#REF!</v>
      </c>
      <c r="S616" s="1" t="e">
        <f aca="false">IF(AND(#REF!&lt;&gt;#REF!,#REF!=#REF!,M616="positive",M617="negative"),1,"")</f>
        <v>#REF!</v>
      </c>
      <c r="T616" s="1" t="e">
        <f aca="false">IF(AND(#REF!=#REF!,K:K="stroke",M:M="positive",S616&lt;&gt;"1"),1,"")</f>
        <v>#REF!</v>
      </c>
      <c r="U616" s="1" t="e">
        <f aca="false">IF((AND(R616&lt;&gt;"",W616&lt;&gt;1,K:K="stroke",M:M="negative",#REF!=#REF!)),IF(W616&lt;&gt;0,"",1),"")</f>
        <v>#REF!</v>
      </c>
      <c r="V616" s="1" t="e">
        <f aca="false">IF(R616="","",(SUM(S616:U616)+W616))</f>
        <v>#REF!</v>
      </c>
      <c r="W616" s="1" t="e">
        <f aca="false">IF(#REF!&lt;&gt;#REF!,COUNTIFS($K$112:$K$1378,"up",#REF!,#REF!),"")</f>
        <v>#REF!</v>
      </c>
      <c r="X616" s="1" t="e">
        <f aca="false">IF(#REF!&lt;&gt;#REF!,COUNTIFS($K$112:$K$1378,"SRS",#REF!,#REF!),"")</f>
        <v>#REF!</v>
      </c>
      <c r="Y616" s="1" t="e">
        <f aca="false">IF(R616&lt;&gt;"",IF(R616=1,"",COUNTIFS($O$112:$O$1378,"&gt;40",#REF!,#REF!)),"")</f>
        <v>#REF!</v>
      </c>
      <c r="Z616" s="1"/>
      <c r="AA616" s="1"/>
      <c r="AB616" s="1"/>
      <c r="AC616" s="1"/>
      <c r="AD616" s="1"/>
      <c r="AE616" s="1"/>
      <c r="AF616" s="1"/>
      <c r="AG616" s="1"/>
      <c r="AH616" s="1"/>
    </row>
    <row r="617" s="5" customFormat="true" ht="15.75" hidden="false" customHeight="false" outlineLevel="0" collapsed="false">
      <c r="A617" s="1" t="n">
        <f aca="false">I617+(H617*60)+(G617*3600)</f>
        <v>73715</v>
      </c>
      <c r="B617" s="2" t="str">
        <f aca="false">CONCATENATE(D617,E617,F617,G617,H617,I617)</f>
        <v>20171114202835</v>
      </c>
      <c r="C617" s="1" t="str">
        <f aca="false">CONCATENATE(D617,E617,F617)</f>
        <v>20171114</v>
      </c>
      <c r="D617" s="1" t="n">
        <v>2017</v>
      </c>
      <c r="E617" s="1" t="n">
        <v>11</v>
      </c>
      <c r="F617" s="1" t="n">
        <v>14</v>
      </c>
      <c r="G617" s="1" t="n">
        <v>20</v>
      </c>
      <c r="H617" s="1" t="n">
        <v>28</v>
      </c>
      <c r="I617" s="1" t="n">
        <v>35</v>
      </c>
      <c r="J617" s="1" t="n">
        <v>609</v>
      </c>
      <c r="K617" s="1" t="s">
        <v>16</v>
      </c>
      <c r="L617" s="1" t="e">
        <f aca="false">IF(#REF!=#REF!,IF(K617="Stroke",IF(K618="Stroke",IF((J618-J617)&lt;0,1000+J618-J617,J618-J617),""),""),"")</f>
        <v>#REF!</v>
      </c>
      <c r="M617" s="1" t="s">
        <v>1</v>
      </c>
      <c r="N617" s="1" t="s">
        <v>2</v>
      </c>
      <c r="O617" s="1" t="n">
        <v>0</v>
      </c>
      <c r="P617" s="1" t="e">
        <f aca="false">IF(#REF!=#REF!,IF(K617="Stroke",IF(K618="Stroke",IF(#REF!=#REF!,IF(Q617=Q618,IF((J618-J617)&lt;0,1000+J618-J617-O617,J618-J617-O617),""),""),""),""),"")</f>
        <v>#REF!</v>
      </c>
      <c r="Q617" s="1"/>
      <c r="R617" s="1" t="e">
        <f aca="false">IF(#REF!&lt;&gt;#REF!,COUNTIFS($K$112:$K$1378,$K$112,#REF!,#REF!),"")</f>
        <v>#REF!</v>
      </c>
      <c r="S617" s="1" t="e">
        <f aca="false">IF(AND(#REF!&lt;&gt;#REF!,#REF!=#REF!,M617="positive",M618="negative"),1,"")</f>
        <v>#REF!</v>
      </c>
      <c r="T617" s="1" t="e">
        <f aca="false">IF(AND(#REF!=#REF!,K:K="stroke",M:M="positive",S617&lt;&gt;"1"),1,"")</f>
        <v>#REF!</v>
      </c>
      <c r="U617" s="1" t="e">
        <f aca="false">IF((AND(R617&lt;&gt;"",W617&lt;&gt;1,K:K="stroke",M:M="negative",#REF!=#REF!)),IF(W617&lt;&gt;0,"",1),"")</f>
        <v>#REF!</v>
      </c>
      <c r="V617" s="1" t="e">
        <f aca="false">IF(R617="","",(SUM(S617:U617)+W617))</f>
        <v>#REF!</v>
      </c>
      <c r="W617" s="1" t="e">
        <f aca="false">IF(#REF!&lt;&gt;#REF!,COUNTIFS($K$112:$K$1378,"up",#REF!,#REF!),"")</f>
        <v>#REF!</v>
      </c>
      <c r="X617" s="1" t="e">
        <f aca="false">IF(#REF!&lt;&gt;#REF!,COUNTIFS($K$112:$K$1378,"SRS",#REF!,#REF!),"")</f>
        <v>#REF!</v>
      </c>
      <c r="Y617" s="1" t="e">
        <f aca="false">IF(R617&lt;&gt;"",IF(R617=1,"",COUNTIFS($O$112:$O$1378,"&gt;40",#REF!,#REF!)),"")</f>
        <v>#REF!</v>
      </c>
      <c r="Z617" s="1"/>
      <c r="AA617" s="1"/>
      <c r="AB617" s="1"/>
      <c r="AC617" s="1"/>
      <c r="AD617" s="1"/>
      <c r="AE617" s="1"/>
      <c r="AF617" s="1"/>
      <c r="AG617" s="1"/>
      <c r="AH617" s="1"/>
    </row>
    <row r="618" s="5" customFormat="true" ht="15.75" hidden="false" customHeight="false" outlineLevel="0" collapsed="false">
      <c r="A618" s="1" t="n">
        <f aca="false">I618+(H618*60)+(G618*3600)</f>
        <v>73715</v>
      </c>
      <c r="B618" s="2" t="str">
        <f aca="false">CONCATENATE(D618,E618,F618,G618,H618,I618)</f>
        <v>20171114202835</v>
      </c>
      <c r="C618" s="1" t="str">
        <f aca="false">CONCATENATE(D618,E618,F618)</f>
        <v>20171114</v>
      </c>
      <c r="D618" s="1" t="n">
        <v>2017</v>
      </c>
      <c r="E618" s="1" t="n">
        <v>11</v>
      </c>
      <c r="F618" s="1" t="n">
        <v>14</v>
      </c>
      <c r="G618" s="1" t="n">
        <v>20</v>
      </c>
      <c r="H618" s="1" t="n">
        <v>28</v>
      </c>
      <c r="I618" s="1" t="n">
        <v>35</v>
      </c>
      <c r="J618" s="1" t="n">
        <v>709</v>
      </c>
      <c r="K618" s="1" t="s">
        <v>11</v>
      </c>
      <c r="L618" s="1" t="e">
        <f aca="false">IF(#REF!=#REF!,IF(K618="Stroke",IF(K619="Stroke",IF((J619-J618)&lt;0,1000+J619-J618,J619-J618),""),""),"")</f>
        <v>#REF!</v>
      </c>
      <c r="M618" s="1" t="s">
        <v>1</v>
      </c>
      <c r="N618" s="1" t="s">
        <v>2</v>
      </c>
      <c r="O618" s="1" t="n">
        <v>49</v>
      </c>
      <c r="P618" s="1" t="e">
        <f aca="false">IF(#REF!=#REF!,IF(K618="Stroke",IF(K619="Stroke",IF(#REF!=#REF!,IF(Q618=Q619,IF((J619-J618)&lt;0,1000+J619-J618-O618,J619-J618-O618),""),""),""),""),"")</f>
        <v>#REF!</v>
      </c>
      <c r="Q618" s="1" t="n">
        <v>1</v>
      </c>
      <c r="R618" s="1" t="e">
        <f aca="false">IF(#REF!&lt;&gt;#REF!,COUNTIFS($K$112:$K$1378,$K$112,#REF!,#REF!),"")</f>
        <v>#REF!</v>
      </c>
      <c r="S618" s="1" t="e">
        <f aca="false">IF(AND(#REF!&lt;&gt;#REF!,#REF!=#REF!,M618="positive",M619="negative"),1,"")</f>
        <v>#REF!</v>
      </c>
      <c r="T618" s="1" t="e">
        <f aca="false">IF(AND(#REF!=#REF!,K:K="stroke",M:M="positive",S618&lt;&gt;"1"),1,"")</f>
        <v>#REF!</v>
      </c>
      <c r="U618" s="1" t="e">
        <f aca="false">IF((AND(R618&lt;&gt;"",W618&lt;&gt;1,K:K="stroke",M:M="negative",#REF!=#REF!)),IF(W618&lt;&gt;0,"",1),"")</f>
        <v>#REF!</v>
      </c>
      <c r="V618" s="1" t="e">
        <f aca="false">IF(R618="","",(SUM(S618:U618)+W618))</f>
        <v>#REF!</v>
      </c>
      <c r="W618" s="1" t="e">
        <f aca="false">IF(#REF!&lt;&gt;#REF!,COUNTIFS($K$112:$K$1378,"up",#REF!,#REF!),"")</f>
        <v>#REF!</v>
      </c>
      <c r="X618" s="1" t="e">
        <f aca="false">IF(#REF!&lt;&gt;#REF!,COUNTIFS($K$112:$K$1378,"SRS",#REF!,#REF!),"")</f>
        <v>#REF!</v>
      </c>
      <c r="Y618" s="1" t="e">
        <f aca="false">IF(R618&lt;&gt;"",IF(R618=1,"",COUNTIFS($O$112:$O$1378,"&gt;40",#REF!,#REF!)),"")</f>
        <v>#REF!</v>
      </c>
      <c r="Z618" s="1"/>
      <c r="AA618" s="1"/>
      <c r="AB618" s="1"/>
      <c r="AC618" s="1"/>
      <c r="AD618" s="1"/>
      <c r="AE618" s="1"/>
      <c r="AF618" s="1"/>
      <c r="AG618" s="1"/>
      <c r="AH618" s="1"/>
    </row>
    <row r="619" customFormat="false" ht="15.75" hidden="false" customHeight="false" outlineLevel="0" collapsed="false">
      <c r="A619" s="5" t="n">
        <f aca="false">I619+(H619*60)+(G619*3600)</f>
        <v>52876</v>
      </c>
      <c r="B619" s="6" t="str">
        <f aca="false">CONCATENATE(D619,E619,F619,G619,H619,I619)</f>
        <v>20171122144116</v>
      </c>
      <c r="C619" s="5" t="str">
        <f aca="false">CONCATENATE(D619,E619,F619)</f>
        <v>20171122</v>
      </c>
      <c r="D619" s="5" t="n">
        <v>2017</v>
      </c>
      <c r="E619" s="5" t="n">
        <v>11</v>
      </c>
      <c r="F619" s="5" t="n">
        <v>22</v>
      </c>
      <c r="G619" s="5" t="n">
        <v>14</v>
      </c>
      <c r="H619" s="5" t="n">
        <v>41</v>
      </c>
      <c r="I619" s="5" t="n">
        <v>16</v>
      </c>
      <c r="J619" s="5" t="n">
        <v>547</v>
      </c>
      <c r="K619" s="5" t="s">
        <v>0</v>
      </c>
      <c r="L619" s="5" t="e">
        <f aca="false">IF(#REF!=#REF!,IF(K619="Stroke",IF(K620="Stroke",IF((J620-J619)&lt;0,1000+J620-J619,J620-J619),""),""),"")</f>
        <v>#REF!</v>
      </c>
      <c r="M619" s="5" t="s">
        <v>1</v>
      </c>
      <c r="N619" s="5" t="s">
        <v>2</v>
      </c>
      <c r="O619" s="5" t="n">
        <v>10</v>
      </c>
      <c r="P619" s="5" t="e">
        <f aca="false">IF(#REF!=#REF!,IF(K619="Stroke",IF(K620="Stroke",IF(#REF!=#REF!,IF(Q619=Q620,IF((J620-J619)&lt;0,1000+J620-J619-O619,J620-J619-O619),""),""),""),""),"")</f>
        <v>#REF!</v>
      </c>
      <c r="Q619" s="5" t="n">
        <v>1</v>
      </c>
      <c r="R619" s="5" t="e">
        <f aca="false">IF(#REF!&lt;&gt;#REF!,COUNTIFS($K$112:$K$1378,$K$112,#REF!,#REF!),"")</f>
        <v>#REF!</v>
      </c>
      <c r="S619" s="5" t="e">
        <f aca="false">IF(AND(#REF!&lt;&gt;#REF!,#REF!=#REF!,M619="positive",M620="negative"),1,"")</f>
        <v>#REF!</v>
      </c>
      <c r="T619" s="5" t="e">
        <f aca="false">IF(AND(#REF!=#REF!,K:K="stroke",M:M="positive",S619&lt;&gt;"1"),1,"")</f>
        <v>#REF!</v>
      </c>
      <c r="U619" s="5" t="e">
        <f aca="false">IF((AND(R619&lt;&gt;"",W619&lt;&gt;1,K:K="stroke",M:M="negative",#REF!=#REF!)),IF(W619&lt;&gt;0,"",1),"")</f>
        <v>#REF!</v>
      </c>
      <c r="V619" s="5" t="e">
        <f aca="false">IF(R619="","",(SUM(S619:U619)+W619))</f>
        <v>#REF!</v>
      </c>
      <c r="W619" s="5" t="e">
        <f aca="false">IF(#REF!&lt;&gt;#REF!,COUNTIFS($K$112:$K$1378,"up",#REF!,#REF!),"")</f>
        <v>#REF!</v>
      </c>
      <c r="X619" s="5" t="e">
        <f aca="false">IF(#REF!&lt;&gt;#REF!,COUNTIFS($K$112:$K$1378,"SRS",#REF!,#REF!),"")</f>
        <v>#REF!</v>
      </c>
      <c r="Y619" s="5" t="e">
        <f aca="false">IF(R619&lt;&gt;"",IF(R619=1,"",COUNTIFS($O$112:$O$1378,"&gt;40",#REF!,#REF!)),"")</f>
        <v>#REF!</v>
      </c>
      <c r="Z619" s="5" t="s">
        <v>55</v>
      </c>
      <c r="AA619" s="5"/>
      <c r="AB619" s="5"/>
      <c r="AC619" s="5"/>
      <c r="AD619" s="5"/>
      <c r="AE619" s="5"/>
      <c r="AF619" s="5"/>
      <c r="AG619" s="5"/>
      <c r="AH619" s="5"/>
    </row>
    <row r="620" customFormat="false" ht="15.75" hidden="false" customHeight="false" outlineLevel="0" collapsed="false">
      <c r="A620" s="1" t="n">
        <f aca="false">I620+(H620*60)+(G620*3600)</f>
        <v>52876</v>
      </c>
      <c r="B620" s="2" t="str">
        <f aca="false">CONCATENATE(D620,E620,F620,G620,H620,I620)</f>
        <v>20171122144116</v>
      </c>
      <c r="C620" s="1" t="str">
        <f aca="false">CONCATENATE(D620,E620,F620)</f>
        <v>20171122</v>
      </c>
      <c r="D620" s="1" t="n">
        <v>2017</v>
      </c>
      <c r="E620" s="1" t="n">
        <v>11</v>
      </c>
      <c r="F620" s="1" t="n">
        <v>22</v>
      </c>
      <c r="G620" s="1" t="n">
        <v>14</v>
      </c>
      <c r="H620" s="1" t="n">
        <v>41</v>
      </c>
      <c r="I620" s="1" t="n">
        <v>16</v>
      </c>
      <c r="J620" s="1" t="n">
        <v>584</v>
      </c>
      <c r="K620" s="1" t="s">
        <v>0</v>
      </c>
      <c r="L620" s="1" t="e">
        <f aca="false">IF(#REF!=#REF!,IF(K620="Stroke",IF(K621="Stroke",IF((J621-J620)&lt;0,1000+J621-J620,J621-J620),""),""),"")</f>
        <v>#REF!</v>
      </c>
      <c r="M620" s="1" t="s">
        <v>1</v>
      </c>
      <c r="N620" s="1" t="s">
        <v>2</v>
      </c>
      <c r="O620" s="1" t="n">
        <v>14</v>
      </c>
      <c r="P620" s="1" t="e">
        <f aca="false">IF(#REF!=#REF!,IF(K620="Stroke",IF(K621="Stroke",IF(#REF!=#REF!,IF(Q620=Q621,IF((J621-J620)&lt;0,1000+J621-J620-O620,J621-J620-O620),""),""),""),""),"")</f>
        <v>#REF!</v>
      </c>
      <c r="Q620" s="1" t="n">
        <v>1</v>
      </c>
      <c r="R620" s="1" t="e">
        <f aca="false">IF(#REF!&lt;&gt;#REF!,COUNTIFS($K$112:$K$1378,$K$112,#REF!,#REF!),"")</f>
        <v>#REF!</v>
      </c>
      <c r="S620" s="1" t="e">
        <f aca="false">IF(AND(#REF!&lt;&gt;#REF!,#REF!=#REF!,M620="positive",M621="negative"),1,"")</f>
        <v>#REF!</v>
      </c>
      <c r="T620" s="1" t="e">
        <f aca="false">IF(AND(#REF!=#REF!,K:K="stroke",M:M="positive",S620&lt;&gt;"1"),1,"")</f>
        <v>#REF!</v>
      </c>
      <c r="U620" s="1" t="e">
        <f aca="false">IF((AND(R620&lt;&gt;"",W620&lt;&gt;1,K:K="stroke",M:M="negative",#REF!=#REF!)),IF(W620&lt;&gt;0,"",1),"")</f>
        <v>#REF!</v>
      </c>
      <c r="V620" s="1" t="e">
        <f aca="false">IF(R620="","",(SUM(S620:U620)+W620))</f>
        <v>#REF!</v>
      </c>
      <c r="W620" s="1" t="e">
        <f aca="false">IF(#REF!&lt;&gt;#REF!,COUNTIFS($K$112:$K$1378,"up",#REF!,#REF!),"")</f>
        <v>#REF!</v>
      </c>
      <c r="X620" s="1" t="e">
        <f aca="false">IF(#REF!&lt;&gt;#REF!,COUNTIFS($K$112:$K$1378,"SRS",#REF!,#REF!),"")</f>
        <v>#REF!</v>
      </c>
      <c r="Y620" s="1" t="e">
        <f aca="false">IF(R620&lt;&gt;"",IF(R620=1,"",COUNTIFS($O$112:$O$1378,"&gt;40",#REF!,#REF!)),"")</f>
        <v>#REF!</v>
      </c>
    </row>
    <row r="621" customFormat="false" ht="15.75" hidden="false" customHeight="false" outlineLevel="0" collapsed="false">
      <c r="A621" s="1" t="n">
        <f aca="false">I621+(H621*60)+(G621*3600)</f>
        <v>52876</v>
      </c>
      <c r="B621" s="2" t="str">
        <f aca="false">CONCATENATE(D621,E621,F621,G621,H621,I621)</f>
        <v>20171122144116</v>
      </c>
      <c r="C621" s="1" t="str">
        <f aca="false">CONCATENATE(D621,E621,F621)</f>
        <v>20171122</v>
      </c>
      <c r="D621" s="1" t="n">
        <v>2017</v>
      </c>
      <c r="E621" s="1" t="n">
        <v>11</v>
      </c>
      <c r="F621" s="1" t="n">
        <v>22</v>
      </c>
      <c r="G621" s="1" t="n">
        <v>14</v>
      </c>
      <c r="H621" s="1" t="n">
        <v>41</v>
      </c>
      <c r="I621" s="1" t="n">
        <v>16</v>
      </c>
      <c r="J621" s="1" t="n">
        <v>588</v>
      </c>
      <c r="K621" s="1" t="s">
        <v>16</v>
      </c>
      <c r="L621" s="1" t="e">
        <f aca="false">IF(#REF!=#REF!,IF(K621="Stroke",IF(K622="Stroke",IF((J622-J621)&lt;0,1000+J622-J621,J622-J621),""),""),"")</f>
        <v>#REF!</v>
      </c>
      <c r="M621" s="1" t="s">
        <v>1</v>
      </c>
      <c r="N621" s="1" t="s">
        <v>2</v>
      </c>
      <c r="O621" s="1" t="n">
        <v>0</v>
      </c>
      <c r="P621" s="1" t="e">
        <f aca="false">IF(#REF!=#REF!,IF(K621="Stroke",IF(K622="Stroke",IF(#REF!=#REF!,IF(Q621=Q622,IF((J622-J621)&lt;0,1000+J622-J621-O621,J622-J621-O621),""),""),""),""),"")</f>
        <v>#REF!</v>
      </c>
      <c r="R621" s="1" t="e">
        <f aca="false">IF(#REF!&lt;&gt;#REF!,COUNTIFS($K$112:$K$1378,$K$112,#REF!,#REF!),"")</f>
        <v>#REF!</v>
      </c>
      <c r="S621" s="1" t="e">
        <f aca="false">IF(AND(#REF!&lt;&gt;#REF!,#REF!=#REF!,M621="positive",M622="negative"),1,"")</f>
        <v>#REF!</v>
      </c>
      <c r="T621" s="1" t="e">
        <f aca="false">IF(AND(#REF!=#REF!,K:K="stroke",M:M="positive",S621&lt;&gt;"1"),1,"")</f>
        <v>#REF!</v>
      </c>
      <c r="U621" s="1" t="e">
        <f aca="false">IF((AND(R621&lt;&gt;"",W621&lt;&gt;1,K:K="stroke",M:M="negative",#REF!=#REF!)),IF(W621&lt;&gt;0,"",1),"")</f>
        <v>#REF!</v>
      </c>
      <c r="V621" s="1" t="e">
        <f aca="false">IF(R621="","",(SUM(S621:U621)+W621))</f>
        <v>#REF!</v>
      </c>
      <c r="W621" s="1" t="e">
        <f aca="false">IF(#REF!&lt;&gt;#REF!,COUNTIFS($K$112:$K$1378,"up",#REF!,#REF!),"")</f>
        <v>#REF!</v>
      </c>
      <c r="X621" s="1" t="e">
        <f aca="false">IF(#REF!&lt;&gt;#REF!,COUNTIFS($K$112:$K$1378,"SRS",#REF!,#REF!),"")</f>
        <v>#REF!</v>
      </c>
      <c r="Y621" s="1" t="e">
        <f aca="false">IF(R621&lt;&gt;"",IF(R621=1,"",COUNTIFS($O$112:$O$1378,"&gt;40",#REF!,#REF!)),"")</f>
        <v>#REF!</v>
      </c>
    </row>
    <row r="622" customFormat="false" ht="15.75" hidden="false" customHeight="false" outlineLevel="0" collapsed="false">
      <c r="A622" s="1" t="n">
        <f aca="false">I622+(H622*60)+(G622*3600)</f>
        <v>52876</v>
      </c>
      <c r="B622" s="2" t="str">
        <f aca="false">CONCATENATE(D622,E622,F622,G622,H622,I622)</f>
        <v>20171122144116</v>
      </c>
      <c r="C622" s="1" t="str">
        <f aca="false">CONCATENATE(D622,E622,F622)</f>
        <v>20171122</v>
      </c>
      <c r="D622" s="1" t="n">
        <v>2017</v>
      </c>
      <c r="E622" s="1" t="n">
        <v>11</v>
      </c>
      <c r="F622" s="1" t="n">
        <v>22</v>
      </c>
      <c r="G622" s="1" t="n">
        <v>14</v>
      </c>
      <c r="H622" s="1" t="n">
        <v>41</v>
      </c>
      <c r="I622" s="1" t="n">
        <v>16</v>
      </c>
      <c r="J622" s="1" t="n">
        <v>789</v>
      </c>
      <c r="K622" s="1" t="s">
        <v>0</v>
      </c>
      <c r="L622" s="1" t="e">
        <f aca="false">IF(#REF!=#REF!,IF(K622="Stroke",IF(K623="Stroke",IF((J623-J622)&lt;0,1000+J623-J622,J623-J622),""),""),"")</f>
        <v>#REF!</v>
      </c>
      <c r="M622" s="1" t="s">
        <v>1</v>
      </c>
      <c r="N622" s="1" t="s">
        <v>2</v>
      </c>
      <c r="O622" s="1" t="n">
        <v>9</v>
      </c>
      <c r="P622" s="1" t="e">
        <f aca="false">IF(#REF!=#REF!,IF(K622="Stroke",IF(K623="Stroke",IF(#REF!=#REF!,IF(Q622=Q623,IF((J623-J622)&lt;0,1000+J623-J622-O622,J623-J622-O622),""),""),""),""),"")</f>
        <v>#REF!</v>
      </c>
      <c r="Q622" s="1" t="n">
        <v>2</v>
      </c>
      <c r="R622" s="1" t="e">
        <f aca="false">IF(#REF!&lt;&gt;#REF!,COUNTIFS($K$112:$K$1378,$K$112,#REF!,#REF!),"")</f>
        <v>#REF!</v>
      </c>
      <c r="S622" s="1" t="e">
        <f aca="false">IF(AND(#REF!&lt;&gt;#REF!,#REF!=#REF!,M622="positive",M623="negative"),1,"")</f>
        <v>#REF!</v>
      </c>
      <c r="T622" s="1" t="e">
        <f aca="false">IF(AND(#REF!=#REF!,K:K="stroke",M:M="positive",S622&lt;&gt;"1"),1,"")</f>
        <v>#REF!</v>
      </c>
      <c r="U622" s="1" t="e">
        <f aca="false">IF((AND(R622&lt;&gt;"",W622&lt;&gt;1,K:K="stroke",M:M="negative",#REF!=#REF!)),IF(W622&lt;&gt;0,"",1),"")</f>
        <v>#REF!</v>
      </c>
      <c r="V622" s="1" t="e">
        <f aca="false">IF(R622="","",(SUM(S622:U622)+W622))</f>
        <v>#REF!</v>
      </c>
      <c r="W622" s="1" t="e">
        <f aca="false">IF(#REF!&lt;&gt;#REF!,COUNTIFS($K$112:$K$1378,"up",#REF!,#REF!),"")</f>
        <v>#REF!</v>
      </c>
      <c r="X622" s="1" t="e">
        <f aca="false">IF(#REF!&lt;&gt;#REF!,COUNTIFS($K$112:$K$1378,"SRS",#REF!,#REF!),"")</f>
        <v>#REF!</v>
      </c>
      <c r="Y622" s="1" t="e">
        <f aca="false">IF(R622&lt;&gt;"",IF(R622=1,"",COUNTIFS($O$112:$O$1378,"&gt;40",#REF!,#REF!)),"")</f>
        <v>#REF!</v>
      </c>
      <c r="Z622" s="1" t="s">
        <v>56</v>
      </c>
    </row>
    <row r="623" customFormat="false" ht="15.75" hidden="false" customHeight="false" outlineLevel="0" collapsed="false">
      <c r="A623" s="1" t="n">
        <f aca="false">I623+(H623*60)+(G623*3600)</f>
        <v>52876</v>
      </c>
      <c r="B623" s="2" t="str">
        <f aca="false">CONCATENATE(D623,E623,F623,G623,H623,I623)</f>
        <v>20171122144116</v>
      </c>
      <c r="C623" s="1" t="str">
        <f aca="false">CONCATENATE(D623,E623,F623)</f>
        <v>20171122</v>
      </c>
      <c r="D623" s="1" t="n">
        <v>2017</v>
      </c>
      <c r="E623" s="1" t="n">
        <v>11</v>
      </c>
      <c r="F623" s="1" t="n">
        <v>22</v>
      </c>
      <c r="G623" s="1" t="n">
        <v>14</v>
      </c>
      <c r="H623" s="1" t="n">
        <v>41</v>
      </c>
      <c r="I623" s="1" t="n">
        <v>16</v>
      </c>
      <c r="J623" s="1" t="n">
        <v>816</v>
      </c>
      <c r="K623" s="1" t="s">
        <v>0</v>
      </c>
      <c r="L623" s="1" t="e">
        <f aca="false">IF(#REF!=#REF!,IF(K623="Stroke",IF(K624="Stroke",IF((J624-J623)&lt;0,1000+J624-J623,J624-J623),""),""),"")</f>
        <v>#REF!</v>
      </c>
      <c r="M623" s="1" t="s">
        <v>1</v>
      </c>
      <c r="N623" s="1" t="s">
        <v>2</v>
      </c>
      <c r="O623" s="1" t="n">
        <v>6</v>
      </c>
      <c r="P623" s="1" t="e">
        <f aca="false">IF(#REF!=#REF!,IF(K623="Stroke",IF(K624="Stroke",IF(#REF!=#REF!,IF(Q623=Q624,IF((J624-J623)&lt;0,1000+J624-J623-O623,J624-J623-O623),""),""),""),""),"")</f>
        <v>#REF!</v>
      </c>
      <c r="Q623" s="1" t="n">
        <v>2</v>
      </c>
      <c r="R623" s="1" t="e">
        <f aca="false">IF(#REF!&lt;&gt;#REF!,COUNTIFS($K$112:$K$1378,$K$112,#REF!,#REF!),"")</f>
        <v>#REF!</v>
      </c>
      <c r="S623" s="1" t="e">
        <f aca="false">IF(AND(#REF!&lt;&gt;#REF!,#REF!=#REF!,M623="positive",M624="negative"),1,"")</f>
        <v>#REF!</v>
      </c>
      <c r="T623" s="1" t="e">
        <f aca="false">IF(AND(#REF!=#REF!,K:K="stroke",M:M="positive",S623&lt;&gt;"1"),1,"")</f>
        <v>#REF!</v>
      </c>
      <c r="U623" s="1" t="e">
        <f aca="false">IF((AND(R623&lt;&gt;"",W623&lt;&gt;1,K:K="stroke",M:M="negative",#REF!=#REF!)),IF(W623&lt;&gt;0,"",1),"")</f>
        <v>#REF!</v>
      </c>
      <c r="V623" s="1" t="e">
        <f aca="false">IF(R623="","",(SUM(S623:U623)+W623))</f>
        <v>#REF!</v>
      </c>
      <c r="W623" s="1" t="e">
        <f aca="false">IF(#REF!&lt;&gt;#REF!,COUNTIFS($K$112:$K$1378,"up",#REF!,#REF!),"")</f>
        <v>#REF!</v>
      </c>
      <c r="X623" s="1" t="e">
        <f aca="false">IF(#REF!&lt;&gt;#REF!,COUNTIFS($K$112:$K$1378,"SRS",#REF!,#REF!),"")</f>
        <v>#REF!</v>
      </c>
      <c r="Y623" s="1" t="e">
        <f aca="false">IF(R623&lt;&gt;"",IF(R623=1,"",COUNTIFS($O$112:$O$1378,"&gt;40",#REF!,#REF!)),"")</f>
        <v>#REF!</v>
      </c>
    </row>
    <row r="624" customFormat="false" ht="15.75" hidden="false" customHeight="false" outlineLevel="0" collapsed="false">
      <c r="A624" s="1" t="n">
        <f aca="false">I624+(H624*60)+(G624*3600)</f>
        <v>52876</v>
      </c>
      <c r="B624" s="2" t="str">
        <f aca="false">CONCATENATE(D624,E624,F624,G624,H624,I624)</f>
        <v>20171122144116</v>
      </c>
      <c r="C624" s="1" t="str">
        <f aca="false">CONCATENATE(D624,E624,F624)</f>
        <v>20171122</v>
      </c>
      <c r="D624" s="1" t="n">
        <v>2017</v>
      </c>
      <c r="E624" s="1" t="n">
        <v>11</v>
      </c>
      <c r="F624" s="1" t="n">
        <v>22</v>
      </c>
      <c r="G624" s="1" t="n">
        <v>14</v>
      </c>
      <c r="H624" s="1" t="n">
        <v>41</v>
      </c>
      <c r="I624" s="1" t="n">
        <v>16</v>
      </c>
      <c r="J624" s="1" t="n">
        <v>864</v>
      </c>
      <c r="K624" s="1" t="s">
        <v>0</v>
      </c>
      <c r="L624" s="1" t="e">
        <f aca="false">IF(#REF!=#REF!,IF(K624="Stroke",IF(K625="Stroke",IF((J625-J624)&lt;0,1000+J625-J624,J625-J624),""),""),"")</f>
        <v>#REF!</v>
      </c>
      <c r="M624" s="1" t="s">
        <v>1</v>
      </c>
      <c r="N624" s="1" t="s">
        <v>2</v>
      </c>
      <c r="O624" s="1" t="n">
        <v>30</v>
      </c>
      <c r="P624" s="1" t="e">
        <f aca="false">IF(#REF!=#REF!,IF(K624="Stroke",IF(K625="Stroke",IF(#REF!=#REF!,IF(Q624=Q625,IF((J625-J624)&lt;0,1000+J625-J624-O624,J625-J624-O624),""),""),""),""),"")</f>
        <v>#REF!</v>
      </c>
      <c r="Q624" s="1" t="n">
        <v>2</v>
      </c>
      <c r="R624" s="1" t="e">
        <f aca="false">IF(#REF!&lt;&gt;#REF!,COUNTIFS($K$112:$K$1378,$K$112,#REF!,#REF!),"")</f>
        <v>#REF!</v>
      </c>
      <c r="S624" s="1" t="e">
        <f aca="false">IF(AND(#REF!&lt;&gt;#REF!,#REF!=#REF!,M624="positive",M625="negative"),1,"")</f>
        <v>#REF!</v>
      </c>
      <c r="T624" s="1" t="e">
        <f aca="false">IF(AND(#REF!=#REF!,K:K="stroke",M:M="positive",S624&lt;&gt;"1"),1,"")</f>
        <v>#REF!</v>
      </c>
      <c r="U624" s="1" t="e">
        <f aca="false">IF((AND(R624&lt;&gt;"",W624&lt;&gt;1,K:K="stroke",M:M="negative",#REF!=#REF!)),IF(W624&lt;&gt;0,"",1),"")</f>
        <v>#REF!</v>
      </c>
      <c r="V624" s="1" t="e">
        <f aca="false">IF(R624="","",(SUM(S624:U624)+W624))</f>
        <v>#REF!</v>
      </c>
      <c r="W624" s="1" t="e">
        <f aca="false">IF(#REF!&lt;&gt;#REF!,COUNTIFS($K$112:$K$1378,"up",#REF!,#REF!),"")</f>
        <v>#REF!</v>
      </c>
      <c r="X624" s="1" t="e">
        <f aca="false">IF(#REF!&lt;&gt;#REF!,COUNTIFS($K$112:$K$1378,"SRS",#REF!,#REF!),"")</f>
        <v>#REF!</v>
      </c>
      <c r="Y624" s="1" t="e">
        <f aca="false">IF(R624&lt;&gt;"",IF(R624=1,"",COUNTIFS($O$112:$O$1378,"&gt;40",#REF!,#REF!)),"")</f>
        <v>#REF!</v>
      </c>
    </row>
    <row r="625" customFormat="false" ht="15.75" hidden="false" customHeight="false" outlineLevel="0" collapsed="false">
      <c r="A625" s="1" t="n">
        <f aca="false">I625+(H625*60)+(G625*3600)</f>
        <v>52876</v>
      </c>
      <c r="B625" s="2" t="str">
        <f aca="false">CONCATENATE(D625,E625,F625,G625,H625,I625)</f>
        <v>20171122144116</v>
      </c>
      <c r="C625" s="1" t="str">
        <f aca="false">CONCATENATE(D625,E625,F625)</f>
        <v>20171122</v>
      </c>
      <c r="D625" s="1" t="n">
        <v>2017</v>
      </c>
      <c r="E625" s="1" t="n">
        <v>11</v>
      </c>
      <c r="F625" s="1" t="n">
        <v>22</v>
      </c>
      <c r="G625" s="1" t="n">
        <v>14</v>
      </c>
      <c r="H625" s="1" t="n">
        <v>41</v>
      </c>
      <c r="I625" s="1" t="n">
        <v>16</v>
      </c>
      <c r="J625" s="1" t="n">
        <v>920</v>
      </c>
      <c r="K625" s="1" t="s">
        <v>0</v>
      </c>
      <c r="L625" s="1" t="e">
        <f aca="false">IF(#REF!=#REF!,IF(K625="Stroke",IF(K626="Stroke",IF((J626-J625)&lt;0,1000+J626-J625,J626-J625),""),""),"")</f>
        <v>#REF!</v>
      </c>
      <c r="M625" s="1" t="s">
        <v>1</v>
      </c>
      <c r="N625" s="1" t="s">
        <v>2</v>
      </c>
      <c r="O625" s="1" t="n">
        <v>5</v>
      </c>
      <c r="P625" s="1" t="e">
        <f aca="false">IF(#REF!=#REF!,IF(K625="Stroke",IF(K626="Stroke",IF(#REF!=#REF!,IF(Q625=Q626,IF((J626-J625)&lt;0,1000+J626-J625-O625,J626-J625-O625),""),""),""),""),"")</f>
        <v>#REF!</v>
      </c>
      <c r="Q625" s="1" t="n">
        <v>2</v>
      </c>
      <c r="R625" s="1" t="e">
        <f aca="false">IF(#REF!&lt;&gt;#REF!,COUNTIFS($K$112:$K$1378,$K$112,#REF!,#REF!),"")</f>
        <v>#REF!</v>
      </c>
      <c r="S625" s="1" t="e">
        <f aca="false">IF(AND(#REF!&lt;&gt;#REF!,#REF!=#REF!,M625="positive",M626="negative"),1,"")</f>
        <v>#REF!</v>
      </c>
      <c r="T625" s="1" t="e">
        <f aca="false">IF(AND(#REF!=#REF!,K:K="stroke",M:M="positive",S625&lt;&gt;"1"),1,"")</f>
        <v>#REF!</v>
      </c>
      <c r="U625" s="1" t="e">
        <f aca="false">IF((AND(R625&lt;&gt;"",W625&lt;&gt;1,K:K="stroke",M:M="negative",#REF!=#REF!)),IF(W625&lt;&gt;0,"",1),"")</f>
        <v>#REF!</v>
      </c>
      <c r="V625" s="1" t="e">
        <f aca="false">IF(R625="","",(SUM(S625:U625)+W625))</f>
        <v>#REF!</v>
      </c>
      <c r="W625" s="1" t="e">
        <f aca="false">IF(#REF!&lt;&gt;#REF!,COUNTIFS($K$112:$K$1378,"up",#REF!,#REF!),"")</f>
        <v>#REF!</v>
      </c>
      <c r="X625" s="1" t="e">
        <f aca="false">IF(#REF!&lt;&gt;#REF!,COUNTIFS($K$112:$K$1378,"SRS",#REF!,#REF!),"")</f>
        <v>#REF!</v>
      </c>
      <c r="Y625" s="1" t="e">
        <f aca="false">IF(R625&lt;&gt;"",IF(R625=1,"",COUNTIFS($O$112:$O$1378,"&gt;40",#REF!,#REF!)),"")</f>
        <v>#REF!</v>
      </c>
    </row>
    <row r="626" s="5" customFormat="true" ht="15.75" hidden="false" customHeight="false" outlineLevel="0" collapsed="false">
      <c r="A626" s="1" t="n">
        <f aca="false">I626+(H626*60)+(G626*3600)</f>
        <v>52876</v>
      </c>
      <c r="B626" s="2" t="str">
        <f aca="false">CONCATENATE(D626,E626,F626,G626,H626,I626)</f>
        <v>20171122144116</v>
      </c>
      <c r="C626" s="1" t="str">
        <f aca="false">CONCATENATE(D626,E626,F626)</f>
        <v>20171122</v>
      </c>
      <c r="D626" s="1" t="n">
        <v>2017</v>
      </c>
      <c r="E626" s="1" t="n">
        <v>11</v>
      </c>
      <c r="F626" s="1" t="n">
        <v>22</v>
      </c>
      <c r="G626" s="1" t="n">
        <v>14</v>
      </c>
      <c r="H626" s="1" t="n">
        <v>41</v>
      </c>
      <c r="I626" s="1" t="n">
        <v>16</v>
      </c>
      <c r="J626" s="1" t="n">
        <v>955</v>
      </c>
      <c r="K626" s="1" t="s">
        <v>0</v>
      </c>
      <c r="L626" s="1" t="e">
        <f aca="false">IF(#REF!=#REF!,IF(K626="Stroke",IF(K627="Stroke",IF((J627-J626)&lt;0,1000+J627-J626,J627-J626),""),""),"")</f>
        <v>#REF!</v>
      </c>
      <c r="M626" s="1" t="s">
        <v>1</v>
      </c>
      <c r="N626" s="1" t="s">
        <v>2</v>
      </c>
      <c r="O626" s="1" t="n">
        <v>149</v>
      </c>
      <c r="P626" s="1" t="e">
        <f aca="false">IF(#REF!=#REF!,IF(K626="Stroke",IF(K627="Stroke",IF(#REF!=#REF!,IF(Q626=Q627,IF((J627-J626)&lt;0,1000+J627-J626-O626,J627-J626-O626),""),""),""),""),"")</f>
        <v>#REF!</v>
      </c>
      <c r="Q626" s="1" t="n">
        <v>2</v>
      </c>
      <c r="R626" s="1" t="e">
        <f aca="false">IF(#REF!&lt;&gt;#REF!,COUNTIFS($K$112:$K$1378,$K$112,#REF!,#REF!),"")</f>
        <v>#REF!</v>
      </c>
      <c r="S626" s="1" t="e">
        <f aca="false">IF(AND(#REF!&lt;&gt;#REF!,#REF!=#REF!,M626="positive",M627="negative"),1,"")</f>
        <v>#REF!</v>
      </c>
      <c r="T626" s="1" t="e">
        <f aca="false">IF(AND(#REF!=#REF!,K:K="stroke",M:M="positive",S626&lt;&gt;"1"),1,"")</f>
        <v>#REF!</v>
      </c>
      <c r="U626" s="1" t="e">
        <f aca="false">IF((AND(R626&lt;&gt;"",W626&lt;&gt;1,K:K="stroke",M:M="negative",#REF!=#REF!)),IF(W626&lt;&gt;0,"",1),"")</f>
        <v>#REF!</v>
      </c>
      <c r="V626" s="1" t="e">
        <f aca="false">IF(R626="","",(SUM(S626:U626)+W626))</f>
        <v>#REF!</v>
      </c>
      <c r="W626" s="1" t="e">
        <f aca="false">IF(#REF!&lt;&gt;#REF!,COUNTIFS($K$112:$K$1378,"up",#REF!,#REF!),"")</f>
        <v>#REF!</v>
      </c>
      <c r="X626" s="1" t="e">
        <f aca="false">IF(#REF!&lt;&gt;#REF!,COUNTIFS($K$112:$K$1378,"SRS",#REF!,#REF!),"")</f>
        <v>#REF!</v>
      </c>
      <c r="Y626" s="1" t="e">
        <f aca="false">IF(R626&lt;&gt;"",IF(R626=1,"",COUNTIFS($O$112:$O$1378,"&gt;40",#REF!,#REF!)),"")</f>
        <v>#REF!</v>
      </c>
      <c r="Z626" s="1"/>
      <c r="AA626" s="1"/>
      <c r="AB626" s="1"/>
      <c r="AC626" s="1"/>
      <c r="AD626" s="1"/>
      <c r="AE626" s="1"/>
      <c r="AF626" s="1"/>
      <c r="AG626" s="1"/>
      <c r="AH626" s="1"/>
    </row>
    <row r="627" s="5" customFormat="true" ht="15.75" hidden="false" customHeight="false" outlineLevel="0" collapsed="false">
      <c r="A627" s="5" t="n">
        <f aca="false">I627+(H627*60)+(G627*3600)</f>
        <v>52915</v>
      </c>
      <c r="B627" s="6" t="str">
        <f aca="false">CONCATENATE(D627,E627,F627,G627,H627,I627)</f>
        <v>20171122144155</v>
      </c>
      <c r="C627" s="5" t="str">
        <f aca="false">CONCATENATE(D627,E627,F627)</f>
        <v>20171122</v>
      </c>
      <c r="D627" s="5" t="n">
        <v>2017</v>
      </c>
      <c r="E627" s="5" t="n">
        <v>11</v>
      </c>
      <c r="F627" s="5" t="n">
        <v>22</v>
      </c>
      <c r="G627" s="5" t="n">
        <v>14</v>
      </c>
      <c r="H627" s="5" t="n">
        <v>41</v>
      </c>
      <c r="I627" s="5" t="n">
        <v>55</v>
      </c>
      <c r="J627" s="5" t="n">
        <v>917</v>
      </c>
      <c r="K627" s="5" t="s">
        <v>0</v>
      </c>
      <c r="L627" s="5" t="e">
        <f aca="false">IF(#REF!=#REF!,IF(K627="Stroke",IF(K628="Stroke",IF((J628-J627)&lt;0,1000+J628-J627,J628-J627),""),""),"")</f>
        <v>#REF!</v>
      </c>
      <c r="M627" s="5" t="s">
        <v>1</v>
      </c>
      <c r="N627" s="5" t="s">
        <v>2</v>
      </c>
      <c r="O627" s="5" t="n">
        <v>17</v>
      </c>
      <c r="P627" s="5" t="e">
        <f aca="false">IF(#REF!=#REF!,IF(K627="Stroke",IF(K628="Stroke",IF(#REF!=#REF!,IF(Q627=Q628,IF((J628-J627)&lt;0,1000+J628-J627-O627,J628-J627-O627),""),""),""),""),"")</f>
        <v>#REF!</v>
      </c>
      <c r="Q627" s="5" t="n">
        <v>1</v>
      </c>
      <c r="R627" s="5" t="e">
        <f aca="false">IF(#REF!&lt;&gt;#REF!,COUNTIFS($K$112:$K$1378,$K$112,#REF!,#REF!),"")</f>
        <v>#REF!</v>
      </c>
      <c r="S627" s="5" t="e">
        <f aca="false">IF(AND(#REF!&lt;&gt;#REF!,#REF!=#REF!,M627="positive",M628="negative"),1,"")</f>
        <v>#REF!</v>
      </c>
      <c r="T627" s="5" t="e">
        <f aca="false">IF(AND(#REF!=#REF!,K:K="stroke",M:M="positive",S627&lt;&gt;"1"),1,"")</f>
        <v>#REF!</v>
      </c>
      <c r="U627" s="5" t="e">
        <f aca="false">IF((AND(R627&lt;&gt;"",W627&lt;&gt;1,K:K="stroke",M:M="negative",#REF!=#REF!)),IF(W627&lt;&gt;0,"",1),"")</f>
        <v>#REF!</v>
      </c>
      <c r="V627" s="5" t="e">
        <f aca="false">IF(R627="","",(SUM(S627:U627)+W627))</f>
        <v>#REF!</v>
      </c>
      <c r="W627" s="5" t="e">
        <f aca="false">IF(#REF!&lt;&gt;#REF!,COUNTIFS($K$112:$K$1378,"up",#REF!,#REF!),"")</f>
        <v>#REF!</v>
      </c>
      <c r="X627" s="5" t="e">
        <f aca="false">IF(#REF!&lt;&gt;#REF!,COUNTIFS($K$112:$K$1378,"SRS",#REF!,#REF!),"")</f>
        <v>#REF!</v>
      </c>
      <c r="Y627" s="5" t="e">
        <f aca="false">IF(R627&lt;&gt;"",IF(R627=1,"",COUNTIFS($O$112:$O$1378,"&gt;40",#REF!,#REF!)),"")</f>
        <v>#REF!</v>
      </c>
      <c r="Z627" s="5" t="s">
        <v>56</v>
      </c>
    </row>
    <row r="628" s="11" customFormat="true" ht="15.75" hidden="false" customHeight="false" outlineLevel="0" collapsed="false">
      <c r="A628" s="5" t="n">
        <f aca="false">I628+(H628*60)+(G628*3600)</f>
        <v>59101</v>
      </c>
      <c r="B628" s="6" t="str">
        <f aca="false">CONCATENATE(D628,E628,F628,G628,H628,I628)</f>
        <v>2017112416251</v>
      </c>
      <c r="C628" s="5" t="str">
        <f aca="false">CONCATENATE(D628,E628,F628)</f>
        <v>20171124</v>
      </c>
      <c r="D628" s="5" t="n">
        <v>2017</v>
      </c>
      <c r="E628" s="5" t="n">
        <v>11</v>
      </c>
      <c r="F628" s="5" t="n">
        <v>24</v>
      </c>
      <c r="G628" s="5" t="n">
        <v>16</v>
      </c>
      <c r="H628" s="5" t="n">
        <v>25</v>
      </c>
      <c r="I628" s="5" t="n">
        <v>1</v>
      </c>
      <c r="J628" s="5" t="n">
        <v>786</v>
      </c>
      <c r="K628" s="5" t="s">
        <v>11</v>
      </c>
      <c r="L628" s="5" t="e">
        <f aca="false">IF(#REF!=#REF!,IF(K628="Stroke",IF(K629="Stroke",IF((J629-J628)&lt;0,1000+J629-J628,J629-J628),""),""),"")</f>
        <v>#REF!</v>
      </c>
      <c r="M628" s="5" t="s">
        <v>1</v>
      </c>
      <c r="N628" s="5" t="s">
        <v>2</v>
      </c>
      <c r="O628" s="5" t="n">
        <v>22</v>
      </c>
      <c r="P628" s="5" t="e">
        <f aca="false">IF(#REF!=#REF!,IF(K628="Stroke",IF(K629="Stroke",IF(#REF!=#REF!,IF(Q628=Q629,IF((J629-J628)&lt;0,1000+J629-J628-O628,J629-J628-O628),""),""),""),""),"")</f>
        <v>#REF!</v>
      </c>
      <c r="Q628" s="5" t="n">
        <v>1</v>
      </c>
      <c r="R628" s="5" t="e">
        <f aca="false">IF(#REF!&lt;&gt;#REF!,COUNTIFS($K$112:$K$1378,$K$112,#REF!,#REF!),"")</f>
        <v>#REF!</v>
      </c>
      <c r="S628" s="5" t="e">
        <f aca="false">IF(AND(#REF!&lt;&gt;#REF!,#REF!=#REF!,M628="positive",M629="negative"),1,"")</f>
        <v>#REF!</v>
      </c>
      <c r="T628" s="5" t="e">
        <f aca="false">IF(AND(#REF!=#REF!,K:K="stroke",M:M="positive",S628&lt;&gt;"1"),1,"")</f>
        <v>#REF!</v>
      </c>
      <c r="U628" s="5" t="e">
        <f aca="false">IF((AND(R628&lt;&gt;"",W628&lt;&gt;1,K:K="stroke",M:M="negative",#REF!=#REF!)),IF(W628&lt;&gt;0,"",1),"")</f>
        <v>#REF!</v>
      </c>
      <c r="V628" s="5" t="e">
        <f aca="false">IF(R628="","",(SUM(S628:U628)+W628))</f>
        <v>#REF!</v>
      </c>
      <c r="W628" s="5" t="e">
        <f aca="false">IF(#REF!&lt;&gt;#REF!,COUNTIFS($K$112:$K$1378,"up",#REF!,#REF!),"")</f>
        <v>#REF!</v>
      </c>
      <c r="X628" s="5" t="e">
        <f aca="false">IF(#REF!&lt;&gt;#REF!,COUNTIFS($K$112:$K$1378,"SRS",#REF!,#REF!),"")</f>
        <v>#REF!</v>
      </c>
      <c r="Y628" s="5" t="e">
        <f aca="false">IF(R628&lt;&gt;"",IF(R628=1,"",COUNTIFS($O$112:$O$1378,"&gt;40",#REF!,#REF!)),"")</f>
        <v>#REF!</v>
      </c>
      <c r="Z628" s="5" t="s">
        <v>57</v>
      </c>
      <c r="AA628" s="5"/>
      <c r="AB628" s="5"/>
      <c r="AC628" s="5"/>
      <c r="AD628" s="5"/>
      <c r="AE628" s="5"/>
      <c r="AF628" s="5"/>
      <c r="AG628" s="5"/>
      <c r="AH628" s="5"/>
    </row>
    <row r="629" s="11" customFormat="true" ht="15.75" hidden="false" customHeight="false" outlineLevel="0" collapsed="false">
      <c r="A629" s="1" t="n">
        <f aca="false">I629+(H629*60)+(G629*3600)</f>
        <v>59101</v>
      </c>
      <c r="B629" s="2" t="str">
        <f aca="false">CONCATENATE(D629,E629,F629,G629,H629,I629)</f>
        <v>2017112416251</v>
      </c>
      <c r="C629" s="1" t="str">
        <f aca="false">CONCATENATE(D629,E629,F629)</f>
        <v>20171124</v>
      </c>
      <c r="D629" s="1" t="n">
        <v>2017</v>
      </c>
      <c r="E629" s="1" t="n">
        <v>11</v>
      </c>
      <c r="F629" s="1" t="n">
        <v>24</v>
      </c>
      <c r="G629" s="1" t="n">
        <v>16</v>
      </c>
      <c r="H629" s="1" t="n">
        <v>25</v>
      </c>
      <c r="I629" s="1" t="n">
        <v>1</v>
      </c>
      <c r="J629" s="1" t="n">
        <v>966</v>
      </c>
      <c r="K629" s="1" t="s">
        <v>11</v>
      </c>
      <c r="L629" s="1" t="e">
        <f aca="false">IF(#REF!=#REF!,IF(K629="Stroke",IF(K630="Stroke",IF((J630-J629)&lt;0,1000+J630-J629,J630-J629),""),""),"")</f>
        <v>#REF!</v>
      </c>
      <c r="M629" s="1" t="s">
        <v>1</v>
      </c>
      <c r="N629" s="1" t="s">
        <v>2</v>
      </c>
      <c r="O629" s="1" t="n">
        <v>30</v>
      </c>
      <c r="P629" s="1" t="e">
        <f aca="false">IF(#REF!=#REF!,IF(K629="Stroke",IF(K630="Stroke",IF(#REF!=#REF!,IF(Q629=Q630,IF((J630-J629)&lt;0,1000+J630-J629-O629,J630-J629-O629),""),""),""),""),"")</f>
        <v>#REF!</v>
      </c>
      <c r="Q629" s="1" t="n">
        <v>2</v>
      </c>
      <c r="R629" s="1" t="e">
        <f aca="false">IF(#REF!&lt;&gt;#REF!,COUNTIFS($K$112:$K$1378,$K$112,#REF!,#REF!),"")</f>
        <v>#REF!</v>
      </c>
      <c r="S629" s="1" t="e">
        <f aca="false">IF(AND(#REF!&lt;&gt;#REF!,#REF!=#REF!,M629="positive",M630="negative"),1,"")</f>
        <v>#REF!</v>
      </c>
      <c r="T629" s="1" t="e">
        <f aca="false">IF(AND(#REF!=#REF!,K:K="stroke",M:M="positive",S629&lt;&gt;"1"),1,"")</f>
        <v>#REF!</v>
      </c>
      <c r="U629" s="1" t="e">
        <f aca="false">IF((AND(R629&lt;&gt;"",W629&lt;&gt;1,K:K="stroke",M:M="negative",#REF!=#REF!)),IF(W629&lt;&gt;0,"",1),"")</f>
        <v>#REF!</v>
      </c>
      <c r="V629" s="1" t="e">
        <f aca="false">IF(R629="","",(SUM(S629:U629)+W629))</f>
        <v>#REF!</v>
      </c>
      <c r="W629" s="1" t="e">
        <f aca="false">IF(#REF!&lt;&gt;#REF!,COUNTIFS($K$112:$K$1378,"up",#REF!,#REF!),"")</f>
        <v>#REF!</v>
      </c>
      <c r="X629" s="1" t="e">
        <f aca="false">IF(#REF!&lt;&gt;#REF!,COUNTIFS($K$112:$K$1378,"SRS",#REF!,#REF!),"")</f>
        <v>#REF!</v>
      </c>
      <c r="Y629" s="1" t="e">
        <f aca="false">IF(R629&lt;&gt;"",IF(R629=1,"",COUNTIFS($O$112:$O$1378,"&gt;40",#REF!,#REF!)),"")</f>
        <v>#REF!</v>
      </c>
      <c r="Z629" s="1"/>
      <c r="AA629" s="1"/>
      <c r="AB629" s="1"/>
      <c r="AC629" s="1"/>
      <c r="AD629" s="1"/>
      <c r="AE629" s="1"/>
      <c r="AF629" s="1"/>
      <c r="AG629" s="1"/>
      <c r="AH629" s="1"/>
    </row>
    <row r="630" s="11" customFormat="true" ht="15.75" hidden="false" customHeight="false" outlineLevel="0" collapsed="false">
      <c r="A630" s="1" t="n">
        <f aca="false">I630+(H630*60)+(G630*3600)</f>
        <v>59102</v>
      </c>
      <c r="B630" s="2" t="str">
        <f aca="false">CONCATENATE(D630,E630,F630,G630,H630,I630)</f>
        <v>2017112416252</v>
      </c>
      <c r="C630" s="1" t="str">
        <f aca="false">CONCATENATE(D630,E630,F630)</f>
        <v>20171124</v>
      </c>
      <c r="D630" s="1" t="n">
        <v>2017</v>
      </c>
      <c r="E630" s="1" t="n">
        <v>11</v>
      </c>
      <c r="F630" s="1" t="n">
        <v>24</v>
      </c>
      <c r="G630" s="1" t="n">
        <v>16</v>
      </c>
      <c r="H630" s="1" t="n">
        <v>25</v>
      </c>
      <c r="I630" s="1" t="n">
        <v>2</v>
      </c>
      <c r="J630" s="1" t="n">
        <v>60</v>
      </c>
      <c r="K630" s="1" t="s">
        <v>11</v>
      </c>
      <c r="L630" s="1" t="e">
        <f aca="false">IF(#REF!=#REF!,IF(K630="Stroke",IF(K631="Stroke",IF((J631-J630)&lt;0,1000+J631-J630,J631-J630),""),""),"")</f>
        <v>#REF!</v>
      </c>
      <c r="M630" s="1" t="s">
        <v>1</v>
      </c>
      <c r="N630" s="1" t="s">
        <v>2</v>
      </c>
      <c r="O630" s="1" t="n">
        <v>41</v>
      </c>
      <c r="P630" s="1" t="e">
        <f aca="false">IF(#REF!=#REF!,IF(K630="Stroke",IF(K631="Stroke",IF(#REF!=#REF!,IF(Q630=Q631,IF((J631-J630)&lt;0,1000+J631-J630-O630,J631-J630-O630),""),""),""),""),"")</f>
        <v>#REF!</v>
      </c>
      <c r="Q630" s="1" t="n">
        <v>2</v>
      </c>
      <c r="R630" s="1" t="e">
        <f aca="false">IF(#REF!&lt;&gt;#REF!,COUNTIFS($K$112:$K$1378,$K$112,#REF!,#REF!),"")</f>
        <v>#REF!</v>
      </c>
      <c r="S630" s="1" t="e">
        <f aca="false">IF(AND(#REF!&lt;&gt;#REF!,#REF!=#REF!,M630="positive",M631="negative"),1,"")</f>
        <v>#REF!</v>
      </c>
      <c r="T630" s="1" t="e">
        <f aca="false">IF(AND(#REF!=#REF!,K:K="stroke",M:M="positive",S630&lt;&gt;"1"),1,"")</f>
        <v>#REF!</v>
      </c>
      <c r="U630" s="1" t="e">
        <f aca="false">IF((AND(R630&lt;&gt;"",W630&lt;&gt;1,K:K="stroke",M:M="negative",#REF!=#REF!)),IF(W630&lt;&gt;0,"",1),"")</f>
        <v>#REF!</v>
      </c>
      <c r="V630" s="1" t="e">
        <f aca="false">IF(R630="","",(SUM(S630:U630)+W630))</f>
        <v>#REF!</v>
      </c>
      <c r="W630" s="1" t="e">
        <f aca="false">IF(#REF!&lt;&gt;#REF!,COUNTIFS($K$112:$K$1378,"up",#REF!,#REF!),"")</f>
        <v>#REF!</v>
      </c>
      <c r="X630" s="1" t="e">
        <f aca="false">IF(#REF!&lt;&gt;#REF!,COUNTIFS($K$112:$K$1378,"SRS",#REF!,#REF!),"")</f>
        <v>#REF!</v>
      </c>
      <c r="Y630" s="1" t="e">
        <f aca="false">IF(R630&lt;&gt;"",IF(R630=1,"",COUNTIFS($O$112:$O$1378,"&gt;40",#REF!,#REF!)),"")</f>
        <v>#REF!</v>
      </c>
      <c r="Z630" s="1"/>
      <c r="AA630" s="1"/>
      <c r="AB630" s="1"/>
      <c r="AC630" s="1"/>
      <c r="AD630" s="1"/>
      <c r="AE630" s="1"/>
      <c r="AF630" s="1"/>
      <c r="AG630" s="1"/>
      <c r="AH630" s="1"/>
    </row>
    <row r="631" s="11" customFormat="true" ht="15.75" hidden="false" customHeight="false" outlineLevel="0" collapsed="false">
      <c r="A631" s="1" t="n">
        <f aca="false">I631+(H631*60)+(G631*3600)</f>
        <v>59102</v>
      </c>
      <c r="B631" s="2" t="str">
        <f aca="false">CONCATENATE(D631,E631,F631,G631,H631,I631)</f>
        <v>2017112416252</v>
      </c>
      <c r="C631" s="1" t="str">
        <f aca="false">CONCATENATE(D631,E631,F631)</f>
        <v>20171124</v>
      </c>
      <c r="D631" s="1" t="n">
        <v>2017</v>
      </c>
      <c r="E631" s="1" t="n">
        <v>11</v>
      </c>
      <c r="F631" s="1" t="n">
        <v>24</v>
      </c>
      <c r="G631" s="1" t="n">
        <v>16</v>
      </c>
      <c r="H631" s="1" t="n">
        <v>25</v>
      </c>
      <c r="I631" s="1" t="n">
        <v>2</v>
      </c>
      <c r="J631" s="1" t="n">
        <v>63</v>
      </c>
      <c r="K631" s="1" t="s">
        <v>4</v>
      </c>
      <c r="L631" s="1" t="e">
        <f aca="false">IF(#REF!=#REF!,IF(K631="Stroke",IF(K632="Stroke",IF((J632-J631)&lt;0,1000+J632-J631,J632-J631),""),""),"")</f>
        <v>#REF!</v>
      </c>
      <c r="M631" s="1" t="s">
        <v>1</v>
      </c>
      <c r="N631" s="1" t="s">
        <v>2</v>
      </c>
      <c r="O631" s="1" t="n">
        <v>0</v>
      </c>
      <c r="P631" s="1" t="e">
        <f aca="false">IF(#REF!=#REF!,IF(K631="Stroke",IF(K632="Stroke",IF(#REF!=#REF!,IF(Q631=Q632,IF((J632-J631)&lt;0,1000+J632-J631-O631,J632-J631-O631),""),""),""),""),"")</f>
        <v>#REF!</v>
      </c>
      <c r="Q631" s="1" t="n">
        <v>2</v>
      </c>
      <c r="R631" s="1" t="e">
        <f aca="false">IF(#REF!&lt;&gt;#REF!,COUNTIFS($K$112:$K$1378,$K$112,#REF!,#REF!),"")</f>
        <v>#REF!</v>
      </c>
      <c r="S631" s="1" t="e">
        <f aca="false">IF(AND(#REF!&lt;&gt;#REF!,#REF!=#REF!,M631="positive",M632="negative"),1,"")</f>
        <v>#REF!</v>
      </c>
      <c r="T631" s="1" t="e">
        <f aca="false">IF(AND(#REF!=#REF!,K:K="stroke",M:M="positive",S631&lt;&gt;"1"),1,"")</f>
        <v>#REF!</v>
      </c>
      <c r="U631" s="1" t="e">
        <f aca="false">IF((AND(R631&lt;&gt;"",W631&lt;&gt;1,K:K="stroke",M:M="negative",#REF!=#REF!)),IF(W631&lt;&gt;0,"",1),"")</f>
        <v>#REF!</v>
      </c>
      <c r="V631" s="1" t="e">
        <f aca="false">IF(R631="","",(SUM(S631:U631)+W631))</f>
        <v>#REF!</v>
      </c>
      <c r="W631" s="1" t="e">
        <f aca="false">IF(#REF!&lt;&gt;#REF!,COUNTIFS($K$112:$K$1378,"up",#REF!,#REF!),"")</f>
        <v>#REF!</v>
      </c>
      <c r="X631" s="1" t="e">
        <f aca="false">IF(#REF!&lt;&gt;#REF!,COUNTIFS($K$112:$K$1378,"SRS",#REF!,#REF!),"")</f>
        <v>#REF!</v>
      </c>
      <c r="Y631" s="1" t="e">
        <f aca="false">IF(R631&lt;&gt;"",IF(R631=1,"",COUNTIFS($O$112:$O$1378,"&gt;40",#REF!,#REF!)),"")</f>
        <v>#REF!</v>
      </c>
      <c r="Z631" s="1"/>
      <c r="AA631" s="1"/>
      <c r="AB631" s="1"/>
      <c r="AC631" s="1"/>
      <c r="AD631" s="1"/>
      <c r="AE631" s="1"/>
      <c r="AF631" s="1"/>
      <c r="AG631" s="1"/>
      <c r="AH631" s="1"/>
    </row>
    <row r="632" s="11" customFormat="true" ht="15.75" hidden="false" customHeight="false" outlineLevel="0" collapsed="false">
      <c r="A632" s="1" t="n">
        <f aca="false">I632+(H632*60)+(G632*3600)</f>
        <v>59102</v>
      </c>
      <c r="B632" s="2" t="str">
        <f aca="false">CONCATENATE(D632,E632,F632,G632,H632,I632)</f>
        <v>2017112416252</v>
      </c>
      <c r="C632" s="1" t="str">
        <f aca="false">CONCATENATE(D632,E632,F632)</f>
        <v>20171124</v>
      </c>
      <c r="D632" s="1" t="n">
        <v>2017</v>
      </c>
      <c r="E632" s="1" t="n">
        <v>11</v>
      </c>
      <c r="F632" s="1" t="n">
        <v>24</v>
      </c>
      <c r="G632" s="1" t="n">
        <v>16</v>
      </c>
      <c r="H632" s="1" t="n">
        <v>25</v>
      </c>
      <c r="I632" s="1" t="n">
        <v>2</v>
      </c>
      <c r="J632" s="1" t="n">
        <v>109</v>
      </c>
      <c r="K632" s="1" t="s">
        <v>11</v>
      </c>
      <c r="L632" s="1" t="e">
        <f aca="false">IF(#REF!=#REF!,IF(K632="Stroke",IF(K633="Stroke",IF((J633-J632)&lt;0,1000+J633-J632,J633-J632),""),""),"")</f>
        <v>#REF!</v>
      </c>
      <c r="M632" s="1" t="s">
        <v>1</v>
      </c>
      <c r="N632" s="1" t="s">
        <v>2</v>
      </c>
      <c r="O632" s="1" t="n">
        <v>341</v>
      </c>
      <c r="P632" s="1" t="e">
        <f aca="false">IF(#REF!=#REF!,IF(K632="Stroke",IF(K633="Stroke",IF(#REF!=#REF!,IF(Q632=Q633,IF((J633-J632)&lt;0,1000+J633-J632-O632,J633-J632-O632),""),""),""),""),"")</f>
        <v>#REF!</v>
      </c>
      <c r="Q632" s="1" t="n">
        <v>2</v>
      </c>
      <c r="R632" s="1" t="e">
        <f aca="false">IF(#REF!&lt;&gt;#REF!,COUNTIFS($K$112:$K$1378,$K$112,#REF!,#REF!),"")</f>
        <v>#REF!</v>
      </c>
      <c r="S632" s="1" t="e">
        <f aca="false">IF(AND(#REF!&lt;&gt;#REF!,#REF!=#REF!,M632="positive",M633="negative"),1,"")</f>
        <v>#REF!</v>
      </c>
      <c r="T632" s="1" t="e">
        <f aca="false">IF(AND(#REF!=#REF!,K:K="stroke",M:M="positive",S632&lt;&gt;"1"),1,"")</f>
        <v>#REF!</v>
      </c>
      <c r="U632" s="1" t="e">
        <f aca="false">IF((AND(R632&lt;&gt;"",W632&lt;&gt;1,K:K="stroke",M:M="negative",#REF!=#REF!)),IF(W632&lt;&gt;0,"",1),"")</f>
        <v>#REF!</v>
      </c>
      <c r="V632" s="1" t="e">
        <f aca="false">IF(R632="","",(SUM(S632:U632)+W632))</f>
        <v>#REF!</v>
      </c>
      <c r="W632" s="1" t="e">
        <f aca="false">IF(#REF!&lt;&gt;#REF!,COUNTIFS($K$112:$K$1378,"up",#REF!,#REF!),"")</f>
        <v>#REF!</v>
      </c>
      <c r="X632" s="1" t="e">
        <f aca="false">IF(#REF!&lt;&gt;#REF!,COUNTIFS($K$112:$K$1378,"SRS",#REF!,#REF!),"")</f>
        <v>#REF!</v>
      </c>
      <c r="Y632" s="1" t="e">
        <f aca="false">IF(R632&lt;&gt;"",IF(R632=1,"",COUNTIFS($O$112:$O$1378,"&gt;40",#REF!,#REF!)),"")</f>
        <v>#REF!</v>
      </c>
      <c r="Z632" s="1"/>
      <c r="AA632" s="1"/>
      <c r="AB632" s="1"/>
      <c r="AC632" s="1"/>
      <c r="AD632" s="1"/>
      <c r="AE632" s="1"/>
      <c r="AF632" s="1"/>
      <c r="AG632" s="1"/>
      <c r="AH632" s="1"/>
    </row>
    <row r="633" s="11" customFormat="true" ht="15.75" hidden="false" customHeight="false" outlineLevel="0" collapsed="false">
      <c r="A633" s="1" t="n">
        <f aca="false">I633+(H633*60)+(G633*3600)</f>
        <v>59102</v>
      </c>
      <c r="B633" s="2" t="str">
        <f aca="false">CONCATENATE(D633,E633,F633,G633,H633,I633)</f>
        <v>2017112416252</v>
      </c>
      <c r="C633" s="1" t="str">
        <f aca="false">CONCATENATE(D633,E633,F633)</f>
        <v>20171124</v>
      </c>
      <c r="D633" s="1" t="n">
        <v>2017</v>
      </c>
      <c r="E633" s="1" t="n">
        <v>11</v>
      </c>
      <c r="F633" s="1" t="n">
        <v>24</v>
      </c>
      <c r="G633" s="1" t="n">
        <v>16</v>
      </c>
      <c r="H633" s="1" t="n">
        <v>25</v>
      </c>
      <c r="I633" s="1" t="n">
        <v>2</v>
      </c>
      <c r="J633" s="1" t="n">
        <v>126</v>
      </c>
      <c r="K633" s="1" t="s">
        <v>4</v>
      </c>
      <c r="L633" s="1" t="e">
        <f aca="false">IF(#REF!=#REF!,IF(K633="Stroke",IF(K634="Stroke",IF((J634-J633)&lt;0,1000+J634-J633,J634-J633),""),""),"")</f>
        <v>#REF!</v>
      </c>
      <c r="M633" s="1" t="s">
        <v>1</v>
      </c>
      <c r="N633" s="1" t="s">
        <v>2</v>
      </c>
      <c r="O633" s="1" t="n">
        <v>0</v>
      </c>
      <c r="P633" s="1" t="e">
        <f aca="false">IF(#REF!=#REF!,IF(K633="Stroke",IF(K634="Stroke",IF(#REF!=#REF!,IF(Q633=Q634,IF((J634-J633)&lt;0,1000+J634-J633-O633,J634-J633-O633),""),""),""),""),"")</f>
        <v>#REF!</v>
      </c>
      <c r="Q633" s="1" t="n">
        <v>2</v>
      </c>
      <c r="R633" s="1" t="e">
        <f aca="false">IF(#REF!&lt;&gt;#REF!,COUNTIFS($K$112:$K$1378,$K$112,#REF!,#REF!),"")</f>
        <v>#REF!</v>
      </c>
      <c r="S633" s="1" t="e">
        <f aca="false">IF(AND(#REF!&lt;&gt;#REF!,#REF!=#REF!,M633="positive",M634="negative"),1,"")</f>
        <v>#REF!</v>
      </c>
      <c r="T633" s="1" t="e">
        <f aca="false">IF(AND(#REF!=#REF!,K:K="stroke",M:M="positive",S633&lt;&gt;"1"),1,"")</f>
        <v>#REF!</v>
      </c>
      <c r="U633" s="1" t="e">
        <f aca="false">IF((AND(R633&lt;&gt;"",W633&lt;&gt;1,K:K="stroke",M:M="negative",#REF!=#REF!)),IF(W633&lt;&gt;0,"",1),"")</f>
        <v>#REF!</v>
      </c>
      <c r="V633" s="1" t="e">
        <f aca="false">IF(R633="","",(SUM(S633:U633)+W633))</f>
        <v>#REF!</v>
      </c>
      <c r="W633" s="1" t="e">
        <f aca="false">IF(#REF!&lt;&gt;#REF!,COUNTIFS($K$112:$K$1378,"up",#REF!,#REF!),"")</f>
        <v>#REF!</v>
      </c>
      <c r="X633" s="1" t="e">
        <f aca="false">IF(#REF!&lt;&gt;#REF!,COUNTIFS($K$112:$K$1378,"SRS",#REF!,#REF!),"")</f>
        <v>#REF!</v>
      </c>
      <c r="Y633" s="1" t="e">
        <f aca="false">IF(R633&lt;&gt;"",IF(R633=1,"",COUNTIFS($O$112:$O$1378,"&gt;40",#REF!,#REF!)),"")</f>
        <v>#REF!</v>
      </c>
      <c r="Z633" s="1"/>
      <c r="AA633" s="1"/>
      <c r="AB633" s="1"/>
      <c r="AC633" s="1"/>
      <c r="AD633" s="1"/>
      <c r="AE633" s="1"/>
      <c r="AF633" s="1"/>
      <c r="AG633" s="1"/>
      <c r="AH633" s="1"/>
    </row>
    <row r="634" s="5" customFormat="true" ht="15.75" hidden="false" customHeight="false" outlineLevel="0" collapsed="false">
      <c r="A634" s="1" t="n">
        <f aca="false">I634+(H634*60)+(G634*3600)</f>
        <v>59102</v>
      </c>
      <c r="B634" s="2" t="str">
        <f aca="false">CONCATENATE(D634,E634,F634,G634,H634,I634)</f>
        <v>2017112416252</v>
      </c>
      <c r="C634" s="1" t="str">
        <f aca="false">CONCATENATE(D634,E634,F634)</f>
        <v>20171124</v>
      </c>
      <c r="D634" s="1" t="n">
        <v>2017</v>
      </c>
      <c r="E634" s="1" t="n">
        <v>11</v>
      </c>
      <c r="F634" s="1" t="n">
        <v>24</v>
      </c>
      <c r="G634" s="1" t="n">
        <v>16</v>
      </c>
      <c r="H634" s="1" t="n">
        <v>25</v>
      </c>
      <c r="I634" s="1" t="n">
        <v>2</v>
      </c>
      <c r="J634" s="1" t="n">
        <v>365</v>
      </c>
      <c r="K634" s="1" t="s">
        <v>4</v>
      </c>
      <c r="L634" s="1" t="e">
        <f aca="false">IF(#REF!=#REF!,IF(K634="Stroke",IF(K635="Stroke",IF((J635-J634)&lt;0,1000+J635-J634,J635-J634),""),""),"")</f>
        <v>#REF!</v>
      </c>
      <c r="M634" s="1" t="s">
        <v>1</v>
      </c>
      <c r="N634" s="1" t="s">
        <v>2</v>
      </c>
      <c r="O634" s="1" t="n">
        <v>0</v>
      </c>
      <c r="P634" s="1" t="e">
        <f aca="false">IF(#REF!=#REF!,IF(K634="Stroke",IF(K635="Stroke",IF(#REF!=#REF!,IF(Q634=Q635,IF((J635-J634)&lt;0,1000+J635-J634-O634,J635-J634-O634),""),""),""),""),"")</f>
        <v>#REF!</v>
      </c>
      <c r="Q634" s="1" t="n">
        <v>2</v>
      </c>
      <c r="R634" s="1" t="e">
        <f aca="false">IF(#REF!&lt;&gt;#REF!,COUNTIFS($K$112:$K$1378,$K$112,#REF!,#REF!),"")</f>
        <v>#REF!</v>
      </c>
      <c r="S634" s="1" t="e">
        <f aca="false">IF(AND(#REF!&lt;&gt;#REF!,#REF!=#REF!,M634="positive",M635="negative"),1,"")</f>
        <v>#REF!</v>
      </c>
      <c r="T634" s="1" t="e">
        <f aca="false">IF(AND(#REF!=#REF!,K:K="stroke",M:M="positive",S634&lt;&gt;"1"),1,"")</f>
        <v>#REF!</v>
      </c>
      <c r="U634" s="1" t="e">
        <f aca="false">IF((AND(R634&lt;&gt;"",W634&lt;&gt;1,K:K="stroke",M:M="negative",#REF!=#REF!)),IF(W634&lt;&gt;0,"",1),"")</f>
        <v>#REF!</v>
      </c>
      <c r="V634" s="1" t="e">
        <f aca="false">IF(R634="","",(SUM(S634:U634)+W634))</f>
        <v>#REF!</v>
      </c>
      <c r="W634" s="1" t="e">
        <f aca="false">IF(#REF!&lt;&gt;#REF!,COUNTIFS($K$112:$K$1378,"up",#REF!,#REF!),"")</f>
        <v>#REF!</v>
      </c>
      <c r="X634" s="1" t="e">
        <f aca="false">IF(#REF!&lt;&gt;#REF!,COUNTIFS($K$112:$K$1378,"SRS",#REF!,#REF!),"")</f>
        <v>#REF!</v>
      </c>
      <c r="Y634" s="1" t="e">
        <f aca="false">IF(R634&lt;&gt;"",IF(R634=1,"",COUNTIFS($O$112:$O$1378,"&gt;40",#REF!,#REF!)),"")</f>
        <v>#REF!</v>
      </c>
      <c r="Z634" s="1"/>
      <c r="AA634" s="1"/>
      <c r="AB634" s="1"/>
      <c r="AC634" s="1"/>
      <c r="AD634" s="1"/>
      <c r="AE634" s="1"/>
      <c r="AF634" s="1"/>
      <c r="AG634" s="1"/>
      <c r="AH634" s="1"/>
    </row>
    <row r="635" customFormat="false" ht="15.75" hidden="false" customHeight="false" outlineLevel="0" collapsed="false">
      <c r="A635" s="1" t="n">
        <f aca="false">I635+(H635*60)+(G635*3600)</f>
        <v>59102</v>
      </c>
      <c r="B635" s="2" t="str">
        <f aca="false">CONCATENATE(D635,E635,F635,G635,H635,I635)</f>
        <v>2017112416252</v>
      </c>
      <c r="C635" s="1" t="str">
        <f aca="false">CONCATENATE(D635,E635,F635)</f>
        <v>20171124</v>
      </c>
      <c r="D635" s="1" t="n">
        <v>2017</v>
      </c>
      <c r="E635" s="1" t="n">
        <v>11</v>
      </c>
      <c r="F635" s="1" t="n">
        <v>24</v>
      </c>
      <c r="G635" s="1" t="n">
        <v>16</v>
      </c>
      <c r="H635" s="1" t="n">
        <v>25</v>
      </c>
      <c r="I635" s="1" t="n">
        <v>2</v>
      </c>
      <c r="J635" s="1" t="n">
        <v>461</v>
      </c>
      <c r="K635" s="1" t="s">
        <v>11</v>
      </c>
      <c r="L635" s="1" t="e">
        <f aca="false">IF(#REF!=#REF!,IF(K635="Stroke",IF(K636="Stroke",IF((J636-J635)&lt;0,1000+J636-J635,J636-J635),""),""),"")</f>
        <v>#REF!</v>
      </c>
      <c r="M635" s="1" t="s">
        <v>1</v>
      </c>
      <c r="N635" s="1" t="s">
        <v>2</v>
      </c>
      <c r="O635" s="1" t="n">
        <v>152</v>
      </c>
      <c r="P635" s="1" t="e">
        <f aca="false">IF(#REF!=#REF!,IF(K635="Stroke",IF(K636="Stroke",IF(#REF!=#REF!,IF(Q635=Q636,IF((J636-J635)&lt;0,1000+J636-J635-O635,J636-J635-O635),""),""),""),""),"")</f>
        <v>#REF!</v>
      </c>
      <c r="Q635" s="1" t="n">
        <v>2</v>
      </c>
      <c r="R635" s="1" t="e">
        <f aca="false">IF(#REF!&lt;&gt;#REF!,COUNTIFS($K$112:$K$1378,$K$112,#REF!,#REF!),"")</f>
        <v>#REF!</v>
      </c>
      <c r="S635" s="1" t="e">
        <f aca="false">IF(AND(#REF!&lt;&gt;#REF!,#REF!=#REF!,M635="positive",M636="negative"),1,"")</f>
        <v>#REF!</v>
      </c>
      <c r="T635" s="1" t="e">
        <f aca="false">IF(AND(#REF!=#REF!,K:K="stroke",M:M="positive",S635&lt;&gt;"1"),1,"")</f>
        <v>#REF!</v>
      </c>
      <c r="U635" s="1" t="e">
        <f aca="false">IF((AND(R635&lt;&gt;"",W635&lt;&gt;1,K:K="stroke",M:M="negative",#REF!=#REF!)),IF(W635&lt;&gt;0,"",1),"")</f>
        <v>#REF!</v>
      </c>
      <c r="V635" s="1" t="e">
        <f aca="false">IF(R635="","",(SUM(S635:U635)+W635))</f>
        <v>#REF!</v>
      </c>
      <c r="W635" s="1" t="e">
        <f aca="false">IF(#REF!&lt;&gt;#REF!,COUNTIFS($K$112:$K$1378,"up",#REF!,#REF!),"")</f>
        <v>#REF!</v>
      </c>
      <c r="X635" s="1" t="e">
        <f aca="false">IF(#REF!&lt;&gt;#REF!,COUNTIFS($K$112:$K$1378,"SRS",#REF!,#REF!),"")</f>
        <v>#REF!</v>
      </c>
      <c r="Y635" s="1" t="e">
        <f aca="false">IF(R635&lt;&gt;"",IF(R635=1,"",COUNTIFS($O$112:$O$1378,"&gt;40",#REF!,#REF!)),"")</f>
        <v>#REF!</v>
      </c>
    </row>
    <row r="636" customFormat="false" ht="15.75" hidden="false" customHeight="false" outlineLevel="0" collapsed="false">
      <c r="A636" s="1" t="n">
        <f aca="false">I636+(H636*60)+(G636*3600)</f>
        <v>59102</v>
      </c>
      <c r="B636" s="2" t="str">
        <f aca="false">CONCATENATE(D636,E636,F636,G636,H636,I636)</f>
        <v>2017112416252</v>
      </c>
      <c r="C636" s="1" t="str">
        <f aca="false">CONCATENATE(D636,E636,F636)</f>
        <v>20171124</v>
      </c>
      <c r="D636" s="1" t="n">
        <v>2017</v>
      </c>
      <c r="E636" s="1" t="n">
        <v>11</v>
      </c>
      <c r="F636" s="1" t="n">
        <v>24</v>
      </c>
      <c r="G636" s="1" t="n">
        <v>16</v>
      </c>
      <c r="H636" s="1" t="n">
        <v>25</v>
      </c>
      <c r="I636" s="1" t="n">
        <v>2</v>
      </c>
      <c r="J636" s="1" t="n">
        <v>464</v>
      </c>
      <c r="K636" s="1" t="s">
        <v>4</v>
      </c>
      <c r="L636" s="1" t="e">
        <f aca="false">IF(#REF!=#REF!,IF(K636="Stroke",IF(K637="Stroke",IF((J637-J636)&lt;0,1000+J637-J636,J637-J636),""),""),"")</f>
        <v>#REF!</v>
      </c>
      <c r="M636" s="1" t="s">
        <v>1</v>
      </c>
      <c r="N636" s="1" t="s">
        <v>2</v>
      </c>
      <c r="O636" s="1" t="n">
        <v>0</v>
      </c>
      <c r="P636" s="1" t="e">
        <f aca="false">IF(#REF!=#REF!,IF(K636="Stroke",IF(K637="Stroke",IF(#REF!=#REF!,IF(Q636=Q637,IF((J637-J636)&lt;0,1000+J637-J636-O636,J637-J636-O636),""),""),""),""),"")</f>
        <v>#REF!</v>
      </c>
      <c r="Q636" s="1" t="n">
        <v>2</v>
      </c>
      <c r="R636" s="1" t="e">
        <f aca="false">IF(#REF!&lt;&gt;#REF!,COUNTIFS($K$112:$K$1378,$K$112,#REF!,#REF!),"")</f>
        <v>#REF!</v>
      </c>
      <c r="S636" s="1" t="e">
        <f aca="false">IF(AND(#REF!&lt;&gt;#REF!,#REF!=#REF!,M636="positive",M637="negative"),1,"")</f>
        <v>#REF!</v>
      </c>
      <c r="T636" s="1" t="e">
        <f aca="false">IF(AND(#REF!=#REF!,K:K="stroke",M:M="positive",S636&lt;&gt;"1"),1,"")</f>
        <v>#REF!</v>
      </c>
      <c r="U636" s="1" t="e">
        <f aca="false">IF((AND(R636&lt;&gt;"",W636&lt;&gt;1,K:K="stroke",M:M="negative",#REF!=#REF!)),IF(W636&lt;&gt;0,"",1),"")</f>
        <v>#REF!</v>
      </c>
      <c r="V636" s="1" t="e">
        <f aca="false">IF(R636="","",(SUM(S636:U636)+W636))</f>
        <v>#REF!</v>
      </c>
      <c r="W636" s="1" t="e">
        <f aca="false">IF(#REF!&lt;&gt;#REF!,COUNTIFS($K$112:$K$1378,"up",#REF!,#REF!),"")</f>
        <v>#REF!</v>
      </c>
      <c r="X636" s="1" t="e">
        <f aca="false">IF(#REF!&lt;&gt;#REF!,COUNTIFS($K$112:$K$1378,"SRS",#REF!,#REF!),"")</f>
        <v>#REF!</v>
      </c>
      <c r="Y636" s="1" t="e">
        <f aca="false">IF(R636&lt;&gt;"",IF(R636=1,"",COUNTIFS($O$112:$O$1378,"&gt;40",#REF!,#REF!)),"")</f>
        <v>#REF!</v>
      </c>
    </row>
    <row r="637" customFormat="false" ht="15.75" hidden="false" customHeight="false" outlineLevel="0" collapsed="false">
      <c r="A637" s="5" t="n">
        <f aca="false">I637+(H637*60)+(G637*3600)</f>
        <v>60080</v>
      </c>
      <c r="B637" s="6" t="str">
        <f aca="false">CONCATENATE(D637,E637,F637,G637,H637,I637)</f>
        <v>20171124164120</v>
      </c>
      <c r="C637" s="5" t="str">
        <f aca="false">CONCATENATE(D637,E637,F637)</f>
        <v>20171124</v>
      </c>
      <c r="D637" s="5" t="n">
        <v>2017</v>
      </c>
      <c r="E637" s="5" t="n">
        <v>11</v>
      </c>
      <c r="F637" s="5" t="n">
        <v>24</v>
      </c>
      <c r="G637" s="5" t="n">
        <v>16</v>
      </c>
      <c r="H637" s="5" t="n">
        <v>41</v>
      </c>
      <c r="I637" s="5" t="n">
        <v>20</v>
      </c>
      <c r="J637" s="5" t="n">
        <v>650</v>
      </c>
      <c r="K637" s="5" t="s">
        <v>11</v>
      </c>
      <c r="L637" s="5" t="e">
        <f aca="false">IF(#REF!=#REF!,IF(K637="Stroke",IF(K638="Stroke",IF((J638-J637)&lt;0,1000+J638-J637,J638-J637),""),""),"")</f>
        <v>#REF!</v>
      </c>
      <c r="M637" s="5" t="s">
        <v>1</v>
      </c>
      <c r="N637" s="5" t="s">
        <v>2</v>
      </c>
      <c r="O637" s="5" t="n">
        <v>5</v>
      </c>
      <c r="P637" s="5" t="e">
        <f aca="false">IF(#REF!=#REF!,IF(K637="Stroke",IF(K638="Stroke",IF(#REF!=#REF!,IF(Q637=Q638,IF((J638-J637)&lt;0,1000+J638-J637-O637,J638-J637-O637),""),""),""),""),"")</f>
        <v>#REF!</v>
      </c>
      <c r="Q637" s="5" t="n">
        <v>1</v>
      </c>
      <c r="R637" s="5" t="e">
        <f aca="false">IF(#REF!&lt;&gt;#REF!,COUNTIFS($K$112:$K$1378,$K$112,#REF!,#REF!),"")</f>
        <v>#REF!</v>
      </c>
      <c r="S637" s="5" t="e">
        <f aca="false">IF(AND(#REF!&lt;&gt;#REF!,#REF!=#REF!,M637="positive",M638="negative"),1,"")</f>
        <v>#REF!</v>
      </c>
      <c r="T637" s="5" t="e">
        <f aca="false">IF(AND(#REF!=#REF!,K:K="stroke",M:M="positive",S637&lt;&gt;"1"),1,"")</f>
        <v>#REF!</v>
      </c>
      <c r="U637" s="5" t="e">
        <f aca="false">IF((AND(R637&lt;&gt;"",W637&lt;&gt;1,K:K="stroke",M:M="negative",#REF!=#REF!)),IF(W637&lt;&gt;0,"",1),"")</f>
        <v>#REF!</v>
      </c>
      <c r="V637" s="5" t="e">
        <f aca="false">IF(R637="","",(SUM(S637:U637)+W637))</f>
        <v>#REF!</v>
      </c>
      <c r="W637" s="5" t="e">
        <f aca="false">IF(#REF!&lt;&gt;#REF!,COUNTIFS($K$112:$K$1378,"up",#REF!,#REF!),"")</f>
        <v>#REF!</v>
      </c>
      <c r="X637" s="5" t="e">
        <f aca="false">IF(#REF!&lt;&gt;#REF!,COUNTIFS($K$112:$K$1378,"SRS",#REF!,#REF!),"")</f>
        <v>#REF!</v>
      </c>
      <c r="Y637" s="5" t="e">
        <f aca="false">IF(R637&lt;&gt;"",IF(R637=1,"",COUNTIFS($O$112:$O$1378,"&gt;40",#REF!,#REF!)),"")</f>
        <v>#REF!</v>
      </c>
      <c r="Z637" s="5" t="s">
        <v>58</v>
      </c>
      <c r="AA637" s="5"/>
      <c r="AB637" s="5"/>
      <c r="AC637" s="5"/>
      <c r="AD637" s="5"/>
      <c r="AE637" s="5"/>
      <c r="AF637" s="5"/>
      <c r="AG637" s="5"/>
      <c r="AH637" s="5"/>
    </row>
    <row r="638" customFormat="false" ht="15.75" hidden="false" customHeight="false" outlineLevel="0" collapsed="false">
      <c r="A638" s="5" t="n">
        <f aca="false">I638+(H638*60)+(G638*3600)</f>
        <v>61243</v>
      </c>
      <c r="B638" s="6" t="str">
        <f aca="false">CONCATENATE(D638,E638,F638,G638,H638,I638)</f>
        <v>2017112417043</v>
      </c>
      <c r="C638" s="5" t="str">
        <f aca="false">CONCATENATE(D638,E638,F638)</f>
        <v>20171124</v>
      </c>
      <c r="D638" s="5" t="n">
        <v>2017</v>
      </c>
      <c r="E638" s="5" t="n">
        <v>11</v>
      </c>
      <c r="F638" s="5" t="n">
        <v>24</v>
      </c>
      <c r="G638" s="5" t="n">
        <v>17</v>
      </c>
      <c r="H638" s="5" t="n">
        <v>0</v>
      </c>
      <c r="I638" s="5" t="n">
        <v>43</v>
      </c>
      <c r="J638" s="5" t="n">
        <v>272</v>
      </c>
      <c r="K638" s="5" t="s">
        <v>17</v>
      </c>
      <c r="L638" s="5" t="e">
        <f aca="false">IF(#REF!=#REF!,IF(K638="Stroke",IF(K639="Stroke",IF((J639-J638)&lt;0,1000+J639-J638,J639-J638),""),""),"")</f>
        <v>#REF!</v>
      </c>
      <c r="M638" s="5" t="s">
        <v>1</v>
      </c>
      <c r="N638" s="5" t="s">
        <v>2</v>
      </c>
      <c r="O638" s="5" t="n">
        <v>990</v>
      </c>
      <c r="P638" s="5" t="e">
        <f aca="false">IF(#REF!=#REF!,IF(K638="Stroke",IF(K639="Stroke",IF(#REF!=#REF!,IF(Q638=Q639,IF((J639-J638)&lt;0,1000+J639-J638-O638,J639-J638-O638),""),""),""),""),"")</f>
        <v>#REF!</v>
      </c>
      <c r="Q638" s="5" t="n">
        <v>1</v>
      </c>
      <c r="R638" s="5" t="e">
        <f aca="false">IF(#REF!&lt;&gt;#REF!,COUNTIFS($K$112:$K$1378,$K$112,#REF!,#REF!),"")</f>
        <v>#REF!</v>
      </c>
      <c r="S638" s="5" t="e">
        <f aca="false">IF(AND(#REF!&lt;&gt;#REF!,#REF!=#REF!,M638="positive",M639="negative"),1,"")</f>
        <v>#REF!</v>
      </c>
      <c r="T638" s="5" t="e">
        <f aca="false">IF(AND(#REF!=#REF!,K:K="stroke",M:M="positive",S638&lt;&gt;"1"),1,"")</f>
        <v>#REF!</v>
      </c>
      <c r="U638" s="5" t="e">
        <f aca="false">IF((AND(R638&lt;&gt;"",W638&lt;&gt;1,K:K="stroke",M:M="negative",#REF!=#REF!)),IF(W638&lt;&gt;0,"",1),"")</f>
        <v>#REF!</v>
      </c>
      <c r="V638" s="5" t="e">
        <f aca="false">IF(R638="","",(SUM(S638:U638)+W638))</f>
        <v>#REF!</v>
      </c>
      <c r="W638" s="5" t="e">
        <f aca="false">IF(#REF!&lt;&gt;#REF!,COUNTIFS($K$112:$K$1378,"up",#REF!,#REF!),"")</f>
        <v>#REF!</v>
      </c>
      <c r="X638" s="5" t="e">
        <f aca="false">IF(#REF!&lt;&gt;#REF!,COUNTIFS($K$112:$K$1378,"SRS",#REF!,#REF!),"")</f>
        <v>#REF!</v>
      </c>
      <c r="Y638" s="5" t="e">
        <f aca="false">IF(R638&lt;&gt;"",IF(R638=1,"",COUNTIFS($O$112:$O$1378,"&gt;40",#REF!,#REF!)),"")</f>
        <v>#REF!</v>
      </c>
      <c r="Z638" s="5" t="s">
        <v>18</v>
      </c>
      <c r="AA638" s="5"/>
      <c r="AB638" s="5"/>
      <c r="AC638" s="5"/>
      <c r="AD638" s="5"/>
      <c r="AE638" s="5"/>
      <c r="AF638" s="5"/>
      <c r="AG638" s="5"/>
      <c r="AH638" s="5"/>
    </row>
    <row r="639" s="5" customFormat="true" ht="15.75" hidden="false" customHeight="false" outlineLevel="0" collapsed="false">
      <c r="A639" s="11" t="n">
        <f aca="false">I639+(H639*60)+(G639*3600)</f>
        <v>61243</v>
      </c>
      <c r="B639" s="16" t="str">
        <f aca="false">CONCATENATE(D639,E639,F639,G639,H639,I639)</f>
        <v>2017112417043</v>
      </c>
      <c r="C639" s="11" t="str">
        <f aca="false">CONCATENATE(D639,E639,F639)</f>
        <v>20171124</v>
      </c>
      <c r="D639" s="11" t="n">
        <v>2017</v>
      </c>
      <c r="E639" s="11" t="n">
        <v>11</v>
      </c>
      <c r="F639" s="11" t="n">
        <v>24</v>
      </c>
      <c r="G639" s="11" t="n">
        <v>17</v>
      </c>
      <c r="H639" s="11" t="n">
        <v>0</v>
      </c>
      <c r="I639" s="11" t="n">
        <v>43</v>
      </c>
      <c r="J639" s="11" t="n">
        <v>461</v>
      </c>
      <c r="K639" s="11" t="s">
        <v>9</v>
      </c>
      <c r="L639" s="1" t="e">
        <f aca="false">IF(#REF!=#REF!,IF(K639="Stroke",IF(K640="Stroke",IF((J640-J639)&lt;0,1000+J640-J639,J640-J639),""),""),"")</f>
        <v>#REF!</v>
      </c>
      <c r="M639" s="11" t="s">
        <v>1</v>
      </c>
      <c r="N639" s="11" t="s">
        <v>2</v>
      </c>
      <c r="O639" s="11" t="n">
        <v>0</v>
      </c>
      <c r="P639" s="1" t="e">
        <f aca="false">IF(#REF!=#REF!,IF(K639="Stroke",IF(K640="Stroke",IF(#REF!=#REF!,IF(Q639=Q640,IF((J640-J639)&lt;0,1000+J640-J639-O639,J640-J639-O639),""),""),""),""),"")</f>
        <v>#REF!</v>
      </c>
      <c r="Q639" s="11"/>
      <c r="R639" s="1" t="e">
        <f aca="false">IF(#REF!&lt;&gt;#REF!,COUNTIFS($K$112:$K$1378,$K$112,#REF!,#REF!),"")</f>
        <v>#REF!</v>
      </c>
      <c r="S639" s="1" t="e">
        <f aca="false">IF(AND(#REF!&lt;&gt;#REF!,#REF!=#REF!,M639="positive",M640="negative"),1,"")</f>
        <v>#REF!</v>
      </c>
      <c r="T639" s="1" t="e">
        <f aca="false">IF(AND(#REF!=#REF!,K:K="stroke",M:M="positive",S639&lt;&gt;"1"),1,"")</f>
        <v>#REF!</v>
      </c>
      <c r="U639" s="1" t="e">
        <f aca="false">IF((AND(R639&lt;&gt;"",W639&lt;&gt;1,K:K="stroke",M:M="negative",#REF!=#REF!)),IF(W639&lt;&gt;0,"",1),"")</f>
        <v>#REF!</v>
      </c>
      <c r="V639" s="1" t="e">
        <f aca="false">IF(R639="","",(SUM(S639:U639)+W639))</f>
        <v>#REF!</v>
      </c>
      <c r="W639" s="1" t="e">
        <f aca="false">IF(#REF!&lt;&gt;#REF!,COUNTIFS($K$112:$K$1378,"up",#REF!,#REF!),"")</f>
        <v>#REF!</v>
      </c>
      <c r="X639" s="1" t="e">
        <f aca="false">IF(#REF!&lt;&gt;#REF!,COUNTIFS($K$112:$K$1378,"SRS",#REF!,#REF!),"")</f>
        <v>#REF!</v>
      </c>
      <c r="Y639" s="1" t="e">
        <f aca="false">IF(R639&lt;&gt;"",IF(R639=1,"",COUNTIFS($O$112:$O$1378,"&gt;40",#REF!,#REF!)),"")</f>
        <v>#REF!</v>
      </c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customFormat="false" ht="15.75" hidden="false" customHeight="false" outlineLevel="0" collapsed="false">
      <c r="A640" s="11" t="n">
        <f aca="false">I640+(H640*60)+(G640*3600)</f>
        <v>61243</v>
      </c>
      <c r="B640" s="16" t="str">
        <f aca="false">CONCATENATE(D640,E640,F640,G640,H640,I640)</f>
        <v>2017112417043</v>
      </c>
      <c r="C640" s="11" t="str">
        <f aca="false">CONCATENATE(D640,E640,F640)</f>
        <v>20171124</v>
      </c>
      <c r="D640" s="11" t="n">
        <v>2017</v>
      </c>
      <c r="E640" s="11" t="n">
        <v>11</v>
      </c>
      <c r="F640" s="11" t="n">
        <v>24</v>
      </c>
      <c r="G640" s="11" t="n">
        <v>17</v>
      </c>
      <c r="H640" s="11" t="n">
        <v>0</v>
      </c>
      <c r="I640" s="11" t="n">
        <v>43</v>
      </c>
      <c r="J640" s="11" t="n">
        <v>488</v>
      </c>
      <c r="K640" s="17" t="s">
        <v>21</v>
      </c>
      <c r="L640" s="1" t="e">
        <f aca="false">IF(#REF!=#REF!,IF(K640="Stroke",IF(K641="Stroke",IF((J641-J640)&lt;0,1000+J641-J640,J641-J640),""),""),"")</f>
        <v>#REF!</v>
      </c>
      <c r="M640" s="11" t="s">
        <v>1</v>
      </c>
      <c r="N640" s="11" t="s">
        <v>2</v>
      </c>
      <c r="O640" s="11" t="n">
        <v>0</v>
      </c>
      <c r="P640" s="1" t="e">
        <f aca="false">IF(#REF!=#REF!,IF(K640="Stroke",IF(K641="Stroke",IF(#REF!=#REF!,IF(Q640=Q641,IF((J641-J640)&lt;0,1000+J641-J640-O640,J641-J640-O640),""),""),""),""),"")</f>
        <v>#REF!</v>
      </c>
      <c r="Q640" s="11" t="n">
        <v>1</v>
      </c>
      <c r="R640" s="1" t="e">
        <f aca="false">IF(#REF!&lt;&gt;#REF!,COUNTIFS($K$112:$K$1378,$K$112,#REF!,#REF!),"")</f>
        <v>#REF!</v>
      </c>
      <c r="S640" s="1" t="e">
        <f aca="false">IF(AND(#REF!&lt;&gt;#REF!,#REF!=#REF!,M640="positive",M641="negative"),1,"")</f>
        <v>#REF!</v>
      </c>
      <c r="T640" s="1" t="e">
        <f aca="false">IF(AND(#REF!=#REF!,K:K="stroke",M:M="positive",S640&lt;&gt;"1"),1,"")</f>
        <v>#REF!</v>
      </c>
      <c r="U640" s="1" t="e">
        <f aca="false">IF((AND(R640&lt;&gt;"",W640&lt;&gt;1,K:K="stroke",M:M="negative",#REF!=#REF!)),IF(W640&lt;&gt;0,"",1),"")</f>
        <v>#REF!</v>
      </c>
      <c r="V640" s="1" t="e">
        <f aca="false">IF(R640="","",(SUM(S640:U640)+W640))</f>
        <v>#REF!</v>
      </c>
      <c r="W640" s="1" t="e">
        <f aca="false">IF(#REF!&lt;&gt;#REF!,COUNTIFS($K$112:$K$1378,"up",#REF!,#REF!),"")</f>
        <v>#REF!</v>
      </c>
      <c r="X640" s="1" t="e">
        <f aca="false">IF(#REF!&lt;&gt;#REF!,COUNTIFS($K$112:$K$1378,"SRS",#REF!,#REF!),"")</f>
        <v>#REF!</v>
      </c>
      <c r="Y640" s="1" t="e">
        <f aca="false">IF(R640&lt;&gt;"",IF(R640=1,"",COUNTIFS($O$112:$O$1378,"&gt;40",#REF!,#REF!)),"")</f>
        <v>#REF!</v>
      </c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customFormat="false" ht="15.75" hidden="false" customHeight="false" outlineLevel="0" collapsed="false">
      <c r="A641" s="11" t="n">
        <f aca="false">I641+(H641*60)+(G641*3600)</f>
        <v>61243</v>
      </c>
      <c r="B641" s="16" t="str">
        <f aca="false">CONCATENATE(D641,E641,F641,G641,H641,I641)</f>
        <v>2017112417043</v>
      </c>
      <c r="C641" s="11" t="str">
        <f aca="false">CONCATENATE(D641,E641,F641)</f>
        <v>20171124</v>
      </c>
      <c r="D641" s="11" t="n">
        <v>2017</v>
      </c>
      <c r="E641" s="11" t="n">
        <v>11</v>
      </c>
      <c r="F641" s="11" t="n">
        <v>24</v>
      </c>
      <c r="G641" s="11" t="n">
        <v>17</v>
      </c>
      <c r="H641" s="11" t="n">
        <v>0</v>
      </c>
      <c r="I641" s="11" t="n">
        <v>43</v>
      </c>
      <c r="J641" s="11" t="n">
        <v>500</v>
      </c>
      <c r="K641" s="17" t="s">
        <v>21</v>
      </c>
      <c r="L641" s="1" t="e">
        <f aca="false">IF(#REF!=#REF!,IF(K641="Stroke",IF(K642="Stroke",IF((J642-J641)&lt;0,1000+J642-J641,J642-J641),""),""),"")</f>
        <v>#REF!</v>
      </c>
      <c r="M641" s="11" t="s">
        <v>1</v>
      </c>
      <c r="N641" s="11" t="s">
        <v>2</v>
      </c>
      <c r="O641" s="11" t="n">
        <v>0</v>
      </c>
      <c r="P641" s="1" t="e">
        <f aca="false">IF(#REF!=#REF!,IF(K641="Stroke",IF(K642="Stroke",IF(#REF!=#REF!,IF(Q641=Q642,IF((J642-J641)&lt;0,1000+J642-J641-O641,J642-J641-O641),""),""),""),""),"")</f>
        <v>#REF!</v>
      </c>
      <c r="Q641" s="11" t="n">
        <v>1</v>
      </c>
      <c r="R641" s="1" t="e">
        <f aca="false">IF(#REF!&lt;&gt;#REF!,COUNTIFS($K$112:$K$1378,$K$112,#REF!,#REF!),"")</f>
        <v>#REF!</v>
      </c>
      <c r="S641" s="1" t="e">
        <f aca="false">IF(AND(#REF!&lt;&gt;#REF!,#REF!=#REF!,M641="positive",M642="negative"),1,"")</f>
        <v>#REF!</v>
      </c>
      <c r="T641" s="1" t="e">
        <f aca="false">IF(AND(#REF!=#REF!,K:K="stroke",M:M="positive",S641&lt;&gt;"1"),1,"")</f>
        <v>#REF!</v>
      </c>
      <c r="U641" s="1" t="e">
        <f aca="false">IF((AND(R641&lt;&gt;"",W641&lt;&gt;1,K:K="stroke",M:M="negative",#REF!=#REF!)),IF(W641&lt;&gt;0,"",1),"")</f>
        <v>#REF!</v>
      </c>
      <c r="V641" s="1" t="e">
        <f aca="false">IF(R641="","",(SUM(S641:U641)+W641))</f>
        <v>#REF!</v>
      </c>
      <c r="W641" s="1" t="e">
        <f aca="false">IF(#REF!&lt;&gt;#REF!,COUNTIFS($K$112:$K$1378,"up",#REF!,#REF!),"")</f>
        <v>#REF!</v>
      </c>
      <c r="X641" s="1" t="e">
        <f aca="false">IF(#REF!&lt;&gt;#REF!,COUNTIFS($K$112:$K$1378,"SRS",#REF!,#REF!),"")</f>
        <v>#REF!</v>
      </c>
      <c r="Y641" s="1" t="e">
        <f aca="false">IF(R641&lt;&gt;"",IF(R641=1,"",COUNTIFS($O$112:$O$1378,"&gt;40",#REF!,#REF!)),"")</f>
        <v>#REF!</v>
      </c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customFormat="false" ht="15.75" hidden="false" customHeight="false" outlineLevel="0" collapsed="false">
      <c r="A642" s="11" t="n">
        <f aca="false">I642+(H642*60)+(G642*3600)</f>
        <v>61243</v>
      </c>
      <c r="B642" s="16" t="str">
        <f aca="false">CONCATENATE(D642,E642,F642,G642,H642,I642)</f>
        <v>2017112417043</v>
      </c>
      <c r="C642" s="11" t="str">
        <f aca="false">CONCATENATE(D642,E642,F642)</f>
        <v>20171124</v>
      </c>
      <c r="D642" s="11" t="n">
        <v>2017</v>
      </c>
      <c r="E642" s="11" t="n">
        <v>11</v>
      </c>
      <c r="F642" s="11" t="n">
        <v>24</v>
      </c>
      <c r="G642" s="11" t="n">
        <v>17</v>
      </c>
      <c r="H642" s="11" t="n">
        <v>0</v>
      </c>
      <c r="I642" s="11" t="n">
        <v>43</v>
      </c>
      <c r="J642" s="11" t="n">
        <v>514</v>
      </c>
      <c r="K642" s="17" t="s">
        <v>21</v>
      </c>
      <c r="L642" s="1" t="e">
        <f aca="false">IF(#REF!=#REF!,IF(K642="Stroke",IF(K643="Stroke",IF((J643-J642)&lt;0,1000+J643-J642,J643-J642),""),""),"")</f>
        <v>#REF!</v>
      </c>
      <c r="M642" s="11" t="s">
        <v>1</v>
      </c>
      <c r="N642" s="11" t="s">
        <v>2</v>
      </c>
      <c r="O642" s="11" t="n">
        <v>0</v>
      </c>
      <c r="P642" s="1" t="e">
        <f aca="false">IF(#REF!=#REF!,IF(K642="Stroke",IF(K643="Stroke",IF(#REF!=#REF!,IF(Q642=Q643,IF((J643-J642)&lt;0,1000+J643-J642-O642,J643-J642-O642),""),""),""),""),"")</f>
        <v>#REF!</v>
      </c>
      <c r="Q642" s="11" t="n">
        <v>1</v>
      </c>
      <c r="R642" s="1" t="e">
        <f aca="false">IF(#REF!&lt;&gt;#REF!,COUNTIFS($K$112:$K$1378,$K$112,#REF!,#REF!),"")</f>
        <v>#REF!</v>
      </c>
      <c r="S642" s="1" t="e">
        <f aca="false">IF(AND(#REF!&lt;&gt;#REF!,#REF!=#REF!,M642="positive",M643="negative"),1,"")</f>
        <v>#REF!</v>
      </c>
      <c r="T642" s="1" t="e">
        <f aca="false">IF(AND(#REF!=#REF!,K:K="stroke",M:M="positive",S642&lt;&gt;"1"),1,"")</f>
        <v>#REF!</v>
      </c>
      <c r="U642" s="1" t="e">
        <f aca="false">IF((AND(R642&lt;&gt;"",W642&lt;&gt;1,K:K="stroke",M:M="negative",#REF!=#REF!)),IF(W642&lt;&gt;0,"",1),"")</f>
        <v>#REF!</v>
      </c>
      <c r="V642" s="1" t="e">
        <f aca="false">IF(R642="","",(SUM(S642:U642)+W642))</f>
        <v>#REF!</v>
      </c>
      <c r="W642" s="1" t="e">
        <f aca="false">IF(#REF!&lt;&gt;#REF!,COUNTIFS($K$112:$K$1378,"up",#REF!,#REF!),"")</f>
        <v>#REF!</v>
      </c>
      <c r="X642" s="1" t="e">
        <f aca="false">IF(#REF!&lt;&gt;#REF!,COUNTIFS($K$112:$K$1378,"SRS",#REF!,#REF!),"")</f>
        <v>#REF!</v>
      </c>
      <c r="Y642" s="1" t="e">
        <f aca="false">IF(R642&lt;&gt;"",IF(R642=1,"",COUNTIFS($O$112:$O$1378,"&gt;40",#REF!,#REF!)),"")</f>
        <v>#REF!</v>
      </c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customFormat="false" ht="15.75" hidden="false" customHeight="false" outlineLevel="0" collapsed="false">
      <c r="A643" s="11" t="n">
        <f aca="false">I643+(H643*60)+(G643*3600)</f>
        <v>61243</v>
      </c>
      <c r="B643" s="16" t="str">
        <f aca="false">CONCATENATE(D643,E643,F643,G643,H643,I643)</f>
        <v>2017112417043</v>
      </c>
      <c r="C643" s="11" t="str">
        <f aca="false">CONCATENATE(D643,E643,F643)</f>
        <v>20171124</v>
      </c>
      <c r="D643" s="11" t="n">
        <v>2017</v>
      </c>
      <c r="E643" s="11" t="n">
        <v>11</v>
      </c>
      <c r="F643" s="11" t="n">
        <v>24</v>
      </c>
      <c r="G643" s="11" t="n">
        <v>17</v>
      </c>
      <c r="H643" s="11" t="n">
        <v>0</v>
      </c>
      <c r="I643" s="11" t="n">
        <v>43</v>
      </c>
      <c r="J643" s="11" t="n">
        <v>545</v>
      </c>
      <c r="K643" s="17" t="s">
        <v>21</v>
      </c>
      <c r="L643" s="1" t="e">
        <f aca="false">IF(#REF!=#REF!,IF(K643="Stroke",IF(K644="Stroke",IF((J644-J643)&lt;0,1000+J644-J643,J644-J643),""),""),"")</f>
        <v>#REF!</v>
      </c>
      <c r="M643" s="11" t="s">
        <v>1</v>
      </c>
      <c r="N643" s="11" t="s">
        <v>2</v>
      </c>
      <c r="O643" s="11" t="n">
        <v>0</v>
      </c>
      <c r="P643" s="1" t="e">
        <f aca="false">IF(#REF!=#REF!,IF(K643="Stroke",IF(K644="Stroke",IF(#REF!=#REF!,IF(Q643=Q644,IF((J644-J643)&lt;0,1000+J644-J643-O643,J644-J643-O643),""),""),""),""),"")</f>
        <v>#REF!</v>
      </c>
      <c r="Q643" s="11" t="n">
        <v>1</v>
      </c>
      <c r="R643" s="1" t="e">
        <f aca="false">IF(#REF!&lt;&gt;#REF!,COUNTIFS($K$112:$K$1378,$K$112,#REF!,#REF!),"")</f>
        <v>#REF!</v>
      </c>
      <c r="S643" s="1" t="e">
        <f aca="false">IF(AND(#REF!&lt;&gt;#REF!,#REF!=#REF!,M643="positive",M644="negative"),1,"")</f>
        <v>#REF!</v>
      </c>
      <c r="T643" s="1" t="e">
        <f aca="false">IF(AND(#REF!=#REF!,K:K="stroke",M:M="positive",S643&lt;&gt;"1"),1,"")</f>
        <v>#REF!</v>
      </c>
      <c r="U643" s="1" t="e">
        <f aca="false">IF((AND(R643&lt;&gt;"",W643&lt;&gt;1,K:K="stroke",M:M="negative",#REF!=#REF!)),IF(W643&lt;&gt;0,"",1),"")</f>
        <v>#REF!</v>
      </c>
      <c r="V643" s="1" t="e">
        <f aca="false">IF(R643="","",(SUM(S643:U643)+W643))</f>
        <v>#REF!</v>
      </c>
      <c r="W643" s="1" t="e">
        <f aca="false">IF(#REF!&lt;&gt;#REF!,COUNTIFS($K$112:$K$1378,"up",#REF!,#REF!),"")</f>
        <v>#REF!</v>
      </c>
      <c r="X643" s="1" t="e">
        <f aca="false">IF(#REF!&lt;&gt;#REF!,COUNTIFS($K$112:$K$1378,"SRS",#REF!,#REF!),"")</f>
        <v>#REF!</v>
      </c>
      <c r="Y643" s="1" t="e">
        <f aca="false">IF(R643&lt;&gt;"",IF(R643=1,"",COUNTIFS($O$112:$O$1378,"&gt;40",#REF!,#REF!)),"")</f>
        <v>#REF!</v>
      </c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customFormat="false" ht="15.75" hidden="false" customHeight="false" outlineLevel="0" collapsed="false">
      <c r="A644" s="11" t="n">
        <f aca="false">I644+(H644*60)+(G644*3600)</f>
        <v>61243</v>
      </c>
      <c r="B644" s="16" t="str">
        <f aca="false">CONCATENATE(D644,E644,F644,G644,H644,I644)</f>
        <v>2017112417043</v>
      </c>
      <c r="C644" s="11" t="str">
        <f aca="false">CONCATENATE(D644,E644,F644)</f>
        <v>20171124</v>
      </c>
      <c r="D644" s="11" t="n">
        <v>2017</v>
      </c>
      <c r="E644" s="11" t="n">
        <v>11</v>
      </c>
      <c r="F644" s="11" t="n">
        <v>24</v>
      </c>
      <c r="G644" s="11" t="n">
        <v>17</v>
      </c>
      <c r="H644" s="11" t="n">
        <v>0</v>
      </c>
      <c r="I644" s="11" t="n">
        <v>43</v>
      </c>
      <c r="J644" s="11" t="n">
        <v>561</v>
      </c>
      <c r="K644" s="17" t="s">
        <v>21</v>
      </c>
      <c r="L644" s="1" t="e">
        <f aca="false">IF(#REF!=#REF!,IF(K644="Stroke",IF(K645="Stroke",IF((J645-J644)&lt;0,1000+J645-J644,J645-J644),""),""),"")</f>
        <v>#REF!</v>
      </c>
      <c r="M644" s="11" t="s">
        <v>1</v>
      </c>
      <c r="N644" s="11" t="s">
        <v>2</v>
      </c>
      <c r="O644" s="11" t="n">
        <v>0</v>
      </c>
      <c r="P644" s="1" t="e">
        <f aca="false">IF(#REF!=#REF!,IF(K644="Stroke",IF(K645="Stroke",IF(#REF!=#REF!,IF(Q644=Q645,IF((J645-J644)&lt;0,1000+J645-J644-O644,J645-J644-O644),""),""),""),""),"")</f>
        <v>#REF!</v>
      </c>
      <c r="Q644" s="11" t="n">
        <v>1</v>
      </c>
      <c r="R644" s="1" t="e">
        <f aca="false">IF(#REF!&lt;&gt;#REF!,COUNTIFS($K$112:$K$1378,$K$112,#REF!,#REF!),"")</f>
        <v>#REF!</v>
      </c>
      <c r="S644" s="1" t="e">
        <f aca="false">IF(AND(#REF!&lt;&gt;#REF!,#REF!=#REF!,M644="positive",M645="negative"),1,"")</f>
        <v>#REF!</v>
      </c>
      <c r="T644" s="1" t="e">
        <f aca="false">IF(AND(#REF!=#REF!,K:K="stroke",M:M="positive",S644&lt;&gt;"1"),1,"")</f>
        <v>#REF!</v>
      </c>
      <c r="U644" s="1" t="e">
        <f aca="false">IF((AND(R644&lt;&gt;"",W644&lt;&gt;1,K:K="stroke",M:M="negative",#REF!=#REF!)),IF(W644&lt;&gt;0,"",1),"")</f>
        <v>#REF!</v>
      </c>
      <c r="V644" s="1" t="e">
        <f aca="false">IF(R644="","",(SUM(S644:U644)+W644))</f>
        <v>#REF!</v>
      </c>
      <c r="W644" s="1" t="e">
        <f aca="false">IF(#REF!&lt;&gt;#REF!,COUNTIFS($K$112:$K$1378,"up",#REF!,#REF!),"")</f>
        <v>#REF!</v>
      </c>
      <c r="X644" s="1" t="e">
        <f aca="false">IF(#REF!&lt;&gt;#REF!,COUNTIFS($K$112:$K$1378,"SRS",#REF!,#REF!),"")</f>
        <v>#REF!</v>
      </c>
      <c r="Y644" s="1" t="e">
        <f aca="false">IF(R644&lt;&gt;"",IF(R644=1,"",COUNTIFS($O$112:$O$1378,"&gt;40",#REF!,#REF!)),"")</f>
        <v>#REF!</v>
      </c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customFormat="false" ht="15.75" hidden="false" customHeight="false" outlineLevel="0" collapsed="false">
      <c r="A645" s="11" t="n">
        <f aca="false">I645+(H645*60)+(G645*3600)</f>
        <v>61243</v>
      </c>
      <c r="B645" s="16" t="str">
        <f aca="false">CONCATENATE(D645,E645,F645,G645,H645,I645)</f>
        <v>2017112417043</v>
      </c>
      <c r="C645" s="11" t="str">
        <f aca="false">CONCATENATE(D645,E645,F645)</f>
        <v>20171124</v>
      </c>
      <c r="D645" s="11" t="n">
        <v>2017</v>
      </c>
      <c r="E645" s="11" t="n">
        <v>11</v>
      </c>
      <c r="F645" s="11" t="n">
        <v>24</v>
      </c>
      <c r="G645" s="11" t="n">
        <v>17</v>
      </c>
      <c r="H645" s="11" t="n">
        <v>0</v>
      </c>
      <c r="I645" s="11" t="n">
        <v>43</v>
      </c>
      <c r="J645" s="11" t="n">
        <v>655</v>
      </c>
      <c r="K645" s="17" t="s">
        <v>21</v>
      </c>
      <c r="L645" s="1" t="e">
        <f aca="false">IF(#REF!=#REF!,IF(K645="Stroke",IF(K646="Stroke",IF((J646-J645)&lt;0,1000+J646-J645,J646-J645),""),""),"")</f>
        <v>#REF!</v>
      </c>
      <c r="M645" s="11" t="s">
        <v>1</v>
      </c>
      <c r="N645" s="11" t="s">
        <v>2</v>
      </c>
      <c r="O645" s="11" t="n">
        <v>0</v>
      </c>
      <c r="P645" s="1" t="e">
        <f aca="false">IF(#REF!=#REF!,IF(K645="Stroke",IF(K646="Stroke",IF(#REF!=#REF!,IF(Q645=Q646,IF((J646-J645)&lt;0,1000+J646-J645-O645,J646-J645-O645),""),""),""),""),"")</f>
        <v>#REF!</v>
      </c>
      <c r="Q645" s="11" t="n">
        <v>1</v>
      </c>
      <c r="R645" s="1" t="e">
        <f aca="false">IF(#REF!&lt;&gt;#REF!,COUNTIFS($K$112:$K$1378,$K$112,#REF!,#REF!),"")</f>
        <v>#REF!</v>
      </c>
      <c r="S645" s="1" t="e">
        <f aca="false">IF(AND(#REF!&lt;&gt;#REF!,#REF!=#REF!,M645="positive",M646="negative"),1,"")</f>
        <v>#REF!</v>
      </c>
      <c r="T645" s="1" t="e">
        <f aca="false">IF(AND(#REF!=#REF!,K:K="stroke",M:M="positive",S645&lt;&gt;"1"),1,"")</f>
        <v>#REF!</v>
      </c>
      <c r="U645" s="1" t="e">
        <f aca="false">IF((AND(R645&lt;&gt;"",W645&lt;&gt;1,K:K="stroke",M:M="negative",#REF!=#REF!)),IF(W645&lt;&gt;0,"",1),"")</f>
        <v>#REF!</v>
      </c>
      <c r="V645" s="1" t="e">
        <f aca="false">IF(R645="","",(SUM(S645:U645)+W645))</f>
        <v>#REF!</v>
      </c>
      <c r="W645" s="1" t="e">
        <f aca="false">IF(#REF!&lt;&gt;#REF!,COUNTIFS($K$112:$K$1378,"up",#REF!,#REF!),"")</f>
        <v>#REF!</v>
      </c>
      <c r="X645" s="1" t="e">
        <f aca="false">IF(#REF!&lt;&gt;#REF!,COUNTIFS($K$112:$K$1378,"SRS",#REF!,#REF!),"")</f>
        <v>#REF!</v>
      </c>
      <c r="Y645" s="1" t="e">
        <f aca="false">IF(R645&lt;&gt;"",IF(R645=1,"",COUNTIFS($O$112:$O$1378,"&gt;40",#REF!,#REF!)),"")</f>
        <v>#REF!</v>
      </c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customFormat="false" ht="15.75" hidden="false" customHeight="false" outlineLevel="0" collapsed="false">
      <c r="A646" s="5" t="n">
        <f aca="false">I646+(H646*60)+(G646*3600)</f>
        <v>61288</v>
      </c>
      <c r="B646" s="6" t="str">
        <f aca="false">CONCATENATE(D646,E646,F646,G646,H646,I646)</f>
        <v>2017112417128</v>
      </c>
      <c r="C646" s="5" t="str">
        <f aca="false">CONCATENATE(D646,E646,F646)</f>
        <v>20171124</v>
      </c>
      <c r="D646" s="5" t="n">
        <v>2017</v>
      </c>
      <c r="E646" s="5" t="n">
        <v>11</v>
      </c>
      <c r="F646" s="5" t="n">
        <v>24</v>
      </c>
      <c r="G646" s="5" t="n">
        <v>17</v>
      </c>
      <c r="H646" s="5" t="n">
        <v>1</v>
      </c>
      <c r="I646" s="5" t="n">
        <v>28</v>
      </c>
      <c r="J646" s="5" t="n">
        <v>803</v>
      </c>
      <c r="K646" s="5" t="s">
        <v>17</v>
      </c>
      <c r="L646" s="5" t="e">
        <f aca="false">IF(#REF!=#REF!,IF(K646="Stroke",IF(K647="Stroke",IF((J647-J646)&lt;0,1000+J647-J646,J647-J646),""),""),"")</f>
        <v>#REF!</v>
      </c>
      <c r="M646" s="5" t="s">
        <v>1</v>
      </c>
      <c r="N646" s="5" t="s">
        <v>2</v>
      </c>
      <c r="O646" s="5" t="n">
        <v>451</v>
      </c>
      <c r="P646" s="5" t="e">
        <f aca="false">IF(#REF!=#REF!,IF(K646="Stroke",IF(K647="Stroke",IF(#REF!=#REF!,IF(Q646=Q647,IF((J647-J646)&lt;0,1000+J647-J646-O646,J647-J646-O646),""),""),""),""),"")</f>
        <v>#REF!</v>
      </c>
      <c r="Q646" s="5" t="n">
        <v>1</v>
      </c>
      <c r="R646" s="5" t="e">
        <f aca="false">IF(#REF!&lt;&gt;#REF!,COUNTIFS($K$112:$K$1378,$K$112,#REF!,#REF!),"")</f>
        <v>#REF!</v>
      </c>
      <c r="S646" s="5" t="e">
        <f aca="false">IF(AND(#REF!&lt;&gt;#REF!,#REF!=#REF!,M646="positive",M647="negative"),1,"")</f>
        <v>#REF!</v>
      </c>
      <c r="T646" s="5" t="e">
        <f aca="false">IF(AND(#REF!=#REF!,K:K="stroke",M:M="positive",S646&lt;&gt;"1"),1,"")</f>
        <v>#REF!</v>
      </c>
      <c r="U646" s="5" t="e">
        <f aca="false">IF((AND(R646&lt;&gt;"",W646&lt;&gt;1,K:K="stroke",M:M="negative",#REF!=#REF!)),IF(W646&lt;&gt;0,"",1),"")</f>
        <v>#REF!</v>
      </c>
      <c r="V646" s="5" t="e">
        <f aca="false">IF(R646="","",(SUM(S646:U646)+W646))</f>
        <v>#REF!</v>
      </c>
      <c r="W646" s="5" t="e">
        <f aca="false">IF(#REF!&lt;&gt;#REF!,COUNTIFS($K$112:$K$1378,"up",#REF!,#REF!),"")</f>
        <v>#REF!</v>
      </c>
      <c r="X646" s="5" t="e">
        <f aca="false">IF(#REF!&lt;&gt;#REF!,COUNTIFS($K$112:$K$1378,"SRS",#REF!,#REF!),"")</f>
        <v>#REF!</v>
      </c>
      <c r="Y646" s="5" t="e">
        <f aca="false">IF(R646&lt;&gt;"",IF(R646=1,"",COUNTIFS($O$112:$O$1378,"&gt;40",#REF!,#REF!)),"")</f>
        <v>#REF!</v>
      </c>
      <c r="Z646" s="5" t="s">
        <v>18</v>
      </c>
      <c r="AA646" s="5"/>
      <c r="AB646" s="5"/>
      <c r="AC646" s="5"/>
      <c r="AD646" s="5"/>
      <c r="AE646" s="5"/>
      <c r="AF646" s="5"/>
      <c r="AG646" s="5"/>
      <c r="AH646" s="5"/>
    </row>
    <row r="647" customFormat="false" ht="15.75" hidden="false" customHeight="false" outlineLevel="0" collapsed="false">
      <c r="A647" s="11" t="n">
        <f aca="false">I647+(H647*60)+(G647*3600)</f>
        <v>61288</v>
      </c>
      <c r="B647" s="16" t="str">
        <f aca="false">CONCATENATE(D647,E647,F647,G647,H647,I647)</f>
        <v>2017112417128</v>
      </c>
      <c r="C647" s="11" t="str">
        <f aca="false">CONCATENATE(D647,E647,F647)</f>
        <v>20171124</v>
      </c>
      <c r="D647" s="11" t="n">
        <v>2017</v>
      </c>
      <c r="E647" s="11" t="n">
        <v>11</v>
      </c>
      <c r="F647" s="11" t="n">
        <v>24</v>
      </c>
      <c r="G647" s="11" t="n">
        <v>17</v>
      </c>
      <c r="H647" s="11" t="n">
        <v>1</v>
      </c>
      <c r="I647" s="11" t="n">
        <v>28</v>
      </c>
      <c r="J647" s="11" t="n">
        <v>904</v>
      </c>
      <c r="K647" s="17" t="s">
        <v>21</v>
      </c>
      <c r="L647" s="1" t="e">
        <f aca="false">IF(#REF!=#REF!,IF(K647="Stroke",IF(K648="Stroke",IF((J648-J647)&lt;0,1000+J648-J647,J648-J647),""),""),"")</f>
        <v>#REF!</v>
      </c>
      <c r="M647" s="11" t="s">
        <v>1</v>
      </c>
      <c r="N647" s="11" t="s">
        <v>2</v>
      </c>
      <c r="O647" s="11" t="n">
        <v>0</v>
      </c>
      <c r="P647" s="1" t="e">
        <f aca="false">IF(#REF!=#REF!,IF(K647="Stroke",IF(K648="Stroke",IF(#REF!=#REF!,IF(Q647=Q648,IF((J648-J647)&lt;0,1000+J648-J647-O647,J648-J647-O647),""),""),""),""),"")</f>
        <v>#REF!</v>
      </c>
      <c r="Q647" s="11" t="n">
        <v>1</v>
      </c>
      <c r="R647" s="1" t="e">
        <f aca="false">IF(#REF!&lt;&gt;#REF!,COUNTIFS($K$112:$K$1378,$K$112,#REF!,#REF!),"")</f>
        <v>#REF!</v>
      </c>
      <c r="S647" s="1" t="e">
        <f aca="false">IF(AND(#REF!&lt;&gt;#REF!,#REF!=#REF!,M647="positive",M648="negative"),1,"")</f>
        <v>#REF!</v>
      </c>
      <c r="T647" s="1" t="e">
        <f aca="false">IF(AND(#REF!=#REF!,K:K="stroke",M:M="positive",S647&lt;&gt;"1"),1,"")</f>
        <v>#REF!</v>
      </c>
      <c r="U647" s="1" t="e">
        <f aca="false">IF((AND(R647&lt;&gt;"",W647&lt;&gt;1,K:K="stroke",M:M="negative",#REF!=#REF!)),IF(W647&lt;&gt;0,"",1),"")</f>
        <v>#REF!</v>
      </c>
      <c r="V647" s="1" t="e">
        <f aca="false">IF(R647="","",(SUM(S647:U647)+W647))</f>
        <v>#REF!</v>
      </c>
      <c r="W647" s="1" t="e">
        <f aca="false">IF(#REF!&lt;&gt;#REF!,COUNTIFS($K$112:$K$1378,"up",#REF!,#REF!),"")</f>
        <v>#REF!</v>
      </c>
      <c r="X647" s="1" t="e">
        <f aca="false">IF(#REF!&lt;&gt;#REF!,COUNTIFS($K$112:$K$1378,"SRS",#REF!,#REF!),"")</f>
        <v>#REF!</v>
      </c>
      <c r="Y647" s="1" t="e">
        <f aca="false">IF(R647&lt;&gt;"",IF(R647=1,"",COUNTIFS($O$112:$O$1378,"&gt;40",#REF!,#REF!)),"")</f>
        <v>#REF!</v>
      </c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s="5" customFormat="true" ht="15.75" hidden="false" customHeight="false" outlineLevel="0" collapsed="false">
      <c r="A648" s="11" t="n">
        <f aca="false">I648+(H648*60)+(G648*3600)</f>
        <v>61288</v>
      </c>
      <c r="B648" s="16" t="str">
        <f aca="false">CONCATENATE(D648,E648,F648,G648,H648,I648)</f>
        <v>2017112417128</v>
      </c>
      <c r="C648" s="11" t="str">
        <f aca="false">CONCATENATE(D648,E648,F648)</f>
        <v>20171124</v>
      </c>
      <c r="D648" s="11" t="n">
        <v>2017</v>
      </c>
      <c r="E648" s="11" t="n">
        <v>11</v>
      </c>
      <c r="F648" s="11" t="n">
        <v>24</v>
      </c>
      <c r="G648" s="11" t="n">
        <v>17</v>
      </c>
      <c r="H648" s="11" t="n">
        <v>1</v>
      </c>
      <c r="I648" s="11" t="n">
        <v>28</v>
      </c>
      <c r="J648" s="11" t="n">
        <v>932</v>
      </c>
      <c r="K648" s="17" t="s">
        <v>21</v>
      </c>
      <c r="L648" s="1" t="e">
        <f aca="false">IF(#REF!=#REF!,IF(K648="Stroke",IF(K649="Stroke",IF((J649-J648)&lt;0,1000+J649-J648,J649-J648),""),""),"")</f>
        <v>#REF!</v>
      </c>
      <c r="M648" s="11" t="s">
        <v>1</v>
      </c>
      <c r="N648" s="11" t="s">
        <v>2</v>
      </c>
      <c r="O648" s="11" t="n">
        <v>0</v>
      </c>
      <c r="P648" s="1" t="e">
        <f aca="false">IF(#REF!=#REF!,IF(K648="Stroke",IF(K649="Stroke",IF(#REF!=#REF!,IF(Q648=Q649,IF((J649-J648)&lt;0,1000+J649-J648-O648,J649-J648-O648),""),""),""),""),"")</f>
        <v>#REF!</v>
      </c>
      <c r="Q648" s="11" t="n">
        <v>1</v>
      </c>
      <c r="R648" s="1" t="e">
        <f aca="false">IF(#REF!&lt;&gt;#REF!,COUNTIFS($K$112:$K$1378,$K$112,#REF!,#REF!),"")</f>
        <v>#REF!</v>
      </c>
      <c r="S648" s="1" t="e">
        <f aca="false">IF(AND(#REF!&lt;&gt;#REF!,#REF!=#REF!,M648="positive",M649="negative"),1,"")</f>
        <v>#REF!</v>
      </c>
      <c r="T648" s="1" t="e">
        <f aca="false">IF(AND(#REF!=#REF!,K:K="stroke",M:M="positive",S648&lt;&gt;"1"),1,"")</f>
        <v>#REF!</v>
      </c>
      <c r="U648" s="1" t="e">
        <f aca="false">IF((AND(R648&lt;&gt;"",W648&lt;&gt;1,K:K="stroke",M:M="negative",#REF!=#REF!)),IF(W648&lt;&gt;0,"",1),"")</f>
        <v>#REF!</v>
      </c>
      <c r="V648" s="1" t="e">
        <f aca="false">IF(R648="","",(SUM(S648:U648)+W648))</f>
        <v>#REF!</v>
      </c>
      <c r="W648" s="1" t="e">
        <f aca="false">IF(#REF!&lt;&gt;#REF!,COUNTIFS($K$112:$K$1378,"up",#REF!,#REF!),"")</f>
        <v>#REF!</v>
      </c>
      <c r="X648" s="1" t="e">
        <f aca="false">IF(#REF!&lt;&gt;#REF!,COUNTIFS($K$112:$K$1378,"SRS",#REF!,#REF!),"")</f>
        <v>#REF!</v>
      </c>
      <c r="Y648" s="1" t="e">
        <f aca="false">IF(R648&lt;&gt;"",IF(R648=1,"",COUNTIFS($O$112:$O$1378,"&gt;40",#REF!,#REF!)),"")</f>
        <v>#REF!</v>
      </c>
      <c r="Z648" s="11" t="s">
        <v>59</v>
      </c>
      <c r="AA648" s="11"/>
      <c r="AB648" s="11"/>
      <c r="AC648" s="11"/>
      <c r="AD648" s="11"/>
      <c r="AE648" s="11"/>
      <c r="AF648" s="11"/>
      <c r="AG648" s="11"/>
      <c r="AH648" s="11"/>
    </row>
    <row r="649" s="5" customFormat="true" ht="15.75" hidden="false" customHeight="false" outlineLevel="0" collapsed="false">
      <c r="A649" s="11" t="n">
        <f aca="false">I649+(H649*60)+(G649*3600)</f>
        <v>61288</v>
      </c>
      <c r="B649" s="16" t="str">
        <f aca="false">CONCATENATE(D649,E649,F649,G649,H649,I649)</f>
        <v>2017112417128</v>
      </c>
      <c r="C649" s="11" t="str">
        <f aca="false">CONCATENATE(D649,E649,F649)</f>
        <v>20171124</v>
      </c>
      <c r="D649" s="11" t="n">
        <v>2017</v>
      </c>
      <c r="E649" s="11" t="n">
        <v>11</v>
      </c>
      <c r="F649" s="11" t="n">
        <v>24</v>
      </c>
      <c r="G649" s="11" t="n">
        <v>17</v>
      </c>
      <c r="H649" s="11" t="n">
        <v>1</v>
      </c>
      <c r="I649" s="11" t="n">
        <v>28</v>
      </c>
      <c r="J649" s="11" t="n">
        <v>945</v>
      </c>
      <c r="K649" s="17" t="s">
        <v>21</v>
      </c>
      <c r="L649" s="1" t="e">
        <f aca="false">IF(#REF!=#REF!,IF(K649="Stroke",IF(K650="Stroke",IF((J650-J649)&lt;0,1000+J650-J649,J650-J649),""),""),"")</f>
        <v>#REF!</v>
      </c>
      <c r="M649" s="11" t="s">
        <v>1</v>
      </c>
      <c r="N649" s="11" t="s">
        <v>2</v>
      </c>
      <c r="O649" s="11" t="n">
        <v>0</v>
      </c>
      <c r="P649" s="1" t="e">
        <f aca="false">IF(#REF!=#REF!,IF(K649="Stroke",IF(K650="Stroke",IF(#REF!=#REF!,IF(Q649=Q650,IF((J650-J649)&lt;0,1000+J650-J649-O649,J650-J649-O649),""),""),""),""),"")</f>
        <v>#REF!</v>
      </c>
      <c r="Q649" s="11" t="n">
        <v>1</v>
      </c>
      <c r="R649" s="1" t="e">
        <f aca="false">IF(#REF!&lt;&gt;#REF!,COUNTIFS($K$112:$K$1378,$K$112,#REF!,#REF!),"")</f>
        <v>#REF!</v>
      </c>
      <c r="S649" s="1" t="e">
        <f aca="false">IF(AND(#REF!&lt;&gt;#REF!,#REF!=#REF!,M649="positive",M650="negative"),1,"")</f>
        <v>#REF!</v>
      </c>
      <c r="T649" s="1" t="e">
        <f aca="false">IF(AND(#REF!=#REF!,K:K="stroke",M:M="positive",S649&lt;&gt;"1"),1,"")</f>
        <v>#REF!</v>
      </c>
      <c r="U649" s="1" t="e">
        <f aca="false">IF((AND(R649&lt;&gt;"",W649&lt;&gt;1,K:K="stroke",M:M="negative",#REF!=#REF!)),IF(W649&lt;&gt;0,"",1),"")</f>
        <v>#REF!</v>
      </c>
      <c r="V649" s="1" t="e">
        <f aca="false">IF(R649="","",(SUM(S649:U649)+W649))</f>
        <v>#REF!</v>
      </c>
      <c r="W649" s="1" t="e">
        <f aca="false">IF(#REF!&lt;&gt;#REF!,COUNTIFS($K$112:$K$1378,"up",#REF!,#REF!),"")</f>
        <v>#REF!</v>
      </c>
      <c r="X649" s="1" t="e">
        <f aca="false">IF(#REF!&lt;&gt;#REF!,COUNTIFS($K$112:$K$1378,"SRS",#REF!,#REF!),"")</f>
        <v>#REF!</v>
      </c>
      <c r="Y649" s="1" t="e">
        <f aca="false">IF(R649&lt;&gt;"",IF(R649=1,"",COUNTIFS($O$112:$O$1378,"&gt;40",#REF!,#REF!)),"")</f>
        <v>#REF!</v>
      </c>
      <c r="Z649" s="11" t="s">
        <v>59</v>
      </c>
      <c r="AA649" s="11"/>
      <c r="AB649" s="11"/>
      <c r="AC649" s="11"/>
      <c r="AD649" s="11"/>
      <c r="AE649" s="11"/>
      <c r="AF649" s="11"/>
      <c r="AG649" s="11"/>
      <c r="AH649" s="11"/>
    </row>
    <row r="650" s="11" customFormat="true" ht="15.75" hidden="false" customHeight="false" outlineLevel="0" collapsed="false">
      <c r="A650" s="11" t="n">
        <f aca="false">I650+(H650*60)+(G650*3600)</f>
        <v>61288</v>
      </c>
      <c r="B650" s="16" t="str">
        <f aca="false">CONCATENATE(D650,E650,F650,G650,H650,I650)</f>
        <v>2017112417128</v>
      </c>
      <c r="C650" s="11" t="str">
        <f aca="false">CONCATENATE(D650,E650,F650)</f>
        <v>20171124</v>
      </c>
      <c r="D650" s="11" t="n">
        <v>2017</v>
      </c>
      <c r="E650" s="11" t="n">
        <v>11</v>
      </c>
      <c r="F650" s="11" t="n">
        <v>24</v>
      </c>
      <c r="G650" s="11" t="n">
        <v>17</v>
      </c>
      <c r="H650" s="11" t="n">
        <v>1</v>
      </c>
      <c r="I650" s="11" t="n">
        <v>28</v>
      </c>
      <c r="J650" s="11" t="n">
        <v>965</v>
      </c>
      <c r="K650" s="17" t="s">
        <v>21</v>
      </c>
      <c r="L650" s="1" t="e">
        <f aca="false">IF(#REF!=#REF!,IF(K650="Stroke",IF(K651="Stroke",IF((J651-J650)&lt;0,1000+J651-J650,J651-J650),""),""),"")</f>
        <v>#REF!</v>
      </c>
      <c r="M650" s="11" t="s">
        <v>1</v>
      </c>
      <c r="N650" s="11" t="s">
        <v>2</v>
      </c>
      <c r="O650" s="11" t="n">
        <v>0</v>
      </c>
      <c r="P650" s="1" t="e">
        <f aca="false">IF(#REF!=#REF!,IF(K650="Stroke",IF(K651="Stroke",IF(#REF!=#REF!,IF(Q650=Q651,IF((J651-J650)&lt;0,1000+J651-J650-O650,J651-J650-O650),""),""),""),""),"")</f>
        <v>#REF!</v>
      </c>
      <c r="Q650" s="11" t="n">
        <v>1</v>
      </c>
      <c r="R650" s="1" t="e">
        <f aca="false">IF(#REF!&lt;&gt;#REF!,COUNTIFS($K$112:$K$1378,$K$112,#REF!,#REF!),"")</f>
        <v>#REF!</v>
      </c>
      <c r="S650" s="1" t="e">
        <f aca="false">IF(AND(#REF!&lt;&gt;#REF!,#REF!=#REF!,M650="positive",M651="negative"),1,"")</f>
        <v>#REF!</v>
      </c>
      <c r="T650" s="1" t="e">
        <f aca="false">IF(AND(#REF!=#REF!,K:K="stroke",M:M="positive",S650&lt;&gt;"1"),1,"")</f>
        <v>#REF!</v>
      </c>
      <c r="U650" s="1" t="e">
        <f aca="false">IF((AND(R650&lt;&gt;"",W650&lt;&gt;1,K:K="stroke",M:M="negative",#REF!=#REF!)),IF(W650&lt;&gt;0,"",1),"")</f>
        <v>#REF!</v>
      </c>
      <c r="V650" s="1" t="e">
        <f aca="false">IF(R650="","",(SUM(S650:U650)+W650))</f>
        <v>#REF!</v>
      </c>
      <c r="W650" s="1" t="e">
        <f aca="false">IF(#REF!&lt;&gt;#REF!,COUNTIFS($K$112:$K$1378,"up",#REF!,#REF!),"")</f>
        <v>#REF!</v>
      </c>
      <c r="X650" s="1" t="e">
        <f aca="false">IF(#REF!&lt;&gt;#REF!,COUNTIFS($K$112:$K$1378,"SRS",#REF!,#REF!),"")</f>
        <v>#REF!</v>
      </c>
      <c r="Y650" s="1" t="e">
        <f aca="false">IF(R650&lt;&gt;"",IF(R650=1,"",COUNTIFS($O$112:$O$1378,"&gt;40",#REF!,#REF!)),"")</f>
        <v>#REF!</v>
      </c>
    </row>
    <row r="651" s="11" customFormat="true" ht="15.75" hidden="false" customHeight="false" outlineLevel="0" collapsed="false">
      <c r="A651" s="11" t="n">
        <f aca="false">I651+(H651*60)+(G651*3600)</f>
        <v>61288</v>
      </c>
      <c r="B651" s="16" t="str">
        <f aca="false">CONCATENATE(D651,E651,F651,G651,H651,I651)</f>
        <v>2017112417128</v>
      </c>
      <c r="C651" s="11" t="str">
        <f aca="false">CONCATENATE(D651,E651,F651)</f>
        <v>20171124</v>
      </c>
      <c r="D651" s="11" t="n">
        <v>2017</v>
      </c>
      <c r="E651" s="11" t="n">
        <v>11</v>
      </c>
      <c r="F651" s="11" t="n">
        <v>24</v>
      </c>
      <c r="G651" s="11" t="n">
        <v>17</v>
      </c>
      <c r="H651" s="11" t="n">
        <v>1</v>
      </c>
      <c r="I651" s="11" t="n">
        <v>28</v>
      </c>
      <c r="J651" s="11" t="n">
        <v>972</v>
      </c>
      <c r="K651" s="17" t="s">
        <v>21</v>
      </c>
      <c r="L651" s="1" t="e">
        <f aca="false">IF(#REF!=#REF!,IF(K651="Stroke",IF(K652="Stroke",IF((J652-J651)&lt;0,1000+J652-J651,J652-J651),""),""),"")</f>
        <v>#REF!</v>
      </c>
      <c r="M651" s="11" t="s">
        <v>1</v>
      </c>
      <c r="N651" s="11" t="s">
        <v>2</v>
      </c>
      <c r="O651" s="11" t="n">
        <v>0</v>
      </c>
      <c r="P651" s="1" t="e">
        <f aca="false">IF(#REF!=#REF!,IF(K651="Stroke",IF(K652="Stroke",IF(#REF!=#REF!,IF(Q651=Q652,IF((J652-J651)&lt;0,1000+J652-J651-O651,J652-J651-O651),""),""),""),""),"")</f>
        <v>#REF!</v>
      </c>
      <c r="Q651" s="11" t="n">
        <v>1</v>
      </c>
      <c r="R651" s="1" t="e">
        <f aca="false">IF(#REF!&lt;&gt;#REF!,COUNTIFS($K$112:$K$1378,$K$112,#REF!,#REF!),"")</f>
        <v>#REF!</v>
      </c>
      <c r="S651" s="1" t="e">
        <f aca="false">IF(AND(#REF!&lt;&gt;#REF!,#REF!=#REF!,M651="positive",M652="negative"),1,"")</f>
        <v>#REF!</v>
      </c>
      <c r="T651" s="1" t="e">
        <f aca="false">IF(AND(#REF!=#REF!,K:K="stroke",M:M="positive",S651&lt;&gt;"1"),1,"")</f>
        <v>#REF!</v>
      </c>
      <c r="U651" s="1" t="e">
        <f aca="false">IF((AND(R651&lt;&gt;"",W651&lt;&gt;1,K:K="stroke",M:M="negative",#REF!=#REF!)),IF(W651&lt;&gt;0,"",1),"")</f>
        <v>#REF!</v>
      </c>
      <c r="V651" s="1" t="e">
        <f aca="false">IF(R651="","",(SUM(S651:U651)+W651))</f>
        <v>#REF!</v>
      </c>
      <c r="W651" s="1" t="e">
        <f aca="false">IF(#REF!&lt;&gt;#REF!,COUNTIFS($K$112:$K$1378,"up",#REF!,#REF!),"")</f>
        <v>#REF!</v>
      </c>
      <c r="X651" s="1" t="e">
        <f aca="false">IF(#REF!&lt;&gt;#REF!,COUNTIFS($K$112:$K$1378,"SRS",#REF!,#REF!),"")</f>
        <v>#REF!</v>
      </c>
      <c r="Y651" s="1" t="e">
        <f aca="false">IF(R651&lt;&gt;"",IF(R651=1,"",COUNTIFS($O$112:$O$1378,"&gt;40",#REF!,#REF!)),"")</f>
        <v>#REF!</v>
      </c>
    </row>
    <row r="652" s="11" customFormat="true" ht="15.75" hidden="false" customHeight="false" outlineLevel="0" collapsed="false">
      <c r="A652" s="11" t="n">
        <f aca="false">I652+(H652*60)+(G652*3600)</f>
        <v>61288</v>
      </c>
      <c r="B652" s="16" t="str">
        <f aca="false">CONCATENATE(D652,E652,F652,G652,H652,I652)</f>
        <v>2017112417128</v>
      </c>
      <c r="C652" s="11" t="str">
        <f aca="false">CONCATENATE(D652,E652,F652)</f>
        <v>20171124</v>
      </c>
      <c r="D652" s="11" t="n">
        <v>2017</v>
      </c>
      <c r="E652" s="11" t="n">
        <v>11</v>
      </c>
      <c r="F652" s="11" t="n">
        <v>24</v>
      </c>
      <c r="G652" s="11" t="n">
        <v>17</v>
      </c>
      <c r="H652" s="11" t="n">
        <v>1</v>
      </c>
      <c r="I652" s="11" t="n">
        <v>28</v>
      </c>
      <c r="J652" s="11" t="n">
        <v>983</v>
      </c>
      <c r="K652" s="17" t="s">
        <v>21</v>
      </c>
      <c r="L652" s="1" t="e">
        <f aca="false">IF(#REF!=#REF!,IF(K652="Stroke",IF(K653="Stroke",IF((J653-J652)&lt;0,1000+J653-J652,J653-J652),""),""),"")</f>
        <v>#REF!</v>
      </c>
      <c r="M652" s="11" t="s">
        <v>1</v>
      </c>
      <c r="N652" s="11" t="s">
        <v>2</v>
      </c>
      <c r="O652" s="11" t="n">
        <v>0</v>
      </c>
      <c r="P652" s="1" t="e">
        <f aca="false">IF(#REF!=#REF!,IF(K652="Stroke",IF(K653="Stroke",IF(#REF!=#REF!,IF(Q652=Q653,IF((J653-J652)&lt;0,1000+J653-J652-O652,J653-J652-O652),""),""),""),""),"")</f>
        <v>#REF!</v>
      </c>
      <c r="Q652" s="11" t="n">
        <v>1</v>
      </c>
      <c r="R652" s="1" t="e">
        <f aca="false">IF(#REF!&lt;&gt;#REF!,COUNTIFS($K$112:$K$1378,$K$112,#REF!,#REF!),"")</f>
        <v>#REF!</v>
      </c>
      <c r="S652" s="1" t="e">
        <f aca="false">IF(AND(#REF!&lt;&gt;#REF!,#REF!=#REF!,M652="positive",M653="negative"),1,"")</f>
        <v>#REF!</v>
      </c>
      <c r="T652" s="1" t="e">
        <f aca="false">IF(AND(#REF!=#REF!,K:K="stroke",M:M="positive",S652&lt;&gt;"1"),1,"")</f>
        <v>#REF!</v>
      </c>
      <c r="U652" s="1" t="e">
        <f aca="false">IF((AND(R652&lt;&gt;"",W652&lt;&gt;1,K:K="stroke",M:M="negative",#REF!=#REF!)),IF(W652&lt;&gt;0,"",1),"")</f>
        <v>#REF!</v>
      </c>
      <c r="V652" s="1" t="e">
        <f aca="false">IF(R652="","",(SUM(S652:U652)+W652))</f>
        <v>#REF!</v>
      </c>
      <c r="W652" s="1" t="e">
        <f aca="false">IF(#REF!&lt;&gt;#REF!,COUNTIFS($K$112:$K$1378,"up",#REF!,#REF!),"")</f>
        <v>#REF!</v>
      </c>
      <c r="X652" s="1" t="e">
        <f aca="false">IF(#REF!&lt;&gt;#REF!,COUNTIFS($K$112:$K$1378,"SRS",#REF!,#REF!),"")</f>
        <v>#REF!</v>
      </c>
      <c r="Y652" s="1" t="e">
        <f aca="false">IF(R652&lt;&gt;"",IF(R652=1,"",COUNTIFS($O$112:$O$1378,"&gt;40",#REF!,#REF!)),"")</f>
        <v>#REF!</v>
      </c>
      <c r="Z652" s="11" t="s">
        <v>60</v>
      </c>
    </row>
    <row r="653" s="11" customFormat="true" ht="15.75" hidden="false" customHeight="false" outlineLevel="0" collapsed="false">
      <c r="A653" s="11" t="n">
        <f aca="false">I653+(H653*60)+(G653*3600)</f>
        <v>61288</v>
      </c>
      <c r="B653" s="16" t="str">
        <f aca="false">CONCATENATE(D653,E653,F653,G653,H653,I653)</f>
        <v>2017112417128</v>
      </c>
      <c r="C653" s="11" t="str">
        <f aca="false">CONCATENATE(D653,E653,F653)</f>
        <v>20171124</v>
      </c>
      <c r="D653" s="11" t="n">
        <v>2017</v>
      </c>
      <c r="E653" s="11" t="n">
        <v>11</v>
      </c>
      <c r="F653" s="11" t="n">
        <v>24</v>
      </c>
      <c r="G653" s="11" t="n">
        <v>17</v>
      </c>
      <c r="H653" s="11" t="n">
        <v>1</v>
      </c>
      <c r="I653" s="11" t="n">
        <v>28</v>
      </c>
      <c r="J653" s="11" t="n">
        <v>998</v>
      </c>
      <c r="K653" s="17" t="s">
        <v>21</v>
      </c>
      <c r="L653" s="1" t="e">
        <f aca="false">IF(#REF!=#REF!,IF(K653="Stroke",IF(K654="Stroke",IF((J654-J653)&lt;0,1000+J654-J653,J654-J653),""),""),"")</f>
        <v>#REF!</v>
      </c>
      <c r="M653" s="11" t="s">
        <v>1</v>
      </c>
      <c r="N653" s="11" t="s">
        <v>2</v>
      </c>
      <c r="O653" s="11" t="n">
        <v>0</v>
      </c>
      <c r="P653" s="1" t="e">
        <f aca="false">IF(#REF!=#REF!,IF(K653="Stroke",IF(K654="Stroke",IF(#REF!=#REF!,IF(Q653=Q654,IF((J654-J653)&lt;0,1000+J654-J653-O653,J654-J653-O653),""),""),""),""),"")</f>
        <v>#REF!</v>
      </c>
      <c r="Q653" s="11" t="n">
        <v>1</v>
      </c>
      <c r="R653" s="1" t="e">
        <f aca="false">IF(#REF!&lt;&gt;#REF!,COUNTIFS($K$112:$K$1378,$K$112,#REF!,#REF!),"")</f>
        <v>#REF!</v>
      </c>
      <c r="S653" s="1" t="e">
        <f aca="false">IF(AND(#REF!&lt;&gt;#REF!,#REF!=#REF!,M653="positive",M654="negative"),1,"")</f>
        <v>#REF!</v>
      </c>
      <c r="T653" s="1" t="e">
        <f aca="false">IF(AND(#REF!=#REF!,K:K="stroke",M:M="positive",S653&lt;&gt;"1"),1,"")</f>
        <v>#REF!</v>
      </c>
      <c r="U653" s="1" t="e">
        <f aca="false">IF((AND(R653&lt;&gt;"",W653&lt;&gt;1,K:K="stroke",M:M="negative",#REF!=#REF!)),IF(W653&lt;&gt;0,"",1),"")</f>
        <v>#REF!</v>
      </c>
      <c r="V653" s="1" t="e">
        <f aca="false">IF(R653="","",(SUM(S653:U653)+W653))</f>
        <v>#REF!</v>
      </c>
      <c r="W653" s="1" t="e">
        <f aca="false">IF(#REF!&lt;&gt;#REF!,COUNTIFS($K$112:$K$1378,"up",#REF!,#REF!),"")</f>
        <v>#REF!</v>
      </c>
      <c r="X653" s="1" t="e">
        <f aca="false">IF(#REF!&lt;&gt;#REF!,COUNTIFS($K$112:$K$1378,"SRS",#REF!,#REF!),"")</f>
        <v>#REF!</v>
      </c>
      <c r="Y653" s="1" t="e">
        <f aca="false">IF(R653&lt;&gt;"",IF(R653=1,"",COUNTIFS($O$112:$O$1378,"&gt;40",#REF!,#REF!)),"")</f>
        <v>#REF!</v>
      </c>
    </row>
    <row r="654" s="11" customFormat="true" ht="15.75" hidden="false" customHeight="false" outlineLevel="0" collapsed="false">
      <c r="A654" s="11" t="n">
        <f aca="false">I654+(H654*60)+(G654*3600)</f>
        <v>61289</v>
      </c>
      <c r="B654" s="16" t="str">
        <f aca="false">CONCATENATE(D654,E654,F654,G654,H654,I654)</f>
        <v>2017112417129</v>
      </c>
      <c r="C654" s="11" t="str">
        <f aca="false">CONCATENATE(D654,E654,F654)</f>
        <v>20171124</v>
      </c>
      <c r="D654" s="11" t="n">
        <v>2017</v>
      </c>
      <c r="E654" s="11" t="n">
        <v>11</v>
      </c>
      <c r="F654" s="11" t="n">
        <v>24</v>
      </c>
      <c r="G654" s="11" t="n">
        <v>17</v>
      </c>
      <c r="H654" s="11" t="n">
        <v>1</v>
      </c>
      <c r="I654" s="11" t="n">
        <v>29</v>
      </c>
      <c r="J654" s="11" t="n">
        <v>1</v>
      </c>
      <c r="K654" s="17" t="s">
        <v>21</v>
      </c>
      <c r="L654" s="1" t="e">
        <f aca="false">IF(#REF!=#REF!,IF(K654="Stroke",IF(K655="Stroke",IF((J655-J654)&lt;0,1000+J655-J654,J655-J654),""),""),"")</f>
        <v>#REF!</v>
      </c>
      <c r="M654" s="11" t="s">
        <v>1</v>
      </c>
      <c r="N654" s="11" t="s">
        <v>2</v>
      </c>
      <c r="O654" s="11" t="n">
        <v>0</v>
      </c>
      <c r="P654" s="1" t="e">
        <f aca="false">IF(#REF!=#REF!,IF(K654="Stroke",IF(K655="Stroke",IF(#REF!=#REF!,IF(Q654=Q655,IF((J655-J654)&lt;0,1000+J655-J654-O654,J655-J654-O654),""),""),""),""),"")</f>
        <v>#REF!</v>
      </c>
      <c r="Q654" s="11" t="n">
        <v>1</v>
      </c>
      <c r="R654" s="1" t="e">
        <f aca="false">IF(#REF!&lt;&gt;#REF!,COUNTIFS($K$112:$K$1378,$K$112,#REF!,#REF!),"")</f>
        <v>#REF!</v>
      </c>
      <c r="S654" s="1" t="e">
        <f aca="false">IF(AND(#REF!&lt;&gt;#REF!,#REF!=#REF!,M654="positive",M655="negative"),1,"")</f>
        <v>#REF!</v>
      </c>
      <c r="T654" s="1" t="e">
        <f aca="false">IF(AND(#REF!=#REF!,K:K="stroke",M:M="positive",S654&lt;&gt;"1"),1,"")</f>
        <v>#REF!</v>
      </c>
      <c r="U654" s="1" t="e">
        <f aca="false">IF((AND(R654&lt;&gt;"",W654&lt;&gt;1,K:K="stroke",M:M="negative",#REF!=#REF!)),IF(W654&lt;&gt;0,"",1),"")</f>
        <v>#REF!</v>
      </c>
      <c r="V654" s="1" t="e">
        <f aca="false">IF(R654="","",(SUM(S654:U654)+W654))</f>
        <v>#REF!</v>
      </c>
      <c r="W654" s="1" t="e">
        <f aca="false">IF(#REF!&lt;&gt;#REF!,COUNTIFS($K$112:$K$1378,"up",#REF!,#REF!),"")</f>
        <v>#REF!</v>
      </c>
      <c r="X654" s="1" t="e">
        <f aca="false">IF(#REF!&lt;&gt;#REF!,COUNTIFS($K$112:$K$1378,"SRS",#REF!,#REF!),"")</f>
        <v>#REF!</v>
      </c>
      <c r="Y654" s="1" t="e">
        <f aca="false">IF(R654&lt;&gt;"",IF(R654=1,"",COUNTIFS($O$112:$O$1378,"&gt;40",#REF!,#REF!)),"")</f>
        <v>#REF!</v>
      </c>
    </row>
    <row r="655" s="11" customFormat="true" ht="15.75" hidden="false" customHeight="false" outlineLevel="0" collapsed="false">
      <c r="A655" s="11" t="n">
        <f aca="false">I655+(H655*60)+(G655*3600)</f>
        <v>61289</v>
      </c>
      <c r="B655" s="16" t="str">
        <f aca="false">CONCATENATE(D655,E655,F655,G655,H655,I655)</f>
        <v>2017112417129</v>
      </c>
      <c r="C655" s="11" t="str">
        <f aca="false">CONCATENATE(D655,E655,F655)</f>
        <v>20171124</v>
      </c>
      <c r="D655" s="11" t="n">
        <v>2017</v>
      </c>
      <c r="E655" s="11" t="n">
        <v>11</v>
      </c>
      <c r="F655" s="11" t="n">
        <v>24</v>
      </c>
      <c r="G655" s="11" t="n">
        <v>17</v>
      </c>
      <c r="H655" s="11" t="n">
        <v>1</v>
      </c>
      <c r="I655" s="11" t="n">
        <v>29</v>
      </c>
      <c r="J655" s="11" t="n">
        <v>15</v>
      </c>
      <c r="K655" s="17" t="s">
        <v>21</v>
      </c>
      <c r="L655" s="1" t="e">
        <f aca="false">IF(#REF!=#REF!,IF(K655="Stroke",IF(K656="Stroke",IF((J656-J655)&lt;0,1000+J656-J655,J656-J655),""),""),"")</f>
        <v>#REF!</v>
      </c>
      <c r="M655" s="11" t="s">
        <v>1</v>
      </c>
      <c r="N655" s="11" t="s">
        <v>2</v>
      </c>
      <c r="O655" s="11" t="n">
        <v>0</v>
      </c>
      <c r="P655" s="1" t="e">
        <f aca="false">IF(#REF!=#REF!,IF(K655="Stroke",IF(K656="Stroke",IF(#REF!=#REF!,IF(Q655=Q656,IF((J656-J655)&lt;0,1000+J656-J655-O655,J656-J655-O655),""),""),""),""),"")</f>
        <v>#REF!</v>
      </c>
      <c r="Q655" s="11" t="n">
        <v>1</v>
      </c>
      <c r="R655" s="1" t="e">
        <f aca="false">IF(#REF!&lt;&gt;#REF!,COUNTIFS($K$112:$K$1378,$K$112,#REF!,#REF!),"")</f>
        <v>#REF!</v>
      </c>
      <c r="S655" s="1" t="e">
        <f aca="false">IF(AND(#REF!&lt;&gt;#REF!,#REF!=#REF!,M655="positive",M656="negative"),1,"")</f>
        <v>#REF!</v>
      </c>
      <c r="T655" s="1" t="e">
        <f aca="false">IF(AND(#REF!=#REF!,K:K="stroke",M:M="positive",S655&lt;&gt;"1"),1,"")</f>
        <v>#REF!</v>
      </c>
      <c r="U655" s="1" t="e">
        <f aca="false">IF((AND(R655&lt;&gt;"",W655&lt;&gt;1,K:K="stroke",M:M="negative",#REF!=#REF!)),IF(W655&lt;&gt;0,"",1),"")</f>
        <v>#REF!</v>
      </c>
      <c r="V655" s="1" t="e">
        <f aca="false">IF(R655="","",(SUM(S655:U655)+W655))</f>
        <v>#REF!</v>
      </c>
      <c r="W655" s="1" t="e">
        <f aca="false">IF(#REF!&lt;&gt;#REF!,COUNTIFS($K$112:$K$1378,"up",#REF!,#REF!),"")</f>
        <v>#REF!</v>
      </c>
      <c r="X655" s="1" t="e">
        <f aca="false">IF(#REF!&lt;&gt;#REF!,COUNTIFS($K$112:$K$1378,"SRS",#REF!,#REF!),"")</f>
        <v>#REF!</v>
      </c>
      <c r="Y655" s="1" t="e">
        <f aca="false">IF(R655&lt;&gt;"",IF(R655=1,"",COUNTIFS($O$112:$O$1378,"&gt;40",#REF!,#REF!)),"")</f>
        <v>#REF!</v>
      </c>
    </row>
    <row r="656" s="11" customFormat="true" ht="15.75" hidden="false" customHeight="false" outlineLevel="0" collapsed="false">
      <c r="A656" s="11" t="n">
        <f aca="false">I656+(H656*60)+(G656*3600)</f>
        <v>61289</v>
      </c>
      <c r="B656" s="16" t="str">
        <f aca="false">CONCATENATE(D656,E656,F656,G656,H656,I656)</f>
        <v>2017112417129</v>
      </c>
      <c r="C656" s="11" t="str">
        <f aca="false">CONCATENATE(D656,E656,F656)</f>
        <v>20171124</v>
      </c>
      <c r="D656" s="11" t="n">
        <v>2017</v>
      </c>
      <c r="E656" s="11" t="n">
        <v>11</v>
      </c>
      <c r="F656" s="11" t="n">
        <v>24</v>
      </c>
      <c r="G656" s="11" t="n">
        <v>17</v>
      </c>
      <c r="H656" s="11" t="n">
        <v>1</v>
      </c>
      <c r="I656" s="11" t="n">
        <v>29</v>
      </c>
      <c r="J656" s="11" t="n">
        <v>33</v>
      </c>
      <c r="K656" s="17" t="s">
        <v>21</v>
      </c>
      <c r="L656" s="1" t="e">
        <f aca="false">IF(#REF!=#REF!,IF(K656="Stroke",IF(K657="Stroke",IF((J657-J656)&lt;0,1000+J657-J656,J657-J656),""),""),"")</f>
        <v>#REF!</v>
      </c>
      <c r="M656" s="11" t="s">
        <v>1</v>
      </c>
      <c r="N656" s="11" t="s">
        <v>2</v>
      </c>
      <c r="O656" s="11" t="n">
        <v>0</v>
      </c>
      <c r="P656" s="1" t="e">
        <f aca="false">IF(#REF!=#REF!,IF(K656="Stroke",IF(K657="Stroke",IF(#REF!=#REF!,IF(Q656=Q657,IF((J657-J656)&lt;0,1000+J657-J656-O656,J657-J656-O656),""),""),""),""),"")</f>
        <v>#REF!</v>
      </c>
      <c r="Q656" s="11" t="n">
        <v>1</v>
      </c>
      <c r="R656" s="1" t="e">
        <f aca="false">IF(#REF!&lt;&gt;#REF!,COUNTIFS($K$112:$K$1378,$K$112,#REF!,#REF!),"")</f>
        <v>#REF!</v>
      </c>
      <c r="S656" s="1" t="e">
        <f aca="false">IF(AND(#REF!&lt;&gt;#REF!,#REF!=#REF!,M656="positive",M657="negative"),1,"")</f>
        <v>#REF!</v>
      </c>
      <c r="T656" s="1" t="e">
        <f aca="false">IF(AND(#REF!=#REF!,K:K="stroke",M:M="positive",S656&lt;&gt;"1"),1,"")</f>
        <v>#REF!</v>
      </c>
      <c r="U656" s="1" t="e">
        <f aca="false">IF((AND(R656&lt;&gt;"",W656&lt;&gt;1,K:K="stroke",M:M="negative",#REF!=#REF!)),IF(W656&lt;&gt;0,"",1),"")</f>
        <v>#REF!</v>
      </c>
      <c r="V656" s="1" t="e">
        <f aca="false">IF(R656="","",(SUM(S656:U656)+W656))</f>
        <v>#REF!</v>
      </c>
      <c r="W656" s="1" t="e">
        <f aca="false">IF(#REF!&lt;&gt;#REF!,COUNTIFS($K$112:$K$1378,"up",#REF!,#REF!),"")</f>
        <v>#REF!</v>
      </c>
      <c r="X656" s="1" t="e">
        <f aca="false">IF(#REF!&lt;&gt;#REF!,COUNTIFS($K$112:$K$1378,"SRS",#REF!,#REF!),"")</f>
        <v>#REF!</v>
      </c>
      <c r="Y656" s="1" t="e">
        <f aca="false">IF(R656&lt;&gt;"",IF(R656=1,"",COUNTIFS($O$112:$O$1378,"&gt;40",#REF!,#REF!)),"")</f>
        <v>#REF!</v>
      </c>
    </row>
    <row r="657" s="5" customFormat="true" ht="15.75" hidden="false" customHeight="false" outlineLevel="0" collapsed="false">
      <c r="A657" s="11" t="n">
        <f aca="false">I657+(H657*60)+(G657*3600)</f>
        <v>61289</v>
      </c>
      <c r="B657" s="16" t="str">
        <f aca="false">CONCATENATE(D657,E657,F657,G657,H657,I657)</f>
        <v>2017112417129</v>
      </c>
      <c r="C657" s="11" t="str">
        <f aca="false">CONCATENATE(D657,E657,F657)</f>
        <v>20171124</v>
      </c>
      <c r="D657" s="11" t="n">
        <v>2017</v>
      </c>
      <c r="E657" s="11" t="n">
        <v>11</v>
      </c>
      <c r="F657" s="11" t="n">
        <v>24</v>
      </c>
      <c r="G657" s="11" t="n">
        <v>17</v>
      </c>
      <c r="H657" s="11" t="n">
        <v>1</v>
      </c>
      <c r="I657" s="11" t="n">
        <v>29</v>
      </c>
      <c r="J657" s="11" t="n">
        <v>43</v>
      </c>
      <c r="K657" s="17" t="s">
        <v>21</v>
      </c>
      <c r="L657" s="1" t="e">
        <f aca="false">IF(#REF!=#REF!,IF(K657="Stroke",IF(K658="Stroke",IF((J658-J657)&lt;0,1000+J658-J657,J658-J657),""),""),"")</f>
        <v>#REF!</v>
      </c>
      <c r="M657" s="11" t="s">
        <v>1</v>
      </c>
      <c r="N657" s="11" t="s">
        <v>2</v>
      </c>
      <c r="O657" s="11" t="n">
        <v>0</v>
      </c>
      <c r="P657" s="1" t="e">
        <f aca="false">IF(#REF!=#REF!,IF(K657="Stroke",IF(K658="Stroke",IF(#REF!=#REF!,IF(Q657=Q658,IF((J658-J657)&lt;0,1000+J658-J657-O657,J658-J657-O657),""),""),""),""),"")</f>
        <v>#REF!</v>
      </c>
      <c r="Q657" s="11" t="n">
        <v>1</v>
      </c>
      <c r="R657" s="1" t="e">
        <f aca="false">IF(#REF!&lt;&gt;#REF!,COUNTIFS($K$112:$K$1378,$K$112,#REF!,#REF!),"")</f>
        <v>#REF!</v>
      </c>
      <c r="S657" s="1" t="e">
        <f aca="false">IF(AND(#REF!&lt;&gt;#REF!,#REF!=#REF!,M657="positive",M658="negative"),1,"")</f>
        <v>#REF!</v>
      </c>
      <c r="T657" s="1" t="e">
        <f aca="false">IF(AND(#REF!=#REF!,K:K="stroke",M:M="positive",S657&lt;&gt;"1"),1,"")</f>
        <v>#REF!</v>
      </c>
      <c r="U657" s="1" t="e">
        <f aca="false">IF((AND(R657&lt;&gt;"",W657&lt;&gt;1,K:K="stroke",M:M="negative",#REF!=#REF!)),IF(W657&lt;&gt;0,"",1),"")</f>
        <v>#REF!</v>
      </c>
      <c r="V657" s="1" t="e">
        <f aca="false">IF(R657="","",(SUM(S657:U657)+W657))</f>
        <v>#REF!</v>
      </c>
      <c r="W657" s="1" t="e">
        <f aca="false">IF(#REF!&lt;&gt;#REF!,COUNTIFS($K$112:$K$1378,"up",#REF!,#REF!),"")</f>
        <v>#REF!</v>
      </c>
      <c r="X657" s="1" t="e">
        <f aca="false">IF(#REF!&lt;&gt;#REF!,COUNTIFS($K$112:$K$1378,"SRS",#REF!,#REF!),"")</f>
        <v>#REF!</v>
      </c>
      <c r="Y657" s="1" t="e">
        <f aca="false">IF(R657&lt;&gt;"",IF(R657=1,"",COUNTIFS($O$112:$O$1378,"&gt;40",#REF!,#REF!)),"")</f>
        <v>#REF!</v>
      </c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s="11" customFormat="true" ht="15.75" hidden="false" customHeight="false" outlineLevel="0" collapsed="false">
      <c r="A658" s="11" t="n">
        <f aca="false">I658+(H658*60)+(G658*3600)</f>
        <v>61289</v>
      </c>
      <c r="B658" s="16" t="str">
        <f aca="false">CONCATENATE(D658,E658,F658,G658,H658,I658)</f>
        <v>2017112417129</v>
      </c>
      <c r="C658" s="11" t="str">
        <f aca="false">CONCATENATE(D658,E658,F658)</f>
        <v>20171124</v>
      </c>
      <c r="D658" s="11" t="n">
        <v>2017</v>
      </c>
      <c r="E658" s="11" t="n">
        <v>11</v>
      </c>
      <c r="F658" s="11" t="n">
        <v>24</v>
      </c>
      <c r="G658" s="11" t="n">
        <v>17</v>
      </c>
      <c r="H658" s="11" t="n">
        <v>1</v>
      </c>
      <c r="I658" s="11" t="n">
        <v>29</v>
      </c>
      <c r="J658" s="11" t="n">
        <v>46</v>
      </c>
      <c r="K658" s="17" t="s">
        <v>21</v>
      </c>
      <c r="L658" s="1" t="e">
        <f aca="false">IF(#REF!=#REF!,IF(K658="Stroke",IF(K659="Stroke",IF((J659-J658)&lt;0,1000+J659-J658,J659-J658),""),""),"")</f>
        <v>#REF!</v>
      </c>
      <c r="M658" s="11" t="s">
        <v>1</v>
      </c>
      <c r="N658" s="11" t="s">
        <v>2</v>
      </c>
      <c r="O658" s="11" t="n">
        <v>0</v>
      </c>
      <c r="P658" s="1" t="e">
        <f aca="false">IF(#REF!=#REF!,IF(K658="Stroke",IF(K659="Stroke",IF(#REF!=#REF!,IF(Q658=Q659,IF((J659-J658)&lt;0,1000+J659-J658-O658,J659-J658-O658),""),""),""),""),"")</f>
        <v>#REF!</v>
      </c>
      <c r="Q658" s="11" t="n">
        <v>1</v>
      </c>
      <c r="R658" s="1" t="e">
        <f aca="false">IF(#REF!&lt;&gt;#REF!,COUNTIFS($K$112:$K$1378,$K$112,#REF!,#REF!),"")</f>
        <v>#REF!</v>
      </c>
      <c r="S658" s="1" t="e">
        <f aca="false">IF(AND(#REF!&lt;&gt;#REF!,#REF!=#REF!,M658="positive",M659="negative"),1,"")</f>
        <v>#REF!</v>
      </c>
      <c r="T658" s="1" t="e">
        <f aca="false">IF(AND(#REF!=#REF!,K:K="stroke",M:M="positive",S658&lt;&gt;"1"),1,"")</f>
        <v>#REF!</v>
      </c>
      <c r="U658" s="1" t="e">
        <f aca="false">IF((AND(R658&lt;&gt;"",W658&lt;&gt;1,K:K="stroke",M:M="negative",#REF!=#REF!)),IF(W658&lt;&gt;0,"",1),"")</f>
        <v>#REF!</v>
      </c>
      <c r="V658" s="1" t="e">
        <f aca="false">IF(R658="","",(SUM(S658:U658)+W658))</f>
        <v>#REF!</v>
      </c>
      <c r="W658" s="1" t="e">
        <f aca="false">IF(#REF!&lt;&gt;#REF!,COUNTIFS($K$112:$K$1378,"up",#REF!,#REF!),"")</f>
        <v>#REF!</v>
      </c>
      <c r="X658" s="1" t="e">
        <f aca="false">IF(#REF!&lt;&gt;#REF!,COUNTIFS($K$112:$K$1378,"SRS",#REF!,#REF!),"")</f>
        <v>#REF!</v>
      </c>
      <c r="Y658" s="1" t="e">
        <f aca="false">IF(R658&lt;&gt;"",IF(R658=1,"",COUNTIFS($O$112:$O$1378,"&gt;40",#REF!,#REF!)),"")</f>
        <v>#REF!</v>
      </c>
    </row>
    <row r="659" s="11" customFormat="true" ht="15.75" hidden="false" customHeight="false" outlineLevel="0" collapsed="false">
      <c r="A659" s="11" t="n">
        <f aca="false">I659+(H659*60)+(G659*3600)</f>
        <v>61289</v>
      </c>
      <c r="B659" s="16" t="str">
        <f aca="false">CONCATENATE(D659,E659,F659,G659,H659,I659)</f>
        <v>2017112417129</v>
      </c>
      <c r="C659" s="11" t="str">
        <f aca="false">CONCATENATE(D659,E659,F659)</f>
        <v>20171124</v>
      </c>
      <c r="D659" s="11" t="n">
        <v>2017</v>
      </c>
      <c r="E659" s="11" t="n">
        <v>11</v>
      </c>
      <c r="F659" s="11" t="n">
        <v>24</v>
      </c>
      <c r="G659" s="11" t="n">
        <v>17</v>
      </c>
      <c r="H659" s="11" t="n">
        <v>1</v>
      </c>
      <c r="I659" s="11" t="n">
        <v>29</v>
      </c>
      <c r="J659" s="11" t="n">
        <v>54</v>
      </c>
      <c r="K659" s="17" t="s">
        <v>21</v>
      </c>
      <c r="L659" s="1" t="e">
        <f aca="false">IF(#REF!=#REF!,IF(K659="Stroke",IF(K660="Stroke",IF((J660-J659)&lt;0,1000+J660-J659,J660-J659),""),""),"")</f>
        <v>#REF!</v>
      </c>
      <c r="M659" s="11" t="s">
        <v>1</v>
      </c>
      <c r="N659" s="11" t="s">
        <v>2</v>
      </c>
      <c r="O659" s="11" t="n">
        <v>0</v>
      </c>
      <c r="P659" s="1" t="e">
        <f aca="false">IF(#REF!=#REF!,IF(K659="Stroke",IF(K660="Stroke",IF(#REF!=#REF!,IF(Q659=Q660,IF((J660-J659)&lt;0,1000+J660-J659-O659,J660-J659-O659),""),""),""),""),"")</f>
        <v>#REF!</v>
      </c>
      <c r="Q659" s="11" t="n">
        <v>1</v>
      </c>
      <c r="R659" s="1" t="e">
        <f aca="false">IF(#REF!&lt;&gt;#REF!,COUNTIFS($K$112:$K$1378,$K$112,#REF!,#REF!),"")</f>
        <v>#REF!</v>
      </c>
      <c r="S659" s="1" t="e">
        <f aca="false">IF(AND(#REF!&lt;&gt;#REF!,#REF!=#REF!,M659="positive",M660="negative"),1,"")</f>
        <v>#REF!</v>
      </c>
      <c r="T659" s="1" t="e">
        <f aca="false">IF(AND(#REF!=#REF!,K:K="stroke",M:M="positive",S659&lt;&gt;"1"),1,"")</f>
        <v>#REF!</v>
      </c>
      <c r="U659" s="1" t="e">
        <f aca="false">IF((AND(R659&lt;&gt;"",W659&lt;&gt;1,K:K="stroke",M:M="negative",#REF!=#REF!)),IF(W659&lt;&gt;0,"",1),"")</f>
        <v>#REF!</v>
      </c>
      <c r="V659" s="1" t="e">
        <f aca="false">IF(R659="","",(SUM(S659:U659)+W659))</f>
        <v>#REF!</v>
      </c>
      <c r="W659" s="1" t="e">
        <f aca="false">IF(#REF!&lt;&gt;#REF!,COUNTIFS($K$112:$K$1378,"up",#REF!,#REF!),"")</f>
        <v>#REF!</v>
      </c>
      <c r="X659" s="1" t="e">
        <f aca="false">IF(#REF!&lt;&gt;#REF!,COUNTIFS($K$112:$K$1378,"SRS",#REF!,#REF!),"")</f>
        <v>#REF!</v>
      </c>
      <c r="Y659" s="1" t="e">
        <f aca="false">IF(R659&lt;&gt;"",IF(R659=1,"",COUNTIFS($O$112:$O$1378,"&gt;40",#REF!,#REF!)),"")</f>
        <v>#REF!</v>
      </c>
    </row>
    <row r="660" s="11" customFormat="true" ht="15.75" hidden="false" customHeight="false" outlineLevel="0" collapsed="false">
      <c r="A660" s="11" t="n">
        <f aca="false">I660+(H660*60)+(G660*3600)</f>
        <v>61289</v>
      </c>
      <c r="B660" s="16" t="str">
        <f aca="false">CONCATENATE(D660,E660,F660,G660,H660,I660)</f>
        <v>2017112417129</v>
      </c>
      <c r="C660" s="11" t="str">
        <f aca="false">CONCATENATE(D660,E660,F660)</f>
        <v>20171124</v>
      </c>
      <c r="D660" s="11" t="n">
        <v>2017</v>
      </c>
      <c r="E660" s="11" t="n">
        <v>11</v>
      </c>
      <c r="F660" s="11" t="n">
        <v>24</v>
      </c>
      <c r="G660" s="11" t="n">
        <v>17</v>
      </c>
      <c r="H660" s="11" t="n">
        <v>1</v>
      </c>
      <c r="I660" s="11" t="n">
        <v>29</v>
      </c>
      <c r="J660" s="11" t="n">
        <v>63</v>
      </c>
      <c r="K660" s="17" t="s">
        <v>21</v>
      </c>
      <c r="L660" s="1" t="e">
        <f aca="false">IF(#REF!=#REF!,IF(K660="Stroke",IF(K661="Stroke",IF((J661-J660)&lt;0,1000+J661-J660,J661-J660),""),""),"")</f>
        <v>#REF!</v>
      </c>
      <c r="M660" s="11" t="s">
        <v>1</v>
      </c>
      <c r="N660" s="11" t="s">
        <v>2</v>
      </c>
      <c r="O660" s="11" t="n">
        <v>0</v>
      </c>
      <c r="P660" s="1" t="e">
        <f aca="false">IF(#REF!=#REF!,IF(K660="Stroke",IF(K661="Stroke",IF(#REF!=#REF!,IF(Q660=Q661,IF((J661-J660)&lt;0,1000+J661-J660-O660,J661-J660-O660),""),""),""),""),"")</f>
        <v>#REF!</v>
      </c>
      <c r="Q660" s="11" t="n">
        <v>1</v>
      </c>
      <c r="R660" s="1" t="e">
        <f aca="false">IF(#REF!&lt;&gt;#REF!,COUNTIFS($K$112:$K$1378,$K$112,#REF!,#REF!),"")</f>
        <v>#REF!</v>
      </c>
      <c r="S660" s="1" t="e">
        <f aca="false">IF(AND(#REF!&lt;&gt;#REF!,#REF!=#REF!,M660="positive",M661="negative"),1,"")</f>
        <v>#REF!</v>
      </c>
      <c r="T660" s="1" t="e">
        <f aca="false">IF(AND(#REF!=#REF!,K:K="stroke",M:M="positive",S660&lt;&gt;"1"),1,"")</f>
        <v>#REF!</v>
      </c>
      <c r="U660" s="1" t="e">
        <f aca="false">IF((AND(R660&lt;&gt;"",W660&lt;&gt;1,K:K="stroke",M:M="negative",#REF!=#REF!)),IF(W660&lt;&gt;0,"",1),"")</f>
        <v>#REF!</v>
      </c>
      <c r="V660" s="1" t="e">
        <f aca="false">IF(R660="","",(SUM(S660:U660)+W660))</f>
        <v>#REF!</v>
      </c>
      <c r="W660" s="1" t="e">
        <f aca="false">IF(#REF!&lt;&gt;#REF!,COUNTIFS($K$112:$K$1378,"up",#REF!,#REF!),"")</f>
        <v>#REF!</v>
      </c>
      <c r="X660" s="1" t="e">
        <f aca="false">IF(#REF!&lt;&gt;#REF!,COUNTIFS($K$112:$K$1378,"SRS",#REF!,#REF!),"")</f>
        <v>#REF!</v>
      </c>
      <c r="Y660" s="1" t="e">
        <f aca="false">IF(R660&lt;&gt;"",IF(R660=1,"",COUNTIFS($O$112:$O$1378,"&gt;40",#REF!,#REF!)),"")</f>
        <v>#REF!</v>
      </c>
    </row>
    <row r="661" s="11" customFormat="true" ht="15.75" hidden="false" customHeight="false" outlineLevel="0" collapsed="false">
      <c r="A661" s="11" t="n">
        <f aca="false">I661+(H661*60)+(G661*3600)</f>
        <v>61289</v>
      </c>
      <c r="B661" s="16" t="str">
        <f aca="false">CONCATENATE(D661,E661,F661,G661,H661,I661)</f>
        <v>2017112417129</v>
      </c>
      <c r="C661" s="11" t="str">
        <f aca="false">CONCATENATE(D661,E661,F661)</f>
        <v>20171124</v>
      </c>
      <c r="D661" s="11" t="n">
        <v>2017</v>
      </c>
      <c r="E661" s="11" t="n">
        <v>11</v>
      </c>
      <c r="F661" s="11" t="n">
        <v>24</v>
      </c>
      <c r="G661" s="11" t="n">
        <v>17</v>
      </c>
      <c r="H661" s="11" t="n">
        <v>1</v>
      </c>
      <c r="I661" s="11" t="n">
        <v>29</v>
      </c>
      <c r="J661" s="11" t="n">
        <v>64</v>
      </c>
      <c r="K661" s="17" t="s">
        <v>21</v>
      </c>
      <c r="L661" s="1" t="e">
        <f aca="false">IF(#REF!=#REF!,IF(K661="Stroke",IF(K662="Stroke",IF((J662-J661)&lt;0,1000+J662-J661,J662-J661),""),""),"")</f>
        <v>#REF!</v>
      </c>
      <c r="M661" s="11" t="s">
        <v>1</v>
      </c>
      <c r="N661" s="11" t="s">
        <v>2</v>
      </c>
      <c r="O661" s="11" t="n">
        <v>0</v>
      </c>
      <c r="P661" s="1" t="e">
        <f aca="false">IF(#REF!=#REF!,IF(K661="Stroke",IF(K662="Stroke",IF(#REF!=#REF!,IF(Q661=Q662,IF((J662-J661)&lt;0,1000+J662-J661-O661,J662-J661-O661),""),""),""),""),"")</f>
        <v>#REF!</v>
      </c>
      <c r="Q661" s="11" t="n">
        <v>1</v>
      </c>
      <c r="R661" s="1" t="e">
        <f aca="false">IF(#REF!&lt;&gt;#REF!,COUNTIFS($K$112:$K$1378,$K$112,#REF!,#REF!),"")</f>
        <v>#REF!</v>
      </c>
      <c r="S661" s="1" t="e">
        <f aca="false">IF(AND(#REF!&lt;&gt;#REF!,#REF!=#REF!,M661="positive",M662="negative"),1,"")</f>
        <v>#REF!</v>
      </c>
      <c r="T661" s="1" t="e">
        <f aca="false">IF(AND(#REF!=#REF!,K:K="stroke",M:M="positive",S661&lt;&gt;"1"),1,"")</f>
        <v>#REF!</v>
      </c>
      <c r="U661" s="1" t="e">
        <f aca="false">IF((AND(R661&lt;&gt;"",W661&lt;&gt;1,K:K="stroke",M:M="negative",#REF!=#REF!)),IF(W661&lt;&gt;0,"",1),"")</f>
        <v>#REF!</v>
      </c>
      <c r="V661" s="1" t="e">
        <f aca="false">IF(R661="","",(SUM(S661:U661)+W661))</f>
        <v>#REF!</v>
      </c>
      <c r="W661" s="1" t="e">
        <f aca="false">IF(#REF!&lt;&gt;#REF!,COUNTIFS($K$112:$K$1378,"up",#REF!,#REF!),"")</f>
        <v>#REF!</v>
      </c>
      <c r="X661" s="1" t="e">
        <f aca="false">IF(#REF!&lt;&gt;#REF!,COUNTIFS($K$112:$K$1378,"SRS",#REF!,#REF!),"")</f>
        <v>#REF!</v>
      </c>
      <c r="Y661" s="1" t="e">
        <f aca="false">IF(R661&lt;&gt;"",IF(R661=1,"",COUNTIFS($O$112:$O$1378,"&gt;40",#REF!,#REF!)),"")</f>
        <v>#REF!</v>
      </c>
    </row>
    <row r="662" s="11" customFormat="true" ht="15.75" hidden="false" customHeight="false" outlineLevel="0" collapsed="false">
      <c r="A662" s="11" t="n">
        <f aca="false">I662+(H662*60)+(G662*3600)</f>
        <v>61289</v>
      </c>
      <c r="B662" s="16" t="str">
        <f aca="false">CONCATENATE(D662,E662,F662,G662,H662,I662)</f>
        <v>2017112417129</v>
      </c>
      <c r="C662" s="11" t="str">
        <f aca="false">CONCATENATE(D662,E662,F662)</f>
        <v>20171124</v>
      </c>
      <c r="D662" s="11" t="n">
        <v>2017</v>
      </c>
      <c r="E662" s="11" t="n">
        <v>11</v>
      </c>
      <c r="F662" s="11" t="n">
        <v>24</v>
      </c>
      <c r="G662" s="11" t="n">
        <v>17</v>
      </c>
      <c r="H662" s="11" t="n">
        <v>1</v>
      </c>
      <c r="I662" s="11" t="n">
        <v>29</v>
      </c>
      <c r="J662" s="11" t="n">
        <v>84</v>
      </c>
      <c r="K662" s="17" t="s">
        <v>21</v>
      </c>
      <c r="L662" s="1" t="e">
        <f aca="false">IF(#REF!=#REF!,IF(K662="Stroke",IF(K663="Stroke",IF((J663-J662)&lt;0,1000+J663-J662,J663-J662),""),""),"")</f>
        <v>#REF!</v>
      </c>
      <c r="M662" s="11" t="s">
        <v>1</v>
      </c>
      <c r="N662" s="11" t="s">
        <v>2</v>
      </c>
      <c r="O662" s="11" t="n">
        <v>0</v>
      </c>
      <c r="P662" s="1" t="e">
        <f aca="false">IF(#REF!=#REF!,IF(K662="Stroke",IF(K663="Stroke",IF(#REF!=#REF!,IF(Q662=Q663,IF((J663-J662)&lt;0,1000+J663-J662-O662,J663-J662-O662),""),""),""),""),"")</f>
        <v>#REF!</v>
      </c>
      <c r="Q662" s="11" t="n">
        <v>1</v>
      </c>
      <c r="R662" s="1" t="e">
        <f aca="false">IF(#REF!&lt;&gt;#REF!,COUNTIFS($K$112:$K$1378,$K$112,#REF!,#REF!),"")</f>
        <v>#REF!</v>
      </c>
      <c r="S662" s="1" t="e">
        <f aca="false">IF(AND(#REF!&lt;&gt;#REF!,#REF!=#REF!,M662="positive",M663="negative"),1,"")</f>
        <v>#REF!</v>
      </c>
      <c r="T662" s="1" t="e">
        <f aca="false">IF(AND(#REF!=#REF!,K:K="stroke",M:M="positive",S662&lt;&gt;"1"),1,"")</f>
        <v>#REF!</v>
      </c>
      <c r="U662" s="1" t="e">
        <f aca="false">IF((AND(R662&lt;&gt;"",W662&lt;&gt;1,K:K="stroke",M:M="negative",#REF!=#REF!)),IF(W662&lt;&gt;0,"",1),"")</f>
        <v>#REF!</v>
      </c>
      <c r="V662" s="1" t="e">
        <f aca="false">IF(R662="","",(SUM(S662:U662)+W662))</f>
        <v>#REF!</v>
      </c>
      <c r="W662" s="1" t="e">
        <f aca="false">IF(#REF!&lt;&gt;#REF!,COUNTIFS($K$112:$K$1378,"up",#REF!,#REF!),"")</f>
        <v>#REF!</v>
      </c>
      <c r="X662" s="1" t="e">
        <f aca="false">IF(#REF!&lt;&gt;#REF!,COUNTIFS($K$112:$K$1378,"SRS",#REF!,#REF!),"")</f>
        <v>#REF!</v>
      </c>
      <c r="Y662" s="1" t="e">
        <f aca="false">IF(R662&lt;&gt;"",IF(R662=1,"",COUNTIFS($O$112:$O$1378,"&gt;40",#REF!,#REF!)),"")</f>
        <v>#REF!</v>
      </c>
    </row>
    <row r="663" s="11" customFormat="true" ht="15.75" hidden="false" customHeight="false" outlineLevel="0" collapsed="false">
      <c r="A663" s="11" t="n">
        <f aca="false">I663+(H663*60)+(G663*3600)</f>
        <v>61289</v>
      </c>
      <c r="B663" s="16" t="str">
        <f aca="false">CONCATENATE(D663,E663,F663,G663,H663,I663)</f>
        <v>2017112417129</v>
      </c>
      <c r="C663" s="11" t="str">
        <f aca="false">CONCATENATE(D663,E663,F663)</f>
        <v>20171124</v>
      </c>
      <c r="D663" s="11" t="n">
        <v>2017</v>
      </c>
      <c r="E663" s="11" t="n">
        <v>11</v>
      </c>
      <c r="F663" s="11" t="n">
        <v>24</v>
      </c>
      <c r="G663" s="11" t="n">
        <v>17</v>
      </c>
      <c r="H663" s="11" t="n">
        <v>1</v>
      </c>
      <c r="I663" s="11" t="n">
        <v>29</v>
      </c>
      <c r="J663" s="11" t="n">
        <v>85</v>
      </c>
      <c r="K663" s="17" t="s">
        <v>21</v>
      </c>
      <c r="L663" s="1" t="e">
        <f aca="false">IF(#REF!=#REF!,IF(K663="Stroke",IF(K664="Stroke",IF((J664-J663)&lt;0,1000+J664-J663,J664-J663),""),""),"")</f>
        <v>#REF!</v>
      </c>
      <c r="M663" s="11" t="s">
        <v>1</v>
      </c>
      <c r="N663" s="11" t="s">
        <v>2</v>
      </c>
      <c r="O663" s="11" t="n">
        <v>0</v>
      </c>
      <c r="P663" s="1" t="e">
        <f aca="false">IF(#REF!=#REF!,IF(K663="Stroke",IF(K664="Stroke",IF(#REF!=#REF!,IF(Q663=Q664,IF((J664-J663)&lt;0,1000+J664-J663-O663,J664-J663-O663),""),""),""),""),"")</f>
        <v>#REF!</v>
      </c>
      <c r="Q663" s="11" t="n">
        <v>1</v>
      </c>
      <c r="R663" s="1" t="e">
        <f aca="false">IF(#REF!&lt;&gt;#REF!,COUNTIFS($K$112:$K$1378,$K$112,#REF!,#REF!),"")</f>
        <v>#REF!</v>
      </c>
      <c r="S663" s="1" t="e">
        <f aca="false">IF(AND(#REF!&lt;&gt;#REF!,#REF!=#REF!,M663="positive",M664="negative"),1,"")</f>
        <v>#REF!</v>
      </c>
      <c r="T663" s="1" t="e">
        <f aca="false">IF(AND(#REF!=#REF!,K:K="stroke",M:M="positive",S663&lt;&gt;"1"),1,"")</f>
        <v>#REF!</v>
      </c>
      <c r="U663" s="1" t="e">
        <f aca="false">IF((AND(R663&lt;&gt;"",W663&lt;&gt;1,K:K="stroke",M:M="negative",#REF!=#REF!)),IF(W663&lt;&gt;0,"",1),"")</f>
        <v>#REF!</v>
      </c>
      <c r="V663" s="1" t="e">
        <f aca="false">IF(R663="","",(SUM(S663:U663)+W663))</f>
        <v>#REF!</v>
      </c>
      <c r="W663" s="1" t="e">
        <f aca="false">IF(#REF!&lt;&gt;#REF!,COUNTIFS($K$112:$K$1378,"up",#REF!,#REF!),"")</f>
        <v>#REF!</v>
      </c>
      <c r="X663" s="1" t="e">
        <f aca="false">IF(#REF!&lt;&gt;#REF!,COUNTIFS($K$112:$K$1378,"SRS",#REF!,#REF!),"")</f>
        <v>#REF!</v>
      </c>
      <c r="Y663" s="1" t="e">
        <f aca="false">IF(R663&lt;&gt;"",IF(R663=1,"",COUNTIFS($O$112:$O$1378,"&gt;40",#REF!,#REF!)),"")</f>
        <v>#REF!</v>
      </c>
    </row>
    <row r="664" s="11" customFormat="true" ht="15.75" hidden="false" customHeight="false" outlineLevel="0" collapsed="false">
      <c r="A664" s="11" t="n">
        <f aca="false">I664+(H664*60)+(G664*3600)</f>
        <v>61289</v>
      </c>
      <c r="B664" s="16" t="str">
        <f aca="false">CONCATENATE(D664,E664,F664,G664,H664,I664)</f>
        <v>2017112417129</v>
      </c>
      <c r="C664" s="11" t="str">
        <f aca="false">CONCATENATE(D664,E664,F664)</f>
        <v>20171124</v>
      </c>
      <c r="D664" s="11" t="n">
        <v>2017</v>
      </c>
      <c r="E664" s="11" t="n">
        <v>11</v>
      </c>
      <c r="F664" s="11" t="n">
        <v>24</v>
      </c>
      <c r="G664" s="11" t="n">
        <v>17</v>
      </c>
      <c r="H664" s="11" t="n">
        <v>1</v>
      </c>
      <c r="I664" s="11" t="n">
        <v>29</v>
      </c>
      <c r="J664" s="11" t="n">
        <v>88</v>
      </c>
      <c r="K664" s="17" t="s">
        <v>21</v>
      </c>
      <c r="L664" s="1" t="e">
        <f aca="false">IF(#REF!=#REF!,IF(K664="Stroke",IF(K665="Stroke",IF((J665-J664)&lt;0,1000+J665-J664,J665-J664),""),""),"")</f>
        <v>#REF!</v>
      </c>
      <c r="M664" s="11" t="s">
        <v>1</v>
      </c>
      <c r="N664" s="11" t="s">
        <v>2</v>
      </c>
      <c r="O664" s="11" t="n">
        <v>0</v>
      </c>
      <c r="P664" s="1" t="e">
        <f aca="false">IF(#REF!=#REF!,IF(K664="Stroke",IF(K665="Stroke",IF(#REF!=#REF!,IF(Q664=Q665,IF((J665-J664)&lt;0,1000+J665-J664-O664,J665-J664-O664),""),""),""),""),"")</f>
        <v>#REF!</v>
      </c>
      <c r="Q664" s="11" t="n">
        <v>1</v>
      </c>
      <c r="R664" s="1" t="e">
        <f aca="false">IF(#REF!&lt;&gt;#REF!,COUNTIFS($K$112:$K$1378,$K$112,#REF!,#REF!),"")</f>
        <v>#REF!</v>
      </c>
      <c r="S664" s="1" t="e">
        <f aca="false">IF(AND(#REF!&lt;&gt;#REF!,#REF!=#REF!,M664="positive",M665="negative"),1,"")</f>
        <v>#REF!</v>
      </c>
      <c r="T664" s="1" t="e">
        <f aca="false">IF(AND(#REF!=#REF!,K:K="stroke",M:M="positive",S664&lt;&gt;"1"),1,"")</f>
        <v>#REF!</v>
      </c>
      <c r="U664" s="1" t="e">
        <f aca="false">IF((AND(R664&lt;&gt;"",W664&lt;&gt;1,K:K="stroke",M:M="negative",#REF!=#REF!)),IF(W664&lt;&gt;0,"",1),"")</f>
        <v>#REF!</v>
      </c>
      <c r="V664" s="1" t="e">
        <f aca="false">IF(R664="","",(SUM(S664:U664)+W664))</f>
        <v>#REF!</v>
      </c>
      <c r="W664" s="1" t="e">
        <f aca="false">IF(#REF!&lt;&gt;#REF!,COUNTIFS($K$112:$K$1378,"up",#REF!,#REF!),"")</f>
        <v>#REF!</v>
      </c>
      <c r="X664" s="1" t="e">
        <f aca="false">IF(#REF!&lt;&gt;#REF!,COUNTIFS($K$112:$K$1378,"SRS",#REF!,#REF!),"")</f>
        <v>#REF!</v>
      </c>
      <c r="Y664" s="1" t="e">
        <f aca="false">IF(R664&lt;&gt;"",IF(R664=1,"",COUNTIFS($O$112:$O$1378,"&gt;40",#REF!,#REF!)),"")</f>
        <v>#REF!</v>
      </c>
    </row>
    <row r="665" s="11" customFormat="true" ht="15.75" hidden="false" customHeight="false" outlineLevel="0" collapsed="false">
      <c r="A665" s="11" t="n">
        <f aca="false">I665+(H665*60)+(G665*3600)</f>
        <v>61289</v>
      </c>
      <c r="B665" s="16" t="str">
        <f aca="false">CONCATENATE(D665,E665,F665,G665,H665,I665)</f>
        <v>2017112417129</v>
      </c>
      <c r="C665" s="11" t="str">
        <f aca="false">CONCATENATE(D665,E665,F665)</f>
        <v>20171124</v>
      </c>
      <c r="D665" s="11" t="n">
        <v>2017</v>
      </c>
      <c r="E665" s="11" t="n">
        <v>11</v>
      </c>
      <c r="F665" s="11" t="n">
        <v>24</v>
      </c>
      <c r="G665" s="11" t="n">
        <v>17</v>
      </c>
      <c r="H665" s="11" t="n">
        <v>1</v>
      </c>
      <c r="I665" s="11" t="n">
        <v>29</v>
      </c>
      <c r="J665" s="11" t="n">
        <v>97</v>
      </c>
      <c r="K665" s="17" t="s">
        <v>21</v>
      </c>
      <c r="L665" s="1" t="e">
        <f aca="false">IF(#REF!=#REF!,IF(K665="Stroke",IF(K666="Stroke",IF((J666-J665)&lt;0,1000+J666-J665,J666-J665),""),""),"")</f>
        <v>#REF!</v>
      </c>
      <c r="M665" s="11" t="s">
        <v>1</v>
      </c>
      <c r="N665" s="11" t="s">
        <v>2</v>
      </c>
      <c r="O665" s="11" t="n">
        <v>0</v>
      </c>
      <c r="P665" s="1" t="e">
        <f aca="false">IF(#REF!=#REF!,IF(K665="Stroke",IF(K666="Stroke",IF(#REF!=#REF!,IF(Q665=Q666,IF((J666-J665)&lt;0,1000+J666-J665-O665,J666-J665-O665),""),""),""),""),"")</f>
        <v>#REF!</v>
      </c>
      <c r="Q665" s="11" t="n">
        <v>1</v>
      </c>
      <c r="R665" s="1" t="e">
        <f aca="false">IF(#REF!&lt;&gt;#REF!,COUNTIFS($K$112:$K$1378,$K$112,#REF!,#REF!),"")</f>
        <v>#REF!</v>
      </c>
      <c r="S665" s="1" t="e">
        <f aca="false">IF(AND(#REF!&lt;&gt;#REF!,#REF!=#REF!,M665="positive",M666="negative"),1,"")</f>
        <v>#REF!</v>
      </c>
      <c r="T665" s="1" t="e">
        <f aca="false">IF(AND(#REF!=#REF!,K:K="stroke",M:M="positive",S665&lt;&gt;"1"),1,"")</f>
        <v>#REF!</v>
      </c>
      <c r="U665" s="1" t="e">
        <f aca="false">IF((AND(R665&lt;&gt;"",W665&lt;&gt;1,K:K="stroke",M:M="negative",#REF!=#REF!)),IF(W665&lt;&gt;0,"",1),"")</f>
        <v>#REF!</v>
      </c>
      <c r="V665" s="1" t="e">
        <f aca="false">IF(R665="","",(SUM(S665:U665)+W665))</f>
        <v>#REF!</v>
      </c>
      <c r="W665" s="1" t="e">
        <f aca="false">IF(#REF!&lt;&gt;#REF!,COUNTIFS($K$112:$K$1378,"up",#REF!,#REF!),"")</f>
        <v>#REF!</v>
      </c>
      <c r="X665" s="1" t="e">
        <f aca="false">IF(#REF!&lt;&gt;#REF!,COUNTIFS($K$112:$K$1378,"SRS",#REF!,#REF!),"")</f>
        <v>#REF!</v>
      </c>
      <c r="Y665" s="1" t="e">
        <f aca="false">IF(R665&lt;&gt;"",IF(R665=1,"",COUNTIFS($O$112:$O$1378,"&gt;40",#REF!,#REF!)),"")</f>
        <v>#REF!</v>
      </c>
    </row>
    <row r="666" s="11" customFormat="true" ht="15.75" hidden="false" customHeight="false" outlineLevel="0" collapsed="false">
      <c r="A666" s="11" t="n">
        <f aca="false">I666+(H666*60)+(G666*3600)</f>
        <v>61289</v>
      </c>
      <c r="B666" s="16" t="str">
        <f aca="false">CONCATENATE(D666,E666,F666,G666,H666,I666)</f>
        <v>2017112417129</v>
      </c>
      <c r="C666" s="11" t="str">
        <f aca="false">CONCATENATE(D666,E666,F666)</f>
        <v>20171124</v>
      </c>
      <c r="D666" s="11" t="n">
        <v>2017</v>
      </c>
      <c r="E666" s="11" t="n">
        <v>11</v>
      </c>
      <c r="F666" s="11" t="n">
        <v>24</v>
      </c>
      <c r="G666" s="11" t="n">
        <v>17</v>
      </c>
      <c r="H666" s="11" t="n">
        <v>1</v>
      </c>
      <c r="I666" s="11" t="n">
        <v>29</v>
      </c>
      <c r="J666" s="11" t="n">
        <v>99</v>
      </c>
      <c r="K666" s="17" t="s">
        <v>21</v>
      </c>
      <c r="L666" s="1" t="e">
        <f aca="false">IF(#REF!=#REF!,IF(K666="Stroke",IF(K667="Stroke",IF((J667-J666)&lt;0,1000+J667-J666,J667-J666),""),""),"")</f>
        <v>#REF!</v>
      </c>
      <c r="M666" s="11" t="s">
        <v>1</v>
      </c>
      <c r="N666" s="11" t="s">
        <v>2</v>
      </c>
      <c r="O666" s="11" t="n">
        <v>0</v>
      </c>
      <c r="P666" s="1" t="e">
        <f aca="false">IF(#REF!=#REF!,IF(K666="Stroke",IF(K667="Stroke",IF(#REF!=#REF!,IF(Q666=Q667,IF((J667-J666)&lt;0,1000+J667-J666-O666,J667-J666-O666),""),""),""),""),"")</f>
        <v>#REF!</v>
      </c>
      <c r="Q666" s="11" t="n">
        <v>1</v>
      </c>
      <c r="R666" s="1" t="e">
        <f aca="false">IF(#REF!&lt;&gt;#REF!,COUNTIFS($K$112:$K$1378,$K$112,#REF!,#REF!),"")</f>
        <v>#REF!</v>
      </c>
      <c r="S666" s="1" t="e">
        <f aca="false">IF(AND(#REF!&lt;&gt;#REF!,#REF!=#REF!,M666="positive",M667="negative"),1,"")</f>
        <v>#REF!</v>
      </c>
      <c r="T666" s="1" t="e">
        <f aca="false">IF(AND(#REF!=#REF!,K:K="stroke",M:M="positive",S666&lt;&gt;"1"),1,"")</f>
        <v>#REF!</v>
      </c>
      <c r="U666" s="1" t="e">
        <f aca="false">IF((AND(R666&lt;&gt;"",W666&lt;&gt;1,K:K="stroke",M:M="negative",#REF!=#REF!)),IF(W666&lt;&gt;0,"",1),"")</f>
        <v>#REF!</v>
      </c>
      <c r="V666" s="1" t="e">
        <f aca="false">IF(R666="","",(SUM(S666:U666)+W666))</f>
        <v>#REF!</v>
      </c>
      <c r="W666" s="1" t="e">
        <f aca="false">IF(#REF!&lt;&gt;#REF!,COUNTIFS($K$112:$K$1378,"up",#REF!,#REF!),"")</f>
        <v>#REF!</v>
      </c>
      <c r="X666" s="1" t="e">
        <f aca="false">IF(#REF!&lt;&gt;#REF!,COUNTIFS($K$112:$K$1378,"SRS",#REF!,#REF!),"")</f>
        <v>#REF!</v>
      </c>
      <c r="Y666" s="1" t="e">
        <f aca="false">IF(R666&lt;&gt;"",IF(R666=1,"",COUNTIFS($O$112:$O$1378,"&gt;40",#REF!,#REF!)),"")</f>
        <v>#REF!</v>
      </c>
    </row>
    <row r="667" s="11" customFormat="true" ht="15.75" hidden="false" customHeight="false" outlineLevel="0" collapsed="false">
      <c r="A667" s="11" t="n">
        <f aca="false">I667+(H667*60)+(G667*3600)</f>
        <v>61289</v>
      </c>
      <c r="B667" s="16" t="str">
        <f aca="false">CONCATENATE(D667,E667,F667,G667,H667,I667)</f>
        <v>2017112417129</v>
      </c>
      <c r="C667" s="11" t="str">
        <f aca="false">CONCATENATE(D667,E667,F667)</f>
        <v>20171124</v>
      </c>
      <c r="D667" s="11" t="n">
        <v>2017</v>
      </c>
      <c r="E667" s="11" t="n">
        <v>11</v>
      </c>
      <c r="F667" s="11" t="n">
        <v>24</v>
      </c>
      <c r="G667" s="11" t="n">
        <v>17</v>
      </c>
      <c r="H667" s="11" t="n">
        <v>1</v>
      </c>
      <c r="I667" s="11" t="n">
        <v>29</v>
      </c>
      <c r="J667" s="11" t="n">
        <v>115</v>
      </c>
      <c r="K667" s="17" t="s">
        <v>21</v>
      </c>
      <c r="L667" s="1" t="e">
        <f aca="false">IF(#REF!=#REF!,IF(K667="Stroke",IF(K668="Stroke",IF((J668-J667)&lt;0,1000+J668-J667,J668-J667),""),""),"")</f>
        <v>#REF!</v>
      </c>
      <c r="M667" s="11" t="s">
        <v>1</v>
      </c>
      <c r="N667" s="11" t="s">
        <v>2</v>
      </c>
      <c r="O667" s="11" t="n">
        <v>0</v>
      </c>
      <c r="P667" s="1" t="e">
        <f aca="false">IF(#REF!=#REF!,IF(K667="Stroke",IF(K668="Stroke",IF(#REF!=#REF!,IF(Q667=Q668,IF((J668-J667)&lt;0,1000+J668-J667-O667,J668-J667-O667),""),""),""),""),"")</f>
        <v>#REF!</v>
      </c>
      <c r="Q667" s="11" t="n">
        <v>1</v>
      </c>
      <c r="R667" s="1" t="e">
        <f aca="false">IF(#REF!&lt;&gt;#REF!,COUNTIFS($K$112:$K$1378,$K$112,#REF!,#REF!),"")</f>
        <v>#REF!</v>
      </c>
      <c r="S667" s="1" t="e">
        <f aca="false">IF(AND(#REF!&lt;&gt;#REF!,#REF!=#REF!,M667="positive",M668="negative"),1,"")</f>
        <v>#REF!</v>
      </c>
      <c r="T667" s="1" t="e">
        <f aca="false">IF(AND(#REF!=#REF!,K:K="stroke",M:M="positive",S667&lt;&gt;"1"),1,"")</f>
        <v>#REF!</v>
      </c>
      <c r="U667" s="1" t="e">
        <f aca="false">IF((AND(R667&lt;&gt;"",W667&lt;&gt;1,K:K="stroke",M:M="negative",#REF!=#REF!)),IF(W667&lt;&gt;0,"",1),"")</f>
        <v>#REF!</v>
      </c>
      <c r="V667" s="1" t="e">
        <f aca="false">IF(R667="","",(SUM(S667:U667)+W667))</f>
        <v>#REF!</v>
      </c>
      <c r="W667" s="1" t="e">
        <f aca="false">IF(#REF!&lt;&gt;#REF!,COUNTIFS($K$112:$K$1378,"up",#REF!,#REF!),"")</f>
        <v>#REF!</v>
      </c>
      <c r="X667" s="1" t="e">
        <f aca="false">IF(#REF!&lt;&gt;#REF!,COUNTIFS($K$112:$K$1378,"SRS",#REF!,#REF!),"")</f>
        <v>#REF!</v>
      </c>
      <c r="Y667" s="1" t="e">
        <f aca="false">IF(R667&lt;&gt;"",IF(R667=1,"",COUNTIFS($O$112:$O$1378,"&gt;40",#REF!,#REF!)),"")</f>
        <v>#REF!</v>
      </c>
    </row>
    <row r="668" s="11" customFormat="true" ht="15.75" hidden="false" customHeight="false" outlineLevel="0" collapsed="false">
      <c r="A668" s="11" t="n">
        <f aca="false">I668+(H668*60)+(G668*3600)</f>
        <v>61289</v>
      </c>
      <c r="B668" s="16" t="str">
        <f aca="false">CONCATENATE(D668,E668,F668,G668,H668,I668)</f>
        <v>2017112417129</v>
      </c>
      <c r="C668" s="11" t="str">
        <f aca="false">CONCATENATE(D668,E668,F668)</f>
        <v>20171124</v>
      </c>
      <c r="D668" s="11" t="n">
        <v>2017</v>
      </c>
      <c r="E668" s="11" t="n">
        <v>11</v>
      </c>
      <c r="F668" s="11" t="n">
        <v>24</v>
      </c>
      <c r="G668" s="11" t="n">
        <v>17</v>
      </c>
      <c r="H668" s="11" t="n">
        <v>1</v>
      </c>
      <c r="I668" s="11" t="n">
        <v>29</v>
      </c>
      <c r="J668" s="11" t="n">
        <v>120</v>
      </c>
      <c r="K668" s="17" t="s">
        <v>21</v>
      </c>
      <c r="L668" s="1" t="e">
        <f aca="false">IF(#REF!=#REF!,IF(K668="Stroke",IF(K669="Stroke",IF((J669-J668)&lt;0,1000+J669-J668,J669-J668),""),""),"")</f>
        <v>#REF!</v>
      </c>
      <c r="M668" s="11" t="s">
        <v>1</v>
      </c>
      <c r="N668" s="11" t="s">
        <v>2</v>
      </c>
      <c r="O668" s="11" t="n">
        <v>0</v>
      </c>
      <c r="P668" s="1" t="e">
        <f aca="false">IF(#REF!=#REF!,IF(K668="Stroke",IF(K669="Stroke",IF(#REF!=#REF!,IF(Q668=Q669,IF((J669-J668)&lt;0,1000+J669-J668-O668,J669-J668-O668),""),""),""),""),"")</f>
        <v>#REF!</v>
      </c>
      <c r="Q668" s="11" t="n">
        <v>1</v>
      </c>
      <c r="R668" s="1" t="e">
        <f aca="false">IF(#REF!&lt;&gt;#REF!,COUNTIFS($K$112:$K$1378,$K$112,#REF!,#REF!),"")</f>
        <v>#REF!</v>
      </c>
      <c r="S668" s="1" t="e">
        <f aca="false">IF(AND(#REF!&lt;&gt;#REF!,#REF!=#REF!,M668="positive",M669="negative"),1,"")</f>
        <v>#REF!</v>
      </c>
      <c r="T668" s="1" t="e">
        <f aca="false">IF(AND(#REF!=#REF!,K:K="stroke",M:M="positive",S668&lt;&gt;"1"),1,"")</f>
        <v>#REF!</v>
      </c>
      <c r="U668" s="1" t="e">
        <f aca="false">IF((AND(R668&lt;&gt;"",W668&lt;&gt;1,K:K="stroke",M:M="negative",#REF!=#REF!)),IF(W668&lt;&gt;0,"",1),"")</f>
        <v>#REF!</v>
      </c>
      <c r="V668" s="1" t="e">
        <f aca="false">IF(R668="","",(SUM(S668:U668)+W668))</f>
        <v>#REF!</v>
      </c>
      <c r="W668" s="1" t="e">
        <f aca="false">IF(#REF!&lt;&gt;#REF!,COUNTIFS($K$112:$K$1378,"up",#REF!,#REF!),"")</f>
        <v>#REF!</v>
      </c>
      <c r="X668" s="1" t="e">
        <f aca="false">IF(#REF!&lt;&gt;#REF!,COUNTIFS($K$112:$K$1378,"SRS",#REF!,#REF!),"")</f>
        <v>#REF!</v>
      </c>
      <c r="Y668" s="1" t="e">
        <f aca="false">IF(R668&lt;&gt;"",IF(R668=1,"",COUNTIFS($O$112:$O$1378,"&gt;40",#REF!,#REF!)),"")</f>
        <v>#REF!</v>
      </c>
    </row>
    <row r="669" s="11" customFormat="true" ht="15.75" hidden="false" customHeight="false" outlineLevel="0" collapsed="false">
      <c r="A669" s="11" t="n">
        <f aca="false">I669+(H669*60)+(G669*3600)</f>
        <v>61289</v>
      </c>
      <c r="B669" s="16" t="str">
        <f aca="false">CONCATENATE(D669,E669,F669,G669,H669,I669)</f>
        <v>2017112417129</v>
      </c>
      <c r="C669" s="11" t="str">
        <f aca="false">CONCATENATE(D669,E669,F669)</f>
        <v>20171124</v>
      </c>
      <c r="D669" s="11" t="n">
        <v>2017</v>
      </c>
      <c r="E669" s="11" t="n">
        <v>11</v>
      </c>
      <c r="F669" s="11" t="n">
        <v>24</v>
      </c>
      <c r="G669" s="11" t="n">
        <v>17</v>
      </c>
      <c r="H669" s="11" t="n">
        <v>1</v>
      </c>
      <c r="I669" s="11" t="n">
        <v>29</v>
      </c>
      <c r="J669" s="11" t="n">
        <v>144</v>
      </c>
      <c r="K669" s="17" t="s">
        <v>21</v>
      </c>
      <c r="L669" s="1" t="e">
        <f aca="false">IF(#REF!=#REF!,IF(K669="Stroke",IF(K670="Stroke",IF((J670-J669)&lt;0,1000+J670-J669,J670-J669),""),""),"")</f>
        <v>#REF!</v>
      </c>
      <c r="M669" s="11" t="s">
        <v>1</v>
      </c>
      <c r="N669" s="11" t="s">
        <v>2</v>
      </c>
      <c r="O669" s="11" t="n">
        <v>0</v>
      </c>
      <c r="P669" s="1" t="e">
        <f aca="false">IF(#REF!=#REF!,IF(K669="Stroke",IF(K670="Stroke",IF(#REF!=#REF!,IF(Q669=Q670,IF((J670-J669)&lt;0,1000+J670-J669-O669,J670-J669-O669),""),""),""),""),"")</f>
        <v>#REF!</v>
      </c>
      <c r="Q669" s="11" t="n">
        <v>1</v>
      </c>
      <c r="R669" s="1" t="e">
        <f aca="false">IF(#REF!&lt;&gt;#REF!,COUNTIFS($K$112:$K$1378,$K$112,#REF!,#REF!),"")</f>
        <v>#REF!</v>
      </c>
      <c r="S669" s="1" t="e">
        <f aca="false">IF(AND(#REF!&lt;&gt;#REF!,#REF!=#REF!,M669="positive",M670="negative"),1,"")</f>
        <v>#REF!</v>
      </c>
      <c r="T669" s="1" t="e">
        <f aca="false">IF(AND(#REF!=#REF!,K:K="stroke",M:M="positive",S669&lt;&gt;"1"),1,"")</f>
        <v>#REF!</v>
      </c>
      <c r="U669" s="1" t="e">
        <f aca="false">IF((AND(R669&lt;&gt;"",W669&lt;&gt;1,K:K="stroke",M:M="negative",#REF!=#REF!)),IF(W669&lt;&gt;0,"",1),"")</f>
        <v>#REF!</v>
      </c>
      <c r="V669" s="1" t="e">
        <f aca="false">IF(R669="","",(SUM(S669:U669)+W669))</f>
        <v>#REF!</v>
      </c>
      <c r="W669" s="1" t="e">
        <f aca="false">IF(#REF!&lt;&gt;#REF!,COUNTIFS($K$112:$K$1378,"up",#REF!,#REF!),"")</f>
        <v>#REF!</v>
      </c>
      <c r="X669" s="1" t="e">
        <f aca="false">IF(#REF!&lt;&gt;#REF!,COUNTIFS($K$112:$K$1378,"SRS",#REF!,#REF!),"")</f>
        <v>#REF!</v>
      </c>
      <c r="Y669" s="1" t="e">
        <f aca="false">IF(R669&lt;&gt;"",IF(R669=1,"",COUNTIFS($O$112:$O$1378,"&gt;40",#REF!,#REF!)),"")</f>
        <v>#REF!</v>
      </c>
      <c r="Z669" s="25" t="s">
        <v>61</v>
      </c>
    </row>
    <row r="670" s="11" customFormat="true" ht="15.75" hidden="false" customHeight="false" outlineLevel="0" collapsed="false">
      <c r="A670" s="5" t="n">
        <f aca="false">I670+(H670*60)+(G670*3600)</f>
        <v>61461</v>
      </c>
      <c r="B670" s="6" t="str">
        <f aca="false">CONCATENATE(D670,E670,F670,G670,H670,I670)</f>
        <v>2017112417421</v>
      </c>
      <c r="C670" s="5" t="str">
        <f aca="false">CONCATENATE(D670,E670,F670)</f>
        <v>20171124</v>
      </c>
      <c r="D670" s="5" t="n">
        <v>2017</v>
      </c>
      <c r="E670" s="5" t="n">
        <v>11</v>
      </c>
      <c r="F670" s="5" t="n">
        <v>24</v>
      </c>
      <c r="G670" s="5" t="n">
        <v>17</v>
      </c>
      <c r="H670" s="5" t="n">
        <v>4</v>
      </c>
      <c r="I670" s="5" t="n">
        <v>21</v>
      </c>
      <c r="J670" s="5" t="n">
        <v>104</v>
      </c>
      <c r="K670" s="5" t="s">
        <v>11</v>
      </c>
      <c r="L670" s="5" t="e">
        <f aca="false">IF(#REF!=#REF!,IF(K670="Stroke",IF(K671="Stroke",IF((J671-J670)&lt;0,1000+J671-J670,J671-J670),""),""),"")</f>
        <v>#REF!</v>
      </c>
      <c r="M670" s="5" t="s">
        <v>62</v>
      </c>
      <c r="N670" s="5" t="s">
        <v>41</v>
      </c>
      <c r="O670" s="5" t="n">
        <v>0</v>
      </c>
      <c r="P670" s="5" t="e">
        <f aca="false">IF(#REF!=#REF!,IF(K670="Stroke",IF(K671="Stroke",IF(#REF!=#REF!,IF(Q670=Q671,IF((J671-J670)&lt;0,1000+J671-J670-O670,J671-J670-O670),""),""),""),""),"")</f>
        <v>#REF!</v>
      </c>
      <c r="Q670" s="5" t="n">
        <v>1</v>
      </c>
      <c r="R670" s="5" t="e">
        <f aca="false">IF(#REF!&lt;&gt;#REF!,COUNTIFS($K$112:$K$1378,$K$112,#REF!,#REF!),"")</f>
        <v>#REF!</v>
      </c>
      <c r="S670" s="5" t="e">
        <f aca="false">IF(AND(#REF!&lt;&gt;#REF!,#REF!=#REF!,M670="positive",M671="negative"),1,"")</f>
        <v>#REF!</v>
      </c>
      <c r="T670" s="5" t="e">
        <f aca="false">IF(AND(#REF!=#REF!,K:K="stroke",M:M="positive",S670&lt;&gt;"1"),1,"")</f>
        <v>#REF!</v>
      </c>
      <c r="U670" s="5" t="e">
        <f aca="false">IF((AND(R670&lt;&gt;"",W670&lt;&gt;1,K:K="stroke",M:M="negative",#REF!=#REF!)),IF(W670&lt;&gt;0,"",1),"")</f>
        <v>#REF!</v>
      </c>
      <c r="V670" s="5" t="e">
        <f aca="false">IF(R670="","",(SUM(S670:U670)+W670))</f>
        <v>#REF!</v>
      </c>
      <c r="W670" s="5" t="e">
        <f aca="false">IF(#REF!&lt;&gt;#REF!,COUNTIFS($K$112:$K$1378,"up",#REF!,#REF!),"")</f>
        <v>#REF!</v>
      </c>
      <c r="X670" s="5" t="e">
        <f aca="false">IF(#REF!&lt;&gt;#REF!,COUNTIFS($K$112:$K$1378,"SRS",#REF!,#REF!),"")</f>
        <v>#REF!</v>
      </c>
      <c r="Y670" s="5" t="e">
        <f aca="false">IF(R670&lt;&gt;"",IF(R670=1,"",COUNTIFS($O$112:$O$1378,"&gt;40",#REF!,#REF!)),"")</f>
        <v>#REF!</v>
      </c>
      <c r="Z670" s="5"/>
      <c r="AA670" s="5"/>
      <c r="AB670" s="5"/>
      <c r="AC670" s="5"/>
      <c r="AD670" s="5"/>
      <c r="AE670" s="5"/>
      <c r="AF670" s="5"/>
      <c r="AG670" s="5"/>
      <c r="AH670" s="5"/>
    </row>
    <row r="671" s="11" customFormat="true" ht="15.75" hidden="false" customHeight="false" outlineLevel="0" collapsed="false">
      <c r="A671" s="1" t="n">
        <f aca="false">I671+(H671*60)+(G671*3600)</f>
        <v>61461</v>
      </c>
      <c r="B671" s="2" t="str">
        <f aca="false">CONCATENATE(D671,E671,F671,G671,H671,I671)</f>
        <v>2017112417421</v>
      </c>
      <c r="C671" s="1" t="str">
        <f aca="false">CONCATENATE(D671,E671,F671)</f>
        <v>20171124</v>
      </c>
      <c r="D671" s="1" t="n">
        <v>2017</v>
      </c>
      <c r="E671" s="1" t="n">
        <v>11</v>
      </c>
      <c r="F671" s="1" t="n">
        <v>24</v>
      </c>
      <c r="G671" s="1" t="n">
        <v>17</v>
      </c>
      <c r="H671" s="1" t="n">
        <v>4</v>
      </c>
      <c r="I671" s="1" t="n">
        <v>21</v>
      </c>
      <c r="J671" s="1" t="n">
        <v>180</v>
      </c>
      <c r="K671" s="1" t="s">
        <v>17</v>
      </c>
      <c r="L671" s="1" t="e">
        <f aca="false">IF(#REF!=#REF!,IF(K671="Stroke",IF(K672="Stroke",IF((J672-J671)&lt;0,1000+J672-J671,J672-J671),""),""),"")</f>
        <v>#REF!</v>
      </c>
      <c r="M671" s="1" t="s">
        <v>1</v>
      </c>
      <c r="N671" s="1" t="s">
        <v>43</v>
      </c>
      <c r="O671" s="1" t="n">
        <v>424</v>
      </c>
      <c r="P671" s="1" t="e">
        <f aca="false">IF(#REF!=#REF!,IF(K671="Stroke",IF(K672="Stroke",IF(#REF!=#REF!,IF(Q671=Q672,IF((J672-J671)&lt;0,1000+J672-J671-O671,J672-J671-O671),""),""),""),""),"")</f>
        <v>#REF!</v>
      </c>
      <c r="Q671" s="1" t="n">
        <v>2</v>
      </c>
      <c r="R671" s="1" t="e">
        <f aca="false">IF(#REF!&lt;&gt;#REF!,COUNTIFS($K$112:$K$1378,$K$112,#REF!,#REF!),"")</f>
        <v>#REF!</v>
      </c>
      <c r="S671" s="1" t="e">
        <f aca="false">IF(AND(#REF!&lt;&gt;#REF!,#REF!=#REF!,M671="positive",M672="negative"),1,"")</f>
        <v>#REF!</v>
      </c>
      <c r="T671" s="1" t="e">
        <f aca="false">IF(AND(#REF!=#REF!,K:K="stroke",M:M="positive",S671&lt;&gt;"1"),1,"")</f>
        <v>#REF!</v>
      </c>
      <c r="U671" s="1" t="e">
        <f aca="false">IF((AND(R671&lt;&gt;"",W671&lt;&gt;1,K:K="stroke",M:M="negative",#REF!=#REF!)),IF(W671&lt;&gt;0,"",1),"")</f>
        <v>#REF!</v>
      </c>
      <c r="V671" s="1" t="e">
        <f aca="false">IF(R671="","",(SUM(S671:U671)+W671))</f>
        <v>#REF!</v>
      </c>
      <c r="W671" s="1" t="e">
        <f aca="false">IF(#REF!&lt;&gt;#REF!,COUNTIFS($K$112:$K$1378,"up",#REF!,#REF!),"")</f>
        <v>#REF!</v>
      </c>
      <c r="X671" s="1" t="e">
        <f aca="false">IF(#REF!&lt;&gt;#REF!,COUNTIFS($K$112:$K$1378,"SRS",#REF!,#REF!),"")</f>
        <v>#REF!</v>
      </c>
      <c r="Y671" s="1" t="e">
        <f aca="false">IF(R671&lt;&gt;"",IF(R671=1,"",COUNTIFS($O$112:$O$1378,"&gt;40",#REF!,#REF!)),"")</f>
        <v>#REF!</v>
      </c>
      <c r="Z671" s="1" t="s">
        <v>40</v>
      </c>
      <c r="AA671" s="1"/>
      <c r="AB671" s="1"/>
      <c r="AC671" s="1"/>
      <c r="AD671" s="1"/>
      <c r="AE671" s="1"/>
      <c r="AF671" s="1"/>
      <c r="AG671" s="1"/>
      <c r="AH671" s="1"/>
    </row>
    <row r="672" s="11" customFormat="true" ht="15.75" hidden="false" customHeight="false" outlineLevel="0" collapsed="false">
      <c r="A672" s="1" t="n">
        <f aca="false">I672+(H672*60)+(G672*3600)</f>
        <v>61461</v>
      </c>
      <c r="B672" s="2" t="str">
        <f aca="false">CONCATENATE(D672,E672,F672,G672,H672,I672)</f>
        <v>2017112417421</v>
      </c>
      <c r="C672" s="1" t="str">
        <f aca="false">CONCATENATE(D672,E672,F672)</f>
        <v>20171124</v>
      </c>
      <c r="D672" s="1" t="n">
        <v>2017</v>
      </c>
      <c r="E672" s="1" t="n">
        <v>11</v>
      </c>
      <c r="F672" s="1" t="n">
        <v>24</v>
      </c>
      <c r="G672" s="1" t="n">
        <v>17</v>
      </c>
      <c r="H672" s="1" t="n">
        <v>4</v>
      </c>
      <c r="I672" s="1" t="n">
        <v>21</v>
      </c>
      <c r="J672" s="1" t="n">
        <v>187</v>
      </c>
      <c r="K672" s="1" t="s">
        <v>17</v>
      </c>
      <c r="L672" s="1" t="e">
        <f aca="false">IF(#REF!=#REF!,IF(K672="Stroke",IF(K673="Stroke",IF((J673-J672)&lt;0,1000+J673-J672,J673-J672),""),""),"")</f>
        <v>#REF!</v>
      </c>
      <c r="M672" s="1" t="s">
        <v>1</v>
      </c>
      <c r="N672" s="1" t="s">
        <v>2</v>
      </c>
      <c r="O672" s="1" t="n">
        <v>465</v>
      </c>
      <c r="P672" s="1" t="e">
        <f aca="false">IF(#REF!=#REF!,IF(K672="Stroke",IF(K673="Stroke",IF(#REF!=#REF!,IF(Q672=Q673,IF((J673-J672)&lt;0,1000+J673-J672-O672,J673-J672-O672),""),""),""),""),"")</f>
        <v>#REF!</v>
      </c>
      <c r="Q672" s="1" t="n">
        <v>3</v>
      </c>
      <c r="R672" s="1" t="e">
        <f aca="false">IF(#REF!&lt;&gt;#REF!,COUNTIFS($K$112:$K$1378,$K$112,#REF!,#REF!),"")</f>
        <v>#REF!</v>
      </c>
      <c r="S672" s="1" t="e">
        <f aca="false">IF(AND(#REF!&lt;&gt;#REF!,#REF!=#REF!,M672="positive",M673="negative"),1,"")</f>
        <v>#REF!</v>
      </c>
      <c r="T672" s="1" t="e">
        <f aca="false">IF(AND(#REF!=#REF!,K:K="stroke",M:M="positive",S672&lt;&gt;"1"),1,"")</f>
        <v>#REF!</v>
      </c>
      <c r="U672" s="1" t="e">
        <f aca="false">IF((AND(R672&lt;&gt;"",W672&lt;&gt;1,K:K="stroke",M:M="negative",#REF!=#REF!)),IF(W672&lt;&gt;0,"",1),"")</f>
        <v>#REF!</v>
      </c>
      <c r="V672" s="1" t="e">
        <f aca="false">IF(R672="","",(SUM(S672:U672)+W672))</f>
        <v>#REF!</v>
      </c>
      <c r="W672" s="1" t="e">
        <f aca="false">IF(#REF!&lt;&gt;#REF!,COUNTIFS($K$112:$K$1378,"up",#REF!,#REF!),"")</f>
        <v>#REF!</v>
      </c>
      <c r="X672" s="1" t="e">
        <f aca="false">IF(#REF!&lt;&gt;#REF!,COUNTIFS($K$112:$K$1378,"SRS",#REF!,#REF!),"")</f>
        <v>#REF!</v>
      </c>
      <c r="Y672" s="1" t="e">
        <f aca="false">IF(R672&lt;&gt;"",IF(R672=1,"",COUNTIFS($O$112:$O$1378,"&gt;40",#REF!,#REF!)),"")</f>
        <v>#REF!</v>
      </c>
      <c r="Z672" s="1" t="s">
        <v>19</v>
      </c>
      <c r="AA672" s="1"/>
      <c r="AB672" s="1"/>
      <c r="AC672" s="1"/>
      <c r="AD672" s="1"/>
      <c r="AE672" s="1"/>
      <c r="AF672" s="1"/>
      <c r="AG672" s="1"/>
      <c r="AH672" s="1"/>
    </row>
    <row r="673" s="11" customFormat="true" ht="15.75" hidden="false" customHeight="false" outlineLevel="0" collapsed="false">
      <c r="A673" s="1" t="n">
        <f aca="false">I673+(H673*60)+(G673*3600)</f>
        <v>61461</v>
      </c>
      <c r="B673" s="2" t="str">
        <f aca="false">CONCATENATE(D673,E673,F673,G673,H673,I673)</f>
        <v>2017112417421</v>
      </c>
      <c r="C673" s="1" t="str">
        <f aca="false">CONCATENATE(D673,E673,F673)</f>
        <v>20171124</v>
      </c>
      <c r="D673" s="1" t="n">
        <v>2017</v>
      </c>
      <c r="E673" s="1" t="n">
        <v>11</v>
      </c>
      <c r="F673" s="1" t="n">
        <v>24</v>
      </c>
      <c r="G673" s="1" t="n">
        <v>17</v>
      </c>
      <c r="H673" s="1" t="n">
        <v>4</v>
      </c>
      <c r="I673" s="1" t="n">
        <v>21</v>
      </c>
      <c r="J673" s="1" t="n">
        <v>272</v>
      </c>
      <c r="K673" s="17" t="s">
        <v>21</v>
      </c>
      <c r="L673" s="1" t="e">
        <f aca="false">IF(#REF!=#REF!,IF(K673="Stroke",IF(K674="Stroke",IF((J674-J673)&lt;0,1000+J674-J673,J674-J673),""),""),"")</f>
        <v>#REF!</v>
      </c>
      <c r="M673" s="1" t="s">
        <v>1</v>
      </c>
      <c r="N673" s="1" t="s">
        <v>2</v>
      </c>
      <c r="O673" s="1" t="n">
        <v>0</v>
      </c>
      <c r="P673" s="1" t="e">
        <f aca="false">IF(#REF!=#REF!,IF(K673="Stroke",IF(K674="Stroke",IF(#REF!=#REF!,IF(Q673=Q674,IF((J674-J673)&lt;0,1000+J674-J673-O673,J674-J673-O673),""),""),""),""),"")</f>
        <v>#REF!</v>
      </c>
      <c r="Q673" s="1" t="n">
        <v>2</v>
      </c>
      <c r="R673" s="1" t="e">
        <f aca="false">IF(#REF!&lt;&gt;#REF!,COUNTIFS($K$112:$K$1378,$K$112,#REF!,#REF!),"")</f>
        <v>#REF!</v>
      </c>
      <c r="S673" s="1" t="e">
        <f aca="false">IF(AND(#REF!&lt;&gt;#REF!,#REF!=#REF!,M673="positive",M674="negative"),1,"")</f>
        <v>#REF!</v>
      </c>
      <c r="T673" s="1" t="e">
        <f aca="false">IF(AND(#REF!=#REF!,K:K="stroke",M:M="positive",S673&lt;&gt;"1"),1,"")</f>
        <v>#REF!</v>
      </c>
      <c r="U673" s="1" t="e">
        <f aca="false">IF((AND(R673&lt;&gt;"",W673&lt;&gt;1,K:K="stroke",M:M="negative",#REF!=#REF!)),IF(W673&lt;&gt;0,"",1),"")</f>
        <v>#REF!</v>
      </c>
      <c r="V673" s="1" t="e">
        <f aca="false">IF(R673="","",(SUM(S673:U673)+W673))</f>
        <v>#REF!</v>
      </c>
      <c r="W673" s="1" t="e">
        <f aca="false">IF(#REF!&lt;&gt;#REF!,COUNTIFS($K$112:$K$1378,"up",#REF!,#REF!),"")</f>
        <v>#REF!</v>
      </c>
      <c r="X673" s="1" t="e">
        <f aca="false">IF(#REF!&lt;&gt;#REF!,COUNTIFS($K$112:$K$1378,"SRS",#REF!,#REF!),"")</f>
        <v>#REF!</v>
      </c>
      <c r="Y673" s="1" t="e">
        <f aca="false">IF(R673&lt;&gt;"",IF(R673=1,"",COUNTIFS($O$112:$O$1378,"&gt;40",#REF!,#REF!)),"")</f>
        <v>#REF!</v>
      </c>
      <c r="Z673" s="1"/>
      <c r="AA673" s="1"/>
      <c r="AB673" s="1"/>
      <c r="AC673" s="1"/>
      <c r="AD673" s="1"/>
      <c r="AE673" s="1"/>
      <c r="AF673" s="1"/>
      <c r="AG673" s="1"/>
      <c r="AH673" s="1"/>
    </row>
    <row r="674" s="11" customFormat="true" ht="15.75" hidden="false" customHeight="false" outlineLevel="0" collapsed="false">
      <c r="A674" s="1" t="n">
        <f aca="false">I674+(H674*60)+(G674*3600)</f>
        <v>61461</v>
      </c>
      <c r="B674" s="2" t="str">
        <f aca="false">CONCATENATE(D674,E674,F674,G674,H674,I674)</f>
        <v>2017112417421</v>
      </c>
      <c r="C674" s="1" t="str">
        <f aca="false">CONCATENATE(D674,E674,F674)</f>
        <v>20171124</v>
      </c>
      <c r="D674" s="1" t="n">
        <v>2017</v>
      </c>
      <c r="E674" s="1" t="n">
        <v>11</v>
      </c>
      <c r="F674" s="1" t="n">
        <v>24</v>
      </c>
      <c r="G674" s="1" t="n">
        <v>17</v>
      </c>
      <c r="H674" s="1" t="n">
        <v>4</v>
      </c>
      <c r="I674" s="1" t="n">
        <v>21</v>
      </c>
      <c r="J674" s="1" t="n">
        <v>349</v>
      </c>
      <c r="K674" s="17" t="s">
        <v>21</v>
      </c>
      <c r="L674" s="1" t="e">
        <f aca="false">IF(#REF!=#REF!,IF(K674="Stroke",IF(K675="Stroke",IF((J675-J674)&lt;0,1000+J675-J674,J675-J674),""),""),"")</f>
        <v>#REF!</v>
      </c>
      <c r="M674" s="1" t="s">
        <v>1</v>
      </c>
      <c r="N674" s="1" t="s">
        <v>2</v>
      </c>
      <c r="O674" s="1" t="n">
        <v>0</v>
      </c>
      <c r="P674" s="1" t="e">
        <f aca="false">IF(#REF!=#REF!,IF(K674="Stroke",IF(K675="Stroke",IF(#REF!=#REF!,IF(Q674=Q675,IF((J675-J674)&lt;0,1000+J675-J674-O674,J675-J674-O674),""),""),""),""),"")</f>
        <v>#REF!</v>
      </c>
      <c r="Q674" s="1" t="n">
        <v>2</v>
      </c>
      <c r="R674" s="1" t="e">
        <f aca="false">IF(#REF!&lt;&gt;#REF!,COUNTIFS($K$112:$K$1378,$K$112,#REF!,#REF!),"")</f>
        <v>#REF!</v>
      </c>
      <c r="S674" s="1" t="e">
        <f aca="false">IF(AND(#REF!&lt;&gt;#REF!,#REF!=#REF!,M674="positive",M675="negative"),1,"")</f>
        <v>#REF!</v>
      </c>
      <c r="T674" s="1" t="e">
        <f aca="false">IF(AND(#REF!=#REF!,K:K="stroke",M:M="positive",S674&lt;&gt;"1"),1,"")</f>
        <v>#REF!</v>
      </c>
      <c r="U674" s="1" t="e">
        <f aca="false">IF((AND(R674&lt;&gt;"",W674&lt;&gt;1,K:K="stroke",M:M="negative",#REF!=#REF!)),IF(W674&lt;&gt;0,"",1),"")</f>
        <v>#REF!</v>
      </c>
      <c r="V674" s="1" t="e">
        <f aca="false">IF(R674="","",(SUM(S674:U674)+W674))</f>
        <v>#REF!</v>
      </c>
      <c r="W674" s="1" t="e">
        <f aca="false">IF(#REF!&lt;&gt;#REF!,COUNTIFS($K$112:$K$1378,"up",#REF!,#REF!),"")</f>
        <v>#REF!</v>
      </c>
      <c r="X674" s="1" t="e">
        <f aca="false">IF(#REF!&lt;&gt;#REF!,COUNTIFS($K$112:$K$1378,"SRS",#REF!,#REF!),"")</f>
        <v>#REF!</v>
      </c>
      <c r="Y674" s="1" t="e">
        <f aca="false">IF(R674&lt;&gt;"",IF(R674=1,"",COUNTIFS($O$112:$O$1378,"&gt;40",#REF!,#REF!)),"")</f>
        <v>#REF!</v>
      </c>
      <c r="Z674" s="1"/>
      <c r="AA674" s="1"/>
      <c r="AB674" s="1"/>
      <c r="AC674" s="1"/>
      <c r="AD674" s="1"/>
      <c r="AE674" s="1"/>
      <c r="AF674" s="1"/>
      <c r="AG674" s="1"/>
      <c r="AH674" s="1"/>
    </row>
    <row r="675" s="11" customFormat="true" ht="15.75" hidden="false" customHeight="false" outlineLevel="0" collapsed="false">
      <c r="A675" s="1" t="n">
        <f aca="false">I675+(H675*60)+(G675*3600)</f>
        <v>61461</v>
      </c>
      <c r="B675" s="2" t="str">
        <f aca="false">CONCATENATE(D675,E675,F675,G675,H675,I675)</f>
        <v>2017112417421</v>
      </c>
      <c r="C675" s="1" t="str">
        <f aca="false">CONCATENATE(D675,E675,F675)</f>
        <v>20171124</v>
      </c>
      <c r="D675" s="1" t="n">
        <v>2017</v>
      </c>
      <c r="E675" s="1" t="n">
        <v>11</v>
      </c>
      <c r="F675" s="1" t="n">
        <v>24</v>
      </c>
      <c r="G675" s="1" t="n">
        <v>17</v>
      </c>
      <c r="H675" s="1" t="n">
        <v>4</v>
      </c>
      <c r="I675" s="1" t="n">
        <v>21</v>
      </c>
      <c r="J675" s="1" t="n">
        <v>359</v>
      </c>
      <c r="K675" s="17" t="s">
        <v>21</v>
      </c>
      <c r="L675" s="1" t="e">
        <f aca="false">IF(#REF!=#REF!,IF(K675="Stroke",IF(K676="Stroke",IF((J676-J675)&lt;0,1000+J676-J675,J676-J675),""),""),"")</f>
        <v>#REF!</v>
      </c>
      <c r="M675" s="1" t="s">
        <v>1</v>
      </c>
      <c r="N675" s="1" t="s">
        <v>2</v>
      </c>
      <c r="O675" s="1" t="n">
        <v>0</v>
      </c>
      <c r="P675" s="1" t="e">
        <f aca="false">IF(#REF!=#REF!,IF(K675="Stroke",IF(K676="Stroke",IF(#REF!=#REF!,IF(Q675=Q676,IF((J676-J675)&lt;0,1000+J676-J675-O675,J676-J675-O675),""),""),""),""),"")</f>
        <v>#REF!</v>
      </c>
      <c r="Q675" s="1" t="n">
        <v>3</v>
      </c>
      <c r="R675" s="1" t="e">
        <f aca="false">IF(#REF!&lt;&gt;#REF!,COUNTIFS($K$112:$K$1378,$K$112,#REF!,#REF!),"")</f>
        <v>#REF!</v>
      </c>
      <c r="S675" s="1" t="e">
        <f aca="false">IF(AND(#REF!&lt;&gt;#REF!,#REF!=#REF!,M675="positive",M676="negative"),1,"")</f>
        <v>#REF!</v>
      </c>
      <c r="T675" s="1" t="e">
        <f aca="false">IF(AND(#REF!=#REF!,K:K="stroke",M:M="positive",S675&lt;&gt;"1"),1,"")</f>
        <v>#REF!</v>
      </c>
      <c r="U675" s="1" t="e">
        <f aca="false">IF((AND(R675&lt;&gt;"",W675&lt;&gt;1,K:K="stroke",M:M="negative",#REF!=#REF!)),IF(W675&lt;&gt;0,"",1),"")</f>
        <v>#REF!</v>
      </c>
      <c r="V675" s="1" t="e">
        <f aca="false">IF(R675="","",(SUM(S675:U675)+W675))</f>
        <v>#REF!</v>
      </c>
      <c r="W675" s="1" t="e">
        <f aca="false">IF(#REF!&lt;&gt;#REF!,COUNTIFS($K$112:$K$1378,"up",#REF!,#REF!),"")</f>
        <v>#REF!</v>
      </c>
      <c r="X675" s="1" t="e">
        <f aca="false">IF(#REF!&lt;&gt;#REF!,COUNTIFS($K$112:$K$1378,"SRS",#REF!,#REF!),"")</f>
        <v>#REF!</v>
      </c>
      <c r="Y675" s="1" t="e">
        <f aca="false">IF(R675&lt;&gt;"",IF(R675=1,"",COUNTIFS($O$112:$O$1378,"&gt;40",#REF!,#REF!)),"")</f>
        <v>#REF!</v>
      </c>
      <c r="Z675" s="1"/>
      <c r="AA675" s="1"/>
      <c r="AB675" s="1"/>
      <c r="AC675" s="1"/>
      <c r="AD675" s="1"/>
      <c r="AE675" s="1"/>
      <c r="AF675" s="1"/>
      <c r="AG675" s="1"/>
      <c r="AH675" s="1"/>
    </row>
    <row r="676" s="11" customFormat="true" ht="15.75" hidden="false" customHeight="false" outlineLevel="0" collapsed="false">
      <c r="A676" s="1" t="n">
        <f aca="false">I676+(H676*60)+(G676*3600)</f>
        <v>61461</v>
      </c>
      <c r="B676" s="2" t="str">
        <f aca="false">CONCATENATE(D676,E676,F676,G676,H676,I676)</f>
        <v>2017112417421</v>
      </c>
      <c r="C676" s="1" t="str">
        <f aca="false">CONCATENATE(D676,E676,F676)</f>
        <v>20171124</v>
      </c>
      <c r="D676" s="1" t="n">
        <v>2017</v>
      </c>
      <c r="E676" s="1" t="n">
        <v>11</v>
      </c>
      <c r="F676" s="1" t="n">
        <v>24</v>
      </c>
      <c r="G676" s="1" t="n">
        <v>17</v>
      </c>
      <c r="H676" s="1" t="n">
        <v>4</v>
      </c>
      <c r="I676" s="1" t="n">
        <v>21</v>
      </c>
      <c r="J676" s="1" t="n">
        <v>379</v>
      </c>
      <c r="K676" s="17" t="s">
        <v>21</v>
      </c>
      <c r="L676" s="1" t="e">
        <f aca="false">IF(#REF!=#REF!,IF(K676="Stroke",IF(K677="Stroke",IF((J677-J676)&lt;0,1000+J677-J676,J677-J676),""),""),"")</f>
        <v>#REF!</v>
      </c>
      <c r="M676" s="1" t="s">
        <v>1</v>
      </c>
      <c r="N676" s="1" t="s">
        <v>2</v>
      </c>
      <c r="O676" s="1" t="n">
        <v>0</v>
      </c>
      <c r="P676" s="1" t="e">
        <f aca="false">IF(#REF!=#REF!,IF(K676="Stroke",IF(K677="Stroke",IF(#REF!=#REF!,IF(Q676=Q677,IF((J677-J676)&lt;0,1000+J677-J676-O676,J677-J676-O676),""),""),""),""),"")</f>
        <v>#REF!</v>
      </c>
      <c r="Q676" s="1" t="n">
        <v>2</v>
      </c>
      <c r="R676" s="1" t="e">
        <f aca="false">IF(#REF!&lt;&gt;#REF!,COUNTIFS($K$112:$K$1378,$K$112,#REF!,#REF!),"")</f>
        <v>#REF!</v>
      </c>
      <c r="S676" s="1" t="e">
        <f aca="false">IF(AND(#REF!&lt;&gt;#REF!,#REF!=#REF!,M676="positive",M677="negative"),1,"")</f>
        <v>#REF!</v>
      </c>
      <c r="T676" s="1" t="e">
        <f aca="false">IF(AND(#REF!=#REF!,K:K="stroke",M:M="positive",S676&lt;&gt;"1"),1,"")</f>
        <v>#REF!</v>
      </c>
      <c r="U676" s="1" t="e">
        <f aca="false">IF((AND(R676&lt;&gt;"",W676&lt;&gt;1,K:K="stroke",M:M="negative",#REF!=#REF!)),IF(W676&lt;&gt;0,"",1),"")</f>
        <v>#REF!</v>
      </c>
      <c r="V676" s="1" t="e">
        <f aca="false">IF(R676="","",(SUM(S676:U676)+W676))</f>
        <v>#REF!</v>
      </c>
      <c r="W676" s="1" t="e">
        <f aca="false">IF(#REF!&lt;&gt;#REF!,COUNTIFS($K$112:$K$1378,"up",#REF!,#REF!),"")</f>
        <v>#REF!</v>
      </c>
      <c r="X676" s="1" t="e">
        <f aca="false">IF(#REF!&lt;&gt;#REF!,COUNTIFS($K$112:$K$1378,"SRS",#REF!,#REF!),"")</f>
        <v>#REF!</v>
      </c>
      <c r="Y676" s="1" t="e">
        <f aca="false">IF(R676&lt;&gt;"",IF(R676=1,"",COUNTIFS($O$112:$O$1378,"&gt;40",#REF!,#REF!)),"")</f>
        <v>#REF!</v>
      </c>
      <c r="Z676" s="1"/>
      <c r="AA676" s="1"/>
      <c r="AB676" s="1"/>
      <c r="AC676" s="1"/>
      <c r="AD676" s="1"/>
      <c r="AE676" s="1"/>
      <c r="AF676" s="1"/>
      <c r="AG676" s="1"/>
      <c r="AH676" s="1"/>
    </row>
    <row r="677" s="11" customFormat="true" ht="15.75" hidden="false" customHeight="false" outlineLevel="0" collapsed="false">
      <c r="A677" s="1" t="n">
        <f aca="false">I677+(H677*60)+(G677*3600)</f>
        <v>61461</v>
      </c>
      <c r="B677" s="2" t="str">
        <f aca="false">CONCATENATE(D677,E677,F677,G677,H677,I677)</f>
        <v>2017112417421</v>
      </c>
      <c r="C677" s="1" t="str">
        <f aca="false">CONCATENATE(D677,E677,F677)</f>
        <v>20171124</v>
      </c>
      <c r="D677" s="1" t="n">
        <v>2017</v>
      </c>
      <c r="E677" s="1" t="n">
        <v>11</v>
      </c>
      <c r="F677" s="1" t="n">
        <v>24</v>
      </c>
      <c r="G677" s="1" t="n">
        <v>17</v>
      </c>
      <c r="H677" s="1" t="n">
        <v>4</v>
      </c>
      <c r="I677" s="1" t="n">
        <v>21</v>
      </c>
      <c r="J677" s="1" t="n">
        <v>404</v>
      </c>
      <c r="K677" s="17" t="s">
        <v>21</v>
      </c>
      <c r="L677" s="1" t="e">
        <f aca="false">IF(#REF!=#REF!,IF(K677="Stroke",IF(K678="Stroke",IF((J678-J677)&lt;0,1000+J678-J677,J678-J677),""),""),"")</f>
        <v>#REF!</v>
      </c>
      <c r="M677" s="1" t="s">
        <v>1</v>
      </c>
      <c r="N677" s="1" t="s">
        <v>2</v>
      </c>
      <c r="O677" s="1" t="n">
        <v>0</v>
      </c>
      <c r="P677" s="1" t="e">
        <f aca="false">IF(#REF!=#REF!,IF(K677="Stroke",IF(K678="Stroke",IF(#REF!=#REF!,IF(Q677=Q678,IF((J678-J677)&lt;0,1000+J678-J677-O677,J678-J677-O677),""),""),""),""),"")</f>
        <v>#REF!</v>
      </c>
      <c r="Q677" s="1" t="n">
        <v>2</v>
      </c>
      <c r="R677" s="1" t="e">
        <f aca="false">IF(#REF!&lt;&gt;#REF!,COUNTIFS($K$112:$K$1378,$K$112,#REF!,#REF!),"")</f>
        <v>#REF!</v>
      </c>
      <c r="S677" s="1" t="e">
        <f aca="false">IF(AND(#REF!&lt;&gt;#REF!,#REF!=#REF!,M677="positive",M678="negative"),1,"")</f>
        <v>#REF!</v>
      </c>
      <c r="T677" s="1" t="e">
        <f aca="false">IF(AND(#REF!=#REF!,K:K="stroke",M:M="positive",S677&lt;&gt;"1"),1,"")</f>
        <v>#REF!</v>
      </c>
      <c r="U677" s="1" t="e">
        <f aca="false">IF((AND(R677&lt;&gt;"",W677&lt;&gt;1,K:K="stroke",M:M="negative",#REF!=#REF!)),IF(W677&lt;&gt;0,"",1),"")</f>
        <v>#REF!</v>
      </c>
      <c r="V677" s="1" t="e">
        <f aca="false">IF(R677="","",(SUM(S677:U677)+W677))</f>
        <v>#REF!</v>
      </c>
      <c r="W677" s="1" t="e">
        <f aca="false">IF(#REF!&lt;&gt;#REF!,COUNTIFS($K$112:$K$1378,"up",#REF!,#REF!),"")</f>
        <v>#REF!</v>
      </c>
      <c r="X677" s="1" t="e">
        <f aca="false">IF(#REF!&lt;&gt;#REF!,COUNTIFS($K$112:$K$1378,"SRS",#REF!,#REF!),"")</f>
        <v>#REF!</v>
      </c>
      <c r="Y677" s="1" t="e">
        <f aca="false">IF(R677&lt;&gt;"",IF(R677=1,"",COUNTIFS($O$112:$O$1378,"&gt;40",#REF!,#REF!)),"")</f>
        <v>#REF!</v>
      </c>
      <c r="Z677" s="1"/>
      <c r="AA677" s="1"/>
      <c r="AB677" s="1"/>
      <c r="AC677" s="1"/>
      <c r="AD677" s="1"/>
      <c r="AE677" s="1"/>
      <c r="AF677" s="1"/>
      <c r="AG677" s="1"/>
      <c r="AH677" s="1"/>
    </row>
    <row r="678" s="11" customFormat="true" ht="15.75" hidden="false" customHeight="false" outlineLevel="0" collapsed="false">
      <c r="A678" s="1" t="n">
        <f aca="false">I678+(H678*60)+(G678*3600)</f>
        <v>61461</v>
      </c>
      <c r="B678" s="2" t="str">
        <f aca="false">CONCATENATE(D678,E678,F678,G678,H678,I678)</f>
        <v>2017112417421</v>
      </c>
      <c r="C678" s="1" t="str">
        <f aca="false">CONCATENATE(D678,E678,F678)</f>
        <v>20171124</v>
      </c>
      <c r="D678" s="1" t="n">
        <v>2017</v>
      </c>
      <c r="E678" s="1" t="n">
        <v>11</v>
      </c>
      <c r="F678" s="1" t="n">
        <v>24</v>
      </c>
      <c r="G678" s="1" t="n">
        <v>17</v>
      </c>
      <c r="H678" s="1" t="n">
        <v>4</v>
      </c>
      <c r="I678" s="1" t="n">
        <v>21</v>
      </c>
      <c r="J678" s="1" t="n">
        <v>418</v>
      </c>
      <c r="K678" s="17" t="s">
        <v>21</v>
      </c>
      <c r="L678" s="1" t="e">
        <f aca="false">IF(#REF!=#REF!,IF(K678="Stroke",IF(K679="Stroke",IF((J679-J678)&lt;0,1000+J679-J678,J679-J678),""),""),"")</f>
        <v>#REF!</v>
      </c>
      <c r="M678" s="1" t="s">
        <v>1</v>
      </c>
      <c r="N678" s="1" t="s">
        <v>2</v>
      </c>
      <c r="O678" s="1" t="n">
        <v>0</v>
      </c>
      <c r="P678" s="1" t="e">
        <f aca="false">IF(#REF!=#REF!,IF(K678="Stroke",IF(K679="Stroke",IF(#REF!=#REF!,IF(Q678=Q679,IF((J679-J678)&lt;0,1000+J679-J678-O678,J679-J678-O678),""),""),""),""),"")</f>
        <v>#REF!</v>
      </c>
      <c r="Q678" s="1" t="n">
        <v>2</v>
      </c>
      <c r="R678" s="1" t="e">
        <f aca="false">IF(#REF!&lt;&gt;#REF!,COUNTIFS($K$112:$K$1378,$K$112,#REF!,#REF!),"")</f>
        <v>#REF!</v>
      </c>
      <c r="S678" s="1" t="e">
        <f aca="false">IF(AND(#REF!&lt;&gt;#REF!,#REF!=#REF!,M678="positive",M679="negative"),1,"")</f>
        <v>#REF!</v>
      </c>
      <c r="T678" s="1" t="e">
        <f aca="false">IF(AND(#REF!=#REF!,K:K="stroke",M:M="positive",S678&lt;&gt;"1"),1,"")</f>
        <v>#REF!</v>
      </c>
      <c r="U678" s="1" t="e">
        <f aca="false">IF((AND(R678&lt;&gt;"",W678&lt;&gt;1,K:K="stroke",M:M="negative",#REF!=#REF!)),IF(W678&lt;&gt;0,"",1),"")</f>
        <v>#REF!</v>
      </c>
      <c r="V678" s="1" t="e">
        <f aca="false">IF(R678="","",(SUM(S678:U678)+W678))</f>
        <v>#REF!</v>
      </c>
      <c r="W678" s="1" t="e">
        <f aca="false">IF(#REF!&lt;&gt;#REF!,COUNTIFS($K$112:$K$1378,"up",#REF!,#REF!),"")</f>
        <v>#REF!</v>
      </c>
      <c r="X678" s="1" t="e">
        <f aca="false">IF(#REF!&lt;&gt;#REF!,COUNTIFS($K$112:$K$1378,"SRS",#REF!,#REF!),"")</f>
        <v>#REF!</v>
      </c>
      <c r="Y678" s="1" t="e">
        <f aca="false">IF(R678&lt;&gt;"",IF(R678=1,"",COUNTIFS($O$112:$O$1378,"&gt;40",#REF!,#REF!)),"")</f>
        <v>#REF!</v>
      </c>
      <c r="Z678" s="1"/>
      <c r="AA678" s="1"/>
      <c r="AB678" s="1"/>
      <c r="AC678" s="1"/>
      <c r="AD678" s="1"/>
      <c r="AE678" s="1"/>
      <c r="AF678" s="1"/>
      <c r="AG678" s="1"/>
      <c r="AH678" s="1"/>
    </row>
    <row r="679" s="11" customFormat="true" ht="15.75" hidden="false" customHeight="false" outlineLevel="0" collapsed="false">
      <c r="A679" s="1" t="n">
        <f aca="false">I679+(H679*60)+(G679*3600)</f>
        <v>61461</v>
      </c>
      <c r="B679" s="2" t="str">
        <f aca="false">CONCATENATE(D679,E679,F679,G679,H679,I679)</f>
        <v>2017112417421</v>
      </c>
      <c r="C679" s="1" t="str">
        <f aca="false">CONCATENATE(D679,E679,F679)</f>
        <v>20171124</v>
      </c>
      <c r="D679" s="1" t="n">
        <v>2017</v>
      </c>
      <c r="E679" s="1" t="n">
        <v>11</v>
      </c>
      <c r="F679" s="1" t="n">
        <v>24</v>
      </c>
      <c r="G679" s="1" t="n">
        <v>17</v>
      </c>
      <c r="H679" s="1" t="n">
        <v>4</v>
      </c>
      <c r="I679" s="1" t="n">
        <v>21</v>
      </c>
      <c r="J679" s="1" t="n">
        <v>462</v>
      </c>
      <c r="K679" s="17" t="s">
        <v>21</v>
      </c>
      <c r="L679" s="1" t="e">
        <f aca="false">IF(#REF!=#REF!,IF(K679="Stroke",IF(K680="Stroke",IF((J680-J679)&lt;0,1000+J680-J679,J680-J679),""),""),"")</f>
        <v>#REF!</v>
      </c>
      <c r="M679" s="1" t="s">
        <v>1</v>
      </c>
      <c r="N679" s="1" t="s">
        <v>2</v>
      </c>
      <c r="O679" s="1" t="n">
        <v>0</v>
      </c>
      <c r="P679" s="1" t="e">
        <f aca="false">IF(#REF!=#REF!,IF(K679="Stroke",IF(K680="Stroke",IF(#REF!=#REF!,IF(Q679=Q680,IF((J680-J679)&lt;0,1000+J680-J679-O679,J680-J679-O679),""),""),""),""),"")</f>
        <v>#REF!</v>
      </c>
      <c r="Q679" s="1" t="n">
        <v>2</v>
      </c>
      <c r="R679" s="1" t="e">
        <f aca="false">IF(#REF!&lt;&gt;#REF!,COUNTIFS($K$112:$K$1378,$K$112,#REF!,#REF!),"")</f>
        <v>#REF!</v>
      </c>
      <c r="S679" s="1" t="e">
        <f aca="false">IF(AND(#REF!&lt;&gt;#REF!,#REF!=#REF!,M679="positive",M680="negative"),1,"")</f>
        <v>#REF!</v>
      </c>
      <c r="T679" s="1" t="e">
        <f aca="false">IF(AND(#REF!=#REF!,K:K="stroke",M:M="positive",S679&lt;&gt;"1"),1,"")</f>
        <v>#REF!</v>
      </c>
      <c r="U679" s="1" t="e">
        <f aca="false">IF((AND(R679&lt;&gt;"",W679&lt;&gt;1,K:K="stroke",M:M="negative",#REF!=#REF!)),IF(W679&lt;&gt;0,"",1),"")</f>
        <v>#REF!</v>
      </c>
      <c r="V679" s="1" t="e">
        <f aca="false">IF(R679="","",(SUM(S679:U679)+W679))</f>
        <v>#REF!</v>
      </c>
      <c r="W679" s="1" t="e">
        <f aca="false">IF(#REF!&lt;&gt;#REF!,COUNTIFS($K$112:$K$1378,"up",#REF!,#REF!),"")</f>
        <v>#REF!</v>
      </c>
      <c r="X679" s="1" t="e">
        <f aca="false">IF(#REF!&lt;&gt;#REF!,COUNTIFS($K$112:$K$1378,"SRS",#REF!,#REF!),"")</f>
        <v>#REF!</v>
      </c>
      <c r="Y679" s="1" t="e">
        <f aca="false">IF(R679&lt;&gt;"",IF(R679=1,"",COUNTIFS($O$112:$O$1378,"&gt;40",#REF!,#REF!)),"")</f>
        <v>#REF!</v>
      </c>
      <c r="Z679" s="1"/>
      <c r="AA679" s="1"/>
      <c r="AB679" s="1"/>
      <c r="AC679" s="1"/>
      <c r="AD679" s="1"/>
      <c r="AE679" s="1"/>
      <c r="AF679" s="1"/>
      <c r="AG679" s="1"/>
      <c r="AH679" s="1"/>
    </row>
    <row r="680" s="11" customFormat="true" ht="15.75" hidden="false" customHeight="false" outlineLevel="0" collapsed="false">
      <c r="A680" s="1" t="n">
        <f aca="false">I680+(H680*60)+(G680*3600)</f>
        <v>61461</v>
      </c>
      <c r="B680" s="2" t="str">
        <f aca="false">CONCATENATE(D680,E680,F680,G680,H680,I680)</f>
        <v>2017112417421</v>
      </c>
      <c r="C680" s="1" t="str">
        <f aca="false">CONCATENATE(D680,E680,F680)</f>
        <v>20171124</v>
      </c>
      <c r="D680" s="1" t="n">
        <v>2017</v>
      </c>
      <c r="E680" s="1" t="n">
        <v>11</v>
      </c>
      <c r="F680" s="1" t="n">
        <v>24</v>
      </c>
      <c r="G680" s="1" t="n">
        <v>17</v>
      </c>
      <c r="H680" s="1" t="n">
        <v>4</v>
      </c>
      <c r="I680" s="1" t="n">
        <v>21</v>
      </c>
      <c r="J680" s="1" t="n">
        <v>493</v>
      </c>
      <c r="K680" s="17" t="s">
        <v>21</v>
      </c>
      <c r="L680" s="1" t="e">
        <f aca="false">IF(#REF!=#REF!,IF(K680="Stroke",IF(K681="Stroke",IF((J681-J680)&lt;0,1000+J681-J680,J681-J680),""),""),"")</f>
        <v>#REF!</v>
      </c>
      <c r="M680" s="1" t="s">
        <v>1</v>
      </c>
      <c r="N680" s="1" t="s">
        <v>2</v>
      </c>
      <c r="O680" s="1" t="n">
        <v>0</v>
      </c>
      <c r="P680" s="1" t="e">
        <f aca="false">IF(#REF!=#REF!,IF(K680="Stroke",IF(K681="Stroke",IF(#REF!=#REF!,IF(Q680=Q681,IF((J681-J680)&lt;0,1000+J681-J680-O680,J681-J680-O680),""),""),""),""),"")</f>
        <v>#REF!</v>
      </c>
      <c r="Q680" s="1" t="n">
        <v>2</v>
      </c>
      <c r="R680" s="1" t="e">
        <f aca="false">IF(#REF!&lt;&gt;#REF!,COUNTIFS($K$112:$K$1378,$K$112,#REF!,#REF!),"")</f>
        <v>#REF!</v>
      </c>
      <c r="S680" s="1" t="e">
        <f aca="false">IF(AND(#REF!&lt;&gt;#REF!,#REF!=#REF!,M680="positive",M681="negative"),1,"")</f>
        <v>#REF!</v>
      </c>
      <c r="T680" s="1" t="e">
        <f aca="false">IF(AND(#REF!=#REF!,K:K="stroke",M:M="positive",S680&lt;&gt;"1"),1,"")</f>
        <v>#REF!</v>
      </c>
      <c r="U680" s="1" t="e">
        <f aca="false">IF((AND(R680&lt;&gt;"",W680&lt;&gt;1,K:K="stroke",M:M="negative",#REF!=#REF!)),IF(W680&lt;&gt;0,"",1),"")</f>
        <v>#REF!</v>
      </c>
      <c r="V680" s="1" t="e">
        <f aca="false">IF(R680="","",(SUM(S680:U680)+W680))</f>
        <v>#REF!</v>
      </c>
      <c r="W680" s="1" t="e">
        <f aca="false">IF(#REF!&lt;&gt;#REF!,COUNTIFS($K$112:$K$1378,"up",#REF!,#REF!),"")</f>
        <v>#REF!</v>
      </c>
      <c r="X680" s="1" t="e">
        <f aca="false">IF(#REF!&lt;&gt;#REF!,COUNTIFS($K$112:$K$1378,"SRS",#REF!,#REF!),"")</f>
        <v>#REF!</v>
      </c>
      <c r="Y680" s="1" t="e">
        <f aca="false">IF(R680&lt;&gt;"",IF(R680=1,"",COUNTIFS($O$112:$O$1378,"&gt;40",#REF!,#REF!)),"")</f>
        <v>#REF!</v>
      </c>
      <c r="Z680" s="1"/>
      <c r="AA680" s="1"/>
      <c r="AB680" s="1"/>
      <c r="AC680" s="1"/>
      <c r="AD680" s="1"/>
      <c r="AE680" s="1"/>
      <c r="AF680" s="1"/>
      <c r="AG680" s="1"/>
      <c r="AH680" s="1"/>
    </row>
    <row r="681" s="5" customFormat="true" ht="15.75" hidden="false" customHeight="false" outlineLevel="0" collapsed="false">
      <c r="A681" s="1" t="n">
        <f aca="false">I681+(H681*60)+(G681*3600)</f>
        <v>61461</v>
      </c>
      <c r="B681" s="2" t="str">
        <f aca="false">CONCATENATE(D681,E681,F681,G681,H681,I681)</f>
        <v>2017112417421</v>
      </c>
      <c r="C681" s="1" t="str">
        <f aca="false">CONCATENATE(D681,E681,F681)</f>
        <v>20171124</v>
      </c>
      <c r="D681" s="1" t="n">
        <v>2017</v>
      </c>
      <c r="E681" s="1" t="n">
        <v>11</v>
      </c>
      <c r="F681" s="1" t="n">
        <v>24</v>
      </c>
      <c r="G681" s="1" t="n">
        <v>17</v>
      </c>
      <c r="H681" s="1" t="n">
        <v>4</v>
      </c>
      <c r="I681" s="1" t="n">
        <v>21</v>
      </c>
      <c r="J681" s="1" t="n">
        <v>514</v>
      </c>
      <c r="K681" s="17" t="s">
        <v>21</v>
      </c>
      <c r="L681" s="1" t="e">
        <f aca="false">IF(#REF!=#REF!,IF(K681="Stroke",IF(K682="Stroke",IF((J682-J681)&lt;0,1000+J682-J681,J682-J681),""),""),"")</f>
        <v>#REF!</v>
      </c>
      <c r="M681" s="1" t="s">
        <v>1</v>
      </c>
      <c r="N681" s="1" t="s">
        <v>2</v>
      </c>
      <c r="O681" s="1" t="n">
        <v>0</v>
      </c>
      <c r="P681" s="1" t="e">
        <f aca="false">IF(#REF!=#REF!,IF(K681="Stroke",IF(K682="Stroke",IF(#REF!=#REF!,IF(Q681=Q682,IF((J682-J681)&lt;0,1000+J682-J681-O681,J682-J681-O681),""),""),""),""),"")</f>
        <v>#REF!</v>
      </c>
      <c r="Q681" s="1" t="n">
        <v>2</v>
      </c>
      <c r="R681" s="1" t="e">
        <f aca="false">IF(#REF!&lt;&gt;#REF!,COUNTIFS($K$112:$K$1378,$K$112,#REF!,#REF!),"")</f>
        <v>#REF!</v>
      </c>
      <c r="S681" s="1" t="e">
        <f aca="false">IF(AND(#REF!&lt;&gt;#REF!,#REF!=#REF!,M681="positive",M682="negative"),1,"")</f>
        <v>#REF!</v>
      </c>
      <c r="T681" s="1" t="e">
        <f aca="false">IF(AND(#REF!=#REF!,K:K="stroke",M:M="positive",S681&lt;&gt;"1"),1,"")</f>
        <v>#REF!</v>
      </c>
      <c r="U681" s="1" t="e">
        <f aca="false">IF((AND(R681&lt;&gt;"",W681&lt;&gt;1,K:K="stroke",M:M="negative",#REF!=#REF!)),IF(W681&lt;&gt;0,"",1),"")</f>
        <v>#REF!</v>
      </c>
      <c r="V681" s="1" t="e">
        <f aca="false">IF(R681="","",(SUM(S681:U681)+W681))</f>
        <v>#REF!</v>
      </c>
      <c r="W681" s="1" t="e">
        <f aca="false">IF(#REF!&lt;&gt;#REF!,COUNTIFS($K$112:$K$1378,"up",#REF!,#REF!),"")</f>
        <v>#REF!</v>
      </c>
      <c r="X681" s="1" t="e">
        <f aca="false">IF(#REF!&lt;&gt;#REF!,COUNTIFS($K$112:$K$1378,"SRS",#REF!,#REF!),"")</f>
        <v>#REF!</v>
      </c>
      <c r="Y681" s="1" t="e">
        <f aca="false">IF(R681&lt;&gt;"",IF(R681=1,"",COUNTIFS($O$112:$O$1378,"&gt;40",#REF!,#REF!)),"")</f>
        <v>#REF!</v>
      </c>
      <c r="Z681" s="1"/>
      <c r="AA681" s="1"/>
      <c r="AB681" s="1"/>
      <c r="AC681" s="1"/>
      <c r="AD681" s="1"/>
      <c r="AE681" s="1"/>
      <c r="AF681" s="1"/>
      <c r="AG681" s="1"/>
      <c r="AH681" s="1"/>
    </row>
    <row r="682" customFormat="false" ht="15.75" hidden="false" customHeight="false" outlineLevel="0" collapsed="false">
      <c r="A682" s="1" t="n">
        <f aca="false">I682+(H682*60)+(G682*3600)</f>
        <v>61461</v>
      </c>
      <c r="B682" s="2" t="str">
        <f aca="false">CONCATENATE(D682,E682,F682,G682,H682,I682)</f>
        <v>2017112417421</v>
      </c>
      <c r="C682" s="1" t="str">
        <f aca="false">CONCATENATE(D682,E682,F682)</f>
        <v>20171124</v>
      </c>
      <c r="D682" s="1" t="n">
        <v>2017</v>
      </c>
      <c r="E682" s="1" t="n">
        <v>11</v>
      </c>
      <c r="F682" s="1" t="n">
        <v>24</v>
      </c>
      <c r="G682" s="1" t="n">
        <v>17</v>
      </c>
      <c r="H682" s="1" t="n">
        <v>4</v>
      </c>
      <c r="I682" s="1" t="n">
        <v>21</v>
      </c>
      <c r="J682" s="1" t="n">
        <v>557</v>
      </c>
      <c r="K682" s="17" t="s">
        <v>21</v>
      </c>
      <c r="L682" s="1" t="e">
        <f aca="false">IF(#REF!=#REF!,IF(K682="Stroke",IF(K683="Stroke",IF((J683-J682)&lt;0,1000+J683-J682,J683-J682),""),""),"")</f>
        <v>#REF!</v>
      </c>
      <c r="M682" s="1" t="s">
        <v>1</v>
      </c>
      <c r="N682" s="1" t="s">
        <v>2</v>
      </c>
      <c r="O682" s="1" t="n">
        <v>0</v>
      </c>
      <c r="P682" s="1" t="e">
        <f aca="false">IF(#REF!=#REF!,IF(K682="Stroke",IF(K683="Stroke",IF(#REF!=#REF!,IF(Q682=Q683,IF((J683-J682)&lt;0,1000+J683-J682-O682,J683-J682-O682),""),""),""),""),"")</f>
        <v>#REF!</v>
      </c>
      <c r="Q682" s="1" t="n">
        <v>2</v>
      </c>
      <c r="R682" s="1" t="e">
        <f aca="false">IF(#REF!&lt;&gt;#REF!,COUNTIFS($K$112:$K$1378,$K$112,#REF!,#REF!),"")</f>
        <v>#REF!</v>
      </c>
      <c r="S682" s="1" t="e">
        <f aca="false">IF(AND(#REF!&lt;&gt;#REF!,#REF!=#REF!,M682="positive",M683="negative"),1,"")</f>
        <v>#REF!</v>
      </c>
      <c r="T682" s="1" t="e">
        <f aca="false">IF(AND(#REF!=#REF!,K:K="stroke",M:M="positive",S682&lt;&gt;"1"),1,"")</f>
        <v>#REF!</v>
      </c>
      <c r="U682" s="1" t="e">
        <f aca="false">IF((AND(R682&lt;&gt;"",W682&lt;&gt;1,K:K="stroke",M:M="negative",#REF!=#REF!)),IF(W682&lt;&gt;0,"",1),"")</f>
        <v>#REF!</v>
      </c>
      <c r="V682" s="1" t="e">
        <f aca="false">IF(R682="","",(SUM(S682:U682)+W682))</f>
        <v>#REF!</v>
      </c>
      <c r="W682" s="1" t="e">
        <f aca="false">IF(#REF!&lt;&gt;#REF!,COUNTIFS($K$112:$K$1378,"up",#REF!,#REF!),"")</f>
        <v>#REF!</v>
      </c>
      <c r="X682" s="1" t="e">
        <f aca="false">IF(#REF!&lt;&gt;#REF!,COUNTIFS($K$112:$K$1378,"SRS",#REF!,#REF!),"")</f>
        <v>#REF!</v>
      </c>
      <c r="Y682" s="1" t="e">
        <f aca="false">IF(R682&lt;&gt;"",IF(R682=1,"",COUNTIFS($O$112:$O$1378,"&gt;40",#REF!,#REF!)),"")</f>
        <v>#REF!</v>
      </c>
    </row>
    <row r="683" customFormat="false" ht="15.75" hidden="false" customHeight="false" outlineLevel="0" collapsed="false">
      <c r="A683" s="18" t="n">
        <f aca="false">I683+(H683*60)+(G683*3600)</f>
        <v>61461</v>
      </c>
      <c r="B683" s="23" t="str">
        <f aca="false">CONCATENATE(D683,E683,F683,G683,H683,I683)</f>
        <v>2017112417421</v>
      </c>
      <c r="C683" s="5" t="str">
        <f aca="false">CONCATENATE(D683,E683,F683)</f>
        <v>20171124</v>
      </c>
      <c r="D683" s="5" t="n">
        <v>2017</v>
      </c>
      <c r="E683" s="5" t="n">
        <v>11</v>
      </c>
      <c r="F683" s="5" t="n">
        <v>24</v>
      </c>
      <c r="G683" s="5" t="n">
        <v>17</v>
      </c>
      <c r="H683" s="5" t="n">
        <v>4</v>
      </c>
      <c r="I683" s="5" t="n">
        <v>21</v>
      </c>
      <c r="J683" s="5" t="n">
        <v>893</v>
      </c>
      <c r="K683" s="5" t="s">
        <v>17</v>
      </c>
      <c r="L683" s="5" t="e">
        <f aca="false">IF(#REF!=#REF!,IF(K683="Stroke",IF(K684="Stroke",IF((J684-J683)&lt;0,1000+J684-J683,J684-J683),""),""),"")</f>
        <v>#REF!</v>
      </c>
      <c r="M683" s="5" t="s">
        <v>1</v>
      </c>
      <c r="N683" s="5" t="s">
        <v>2</v>
      </c>
      <c r="O683" s="5" t="n">
        <v>403</v>
      </c>
      <c r="P683" s="5" t="e">
        <f aca="false">IF(#REF!=#REF!,IF(K683="Stroke",IF(K684="Stroke",IF(#REF!=#REF!,IF(Q683=Q684,IF((J684-J683)&lt;0,1000+J684-J683-O683,J684-J683-O683),""),""),""),""),"")</f>
        <v>#REF!</v>
      </c>
      <c r="Q683" s="5" t="n">
        <v>1</v>
      </c>
      <c r="R683" s="5" t="e">
        <f aca="false">IF(#REF!&lt;&gt;#REF!,COUNTIFS($K$112:$K$1378,$K$112,#REF!,#REF!),"")</f>
        <v>#REF!</v>
      </c>
      <c r="S683" s="5" t="e">
        <f aca="false">IF(AND(#REF!&lt;&gt;#REF!,#REF!=#REF!,M683="positive",M684="negative"),1,"")</f>
        <v>#REF!</v>
      </c>
      <c r="T683" s="5" t="e">
        <f aca="false">IF(AND(#REF!=#REF!,K:K="stroke",M:M="positive",S683&lt;&gt;"1"),1,"")</f>
        <v>#REF!</v>
      </c>
      <c r="U683" s="5" t="e">
        <f aca="false">IF((AND(R683&lt;&gt;"",W683&lt;&gt;1,K:K="stroke",M:M="negative",#REF!=#REF!)),IF(W683&lt;&gt;0,"",1),"")</f>
        <v>#REF!</v>
      </c>
      <c r="V683" s="5" t="e">
        <f aca="false">IF(R683="","",(SUM(S683:U683)+W683))</f>
        <v>#REF!</v>
      </c>
      <c r="W683" s="5" t="e">
        <f aca="false">IF(#REF!&lt;&gt;#REF!,COUNTIFS($K$112:$K$1378,"up",#REF!,#REF!),"")</f>
        <v>#REF!</v>
      </c>
      <c r="X683" s="5" t="e">
        <f aca="false">IF(#REF!&lt;&gt;#REF!,COUNTIFS($K$112:$K$1378,"SRS",#REF!,#REF!),"")</f>
        <v>#REF!</v>
      </c>
      <c r="Y683" s="5" t="e">
        <f aca="false">IF(R683&lt;&gt;"",IF(R683=1,"",COUNTIFS($O$112:$O$1378,"&gt;40",#REF!,#REF!)),"")</f>
        <v>#REF!</v>
      </c>
      <c r="Z683" s="5" t="s">
        <v>63</v>
      </c>
      <c r="AA683" s="5" t="s">
        <v>64</v>
      </c>
      <c r="AB683" s="5"/>
      <c r="AC683" s="5"/>
      <c r="AD683" s="5"/>
      <c r="AE683" s="5"/>
      <c r="AF683" s="5"/>
      <c r="AG683" s="5"/>
      <c r="AH683" s="5"/>
    </row>
    <row r="684" customFormat="false" ht="15.75" hidden="false" customHeight="false" outlineLevel="0" collapsed="false">
      <c r="A684" s="26" t="n">
        <f aca="false">I684+(H684*60)+(G684*3600)</f>
        <v>61461</v>
      </c>
      <c r="B684" s="27" t="str">
        <f aca="false">CONCATENATE(D684,E684,F684,G684,H684,I684)</f>
        <v>2017112417421</v>
      </c>
      <c r="C684" s="11" t="str">
        <f aca="false">CONCATENATE(D684,E684,F684)</f>
        <v>20171124</v>
      </c>
      <c r="D684" s="11" t="n">
        <v>2017</v>
      </c>
      <c r="E684" s="11" t="n">
        <v>11</v>
      </c>
      <c r="F684" s="11" t="n">
        <v>24</v>
      </c>
      <c r="G684" s="11" t="n">
        <v>17</v>
      </c>
      <c r="H684" s="11" t="n">
        <v>4</v>
      </c>
      <c r="I684" s="11" t="n">
        <v>21</v>
      </c>
      <c r="J684" s="11" t="n">
        <v>910</v>
      </c>
      <c r="K684" s="11" t="s">
        <v>17</v>
      </c>
      <c r="L684" s="1" t="e">
        <f aca="false">IF(#REF!=#REF!,IF(K684="Stroke",IF(K685="Stroke",IF((J685-J684)&lt;0,1000+J685-J684,J685-J684),""),""),"")</f>
        <v>#REF!</v>
      </c>
      <c r="M684" s="11" t="s">
        <v>1</v>
      </c>
      <c r="N684" s="11" t="s">
        <v>2</v>
      </c>
      <c r="O684" s="11" t="n">
        <v>404</v>
      </c>
      <c r="P684" s="1" t="e">
        <f aca="false">IF(#REF!=#REF!,IF(K684="Stroke",IF(K685="Stroke",IF(#REF!=#REF!,IF(Q684=Q685,IF((J685-J684)&lt;0,1000+J685-J684-O684,J685-J684-O684),""),""),""),""),"")</f>
        <v>#REF!</v>
      </c>
      <c r="Q684" s="11" t="n">
        <v>2</v>
      </c>
      <c r="R684" s="1" t="e">
        <f aca="false">IF(#REF!&lt;&gt;#REF!,COUNTIFS($K$112:$K$1378,$K$112,#REF!,#REF!),"")</f>
        <v>#REF!</v>
      </c>
      <c r="S684" s="1" t="e">
        <f aca="false">IF(AND(#REF!&lt;&gt;#REF!,#REF!=#REF!,M684="positive",M685="negative"),1,"")</f>
        <v>#REF!</v>
      </c>
      <c r="T684" s="1" t="e">
        <f aca="false">IF(AND(#REF!=#REF!,K:K="stroke",M:M="positive",S684&lt;&gt;"1"),1,"")</f>
        <v>#REF!</v>
      </c>
      <c r="U684" s="1" t="e">
        <f aca="false">IF((AND(R684&lt;&gt;"",W684&lt;&gt;1,K:K="stroke",M:M="negative",#REF!=#REF!)),IF(W684&lt;&gt;0,"",1),"")</f>
        <v>#REF!</v>
      </c>
      <c r="V684" s="1" t="e">
        <f aca="false">IF(R684="","",(SUM(S684:U684)+W684))</f>
        <v>#REF!</v>
      </c>
      <c r="W684" s="1" t="e">
        <f aca="false">IF(#REF!&lt;&gt;#REF!,COUNTIFS($K$112:$K$1378,"up",#REF!,#REF!),"")</f>
        <v>#REF!</v>
      </c>
      <c r="X684" s="1" t="e">
        <f aca="false">IF(#REF!&lt;&gt;#REF!,COUNTIFS($K$112:$K$1378,"SRS",#REF!,#REF!),"")</f>
        <v>#REF!</v>
      </c>
      <c r="Y684" s="1" t="e">
        <f aca="false">IF(R684&lt;&gt;"",IF(R684=1,"",COUNTIFS($O$112:$O$1378,"&gt;40",#REF!,#REF!)),"")</f>
        <v>#REF!</v>
      </c>
      <c r="Z684" s="11" t="s">
        <v>65</v>
      </c>
      <c r="AA684" s="11"/>
      <c r="AB684" s="11"/>
      <c r="AC684" s="11"/>
      <c r="AD684" s="11"/>
      <c r="AE684" s="11"/>
      <c r="AF684" s="11"/>
      <c r="AG684" s="11"/>
      <c r="AH684" s="11"/>
    </row>
    <row r="685" customFormat="false" ht="15.75" hidden="false" customHeight="false" outlineLevel="0" collapsed="false">
      <c r="A685" s="26" t="n">
        <f aca="false">I685+(H685*60)+(G685*3600)</f>
        <v>61461</v>
      </c>
      <c r="B685" s="27" t="str">
        <f aca="false">CONCATENATE(D685,E685,F685,G685,H685,I685)</f>
        <v>2017112417421</v>
      </c>
      <c r="C685" s="11" t="str">
        <f aca="false">CONCATENATE(D685,E685,F685)</f>
        <v>20171124</v>
      </c>
      <c r="D685" s="11" t="n">
        <v>2017</v>
      </c>
      <c r="E685" s="11" t="n">
        <v>11</v>
      </c>
      <c r="F685" s="11" t="n">
        <v>24</v>
      </c>
      <c r="G685" s="11" t="n">
        <v>17</v>
      </c>
      <c r="H685" s="11" t="n">
        <v>4</v>
      </c>
      <c r="I685" s="11" t="n">
        <v>21</v>
      </c>
      <c r="J685" s="11" t="n">
        <v>981</v>
      </c>
      <c r="K685" s="17" t="s">
        <v>21</v>
      </c>
      <c r="L685" s="1" t="e">
        <f aca="false">IF(#REF!=#REF!,IF(K685="Stroke",IF(K686="Stroke",IF((J686-J685)&lt;0,1000+J686-J685,J686-J685),""),""),"")</f>
        <v>#REF!</v>
      </c>
      <c r="M685" s="11" t="s">
        <v>1</v>
      </c>
      <c r="N685" s="11" t="s">
        <v>2</v>
      </c>
      <c r="O685" s="11" t="n">
        <v>0</v>
      </c>
      <c r="P685" s="1" t="e">
        <f aca="false">IF(#REF!=#REF!,IF(K685="Stroke",IF(K686="Stroke",IF(#REF!=#REF!,IF(Q685=Q686,IF((J686-J685)&lt;0,1000+J686-J685-O685,J686-J685-O685),""),""),""),""),"")</f>
        <v>#REF!</v>
      </c>
      <c r="Q685" s="11" t="n">
        <v>1</v>
      </c>
      <c r="R685" s="1" t="e">
        <f aca="false">IF(#REF!&lt;&gt;#REF!,COUNTIFS($K$112:$K$1378,$K$112,#REF!,#REF!),"")</f>
        <v>#REF!</v>
      </c>
      <c r="S685" s="1" t="e">
        <f aca="false">IF(AND(#REF!&lt;&gt;#REF!,#REF!=#REF!,M685="positive",M686="negative"),1,"")</f>
        <v>#REF!</v>
      </c>
      <c r="T685" s="1" t="e">
        <f aca="false">IF(AND(#REF!=#REF!,K:K="stroke",M:M="positive",S685&lt;&gt;"1"),1,"")</f>
        <v>#REF!</v>
      </c>
      <c r="U685" s="1" t="e">
        <f aca="false">IF((AND(R685&lt;&gt;"",W685&lt;&gt;1,K:K="stroke",M:M="negative",#REF!=#REF!)),IF(W685&lt;&gt;0,"",1),"")</f>
        <v>#REF!</v>
      </c>
      <c r="V685" s="1" t="e">
        <f aca="false">IF(R685="","",(SUM(S685:U685)+W685))</f>
        <v>#REF!</v>
      </c>
      <c r="W685" s="1" t="e">
        <f aca="false">IF(#REF!&lt;&gt;#REF!,COUNTIFS($K$112:$K$1378,"up",#REF!,#REF!),"")</f>
        <v>#REF!</v>
      </c>
      <c r="X685" s="1" t="e">
        <f aca="false">IF(#REF!&lt;&gt;#REF!,COUNTIFS($K$112:$K$1378,"SRS",#REF!,#REF!),"")</f>
        <v>#REF!</v>
      </c>
      <c r="Y685" s="1" t="e">
        <f aca="false">IF(R685&lt;&gt;"",IF(R685=1,"",COUNTIFS($O$112:$O$1378,"&gt;40",#REF!,#REF!)),"")</f>
        <v>#REF!</v>
      </c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customFormat="false" ht="15.75" hidden="false" customHeight="false" outlineLevel="0" collapsed="false">
      <c r="A686" s="26" t="n">
        <f aca="false">I686+(H686*60)+(G686*3600)</f>
        <v>61462</v>
      </c>
      <c r="B686" s="27" t="str">
        <f aca="false">CONCATENATE(D686,E686,F686,G686,H686,I686)</f>
        <v>2017112417422</v>
      </c>
      <c r="C686" s="11" t="str">
        <f aca="false">CONCATENATE(D686,E686,F686)</f>
        <v>20171124</v>
      </c>
      <c r="D686" s="11" t="n">
        <v>2017</v>
      </c>
      <c r="E686" s="11" t="n">
        <v>11</v>
      </c>
      <c r="F686" s="11" t="n">
        <v>24</v>
      </c>
      <c r="G686" s="11" t="n">
        <v>17</v>
      </c>
      <c r="H686" s="11" t="n">
        <v>4</v>
      </c>
      <c r="I686" s="11" t="n">
        <v>22</v>
      </c>
      <c r="J686" s="11" t="n">
        <v>58</v>
      </c>
      <c r="K686" s="17" t="s">
        <v>21</v>
      </c>
      <c r="L686" s="1" t="e">
        <f aca="false">IF(#REF!=#REF!,IF(K686="Stroke",IF(K687="Stroke",IF((J687-J686)&lt;0,1000+J687-J686,J687-J686),""),""),"")</f>
        <v>#REF!</v>
      </c>
      <c r="M686" s="11" t="s">
        <v>1</v>
      </c>
      <c r="N686" s="11" t="s">
        <v>2</v>
      </c>
      <c r="O686" s="11" t="n">
        <v>0</v>
      </c>
      <c r="P686" s="1" t="e">
        <f aca="false">IF(#REF!=#REF!,IF(K686="Stroke",IF(K687="Stroke",IF(#REF!=#REF!,IF(Q686=Q687,IF((J687-J686)&lt;0,1000+J687-J686-O686,J687-J686-O686),""),""),""),""),"")</f>
        <v>#REF!</v>
      </c>
      <c r="Q686" s="11" t="n">
        <v>1</v>
      </c>
      <c r="R686" s="1" t="e">
        <f aca="false">IF(#REF!&lt;&gt;#REF!,COUNTIFS($K$112:$K$1378,$K$112,#REF!,#REF!),"")</f>
        <v>#REF!</v>
      </c>
      <c r="S686" s="1" t="e">
        <f aca="false">IF(AND(#REF!&lt;&gt;#REF!,#REF!=#REF!,M686="positive",M687="negative"),1,"")</f>
        <v>#REF!</v>
      </c>
      <c r="T686" s="1" t="e">
        <f aca="false">IF(AND(#REF!=#REF!,K:K="stroke",M:M="positive",S686&lt;&gt;"1"),1,"")</f>
        <v>#REF!</v>
      </c>
      <c r="U686" s="1" t="e">
        <f aca="false">IF((AND(R686&lt;&gt;"",W686&lt;&gt;1,K:K="stroke",M:M="negative",#REF!=#REF!)),IF(W686&lt;&gt;0,"",1),"")</f>
        <v>#REF!</v>
      </c>
      <c r="V686" s="1" t="e">
        <f aca="false">IF(R686="","",(SUM(S686:U686)+W686))</f>
        <v>#REF!</v>
      </c>
      <c r="W686" s="1" t="e">
        <f aca="false">IF(#REF!&lt;&gt;#REF!,COUNTIFS($K$112:$K$1378,"up",#REF!,#REF!),"")</f>
        <v>#REF!</v>
      </c>
      <c r="X686" s="1" t="e">
        <f aca="false">IF(#REF!&lt;&gt;#REF!,COUNTIFS($K$112:$K$1378,"SRS",#REF!,#REF!),"")</f>
        <v>#REF!</v>
      </c>
      <c r="Y686" s="1" t="e">
        <f aca="false">IF(R686&lt;&gt;"",IF(R686=1,"",COUNTIFS($O$112:$O$1378,"&gt;40",#REF!,#REF!)),"")</f>
        <v>#REF!</v>
      </c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customFormat="false" ht="15.75" hidden="false" customHeight="false" outlineLevel="0" collapsed="false">
      <c r="A687" s="26" t="n">
        <f aca="false">I687+(H687*60)+(G687*3600)</f>
        <v>61462</v>
      </c>
      <c r="B687" s="27" t="str">
        <f aca="false">CONCATENATE(D687,E687,F687,G687,H687,I687)</f>
        <v>2017112417422</v>
      </c>
      <c r="C687" s="11" t="str">
        <f aca="false">CONCATENATE(D687,E687,F687)</f>
        <v>20171124</v>
      </c>
      <c r="D687" s="11" t="n">
        <v>2017</v>
      </c>
      <c r="E687" s="11" t="n">
        <v>11</v>
      </c>
      <c r="F687" s="11" t="n">
        <v>24</v>
      </c>
      <c r="G687" s="11" t="n">
        <v>17</v>
      </c>
      <c r="H687" s="11" t="n">
        <v>4</v>
      </c>
      <c r="I687" s="11" t="n">
        <v>22</v>
      </c>
      <c r="J687" s="11" t="n">
        <v>202</v>
      </c>
      <c r="K687" s="17" t="s">
        <v>21</v>
      </c>
      <c r="L687" s="1" t="e">
        <f aca="false">IF(#REF!=#REF!,IF(K687="Stroke",IF(K688="Stroke",IF((J688-J687)&lt;0,1000+J688-J687,J688-J687),""),""),"")</f>
        <v>#REF!</v>
      </c>
      <c r="M687" s="11" t="s">
        <v>1</v>
      </c>
      <c r="N687" s="11" t="s">
        <v>2</v>
      </c>
      <c r="O687" s="11" t="n">
        <v>0</v>
      </c>
      <c r="P687" s="1" t="e">
        <f aca="false">IF(#REF!=#REF!,IF(K687="Stroke",IF(K688="Stroke",IF(#REF!=#REF!,IF(Q687=Q688,IF((J688-J687)&lt;0,1000+J688-J687-O687,J688-J687-O687),""),""),""),""),"")</f>
        <v>#REF!</v>
      </c>
      <c r="Q687" s="11" t="n">
        <v>1</v>
      </c>
      <c r="R687" s="1" t="e">
        <f aca="false">IF(#REF!&lt;&gt;#REF!,COUNTIFS($K$112:$K$1378,$K$112,#REF!,#REF!),"")</f>
        <v>#REF!</v>
      </c>
      <c r="S687" s="1" t="e">
        <f aca="false">IF(AND(#REF!&lt;&gt;#REF!,#REF!=#REF!,M687="positive",M688="negative"),1,"")</f>
        <v>#REF!</v>
      </c>
      <c r="T687" s="1" t="e">
        <f aca="false">IF(AND(#REF!=#REF!,K:K="stroke",M:M="positive",S687&lt;&gt;"1"),1,"")</f>
        <v>#REF!</v>
      </c>
      <c r="U687" s="1" t="e">
        <f aca="false">IF((AND(R687&lt;&gt;"",W687&lt;&gt;1,K:K="stroke",M:M="negative",#REF!=#REF!)),IF(W687&lt;&gt;0,"",1),"")</f>
        <v>#REF!</v>
      </c>
      <c r="V687" s="1" t="e">
        <f aca="false">IF(R687="","",(SUM(S687:U687)+W687))</f>
        <v>#REF!</v>
      </c>
      <c r="W687" s="1" t="e">
        <f aca="false">IF(#REF!&lt;&gt;#REF!,COUNTIFS($K$112:$K$1378,"up",#REF!,#REF!),"")</f>
        <v>#REF!</v>
      </c>
      <c r="X687" s="1" t="e">
        <f aca="false">IF(#REF!&lt;&gt;#REF!,COUNTIFS($K$112:$K$1378,"SRS",#REF!,#REF!),"")</f>
        <v>#REF!</v>
      </c>
      <c r="Y687" s="1" t="e">
        <f aca="false">IF(R687&lt;&gt;"",IF(R687=1,"",COUNTIFS($O$112:$O$1378,"&gt;40",#REF!,#REF!)),"")</f>
        <v>#REF!</v>
      </c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customFormat="false" ht="15.75" hidden="false" customHeight="false" outlineLevel="0" collapsed="false">
      <c r="A688" s="26" t="n">
        <f aca="false">I688+(H688*60)+(G688*3600)</f>
        <v>61462</v>
      </c>
      <c r="B688" s="27" t="str">
        <f aca="false">CONCATENATE(D688,E688,F688,G688,H688,I688)</f>
        <v>2017112417422</v>
      </c>
      <c r="C688" s="11" t="str">
        <f aca="false">CONCATENATE(D688,E688,F688)</f>
        <v>20171124</v>
      </c>
      <c r="D688" s="11" t="n">
        <v>2017</v>
      </c>
      <c r="E688" s="11" t="n">
        <v>11</v>
      </c>
      <c r="F688" s="11" t="n">
        <v>24</v>
      </c>
      <c r="G688" s="11" t="n">
        <v>17</v>
      </c>
      <c r="H688" s="11" t="n">
        <v>4</v>
      </c>
      <c r="I688" s="11" t="n">
        <v>22</v>
      </c>
      <c r="J688" s="11" t="n">
        <v>223</v>
      </c>
      <c r="K688" s="17" t="s">
        <v>21</v>
      </c>
      <c r="L688" s="1" t="e">
        <f aca="false">IF(#REF!=#REF!,IF(K688="Stroke",IF(K689="Stroke",IF((J689-J688)&lt;0,1000+J689-J688,J689-J688),""),""),"")</f>
        <v>#REF!</v>
      </c>
      <c r="M688" s="11" t="s">
        <v>1</v>
      </c>
      <c r="N688" s="11" t="s">
        <v>2</v>
      </c>
      <c r="O688" s="11" t="n">
        <v>0</v>
      </c>
      <c r="P688" s="1" t="e">
        <f aca="false">IF(#REF!=#REF!,IF(K688="Stroke",IF(K689="Stroke",IF(#REF!=#REF!,IF(Q688=Q689,IF((J689-J688)&lt;0,1000+J689-J688-O688,J689-J688-O688),""),""),""),""),"")</f>
        <v>#REF!</v>
      </c>
      <c r="Q688" s="11" t="n">
        <v>1</v>
      </c>
      <c r="R688" s="1" t="e">
        <f aca="false">IF(#REF!&lt;&gt;#REF!,COUNTIFS($K$112:$K$1378,$K$112,#REF!,#REF!),"")</f>
        <v>#REF!</v>
      </c>
      <c r="S688" s="1" t="e">
        <f aca="false">IF(AND(#REF!&lt;&gt;#REF!,#REF!=#REF!,M688="positive",M689="negative"),1,"")</f>
        <v>#REF!</v>
      </c>
      <c r="T688" s="1" t="e">
        <f aca="false">IF(AND(#REF!=#REF!,K:K="stroke",M:M="positive",S688&lt;&gt;"1"),1,"")</f>
        <v>#REF!</v>
      </c>
      <c r="U688" s="1" t="e">
        <f aca="false">IF((AND(R688&lt;&gt;"",W688&lt;&gt;1,K:K="stroke",M:M="negative",#REF!=#REF!)),IF(W688&lt;&gt;0,"",1),"")</f>
        <v>#REF!</v>
      </c>
      <c r="V688" s="1" t="e">
        <f aca="false">IF(R688="","",(SUM(S688:U688)+W688))</f>
        <v>#REF!</v>
      </c>
      <c r="W688" s="1" t="e">
        <f aca="false">IF(#REF!&lt;&gt;#REF!,COUNTIFS($K$112:$K$1378,"up",#REF!,#REF!),"")</f>
        <v>#REF!</v>
      </c>
      <c r="X688" s="1" t="e">
        <f aca="false">IF(#REF!&lt;&gt;#REF!,COUNTIFS($K$112:$K$1378,"SRS",#REF!,#REF!),"")</f>
        <v>#REF!</v>
      </c>
      <c r="Y688" s="1" t="e">
        <f aca="false">IF(R688&lt;&gt;"",IF(R688=1,"",COUNTIFS($O$112:$O$1378,"&gt;40",#REF!,#REF!)),"")</f>
        <v>#REF!</v>
      </c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customFormat="false" ht="15.75" hidden="false" customHeight="false" outlineLevel="0" collapsed="false">
      <c r="A689" s="26" t="n">
        <f aca="false">I689+(H689*60)+(G689*3600)</f>
        <v>61462</v>
      </c>
      <c r="B689" s="27" t="str">
        <f aca="false">CONCATENATE(D689,E689,F689,G689,H689,I689)</f>
        <v>2017112417422</v>
      </c>
      <c r="C689" s="11" t="str">
        <f aca="false">CONCATENATE(D689,E689,F689)</f>
        <v>20171124</v>
      </c>
      <c r="D689" s="11" t="n">
        <v>2017</v>
      </c>
      <c r="E689" s="11" t="n">
        <v>11</v>
      </c>
      <c r="F689" s="11" t="n">
        <v>24</v>
      </c>
      <c r="G689" s="11" t="n">
        <v>17</v>
      </c>
      <c r="H689" s="11" t="n">
        <v>4</v>
      </c>
      <c r="I689" s="11" t="n">
        <v>22</v>
      </c>
      <c r="J689" s="11" t="n">
        <v>266</v>
      </c>
      <c r="K689" s="17" t="s">
        <v>21</v>
      </c>
      <c r="L689" s="1" t="e">
        <f aca="false">IF(#REF!=#REF!,IF(K689="Stroke",IF(K690="Stroke",IF((J690-J689)&lt;0,1000+J690-J689,J690-J689),""),""),"")</f>
        <v>#REF!</v>
      </c>
      <c r="M689" s="11" t="s">
        <v>1</v>
      </c>
      <c r="N689" s="11" t="s">
        <v>2</v>
      </c>
      <c r="O689" s="11" t="n">
        <v>0</v>
      </c>
      <c r="P689" s="1" t="e">
        <f aca="false">IF(#REF!=#REF!,IF(K689="Stroke",IF(K690="Stroke",IF(#REF!=#REF!,IF(Q689=Q690,IF((J690-J689)&lt;0,1000+J690-J689-O689,J690-J689-O689),""),""),""),""),"")</f>
        <v>#REF!</v>
      </c>
      <c r="Q689" s="11" t="n">
        <v>1</v>
      </c>
      <c r="R689" s="1" t="e">
        <f aca="false">IF(#REF!&lt;&gt;#REF!,COUNTIFS($K$112:$K$1378,$K$112,#REF!,#REF!),"")</f>
        <v>#REF!</v>
      </c>
      <c r="S689" s="1" t="e">
        <f aca="false">IF(AND(#REF!&lt;&gt;#REF!,#REF!=#REF!,M689="positive",M690="negative"),1,"")</f>
        <v>#REF!</v>
      </c>
      <c r="T689" s="1" t="e">
        <f aca="false">IF(AND(#REF!=#REF!,K:K="stroke",M:M="positive",S689&lt;&gt;"1"),1,"")</f>
        <v>#REF!</v>
      </c>
      <c r="U689" s="1" t="e">
        <f aca="false">IF((AND(R689&lt;&gt;"",W689&lt;&gt;1,K:K="stroke",M:M="negative",#REF!=#REF!)),IF(W689&lt;&gt;0,"",1),"")</f>
        <v>#REF!</v>
      </c>
      <c r="V689" s="1" t="e">
        <f aca="false">IF(R689="","",(SUM(S689:U689)+W689))</f>
        <v>#REF!</v>
      </c>
      <c r="W689" s="1" t="e">
        <f aca="false">IF(#REF!&lt;&gt;#REF!,COUNTIFS($K$112:$K$1378,"up",#REF!,#REF!),"")</f>
        <v>#REF!</v>
      </c>
      <c r="X689" s="1" t="e">
        <f aca="false">IF(#REF!&lt;&gt;#REF!,COUNTIFS($K$112:$K$1378,"SRS",#REF!,#REF!),"")</f>
        <v>#REF!</v>
      </c>
      <c r="Y689" s="1" t="e">
        <f aca="false">IF(R689&lt;&gt;"",IF(R689=1,"",COUNTIFS($O$112:$O$1378,"&gt;40",#REF!,#REF!)),"")</f>
        <v>#REF!</v>
      </c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customFormat="false" ht="15.75" hidden="false" customHeight="false" outlineLevel="0" collapsed="false">
      <c r="A690" s="5" t="n">
        <f aca="false">I690+(H690*60)+(G690*3600)</f>
        <v>61641</v>
      </c>
      <c r="B690" s="6" t="str">
        <f aca="false">CONCATENATE(D690,E690,F690,G690,H690,I690)</f>
        <v>2017112417721</v>
      </c>
      <c r="C690" s="5" t="str">
        <f aca="false">CONCATENATE(D690,E690,F690)</f>
        <v>20171124</v>
      </c>
      <c r="D690" s="5" t="n">
        <v>2017</v>
      </c>
      <c r="E690" s="5" t="n">
        <v>11</v>
      </c>
      <c r="F690" s="5" t="n">
        <v>24</v>
      </c>
      <c r="G690" s="5" t="n">
        <v>17</v>
      </c>
      <c r="H690" s="5" t="n">
        <v>7</v>
      </c>
      <c r="I690" s="5" t="n">
        <v>21</v>
      </c>
      <c r="J690" s="5" t="n">
        <v>323</v>
      </c>
      <c r="K690" s="5" t="s">
        <v>17</v>
      </c>
      <c r="L690" s="5" t="e">
        <f aca="false">IF(#REF!=#REF!,IF(K690="Stroke",IF(K691="Stroke",IF((J691-J690)&lt;0,1000+J691-J690,J691-J690),""),""),"")</f>
        <v>#REF!</v>
      </c>
      <c r="M690" s="5" t="s">
        <v>1</v>
      </c>
      <c r="N690" s="5" t="s">
        <v>2</v>
      </c>
      <c r="O690" s="5" t="n">
        <v>500</v>
      </c>
      <c r="P690" s="5" t="e">
        <f aca="false">IF(#REF!=#REF!,IF(K690="Stroke",IF(K691="Stroke",IF(#REF!=#REF!,IF(Q690=Q691,IF((J691-J690)&lt;0,1000+J691-J690-O690,J691-J690-O690),""),""),""),""),"")</f>
        <v>#REF!</v>
      </c>
      <c r="Q690" s="5" t="n">
        <v>1</v>
      </c>
      <c r="R690" s="5" t="e">
        <f aca="false">IF(#REF!&lt;&gt;#REF!,COUNTIFS($K$112:$K$1378,$K$112,#REF!,#REF!),"")</f>
        <v>#REF!</v>
      </c>
      <c r="S690" s="5" t="e">
        <f aca="false">IF(AND(#REF!&lt;&gt;#REF!,#REF!=#REF!,M690="positive",M691="negative"),1,"")</f>
        <v>#REF!</v>
      </c>
      <c r="T690" s="5" t="e">
        <f aca="false">IF(AND(#REF!=#REF!,K:K="stroke",M:M="positive",S690&lt;&gt;"1"),1,"")</f>
        <v>#REF!</v>
      </c>
      <c r="U690" s="5" t="e">
        <f aca="false">IF((AND(R690&lt;&gt;"",W690&lt;&gt;1,K:K="stroke",M:M="negative",#REF!=#REF!)),IF(W690&lt;&gt;0,"",1),"")</f>
        <v>#REF!</v>
      </c>
      <c r="V690" s="5" t="e">
        <f aca="false">IF(R690="","",(SUM(S690:U690)+W690))</f>
        <v>#REF!</v>
      </c>
      <c r="W690" s="5" t="e">
        <f aca="false">IF(#REF!&lt;&gt;#REF!,COUNTIFS($K$112:$K$1378,"up",#REF!,#REF!),"")</f>
        <v>#REF!</v>
      </c>
      <c r="X690" s="5" t="e">
        <f aca="false">IF(#REF!&lt;&gt;#REF!,COUNTIFS($K$112:$K$1378,"SRS",#REF!,#REF!),"")</f>
        <v>#REF!</v>
      </c>
      <c r="Y690" s="5" t="e">
        <f aca="false">IF(R690&lt;&gt;"",IF(R690=1,"",COUNTIFS($O$112:$O$1378,"&gt;40",#REF!,#REF!)),"")</f>
        <v>#REF!</v>
      </c>
      <c r="Z690" s="5" t="s">
        <v>40</v>
      </c>
      <c r="AA690" s="5"/>
      <c r="AB690" s="5"/>
      <c r="AC690" s="5"/>
      <c r="AD690" s="5"/>
      <c r="AE690" s="5"/>
      <c r="AF690" s="5"/>
      <c r="AG690" s="5"/>
      <c r="AH690" s="5"/>
    </row>
    <row r="691" customFormat="false" ht="15.75" hidden="false" customHeight="false" outlineLevel="0" collapsed="false">
      <c r="A691" s="1" t="n">
        <f aca="false">I691+(H691*60)+(G691*3600)</f>
        <v>61641</v>
      </c>
      <c r="B691" s="2" t="str">
        <f aca="false">CONCATENATE(D691,E691,F691,G691,H691,I691)</f>
        <v>2017112417721</v>
      </c>
      <c r="C691" s="1" t="str">
        <f aca="false">CONCATENATE(D691,E691,F691)</f>
        <v>20171124</v>
      </c>
      <c r="D691" s="1" t="n">
        <v>2017</v>
      </c>
      <c r="E691" s="1" t="n">
        <v>11</v>
      </c>
      <c r="F691" s="1" t="n">
        <v>24</v>
      </c>
      <c r="G691" s="1" t="n">
        <v>17</v>
      </c>
      <c r="H691" s="1" t="n">
        <v>7</v>
      </c>
      <c r="I691" s="1" t="n">
        <v>21</v>
      </c>
      <c r="J691" s="1" t="n">
        <v>378</v>
      </c>
      <c r="K691" s="1" t="s">
        <v>17</v>
      </c>
      <c r="L691" s="1" t="e">
        <f aca="false">IF(#REF!=#REF!,IF(K691="Stroke",IF(K692="Stroke",IF((J692-J691)&lt;0,1000+J692-J691,J692-J691),""),""),"")</f>
        <v>#REF!</v>
      </c>
      <c r="M691" s="1" t="s">
        <v>1</v>
      </c>
      <c r="N691" s="1" t="s">
        <v>43</v>
      </c>
      <c r="O691" s="1" t="n">
        <v>502</v>
      </c>
      <c r="P691" s="1" t="e">
        <f aca="false">IF(#REF!=#REF!,IF(K691="Stroke",IF(K692="Stroke",IF(#REF!=#REF!,IF(Q691=Q692,IF((J692-J691)&lt;0,1000+J692-J691-O691,J692-J691-O691),""),""),""),""),"")</f>
        <v>#REF!</v>
      </c>
      <c r="Q691" s="1" t="n">
        <v>2</v>
      </c>
      <c r="R691" s="1" t="e">
        <f aca="false">IF(#REF!&lt;&gt;#REF!,COUNTIFS($K$112:$K$1378,$K$112,#REF!,#REF!),"")</f>
        <v>#REF!</v>
      </c>
      <c r="S691" s="1" t="e">
        <f aca="false">IF(AND(#REF!&lt;&gt;#REF!,#REF!=#REF!,M691="positive",M692="negative"),1,"")</f>
        <v>#REF!</v>
      </c>
      <c r="T691" s="1" t="e">
        <f aca="false">IF(AND(#REF!=#REF!,K:K="stroke",M:M="positive",S691&lt;&gt;"1"),1,"")</f>
        <v>#REF!</v>
      </c>
      <c r="U691" s="1" t="e">
        <f aca="false">IF((AND(R691&lt;&gt;"",W691&lt;&gt;1,K:K="stroke",M:M="negative",#REF!=#REF!)),IF(W691&lt;&gt;0,"",1),"")</f>
        <v>#REF!</v>
      </c>
      <c r="V691" s="1" t="e">
        <f aca="false">IF(R691="","",(SUM(S691:U691)+W691))</f>
        <v>#REF!</v>
      </c>
      <c r="W691" s="1" t="e">
        <f aca="false">IF(#REF!&lt;&gt;#REF!,COUNTIFS($K$112:$K$1378,"up",#REF!,#REF!),"")</f>
        <v>#REF!</v>
      </c>
      <c r="X691" s="1" t="e">
        <f aca="false">IF(#REF!&lt;&gt;#REF!,COUNTIFS($K$112:$K$1378,"SRS",#REF!,#REF!),"")</f>
        <v>#REF!</v>
      </c>
      <c r="Y691" s="1" t="e">
        <f aca="false">IF(R691&lt;&gt;"",IF(R691=1,"",COUNTIFS($O$112:$O$1378,"&gt;40",#REF!,#REF!)),"")</f>
        <v>#REF!</v>
      </c>
      <c r="Z691" s="1" t="s">
        <v>19</v>
      </c>
    </row>
    <row r="692" customFormat="false" ht="15.75" hidden="false" customHeight="false" outlineLevel="0" collapsed="false">
      <c r="A692" s="1" t="n">
        <f aca="false">I692+(H692*60)+(G692*3600)</f>
        <v>61641</v>
      </c>
      <c r="B692" s="2" t="str">
        <f aca="false">CONCATENATE(D692,E692,F692,G692,H692,I692)</f>
        <v>2017112417721</v>
      </c>
      <c r="C692" s="1" t="str">
        <f aca="false">CONCATENATE(D692,E692,F692)</f>
        <v>20171124</v>
      </c>
      <c r="D692" s="1" t="n">
        <v>2017</v>
      </c>
      <c r="E692" s="1" t="n">
        <v>11</v>
      </c>
      <c r="F692" s="1" t="n">
        <v>24</v>
      </c>
      <c r="G692" s="1" t="n">
        <v>17</v>
      </c>
      <c r="H692" s="1" t="n">
        <v>7</v>
      </c>
      <c r="I692" s="1" t="n">
        <v>21</v>
      </c>
      <c r="J692" s="1" t="n">
        <v>392</v>
      </c>
      <c r="K692" s="1" t="s">
        <v>4</v>
      </c>
      <c r="L692" s="1" t="e">
        <f aca="false">IF(#REF!=#REF!,IF(K692="Stroke",IF(K693="Stroke",IF((J693-J692)&lt;0,1000+J693-J692,J693-J692),""),""),"")</f>
        <v>#REF!</v>
      </c>
      <c r="M692" s="1" t="s">
        <v>1</v>
      </c>
      <c r="N692" s="1" t="s">
        <v>43</v>
      </c>
      <c r="O692" s="1" t="n">
        <v>0</v>
      </c>
      <c r="P692" s="1" t="e">
        <f aca="false">IF(#REF!=#REF!,IF(K692="Stroke",IF(K693="Stroke",IF(#REF!=#REF!,IF(Q692=Q693,IF((J693-J692)&lt;0,1000+J693-J692-O692,J693-J692-O692),""),""),""),""),"")</f>
        <v>#REF!</v>
      </c>
      <c r="Q692" s="1" t="n">
        <v>1</v>
      </c>
      <c r="R692" s="1" t="e">
        <f aca="false">IF(#REF!&lt;&gt;#REF!,COUNTIFS($K$112:$K$1378,$K$112,#REF!,#REF!),"")</f>
        <v>#REF!</v>
      </c>
      <c r="S692" s="1" t="e">
        <f aca="false">IF(AND(#REF!&lt;&gt;#REF!,#REF!=#REF!,M692="positive",M693="negative"),1,"")</f>
        <v>#REF!</v>
      </c>
      <c r="T692" s="1" t="e">
        <f aca="false">IF(AND(#REF!=#REF!,K:K="stroke",M:M="positive",S692&lt;&gt;"1"),1,"")</f>
        <v>#REF!</v>
      </c>
      <c r="U692" s="1" t="e">
        <f aca="false">IF((AND(R692&lt;&gt;"",W692&lt;&gt;1,K:K="stroke",M:M="negative",#REF!=#REF!)),IF(W692&lt;&gt;0,"",1),"")</f>
        <v>#REF!</v>
      </c>
      <c r="V692" s="1" t="e">
        <f aca="false">IF(R692="","",(SUM(S692:U692)+W692))</f>
        <v>#REF!</v>
      </c>
      <c r="W692" s="1" t="e">
        <f aca="false">IF(#REF!&lt;&gt;#REF!,COUNTIFS($K$112:$K$1378,"up",#REF!,#REF!),"")</f>
        <v>#REF!</v>
      </c>
      <c r="X692" s="1" t="e">
        <f aca="false">IF(#REF!&lt;&gt;#REF!,COUNTIFS($K$112:$K$1378,"SRS",#REF!,#REF!),"")</f>
        <v>#REF!</v>
      </c>
      <c r="Y692" s="1" t="e">
        <f aca="false">IF(R692&lt;&gt;"",IF(R692=1,"",COUNTIFS($O$112:$O$1378,"&gt;40",#REF!,#REF!)),"")</f>
        <v>#REF!</v>
      </c>
    </row>
    <row r="693" customFormat="false" ht="15.75" hidden="false" customHeight="false" outlineLevel="0" collapsed="false">
      <c r="A693" s="1" t="n">
        <f aca="false">I693+(H693*60)+(G693*3600)</f>
        <v>61641</v>
      </c>
      <c r="B693" s="2" t="str">
        <f aca="false">CONCATENATE(D693,E693,F693,G693,H693,I693)</f>
        <v>2017112417721</v>
      </c>
      <c r="C693" s="1" t="str">
        <f aca="false">CONCATENATE(D693,E693,F693)</f>
        <v>20171124</v>
      </c>
      <c r="D693" s="1" t="n">
        <v>2017</v>
      </c>
      <c r="E693" s="1" t="n">
        <v>11</v>
      </c>
      <c r="F693" s="1" t="n">
        <v>24</v>
      </c>
      <c r="G693" s="1" t="n">
        <v>17</v>
      </c>
      <c r="H693" s="1" t="n">
        <v>7</v>
      </c>
      <c r="I693" s="1" t="n">
        <v>21</v>
      </c>
      <c r="J693" s="1" t="n">
        <v>495</v>
      </c>
      <c r="K693" s="1" t="s">
        <v>11</v>
      </c>
      <c r="L693" s="1" t="e">
        <f aca="false">IF(#REF!=#REF!,IF(K693="Stroke",IF(K694="Stroke",IF((J694-J693)&lt;0,1000+J694-J693,J694-J693),""),""),"")</f>
        <v>#REF!</v>
      </c>
      <c r="M693" s="12" t="s">
        <v>1</v>
      </c>
      <c r="N693" s="1" t="s">
        <v>2</v>
      </c>
      <c r="O693" s="1" t="n">
        <v>94</v>
      </c>
      <c r="P693" s="1" t="e">
        <f aca="false">IF(#REF!=#REF!,IF(K693="Stroke",IF(K694="Stroke",IF(#REF!=#REF!,IF(Q693=Q694,IF((J694-J693)&lt;0,1000+J694-J693-O693,J694-J693-O693),""),""),""),""),"")</f>
        <v>#REF!</v>
      </c>
      <c r="Q693" s="1" t="n">
        <v>3</v>
      </c>
      <c r="R693" s="1" t="e">
        <f aca="false">IF(#REF!&lt;&gt;#REF!,COUNTIFS($K$112:$K$1378,$K$112,#REF!,#REF!),"")</f>
        <v>#REF!</v>
      </c>
      <c r="S693" s="1" t="e">
        <f aca="false">IF(AND(#REF!&lt;&gt;#REF!,#REF!=#REF!,M693="positive",M694="negative"),1,"")</f>
        <v>#REF!</v>
      </c>
      <c r="T693" s="1" t="e">
        <f aca="false">IF(AND(#REF!=#REF!,K:K="stroke",M:M="positive",S693&lt;&gt;"1"),1,"")</f>
        <v>#REF!</v>
      </c>
      <c r="U693" s="1" t="e">
        <f aca="false">IF((AND(R693&lt;&gt;"",W693&lt;&gt;1,K:K="stroke",M:M="negative",#REF!=#REF!)),IF(W693&lt;&gt;0,"",1),"")</f>
        <v>#REF!</v>
      </c>
      <c r="V693" s="1" t="e">
        <f aca="false">IF(R693="","",(SUM(S693:U693)+W693))</f>
        <v>#REF!</v>
      </c>
      <c r="W693" s="1" t="e">
        <f aca="false">IF(#REF!&lt;&gt;#REF!,COUNTIFS($K$112:$K$1378,"up",#REF!,#REF!),"")</f>
        <v>#REF!</v>
      </c>
      <c r="X693" s="1" t="e">
        <f aca="false">IF(#REF!&lt;&gt;#REF!,COUNTIFS($K$112:$K$1378,"SRS",#REF!,#REF!),"")</f>
        <v>#REF!</v>
      </c>
      <c r="Y693" s="1" t="e">
        <f aca="false">IF(R693&lt;&gt;"",IF(R693=1,"",COUNTIFS($O$112:$O$1378,"&gt;40",#REF!,#REF!)),"")</f>
        <v>#REF!</v>
      </c>
    </row>
    <row r="694" s="5" customFormat="true" ht="15.75" hidden="false" customHeight="false" outlineLevel="0" collapsed="false">
      <c r="A694" s="1" t="n">
        <f aca="false">I694+(H694*60)+(G694*3600)</f>
        <v>61641</v>
      </c>
      <c r="B694" s="2" t="str">
        <f aca="false">CONCATENATE(D694,E694,F694,G694,H694,I694)</f>
        <v>2017112417721</v>
      </c>
      <c r="C694" s="1" t="str">
        <f aca="false">CONCATENATE(D694,E694,F694)</f>
        <v>20171124</v>
      </c>
      <c r="D694" s="1" t="n">
        <v>2017</v>
      </c>
      <c r="E694" s="1" t="n">
        <v>11</v>
      </c>
      <c r="F694" s="1" t="n">
        <v>24</v>
      </c>
      <c r="G694" s="1" t="n">
        <v>17</v>
      </c>
      <c r="H694" s="1" t="n">
        <v>7</v>
      </c>
      <c r="I694" s="1" t="n">
        <v>21</v>
      </c>
      <c r="J694" s="1" t="n">
        <v>498</v>
      </c>
      <c r="K694" s="17" t="s">
        <v>21</v>
      </c>
      <c r="L694" s="1" t="e">
        <f aca="false">IF(#REF!=#REF!,IF(K694="Stroke",IF(K695="Stroke",IF((J695-J694)&lt;0,1000+J695-J694,J695-J694),""),""),"")</f>
        <v>#REF!</v>
      </c>
      <c r="M694" s="1" t="s">
        <v>1</v>
      </c>
      <c r="N694" s="1" t="s">
        <v>2</v>
      </c>
      <c r="O694" s="1" t="n">
        <v>0</v>
      </c>
      <c r="P694" s="1" t="e">
        <f aca="false">IF(#REF!=#REF!,IF(K694="Stroke",IF(K695="Stroke",IF(#REF!=#REF!,IF(Q694=Q695,IF((J695-J694)&lt;0,1000+J695-J694-O694,J695-J694-O694),""),""),""),""),"")</f>
        <v>#REF!</v>
      </c>
      <c r="Q694" s="1" t="n">
        <v>1</v>
      </c>
      <c r="R694" s="1" t="e">
        <f aca="false">IF(#REF!&lt;&gt;#REF!,COUNTIFS($K$112:$K$1378,$K$112,#REF!,#REF!),"")</f>
        <v>#REF!</v>
      </c>
      <c r="S694" s="1" t="e">
        <f aca="false">IF(AND(#REF!&lt;&gt;#REF!,#REF!=#REF!,M694="positive",M695="negative"),1,"")</f>
        <v>#REF!</v>
      </c>
      <c r="T694" s="1" t="e">
        <f aca="false">IF(AND(#REF!=#REF!,K:K="stroke",M:M="positive",S694&lt;&gt;"1"),1,"")</f>
        <v>#REF!</v>
      </c>
      <c r="U694" s="1" t="e">
        <f aca="false">IF((AND(R694&lt;&gt;"",W694&lt;&gt;1,K:K="stroke",M:M="negative",#REF!=#REF!)),IF(W694&lt;&gt;0,"",1),"")</f>
        <v>#REF!</v>
      </c>
      <c r="V694" s="1" t="e">
        <f aca="false">IF(R694="","",(SUM(S694:U694)+W694))</f>
        <v>#REF!</v>
      </c>
      <c r="W694" s="1" t="e">
        <f aca="false">IF(#REF!&lt;&gt;#REF!,COUNTIFS($K$112:$K$1378,"up",#REF!,#REF!),"")</f>
        <v>#REF!</v>
      </c>
      <c r="X694" s="1" t="e">
        <f aca="false">IF(#REF!&lt;&gt;#REF!,COUNTIFS($K$112:$K$1378,"SRS",#REF!,#REF!),"")</f>
        <v>#REF!</v>
      </c>
      <c r="Y694" s="1" t="e">
        <f aca="false">IF(R694&lt;&gt;"",IF(R694=1,"",COUNTIFS($O$112:$O$1378,"&gt;40",#REF!,#REF!)),"")</f>
        <v>#REF!</v>
      </c>
      <c r="Z694" s="1"/>
      <c r="AA694" s="1"/>
      <c r="AB694" s="1"/>
      <c r="AC694" s="1"/>
      <c r="AD694" s="1"/>
      <c r="AE694" s="1"/>
      <c r="AF694" s="1"/>
      <c r="AG694" s="1"/>
      <c r="AH694" s="1"/>
    </row>
    <row r="695" customFormat="false" ht="15.75" hidden="false" customHeight="false" outlineLevel="0" collapsed="false">
      <c r="A695" s="1" t="n">
        <f aca="false">I695+(H695*60)+(G695*3600)</f>
        <v>61641</v>
      </c>
      <c r="B695" s="2" t="str">
        <f aca="false">CONCATENATE(D695,E695,F695,G695,H695,I695)</f>
        <v>2017112417721</v>
      </c>
      <c r="C695" s="1" t="str">
        <f aca="false">CONCATENATE(D695,E695,F695)</f>
        <v>20171124</v>
      </c>
      <c r="D695" s="1" t="n">
        <v>2017</v>
      </c>
      <c r="E695" s="1" t="n">
        <v>11</v>
      </c>
      <c r="F695" s="1" t="n">
        <v>24</v>
      </c>
      <c r="G695" s="1" t="n">
        <v>17</v>
      </c>
      <c r="H695" s="1" t="n">
        <v>7</v>
      </c>
      <c r="I695" s="1" t="n">
        <v>21</v>
      </c>
      <c r="J695" s="1" t="n">
        <v>498</v>
      </c>
      <c r="K695" s="17" t="s">
        <v>21</v>
      </c>
      <c r="L695" s="1" t="e">
        <f aca="false">IF(#REF!=#REF!,IF(K695="Stroke",IF(K696="Stroke",IF((J696-J695)&lt;0,1000+J696-J695,J696-J695),""),""),"")</f>
        <v>#REF!</v>
      </c>
      <c r="M695" s="1" t="s">
        <v>1</v>
      </c>
      <c r="N695" s="1" t="s">
        <v>2</v>
      </c>
      <c r="O695" s="1" t="n">
        <v>0</v>
      </c>
      <c r="P695" s="1" t="e">
        <f aca="false">IF(#REF!=#REF!,IF(K695="Stroke",IF(K696="Stroke",IF(#REF!=#REF!,IF(Q695=Q696,IF((J696-J695)&lt;0,1000+J696-J695-O695,J696-J695-O695),""),""),""),""),"")</f>
        <v>#REF!</v>
      </c>
      <c r="Q695" s="1" t="n">
        <v>2</v>
      </c>
      <c r="R695" s="1" t="e">
        <f aca="false">IF(#REF!&lt;&gt;#REF!,COUNTIFS($K$112:$K$1378,$K$112,#REF!,#REF!),"")</f>
        <v>#REF!</v>
      </c>
      <c r="S695" s="1" t="e">
        <f aca="false">IF(AND(#REF!&lt;&gt;#REF!,#REF!=#REF!,M695="positive",M696="negative"),1,"")</f>
        <v>#REF!</v>
      </c>
      <c r="T695" s="1" t="e">
        <f aca="false">IF(AND(#REF!=#REF!,K:K="stroke",M:M="positive",S695&lt;&gt;"1"),1,"")</f>
        <v>#REF!</v>
      </c>
      <c r="U695" s="1" t="e">
        <f aca="false">IF((AND(R695&lt;&gt;"",W695&lt;&gt;1,K:K="stroke",M:M="negative",#REF!=#REF!)),IF(W695&lt;&gt;0,"",1),"")</f>
        <v>#REF!</v>
      </c>
      <c r="V695" s="1" t="e">
        <f aca="false">IF(R695="","",(SUM(S695:U695)+W695))</f>
        <v>#REF!</v>
      </c>
      <c r="W695" s="1" t="e">
        <f aca="false">IF(#REF!&lt;&gt;#REF!,COUNTIFS($K$112:$K$1378,"up",#REF!,#REF!),"")</f>
        <v>#REF!</v>
      </c>
      <c r="X695" s="1" t="e">
        <f aca="false">IF(#REF!&lt;&gt;#REF!,COUNTIFS($K$112:$K$1378,"SRS",#REF!,#REF!),"")</f>
        <v>#REF!</v>
      </c>
      <c r="Y695" s="1" t="e">
        <f aca="false">IF(R695&lt;&gt;"",IF(R695=1,"",COUNTIFS($O$112:$O$1378,"&gt;40",#REF!,#REF!)),"")</f>
        <v>#REF!</v>
      </c>
    </row>
    <row r="696" customFormat="false" ht="15.75" hidden="false" customHeight="false" outlineLevel="0" collapsed="false">
      <c r="A696" s="1" t="n">
        <f aca="false">I696+(H696*60)+(G696*3600)</f>
        <v>61641</v>
      </c>
      <c r="B696" s="2" t="str">
        <f aca="false">CONCATENATE(D696,E696,F696,G696,H696,I696)</f>
        <v>2017112417721</v>
      </c>
      <c r="C696" s="1" t="str">
        <f aca="false">CONCATENATE(D696,E696,F696)</f>
        <v>20171124</v>
      </c>
      <c r="D696" s="1" t="n">
        <v>2017</v>
      </c>
      <c r="E696" s="1" t="n">
        <v>11</v>
      </c>
      <c r="F696" s="1" t="n">
        <v>24</v>
      </c>
      <c r="G696" s="1" t="n">
        <v>17</v>
      </c>
      <c r="H696" s="1" t="n">
        <v>7</v>
      </c>
      <c r="I696" s="1" t="n">
        <v>21</v>
      </c>
      <c r="J696" s="1" t="n">
        <v>517</v>
      </c>
      <c r="K696" s="17" t="s">
        <v>21</v>
      </c>
      <c r="L696" s="1" t="e">
        <f aca="false">IF(#REF!=#REF!,IF(K696="Stroke",IF(K697="Stroke",IF((J697-J696)&lt;0,1000+J697-J696,J697-J696),""),""),"")</f>
        <v>#REF!</v>
      </c>
      <c r="M696" s="1" t="s">
        <v>1</v>
      </c>
      <c r="N696" s="1" t="s">
        <v>2</v>
      </c>
      <c r="O696" s="1" t="n">
        <v>0</v>
      </c>
      <c r="P696" s="1" t="e">
        <f aca="false">IF(#REF!=#REF!,IF(K696="Stroke",IF(K697="Stroke",IF(#REF!=#REF!,IF(Q696=Q697,IF((J697-J696)&lt;0,1000+J697-J696-O696,J697-J696-O696),""),""),""),""),"")</f>
        <v>#REF!</v>
      </c>
      <c r="Q696" s="1" t="n">
        <v>1</v>
      </c>
      <c r="R696" s="1" t="e">
        <f aca="false">IF(#REF!&lt;&gt;#REF!,COUNTIFS($K$112:$K$1378,$K$112,#REF!,#REF!),"")</f>
        <v>#REF!</v>
      </c>
      <c r="S696" s="1" t="e">
        <f aca="false">IF(AND(#REF!&lt;&gt;#REF!,#REF!=#REF!,M696="positive",M697="negative"),1,"")</f>
        <v>#REF!</v>
      </c>
      <c r="T696" s="1" t="e">
        <f aca="false">IF(AND(#REF!=#REF!,K:K="stroke",M:M="positive",S696&lt;&gt;"1"),1,"")</f>
        <v>#REF!</v>
      </c>
      <c r="U696" s="1" t="e">
        <f aca="false">IF((AND(R696&lt;&gt;"",W696&lt;&gt;1,K:K="stroke",M:M="negative",#REF!=#REF!)),IF(W696&lt;&gt;0,"",1),"")</f>
        <v>#REF!</v>
      </c>
      <c r="V696" s="1" t="e">
        <f aca="false">IF(R696="","",(SUM(S696:U696)+W696))</f>
        <v>#REF!</v>
      </c>
      <c r="W696" s="1" t="e">
        <f aca="false">IF(#REF!&lt;&gt;#REF!,COUNTIFS($K$112:$K$1378,"up",#REF!,#REF!),"")</f>
        <v>#REF!</v>
      </c>
      <c r="X696" s="1" t="e">
        <f aca="false">IF(#REF!&lt;&gt;#REF!,COUNTIFS($K$112:$K$1378,"SRS",#REF!,#REF!),"")</f>
        <v>#REF!</v>
      </c>
      <c r="Y696" s="1" t="e">
        <f aca="false">IF(R696&lt;&gt;"",IF(R696=1,"",COUNTIFS($O$112:$O$1378,"&gt;40",#REF!,#REF!)),"")</f>
        <v>#REF!</v>
      </c>
    </row>
    <row r="697" customFormat="false" ht="15.75" hidden="false" customHeight="false" outlineLevel="0" collapsed="false">
      <c r="A697" s="1" t="n">
        <f aca="false">I697+(H697*60)+(G697*3600)</f>
        <v>61641</v>
      </c>
      <c r="B697" s="2" t="str">
        <f aca="false">CONCATENATE(D697,E697,F697,G697,H697,I697)</f>
        <v>2017112417721</v>
      </c>
      <c r="C697" s="1" t="str">
        <f aca="false">CONCATENATE(D697,E697,F697)</f>
        <v>20171124</v>
      </c>
      <c r="D697" s="1" t="n">
        <v>2017</v>
      </c>
      <c r="E697" s="1" t="n">
        <v>11</v>
      </c>
      <c r="F697" s="1" t="n">
        <v>24</v>
      </c>
      <c r="G697" s="1" t="n">
        <v>17</v>
      </c>
      <c r="H697" s="1" t="n">
        <v>7</v>
      </c>
      <c r="I697" s="1" t="n">
        <v>21</v>
      </c>
      <c r="J697" s="1" t="n">
        <v>519</v>
      </c>
      <c r="K697" s="17" t="s">
        <v>21</v>
      </c>
      <c r="L697" s="1" t="e">
        <f aca="false">IF(#REF!=#REF!,IF(K697="Stroke",IF(K698="Stroke",IF((J698-J697)&lt;0,1000+J698-J697,J698-J697),""),""),"")</f>
        <v>#REF!</v>
      </c>
      <c r="M697" s="1" t="s">
        <v>1</v>
      </c>
      <c r="N697" s="1" t="s">
        <v>2</v>
      </c>
      <c r="O697" s="1" t="n">
        <v>0</v>
      </c>
      <c r="P697" s="1" t="e">
        <f aca="false">IF(#REF!=#REF!,IF(K697="Stroke",IF(K698="Stroke",IF(#REF!=#REF!,IF(Q697=Q698,IF((J698-J697)&lt;0,1000+J698-J697-O697,J698-J697-O697),""),""),""),""),"")</f>
        <v>#REF!</v>
      </c>
      <c r="Q697" s="1" t="n">
        <v>2</v>
      </c>
      <c r="R697" s="1" t="e">
        <f aca="false">IF(#REF!&lt;&gt;#REF!,COUNTIFS($K$112:$K$1378,$K$112,#REF!,#REF!),"")</f>
        <v>#REF!</v>
      </c>
      <c r="S697" s="1" t="e">
        <f aca="false">IF(AND(#REF!&lt;&gt;#REF!,#REF!=#REF!,M697="positive",M698="negative"),1,"")</f>
        <v>#REF!</v>
      </c>
      <c r="T697" s="1" t="e">
        <f aca="false">IF(AND(#REF!=#REF!,K:K="stroke",M:M="positive",S697&lt;&gt;"1"),1,"")</f>
        <v>#REF!</v>
      </c>
      <c r="U697" s="1" t="e">
        <f aca="false">IF((AND(R697&lt;&gt;"",W697&lt;&gt;1,K:K="stroke",M:M="negative",#REF!=#REF!)),IF(W697&lt;&gt;0,"",1),"")</f>
        <v>#REF!</v>
      </c>
      <c r="V697" s="1" t="e">
        <f aca="false">IF(R697="","",(SUM(S697:U697)+W697))</f>
        <v>#REF!</v>
      </c>
      <c r="W697" s="1" t="e">
        <f aca="false">IF(#REF!&lt;&gt;#REF!,COUNTIFS($K$112:$K$1378,"up",#REF!,#REF!),"")</f>
        <v>#REF!</v>
      </c>
      <c r="X697" s="1" t="e">
        <f aca="false">IF(#REF!&lt;&gt;#REF!,COUNTIFS($K$112:$K$1378,"SRS",#REF!,#REF!),"")</f>
        <v>#REF!</v>
      </c>
      <c r="Y697" s="1" t="e">
        <f aca="false">IF(R697&lt;&gt;"",IF(R697=1,"",COUNTIFS($O$112:$O$1378,"&gt;40",#REF!,#REF!)),"")</f>
        <v>#REF!</v>
      </c>
    </row>
    <row r="698" customFormat="false" ht="15.75" hidden="false" customHeight="false" outlineLevel="0" collapsed="false">
      <c r="A698" s="1" t="n">
        <f aca="false">I698+(H698*60)+(G698*3600)</f>
        <v>61641</v>
      </c>
      <c r="B698" s="2" t="str">
        <f aca="false">CONCATENATE(D698,E698,F698,G698,H698,I698)</f>
        <v>2017112417721</v>
      </c>
      <c r="C698" s="1" t="str">
        <f aca="false">CONCATENATE(D698,E698,F698)</f>
        <v>20171124</v>
      </c>
      <c r="D698" s="1" t="n">
        <v>2017</v>
      </c>
      <c r="E698" s="1" t="n">
        <v>11</v>
      </c>
      <c r="F698" s="1" t="n">
        <v>24</v>
      </c>
      <c r="G698" s="1" t="n">
        <v>17</v>
      </c>
      <c r="H698" s="1" t="n">
        <v>7</v>
      </c>
      <c r="I698" s="1" t="n">
        <v>21</v>
      </c>
      <c r="J698" s="1" t="n">
        <v>533</v>
      </c>
      <c r="K698" s="17" t="s">
        <v>21</v>
      </c>
      <c r="L698" s="1" t="e">
        <f aca="false">IF(#REF!=#REF!,IF(K698="Stroke",IF(K699="Stroke",IF((J699-J698)&lt;0,1000+J699-J698,J699-J698),""),""),"")</f>
        <v>#REF!</v>
      </c>
      <c r="M698" s="1" t="s">
        <v>1</v>
      </c>
      <c r="N698" s="1" t="s">
        <v>2</v>
      </c>
      <c r="O698" s="1" t="n">
        <v>0</v>
      </c>
      <c r="P698" s="1" t="e">
        <f aca="false">IF(#REF!=#REF!,IF(K698="Stroke",IF(K699="Stroke",IF(#REF!=#REF!,IF(Q698=Q699,IF((J699-J698)&lt;0,1000+J699-J698-O698,J699-J698-O698),""),""),""),""),"")</f>
        <v>#REF!</v>
      </c>
      <c r="Q698" s="1" t="n">
        <v>1</v>
      </c>
      <c r="R698" s="1" t="e">
        <f aca="false">IF(#REF!&lt;&gt;#REF!,COUNTIFS($K$112:$K$1378,$K$112,#REF!,#REF!),"")</f>
        <v>#REF!</v>
      </c>
      <c r="S698" s="1" t="e">
        <f aca="false">IF(AND(#REF!&lt;&gt;#REF!,#REF!=#REF!,M698="positive",M699="negative"),1,"")</f>
        <v>#REF!</v>
      </c>
      <c r="T698" s="1" t="e">
        <f aca="false">IF(AND(#REF!=#REF!,K:K="stroke",M:M="positive",S698&lt;&gt;"1"),1,"")</f>
        <v>#REF!</v>
      </c>
      <c r="U698" s="1" t="e">
        <f aca="false">IF((AND(R698&lt;&gt;"",W698&lt;&gt;1,K:K="stroke",M:M="negative",#REF!=#REF!)),IF(W698&lt;&gt;0,"",1),"")</f>
        <v>#REF!</v>
      </c>
      <c r="V698" s="1" t="e">
        <f aca="false">IF(R698="","",(SUM(S698:U698)+W698))</f>
        <v>#REF!</v>
      </c>
      <c r="W698" s="1" t="e">
        <f aca="false">IF(#REF!&lt;&gt;#REF!,COUNTIFS($K$112:$K$1378,"up",#REF!,#REF!),"")</f>
        <v>#REF!</v>
      </c>
      <c r="X698" s="1" t="e">
        <f aca="false">IF(#REF!&lt;&gt;#REF!,COUNTIFS($K$112:$K$1378,"SRS",#REF!,#REF!),"")</f>
        <v>#REF!</v>
      </c>
      <c r="Y698" s="1" t="e">
        <f aca="false">IF(R698&lt;&gt;"",IF(R698=1,"",COUNTIFS($O$112:$O$1378,"&gt;40",#REF!,#REF!)),"")</f>
        <v>#REF!</v>
      </c>
    </row>
    <row r="699" customFormat="false" ht="15.75" hidden="false" customHeight="false" outlineLevel="0" collapsed="false">
      <c r="A699" s="1" t="n">
        <f aca="false">I699+(H699*60)+(G699*3600)</f>
        <v>61641</v>
      </c>
      <c r="B699" s="2" t="str">
        <f aca="false">CONCATENATE(D699,E699,F699,G699,H699,I699)</f>
        <v>2017112417721</v>
      </c>
      <c r="C699" s="1" t="str">
        <f aca="false">CONCATENATE(D699,E699,F699)</f>
        <v>20171124</v>
      </c>
      <c r="D699" s="1" t="n">
        <v>2017</v>
      </c>
      <c r="E699" s="1" t="n">
        <v>11</v>
      </c>
      <c r="F699" s="1" t="n">
        <v>24</v>
      </c>
      <c r="G699" s="1" t="n">
        <v>17</v>
      </c>
      <c r="H699" s="1" t="n">
        <v>7</v>
      </c>
      <c r="I699" s="1" t="n">
        <v>21</v>
      </c>
      <c r="J699" s="1" t="n">
        <v>548</v>
      </c>
      <c r="K699" s="17" t="s">
        <v>21</v>
      </c>
      <c r="L699" s="1" t="e">
        <f aca="false">IF(#REF!=#REF!,IF(K699="Stroke",IF(K700="Stroke",IF((J700-J699)&lt;0,1000+J700-J699,J700-J699),""),""),"")</f>
        <v>#REF!</v>
      </c>
      <c r="M699" s="1" t="s">
        <v>1</v>
      </c>
      <c r="N699" s="1" t="s">
        <v>2</v>
      </c>
      <c r="O699" s="1" t="n">
        <v>0</v>
      </c>
      <c r="P699" s="1" t="e">
        <f aca="false">IF(#REF!=#REF!,IF(K699="Stroke",IF(K700="Stroke",IF(#REF!=#REF!,IF(Q699=Q700,IF((J700-J699)&lt;0,1000+J700-J699-O699,J700-J699-O699),""),""),""),""),"")</f>
        <v>#REF!</v>
      </c>
      <c r="Q699" s="1" t="n">
        <v>1</v>
      </c>
      <c r="R699" s="1" t="e">
        <f aca="false">IF(#REF!&lt;&gt;#REF!,COUNTIFS($K$112:$K$1378,$K$112,#REF!,#REF!),"")</f>
        <v>#REF!</v>
      </c>
      <c r="S699" s="1" t="e">
        <f aca="false">IF(AND(#REF!&lt;&gt;#REF!,#REF!=#REF!,M699="positive",M700="negative"),1,"")</f>
        <v>#REF!</v>
      </c>
      <c r="T699" s="1" t="e">
        <f aca="false">IF(AND(#REF!=#REF!,K:K="stroke",M:M="positive",S699&lt;&gt;"1"),1,"")</f>
        <v>#REF!</v>
      </c>
      <c r="U699" s="1" t="e">
        <f aca="false">IF((AND(R699&lt;&gt;"",W699&lt;&gt;1,K:K="stroke",M:M="negative",#REF!=#REF!)),IF(W699&lt;&gt;0,"",1),"")</f>
        <v>#REF!</v>
      </c>
      <c r="V699" s="1" t="e">
        <f aca="false">IF(R699="","",(SUM(S699:U699)+W699))</f>
        <v>#REF!</v>
      </c>
      <c r="W699" s="1" t="e">
        <f aca="false">IF(#REF!&lt;&gt;#REF!,COUNTIFS($K$112:$K$1378,"up",#REF!,#REF!),"")</f>
        <v>#REF!</v>
      </c>
      <c r="X699" s="1" t="e">
        <f aca="false">IF(#REF!&lt;&gt;#REF!,COUNTIFS($K$112:$K$1378,"SRS",#REF!,#REF!),"")</f>
        <v>#REF!</v>
      </c>
      <c r="Y699" s="1" t="e">
        <f aca="false">IF(R699&lt;&gt;"",IF(R699=1,"",COUNTIFS($O$112:$O$1378,"&gt;40",#REF!,#REF!)),"")</f>
        <v>#REF!</v>
      </c>
    </row>
    <row r="700" customFormat="false" ht="15.75" hidden="false" customHeight="false" outlineLevel="0" collapsed="false">
      <c r="A700" s="1" t="n">
        <f aca="false">I700+(H700*60)+(G700*3600)</f>
        <v>61641</v>
      </c>
      <c r="B700" s="2" t="str">
        <f aca="false">CONCATENATE(D700,E700,F700,G700,H700,I700)</f>
        <v>2017112417721</v>
      </c>
      <c r="C700" s="1" t="str">
        <f aca="false">CONCATENATE(D700,E700,F700)</f>
        <v>20171124</v>
      </c>
      <c r="D700" s="1" t="n">
        <v>2017</v>
      </c>
      <c r="E700" s="1" t="n">
        <v>11</v>
      </c>
      <c r="F700" s="1" t="n">
        <v>24</v>
      </c>
      <c r="G700" s="1" t="n">
        <v>17</v>
      </c>
      <c r="H700" s="1" t="n">
        <v>7</v>
      </c>
      <c r="I700" s="1" t="n">
        <v>21</v>
      </c>
      <c r="J700" s="1" t="n">
        <v>635</v>
      </c>
      <c r="K700" s="17" t="s">
        <v>21</v>
      </c>
      <c r="L700" s="1" t="e">
        <f aca="false">IF(#REF!=#REF!,IF(K700="Stroke",IF(K701="Stroke",IF((J701-J700)&lt;0,1000+J701-J700,J701-J700),""),""),"")</f>
        <v>#REF!</v>
      </c>
      <c r="M700" s="1" t="s">
        <v>1</v>
      </c>
      <c r="N700" s="1" t="s">
        <v>2</v>
      </c>
      <c r="O700" s="1" t="n">
        <v>0</v>
      </c>
      <c r="P700" s="1" t="e">
        <f aca="false">IF(#REF!=#REF!,IF(K700="Stroke",IF(K701="Stroke",IF(#REF!=#REF!,IF(Q700=Q701,IF((J701-J700)&lt;0,1000+J701-J700-O700,J701-J700-O700),""),""),""),""),"")</f>
        <v>#REF!</v>
      </c>
      <c r="Q700" s="1" t="n">
        <v>2</v>
      </c>
      <c r="R700" s="1" t="e">
        <f aca="false">IF(#REF!&lt;&gt;#REF!,COUNTIFS($K$112:$K$1378,$K$112,#REF!,#REF!),"")</f>
        <v>#REF!</v>
      </c>
      <c r="S700" s="1" t="e">
        <f aca="false">IF(AND(#REF!&lt;&gt;#REF!,#REF!=#REF!,M700="positive",M701="negative"),1,"")</f>
        <v>#REF!</v>
      </c>
      <c r="T700" s="1" t="e">
        <f aca="false">IF(AND(#REF!=#REF!,K:K="stroke",M:M="positive",S700&lt;&gt;"1"),1,"")</f>
        <v>#REF!</v>
      </c>
      <c r="U700" s="1" t="e">
        <f aca="false">IF((AND(R700&lt;&gt;"",W700&lt;&gt;1,K:K="stroke",M:M="negative",#REF!=#REF!)),IF(W700&lt;&gt;0,"",1),"")</f>
        <v>#REF!</v>
      </c>
      <c r="V700" s="1" t="e">
        <f aca="false">IF(R700="","",(SUM(S700:U700)+W700))</f>
        <v>#REF!</v>
      </c>
      <c r="W700" s="1" t="e">
        <f aca="false">IF(#REF!&lt;&gt;#REF!,COUNTIFS($K$112:$K$1378,"up",#REF!,#REF!),"")</f>
        <v>#REF!</v>
      </c>
      <c r="X700" s="1" t="e">
        <f aca="false">IF(#REF!&lt;&gt;#REF!,COUNTIFS($K$112:$K$1378,"SRS",#REF!,#REF!),"")</f>
        <v>#REF!</v>
      </c>
      <c r="Y700" s="1" t="e">
        <f aca="false">IF(R700&lt;&gt;"",IF(R700=1,"",COUNTIFS($O$112:$O$1378,"&gt;40",#REF!,#REF!)),"")</f>
        <v>#REF!</v>
      </c>
    </row>
    <row r="701" customFormat="false" ht="15.75" hidden="false" customHeight="false" outlineLevel="0" collapsed="false">
      <c r="A701" s="1" t="n">
        <f aca="false">I701+(H701*60)+(G701*3600)</f>
        <v>61641</v>
      </c>
      <c r="B701" s="2" t="str">
        <f aca="false">CONCATENATE(D701,E701,F701,G701,H701,I701)</f>
        <v>2017112417721</v>
      </c>
      <c r="C701" s="1" t="str">
        <f aca="false">CONCATENATE(D701,E701,F701)</f>
        <v>20171124</v>
      </c>
      <c r="D701" s="1" t="n">
        <v>2017</v>
      </c>
      <c r="E701" s="1" t="n">
        <v>11</v>
      </c>
      <c r="F701" s="1" t="n">
        <v>24</v>
      </c>
      <c r="G701" s="1" t="n">
        <v>17</v>
      </c>
      <c r="H701" s="1" t="n">
        <v>7</v>
      </c>
      <c r="I701" s="1" t="n">
        <v>21</v>
      </c>
      <c r="J701" s="1" t="n">
        <v>653</v>
      </c>
      <c r="K701" s="17" t="s">
        <v>21</v>
      </c>
      <c r="L701" s="1" t="e">
        <f aca="false">IF(#REF!=#REF!,IF(K701="Stroke",IF(K702="Stroke",IF((J702-J701)&lt;0,1000+J702-J701,J702-J701),""),""),"")</f>
        <v>#REF!</v>
      </c>
      <c r="M701" s="1" t="s">
        <v>1</v>
      </c>
      <c r="N701" s="1" t="s">
        <v>2</v>
      </c>
      <c r="O701" s="1" t="n">
        <v>0</v>
      </c>
      <c r="P701" s="1" t="e">
        <f aca="false">IF(#REF!=#REF!,IF(K701="Stroke",IF(K702="Stroke",IF(#REF!=#REF!,IF(Q701=Q702,IF((J702-J701)&lt;0,1000+J702-J701-O701,J702-J701-O701),""),""),""),""),"")</f>
        <v>#REF!</v>
      </c>
      <c r="Q701" s="1" t="n">
        <v>2</v>
      </c>
      <c r="R701" s="1" t="e">
        <f aca="false">IF(#REF!&lt;&gt;#REF!,COUNTIFS($K$112:$K$1378,$K$112,#REF!,#REF!),"")</f>
        <v>#REF!</v>
      </c>
      <c r="S701" s="1" t="e">
        <f aca="false">IF(AND(#REF!&lt;&gt;#REF!,#REF!=#REF!,M701="positive",M702="negative"),1,"")</f>
        <v>#REF!</v>
      </c>
      <c r="T701" s="1" t="e">
        <f aca="false">IF(AND(#REF!=#REF!,K:K="stroke",M:M="positive",S701&lt;&gt;"1"),1,"")</f>
        <v>#REF!</v>
      </c>
      <c r="U701" s="1" t="e">
        <f aca="false">IF((AND(R701&lt;&gt;"",W701&lt;&gt;1,K:K="stroke",M:M="negative",#REF!=#REF!)),IF(W701&lt;&gt;0,"",1),"")</f>
        <v>#REF!</v>
      </c>
      <c r="V701" s="1" t="e">
        <f aca="false">IF(R701="","",(SUM(S701:U701)+W701))</f>
        <v>#REF!</v>
      </c>
      <c r="W701" s="1" t="e">
        <f aca="false">IF(#REF!&lt;&gt;#REF!,COUNTIFS($K$112:$K$1378,"up",#REF!,#REF!),"")</f>
        <v>#REF!</v>
      </c>
      <c r="X701" s="1" t="e">
        <f aca="false">IF(#REF!&lt;&gt;#REF!,COUNTIFS($K$112:$K$1378,"SRS",#REF!,#REF!),"")</f>
        <v>#REF!</v>
      </c>
      <c r="Y701" s="1" t="e">
        <f aca="false">IF(R701&lt;&gt;"",IF(R701=1,"",COUNTIFS($O$112:$O$1378,"&gt;40",#REF!,#REF!)),"")</f>
        <v>#REF!</v>
      </c>
      <c r="Z701" s="1" t="s">
        <v>66</v>
      </c>
    </row>
    <row r="702" customFormat="false" ht="15.75" hidden="false" customHeight="false" outlineLevel="0" collapsed="false">
      <c r="A702" s="1" t="n">
        <f aca="false">I702+(H702*60)+(G702*3600)</f>
        <v>61641</v>
      </c>
      <c r="B702" s="2" t="str">
        <f aca="false">CONCATENATE(D702,E702,F702,G702,H702,I702)</f>
        <v>2017112417721</v>
      </c>
      <c r="C702" s="1" t="str">
        <f aca="false">CONCATENATE(D702,E702,F702)</f>
        <v>20171124</v>
      </c>
      <c r="D702" s="1" t="n">
        <v>2017</v>
      </c>
      <c r="E702" s="1" t="n">
        <v>11</v>
      </c>
      <c r="F702" s="1" t="n">
        <v>24</v>
      </c>
      <c r="G702" s="1" t="n">
        <v>17</v>
      </c>
      <c r="H702" s="1" t="n">
        <v>7</v>
      </c>
      <c r="I702" s="1" t="n">
        <v>21</v>
      </c>
      <c r="J702" s="1" t="n">
        <v>685</v>
      </c>
      <c r="K702" s="17" t="s">
        <v>21</v>
      </c>
      <c r="L702" s="1" t="e">
        <f aca="false">IF(#REF!=#REF!,IF(K702="Stroke",IF(K703="Stroke",IF((J703-J702)&lt;0,1000+J703-J702,J703-J702),""),""),"")</f>
        <v>#REF!</v>
      </c>
      <c r="M702" s="1" t="s">
        <v>1</v>
      </c>
      <c r="N702" s="1" t="s">
        <v>2</v>
      </c>
      <c r="O702" s="1" t="n">
        <v>0</v>
      </c>
      <c r="P702" s="1" t="e">
        <f aca="false">IF(#REF!=#REF!,IF(K702="Stroke",IF(K703="Stroke",IF(#REF!=#REF!,IF(Q702=Q703,IF((J703-J702)&lt;0,1000+J703-J702-O702,J703-J702-O702),""),""),""),""),"")</f>
        <v>#REF!</v>
      </c>
      <c r="Q702" s="1" t="n">
        <v>2</v>
      </c>
      <c r="R702" s="1" t="e">
        <f aca="false">IF(#REF!&lt;&gt;#REF!,COUNTIFS($K$112:$K$1378,$K$112,#REF!,#REF!),"")</f>
        <v>#REF!</v>
      </c>
      <c r="S702" s="1" t="e">
        <f aca="false">IF(AND(#REF!&lt;&gt;#REF!,#REF!=#REF!,M702="positive",M703="negative"),1,"")</f>
        <v>#REF!</v>
      </c>
      <c r="T702" s="1" t="e">
        <f aca="false">IF(AND(#REF!=#REF!,K:K="stroke",M:M="positive",S702&lt;&gt;"1"),1,"")</f>
        <v>#REF!</v>
      </c>
      <c r="U702" s="1" t="e">
        <f aca="false">IF((AND(R702&lt;&gt;"",W702&lt;&gt;1,K:K="stroke",M:M="negative",#REF!=#REF!)),IF(W702&lt;&gt;0,"",1),"")</f>
        <v>#REF!</v>
      </c>
      <c r="V702" s="1" t="e">
        <f aca="false">IF(R702="","",(SUM(S702:U702)+W702))</f>
        <v>#REF!</v>
      </c>
      <c r="W702" s="1" t="e">
        <f aca="false">IF(#REF!&lt;&gt;#REF!,COUNTIFS($K$112:$K$1378,"up",#REF!,#REF!),"")</f>
        <v>#REF!</v>
      </c>
      <c r="X702" s="1" t="e">
        <f aca="false">IF(#REF!&lt;&gt;#REF!,COUNTIFS($K$112:$K$1378,"SRS",#REF!,#REF!),"")</f>
        <v>#REF!</v>
      </c>
      <c r="Y702" s="1" t="e">
        <f aca="false">IF(R702&lt;&gt;"",IF(R702=1,"",COUNTIFS($O$112:$O$1378,"&gt;40",#REF!,#REF!)),"")</f>
        <v>#REF!</v>
      </c>
    </row>
    <row r="703" customFormat="false" ht="15.75" hidden="false" customHeight="false" outlineLevel="0" collapsed="false">
      <c r="A703" s="5" t="n">
        <f aca="false">I703+(H703*60)+(G703*3600)</f>
        <v>61955</v>
      </c>
      <c r="B703" s="6" t="str">
        <f aca="false">CONCATENATE(D703,E703,F703,G703,H703,I703)</f>
        <v>20171124171235</v>
      </c>
      <c r="C703" s="5" t="str">
        <f aca="false">CONCATENATE(D703,E703,F703)</f>
        <v>20171124</v>
      </c>
      <c r="D703" s="5" t="n">
        <v>2017</v>
      </c>
      <c r="E703" s="5" t="n">
        <v>11</v>
      </c>
      <c r="F703" s="5" t="n">
        <v>24</v>
      </c>
      <c r="G703" s="5" t="n">
        <v>17</v>
      </c>
      <c r="H703" s="5" t="n">
        <v>12</v>
      </c>
      <c r="I703" s="5" t="n">
        <v>35</v>
      </c>
      <c r="J703" s="5" t="n">
        <v>504</v>
      </c>
      <c r="K703" s="5" t="s">
        <v>17</v>
      </c>
      <c r="L703" s="5" t="e">
        <f aca="false">IF(#REF!=#REF!,IF(K703="Stroke",IF(K704="Stroke",IF((J704-J703)&lt;0,1000+J704-J703,J704-J703),""),""),"")</f>
        <v>#REF!</v>
      </c>
      <c r="M703" s="5" t="s">
        <v>1</v>
      </c>
      <c r="N703" s="5" t="s">
        <v>2</v>
      </c>
      <c r="O703" s="5" t="n">
        <v>356</v>
      </c>
      <c r="P703" s="5" t="e">
        <f aca="false">IF(#REF!=#REF!,IF(K703="Stroke",IF(K704="Stroke",IF(#REF!=#REF!,IF(Q703=Q704,IF((J704-J703)&lt;0,1000+J704-J703-O703,J704-J703-O703),""),""),""),""),"")</f>
        <v>#REF!</v>
      </c>
      <c r="Q703" s="5" t="n">
        <v>1</v>
      </c>
      <c r="R703" s="5" t="e">
        <f aca="false">IF(#REF!&lt;&gt;#REF!,COUNTIFS($K$112:$K$1378,$K$112,#REF!,#REF!),"")</f>
        <v>#REF!</v>
      </c>
      <c r="S703" s="5" t="e">
        <f aca="false">IF(AND(#REF!&lt;&gt;#REF!,#REF!=#REF!,M703="positive",M704="negative"),1,"")</f>
        <v>#REF!</v>
      </c>
      <c r="T703" s="5" t="e">
        <f aca="false">IF(AND(#REF!=#REF!,K:K="stroke",M:M="positive",S703&lt;&gt;"1"),1,"")</f>
        <v>#REF!</v>
      </c>
      <c r="U703" s="5" t="e">
        <f aca="false">IF((AND(R703&lt;&gt;"",W703&lt;&gt;1,K:K="stroke",M:M="negative",#REF!=#REF!)),IF(W703&lt;&gt;0,"",1),"")</f>
        <v>#REF!</v>
      </c>
      <c r="V703" s="5" t="e">
        <f aca="false">IF(R703="","",(SUM(S703:U703)+W703))</f>
        <v>#REF!</v>
      </c>
      <c r="W703" s="5" t="e">
        <f aca="false">IF(#REF!&lt;&gt;#REF!,COUNTIFS($K$112:$K$1378,"up",#REF!,#REF!),"")</f>
        <v>#REF!</v>
      </c>
      <c r="X703" s="5" t="e">
        <f aca="false">IF(#REF!&lt;&gt;#REF!,COUNTIFS($K$112:$K$1378,"SRS",#REF!,#REF!),"")</f>
        <v>#REF!</v>
      </c>
      <c r="Y703" s="5" t="e">
        <f aca="false">IF(R703&lt;&gt;"",IF(R703=1,"",COUNTIFS($O$112:$O$1378,"&gt;40",#REF!,#REF!)),"")</f>
        <v>#REF!</v>
      </c>
      <c r="Z703" s="5" t="s">
        <v>40</v>
      </c>
      <c r="AA703" s="5"/>
      <c r="AB703" s="5"/>
      <c r="AC703" s="5"/>
      <c r="AD703" s="5"/>
      <c r="AE703" s="5"/>
      <c r="AF703" s="5"/>
      <c r="AG703" s="5"/>
      <c r="AH703" s="5"/>
    </row>
    <row r="704" customFormat="false" ht="15.75" hidden="false" customHeight="false" outlineLevel="0" collapsed="false">
      <c r="A704" s="1" t="n">
        <f aca="false">I704+(H704*60)+(G704*3600)</f>
        <v>61955</v>
      </c>
      <c r="B704" s="2" t="str">
        <f aca="false">CONCATENATE(D704,E704,F704,G704,H704,I704)</f>
        <v>20171124171235</v>
      </c>
      <c r="C704" s="1" t="str">
        <f aca="false">CONCATENATE(D704,E704,F704)</f>
        <v>20171124</v>
      </c>
      <c r="D704" s="1" t="n">
        <v>2017</v>
      </c>
      <c r="E704" s="1" t="n">
        <v>11</v>
      </c>
      <c r="F704" s="1" t="n">
        <v>24</v>
      </c>
      <c r="G704" s="1" t="n">
        <v>17</v>
      </c>
      <c r="H704" s="1" t="n">
        <v>12</v>
      </c>
      <c r="I704" s="1" t="n">
        <v>35</v>
      </c>
      <c r="J704" s="1" t="n">
        <v>897</v>
      </c>
      <c r="K704" s="1" t="s">
        <v>23</v>
      </c>
      <c r="L704" s="1" t="e">
        <f aca="false">IF(#REF!=#REF!,IF(K704="Stroke",IF(K705="Stroke",IF((J705-J704)&lt;0,1000+J705-J704,J705-J704),""),""),"")</f>
        <v>#REF!</v>
      </c>
      <c r="M704" s="1" t="s">
        <v>1</v>
      </c>
      <c r="N704" s="1" t="s">
        <v>2</v>
      </c>
      <c r="O704" s="1" t="n">
        <v>4</v>
      </c>
      <c r="P704" s="1" t="e">
        <f aca="false">IF(#REF!=#REF!,IF(K704="Stroke",IF(K705="Stroke",IF(#REF!=#REF!,IF(Q704=Q705,IF((J705-J704)&lt;0,1000+J705-J704-O704,J705-J704-O704),""),""),""),""),"")</f>
        <v>#REF!</v>
      </c>
      <c r="Q704" s="1" t="n">
        <v>1</v>
      </c>
      <c r="R704" s="1" t="e">
        <f aca="false">IF(#REF!&lt;&gt;#REF!,COUNTIFS($K$112:$K$1378,$K$112,#REF!,#REF!),"")</f>
        <v>#REF!</v>
      </c>
      <c r="S704" s="1" t="e">
        <f aca="false">IF(AND(#REF!&lt;&gt;#REF!,#REF!=#REF!,M704="positive",M705="negative"),1,"")</f>
        <v>#REF!</v>
      </c>
      <c r="T704" s="1" t="e">
        <f aca="false">IF(AND(#REF!=#REF!,K:K="stroke",M:M="positive",S704&lt;&gt;"1"),1,"")</f>
        <v>#REF!</v>
      </c>
      <c r="U704" s="1" t="e">
        <f aca="false">IF((AND(R704&lt;&gt;"",W704&lt;&gt;1,K:K="stroke",M:M="negative",#REF!=#REF!)),IF(W704&lt;&gt;0,"",1),"")</f>
        <v>#REF!</v>
      </c>
      <c r="V704" s="1" t="e">
        <f aca="false">IF(R704="","",(SUM(S704:U704)+W704))</f>
        <v>#REF!</v>
      </c>
      <c r="W704" s="1" t="e">
        <f aca="false">IF(#REF!&lt;&gt;#REF!,COUNTIFS($K$112:$K$1378,"up",#REF!,#REF!),"")</f>
        <v>#REF!</v>
      </c>
      <c r="X704" s="1" t="e">
        <f aca="false">IF(#REF!&lt;&gt;#REF!,COUNTIFS($K$112:$K$1378,"SRS",#REF!,#REF!),"")</f>
        <v>#REF!</v>
      </c>
      <c r="Y704" s="1" t="e">
        <f aca="false">IF(R704&lt;&gt;"",IF(R704=1,"",COUNTIFS($O$112:$O$1378,"&gt;40",#REF!,#REF!)),"")</f>
        <v>#REF!</v>
      </c>
    </row>
    <row r="705" customFormat="false" ht="15.75" hidden="false" customHeight="false" outlineLevel="0" collapsed="false">
      <c r="A705" s="1" t="n">
        <f aca="false">I705+(H705*60)+(G705*3600)</f>
        <v>61955</v>
      </c>
      <c r="B705" s="2" t="str">
        <f aca="false">CONCATENATE(D705,E705,F705,G705,H705,I705)</f>
        <v>20171124171235</v>
      </c>
      <c r="C705" s="1" t="str">
        <f aca="false">CONCATENATE(D705,E705,F705)</f>
        <v>20171124</v>
      </c>
      <c r="D705" s="1" t="n">
        <v>2017</v>
      </c>
      <c r="E705" s="1" t="n">
        <v>11</v>
      </c>
      <c r="F705" s="1" t="n">
        <v>24</v>
      </c>
      <c r="G705" s="1" t="n">
        <v>17</v>
      </c>
      <c r="H705" s="1" t="n">
        <v>12</v>
      </c>
      <c r="I705" s="1" t="n">
        <v>35</v>
      </c>
      <c r="J705" s="1" t="n">
        <v>910</v>
      </c>
      <c r="K705" s="1" t="s">
        <v>9</v>
      </c>
      <c r="L705" s="1" t="e">
        <f aca="false">IF(#REF!=#REF!,IF(K705="Stroke",IF(K706="Stroke",IF((J706-J705)&lt;0,1000+J706-J705,J706-J705),""),""),"")</f>
        <v>#REF!</v>
      </c>
      <c r="M705" s="1" t="s">
        <v>1</v>
      </c>
      <c r="N705" s="1" t="s">
        <v>2</v>
      </c>
      <c r="O705" s="1" t="n">
        <v>0</v>
      </c>
      <c r="P705" s="1" t="e">
        <f aca="false">IF(#REF!=#REF!,IF(K705="Stroke",IF(K706="Stroke",IF(#REF!=#REF!,IF(Q705=Q706,IF((J706-J705)&lt;0,1000+J706-J705-O705,J706-J705-O705),""),""),""),""),"")</f>
        <v>#REF!</v>
      </c>
      <c r="R705" s="1" t="e">
        <f aca="false">IF(#REF!&lt;&gt;#REF!,COUNTIFS($K$112:$K$1378,$K$112,#REF!,#REF!),"")</f>
        <v>#REF!</v>
      </c>
      <c r="S705" s="1" t="e">
        <f aca="false">IF(AND(#REF!&lt;&gt;#REF!,#REF!=#REF!,M705="positive",M706="negative"),1,"")</f>
        <v>#REF!</v>
      </c>
      <c r="T705" s="1" t="e">
        <f aca="false">IF(AND(#REF!=#REF!,K:K="stroke",M:M="positive",S705&lt;&gt;"1"),1,"")</f>
        <v>#REF!</v>
      </c>
      <c r="U705" s="1" t="e">
        <f aca="false">IF((AND(R705&lt;&gt;"",W705&lt;&gt;1,K:K="stroke",M:M="negative",#REF!=#REF!)),IF(W705&lt;&gt;0,"",1),"")</f>
        <v>#REF!</v>
      </c>
      <c r="V705" s="1" t="e">
        <f aca="false">IF(R705="","",(SUM(S705:U705)+W705))</f>
        <v>#REF!</v>
      </c>
      <c r="W705" s="1" t="e">
        <f aca="false">IF(#REF!&lt;&gt;#REF!,COUNTIFS($K$112:$K$1378,"up",#REF!,#REF!),"")</f>
        <v>#REF!</v>
      </c>
      <c r="X705" s="1" t="e">
        <f aca="false">IF(#REF!&lt;&gt;#REF!,COUNTIFS($K$112:$K$1378,"SRS",#REF!,#REF!),"")</f>
        <v>#REF!</v>
      </c>
      <c r="Y705" s="1" t="e">
        <f aca="false">IF(R705&lt;&gt;"",IF(R705=1,"",COUNTIFS($O$112:$O$1378,"&gt;40",#REF!,#REF!)),"")</f>
        <v>#REF!</v>
      </c>
    </row>
    <row r="706" customFormat="false" ht="15.75" hidden="false" customHeight="false" outlineLevel="0" collapsed="false">
      <c r="A706" s="1" t="n">
        <f aca="false">I706+(H706*60)+(G706*3600)</f>
        <v>61955</v>
      </c>
      <c r="B706" s="2" t="str">
        <f aca="false">CONCATENATE(D706,E706,F706,G706,H706,I706)</f>
        <v>20171124171235</v>
      </c>
      <c r="C706" s="1" t="str">
        <f aca="false">CONCATENATE(D706,E706,F706)</f>
        <v>20171124</v>
      </c>
      <c r="D706" s="1" t="n">
        <v>2017</v>
      </c>
      <c r="E706" s="1" t="n">
        <v>11</v>
      </c>
      <c r="F706" s="1" t="n">
        <v>24</v>
      </c>
      <c r="G706" s="1" t="n">
        <v>17</v>
      </c>
      <c r="H706" s="1" t="n">
        <v>12</v>
      </c>
      <c r="I706" s="1" t="n">
        <v>35</v>
      </c>
      <c r="J706" s="1" t="n">
        <v>954</v>
      </c>
      <c r="K706" s="1" t="s">
        <v>23</v>
      </c>
      <c r="L706" s="1" t="e">
        <f aca="false">IF(#REF!=#REF!,IF(K706="Stroke",IF(K707="Stroke",IF((J707-J706)&lt;0,1000+J707-J706,J707-J706),""),""),"")</f>
        <v>#REF!</v>
      </c>
      <c r="M706" s="1" t="s">
        <v>1</v>
      </c>
      <c r="N706" s="1" t="s">
        <v>2</v>
      </c>
      <c r="O706" s="1" t="n">
        <v>4</v>
      </c>
      <c r="P706" s="1" t="e">
        <f aca="false">IF(#REF!=#REF!,IF(K706="Stroke",IF(K707="Stroke",IF(#REF!=#REF!,IF(Q706=Q707,IF((J707-J706)&lt;0,1000+J707-J706-O706,J707-J706-O706),""),""),""),""),"")</f>
        <v>#REF!</v>
      </c>
      <c r="Q706" s="1" t="n">
        <v>1</v>
      </c>
      <c r="R706" s="1" t="e">
        <f aca="false">IF(#REF!&lt;&gt;#REF!,COUNTIFS($K$112:$K$1378,$K$112,#REF!,#REF!),"")</f>
        <v>#REF!</v>
      </c>
      <c r="S706" s="1" t="e">
        <f aca="false">IF(AND(#REF!&lt;&gt;#REF!,#REF!=#REF!,M706="positive",M707="negative"),1,"")</f>
        <v>#REF!</v>
      </c>
      <c r="T706" s="1" t="e">
        <f aca="false">IF(AND(#REF!=#REF!,K:K="stroke",M:M="positive",S706&lt;&gt;"1"),1,"")</f>
        <v>#REF!</v>
      </c>
      <c r="U706" s="1" t="e">
        <f aca="false">IF((AND(R706&lt;&gt;"",W706&lt;&gt;1,K:K="stroke",M:M="negative",#REF!=#REF!)),IF(W706&lt;&gt;0,"",1),"")</f>
        <v>#REF!</v>
      </c>
      <c r="V706" s="1" t="e">
        <f aca="false">IF(R706="","",(SUM(S706:U706)+W706))</f>
        <v>#REF!</v>
      </c>
      <c r="W706" s="1" t="e">
        <f aca="false">IF(#REF!&lt;&gt;#REF!,COUNTIFS($K$112:$K$1378,"up",#REF!,#REF!),"")</f>
        <v>#REF!</v>
      </c>
      <c r="X706" s="1" t="e">
        <f aca="false">IF(#REF!&lt;&gt;#REF!,COUNTIFS($K$112:$K$1378,"SRS",#REF!,#REF!),"")</f>
        <v>#REF!</v>
      </c>
      <c r="Y706" s="1" t="e">
        <f aca="false">IF(R706&lt;&gt;"",IF(R706=1,"",COUNTIFS($O$112:$O$1378,"&gt;40",#REF!,#REF!)),"")</f>
        <v>#REF!</v>
      </c>
    </row>
    <row r="707" s="5" customFormat="true" ht="15.75" hidden="false" customHeight="false" outlineLevel="0" collapsed="false">
      <c r="A707" s="1" t="n">
        <f aca="false">I707+(H707*60)+(G707*3600)</f>
        <v>61955</v>
      </c>
      <c r="B707" s="2" t="str">
        <f aca="false">CONCATENATE(D707,E707,F707,G707,H707,I707)</f>
        <v>20171124171235</v>
      </c>
      <c r="C707" s="1" t="str">
        <f aca="false">CONCATENATE(D707,E707,F707)</f>
        <v>20171124</v>
      </c>
      <c r="D707" s="1" t="n">
        <v>2017</v>
      </c>
      <c r="E707" s="1" t="n">
        <v>11</v>
      </c>
      <c r="F707" s="1" t="n">
        <v>24</v>
      </c>
      <c r="G707" s="1" t="n">
        <v>17</v>
      </c>
      <c r="H707" s="1" t="n">
        <v>12</v>
      </c>
      <c r="I707" s="1" t="n">
        <v>35</v>
      </c>
      <c r="J707" s="1" t="n">
        <v>977</v>
      </c>
      <c r="K707" s="1" t="s">
        <v>23</v>
      </c>
      <c r="L707" s="1" t="e">
        <f aca="false">IF(#REF!=#REF!,IF(K707="Stroke",IF(K708="Stroke",IF((J708-J707)&lt;0,1000+J708-J707,J708-J707),""),""),"")</f>
        <v>#REF!</v>
      </c>
      <c r="M707" s="1" t="s">
        <v>1</v>
      </c>
      <c r="N707" s="1" t="s">
        <v>2</v>
      </c>
      <c r="O707" s="1" t="n">
        <v>2</v>
      </c>
      <c r="P707" s="1" t="e">
        <f aca="false">IF(#REF!=#REF!,IF(K707="Stroke",IF(K708="Stroke",IF(#REF!=#REF!,IF(Q707=Q708,IF((J708-J707)&lt;0,1000+J708-J707-O707,J708-J707-O707),""),""),""),""),"")</f>
        <v>#REF!</v>
      </c>
      <c r="Q707" s="1" t="n">
        <v>1</v>
      </c>
      <c r="R707" s="1" t="e">
        <f aca="false">IF(#REF!&lt;&gt;#REF!,COUNTIFS($K$112:$K$1378,$K$112,#REF!,#REF!),"")</f>
        <v>#REF!</v>
      </c>
      <c r="S707" s="1" t="e">
        <f aca="false">IF(AND(#REF!&lt;&gt;#REF!,#REF!=#REF!,M707="positive",M708="negative"),1,"")</f>
        <v>#REF!</v>
      </c>
      <c r="T707" s="1" t="e">
        <f aca="false">IF(AND(#REF!=#REF!,K:K="stroke",M:M="positive",S707&lt;&gt;"1"),1,"")</f>
        <v>#REF!</v>
      </c>
      <c r="U707" s="1" t="e">
        <f aca="false">IF((AND(R707&lt;&gt;"",W707&lt;&gt;1,K:K="stroke",M:M="negative",#REF!=#REF!)),IF(W707&lt;&gt;0,"",1),"")</f>
        <v>#REF!</v>
      </c>
      <c r="V707" s="1" t="e">
        <f aca="false">IF(R707="","",(SUM(S707:U707)+W707))</f>
        <v>#REF!</v>
      </c>
      <c r="W707" s="1" t="e">
        <f aca="false">IF(#REF!&lt;&gt;#REF!,COUNTIFS($K$112:$K$1378,"up",#REF!,#REF!),"")</f>
        <v>#REF!</v>
      </c>
      <c r="X707" s="1" t="e">
        <f aca="false">IF(#REF!&lt;&gt;#REF!,COUNTIFS($K$112:$K$1378,"SRS",#REF!,#REF!),"")</f>
        <v>#REF!</v>
      </c>
      <c r="Y707" s="1" t="e">
        <f aca="false">IF(R707&lt;&gt;"",IF(R707=1,"",COUNTIFS($O$112:$O$1378,"&gt;40",#REF!,#REF!)),"")</f>
        <v>#REF!</v>
      </c>
      <c r="Z707" s="1"/>
      <c r="AA707" s="1"/>
      <c r="AB707" s="1"/>
      <c r="AC707" s="1"/>
      <c r="AD707" s="1"/>
      <c r="AE707" s="1"/>
      <c r="AF707" s="1"/>
      <c r="AG707" s="1"/>
      <c r="AH707" s="1"/>
    </row>
    <row r="708" customFormat="false" ht="15.75" hidden="false" customHeight="false" outlineLevel="0" collapsed="false">
      <c r="A708" s="5" t="n">
        <f aca="false">I708+(H708*60)+(G708*3600)</f>
        <v>55150</v>
      </c>
      <c r="B708" s="6" t="str">
        <f aca="false">CONCATENATE(D708,E708,F708,G708,H708,I708)</f>
        <v>20171129151910</v>
      </c>
      <c r="C708" s="5" t="str">
        <f aca="false">CONCATENATE(D708,E708,F708)</f>
        <v>20171129</v>
      </c>
      <c r="D708" s="5" t="n">
        <v>2017</v>
      </c>
      <c r="E708" s="5" t="n">
        <v>11</v>
      </c>
      <c r="F708" s="5" t="n">
        <v>29</v>
      </c>
      <c r="G708" s="5" t="n">
        <v>15</v>
      </c>
      <c r="H708" s="5" t="n">
        <v>19</v>
      </c>
      <c r="I708" s="5" t="n">
        <v>10</v>
      </c>
      <c r="J708" s="5" t="n">
        <v>915</v>
      </c>
      <c r="K708" s="5" t="s">
        <v>17</v>
      </c>
      <c r="L708" s="5" t="e">
        <f aca="false">IF(#REF!=#REF!,IF(K708="Stroke",IF(K709="Stroke",IF((J709-J708)&lt;0,1000+J709-J708,J709-J708),""),""),"")</f>
        <v>#REF!</v>
      </c>
      <c r="M708" s="5" t="s">
        <v>1</v>
      </c>
      <c r="N708" s="5" t="s">
        <v>2</v>
      </c>
      <c r="O708" s="5" t="n">
        <v>213</v>
      </c>
      <c r="P708" s="5" t="e">
        <f aca="false">IF(#REF!=#REF!,IF(K708="Stroke",IF(K709="Stroke",IF(#REF!=#REF!,IF(Q708=Q709,IF((J709-J708)&lt;0,1000+J709-J708-O708,J709-J708-O708),""),""),""),""),"")</f>
        <v>#REF!</v>
      </c>
      <c r="Q708" s="5" t="n">
        <v>1</v>
      </c>
      <c r="R708" s="5" t="e">
        <f aca="false">IF(#REF!&lt;&gt;#REF!,COUNTIFS($K$112:$K$1378,$K$112,#REF!,#REF!),"")</f>
        <v>#REF!</v>
      </c>
      <c r="S708" s="5" t="e">
        <f aca="false">IF(AND(#REF!&lt;&gt;#REF!,#REF!=#REF!,M708="positive",M709="negative"),1,"")</f>
        <v>#REF!</v>
      </c>
      <c r="T708" s="5" t="e">
        <f aca="false">IF(AND(#REF!=#REF!,K:K="stroke",M:M="positive",S708&lt;&gt;"1"),1,"")</f>
        <v>#REF!</v>
      </c>
      <c r="U708" s="5" t="e">
        <f aca="false">IF((AND(R708&lt;&gt;"",W708&lt;&gt;1,K:K="stroke",M:M="negative",#REF!=#REF!)),IF(W708&lt;&gt;0,"",1),"")</f>
        <v>#REF!</v>
      </c>
      <c r="V708" s="5" t="e">
        <f aca="false">IF(R708="","",(SUM(S708:U708)+W708))</f>
        <v>#REF!</v>
      </c>
      <c r="W708" s="5" t="e">
        <f aca="false">IF(#REF!&lt;&gt;#REF!,COUNTIFS($K$112:$K$1378,"up",#REF!,#REF!),"")</f>
        <v>#REF!</v>
      </c>
      <c r="X708" s="5" t="e">
        <f aca="false">IF(#REF!&lt;&gt;#REF!,COUNTIFS($K$112:$K$1378,"SRS",#REF!,#REF!),"")</f>
        <v>#REF!</v>
      </c>
      <c r="Y708" s="5" t="e">
        <f aca="false">IF(R708&lt;&gt;"",IF(R708=1,"",COUNTIFS($O$112:$O$1378,"&gt;40",#REF!,#REF!)),"")</f>
        <v>#REF!</v>
      </c>
      <c r="Z708" s="5" t="s">
        <v>18</v>
      </c>
      <c r="AA708" s="5"/>
      <c r="AB708" s="5"/>
      <c r="AC708" s="5"/>
      <c r="AD708" s="5"/>
      <c r="AE708" s="5"/>
      <c r="AF708" s="5"/>
      <c r="AG708" s="5"/>
      <c r="AH708" s="5"/>
    </row>
    <row r="709" customFormat="false" ht="15.75" hidden="false" customHeight="false" outlineLevel="0" collapsed="false">
      <c r="A709" s="11" t="n">
        <f aca="false">I709+(H709*60)+(G709*3600)</f>
        <v>55150</v>
      </c>
      <c r="B709" s="16" t="str">
        <f aca="false">CONCATENATE(D709,E709,F709,G709,H709,I709)</f>
        <v>20171129151910</v>
      </c>
      <c r="C709" s="1" t="str">
        <f aca="false">CONCATENATE(D709,E709,F709)</f>
        <v>20171129</v>
      </c>
      <c r="D709" s="1" t="n">
        <v>2017</v>
      </c>
      <c r="E709" s="1" t="n">
        <v>11</v>
      </c>
      <c r="F709" s="1" t="n">
        <v>29</v>
      </c>
      <c r="G709" s="1" t="n">
        <v>15</v>
      </c>
      <c r="H709" s="1" t="n">
        <v>19</v>
      </c>
      <c r="I709" s="11" t="n">
        <v>10</v>
      </c>
      <c r="J709" s="11" t="n">
        <v>973</v>
      </c>
      <c r="K709" s="17" t="s">
        <v>21</v>
      </c>
      <c r="L709" s="1" t="e">
        <f aca="false">IF(#REF!=#REF!,IF(K709="Stroke",IF(K710="Stroke",IF((J710-J709)&lt;0,1000+J710-J709,J710-J709),""),""),"")</f>
        <v>#REF!</v>
      </c>
      <c r="M709" s="1" t="s">
        <v>1</v>
      </c>
      <c r="N709" s="1" t="s">
        <v>2</v>
      </c>
      <c r="O709" s="11" t="n">
        <v>0</v>
      </c>
      <c r="P709" s="1" t="e">
        <f aca="false">IF(#REF!=#REF!,IF(K709="Stroke",IF(K710="Stroke",IF(#REF!=#REF!,IF(Q709=Q710,IF((J710-J709)&lt;0,1000+J710-J709-O709,J710-J709-O709),""),""),""),""),"")</f>
        <v>#REF!</v>
      </c>
      <c r="Q709" s="11" t="n">
        <v>1</v>
      </c>
      <c r="R709" s="1" t="e">
        <f aca="false">IF(#REF!&lt;&gt;#REF!,COUNTIFS($K$112:$K$1378,$K$112,#REF!,#REF!),"")</f>
        <v>#REF!</v>
      </c>
      <c r="S709" s="1" t="e">
        <f aca="false">IF(AND(#REF!&lt;&gt;#REF!,#REF!=#REF!,M709="positive",M710="negative"),1,"")</f>
        <v>#REF!</v>
      </c>
      <c r="T709" s="1" t="e">
        <f aca="false">IF(AND(#REF!=#REF!,K:K="stroke",M:M="positive",S709&lt;&gt;"1"),1,"")</f>
        <v>#REF!</v>
      </c>
      <c r="U709" s="1" t="e">
        <f aca="false">IF((AND(R709&lt;&gt;"",W709&lt;&gt;1,K:K="stroke",M:M="negative",#REF!=#REF!)),IF(W709&lt;&gt;0,"",1),"")</f>
        <v>#REF!</v>
      </c>
      <c r="V709" s="1" t="e">
        <f aca="false">IF(R709="","",(SUM(S709:U709)+W709))</f>
        <v>#REF!</v>
      </c>
      <c r="W709" s="1" t="e">
        <f aca="false">IF(#REF!&lt;&gt;#REF!,COUNTIFS($K$112:$K$1378,"up",#REF!,#REF!),"")</f>
        <v>#REF!</v>
      </c>
      <c r="X709" s="1" t="e">
        <f aca="false">IF(#REF!&lt;&gt;#REF!,COUNTIFS($K$112:$K$1378,"SRS",#REF!,#REF!),"")</f>
        <v>#REF!</v>
      </c>
      <c r="Y709" s="1" t="e">
        <f aca="false">IF(R709&lt;&gt;"",IF(R709=1,"",COUNTIFS($O$112:$O$1378,"&gt;40",#REF!,#REF!)),"")</f>
        <v>#REF!</v>
      </c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customFormat="false" ht="15.75" hidden="false" customHeight="false" outlineLevel="0" collapsed="false">
      <c r="A710" s="1" t="n">
        <f aca="false">I710+(H710*60)+(G710*3600)</f>
        <v>55151</v>
      </c>
      <c r="B710" s="2" t="str">
        <f aca="false">CONCATENATE(D710,E710,F710,G710,H710,I710)</f>
        <v>20171129151911</v>
      </c>
      <c r="C710" s="1" t="str">
        <f aca="false">CONCATENATE(D710,E710,F710)</f>
        <v>20171129</v>
      </c>
      <c r="D710" s="1" t="n">
        <v>2017</v>
      </c>
      <c r="E710" s="1" t="n">
        <v>11</v>
      </c>
      <c r="F710" s="1" t="n">
        <v>29</v>
      </c>
      <c r="G710" s="1" t="n">
        <v>15</v>
      </c>
      <c r="H710" s="1" t="n">
        <v>19</v>
      </c>
      <c r="I710" s="1" t="n">
        <v>11</v>
      </c>
      <c r="J710" s="1" t="n">
        <v>295</v>
      </c>
      <c r="K710" s="1" t="s">
        <v>23</v>
      </c>
      <c r="L710" s="1" t="e">
        <f aca="false">IF(#REF!=#REF!,IF(K710="Stroke",IF(K711="Stroke",IF((J711-J710)&lt;0,1000+J711-J710,J711-J710),""),""),"")</f>
        <v>#REF!</v>
      </c>
      <c r="M710" s="1" t="s">
        <v>1</v>
      </c>
      <c r="N710" s="1" t="s">
        <v>2</v>
      </c>
      <c r="O710" s="1" t="n">
        <v>2</v>
      </c>
      <c r="P710" s="1" t="e">
        <f aca="false">IF(#REF!=#REF!,IF(K710="Stroke",IF(K711="Stroke",IF(#REF!=#REF!,IF(Q710=Q711,IF((J711-J710)&lt;0,1000+J711-J710-O710,J711-J710-O710),""),""),""),""),"")</f>
        <v>#REF!</v>
      </c>
      <c r="Q710" s="1" t="n">
        <v>1</v>
      </c>
      <c r="R710" s="1" t="e">
        <f aca="false">IF(#REF!&lt;&gt;#REF!,COUNTIFS($K$112:$K$1378,$K$112,#REF!,#REF!),"")</f>
        <v>#REF!</v>
      </c>
      <c r="S710" s="1" t="e">
        <f aca="false">IF(AND(#REF!&lt;&gt;#REF!,#REF!=#REF!,M710="positive",M711="negative"),1,"")</f>
        <v>#REF!</v>
      </c>
      <c r="T710" s="1" t="e">
        <f aca="false">IF(AND(#REF!=#REF!,K:K="stroke",M:M="positive",S710&lt;&gt;"1"),1,"")</f>
        <v>#REF!</v>
      </c>
      <c r="U710" s="1" t="e">
        <f aca="false">IF((AND(R710&lt;&gt;"",W710&lt;&gt;1,K:K="stroke",M:M="negative",#REF!=#REF!)),IF(W710&lt;&gt;0,"",1),"")</f>
        <v>#REF!</v>
      </c>
      <c r="V710" s="1" t="e">
        <f aca="false">IF(R710="","",(SUM(S710:U710)+W710))</f>
        <v>#REF!</v>
      </c>
      <c r="W710" s="1" t="e">
        <f aca="false">IF(#REF!&lt;&gt;#REF!,COUNTIFS($K$112:$K$1378,"up",#REF!,#REF!),"")</f>
        <v>#REF!</v>
      </c>
      <c r="X710" s="1" t="e">
        <f aca="false">IF(#REF!&lt;&gt;#REF!,COUNTIFS($K$112:$K$1378,"SRS",#REF!,#REF!),"")</f>
        <v>#REF!</v>
      </c>
      <c r="Y710" s="1" t="e">
        <f aca="false">IF(R710&lt;&gt;"",IF(R710=1,"",COUNTIFS($O$112:$O$1378,"&gt;40",#REF!,#REF!)),"")</f>
        <v>#REF!</v>
      </c>
    </row>
    <row r="711" s="5" customFormat="true" ht="15.75" hidden="false" customHeight="false" outlineLevel="0" collapsed="false">
      <c r="A711" s="1" t="n">
        <f aca="false">I711+(H711*60)+(G711*3600)</f>
        <v>55151</v>
      </c>
      <c r="B711" s="2" t="str">
        <f aca="false">CONCATENATE(D711,E711,F711,G711,H711,I711)</f>
        <v>20171129151911</v>
      </c>
      <c r="C711" s="1" t="str">
        <f aca="false">CONCATENATE(D711,E711,F711)</f>
        <v>20171129</v>
      </c>
      <c r="D711" s="1" t="n">
        <v>2017</v>
      </c>
      <c r="E711" s="1" t="n">
        <v>11</v>
      </c>
      <c r="F711" s="1" t="n">
        <v>29</v>
      </c>
      <c r="G711" s="1" t="n">
        <v>15</v>
      </c>
      <c r="H711" s="1" t="n">
        <v>19</v>
      </c>
      <c r="I711" s="1" t="n">
        <v>11</v>
      </c>
      <c r="J711" s="1" t="n">
        <v>341</v>
      </c>
      <c r="K711" s="1" t="s">
        <v>23</v>
      </c>
      <c r="L711" s="1" t="e">
        <f aca="false">IF(#REF!=#REF!,IF(K711="Stroke",IF(K712="Stroke",IF((J712-J711)&lt;0,1000+J712-J711,J712-J711),""),""),"")</f>
        <v>#REF!</v>
      </c>
      <c r="M711" s="1" t="s">
        <v>1</v>
      </c>
      <c r="N711" s="1" t="s">
        <v>2</v>
      </c>
      <c r="O711" s="1" t="n">
        <v>3</v>
      </c>
      <c r="P711" s="1" t="e">
        <f aca="false">IF(#REF!=#REF!,IF(K711="Stroke",IF(K712="Stroke",IF(#REF!=#REF!,IF(Q711=Q712,IF((J712-J711)&lt;0,1000+J712-J711-O711,J712-J711-O711),""),""),""),""),"")</f>
        <v>#REF!</v>
      </c>
      <c r="Q711" s="1" t="n">
        <v>1</v>
      </c>
      <c r="R711" s="1" t="e">
        <f aca="false">IF(#REF!&lt;&gt;#REF!,COUNTIFS($K$112:$K$1378,$K$112,#REF!,#REF!),"")</f>
        <v>#REF!</v>
      </c>
      <c r="S711" s="1" t="e">
        <f aca="false">IF(AND(#REF!&lt;&gt;#REF!,#REF!=#REF!,M711="positive",M712="negative"),1,"")</f>
        <v>#REF!</v>
      </c>
      <c r="T711" s="1" t="e">
        <f aca="false">IF(AND(#REF!=#REF!,K:K="stroke",M:M="positive",S711&lt;&gt;"1"),1,"")</f>
        <v>#REF!</v>
      </c>
      <c r="U711" s="1" t="e">
        <f aca="false">IF((AND(R711&lt;&gt;"",W711&lt;&gt;1,K:K="stroke",M:M="negative",#REF!=#REF!)),IF(W711&lt;&gt;0,"",1),"")</f>
        <v>#REF!</v>
      </c>
      <c r="V711" s="1" t="e">
        <f aca="false">IF(R711="","",(SUM(S711:U711)+W711))</f>
        <v>#REF!</v>
      </c>
      <c r="W711" s="1" t="e">
        <f aca="false">IF(#REF!&lt;&gt;#REF!,COUNTIFS($K$112:$K$1378,"up",#REF!,#REF!),"")</f>
        <v>#REF!</v>
      </c>
      <c r="X711" s="1" t="e">
        <f aca="false">IF(#REF!&lt;&gt;#REF!,COUNTIFS($K$112:$K$1378,"SRS",#REF!,#REF!),"")</f>
        <v>#REF!</v>
      </c>
      <c r="Y711" s="1" t="e">
        <f aca="false">IF(R711&lt;&gt;"",IF(R711=1,"",COUNTIFS($O$112:$O$1378,"&gt;40",#REF!,#REF!)),"")</f>
        <v>#REF!</v>
      </c>
      <c r="Z711" s="1"/>
      <c r="AA711" s="1"/>
      <c r="AB711" s="1"/>
      <c r="AC711" s="1"/>
      <c r="AD711" s="1"/>
      <c r="AE711" s="1"/>
      <c r="AF711" s="1"/>
      <c r="AG711" s="1"/>
      <c r="AH711" s="1"/>
    </row>
    <row r="712" s="11" customFormat="true" ht="15.75" hidden="false" customHeight="false" outlineLevel="0" collapsed="false">
      <c r="A712" s="1" t="n">
        <f aca="false">I712+(H712*60)+(G712*3600)</f>
        <v>55151</v>
      </c>
      <c r="B712" s="2" t="str">
        <f aca="false">CONCATENATE(D712,E712,F712,G712,H712,I712)</f>
        <v>20171129151911</v>
      </c>
      <c r="C712" s="1" t="str">
        <f aca="false">CONCATENATE(D712,E712,F712)</f>
        <v>20171129</v>
      </c>
      <c r="D712" s="1" t="n">
        <v>2017</v>
      </c>
      <c r="E712" s="1" t="n">
        <v>11</v>
      </c>
      <c r="F712" s="1" t="n">
        <v>29</v>
      </c>
      <c r="G712" s="1" t="n">
        <v>15</v>
      </c>
      <c r="H712" s="1" t="n">
        <v>19</v>
      </c>
      <c r="I712" s="1" t="n">
        <v>11</v>
      </c>
      <c r="J712" s="1" t="n">
        <v>398</v>
      </c>
      <c r="K712" s="1" t="s">
        <v>23</v>
      </c>
      <c r="L712" s="1" t="e">
        <f aca="false">IF(#REF!=#REF!,IF(K712="Stroke",IF(K713="Stroke",IF((J713-J712)&lt;0,1000+J713-J712,J713-J712),""),""),"")</f>
        <v>#REF!</v>
      </c>
      <c r="M712" s="1" t="s">
        <v>1</v>
      </c>
      <c r="N712" s="1" t="s">
        <v>2</v>
      </c>
      <c r="O712" s="1" t="n">
        <v>2</v>
      </c>
      <c r="P712" s="1" t="e">
        <f aca="false">IF(#REF!=#REF!,IF(K712="Stroke",IF(K713="Stroke",IF(#REF!=#REF!,IF(Q712=Q713,IF((J713-J712)&lt;0,1000+J713-J712-O712,J713-J712-O712),""),""),""),""),"")</f>
        <v>#REF!</v>
      </c>
      <c r="Q712" s="1" t="n">
        <v>1</v>
      </c>
      <c r="R712" s="1" t="e">
        <f aca="false">IF(#REF!&lt;&gt;#REF!,COUNTIFS($K$112:$K$1378,$K$112,#REF!,#REF!),"")</f>
        <v>#REF!</v>
      </c>
      <c r="S712" s="1" t="e">
        <f aca="false">IF(AND(#REF!&lt;&gt;#REF!,#REF!=#REF!,M712="positive",M713="negative"),1,"")</f>
        <v>#REF!</v>
      </c>
      <c r="T712" s="1" t="e">
        <f aca="false">IF(AND(#REF!=#REF!,K:K="stroke",M:M="positive",S712&lt;&gt;"1"),1,"")</f>
        <v>#REF!</v>
      </c>
      <c r="U712" s="1" t="e">
        <f aca="false">IF((AND(R712&lt;&gt;"",W712&lt;&gt;1,K:K="stroke",M:M="negative",#REF!=#REF!)),IF(W712&lt;&gt;0,"",1),"")</f>
        <v>#REF!</v>
      </c>
      <c r="V712" s="1" t="e">
        <f aca="false">IF(R712="","",(SUM(S712:U712)+W712))</f>
        <v>#REF!</v>
      </c>
      <c r="W712" s="1" t="e">
        <f aca="false">IF(#REF!&lt;&gt;#REF!,COUNTIFS($K$112:$K$1378,"up",#REF!,#REF!),"")</f>
        <v>#REF!</v>
      </c>
      <c r="X712" s="1" t="e">
        <f aca="false">IF(#REF!&lt;&gt;#REF!,COUNTIFS($K$112:$K$1378,"SRS",#REF!,#REF!),"")</f>
        <v>#REF!</v>
      </c>
      <c r="Y712" s="1" t="e">
        <f aca="false">IF(R712&lt;&gt;"",IF(R712=1,"",COUNTIFS($O$112:$O$1378,"&gt;40",#REF!,#REF!)),"")</f>
        <v>#REF!</v>
      </c>
      <c r="Z712" s="1"/>
      <c r="AA712" s="1"/>
      <c r="AB712" s="1"/>
      <c r="AC712" s="1"/>
      <c r="AD712" s="1"/>
      <c r="AE712" s="1"/>
      <c r="AF712" s="1"/>
      <c r="AG712" s="1"/>
      <c r="AH712" s="1"/>
    </row>
    <row r="713" s="11" customFormat="true" ht="15.75" hidden="false" customHeight="false" outlineLevel="0" collapsed="false">
      <c r="A713" s="5" t="n">
        <f aca="false">I713+(H713*60)+(G713*3600)</f>
        <v>55241</v>
      </c>
      <c r="B713" s="6" t="str">
        <f aca="false">CONCATENATE(D713,E713,F713,G713,H713,I713)</f>
        <v>20171129152041</v>
      </c>
      <c r="C713" s="5" t="str">
        <f aca="false">CONCATENATE(D713,E713,F713)</f>
        <v>20171129</v>
      </c>
      <c r="D713" s="5" t="n">
        <v>2017</v>
      </c>
      <c r="E713" s="5" t="n">
        <v>11</v>
      </c>
      <c r="F713" s="5" t="n">
        <v>29</v>
      </c>
      <c r="G713" s="5" t="n">
        <v>15</v>
      </c>
      <c r="H713" s="5" t="n">
        <v>20</v>
      </c>
      <c r="I713" s="5" t="n">
        <v>41</v>
      </c>
      <c r="J713" s="5" t="n">
        <v>772</v>
      </c>
      <c r="K713" s="5" t="s">
        <v>11</v>
      </c>
      <c r="L713" s="5" t="e">
        <f aca="false">IF(#REF!=#REF!,IF(K713="Stroke",IF(K714="Stroke",IF((J714-J713)&lt;0,1000+J714-J713,J714-J713),""),""),"")</f>
        <v>#REF!</v>
      </c>
      <c r="M713" s="12" t="s">
        <v>1</v>
      </c>
      <c r="N713" s="5" t="s">
        <v>2</v>
      </c>
      <c r="O713" s="5" t="n">
        <v>122</v>
      </c>
      <c r="P713" s="5" t="e">
        <f aca="false">IF(#REF!=#REF!,IF(K713="Stroke",IF(K714="Stroke",IF(#REF!=#REF!,IF(Q713=Q714,IF((J714-J713)&lt;0,1000+J714-J713-O713,J714-J713-O713),""),""),""),""),"")</f>
        <v>#REF!</v>
      </c>
      <c r="Q713" s="5" t="n">
        <v>1</v>
      </c>
      <c r="R713" s="5" t="e">
        <f aca="false">IF(#REF!&lt;&gt;#REF!,COUNTIFS($K$112:$K$1378,$K$112,#REF!,#REF!),"")</f>
        <v>#REF!</v>
      </c>
      <c r="S713" s="5" t="e">
        <f aca="false">IF(AND(#REF!&lt;&gt;#REF!,#REF!=#REF!,M713="positive",M714="negative"),1,"")</f>
        <v>#REF!</v>
      </c>
      <c r="T713" s="5" t="e">
        <f aca="false">IF(AND(#REF!=#REF!,K:K="stroke",M:M="positive",S713&lt;&gt;"1"),1,"")</f>
        <v>#REF!</v>
      </c>
      <c r="U713" s="5" t="e">
        <f aca="false">IF((AND(R713&lt;&gt;"",W713&lt;&gt;1,K:K="stroke",M:M="negative",#REF!=#REF!)),IF(W713&lt;&gt;0,"",1),"")</f>
        <v>#REF!</v>
      </c>
      <c r="V713" s="5" t="e">
        <f aca="false">IF(R713="","",(SUM(S713:U713)+W713))</f>
        <v>#REF!</v>
      </c>
      <c r="W713" s="5" t="e">
        <f aca="false">IF(#REF!&lt;&gt;#REF!,COUNTIFS($K$112:$K$1378,"up",#REF!,#REF!),"")</f>
        <v>#REF!</v>
      </c>
      <c r="X713" s="5" t="e">
        <f aca="false">IF(#REF!&lt;&gt;#REF!,COUNTIFS($K$112:$K$1378,"SRS",#REF!,#REF!),"")</f>
        <v>#REF!</v>
      </c>
      <c r="Y713" s="5" t="e">
        <f aca="false">IF(R713&lt;&gt;"",IF(R713=1,"",COUNTIFS($O$112:$O$1378,"&gt;40",#REF!,#REF!)),"")</f>
        <v>#REF!</v>
      </c>
      <c r="Z713" s="5"/>
      <c r="AA713" s="5"/>
      <c r="AB713" s="5"/>
      <c r="AC713" s="5"/>
      <c r="AD713" s="5"/>
      <c r="AE713" s="5"/>
      <c r="AF713" s="5"/>
      <c r="AG713" s="5"/>
      <c r="AH713" s="5"/>
    </row>
    <row r="714" s="11" customFormat="true" ht="15.75" hidden="false" customHeight="false" outlineLevel="0" collapsed="false">
      <c r="A714" s="1" t="n">
        <f aca="false">I714+(H714*60)+(G714*3600)</f>
        <v>55241</v>
      </c>
      <c r="B714" s="2" t="str">
        <f aca="false">CONCATENATE(D714,E714,F714,G714,H714,I714)</f>
        <v>20171129152041</v>
      </c>
      <c r="C714" s="1" t="str">
        <f aca="false">CONCATENATE(D714,E714,F714)</f>
        <v>20171129</v>
      </c>
      <c r="D714" s="1" t="n">
        <v>2017</v>
      </c>
      <c r="E714" s="1" t="n">
        <v>11</v>
      </c>
      <c r="F714" s="1" t="n">
        <v>29</v>
      </c>
      <c r="G714" s="1" t="n">
        <v>15</v>
      </c>
      <c r="H714" s="1" t="n">
        <v>20</v>
      </c>
      <c r="I714" s="1" t="n">
        <v>41</v>
      </c>
      <c r="J714" s="1" t="n">
        <v>809</v>
      </c>
      <c r="K714" s="1" t="s">
        <v>17</v>
      </c>
      <c r="L714" s="1" t="e">
        <f aca="false">IF(#REF!=#REF!,IF(K714="Stroke",IF(K715="Stroke",IF((J715-J714)&lt;0,1000+J715-J714,J715-J714),""),""),"")</f>
        <v>#REF!</v>
      </c>
      <c r="M714" s="1" t="s">
        <v>1</v>
      </c>
      <c r="N714" s="1" t="s">
        <v>2</v>
      </c>
      <c r="O714" s="1" t="n">
        <v>124</v>
      </c>
      <c r="P714" s="1" t="e">
        <f aca="false">IF(#REF!=#REF!,IF(K714="Stroke",IF(K715="Stroke",IF(#REF!=#REF!,IF(Q714=Q715,IF((J715-J714)&lt;0,1000+J715-J714-O714,J715-J714-O714),""),""),""),""),"")</f>
        <v>#REF!</v>
      </c>
      <c r="Q714" s="1" t="n">
        <v>2</v>
      </c>
      <c r="R714" s="1" t="e">
        <f aca="false">IF(#REF!&lt;&gt;#REF!,COUNTIFS($K$112:$K$1378,$K$112,#REF!,#REF!),"")</f>
        <v>#REF!</v>
      </c>
      <c r="S714" s="1" t="e">
        <f aca="false">IF(AND(#REF!&lt;&gt;#REF!,#REF!=#REF!,M714="positive",M715="negative"),1,"")</f>
        <v>#REF!</v>
      </c>
      <c r="T714" s="1" t="e">
        <f aca="false">IF(AND(#REF!=#REF!,K:K="stroke",M:M="positive",S714&lt;&gt;"1"),1,"")</f>
        <v>#REF!</v>
      </c>
      <c r="U714" s="1" t="e">
        <f aca="false">IF((AND(R714&lt;&gt;"",W714&lt;&gt;1,K:K="stroke",M:M="negative",#REF!=#REF!)),IF(W714&lt;&gt;0,"",1),"")</f>
        <v>#REF!</v>
      </c>
      <c r="V714" s="1" t="e">
        <f aca="false">IF(R714="","",(SUM(S714:U714)+W714))</f>
        <v>#REF!</v>
      </c>
      <c r="W714" s="1" t="e">
        <f aca="false">IF(#REF!&lt;&gt;#REF!,COUNTIFS($K$112:$K$1378,"up",#REF!,#REF!),"")</f>
        <v>#REF!</v>
      </c>
      <c r="X714" s="1" t="e">
        <f aca="false">IF(#REF!&lt;&gt;#REF!,COUNTIFS($K$112:$K$1378,"SRS",#REF!,#REF!),"")</f>
        <v>#REF!</v>
      </c>
      <c r="Y714" s="1" t="e">
        <f aca="false">IF(R714&lt;&gt;"",IF(R714=1,"",COUNTIFS($O$112:$O$1378,"&gt;40",#REF!,#REF!)),"")</f>
        <v>#REF!</v>
      </c>
      <c r="Z714" s="11" t="s">
        <v>40</v>
      </c>
      <c r="AA714" s="1"/>
      <c r="AB714" s="1"/>
      <c r="AC714" s="1"/>
      <c r="AD714" s="1"/>
      <c r="AE714" s="1"/>
      <c r="AF714" s="1"/>
      <c r="AG714" s="1"/>
      <c r="AH714" s="1"/>
    </row>
    <row r="715" s="11" customFormat="true" ht="15.75" hidden="false" customHeight="false" outlineLevel="0" collapsed="false">
      <c r="A715" s="1" t="n">
        <f aca="false">I715+(H715*60)+(G715*3600)</f>
        <v>55241</v>
      </c>
      <c r="B715" s="2" t="str">
        <f aca="false">CONCATENATE(D715,E715,F715,G715,H715,I715)</f>
        <v>20171129152041</v>
      </c>
      <c r="C715" s="1" t="str">
        <f aca="false">CONCATENATE(D715,E715,F715)</f>
        <v>20171129</v>
      </c>
      <c r="D715" s="1" t="n">
        <v>2017</v>
      </c>
      <c r="E715" s="1" t="n">
        <v>11</v>
      </c>
      <c r="F715" s="1" t="n">
        <v>29</v>
      </c>
      <c r="G715" s="1" t="n">
        <v>15</v>
      </c>
      <c r="H715" s="1" t="n">
        <v>20</v>
      </c>
      <c r="I715" s="1" t="n">
        <v>41</v>
      </c>
      <c r="J715" s="1" t="n">
        <v>905</v>
      </c>
      <c r="K715" s="17" t="s">
        <v>21</v>
      </c>
      <c r="L715" s="1" t="e">
        <f aca="false">IF(#REF!=#REF!,IF(K715="Stroke",IF(K716="Stroke",IF((J716-J715)&lt;0,1000+J716-J715,J716-J715),""),""),"")</f>
        <v>#REF!</v>
      </c>
      <c r="M715" s="1" t="s">
        <v>1</v>
      </c>
      <c r="N715" s="1" t="s">
        <v>2</v>
      </c>
      <c r="O715" s="1" t="n">
        <v>0</v>
      </c>
      <c r="P715" s="1" t="e">
        <f aca="false">IF(#REF!=#REF!,IF(K715="Stroke",IF(K716="Stroke",IF(#REF!=#REF!,IF(Q715=Q716,IF((J716-J715)&lt;0,1000+J716-J715-O715,J716-J715-O715),""),""),""),""),"")</f>
        <v>#REF!</v>
      </c>
      <c r="Q715" s="1" t="n">
        <v>2</v>
      </c>
      <c r="R715" s="1" t="e">
        <f aca="false">IF(#REF!&lt;&gt;#REF!,COUNTIFS($K$112:$K$1378,$K$112,#REF!,#REF!),"")</f>
        <v>#REF!</v>
      </c>
      <c r="S715" s="1" t="e">
        <f aca="false">IF(AND(#REF!&lt;&gt;#REF!,#REF!=#REF!,M715="positive",M716="negative"),1,"")</f>
        <v>#REF!</v>
      </c>
      <c r="T715" s="1" t="e">
        <f aca="false">IF(AND(#REF!=#REF!,K:K="stroke",M:M="positive",S715&lt;&gt;"1"),1,"")</f>
        <v>#REF!</v>
      </c>
      <c r="U715" s="1" t="e">
        <f aca="false">IF((AND(R715&lt;&gt;"",W715&lt;&gt;1,K:K="stroke",M:M="negative",#REF!=#REF!)),IF(W715&lt;&gt;0,"",1),"")</f>
        <v>#REF!</v>
      </c>
      <c r="V715" s="1" t="e">
        <f aca="false">IF(R715="","",(SUM(S715:U715)+W715))</f>
        <v>#REF!</v>
      </c>
      <c r="W715" s="1" t="e">
        <f aca="false">IF(#REF!&lt;&gt;#REF!,COUNTIFS($K$112:$K$1378,"up",#REF!,#REF!),"")</f>
        <v>#REF!</v>
      </c>
      <c r="X715" s="1" t="e">
        <f aca="false">IF(#REF!&lt;&gt;#REF!,COUNTIFS($K$112:$K$1378,"SRS",#REF!,#REF!),"")</f>
        <v>#REF!</v>
      </c>
      <c r="Y715" s="1" t="e">
        <f aca="false">IF(R715&lt;&gt;"",IF(R715=1,"",COUNTIFS($O$112:$O$1378,"&gt;40",#REF!,#REF!)),"")</f>
        <v>#REF!</v>
      </c>
      <c r="AA715" s="1"/>
      <c r="AB715" s="1"/>
      <c r="AC715" s="1"/>
      <c r="AD715" s="1"/>
      <c r="AE715" s="1"/>
      <c r="AF715" s="1"/>
      <c r="AG715" s="1"/>
      <c r="AH715" s="1"/>
    </row>
    <row r="716" s="11" customFormat="true" ht="15.75" hidden="false" customHeight="false" outlineLevel="0" collapsed="false">
      <c r="A716" s="1" t="n">
        <f aca="false">I716+(H716*60)+(G716*3600)</f>
        <v>55242</v>
      </c>
      <c r="B716" s="2" t="str">
        <f aca="false">CONCATENATE(D716,E716,F716,G716,H716,I716)</f>
        <v>20171129152042</v>
      </c>
      <c r="C716" s="1" t="str">
        <f aca="false">CONCATENATE(D716,E716,F716)</f>
        <v>20171129</v>
      </c>
      <c r="D716" s="1" t="n">
        <v>2017</v>
      </c>
      <c r="E716" s="1" t="n">
        <v>11</v>
      </c>
      <c r="F716" s="1" t="n">
        <v>29</v>
      </c>
      <c r="G716" s="1" t="n">
        <v>15</v>
      </c>
      <c r="H716" s="1" t="n">
        <v>20</v>
      </c>
      <c r="I716" s="1" t="n">
        <v>42</v>
      </c>
      <c r="J716" s="1" t="n">
        <v>24</v>
      </c>
      <c r="K716" s="1" t="s">
        <v>11</v>
      </c>
      <c r="L716" s="1" t="e">
        <f aca="false">IF(#REF!=#REF!,IF(K716="Stroke",IF(K717="Stroke",IF((J717-J716)&lt;0,1000+J717-J716,J717-J716),""),""),"")</f>
        <v>#REF!</v>
      </c>
      <c r="M716" s="1" t="s">
        <v>1</v>
      </c>
      <c r="N716" s="1" t="s">
        <v>2</v>
      </c>
      <c r="O716" s="1" t="n">
        <v>1</v>
      </c>
      <c r="P716" s="1" t="e">
        <f aca="false">IF(#REF!=#REF!,IF(K716="Stroke",IF(K717="Stroke",IF(#REF!=#REF!,IF(Q716=Q717,IF((J717-J716)&lt;0,1000+J717-J716-O716,J717-J716-O716),""),""),""),""),"")</f>
        <v>#REF!</v>
      </c>
      <c r="Q716" s="1" t="n">
        <v>1</v>
      </c>
      <c r="R716" s="1" t="e">
        <f aca="false">IF(#REF!&lt;&gt;#REF!,COUNTIFS($K$112:$K$1378,$K$112,#REF!,#REF!),"")</f>
        <v>#REF!</v>
      </c>
      <c r="S716" s="1" t="e">
        <f aca="false">IF(AND(#REF!&lt;&gt;#REF!,#REF!=#REF!,M716="positive",M717="negative"),1,"")</f>
        <v>#REF!</v>
      </c>
      <c r="T716" s="1" t="e">
        <f aca="false">IF(AND(#REF!=#REF!,K:K="stroke",M:M="positive",S716&lt;&gt;"1"),1,"")</f>
        <v>#REF!</v>
      </c>
      <c r="U716" s="1" t="e">
        <f aca="false">IF((AND(R716&lt;&gt;"",W716&lt;&gt;1,K:K="stroke",M:M="negative",#REF!=#REF!)),IF(W716&lt;&gt;0,"",1),"")</f>
        <v>#REF!</v>
      </c>
      <c r="V716" s="1" t="e">
        <f aca="false">IF(R716="","",(SUM(S716:U716)+W716))</f>
        <v>#REF!</v>
      </c>
      <c r="W716" s="1" t="e">
        <f aca="false">IF(#REF!&lt;&gt;#REF!,COUNTIFS($K$112:$K$1378,"up",#REF!,#REF!),"")</f>
        <v>#REF!</v>
      </c>
      <c r="X716" s="1" t="e">
        <f aca="false">IF(#REF!&lt;&gt;#REF!,COUNTIFS($K$112:$K$1378,"SRS",#REF!,#REF!),"")</f>
        <v>#REF!</v>
      </c>
      <c r="Y716" s="1" t="e">
        <f aca="false">IF(R716&lt;&gt;"",IF(R716=1,"",COUNTIFS($O$112:$O$1378,"&gt;40",#REF!,#REF!)),"")</f>
        <v>#REF!</v>
      </c>
      <c r="Z716" s="1"/>
      <c r="AA716" s="1"/>
      <c r="AB716" s="1"/>
      <c r="AC716" s="1"/>
      <c r="AD716" s="1"/>
      <c r="AE716" s="1"/>
      <c r="AF716" s="1"/>
      <c r="AG716" s="1"/>
      <c r="AH716" s="1"/>
    </row>
    <row r="717" s="11" customFormat="true" ht="15.75" hidden="false" customHeight="false" outlineLevel="0" collapsed="false">
      <c r="A717" s="1" t="n">
        <f aca="false">I717+(H717*60)+(G717*3600)</f>
        <v>55242</v>
      </c>
      <c r="B717" s="2" t="str">
        <f aca="false">CONCATENATE(D717,E717,F717,G717,H717,I717)</f>
        <v>20171129152042</v>
      </c>
      <c r="C717" s="1" t="str">
        <f aca="false">CONCATENATE(D717,E717,F717)</f>
        <v>20171129</v>
      </c>
      <c r="D717" s="1" t="n">
        <v>2017</v>
      </c>
      <c r="E717" s="1" t="n">
        <v>11</v>
      </c>
      <c r="F717" s="1" t="n">
        <v>29</v>
      </c>
      <c r="G717" s="1" t="n">
        <v>15</v>
      </c>
      <c r="H717" s="1" t="n">
        <v>20</v>
      </c>
      <c r="I717" s="1" t="n">
        <v>42</v>
      </c>
      <c r="J717" s="1" t="n">
        <v>38</v>
      </c>
      <c r="K717" s="1" t="s">
        <v>11</v>
      </c>
      <c r="L717" s="1" t="e">
        <f aca="false">IF(#REF!=#REF!,IF(K717="Stroke",IF(K718="Stroke",IF((J718-J717)&lt;0,1000+J718-J717,J718-J717),""),""),"")</f>
        <v>#REF!</v>
      </c>
      <c r="M717" s="1" t="s">
        <v>1</v>
      </c>
      <c r="N717" s="1" t="s">
        <v>2</v>
      </c>
      <c r="O717" s="1" t="n">
        <v>12</v>
      </c>
      <c r="P717" s="1" t="e">
        <f aca="false">IF(#REF!=#REF!,IF(K717="Stroke",IF(K718="Stroke",IF(#REF!=#REF!,IF(Q717=Q718,IF((J718-J717)&lt;0,1000+J718-J717-O717,J718-J717-O717),""),""),""),""),"")</f>
        <v>#REF!</v>
      </c>
      <c r="Q717" s="1" t="n">
        <v>1</v>
      </c>
      <c r="R717" s="1" t="e">
        <f aca="false">IF(#REF!&lt;&gt;#REF!,COUNTIFS($K$112:$K$1378,$K$112,#REF!,#REF!),"")</f>
        <v>#REF!</v>
      </c>
      <c r="S717" s="1" t="e">
        <f aca="false">IF(AND(#REF!&lt;&gt;#REF!,#REF!=#REF!,M717="positive",M718="negative"),1,"")</f>
        <v>#REF!</v>
      </c>
      <c r="T717" s="1" t="e">
        <f aca="false">IF(AND(#REF!=#REF!,K:K="stroke",M:M="positive",S717&lt;&gt;"1"),1,"")</f>
        <v>#REF!</v>
      </c>
      <c r="U717" s="1" t="e">
        <f aca="false">IF((AND(R717&lt;&gt;"",W717&lt;&gt;1,K:K="stroke",M:M="negative",#REF!=#REF!)),IF(W717&lt;&gt;0,"",1),"")</f>
        <v>#REF!</v>
      </c>
      <c r="V717" s="1" t="e">
        <f aca="false">IF(R717="","",(SUM(S717:U717)+W717))</f>
        <v>#REF!</v>
      </c>
      <c r="W717" s="1" t="e">
        <f aca="false">IF(#REF!&lt;&gt;#REF!,COUNTIFS($K$112:$K$1378,"up",#REF!,#REF!),"")</f>
        <v>#REF!</v>
      </c>
      <c r="X717" s="1" t="e">
        <f aca="false">IF(#REF!&lt;&gt;#REF!,COUNTIFS($K$112:$K$1378,"SRS",#REF!,#REF!),"")</f>
        <v>#REF!</v>
      </c>
      <c r="Y717" s="1" t="e">
        <f aca="false">IF(R717&lt;&gt;"",IF(R717=1,"",COUNTIFS($O$112:$O$1378,"&gt;40",#REF!,#REF!)),"")</f>
        <v>#REF!</v>
      </c>
      <c r="Z717" s="1"/>
      <c r="AA717" s="1"/>
      <c r="AB717" s="1"/>
      <c r="AC717" s="1"/>
      <c r="AD717" s="1"/>
      <c r="AE717" s="1"/>
      <c r="AF717" s="1"/>
      <c r="AG717" s="1"/>
      <c r="AH717" s="1"/>
    </row>
    <row r="718" s="11" customFormat="true" ht="15.75" hidden="false" customHeight="false" outlineLevel="0" collapsed="false">
      <c r="A718" s="1" t="n">
        <f aca="false">I718+(H718*60)+(G718*3600)</f>
        <v>55242</v>
      </c>
      <c r="B718" s="2" t="str">
        <f aca="false">CONCATENATE(D718,E718,F718,G718,H718,I718)</f>
        <v>20171129152042</v>
      </c>
      <c r="C718" s="1" t="str">
        <f aca="false">CONCATENATE(D718,E718,F718)</f>
        <v>20171129</v>
      </c>
      <c r="D718" s="1" t="n">
        <v>2017</v>
      </c>
      <c r="E718" s="1" t="n">
        <v>11</v>
      </c>
      <c r="F718" s="1" t="n">
        <v>29</v>
      </c>
      <c r="G718" s="1" t="n">
        <v>15</v>
      </c>
      <c r="H718" s="1" t="n">
        <v>20</v>
      </c>
      <c r="I718" s="1" t="n">
        <v>42</v>
      </c>
      <c r="J718" s="1" t="n">
        <v>203</v>
      </c>
      <c r="K718" s="1" t="s">
        <v>11</v>
      </c>
      <c r="L718" s="1" t="e">
        <f aca="false">IF(#REF!=#REF!,IF(K718="Stroke",IF(K719="Stroke",IF((J719-J718)&lt;0,1000+J719-J718,J719-J718),""),""),"")</f>
        <v>#REF!</v>
      </c>
      <c r="M718" s="1" t="s">
        <v>1</v>
      </c>
      <c r="N718" s="1" t="s">
        <v>2</v>
      </c>
      <c r="O718" s="1" t="n">
        <v>6</v>
      </c>
      <c r="P718" s="1" t="e">
        <f aca="false">IF(#REF!=#REF!,IF(K718="Stroke",IF(K719="Stroke",IF(#REF!=#REF!,IF(Q718=Q719,IF((J719-J718)&lt;0,1000+J719-J718-O718,J719-J718-O718),""),""),""),""),"")</f>
        <v>#REF!</v>
      </c>
      <c r="Q718" s="1" t="n">
        <v>1</v>
      </c>
      <c r="R718" s="1" t="e">
        <f aca="false">IF(#REF!&lt;&gt;#REF!,COUNTIFS($K$112:$K$1378,$K$112,#REF!,#REF!),"")</f>
        <v>#REF!</v>
      </c>
      <c r="S718" s="1" t="e">
        <f aca="false">IF(AND(#REF!&lt;&gt;#REF!,#REF!=#REF!,M718="positive",M719="negative"),1,"")</f>
        <v>#REF!</v>
      </c>
      <c r="T718" s="1" t="e">
        <f aca="false">IF(AND(#REF!=#REF!,K:K="stroke",M:M="positive",S718&lt;&gt;"1"),1,"")</f>
        <v>#REF!</v>
      </c>
      <c r="U718" s="1" t="e">
        <f aca="false">IF((AND(R718&lt;&gt;"",W718&lt;&gt;1,K:K="stroke",M:M="negative",#REF!=#REF!)),IF(W718&lt;&gt;0,"",1),"")</f>
        <v>#REF!</v>
      </c>
      <c r="V718" s="1" t="e">
        <f aca="false">IF(R718="","",(SUM(S718:U718)+W718))</f>
        <v>#REF!</v>
      </c>
      <c r="W718" s="1" t="e">
        <f aca="false">IF(#REF!&lt;&gt;#REF!,COUNTIFS($K$112:$K$1378,"up",#REF!,#REF!),"")</f>
        <v>#REF!</v>
      </c>
      <c r="X718" s="1" t="e">
        <f aca="false">IF(#REF!&lt;&gt;#REF!,COUNTIFS($K$112:$K$1378,"SRS",#REF!,#REF!),"")</f>
        <v>#REF!</v>
      </c>
      <c r="Y718" s="1" t="e">
        <f aca="false">IF(R718&lt;&gt;"",IF(R718=1,"",COUNTIFS($O$112:$O$1378,"&gt;40",#REF!,#REF!)),"")</f>
        <v>#REF!</v>
      </c>
      <c r="Z718" s="1"/>
      <c r="AA718" s="1"/>
      <c r="AB718" s="1"/>
      <c r="AC718" s="1"/>
      <c r="AD718" s="1"/>
      <c r="AE718" s="1"/>
      <c r="AF718" s="1"/>
      <c r="AG718" s="1"/>
      <c r="AH718" s="1"/>
    </row>
    <row r="719" s="11" customFormat="true" ht="15.75" hidden="false" customHeight="false" outlineLevel="0" collapsed="false">
      <c r="A719" s="1" t="n">
        <f aca="false">I719+(H719*60)+(G719*3600)</f>
        <v>55242</v>
      </c>
      <c r="B719" s="2" t="str">
        <f aca="false">CONCATENATE(D719,E719,F719,G719,H719,I719)</f>
        <v>20171129152042</v>
      </c>
      <c r="C719" s="1" t="str">
        <f aca="false">CONCATENATE(D719,E719,F719)</f>
        <v>20171129</v>
      </c>
      <c r="D719" s="1" t="n">
        <v>2017</v>
      </c>
      <c r="E719" s="1" t="n">
        <v>11</v>
      </c>
      <c r="F719" s="1" t="n">
        <v>29</v>
      </c>
      <c r="G719" s="1" t="n">
        <v>15</v>
      </c>
      <c r="H719" s="1" t="n">
        <v>20</v>
      </c>
      <c r="I719" s="1" t="n">
        <v>42</v>
      </c>
      <c r="J719" s="1" t="n">
        <v>261</v>
      </c>
      <c r="K719" s="1" t="s">
        <v>11</v>
      </c>
      <c r="L719" s="1" t="e">
        <f aca="false">IF(#REF!=#REF!,IF(K719="Stroke",IF(K720="Stroke",IF((J720-J719)&lt;0,1000+J720-J719,J720-J719),""),""),"")</f>
        <v>#REF!</v>
      </c>
      <c r="M719" s="1" t="s">
        <v>1</v>
      </c>
      <c r="N719" s="1" t="s">
        <v>2</v>
      </c>
      <c r="O719" s="1" t="n">
        <v>39</v>
      </c>
      <c r="P719" s="1" t="e">
        <f aca="false">IF(#REF!=#REF!,IF(K719="Stroke",IF(K720="Stroke",IF(#REF!=#REF!,IF(Q719=Q720,IF((J720-J719)&lt;0,1000+J720-J719-O719,J720-J719-O719),""),""),""),""),"")</f>
        <v>#REF!</v>
      </c>
      <c r="Q719" s="1" t="n">
        <v>1</v>
      </c>
      <c r="R719" s="1" t="e">
        <f aca="false">IF(#REF!&lt;&gt;#REF!,COUNTIFS($K$112:$K$1378,$K$112,#REF!,#REF!),"")</f>
        <v>#REF!</v>
      </c>
      <c r="S719" s="1" t="e">
        <f aca="false">IF(AND(#REF!&lt;&gt;#REF!,#REF!=#REF!,M719="positive",M720="negative"),1,"")</f>
        <v>#REF!</v>
      </c>
      <c r="T719" s="1" t="e">
        <f aca="false">IF(AND(#REF!=#REF!,K:K="stroke",M:M="positive",S719&lt;&gt;"1"),1,"")</f>
        <v>#REF!</v>
      </c>
      <c r="U719" s="1" t="e">
        <f aca="false">IF((AND(R719&lt;&gt;"",W719&lt;&gt;1,K:K="stroke",M:M="negative",#REF!=#REF!)),IF(W719&lt;&gt;0,"",1),"")</f>
        <v>#REF!</v>
      </c>
      <c r="V719" s="1" t="e">
        <f aca="false">IF(R719="","",(SUM(S719:U719)+W719))</f>
        <v>#REF!</v>
      </c>
      <c r="W719" s="1" t="e">
        <f aca="false">IF(#REF!&lt;&gt;#REF!,COUNTIFS($K$112:$K$1378,"up",#REF!,#REF!),"")</f>
        <v>#REF!</v>
      </c>
      <c r="X719" s="1" t="e">
        <f aca="false">IF(#REF!&lt;&gt;#REF!,COUNTIFS($K$112:$K$1378,"SRS",#REF!,#REF!),"")</f>
        <v>#REF!</v>
      </c>
      <c r="Y719" s="1" t="e">
        <f aca="false">IF(R719&lt;&gt;"",IF(R719=1,"",COUNTIFS($O$112:$O$1378,"&gt;40",#REF!,#REF!)),"")</f>
        <v>#REF!</v>
      </c>
      <c r="Z719" s="1"/>
      <c r="AA719" s="1"/>
      <c r="AB719" s="1"/>
      <c r="AC719" s="1"/>
      <c r="AD719" s="1"/>
      <c r="AE719" s="1"/>
      <c r="AF719" s="1"/>
      <c r="AG719" s="1"/>
      <c r="AH719" s="1"/>
    </row>
    <row r="720" s="11" customFormat="true" ht="15.75" hidden="false" customHeight="false" outlineLevel="0" collapsed="false">
      <c r="A720" s="1" t="n">
        <f aca="false">I720+(H720*60)+(G720*3600)</f>
        <v>55242</v>
      </c>
      <c r="B720" s="2" t="str">
        <f aca="false">CONCATENATE(D720,E720,F720,G720,H720,I720)</f>
        <v>20171129152042</v>
      </c>
      <c r="C720" s="1" t="str">
        <f aca="false">CONCATENATE(D720,E720,F720)</f>
        <v>20171129</v>
      </c>
      <c r="D720" s="1" t="n">
        <v>2017</v>
      </c>
      <c r="E720" s="1" t="n">
        <v>11</v>
      </c>
      <c r="F720" s="1" t="n">
        <v>29</v>
      </c>
      <c r="G720" s="1" t="n">
        <v>15</v>
      </c>
      <c r="H720" s="1" t="n">
        <v>20</v>
      </c>
      <c r="I720" s="1" t="n">
        <v>42</v>
      </c>
      <c r="J720" s="1" t="n">
        <v>265</v>
      </c>
      <c r="K720" s="1" t="s">
        <v>4</v>
      </c>
      <c r="L720" s="1" t="e">
        <f aca="false">IF(#REF!=#REF!,IF(K720="Stroke",IF(K721="Stroke",IF((J721-J720)&lt;0,1000+J721-J720,J721-J720),""),""),"")</f>
        <v>#REF!</v>
      </c>
      <c r="M720" s="1" t="s">
        <v>1</v>
      </c>
      <c r="N720" s="1" t="s">
        <v>2</v>
      </c>
      <c r="O720" s="1" t="n">
        <v>0</v>
      </c>
      <c r="P720" s="1" t="e">
        <f aca="false">IF(#REF!=#REF!,IF(K720="Stroke",IF(K721="Stroke",IF(#REF!=#REF!,IF(Q720=Q721,IF((J721-J720)&lt;0,1000+J721-J720-O720,J721-J720-O720),""),""),""),""),"")</f>
        <v>#REF!</v>
      </c>
      <c r="Q720" s="1" t="n">
        <v>1</v>
      </c>
      <c r="R720" s="1" t="e">
        <f aca="false">IF(#REF!&lt;&gt;#REF!,COUNTIFS($K$112:$K$1378,$K$112,#REF!,#REF!),"")</f>
        <v>#REF!</v>
      </c>
      <c r="S720" s="1" t="e">
        <f aca="false">IF(AND(#REF!&lt;&gt;#REF!,#REF!=#REF!,M720="positive",M721="negative"),1,"")</f>
        <v>#REF!</v>
      </c>
      <c r="T720" s="1" t="e">
        <f aca="false">IF(AND(#REF!=#REF!,K:K="stroke",M:M="positive",S720&lt;&gt;"1"),1,"")</f>
        <v>#REF!</v>
      </c>
      <c r="U720" s="1" t="e">
        <f aca="false">IF((AND(R720&lt;&gt;"",W720&lt;&gt;1,K:K="stroke",M:M="negative",#REF!=#REF!)),IF(W720&lt;&gt;0,"",1),"")</f>
        <v>#REF!</v>
      </c>
      <c r="V720" s="1" t="e">
        <f aca="false">IF(R720="","",(SUM(S720:U720)+W720))</f>
        <v>#REF!</v>
      </c>
      <c r="W720" s="1" t="e">
        <f aca="false">IF(#REF!&lt;&gt;#REF!,COUNTIFS($K$112:$K$1378,"up",#REF!,#REF!),"")</f>
        <v>#REF!</v>
      </c>
      <c r="X720" s="1" t="e">
        <f aca="false">IF(#REF!&lt;&gt;#REF!,COUNTIFS($K$112:$K$1378,"SRS",#REF!,#REF!),"")</f>
        <v>#REF!</v>
      </c>
      <c r="Y720" s="1" t="e">
        <f aca="false">IF(R720&lt;&gt;"",IF(R720=1,"",COUNTIFS($O$112:$O$1378,"&gt;40",#REF!,#REF!)),"")</f>
        <v>#REF!</v>
      </c>
      <c r="Z720" s="1"/>
      <c r="AA720" s="1"/>
      <c r="AB720" s="1"/>
      <c r="AC720" s="1"/>
      <c r="AD720" s="1"/>
      <c r="AE720" s="1"/>
      <c r="AF720" s="1"/>
      <c r="AG720" s="1"/>
      <c r="AH720" s="1"/>
    </row>
    <row r="721" s="11" customFormat="true" ht="15.75" hidden="false" customHeight="false" outlineLevel="0" collapsed="false">
      <c r="A721" s="1" t="n">
        <f aca="false">I721+(H721*60)+(G721*3600)</f>
        <v>55242</v>
      </c>
      <c r="B721" s="2" t="str">
        <f aca="false">CONCATENATE(D721,E721,F721,G721,H721,I721)</f>
        <v>20171129152042</v>
      </c>
      <c r="C721" s="1" t="str">
        <f aca="false">CONCATENATE(D721,E721,F721)</f>
        <v>20171129</v>
      </c>
      <c r="D721" s="1" t="n">
        <v>2017</v>
      </c>
      <c r="E721" s="1" t="n">
        <v>11</v>
      </c>
      <c r="F721" s="1" t="n">
        <v>29</v>
      </c>
      <c r="G721" s="1" t="n">
        <v>15</v>
      </c>
      <c r="H721" s="1" t="n">
        <v>20</v>
      </c>
      <c r="I721" s="1" t="n">
        <v>42</v>
      </c>
      <c r="J721" s="1" t="n">
        <v>340</v>
      </c>
      <c r="K721" s="1" t="s">
        <v>11</v>
      </c>
      <c r="L721" s="1" t="e">
        <f aca="false">IF(#REF!=#REF!,IF(K721="Stroke",IF(K722="Stroke",IF((J722-J721)&lt;0,1000+J722-J721,J722-J721),""),""),"")</f>
        <v>#REF!</v>
      </c>
      <c r="M721" s="1" t="s">
        <v>1</v>
      </c>
      <c r="N721" s="1" t="s">
        <v>2</v>
      </c>
      <c r="O721" s="1" t="n">
        <v>5</v>
      </c>
      <c r="P721" s="1" t="e">
        <f aca="false">IF(#REF!=#REF!,IF(K721="Stroke",IF(K722="Stroke",IF(#REF!=#REF!,IF(Q721=Q722,IF((J722-J721)&lt;0,1000+J722-J721-O721,J722-J721-O721),""),""),""),""),"")</f>
        <v>#REF!</v>
      </c>
      <c r="Q721" s="1" t="n">
        <v>1</v>
      </c>
      <c r="R721" s="1" t="e">
        <f aca="false">IF(#REF!&lt;&gt;#REF!,COUNTIFS($K$112:$K$1378,$K$112,#REF!,#REF!),"")</f>
        <v>#REF!</v>
      </c>
      <c r="S721" s="1" t="e">
        <f aca="false">IF(AND(#REF!&lt;&gt;#REF!,#REF!=#REF!,M721="positive",M722="negative"),1,"")</f>
        <v>#REF!</v>
      </c>
      <c r="T721" s="1" t="e">
        <f aca="false">IF(AND(#REF!=#REF!,K:K="stroke",M:M="positive",S721&lt;&gt;"1"),1,"")</f>
        <v>#REF!</v>
      </c>
      <c r="U721" s="1" t="e">
        <f aca="false">IF((AND(R721&lt;&gt;"",W721&lt;&gt;1,K:K="stroke",M:M="negative",#REF!=#REF!)),IF(W721&lt;&gt;0,"",1),"")</f>
        <v>#REF!</v>
      </c>
      <c r="V721" s="1" t="e">
        <f aca="false">IF(R721="","",(SUM(S721:U721)+W721))</f>
        <v>#REF!</v>
      </c>
      <c r="W721" s="1" t="e">
        <f aca="false">IF(#REF!&lt;&gt;#REF!,COUNTIFS($K$112:$K$1378,"up",#REF!,#REF!),"")</f>
        <v>#REF!</v>
      </c>
      <c r="X721" s="1" t="e">
        <f aca="false">IF(#REF!&lt;&gt;#REF!,COUNTIFS($K$112:$K$1378,"SRS",#REF!,#REF!),"")</f>
        <v>#REF!</v>
      </c>
      <c r="Y721" s="1" t="e">
        <f aca="false">IF(R721&lt;&gt;"",IF(R721=1,"",COUNTIFS($O$112:$O$1378,"&gt;40",#REF!,#REF!)),"")</f>
        <v>#REF!</v>
      </c>
      <c r="Z721" s="1"/>
      <c r="AA721" s="1"/>
      <c r="AB721" s="1"/>
      <c r="AC721" s="1"/>
      <c r="AD721" s="1"/>
      <c r="AE721" s="1"/>
      <c r="AF721" s="1"/>
      <c r="AG721" s="1"/>
      <c r="AH721" s="1"/>
    </row>
    <row r="722" s="11" customFormat="true" ht="15.75" hidden="false" customHeight="false" outlineLevel="0" collapsed="false">
      <c r="A722" s="1" t="n">
        <f aca="false">I722+(H722*60)+(G722*3600)</f>
        <v>55242</v>
      </c>
      <c r="B722" s="2" t="str">
        <f aca="false">CONCATENATE(D722,E722,F722,G722,H722,I722)</f>
        <v>20171129152042</v>
      </c>
      <c r="C722" s="1" t="str">
        <f aca="false">CONCATENATE(D722,E722,F722)</f>
        <v>20171129</v>
      </c>
      <c r="D722" s="1" t="n">
        <v>2017</v>
      </c>
      <c r="E722" s="1" t="n">
        <v>11</v>
      </c>
      <c r="F722" s="1" t="n">
        <v>29</v>
      </c>
      <c r="G722" s="1" t="n">
        <v>15</v>
      </c>
      <c r="H722" s="1" t="n">
        <v>20</v>
      </c>
      <c r="I722" s="1" t="n">
        <v>42</v>
      </c>
      <c r="J722" s="1" t="n">
        <v>398</v>
      </c>
      <c r="K722" s="1" t="s">
        <v>11</v>
      </c>
      <c r="L722" s="1" t="e">
        <f aca="false">IF(#REF!=#REF!,IF(K722="Stroke",IF(K723="Stroke",IF((J723-J722)&lt;0,1000+J723-J722,J723-J722),""),""),"")</f>
        <v>#REF!</v>
      </c>
      <c r="M722" s="1" t="s">
        <v>1</v>
      </c>
      <c r="N722" s="1" t="s">
        <v>2</v>
      </c>
      <c r="O722" s="1" t="n">
        <v>9</v>
      </c>
      <c r="P722" s="1" t="e">
        <f aca="false">IF(#REF!=#REF!,IF(K722="Stroke",IF(K723="Stroke",IF(#REF!=#REF!,IF(Q722=Q723,IF((J723-J722)&lt;0,1000+J723-J722-O722,J723-J722-O722),""),""),""),""),"")</f>
        <v>#REF!</v>
      </c>
      <c r="Q722" s="1" t="n">
        <v>1</v>
      </c>
      <c r="R722" s="1" t="e">
        <f aca="false">IF(#REF!&lt;&gt;#REF!,COUNTIFS($K$112:$K$1378,$K$112,#REF!,#REF!),"")</f>
        <v>#REF!</v>
      </c>
      <c r="S722" s="1" t="e">
        <f aca="false">IF(AND(#REF!&lt;&gt;#REF!,#REF!=#REF!,M722="positive",M723="negative"),1,"")</f>
        <v>#REF!</v>
      </c>
      <c r="T722" s="1" t="e">
        <f aca="false">IF(AND(#REF!=#REF!,K:K="stroke",M:M="positive",S722&lt;&gt;"1"),1,"")</f>
        <v>#REF!</v>
      </c>
      <c r="U722" s="1" t="e">
        <f aca="false">IF((AND(R722&lt;&gt;"",W722&lt;&gt;1,K:K="stroke",M:M="negative",#REF!=#REF!)),IF(W722&lt;&gt;0,"",1),"")</f>
        <v>#REF!</v>
      </c>
      <c r="V722" s="1" t="e">
        <f aca="false">IF(R722="","",(SUM(S722:U722)+W722))</f>
        <v>#REF!</v>
      </c>
      <c r="W722" s="1" t="e">
        <f aca="false">IF(#REF!&lt;&gt;#REF!,COUNTIFS($K$112:$K$1378,"up",#REF!,#REF!),"")</f>
        <v>#REF!</v>
      </c>
      <c r="X722" s="1" t="e">
        <f aca="false">IF(#REF!&lt;&gt;#REF!,COUNTIFS($K$112:$K$1378,"SRS",#REF!,#REF!),"")</f>
        <v>#REF!</v>
      </c>
      <c r="Y722" s="1" t="e">
        <f aca="false">IF(R722&lt;&gt;"",IF(R722=1,"",COUNTIFS($O$112:$O$1378,"&gt;40",#REF!,#REF!)),"")</f>
        <v>#REF!</v>
      </c>
      <c r="Z722" s="1"/>
      <c r="AA722" s="1"/>
      <c r="AB722" s="1"/>
      <c r="AC722" s="1"/>
      <c r="AD722" s="1"/>
      <c r="AE722" s="1"/>
      <c r="AF722" s="1"/>
      <c r="AG722" s="1"/>
      <c r="AH722" s="1"/>
    </row>
    <row r="723" s="11" customFormat="true" ht="15.75" hidden="false" customHeight="false" outlineLevel="0" collapsed="false">
      <c r="A723" s="10" t="n">
        <f aca="false">I723+(H723*60)+(G723*3600)</f>
        <v>55826</v>
      </c>
      <c r="B723" s="28" t="str">
        <f aca="false">CONCATENATE(D723,E723,F723,G723,H723,I723)</f>
        <v>20171129153026</v>
      </c>
      <c r="C723" s="10" t="str">
        <f aca="false">CONCATENATE(D723,E723,F723)</f>
        <v>20171129</v>
      </c>
      <c r="D723" s="10" t="n">
        <v>2017</v>
      </c>
      <c r="E723" s="10" t="n">
        <v>11</v>
      </c>
      <c r="F723" s="10" t="n">
        <v>29</v>
      </c>
      <c r="G723" s="10" t="n">
        <v>15</v>
      </c>
      <c r="H723" s="10" t="n">
        <v>30</v>
      </c>
      <c r="I723" s="10" t="n">
        <v>26</v>
      </c>
      <c r="J723" s="10" t="n">
        <v>968</v>
      </c>
      <c r="K723" s="10" t="s">
        <v>11</v>
      </c>
      <c r="L723" s="5" t="e">
        <f aca="false">IF(#REF!=#REF!,IF(K723="Stroke",IF(K724="Stroke",IF((J724-J723)&lt;0,1000+J724-J723,J724-J723),""),""),"")</f>
        <v>#REF!</v>
      </c>
      <c r="M723" s="10" t="s">
        <v>29</v>
      </c>
      <c r="N723" s="10" t="s">
        <v>2</v>
      </c>
      <c r="O723" s="10" t="n">
        <v>207</v>
      </c>
      <c r="P723" s="5" t="e">
        <f aca="false">IF(#REF!=#REF!,IF(K723="Stroke",IF(K724="Stroke",IF(#REF!=#REF!,IF(Q723=Q724,IF((J724-J723)&lt;0,1000+J724-J723-O723,J724-J723-O723),""),""),""),""),"")</f>
        <v>#REF!</v>
      </c>
      <c r="Q723" s="10" t="n">
        <v>1</v>
      </c>
      <c r="R723" s="5" t="e">
        <f aca="false">IF(#REF!&lt;&gt;#REF!,COUNTIFS($K$112:$K$1378,$K$112,#REF!,#REF!),"")</f>
        <v>#REF!</v>
      </c>
      <c r="S723" s="5" t="e">
        <f aca="false">IF(AND(#REF!&lt;&gt;#REF!,#REF!=#REF!,M723="positive",M724="negative"),1,"")</f>
        <v>#REF!</v>
      </c>
      <c r="T723" s="5" t="e">
        <f aca="false">IF(AND(#REF!=#REF!,K:K="stroke",M:M="positive",S723&lt;&gt;"1"),1,"")</f>
        <v>#REF!</v>
      </c>
      <c r="U723" s="5" t="e">
        <f aca="false">IF((AND(R723&lt;&gt;"",W723&lt;&gt;1,K:K="stroke",M:M="negative",#REF!=#REF!)),IF(W723&lt;&gt;0,"",1),"")</f>
        <v>#REF!</v>
      </c>
      <c r="V723" s="5" t="e">
        <f aca="false">IF(R723="","",(SUM(S723:U723)+W723))</f>
        <v>#REF!</v>
      </c>
      <c r="W723" s="5" t="e">
        <f aca="false">IF(#REF!&lt;&gt;#REF!,COUNTIFS($K$112:$K$1378,"up",#REF!,#REF!),"")</f>
        <v>#REF!</v>
      </c>
      <c r="X723" s="5" t="e">
        <f aca="false">IF(#REF!&lt;&gt;#REF!,COUNTIFS($K$112:$K$1378,"SRS",#REF!,#REF!),"")</f>
        <v>#REF!</v>
      </c>
      <c r="Y723" s="5" t="e">
        <f aca="false">IF(R723&lt;&gt;"",IF(R723=1,"",COUNTIFS($O$112:$O$1378,"&gt;40",#REF!,#REF!)),"")</f>
        <v>#REF!</v>
      </c>
      <c r="Z723" s="10" t="s">
        <v>67</v>
      </c>
      <c r="AA723" s="10"/>
      <c r="AB723" s="10"/>
      <c r="AC723" s="10"/>
      <c r="AD723" s="10"/>
      <c r="AE723" s="10"/>
      <c r="AF723" s="10"/>
      <c r="AG723" s="10"/>
      <c r="AH723" s="10"/>
    </row>
    <row r="724" s="11" customFormat="true" ht="15.75" hidden="false" customHeight="false" outlineLevel="0" collapsed="false">
      <c r="A724" s="1" t="n">
        <f aca="false">I724+(H724*60)+(G724*3600)</f>
        <v>55827</v>
      </c>
      <c r="B724" s="2" t="str">
        <f aca="false">CONCATENATE(D724,E724,F724,G724,H724,I724)</f>
        <v>20171129153027</v>
      </c>
      <c r="C724" s="1" t="str">
        <f aca="false">CONCATENATE(D724,E724,F724)</f>
        <v>20171129</v>
      </c>
      <c r="D724" s="1" t="n">
        <v>2017</v>
      </c>
      <c r="E724" s="1" t="n">
        <v>11</v>
      </c>
      <c r="F724" s="1" t="n">
        <v>29</v>
      </c>
      <c r="G724" s="1" t="n">
        <v>15</v>
      </c>
      <c r="H724" s="1" t="n">
        <v>30</v>
      </c>
      <c r="I724" s="1" t="n">
        <v>27</v>
      </c>
      <c r="J724" s="1" t="n">
        <v>298</v>
      </c>
      <c r="K724" s="1" t="s">
        <v>11</v>
      </c>
      <c r="L724" s="1" t="e">
        <f aca="false">IF(#REF!=#REF!,IF(K724="Stroke",IF(K725="Stroke",IF((J725-J724)&lt;0,1000+J725-J724,J725-J724),""),""),"")</f>
        <v>#REF!</v>
      </c>
      <c r="M724" s="1" t="s">
        <v>1</v>
      </c>
      <c r="N724" s="1" t="s">
        <v>2</v>
      </c>
      <c r="O724" s="1" t="n">
        <v>242</v>
      </c>
      <c r="P724" s="1" t="e">
        <f aca="false">IF(#REF!=#REF!,IF(K724="Stroke",IF(K725="Stroke",IF(#REF!=#REF!,IF(Q724=Q725,IF((J725-J724)&lt;0,1000+J725-J724-O724,J725-J724-O724),""),""),""),""),"")</f>
        <v>#REF!</v>
      </c>
      <c r="Q724" s="1" t="n">
        <v>1</v>
      </c>
      <c r="R724" s="1" t="e">
        <f aca="false">IF(#REF!&lt;&gt;#REF!,COUNTIFS($K$112:$K$1378,$K$112,#REF!,#REF!),"")</f>
        <v>#REF!</v>
      </c>
      <c r="S724" s="1" t="e">
        <f aca="false">IF(AND(#REF!&lt;&gt;#REF!,#REF!=#REF!,M724="positive",M725="negative"),1,"")</f>
        <v>#REF!</v>
      </c>
      <c r="T724" s="1" t="e">
        <f aca="false">IF(AND(#REF!=#REF!,K:K="stroke",M:M="positive",S724&lt;&gt;"1"),1,"")</f>
        <v>#REF!</v>
      </c>
      <c r="U724" s="1" t="e">
        <f aca="false">IF((AND(R724&lt;&gt;"",W724&lt;&gt;1,K:K="stroke",M:M="negative",#REF!=#REF!)),IF(W724&lt;&gt;0,"",1),"")</f>
        <v>#REF!</v>
      </c>
      <c r="V724" s="1" t="e">
        <f aca="false">IF(R724="","",(SUM(S724:U724)+W724))</f>
        <v>#REF!</v>
      </c>
      <c r="W724" s="1" t="e">
        <f aca="false">IF(#REF!&lt;&gt;#REF!,COUNTIFS($K$112:$K$1378,"up",#REF!,#REF!),"")</f>
        <v>#REF!</v>
      </c>
      <c r="X724" s="1" t="e">
        <f aca="false">IF(#REF!&lt;&gt;#REF!,COUNTIFS($K$112:$K$1378,"SRS",#REF!,#REF!),"")</f>
        <v>#REF!</v>
      </c>
      <c r="Y724" s="1" t="e">
        <f aca="false">IF(R724&lt;&gt;"",IF(R724=1,"",COUNTIFS($O$112:$O$1378,"&gt;40",#REF!,#REF!)),"")</f>
        <v>#REF!</v>
      </c>
      <c r="Z724" s="1"/>
      <c r="AA724" s="1"/>
      <c r="AB724" s="1"/>
      <c r="AC724" s="1"/>
      <c r="AD724" s="1"/>
      <c r="AE724" s="1"/>
      <c r="AF724" s="1"/>
      <c r="AG724" s="1"/>
      <c r="AH724" s="1"/>
    </row>
    <row r="725" s="11" customFormat="true" ht="15.75" hidden="false" customHeight="false" outlineLevel="0" collapsed="false">
      <c r="A725" s="1" t="n">
        <f aca="false">I725+(H725*60)+(G725*3600)</f>
        <v>55827</v>
      </c>
      <c r="B725" s="2" t="str">
        <f aca="false">CONCATENATE(D725,E725,F725,G725,H725,I725)</f>
        <v>20171129153027</v>
      </c>
      <c r="C725" s="1" t="str">
        <f aca="false">CONCATENATE(D725,E725,F725)</f>
        <v>20171129</v>
      </c>
      <c r="D725" s="1" t="n">
        <v>2017</v>
      </c>
      <c r="E725" s="1" t="n">
        <v>11</v>
      </c>
      <c r="F725" s="1" t="n">
        <v>29</v>
      </c>
      <c r="G725" s="1" t="n">
        <v>15</v>
      </c>
      <c r="H725" s="1" t="n">
        <v>30</v>
      </c>
      <c r="I725" s="1" t="n">
        <v>27</v>
      </c>
      <c r="J725" s="1" t="n">
        <v>680</v>
      </c>
      <c r="K725" s="1" t="s">
        <v>11</v>
      </c>
      <c r="L725" s="1" t="e">
        <f aca="false">IF(#REF!=#REF!,IF(K725="Stroke",IF(K726="Stroke",IF((J726-J725)&lt;0,1000+J726-J725,J726-J725),""),""),"")</f>
        <v>#REF!</v>
      </c>
      <c r="M725" s="1" t="s">
        <v>1</v>
      </c>
      <c r="N725" s="1" t="s">
        <v>2</v>
      </c>
      <c r="O725" s="1" t="n">
        <v>64</v>
      </c>
      <c r="P725" s="1" t="e">
        <f aca="false">IF(#REF!=#REF!,IF(K725="Stroke",IF(K726="Stroke",IF(#REF!=#REF!,IF(Q725=Q726,IF((J726-J725)&lt;0,1000+J726-J725-O725,J726-J725-O725),""),""),""),""),"")</f>
        <v>#REF!</v>
      </c>
      <c r="Q725" s="1" t="n">
        <v>1</v>
      </c>
      <c r="R725" s="1" t="e">
        <f aca="false">IF(#REF!&lt;&gt;#REF!,COUNTIFS($K$112:$K$1378,$K$112,#REF!,#REF!),"")</f>
        <v>#REF!</v>
      </c>
      <c r="S725" s="1" t="e">
        <f aca="false">IF(AND(#REF!&lt;&gt;#REF!,#REF!=#REF!,M725="positive",M726="negative"),1,"")</f>
        <v>#REF!</v>
      </c>
      <c r="T725" s="1" t="e">
        <f aca="false">IF(AND(#REF!=#REF!,K:K="stroke",M:M="positive",S725&lt;&gt;"1"),1,"")</f>
        <v>#REF!</v>
      </c>
      <c r="U725" s="1" t="e">
        <f aca="false">IF((AND(R725&lt;&gt;"",W725&lt;&gt;1,K:K="stroke",M:M="negative",#REF!=#REF!)),IF(W725&lt;&gt;0,"",1),"")</f>
        <v>#REF!</v>
      </c>
      <c r="V725" s="1" t="e">
        <f aca="false">IF(R725="","",(SUM(S725:U725)+W725))</f>
        <v>#REF!</v>
      </c>
      <c r="W725" s="1" t="e">
        <f aca="false">IF(#REF!&lt;&gt;#REF!,COUNTIFS($K$112:$K$1378,"up",#REF!,#REF!),"")</f>
        <v>#REF!</v>
      </c>
      <c r="X725" s="1" t="e">
        <f aca="false">IF(#REF!&lt;&gt;#REF!,COUNTIFS($K$112:$K$1378,"SRS",#REF!,#REF!),"")</f>
        <v>#REF!</v>
      </c>
      <c r="Y725" s="1" t="e">
        <f aca="false">IF(R725&lt;&gt;"",IF(R725=1,"",COUNTIFS($O$112:$O$1378,"&gt;40",#REF!,#REF!)),"")</f>
        <v>#REF!</v>
      </c>
      <c r="Z725" s="1"/>
      <c r="AA725" s="1"/>
      <c r="AB725" s="1"/>
      <c r="AC725" s="1"/>
      <c r="AD725" s="1"/>
      <c r="AE725" s="1"/>
      <c r="AF725" s="1"/>
      <c r="AG725" s="1"/>
      <c r="AH725" s="1"/>
    </row>
    <row r="726" s="11" customFormat="true" ht="15.75" hidden="false" customHeight="false" outlineLevel="0" collapsed="false">
      <c r="A726" s="5" t="n">
        <f aca="false">I726+(H726*60)+(G726*3600)</f>
        <v>56256</v>
      </c>
      <c r="B726" s="6" t="str">
        <f aca="false">CONCATENATE(D726,E726,F726,G726,H726,I726)</f>
        <v>20171129153736</v>
      </c>
      <c r="C726" s="5" t="str">
        <f aca="false">CONCATENATE(D726,E726,F726)</f>
        <v>20171129</v>
      </c>
      <c r="D726" s="5" t="n">
        <v>2017</v>
      </c>
      <c r="E726" s="5" t="n">
        <v>11</v>
      </c>
      <c r="F726" s="5" t="n">
        <v>29</v>
      </c>
      <c r="G726" s="5" t="n">
        <v>15</v>
      </c>
      <c r="H726" s="5" t="n">
        <v>37</v>
      </c>
      <c r="I726" s="5" t="n">
        <v>36</v>
      </c>
      <c r="J726" s="5" t="n">
        <v>284</v>
      </c>
      <c r="K726" s="5" t="s">
        <v>17</v>
      </c>
      <c r="L726" s="5" t="e">
        <f aca="false">IF(#REF!=#REF!,IF(K726="Stroke",IF(K727="Stroke",IF((J727-J726)&lt;0,1000+J727-J726,J727-J726),""),""),"")</f>
        <v>#REF!</v>
      </c>
      <c r="M726" s="5" t="s">
        <v>1</v>
      </c>
      <c r="N726" s="5" t="s">
        <v>2</v>
      </c>
      <c r="O726" s="5" t="n">
        <v>734</v>
      </c>
      <c r="P726" s="5" t="e">
        <f aca="false">IF(#REF!=#REF!,IF(K726="Stroke",IF(K727="Stroke",IF(#REF!=#REF!,IF(Q726=Q727,IF((J727-J726)&lt;0,1000+J727-J726-O726,J727-J726-O726),""),""),""),""),"")</f>
        <v>#REF!</v>
      </c>
      <c r="Q726" s="5" t="n">
        <v>1</v>
      </c>
      <c r="R726" s="5" t="e">
        <f aca="false">IF(#REF!&lt;&gt;#REF!,COUNTIFS($K$112:$K$1378,$K$112,#REF!,#REF!),"")</f>
        <v>#REF!</v>
      </c>
      <c r="S726" s="5" t="e">
        <f aca="false">IF(AND(#REF!&lt;&gt;#REF!,#REF!=#REF!,M726="positive",M727="negative"),1,"")</f>
        <v>#REF!</v>
      </c>
      <c r="T726" s="5" t="e">
        <f aca="false">IF(AND(#REF!=#REF!,K:K="stroke",M:M="positive",S726&lt;&gt;"1"),1,"")</f>
        <v>#REF!</v>
      </c>
      <c r="U726" s="5" t="e">
        <f aca="false">IF((AND(R726&lt;&gt;"",W726&lt;&gt;1,K:K="stroke",M:M="negative",#REF!=#REF!)),IF(W726&lt;&gt;0,"",1),"")</f>
        <v>#REF!</v>
      </c>
      <c r="V726" s="5" t="e">
        <f aca="false">IF(R726="","",(SUM(S726:U726)+W726))</f>
        <v>#REF!</v>
      </c>
      <c r="W726" s="5" t="e">
        <f aca="false">IF(#REF!&lt;&gt;#REF!,COUNTIFS($K$112:$K$1378,"up",#REF!,#REF!),"")</f>
        <v>#REF!</v>
      </c>
      <c r="X726" s="5" t="e">
        <f aca="false">IF(#REF!&lt;&gt;#REF!,COUNTIFS($K$112:$K$1378,"SRS",#REF!,#REF!),"")</f>
        <v>#REF!</v>
      </c>
      <c r="Y726" s="5" t="e">
        <f aca="false">IF(R726&lt;&gt;"",IF(R726=1,"",COUNTIFS($O$112:$O$1378,"&gt;40",#REF!,#REF!)),"")</f>
        <v>#REF!</v>
      </c>
      <c r="Z726" s="5" t="s">
        <v>18</v>
      </c>
      <c r="AA726" s="5"/>
      <c r="AB726" s="5"/>
      <c r="AC726" s="5"/>
      <c r="AD726" s="5"/>
      <c r="AE726" s="5"/>
      <c r="AF726" s="5"/>
      <c r="AG726" s="5"/>
      <c r="AH726" s="5"/>
    </row>
    <row r="727" s="11" customFormat="true" ht="15.75" hidden="false" customHeight="false" outlineLevel="0" collapsed="false">
      <c r="A727" s="11" t="n">
        <f aca="false">I727+(H727*60)+(G727*3600)</f>
        <v>56256</v>
      </c>
      <c r="B727" s="16" t="str">
        <f aca="false">CONCATENATE(D727,E727,F727,G727,H727,I727)</f>
        <v>20171129153736</v>
      </c>
      <c r="C727" s="1" t="str">
        <f aca="false">CONCATENATE(D727,E727,F727)</f>
        <v>20171129</v>
      </c>
      <c r="D727" s="11" t="n">
        <v>2017</v>
      </c>
      <c r="E727" s="11" t="n">
        <v>11</v>
      </c>
      <c r="F727" s="11" t="n">
        <v>29</v>
      </c>
      <c r="G727" s="11" t="n">
        <v>15</v>
      </c>
      <c r="H727" s="11" t="n">
        <v>37</v>
      </c>
      <c r="I727" s="11" t="n">
        <v>36</v>
      </c>
      <c r="J727" s="11" t="n">
        <v>368</v>
      </c>
      <c r="K727" s="17" t="s">
        <v>21</v>
      </c>
      <c r="L727" s="1" t="e">
        <f aca="false">IF(#REF!=#REF!,IF(K727="Stroke",IF(K728="Stroke",IF((J728-J727)&lt;0,1000+J728-J727,J728-J727),""),""),"")</f>
        <v>#REF!</v>
      </c>
      <c r="M727" s="11" t="s">
        <v>1</v>
      </c>
      <c r="N727" s="11" t="s">
        <v>2</v>
      </c>
      <c r="O727" s="11" t="n">
        <v>0</v>
      </c>
      <c r="P727" s="1" t="e">
        <f aca="false">IF(#REF!=#REF!,IF(K727="Stroke",IF(K728="Stroke",IF(#REF!=#REF!,IF(Q727=Q728,IF((J728-J727)&lt;0,1000+J728-J727-O727,J728-J727-O727),""),""),""),""),"")</f>
        <v>#REF!</v>
      </c>
      <c r="Q727" s="11" t="n">
        <v>1</v>
      </c>
      <c r="R727" s="1" t="e">
        <f aca="false">IF(#REF!&lt;&gt;#REF!,COUNTIFS($K$112:$K$1378,$K$112,#REF!,#REF!),"")</f>
        <v>#REF!</v>
      </c>
      <c r="S727" s="1" t="e">
        <f aca="false">IF(AND(#REF!&lt;&gt;#REF!,#REF!=#REF!,M727="positive",M728="negative"),1,"")</f>
        <v>#REF!</v>
      </c>
      <c r="T727" s="1" t="e">
        <f aca="false">IF(AND(#REF!=#REF!,K:K="stroke",M:M="positive",S727&lt;&gt;"1"),1,"")</f>
        <v>#REF!</v>
      </c>
      <c r="U727" s="1" t="e">
        <f aca="false">IF((AND(R727&lt;&gt;"",W727&lt;&gt;1,K:K="stroke",M:M="negative",#REF!=#REF!)),IF(W727&lt;&gt;0,"",1),"")</f>
        <v>#REF!</v>
      </c>
      <c r="V727" s="1" t="e">
        <f aca="false">IF(R727="","",(SUM(S727:U727)+W727))</f>
        <v>#REF!</v>
      </c>
      <c r="W727" s="1" t="e">
        <f aca="false">IF(#REF!&lt;&gt;#REF!,COUNTIFS($K$112:$K$1378,"up",#REF!,#REF!),"")</f>
        <v>#REF!</v>
      </c>
      <c r="X727" s="1" t="e">
        <f aca="false">IF(#REF!&lt;&gt;#REF!,COUNTIFS($K$112:$K$1378,"SRS",#REF!,#REF!),"")</f>
        <v>#REF!</v>
      </c>
      <c r="Y727" s="1" t="e">
        <f aca="false">IF(R727&lt;&gt;"",IF(R727=1,"",COUNTIFS($O$112:$O$1378,"&gt;40",#REF!,#REF!)),"")</f>
        <v>#REF!</v>
      </c>
    </row>
    <row r="728" s="11" customFormat="true" ht="15.75" hidden="false" customHeight="false" outlineLevel="0" collapsed="false">
      <c r="A728" s="11" t="n">
        <f aca="false">I728+(H728*60)+(G728*3600)</f>
        <v>56256</v>
      </c>
      <c r="B728" s="16" t="str">
        <f aca="false">CONCATENATE(D728,E728,F728,G728,H728,I728)</f>
        <v>20171129153736</v>
      </c>
      <c r="C728" s="1" t="str">
        <f aca="false">CONCATENATE(D728,E728,F728)</f>
        <v>20171129</v>
      </c>
      <c r="D728" s="11" t="n">
        <v>2017</v>
      </c>
      <c r="E728" s="11" t="n">
        <v>11</v>
      </c>
      <c r="F728" s="11" t="n">
        <v>29</v>
      </c>
      <c r="G728" s="11" t="n">
        <v>15</v>
      </c>
      <c r="H728" s="11" t="n">
        <v>37</v>
      </c>
      <c r="I728" s="11" t="n">
        <v>36</v>
      </c>
      <c r="J728" s="11" t="n">
        <v>380</v>
      </c>
      <c r="K728" s="17" t="s">
        <v>21</v>
      </c>
      <c r="L728" s="1" t="e">
        <f aca="false">IF(#REF!=#REF!,IF(K728="Stroke",IF(K729="Stroke",IF((J729-J728)&lt;0,1000+J729-J728,J729-J728),""),""),"")</f>
        <v>#REF!</v>
      </c>
      <c r="M728" s="11" t="s">
        <v>1</v>
      </c>
      <c r="N728" s="11" t="s">
        <v>2</v>
      </c>
      <c r="O728" s="11" t="n">
        <v>0</v>
      </c>
      <c r="P728" s="1" t="e">
        <f aca="false">IF(#REF!=#REF!,IF(K728="Stroke",IF(K729="Stroke",IF(#REF!=#REF!,IF(Q728=Q729,IF((J729-J728)&lt;0,1000+J729-J728-O728,J729-J728-O728),""),""),""),""),"")</f>
        <v>#REF!</v>
      </c>
      <c r="Q728" s="11" t="n">
        <v>1</v>
      </c>
      <c r="R728" s="1" t="e">
        <f aca="false">IF(#REF!&lt;&gt;#REF!,COUNTIFS($K$112:$K$1378,$K$112,#REF!,#REF!),"")</f>
        <v>#REF!</v>
      </c>
      <c r="S728" s="1" t="e">
        <f aca="false">IF(AND(#REF!&lt;&gt;#REF!,#REF!=#REF!,M728="positive",M729="negative"),1,"")</f>
        <v>#REF!</v>
      </c>
      <c r="T728" s="1" t="e">
        <f aca="false">IF(AND(#REF!=#REF!,K:K="stroke",M:M="positive",S728&lt;&gt;"1"),1,"")</f>
        <v>#REF!</v>
      </c>
      <c r="U728" s="1" t="e">
        <f aca="false">IF((AND(R728&lt;&gt;"",W728&lt;&gt;1,K:K="stroke",M:M="negative",#REF!=#REF!)),IF(W728&lt;&gt;0,"",1),"")</f>
        <v>#REF!</v>
      </c>
      <c r="V728" s="1" t="e">
        <f aca="false">IF(R728="","",(SUM(S728:U728)+W728))</f>
        <v>#REF!</v>
      </c>
      <c r="W728" s="1" t="e">
        <f aca="false">IF(#REF!&lt;&gt;#REF!,COUNTIFS($K$112:$K$1378,"up",#REF!,#REF!),"")</f>
        <v>#REF!</v>
      </c>
      <c r="X728" s="1" t="e">
        <f aca="false">IF(#REF!&lt;&gt;#REF!,COUNTIFS($K$112:$K$1378,"SRS",#REF!,#REF!),"")</f>
        <v>#REF!</v>
      </c>
      <c r="Y728" s="1" t="e">
        <f aca="false">IF(R728&lt;&gt;"",IF(R728=1,"",COUNTIFS($O$112:$O$1378,"&gt;40",#REF!,#REF!)),"")</f>
        <v>#REF!</v>
      </c>
    </row>
    <row r="729" s="11" customFormat="true" ht="15.75" hidden="false" customHeight="false" outlineLevel="0" collapsed="false">
      <c r="A729" s="11" t="n">
        <f aca="false">I729+(H729*60)+(G729*3600)</f>
        <v>56256</v>
      </c>
      <c r="B729" s="16" t="str">
        <f aca="false">CONCATENATE(D729,E729,F729,G729,H729,I729)</f>
        <v>20171129153736</v>
      </c>
      <c r="C729" s="1" t="str">
        <f aca="false">CONCATENATE(D729,E729,F729)</f>
        <v>20171129</v>
      </c>
      <c r="D729" s="11" t="n">
        <v>2017</v>
      </c>
      <c r="E729" s="11" t="n">
        <v>11</v>
      </c>
      <c r="F729" s="11" t="n">
        <v>29</v>
      </c>
      <c r="G729" s="11" t="n">
        <v>15</v>
      </c>
      <c r="H729" s="11" t="n">
        <v>37</v>
      </c>
      <c r="I729" s="11" t="n">
        <v>36</v>
      </c>
      <c r="J729" s="11" t="n">
        <v>390</v>
      </c>
      <c r="K729" s="17" t="s">
        <v>21</v>
      </c>
      <c r="L729" s="1" t="e">
        <f aca="false">IF(#REF!=#REF!,IF(K729="Stroke",IF(K730="Stroke",IF((J730-J729)&lt;0,1000+J730-J729,J730-J729),""),""),"")</f>
        <v>#REF!</v>
      </c>
      <c r="M729" s="11" t="s">
        <v>1</v>
      </c>
      <c r="N729" s="11" t="s">
        <v>2</v>
      </c>
      <c r="O729" s="11" t="n">
        <v>0</v>
      </c>
      <c r="P729" s="1" t="e">
        <f aca="false">IF(#REF!=#REF!,IF(K729="Stroke",IF(K730="Stroke",IF(#REF!=#REF!,IF(Q729=Q730,IF((J730-J729)&lt;0,1000+J730-J729-O729,J730-J729-O729),""),""),""),""),"")</f>
        <v>#REF!</v>
      </c>
      <c r="Q729" s="11" t="n">
        <v>1</v>
      </c>
      <c r="R729" s="1" t="e">
        <f aca="false">IF(#REF!&lt;&gt;#REF!,COUNTIFS($K$112:$K$1378,$K$112,#REF!,#REF!),"")</f>
        <v>#REF!</v>
      </c>
      <c r="S729" s="1" t="e">
        <f aca="false">IF(AND(#REF!&lt;&gt;#REF!,#REF!=#REF!,M729="positive",M730="negative"),1,"")</f>
        <v>#REF!</v>
      </c>
      <c r="T729" s="1" t="e">
        <f aca="false">IF(AND(#REF!=#REF!,K:K="stroke",M:M="positive",S729&lt;&gt;"1"),1,"")</f>
        <v>#REF!</v>
      </c>
      <c r="U729" s="1" t="e">
        <f aca="false">IF((AND(R729&lt;&gt;"",W729&lt;&gt;1,K:K="stroke",M:M="negative",#REF!=#REF!)),IF(W729&lt;&gt;0,"",1),"")</f>
        <v>#REF!</v>
      </c>
      <c r="V729" s="1" t="e">
        <f aca="false">IF(R729="","",(SUM(S729:U729)+W729))</f>
        <v>#REF!</v>
      </c>
      <c r="W729" s="1" t="e">
        <f aca="false">IF(#REF!&lt;&gt;#REF!,COUNTIFS($K$112:$K$1378,"up",#REF!,#REF!),"")</f>
        <v>#REF!</v>
      </c>
      <c r="X729" s="1" t="e">
        <f aca="false">IF(#REF!&lt;&gt;#REF!,COUNTIFS($K$112:$K$1378,"SRS",#REF!,#REF!),"")</f>
        <v>#REF!</v>
      </c>
      <c r="Y729" s="1" t="e">
        <f aca="false">IF(R729&lt;&gt;"",IF(R729=1,"",COUNTIFS($O$112:$O$1378,"&gt;40",#REF!,#REF!)),"")</f>
        <v>#REF!</v>
      </c>
    </row>
    <row r="730" s="11" customFormat="true" ht="15.75" hidden="false" customHeight="false" outlineLevel="0" collapsed="false">
      <c r="A730" s="11" t="n">
        <f aca="false">I730+(H730*60)+(G730*3600)</f>
        <v>56256</v>
      </c>
      <c r="B730" s="16" t="str">
        <f aca="false">CONCATENATE(D730,E730,F730,G730,H730,I730)</f>
        <v>20171129153736</v>
      </c>
      <c r="C730" s="1" t="str">
        <f aca="false">CONCATENATE(D730,E730,F730)</f>
        <v>20171129</v>
      </c>
      <c r="D730" s="11" t="n">
        <v>2017</v>
      </c>
      <c r="E730" s="11" t="n">
        <v>11</v>
      </c>
      <c r="F730" s="11" t="n">
        <v>29</v>
      </c>
      <c r="G730" s="11" t="n">
        <v>15</v>
      </c>
      <c r="H730" s="11" t="n">
        <v>37</v>
      </c>
      <c r="I730" s="11" t="n">
        <v>36</v>
      </c>
      <c r="J730" s="11" t="n">
        <v>398</v>
      </c>
      <c r="K730" s="17" t="s">
        <v>21</v>
      </c>
      <c r="L730" s="1" t="e">
        <f aca="false">IF(#REF!=#REF!,IF(K730="Stroke",IF(K731="Stroke",IF((J731-J730)&lt;0,1000+J731-J730,J731-J730),""),""),"")</f>
        <v>#REF!</v>
      </c>
      <c r="M730" s="11" t="s">
        <v>1</v>
      </c>
      <c r="N730" s="11" t="s">
        <v>2</v>
      </c>
      <c r="O730" s="11" t="n">
        <v>0</v>
      </c>
      <c r="P730" s="1" t="e">
        <f aca="false">IF(#REF!=#REF!,IF(K730="Stroke",IF(K731="Stroke",IF(#REF!=#REF!,IF(Q730=Q731,IF((J731-J730)&lt;0,1000+J731-J730-O730,J731-J730-O730),""),""),""),""),"")</f>
        <v>#REF!</v>
      </c>
      <c r="Q730" s="11" t="n">
        <v>1</v>
      </c>
      <c r="R730" s="1" t="e">
        <f aca="false">IF(#REF!&lt;&gt;#REF!,COUNTIFS($K$112:$K$1378,$K$112,#REF!,#REF!),"")</f>
        <v>#REF!</v>
      </c>
      <c r="S730" s="1" t="e">
        <f aca="false">IF(AND(#REF!&lt;&gt;#REF!,#REF!=#REF!,M730="positive",M731="negative"),1,"")</f>
        <v>#REF!</v>
      </c>
      <c r="T730" s="1" t="e">
        <f aca="false">IF(AND(#REF!=#REF!,K:K="stroke",M:M="positive",S730&lt;&gt;"1"),1,"")</f>
        <v>#REF!</v>
      </c>
      <c r="U730" s="1" t="e">
        <f aca="false">IF((AND(R730&lt;&gt;"",W730&lt;&gt;1,K:K="stroke",M:M="negative",#REF!=#REF!)),IF(W730&lt;&gt;0,"",1),"")</f>
        <v>#REF!</v>
      </c>
      <c r="V730" s="1" t="e">
        <f aca="false">IF(R730="","",(SUM(S730:U730)+W730))</f>
        <v>#REF!</v>
      </c>
      <c r="W730" s="1" t="e">
        <f aca="false">IF(#REF!&lt;&gt;#REF!,COUNTIFS($K$112:$K$1378,"up",#REF!,#REF!),"")</f>
        <v>#REF!</v>
      </c>
      <c r="X730" s="1" t="e">
        <f aca="false">IF(#REF!&lt;&gt;#REF!,COUNTIFS($K$112:$K$1378,"SRS",#REF!,#REF!),"")</f>
        <v>#REF!</v>
      </c>
      <c r="Y730" s="1" t="e">
        <f aca="false">IF(R730&lt;&gt;"",IF(R730=1,"",COUNTIFS($O$112:$O$1378,"&gt;40",#REF!,#REF!)),"")</f>
        <v>#REF!</v>
      </c>
    </row>
    <row r="731" s="11" customFormat="true" ht="15.75" hidden="false" customHeight="false" outlineLevel="0" collapsed="false">
      <c r="A731" s="11" t="n">
        <f aca="false">I731+(H731*60)+(G731*3600)</f>
        <v>56256</v>
      </c>
      <c r="B731" s="16" t="str">
        <f aca="false">CONCATENATE(D731,E731,F731,G731,H731,I731)</f>
        <v>20171129153736</v>
      </c>
      <c r="C731" s="1" t="str">
        <f aca="false">CONCATENATE(D731,E731,F731)</f>
        <v>20171129</v>
      </c>
      <c r="D731" s="11" t="n">
        <v>2017</v>
      </c>
      <c r="E731" s="11" t="n">
        <v>11</v>
      </c>
      <c r="F731" s="11" t="n">
        <v>29</v>
      </c>
      <c r="G731" s="11" t="n">
        <v>15</v>
      </c>
      <c r="H731" s="11" t="n">
        <v>37</v>
      </c>
      <c r="I731" s="11" t="n">
        <v>36</v>
      </c>
      <c r="J731" s="11" t="n">
        <v>403</v>
      </c>
      <c r="K731" s="17" t="s">
        <v>21</v>
      </c>
      <c r="L731" s="1" t="e">
        <f aca="false">IF(#REF!=#REF!,IF(K731="Stroke",IF(K732="Stroke",IF((J732-J731)&lt;0,1000+J732-J731,J732-J731),""),""),"")</f>
        <v>#REF!</v>
      </c>
      <c r="M731" s="11" t="s">
        <v>1</v>
      </c>
      <c r="N731" s="11" t="s">
        <v>2</v>
      </c>
      <c r="O731" s="11" t="n">
        <v>0</v>
      </c>
      <c r="P731" s="1" t="e">
        <f aca="false">IF(#REF!=#REF!,IF(K731="Stroke",IF(K732="Stroke",IF(#REF!=#REF!,IF(Q731=Q732,IF((J732-J731)&lt;0,1000+J732-J731-O731,J732-J731-O731),""),""),""),""),"")</f>
        <v>#REF!</v>
      </c>
      <c r="Q731" s="11" t="n">
        <v>1</v>
      </c>
      <c r="R731" s="1" t="e">
        <f aca="false">IF(#REF!&lt;&gt;#REF!,COUNTIFS($K$112:$K$1378,$K$112,#REF!,#REF!),"")</f>
        <v>#REF!</v>
      </c>
      <c r="S731" s="1" t="e">
        <f aca="false">IF(AND(#REF!&lt;&gt;#REF!,#REF!=#REF!,M731="positive",M732="negative"),1,"")</f>
        <v>#REF!</v>
      </c>
      <c r="T731" s="1" t="e">
        <f aca="false">IF(AND(#REF!=#REF!,K:K="stroke",M:M="positive",S731&lt;&gt;"1"),1,"")</f>
        <v>#REF!</v>
      </c>
      <c r="U731" s="1" t="e">
        <f aca="false">IF((AND(R731&lt;&gt;"",W731&lt;&gt;1,K:K="stroke",M:M="negative",#REF!=#REF!)),IF(W731&lt;&gt;0,"",1),"")</f>
        <v>#REF!</v>
      </c>
      <c r="V731" s="1" t="e">
        <f aca="false">IF(R731="","",(SUM(S731:U731)+W731))</f>
        <v>#REF!</v>
      </c>
      <c r="W731" s="1" t="e">
        <f aca="false">IF(#REF!&lt;&gt;#REF!,COUNTIFS($K$112:$K$1378,"up",#REF!,#REF!),"")</f>
        <v>#REF!</v>
      </c>
      <c r="X731" s="1" t="e">
        <f aca="false">IF(#REF!&lt;&gt;#REF!,COUNTIFS($K$112:$K$1378,"SRS",#REF!,#REF!),"")</f>
        <v>#REF!</v>
      </c>
      <c r="Y731" s="1" t="e">
        <f aca="false">IF(R731&lt;&gt;"",IF(R731=1,"",COUNTIFS($O$112:$O$1378,"&gt;40",#REF!,#REF!)),"")</f>
        <v>#REF!</v>
      </c>
      <c r="Z731" s="25" t="s">
        <v>68</v>
      </c>
    </row>
    <row r="732" s="11" customFormat="true" ht="15.75" hidden="false" customHeight="false" outlineLevel="0" collapsed="false">
      <c r="A732" s="11" t="n">
        <f aca="false">I732+(H732*60)+(G732*3600)</f>
        <v>56256</v>
      </c>
      <c r="B732" s="16" t="str">
        <f aca="false">CONCATENATE(D732,E732,F732,G732,H732,I732)</f>
        <v>20171129153736</v>
      </c>
      <c r="C732" s="1" t="str">
        <f aca="false">CONCATENATE(D732,E732,F732)</f>
        <v>20171129</v>
      </c>
      <c r="D732" s="11" t="n">
        <v>2017</v>
      </c>
      <c r="E732" s="11" t="n">
        <v>11</v>
      </c>
      <c r="F732" s="11" t="n">
        <v>29</v>
      </c>
      <c r="G732" s="11" t="n">
        <v>15</v>
      </c>
      <c r="H732" s="11" t="n">
        <v>37</v>
      </c>
      <c r="I732" s="11" t="n">
        <v>36</v>
      </c>
      <c r="J732" s="11" t="n">
        <v>420</v>
      </c>
      <c r="K732" s="17" t="s">
        <v>21</v>
      </c>
      <c r="L732" s="1" t="e">
        <f aca="false">IF(#REF!=#REF!,IF(K732="Stroke",IF(K733="Stroke",IF((J733-J732)&lt;0,1000+J733-J732,J733-J732),""),""),"")</f>
        <v>#REF!</v>
      </c>
      <c r="M732" s="11" t="s">
        <v>1</v>
      </c>
      <c r="N732" s="11" t="s">
        <v>2</v>
      </c>
      <c r="O732" s="11" t="n">
        <v>0</v>
      </c>
      <c r="P732" s="1" t="e">
        <f aca="false">IF(#REF!=#REF!,IF(K732="Stroke",IF(K733="Stroke",IF(#REF!=#REF!,IF(Q732=Q733,IF((J733-J732)&lt;0,1000+J733-J732-O732,J733-J732-O732),""),""),""),""),"")</f>
        <v>#REF!</v>
      </c>
      <c r="Q732" s="11" t="n">
        <v>1</v>
      </c>
      <c r="R732" s="1" t="e">
        <f aca="false">IF(#REF!&lt;&gt;#REF!,COUNTIFS($K$112:$K$1378,$K$112,#REF!,#REF!),"")</f>
        <v>#REF!</v>
      </c>
      <c r="S732" s="1" t="e">
        <f aca="false">IF(AND(#REF!&lt;&gt;#REF!,#REF!=#REF!,M732="positive",M733="negative"),1,"")</f>
        <v>#REF!</v>
      </c>
      <c r="T732" s="1" t="e">
        <f aca="false">IF(AND(#REF!=#REF!,K:K="stroke",M:M="positive",S732&lt;&gt;"1"),1,"")</f>
        <v>#REF!</v>
      </c>
      <c r="U732" s="1" t="e">
        <f aca="false">IF((AND(R732&lt;&gt;"",W732&lt;&gt;1,K:K="stroke",M:M="negative",#REF!=#REF!)),IF(W732&lt;&gt;0,"",1),"")</f>
        <v>#REF!</v>
      </c>
      <c r="V732" s="1" t="e">
        <f aca="false">IF(R732="","",(SUM(S732:U732)+W732))</f>
        <v>#REF!</v>
      </c>
      <c r="W732" s="1" t="e">
        <f aca="false">IF(#REF!&lt;&gt;#REF!,COUNTIFS($K$112:$K$1378,"up",#REF!,#REF!),"")</f>
        <v>#REF!</v>
      </c>
      <c r="X732" s="1" t="e">
        <f aca="false">IF(#REF!&lt;&gt;#REF!,COUNTIFS($K$112:$K$1378,"SRS",#REF!,#REF!),"")</f>
        <v>#REF!</v>
      </c>
      <c r="Y732" s="1" t="e">
        <f aca="false">IF(R732&lt;&gt;"",IF(R732=1,"",COUNTIFS($O$112:$O$1378,"&gt;40",#REF!,#REF!)),"")</f>
        <v>#REF!</v>
      </c>
      <c r="Z732" s="25"/>
    </row>
    <row r="733" s="11" customFormat="true" ht="15.75" hidden="false" customHeight="false" outlineLevel="0" collapsed="false">
      <c r="A733" s="11" t="n">
        <f aca="false">I733+(H733*60)+(G733*3600)</f>
        <v>56256</v>
      </c>
      <c r="B733" s="16" t="str">
        <f aca="false">CONCATENATE(D733,E733,F733,G733,H733,I733)</f>
        <v>20171129153736</v>
      </c>
      <c r="C733" s="1" t="str">
        <f aca="false">CONCATENATE(D733,E733,F733)</f>
        <v>20171129</v>
      </c>
      <c r="D733" s="11" t="n">
        <v>2017</v>
      </c>
      <c r="E733" s="11" t="n">
        <v>11</v>
      </c>
      <c r="F733" s="11" t="n">
        <v>29</v>
      </c>
      <c r="G733" s="11" t="n">
        <v>15</v>
      </c>
      <c r="H733" s="11" t="n">
        <v>37</v>
      </c>
      <c r="I733" s="11" t="n">
        <v>36</v>
      </c>
      <c r="J733" s="11" t="n">
        <v>428</v>
      </c>
      <c r="K733" s="17" t="s">
        <v>21</v>
      </c>
      <c r="L733" s="1" t="e">
        <f aca="false">IF(#REF!=#REF!,IF(K733="Stroke",IF(K734="Stroke",IF((J734-J733)&lt;0,1000+J734-J733,J734-J733),""),""),"")</f>
        <v>#REF!</v>
      </c>
      <c r="M733" s="11" t="s">
        <v>1</v>
      </c>
      <c r="N733" s="11" t="s">
        <v>2</v>
      </c>
      <c r="O733" s="11" t="n">
        <v>0</v>
      </c>
      <c r="P733" s="1" t="e">
        <f aca="false">IF(#REF!=#REF!,IF(K733="Stroke",IF(K734="Stroke",IF(#REF!=#REF!,IF(Q733=Q734,IF((J734-J733)&lt;0,1000+J734-J733-O733,J734-J733-O733),""),""),""),""),"")</f>
        <v>#REF!</v>
      </c>
      <c r="Q733" s="11" t="n">
        <v>1</v>
      </c>
      <c r="R733" s="1" t="e">
        <f aca="false">IF(#REF!&lt;&gt;#REF!,COUNTIFS($K$112:$K$1378,$K$112,#REF!,#REF!),"")</f>
        <v>#REF!</v>
      </c>
      <c r="S733" s="1" t="e">
        <f aca="false">IF(AND(#REF!&lt;&gt;#REF!,#REF!=#REF!,M733="positive",M734="negative"),1,"")</f>
        <v>#REF!</v>
      </c>
      <c r="T733" s="1" t="e">
        <f aca="false">IF(AND(#REF!=#REF!,K:K="stroke",M:M="positive",S733&lt;&gt;"1"),1,"")</f>
        <v>#REF!</v>
      </c>
      <c r="U733" s="1" t="e">
        <f aca="false">IF((AND(R733&lt;&gt;"",W733&lt;&gt;1,K:K="stroke",M:M="negative",#REF!=#REF!)),IF(W733&lt;&gt;0,"",1),"")</f>
        <v>#REF!</v>
      </c>
      <c r="V733" s="1" t="e">
        <f aca="false">IF(R733="","",(SUM(S733:U733)+W733))</f>
        <v>#REF!</v>
      </c>
      <c r="W733" s="1" t="e">
        <f aca="false">IF(#REF!&lt;&gt;#REF!,COUNTIFS($K$112:$K$1378,"up",#REF!,#REF!),"")</f>
        <v>#REF!</v>
      </c>
      <c r="X733" s="1" t="e">
        <f aca="false">IF(#REF!&lt;&gt;#REF!,COUNTIFS($K$112:$K$1378,"SRS",#REF!,#REF!),"")</f>
        <v>#REF!</v>
      </c>
      <c r="Y733" s="1" t="e">
        <f aca="false">IF(R733&lt;&gt;"",IF(R733=1,"",COUNTIFS($O$112:$O$1378,"&gt;40",#REF!,#REF!)),"")</f>
        <v>#REF!</v>
      </c>
      <c r="Z733" s="25"/>
    </row>
    <row r="734" s="11" customFormat="true" ht="15.75" hidden="false" customHeight="false" outlineLevel="0" collapsed="false">
      <c r="A734" s="11" t="n">
        <f aca="false">I734+(H734*60)+(G734*3600)</f>
        <v>56256</v>
      </c>
      <c r="B734" s="16" t="str">
        <f aca="false">CONCATENATE(D734,E734,F734,G734,H734,I734)</f>
        <v>20171129153736</v>
      </c>
      <c r="C734" s="1" t="str">
        <f aca="false">CONCATENATE(D734,E734,F734)</f>
        <v>20171129</v>
      </c>
      <c r="D734" s="11" t="n">
        <v>2017</v>
      </c>
      <c r="E734" s="11" t="n">
        <v>11</v>
      </c>
      <c r="F734" s="11" t="n">
        <v>29</v>
      </c>
      <c r="G734" s="11" t="n">
        <v>15</v>
      </c>
      <c r="H734" s="11" t="n">
        <v>37</v>
      </c>
      <c r="I734" s="11" t="n">
        <v>36</v>
      </c>
      <c r="J734" s="11" t="n">
        <v>436</v>
      </c>
      <c r="K734" s="17" t="s">
        <v>21</v>
      </c>
      <c r="L734" s="1" t="e">
        <f aca="false">IF(#REF!=#REF!,IF(K734="Stroke",IF(K735="Stroke",IF((J735-J734)&lt;0,1000+J735-J734,J735-J734),""),""),"")</f>
        <v>#REF!</v>
      </c>
      <c r="M734" s="11" t="s">
        <v>1</v>
      </c>
      <c r="N734" s="11" t="s">
        <v>2</v>
      </c>
      <c r="O734" s="11" t="n">
        <v>0</v>
      </c>
      <c r="P734" s="1" t="e">
        <f aca="false">IF(#REF!=#REF!,IF(K734="Stroke",IF(K735="Stroke",IF(#REF!=#REF!,IF(Q734=Q735,IF((J735-J734)&lt;0,1000+J735-J734-O734,J735-J734-O734),""),""),""),""),"")</f>
        <v>#REF!</v>
      </c>
      <c r="Q734" s="11" t="n">
        <v>1</v>
      </c>
      <c r="R734" s="1" t="e">
        <f aca="false">IF(#REF!&lt;&gt;#REF!,COUNTIFS($K$112:$K$1378,$K$112,#REF!,#REF!),"")</f>
        <v>#REF!</v>
      </c>
      <c r="S734" s="1" t="e">
        <f aca="false">IF(AND(#REF!&lt;&gt;#REF!,#REF!=#REF!,M734="positive",M735="negative"),1,"")</f>
        <v>#REF!</v>
      </c>
      <c r="T734" s="1" t="e">
        <f aca="false">IF(AND(#REF!=#REF!,K:K="stroke",M:M="positive",S734&lt;&gt;"1"),1,"")</f>
        <v>#REF!</v>
      </c>
      <c r="U734" s="1" t="e">
        <f aca="false">IF((AND(R734&lt;&gt;"",W734&lt;&gt;1,K:K="stroke",M:M="negative",#REF!=#REF!)),IF(W734&lt;&gt;0,"",1),"")</f>
        <v>#REF!</v>
      </c>
      <c r="V734" s="1" t="e">
        <f aca="false">IF(R734="","",(SUM(S734:U734)+W734))</f>
        <v>#REF!</v>
      </c>
      <c r="W734" s="1" t="e">
        <f aca="false">IF(#REF!&lt;&gt;#REF!,COUNTIFS($K$112:$K$1378,"up",#REF!,#REF!),"")</f>
        <v>#REF!</v>
      </c>
      <c r="X734" s="1" t="e">
        <f aca="false">IF(#REF!&lt;&gt;#REF!,COUNTIFS($K$112:$K$1378,"SRS",#REF!,#REF!),"")</f>
        <v>#REF!</v>
      </c>
      <c r="Y734" s="1" t="e">
        <f aca="false">IF(R734&lt;&gt;"",IF(R734=1,"",COUNTIFS($O$112:$O$1378,"&gt;40",#REF!,#REF!)),"")</f>
        <v>#REF!</v>
      </c>
      <c r="Z734" s="25"/>
    </row>
    <row r="735" s="11" customFormat="true" ht="15.75" hidden="false" customHeight="false" outlineLevel="0" collapsed="false">
      <c r="A735" s="11" t="n">
        <f aca="false">I735+(H735*60)+(G735*3600)</f>
        <v>56256</v>
      </c>
      <c r="B735" s="16" t="str">
        <f aca="false">CONCATENATE(D735,E735,F735,G735,H735,I735)</f>
        <v>20171129153736</v>
      </c>
      <c r="C735" s="1" t="str">
        <f aca="false">CONCATENATE(D735,E735,F735)</f>
        <v>20171129</v>
      </c>
      <c r="D735" s="11" t="n">
        <v>2017</v>
      </c>
      <c r="E735" s="11" t="n">
        <v>11</v>
      </c>
      <c r="F735" s="11" t="n">
        <v>29</v>
      </c>
      <c r="G735" s="11" t="n">
        <v>15</v>
      </c>
      <c r="H735" s="11" t="n">
        <v>37</v>
      </c>
      <c r="I735" s="11" t="n">
        <v>36</v>
      </c>
      <c r="J735" s="11" t="n">
        <v>444</v>
      </c>
      <c r="K735" s="17" t="s">
        <v>21</v>
      </c>
      <c r="L735" s="1" t="e">
        <f aca="false">IF(#REF!=#REF!,IF(K735="Stroke",IF(K736="Stroke",IF((J736-J735)&lt;0,1000+J736-J735,J736-J735),""),""),"")</f>
        <v>#REF!</v>
      </c>
      <c r="M735" s="11" t="s">
        <v>1</v>
      </c>
      <c r="N735" s="11" t="s">
        <v>2</v>
      </c>
      <c r="O735" s="11" t="n">
        <v>0</v>
      </c>
      <c r="P735" s="1" t="e">
        <f aca="false">IF(#REF!=#REF!,IF(K735="Stroke",IF(K736="Stroke",IF(#REF!=#REF!,IF(Q735=Q736,IF((J736-J735)&lt;0,1000+J736-J735-O735,J736-J735-O735),""),""),""),""),"")</f>
        <v>#REF!</v>
      </c>
      <c r="Q735" s="11" t="n">
        <v>1</v>
      </c>
      <c r="R735" s="1" t="e">
        <f aca="false">IF(#REF!&lt;&gt;#REF!,COUNTIFS($K$112:$K$1378,$K$112,#REF!,#REF!),"")</f>
        <v>#REF!</v>
      </c>
      <c r="S735" s="1" t="e">
        <f aca="false">IF(AND(#REF!&lt;&gt;#REF!,#REF!=#REF!,M735="positive",M736="negative"),1,"")</f>
        <v>#REF!</v>
      </c>
      <c r="T735" s="1" t="e">
        <f aca="false">IF(AND(#REF!=#REF!,K:K="stroke",M:M="positive",S735&lt;&gt;"1"),1,"")</f>
        <v>#REF!</v>
      </c>
      <c r="U735" s="1" t="e">
        <f aca="false">IF((AND(R735&lt;&gt;"",W735&lt;&gt;1,K:K="stroke",M:M="negative",#REF!=#REF!)),IF(W735&lt;&gt;0,"",1),"")</f>
        <v>#REF!</v>
      </c>
      <c r="V735" s="1" t="e">
        <f aca="false">IF(R735="","",(SUM(S735:U735)+W735))</f>
        <v>#REF!</v>
      </c>
      <c r="W735" s="1" t="e">
        <f aca="false">IF(#REF!&lt;&gt;#REF!,COUNTIFS($K$112:$K$1378,"up",#REF!,#REF!),"")</f>
        <v>#REF!</v>
      </c>
      <c r="X735" s="1" t="e">
        <f aca="false">IF(#REF!&lt;&gt;#REF!,COUNTIFS($K$112:$K$1378,"SRS",#REF!,#REF!),"")</f>
        <v>#REF!</v>
      </c>
      <c r="Y735" s="1" t="e">
        <f aca="false">IF(R735&lt;&gt;"",IF(R735=1,"",COUNTIFS($O$112:$O$1378,"&gt;40",#REF!,#REF!)),"")</f>
        <v>#REF!</v>
      </c>
      <c r="Z735" s="25"/>
    </row>
    <row r="736" s="11" customFormat="true" ht="15.75" hidden="false" customHeight="false" outlineLevel="0" collapsed="false">
      <c r="A736" s="11" t="n">
        <f aca="false">I736+(H736*60)+(G736*3600)</f>
        <v>56256</v>
      </c>
      <c r="B736" s="16" t="str">
        <f aca="false">CONCATENATE(D736,E736,F736,G736,H736,I736)</f>
        <v>20171129153736</v>
      </c>
      <c r="C736" s="1" t="str">
        <f aca="false">CONCATENATE(D736,E736,F736)</f>
        <v>20171129</v>
      </c>
      <c r="D736" s="11" t="n">
        <v>2017</v>
      </c>
      <c r="E736" s="11" t="n">
        <v>11</v>
      </c>
      <c r="F736" s="11" t="n">
        <v>29</v>
      </c>
      <c r="G736" s="11" t="n">
        <v>15</v>
      </c>
      <c r="H736" s="11" t="n">
        <v>37</v>
      </c>
      <c r="I736" s="11" t="n">
        <v>36</v>
      </c>
      <c r="J736" s="11" t="n">
        <v>457</v>
      </c>
      <c r="K736" s="17" t="s">
        <v>21</v>
      </c>
      <c r="L736" s="1" t="e">
        <f aca="false">IF(#REF!=#REF!,IF(K736="Stroke",IF(K737="Stroke",IF((J737-J736)&lt;0,1000+J737-J736,J737-J736),""),""),"")</f>
        <v>#REF!</v>
      </c>
      <c r="M736" s="11" t="s">
        <v>1</v>
      </c>
      <c r="N736" s="11" t="s">
        <v>2</v>
      </c>
      <c r="O736" s="11" t="n">
        <v>0</v>
      </c>
      <c r="P736" s="1" t="e">
        <f aca="false">IF(#REF!=#REF!,IF(K736="Stroke",IF(K737="Stroke",IF(#REF!=#REF!,IF(Q736=Q737,IF((J737-J736)&lt;0,1000+J737-J736-O736,J737-J736-O736),""),""),""),""),"")</f>
        <v>#REF!</v>
      </c>
      <c r="Q736" s="11" t="n">
        <v>1</v>
      </c>
      <c r="R736" s="1" t="e">
        <f aca="false">IF(#REF!&lt;&gt;#REF!,COUNTIFS($K$112:$K$1378,$K$112,#REF!,#REF!),"")</f>
        <v>#REF!</v>
      </c>
      <c r="S736" s="1" t="e">
        <f aca="false">IF(AND(#REF!&lt;&gt;#REF!,#REF!=#REF!,M736="positive",M737="negative"),1,"")</f>
        <v>#REF!</v>
      </c>
      <c r="T736" s="1" t="e">
        <f aca="false">IF(AND(#REF!=#REF!,K:K="stroke",M:M="positive",S736&lt;&gt;"1"),1,"")</f>
        <v>#REF!</v>
      </c>
      <c r="U736" s="1" t="e">
        <f aca="false">IF((AND(R736&lt;&gt;"",W736&lt;&gt;1,K:K="stroke",M:M="negative",#REF!=#REF!)),IF(W736&lt;&gt;0,"",1),"")</f>
        <v>#REF!</v>
      </c>
      <c r="V736" s="1" t="e">
        <f aca="false">IF(R736="","",(SUM(S736:U736)+W736))</f>
        <v>#REF!</v>
      </c>
      <c r="W736" s="1" t="e">
        <f aca="false">IF(#REF!&lt;&gt;#REF!,COUNTIFS($K$112:$K$1378,"up",#REF!,#REF!),"")</f>
        <v>#REF!</v>
      </c>
      <c r="X736" s="1" t="e">
        <f aca="false">IF(#REF!&lt;&gt;#REF!,COUNTIFS($K$112:$K$1378,"SRS",#REF!,#REF!),"")</f>
        <v>#REF!</v>
      </c>
      <c r="Y736" s="1" t="e">
        <f aca="false">IF(R736&lt;&gt;"",IF(R736=1,"",COUNTIFS($O$112:$O$1378,"&gt;40",#REF!,#REF!)),"")</f>
        <v>#REF!</v>
      </c>
      <c r="Z736" s="25"/>
    </row>
    <row r="737" s="11" customFormat="true" ht="15.75" hidden="false" customHeight="false" outlineLevel="0" collapsed="false">
      <c r="A737" s="11" t="n">
        <f aca="false">I737+(H737*60)+(G737*3600)</f>
        <v>56256</v>
      </c>
      <c r="B737" s="16" t="str">
        <f aca="false">CONCATENATE(D737,E737,F737,G737,H737,I737)</f>
        <v>20171129153736</v>
      </c>
      <c r="C737" s="1" t="str">
        <f aca="false">CONCATENATE(D737,E737,F737)</f>
        <v>20171129</v>
      </c>
      <c r="D737" s="11" t="n">
        <v>2017</v>
      </c>
      <c r="E737" s="11" t="n">
        <v>11</v>
      </c>
      <c r="F737" s="11" t="n">
        <v>29</v>
      </c>
      <c r="G737" s="11" t="n">
        <v>15</v>
      </c>
      <c r="H737" s="11" t="n">
        <v>37</v>
      </c>
      <c r="I737" s="11" t="n">
        <v>36</v>
      </c>
      <c r="J737" s="11" t="n">
        <v>466</v>
      </c>
      <c r="K737" s="17" t="s">
        <v>21</v>
      </c>
      <c r="L737" s="1" t="e">
        <f aca="false">IF(#REF!=#REF!,IF(K737="Stroke",IF(K738="Stroke",IF((J738-J737)&lt;0,1000+J738-J737,J738-J737),""),""),"")</f>
        <v>#REF!</v>
      </c>
      <c r="M737" s="11" t="s">
        <v>1</v>
      </c>
      <c r="N737" s="11" t="s">
        <v>2</v>
      </c>
      <c r="O737" s="11" t="n">
        <v>0</v>
      </c>
      <c r="P737" s="1" t="e">
        <f aca="false">IF(#REF!=#REF!,IF(K737="Stroke",IF(K738="Stroke",IF(#REF!=#REF!,IF(Q737=Q738,IF((J738-J737)&lt;0,1000+J738-J737-O737,J738-J737-O737),""),""),""),""),"")</f>
        <v>#REF!</v>
      </c>
      <c r="Q737" s="11" t="n">
        <v>1</v>
      </c>
      <c r="R737" s="1" t="e">
        <f aca="false">IF(#REF!&lt;&gt;#REF!,COUNTIFS($K$112:$K$1378,$K$112,#REF!,#REF!),"")</f>
        <v>#REF!</v>
      </c>
      <c r="S737" s="1" t="e">
        <f aca="false">IF(AND(#REF!&lt;&gt;#REF!,#REF!=#REF!,M737="positive",M738="negative"),1,"")</f>
        <v>#REF!</v>
      </c>
      <c r="T737" s="1" t="e">
        <f aca="false">IF(AND(#REF!=#REF!,K:K="stroke",M:M="positive",S737&lt;&gt;"1"),1,"")</f>
        <v>#REF!</v>
      </c>
      <c r="U737" s="1" t="e">
        <f aca="false">IF((AND(R737&lt;&gt;"",W737&lt;&gt;1,K:K="stroke",M:M="negative",#REF!=#REF!)),IF(W737&lt;&gt;0,"",1),"")</f>
        <v>#REF!</v>
      </c>
      <c r="V737" s="1" t="e">
        <f aca="false">IF(R737="","",(SUM(S737:U737)+W737))</f>
        <v>#REF!</v>
      </c>
      <c r="W737" s="1" t="e">
        <f aca="false">IF(#REF!&lt;&gt;#REF!,COUNTIFS($K$112:$K$1378,"up",#REF!,#REF!),"")</f>
        <v>#REF!</v>
      </c>
      <c r="X737" s="1" t="e">
        <f aca="false">IF(#REF!&lt;&gt;#REF!,COUNTIFS($K$112:$K$1378,"SRS",#REF!,#REF!),"")</f>
        <v>#REF!</v>
      </c>
      <c r="Y737" s="1" t="e">
        <f aca="false">IF(R737&lt;&gt;"",IF(R737=1,"",COUNTIFS($O$112:$O$1378,"&gt;40",#REF!,#REF!)),"")</f>
        <v>#REF!</v>
      </c>
      <c r="Z737" s="25"/>
    </row>
    <row r="738" s="11" customFormat="true" ht="15.75" hidden="false" customHeight="false" outlineLevel="0" collapsed="false">
      <c r="A738" s="11" t="n">
        <f aca="false">I738+(H738*60)+(G738*3600)</f>
        <v>56256</v>
      </c>
      <c r="B738" s="16" t="str">
        <f aca="false">CONCATENATE(D738,E738,F738,G738,H738,I738)</f>
        <v>20171129153736</v>
      </c>
      <c r="C738" s="1" t="str">
        <f aca="false">CONCATENATE(D738,E738,F738)</f>
        <v>20171129</v>
      </c>
      <c r="D738" s="11" t="n">
        <v>2017</v>
      </c>
      <c r="E738" s="11" t="n">
        <v>11</v>
      </c>
      <c r="F738" s="11" t="n">
        <v>29</v>
      </c>
      <c r="G738" s="11" t="n">
        <v>15</v>
      </c>
      <c r="H738" s="11" t="n">
        <v>37</v>
      </c>
      <c r="I738" s="11" t="n">
        <v>36</v>
      </c>
      <c r="J738" s="11" t="n">
        <v>481</v>
      </c>
      <c r="K738" s="17" t="s">
        <v>21</v>
      </c>
      <c r="L738" s="1" t="e">
        <f aca="false">IF(#REF!=#REF!,IF(K738="Stroke",IF(K739="Stroke",IF((J739-J738)&lt;0,1000+J739-J738,J739-J738),""),""),"")</f>
        <v>#REF!</v>
      </c>
      <c r="M738" s="11" t="s">
        <v>1</v>
      </c>
      <c r="N738" s="11" t="s">
        <v>2</v>
      </c>
      <c r="O738" s="11" t="n">
        <v>0</v>
      </c>
      <c r="P738" s="1" t="e">
        <f aca="false">IF(#REF!=#REF!,IF(K738="Stroke",IF(K739="Stroke",IF(#REF!=#REF!,IF(Q738=Q739,IF((J739-J738)&lt;0,1000+J739-J738-O738,J739-J738-O738),""),""),""),""),"")</f>
        <v>#REF!</v>
      </c>
      <c r="Q738" s="11" t="n">
        <v>1</v>
      </c>
      <c r="R738" s="1" t="e">
        <f aca="false">IF(#REF!&lt;&gt;#REF!,COUNTIFS($K$112:$K$1378,$K$112,#REF!,#REF!),"")</f>
        <v>#REF!</v>
      </c>
      <c r="S738" s="1" t="e">
        <f aca="false">IF(AND(#REF!&lt;&gt;#REF!,#REF!=#REF!,M738="positive",M739="negative"),1,"")</f>
        <v>#REF!</v>
      </c>
      <c r="T738" s="1" t="e">
        <f aca="false">IF(AND(#REF!=#REF!,K:K="stroke",M:M="positive",S738&lt;&gt;"1"),1,"")</f>
        <v>#REF!</v>
      </c>
      <c r="U738" s="1" t="e">
        <f aca="false">IF((AND(R738&lt;&gt;"",W738&lt;&gt;1,K:K="stroke",M:M="negative",#REF!=#REF!)),IF(W738&lt;&gt;0,"",1),"")</f>
        <v>#REF!</v>
      </c>
      <c r="V738" s="1" t="e">
        <f aca="false">IF(R738="","",(SUM(S738:U738)+W738))</f>
        <v>#REF!</v>
      </c>
      <c r="W738" s="1" t="e">
        <f aca="false">IF(#REF!&lt;&gt;#REF!,COUNTIFS($K$112:$K$1378,"up",#REF!,#REF!),"")</f>
        <v>#REF!</v>
      </c>
      <c r="X738" s="1" t="e">
        <f aca="false">IF(#REF!&lt;&gt;#REF!,COUNTIFS($K$112:$K$1378,"SRS",#REF!,#REF!),"")</f>
        <v>#REF!</v>
      </c>
      <c r="Y738" s="1" t="e">
        <f aca="false">IF(R738&lt;&gt;"",IF(R738=1,"",COUNTIFS($O$112:$O$1378,"&gt;40",#REF!,#REF!)),"")</f>
        <v>#REF!</v>
      </c>
      <c r="Z738" s="25"/>
    </row>
    <row r="739" s="11" customFormat="true" ht="15.75" hidden="false" customHeight="false" outlineLevel="0" collapsed="false">
      <c r="A739" s="11" t="n">
        <f aca="false">I739+(H739*60)+(G739*3600)</f>
        <v>56256</v>
      </c>
      <c r="B739" s="16" t="str">
        <f aca="false">CONCATENATE(D739,E739,F739,G739,H739,I739)</f>
        <v>20171129153736</v>
      </c>
      <c r="C739" s="1" t="str">
        <f aca="false">CONCATENATE(D739,E739,F739)</f>
        <v>20171129</v>
      </c>
      <c r="D739" s="11" t="n">
        <v>2017</v>
      </c>
      <c r="E739" s="11" t="n">
        <v>11</v>
      </c>
      <c r="F739" s="11" t="n">
        <v>29</v>
      </c>
      <c r="G739" s="11" t="n">
        <v>15</v>
      </c>
      <c r="H739" s="11" t="n">
        <v>37</v>
      </c>
      <c r="I739" s="11" t="n">
        <v>36</v>
      </c>
      <c r="J739" s="11" t="n">
        <v>506</v>
      </c>
      <c r="K739" s="17" t="s">
        <v>21</v>
      </c>
      <c r="L739" s="1" t="e">
        <f aca="false">IF(#REF!=#REF!,IF(K739="Stroke",IF(K740="Stroke",IF((J740-J739)&lt;0,1000+J740-J739,J740-J739),""),""),"")</f>
        <v>#REF!</v>
      </c>
      <c r="M739" s="11" t="s">
        <v>1</v>
      </c>
      <c r="N739" s="11" t="s">
        <v>2</v>
      </c>
      <c r="O739" s="11" t="n">
        <v>0</v>
      </c>
      <c r="P739" s="1" t="e">
        <f aca="false">IF(#REF!=#REF!,IF(K739="Stroke",IF(K740="Stroke",IF(#REF!=#REF!,IF(Q739=Q740,IF((J740-J739)&lt;0,1000+J740-J739-O739,J740-J739-O739),""),""),""),""),"")</f>
        <v>#REF!</v>
      </c>
      <c r="Q739" s="11" t="n">
        <v>1</v>
      </c>
      <c r="R739" s="1" t="e">
        <f aca="false">IF(#REF!&lt;&gt;#REF!,COUNTIFS($K$112:$K$1378,$K$112,#REF!,#REF!),"")</f>
        <v>#REF!</v>
      </c>
      <c r="S739" s="1" t="e">
        <f aca="false">IF(AND(#REF!&lt;&gt;#REF!,#REF!=#REF!,M739="positive",M740="negative"),1,"")</f>
        <v>#REF!</v>
      </c>
      <c r="T739" s="1" t="e">
        <f aca="false">IF(AND(#REF!=#REF!,K:K="stroke",M:M="positive",S739&lt;&gt;"1"),1,"")</f>
        <v>#REF!</v>
      </c>
      <c r="U739" s="1" t="e">
        <f aca="false">IF((AND(R739&lt;&gt;"",W739&lt;&gt;1,K:K="stroke",M:M="negative",#REF!=#REF!)),IF(W739&lt;&gt;0,"",1),"")</f>
        <v>#REF!</v>
      </c>
      <c r="V739" s="1" t="e">
        <f aca="false">IF(R739="","",(SUM(S739:U739)+W739))</f>
        <v>#REF!</v>
      </c>
      <c r="W739" s="1" t="e">
        <f aca="false">IF(#REF!&lt;&gt;#REF!,COUNTIFS($K$112:$K$1378,"up",#REF!,#REF!),"")</f>
        <v>#REF!</v>
      </c>
      <c r="X739" s="1" t="e">
        <f aca="false">IF(#REF!&lt;&gt;#REF!,COUNTIFS($K$112:$K$1378,"SRS",#REF!,#REF!),"")</f>
        <v>#REF!</v>
      </c>
      <c r="Y739" s="1" t="e">
        <f aca="false">IF(R739&lt;&gt;"",IF(R739=1,"",COUNTIFS($O$112:$O$1378,"&gt;40",#REF!,#REF!)),"")</f>
        <v>#REF!</v>
      </c>
      <c r="Z739" s="25"/>
    </row>
    <row r="740" s="11" customFormat="true" ht="15.75" hidden="false" customHeight="false" outlineLevel="0" collapsed="false">
      <c r="A740" s="11" t="n">
        <f aca="false">I740+(H740*60)+(G740*3600)</f>
        <v>56256</v>
      </c>
      <c r="B740" s="16" t="str">
        <f aca="false">CONCATENATE(D740,E740,F740,G740,H740,I740)</f>
        <v>20171129153736</v>
      </c>
      <c r="C740" s="1" t="str">
        <f aca="false">CONCATENATE(D740,E740,F740)</f>
        <v>20171129</v>
      </c>
      <c r="D740" s="11" t="n">
        <v>2017</v>
      </c>
      <c r="E740" s="11" t="n">
        <v>11</v>
      </c>
      <c r="F740" s="11" t="n">
        <v>29</v>
      </c>
      <c r="G740" s="11" t="n">
        <v>15</v>
      </c>
      <c r="H740" s="11" t="n">
        <v>37</v>
      </c>
      <c r="I740" s="11" t="n">
        <v>36</v>
      </c>
      <c r="J740" s="11" t="n">
        <v>518</v>
      </c>
      <c r="K740" s="17" t="s">
        <v>21</v>
      </c>
      <c r="L740" s="1" t="e">
        <f aca="false">IF(#REF!=#REF!,IF(K740="Stroke",IF(K741="Stroke",IF((J741-J740)&lt;0,1000+J741-J740,J741-J740),""),""),"")</f>
        <v>#REF!</v>
      </c>
      <c r="M740" s="11" t="s">
        <v>1</v>
      </c>
      <c r="N740" s="11" t="s">
        <v>2</v>
      </c>
      <c r="O740" s="11" t="n">
        <v>0</v>
      </c>
      <c r="P740" s="1" t="e">
        <f aca="false">IF(#REF!=#REF!,IF(K740="Stroke",IF(K741="Stroke",IF(#REF!=#REF!,IF(Q740=Q741,IF((J741-J740)&lt;0,1000+J741-J740-O740,J741-J740-O740),""),""),""),""),"")</f>
        <v>#REF!</v>
      </c>
      <c r="Q740" s="11" t="n">
        <v>1</v>
      </c>
      <c r="R740" s="1" t="e">
        <f aca="false">IF(#REF!&lt;&gt;#REF!,COUNTIFS($K$112:$K$1378,$K$112,#REF!,#REF!),"")</f>
        <v>#REF!</v>
      </c>
      <c r="S740" s="1" t="e">
        <f aca="false">IF(AND(#REF!&lt;&gt;#REF!,#REF!=#REF!,M740="positive",M741="negative"),1,"")</f>
        <v>#REF!</v>
      </c>
      <c r="T740" s="1" t="e">
        <f aca="false">IF(AND(#REF!=#REF!,K:K="stroke",M:M="positive",S740&lt;&gt;"1"),1,"")</f>
        <v>#REF!</v>
      </c>
      <c r="U740" s="1" t="e">
        <f aca="false">IF((AND(R740&lt;&gt;"",W740&lt;&gt;1,K:K="stroke",M:M="negative",#REF!=#REF!)),IF(W740&lt;&gt;0,"",1),"")</f>
        <v>#REF!</v>
      </c>
      <c r="V740" s="1" t="e">
        <f aca="false">IF(R740="","",(SUM(S740:U740)+W740))</f>
        <v>#REF!</v>
      </c>
      <c r="W740" s="1" t="e">
        <f aca="false">IF(#REF!&lt;&gt;#REF!,COUNTIFS($K$112:$K$1378,"up",#REF!,#REF!),"")</f>
        <v>#REF!</v>
      </c>
      <c r="X740" s="1" t="e">
        <f aca="false">IF(#REF!&lt;&gt;#REF!,COUNTIFS($K$112:$K$1378,"SRS",#REF!,#REF!),"")</f>
        <v>#REF!</v>
      </c>
      <c r="Y740" s="1" t="e">
        <f aca="false">IF(R740&lt;&gt;"",IF(R740=1,"",COUNTIFS($O$112:$O$1378,"&gt;40",#REF!,#REF!)),"")</f>
        <v>#REF!</v>
      </c>
      <c r="Z740" s="25"/>
    </row>
    <row r="741" s="5" customFormat="true" ht="15.75" hidden="false" customHeight="false" outlineLevel="0" collapsed="false">
      <c r="A741" s="11" t="n">
        <f aca="false">I741+(H741*60)+(G741*3600)</f>
        <v>56256</v>
      </c>
      <c r="B741" s="16" t="str">
        <f aca="false">CONCATENATE(D741,E741,F741,G741,H741,I741)</f>
        <v>20171129153736</v>
      </c>
      <c r="C741" s="1" t="str">
        <f aca="false">CONCATENATE(D741,E741,F741)</f>
        <v>20171129</v>
      </c>
      <c r="D741" s="11" t="n">
        <v>2017</v>
      </c>
      <c r="E741" s="11" t="n">
        <v>11</v>
      </c>
      <c r="F741" s="11" t="n">
        <v>29</v>
      </c>
      <c r="G741" s="11" t="n">
        <v>15</v>
      </c>
      <c r="H741" s="11" t="n">
        <v>37</v>
      </c>
      <c r="I741" s="11" t="n">
        <v>36</v>
      </c>
      <c r="J741" s="11" t="n">
        <v>524</v>
      </c>
      <c r="K741" s="17" t="s">
        <v>21</v>
      </c>
      <c r="L741" s="1" t="e">
        <f aca="false">IF(#REF!=#REF!,IF(K741="Stroke",IF(K742="Stroke",IF((J742-J741)&lt;0,1000+J742-J741,J742-J741),""),""),"")</f>
        <v>#REF!</v>
      </c>
      <c r="M741" s="11" t="s">
        <v>1</v>
      </c>
      <c r="N741" s="11" t="s">
        <v>2</v>
      </c>
      <c r="O741" s="11" t="n">
        <v>0</v>
      </c>
      <c r="P741" s="1" t="e">
        <f aca="false">IF(#REF!=#REF!,IF(K741="Stroke",IF(K742="Stroke",IF(#REF!=#REF!,IF(Q741=Q742,IF((J742-J741)&lt;0,1000+J742-J741-O741,J742-J741-O741),""),""),""),""),"")</f>
        <v>#REF!</v>
      </c>
      <c r="Q741" s="11" t="n">
        <v>1</v>
      </c>
      <c r="R741" s="1" t="e">
        <f aca="false">IF(#REF!&lt;&gt;#REF!,COUNTIFS($K$112:$K$1378,$K$112,#REF!,#REF!),"")</f>
        <v>#REF!</v>
      </c>
      <c r="S741" s="1" t="e">
        <f aca="false">IF(AND(#REF!&lt;&gt;#REF!,#REF!=#REF!,M741="positive",M742="negative"),1,"")</f>
        <v>#REF!</v>
      </c>
      <c r="T741" s="1" t="e">
        <f aca="false">IF(AND(#REF!=#REF!,K:K="stroke",M:M="positive",S741&lt;&gt;"1"),1,"")</f>
        <v>#REF!</v>
      </c>
      <c r="U741" s="1" t="e">
        <f aca="false">IF((AND(R741&lt;&gt;"",W741&lt;&gt;1,K:K="stroke",M:M="negative",#REF!=#REF!)),IF(W741&lt;&gt;0,"",1),"")</f>
        <v>#REF!</v>
      </c>
      <c r="V741" s="1" t="e">
        <f aca="false">IF(R741="","",(SUM(S741:U741)+W741))</f>
        <v>#REF!</v>
      </c>
      <c r="W741" s="1" t="e">
        <f aca="false">IF(#REF!&lt;&gt;#REF!,COUNTIFS($K$112:$K$1378,"up",#REF!,#REF!),"")</f>
        <v>#REF!</v>
      </c>
      <c r="X741" s="1" t="e">
        <f aca="false">IF(#REF!&lt;&gt;#REF!,COUNTIFS($K$112:$K$1378,"SRS",#REF!,#REF!),"")</f>
        <v>#REF!</v>
      </c>
      <c r="Y741" s="1" t="e">
        <f aca="false">IF(R741&lt;&gt;"",IF(R741=1,"",COUNTIFS($O$112:$O$1378,"&gt;40",#REF!,#REF!)),"")</f>
        <v>#REF!</v>
      </c>
      <c r="Z741" s="25"/>
      <c r="AA741" s="11"/>
      <c r="AB741" s="11"/>
      <c r="AC741" s="11"/>
      <c r="AD741" s="11"/>
      <c r="AE741" s="11"/>
      <c r="AF741" s="11"/>
      <c r="AG741" s="11"/>
      <c r="AH741" s="11"/>
    </row>
    <row r="742" customFormat="false" ht="15.75" hidden="false" customHeight="false" outlineLevel="0" collapsed="false">
      <c r="A742" s="11" t="n">
        <f aca="false">I742+(H742*60)+(G742*3600)</f>
        <v>56256</v>
      </c>
      <c r="B742" s="16" t="str">
        <f aca="false">CONCATENATE(D742,E742,F742,G742,H742,I742)</f>
        <v>20171129153736</v>
      </c>
      <c r="C742" s="1" t="str">
        <f aca="false">CONCATENATE(D742,E742,F742)</f>
        <v>20171129</v>
      </c>
      <c r="D742" s="11" t="n">
        <v>2017</v>
      </c>
      <c r="E742" s="11" t="n">
        <v>11</v>
      </c>
      <c r="F742" s="11" t="n">
        <v>29</v>
      </c>
      <c r="G742" s="11" t="n">
        <v>15</v>
      </c>
      <c r="H742" s="11" t="n">
        <v>37</v>
      </c>
      <c r="I742" s="11" t="n">
        <v>36</v>
      </c>
      <c r="J742" s="11" t="n">
        <v>531</v>
      </c>
      <c r="K742" s="17" t="s">
        <v>21</v>
      </c>
      <c r="L742" s="1" t="e">
        <f aca="false">IF(#REF!=#REF!,IF(K742="Stroke",IF(K743="Stroke",IF((J743-J742)&lt;0,1000+J743-J742,J743-J742),""),""),"")</f>
        <v>#REF!</v>
      </c>
      <c r="M742" s="11" t="s">
        <v>1</v>
      </c>
      <c r="N742" s="11" t="s">
        <v>2</v>
      </c>
      <c r="O742" s="11" t="n">
        <v>0</v>
      </c>
      <c r="P742" s="1" t="e">
        <f aca="false">IF(#REF!=#REF!,IF(K742="Stroke",IF(K743="Stroke",IF(#REF!=#REF!,IF(Q742=Q743,IF((J743-J742)&lt;0,1000+J743-J742-O742,J743-J742-O742),""),""),""),""),"")</f>
        <v>#REF!</v>
      </c>
      <c r="Q742" s="11" t="n">
        <v>1</v>
      </c>
      <c r="R742" s="1" t="e">
        <f aca="false">IF(#REF!&lt;&gt;#REF!,COUNTIFS($K$112:$K$1378,$K$112,#REF!,#REF!),"")</f>
        <v>#REF!</v>
      </c>
      <c r="S742" s="1" t="e">
        <f aca="false">IF(AND(#REF!&lt;&gt;#REF!,#REF!=#REF!,M742="positive",M743="negative"),1,"")</f>
        <v>#REF!</v>
      </c>
      <c r="T742" s="1" t="e">
        <f aca="false">IF(AND(#REF!=#REF!,K:K="stroke",M:M="positive",S742&lt;&gt;"1"),1,"")</f>
        <v>#REF!</v>
      </c>
      <c r="U742" s="1" t="e">
        <f aca="false">IF((AND(R742&lt;&gt;"",W742&lt;&gt;1,K:K="stroke",M:M="negative",#REF!=#REF!)),IF(W742&lt;&gt;0,"",1),"")</f>
        <v>#REF!</v>
      </c>
      <c r="V742" s="1" t="e">
        <f aca="false">IF(R742="","",(SUM(S742:U742)+W742))</f>
        <v>#REF!</v>
      </c>
      <c r="W742" s="1" t="e">
        <f aca="false">IF(#REF!&lt;&gt;#REF!,COUNTIFS($K$112:$K$1378,"up",#REF!,#REF!),"")</f>
        <v>#REF!</v>
      </c>
      <c r="X742" s="1" t="e">
        <f aca="false">IF(#REF!&lt;&gt;#REF!,COUNTIFS($K$112:$K$1378,"SRS",#REF!,#REF!),"")</f>
        <v>#REF!</v>
      </c>
      <c r="Y742" s="1" t="e">
        <f aca="false">IF(R742&lt;&gt;"",IF(R742=1,"",COUNTIFS($O$112:$O$1378,"&gt;40",#REF!,#REF!)),"")</f>
        <v>#REF!</v>
      </c>
      <c r="Z742" s="25"/>
      <c r="AA742" s="11"/>
      <c r="AB742" s="11"/>
      <c r="AC742" s="11"/>
      <c r="AD742" s="11"/>
      <c r="AE742" s="11"/>
      <c r="AF742" s="11"/>
      <c r="AG742" s="11"/>
      <c r="AH742" s="11"/>
    </row>
    <row r="743" customFormat="false" ht="15.75" hidden="false" customHeight="false" outlineLevel="0" collapsed="false">
      <c r="A743" s="11" t="n">
        <f aca="false">I743+(H743*60)+(G743*3600)</f>
        <v>56256</v>
      </c>
      <c r="B743" s="16" t="str">
        <f aca="false">CONCATENATE(D743,E743,F743,G743,H743,I743)</f>
        <v>20171129153736</v>
      </c>
      <c r="C743" s="1" t="str">
        <f aca="false">CONCATENATE(D743,E743,F743)</f>
        <v>20171129</v>
      </c>
      <c r="D743" s="11" t="n">
        <v>2017</v>
      </c>
      <c r="E743" s="11" t="n">
        <v>11</v>
      </c>
      <c r="F743" s="11" t="n">
        <v>29</v>
      </c>
      <c r="G743" s="11" t="n">
        <v>15</v>
      </c>
      <c r="H743" s="11" t="n">
        <v>37</v>
      </c>
      <c r="I743" s="11" t="n">
        <v>36</v>
      </c>
      <c r="J743" s="11" t="n">
        <v>583</v>
      </c>
      <c r="K743" s="17" t="s">
        <v>21</v>
      </c>
      <c r="L743" s="1" t="e">
        <f aca="false">IF(#REF!=#REF!,IF(K743="Stroke",IF(K744="Stroke",IF((J744-J743)&lt;0,1000+J744-J743,J744-J743),""),""),"")</f>
        <v>#REF!</v>
      </c>
      <c r="M743" s="11" t="s">
        <v>1</v>
      </c>
      <c r="N743" s="11" t="s">
        <v>2</v>
      </c>
      <c r="O743" s="11" t="n">
        <v>0</v>
      </c>
      <c r="P743" s="1" t="e">
        <f aca="false">IF(#REF!=#REF!,IF(K743="Stroke",IF(K744="Stroke",IF(#REF!=#REF!,IF(Q743=Q744,IF((J744-J743)&lt;0,1000+J744-J743-O743,J744-J743-O743),""),""),""),""),"")</f>
        <v>#REF!</v>
      </c>
      <c r="Q743" s="11" t="n">
        <v>1</v>
      </c>
      <c r="R743" s="1" t="e">
        <f aca="false">IF(#REF!&lt;&gt;#REF!,COUNTIFS($K$112:$K$1378,$K$112,#REF!,#REF!),"")</f>
        <v>#REF!</v>
      </c>
      <c r="S743" s="1" t="e">
        <f aca="false">IF(AND(#REF!&lt;&gt;#REF!,#REF!=#REF!,M743="positive",M744="negative"),1,"")</f>
        <v>#REF!</v>
      </c>
      <c r="T743" s="1" t="e">
        <f aca="false">IF(AND(#REF!=#REF!,K:K="stroke",M:M="positive",S743&lt;&gt;"1"),1,"")</f>
        <v>#REF!</v>
      </c>
      <c r="U743" s="1" t="e">
        <f aca="false">IF((AND(R743&lt;&gt;"",W743&lt;&gt;1,K:K="stroke",M:M="negative",#REF!=#REF!)),IF(W743&lt;&gt;0,"",1),"")</f>
        <v>#REF!</v>
      </c>
      <c r="V743" s="1" t="e">
        <f aca="false">IF(R743="","",(SUM(S743:U743)+W743))</f>
        <v>#REF!</v>
      </c>
      <c r="W743" s="1" t="e">
        <f aca="false">IF(#REF!&lt;&gt;#REF!,COUNTIFS($K$112:$K$1378,"up",#REF!,#REF!),"")</f>
        <v>#REF!</v>
      </c>
      <c r="X743" s="1" t="e">
        <f aca="false">IF(#REF!&lt;&gt;#REF!,COUNTIFS($K$112:$K$1378,"SRS",#REF!,#REF!),"")</f>
        <v>#REF!</v>
      </c>
      <c r="Y743" s="1" t="e">
        <f aca="false">IF(R743&lt;&gt;"",IF(R743=1,"",COUNTIFS($O$112:$O$1378,"&gt;40",#REF!,#REF!)),"")</f>
        <v>#REF!</v>
      </c>
      <c r="Z743" s="25"/>
      <c r="AA743" s="11"/>
      <c r="AB743" s="11"/>
      <c r="AC743" s="11"/>
      <c r="AD743" s="11"/>
      <c r="AE743" s="11"/>
      <c r="AF743" s="11"/>
      <c r="AG743" s="11"/>
      <c r="AH743" s="11"/>
    </row>
    <row r="744" customFormat="false" ht="15.75" hidden="false" customHeight="false" outlineLevel="0" collapsed="false">
      <c r="A744" s="11" t="n">
        <f aca="false">I744+(H744*60)+(G744*3600)</f>
        <v>56256</v>
      </c>
      <c r="B744" s="16" t="str">
        <f aca="false">CONCATENATE(D744,E744,F744,G744,H744,I744)</f>
        <v>20171129153736</v>
      </c>
      <c r="C744" s="1" t="str">
        <f aca="false">CONCATENATE(D744,E744,F744)</f>
        <v>20171129</v>
      </c>
      <c r="D744" s="11" t="n">
        <v>2017</v>
      </c>
      <c r="E744" s="11" t="n">
        <v>11</v>
      </c>
      <c r="F744" s="11" t="n">
        <v>29</v>
      </c>
      <c r="G744" s="11" t="n">
        <v>15</v>
      </c>
      <c r="H744" s="11" t="n">
        <v>37</v>
      </c>
      <c r="I744" s="11" t="n">
        <v>36</v>
      </c>
      <c r="J744" s="11" t="n">
        <v>603</v>
      </c>
      <c r="K744" s="17" t="s">
        <v>21</v>
      </c>
      <c r="L744" s="1" t="e">
        <f aca="false">IF(#REF!=#REF!,IF(K744="Stroke",IF(K745="Stroke",IF((J745-J744)&lt;0,1000+J745-J744,J745-J744),""),""),"")</f>
        <v>#REF!</v>
      </c>
      <c r="M744" s="11" t="s">
        <v>1</v>
      </c>
      <c r="N744" s="11" t="s">
        <v>2</v>
      </c>
      <c r="O744" s="11" t="n">
        <v>0</v>
      </c>
      <c r="P744" s="1" t="e">
        <f aca="false">IF(#REF!=#REF!,IF(K744="Stroke",IF(K745="Stroke",IF(#REF!=#REF!,IF(Q744=Q745,IF((J745-J744)&lt;0,1000+J745-J744-O744,J745-J744-O744),""),""),""),""),"")</f>
        <v>#REF!</v>
      </c>
      <c r="Q744" s="11" t="n">
        <v>1</v>
      </c>
      <c r="R744" s="1" t="e">
        <f aca="false">IF(#REF!&lt;&gt;#REF!,COUNTIFS($K$112:$K$1378,$K$112,#REF!,#REF!),"")</f>
        <v>#REF!</v>
      </c>
      <c r="S744" s="1" t="e">
        <f aca="false">IF(AND(#REF!&lt;&gt;#REF!,#REF!=#REF!,M744="positive",M745="negative"),1,"")</f>
        <v>#REF!</v>
      </c>
      <c r="T744" s="1" t="e">
        <f aca="false">IF(AND(#REF!=#REF!,K:K="stroke",M:M="positive",S744&lt;&gt;"1"),1,"")</f>
        <v>#REF!</v>
      </c>
      <c r="U744" s="1" t="e">
        <f aca="false">IF((AND(R744&lt;&gt;"",W744&lt;&gt;1,K:K="stroke",M:M="negative",#REF!=#REF!)),IF(W744&lt;&gt;0,"",1),"")</f>
        <v>#REF!</v>
      </c>
      <c r="V744" s="1" t="e">
        <f aca="false">IF(R744="","",(SUM(S744:U744)+W744))</f>
        <v>#REF!</v>
      </c>
      <c r="W744" s="1" t="e">
        <f aca="false">IF(#REF!&lt;&gt;#REF!,COUNTIFS($K$112:$K$1378,"up",#REF!,#REF!),"")</f>
        <v>#REF!</v>
      </c>
      <c r="X744" s="1" t="e">
        <f aca="false">IF(#REF!&lt;&gt;#REF!,COUNTIFS($K$112:$K$1378,"SRS",#REF!,#REF!),"")</f>
        <v>#REF!</v>
      </c>
      <c r="Y744" s="1" t="e">
        <f aca="false">IF(R744&lt;&gt;"",IF(R744=1,"",COUNTIFS($O$112:$O$1378,"&gt;40",#REF!,#REF!)),"")</f>
        <v>#REF!</v>
      </c>
      <c r="Z744" s="25"/>
      <c r="AA744" s="11"/>
      <c r="AB744" s="11"/>
      <c r="AC744" s="11"/>
      <c r="AD744" s="11"/>
      <c r="AE744" s="11"/>
      <c r="AF744" s="11"/>
      <c r="AG744" s="11"/>
      <c r="AH744" s="11"/>
    </row>
    <row r="745" customFormat="false" ht="15.75" hidden="false" customHeight="false" outlineLevel="0" collapsed="false">
      <c r="A745" s="11" t="n">
        <f aca="false">I745+(H745*60)+(G745*3600)</f>
        <v>56256</v>
      </c>
      <c r="B745" s="16" t="str">
        <f aca="false">CONCATENATE(D745,E745,F745,G745,H745,I745)</f>
        <v>20171129153736</v>
      </c>
      <c r="C745" s="1" t="str">
        <f aca="false">CONCATENATE(D745,E745,F745)</f>
        <v>20171129</v>
      </c>
      <c r="D745" s="11" t="n">
        <v>2017</v>
      </c>
      <c r="E745" s="11" t="n">
        <v>11</v>
      </c>
      <c r="F745" s="11" t="n">
        <v>29</v>
      </c>
      <c r="G745" s="11" t="n">
        <v>15</v>
      </c>
      <c r="H745" s="11" t="n">
        <v>37</v>
      </c>
      <c r="I745" s="11" t="n">
        <v>36</v>
      </c>
      <c r="J745" s="11" t="n">
        <v>861</v>
      </c>
      <c r="K745" s="17" t="s">
        <v>21</v>
      </c>
      <c r="L745" s="1" t="e">
        <f aca="false">IF(#REF!=#REF!,IF(K745="Stroke",IF(K746="Stroke",IF((J746-J745)&lt;0,1000+J746-J745,J746-J745),""),""),"")</f>
        <v>#REF!</v>
      </c>
      <c r="M745" s="11" t="s">
        <v>1</v>
      </c>
      <c r="N745" s="11" t="s">
        <v>2</v>
      </c>
      <c r="O745" s="11" t="n">
        <v>0</v>
      </c>
      <c r="P745" s="1" t="e">
        <f aca="false">IF(#REF!=#REF!,IF(K745="Stroke",IF(K746="Stroke",IF(#REF!=#REF!,IF(Q745=Q746,IF((J746-J745)&lt;0,1000+J746-J745-O745,J746-J745-O745),""),""),""),""),"")</f>
        <v>#REF!</v>
      </c>
      <c r="Q745" s="11" t="n">
        <v>1</v>
      </c>
      <c r="R745" s="1" t="e">
        <f aca="false">IF(#REF!&lt;&gt;#REF!,COUNTIFS($K$112:$K$1378,$K$112,#REF!,#REF!),"")</f>
        <v>#REF!</v>
      </c>
      <c r="S745" s="1" t="e">
        <f aca="false">IF(AND(#REF!&lt;&gt;#REF!,#REF!=#REF!,M745="positive",M746="negative"),1,"")</f>
        <v>#REF!</v>
      </c>
      <c r="T745" s="1" t="e">
        <f aca="false">IF(AND(#REF!=#REF!,K:K="stroke",M:M="positive",S745&lt;&gt;"1"),1,"")</f>
        <v>#REF!</v>
      </c>
      <c r="U745" s="1" t="e">
        <f aca="false">IF((AND(R745&lt;&gt;"",W745&lt;&gt;1,K:K="stroke",M:M="negative",#REF!=#REF!)),IF(W745&lt;&gt;0,"",1),"")</f>
        <v>#REF!</v>
      </c>
      <c r="V745" s="1" t="e">
        <f aca="false">IF(R745="","",(SUM(S745:U745)+W745))</f>
        <v>#REF!</v>
      </c>
      <c r="W745" s="1" t="e">
        <f aca="false">IF(#REF!&lt;&gt;#REF!,COUNTIFS($K$112:$K$1378,"up",#REF!,#REF!),"")</f>
        <v>#REF!</v>
      </c>
      <c r="X745" s="1" t="e">
        <f aca="false">IF(#REF!&lt;&gt;#REF!,COUNTIFS($K$112:$K$1378,"SRS",#REF!,#REF!),"")</f>
        <v>#REF!</v>
      </c>
      <c r="Y745" s="1" t="e">
        <f aca="false">IF(R745&lt;&gt;"",IF(R745=1,"",COUNTIFS($O$112:$O$1378,"&gt;40",#REF!,#REF!)),"")</f>
        <v>#REF!</v>
      </c>
      <c r="Z745" s="25"/>
      <c r="AA745" s="11"/>
      <c r="AB745" s="11"/>
      <c r="AC745" s="11"/>
      <c r="AD745" s="11"/>
      <c r="AE745" s="11"/>
      <c r="AF745" s="11"/>
      <c r="AG745" s="11"/>
      <c r="AH745" s="11"/>
    </row>
    <row r="746" customFormat="false" ht="15.75" hidden="false" customHeight="false" outlineLevel="0" collapsed="false">
      <c r="A746" s="11" t="n">
        <f aca="false">I746+(H746*60)+(G746*3600)</f>
        <v>56256</v>
      </c>
      <c r="B746" s="16" t="str">
        <f aca="false">CONCATENATE(D746,E746,F746,G746,H746,I746)</f>
        <v>20171129153736</v>
      </c>
      <c r="C746" s="1" t="str">
        <f aca="false">CONCATENATE(D746,E746,F746)</f>
        <v>20171129</v>
      </c>
      <c r="D746" s="11" t="n">
        <v>2017</v>
      </c>
      <c r="E746" s="11" t="n">
        <v>11</v>
      </c>
      <c r="F746" s="11" t="n">
        <v>29</v>
      </c>
      <c r="G746" s="11" t="n">
        <v>15</v>
      </c>
      <c r="H746" s="11" t="n">
        <v>37</v>
      </c>
      <c r="I746" s="11" t="n">
        <v>36</v>
      </c>
      <c r="J746" s="11" t="n">
        <v>935</v>
      </c>
      <c r="K746" s="17" t="s">
        <v>21</v>
      </c>
      <c r="L746" s="1" t="e">
        <f aca="false">IF(#REF!=#REF!,IF(K746="Stroke",IF(K747="Stroke",IF((J747-J746)&lt;0,1000+J747-J746,J747-J746),""),""),"")</f>
        <v>#REF!</v>
      </c>
      <c r="M746" s="11" t="s">
        <v>1</v>
      </c>
      <c r="N746" s="11" t="s">
        <v>2</v>
      </c>
      <c r="O746" s="11" t="n">
        <v>0</v>
      </c>
      <c r="P746" s="1" t="e">
        <f aca="false">IF(#REF!=#REF!,IF(K746="Stroke",IF(K747="Stroke",IF(#REF!=#REF!,IF(Q746=Q747,IF((J747-J746)&lt;0,1000+J747-J746-O746,J747-J746-O746),""),""),""),""),"")</f>
        <v>#REF!</v>
      </c>
      <c r="Q746" s="11" t="n">
        <v>1</v>
      </c>
      <c r="R746" s="1" t="e">
        <f aca="false">IF(#REF!&lt;&gt;#REF!,COUNTIFS($K$112:$K$1378,$K$112,#REF!,#REF!),"")</f>
        <v>#REF!</v>
      </c>
      <c r="S746" s="1" t="e">
        <f aca="false">IF(AND(#REF!&lt;&gt;#REF!,#REF!=#REF!,M746="positive",M747="negative"),1,"")</f>
        <v>#REF!</v>
      </c>
      <c r="T746" s="1" t="e">
        <f aca="false">IF(AND(#REF!=#REF!,K:K="stroke",M:M="positive",S746&lt;&gt;"1"),1,"")</f>
        <v>#REF!</v>
      </c>
      <c r="U746" s="1" t="e">
        <f aca="false">IF((AND(R746&lt;&gt;"",W746&lt;&gt;1,K:K="stroke",M:M="negative",#REF!=#REF!)),IF(W746&lt;&gt;0,"",1),"")</f>
        <v>#REF!</v>
      </c>
      <c r="V746" s="1" t="e">
        <f aca="false">IF(R746="","",(SUM(S746:U746)+W746))</f>
        <v>#REF!</v>
      </c>
      <c r="W746" s="1" t="e">
        <f aca="false">IF(#REF!&lt;&gt;#REF!,COUNTIFS($K$112:$K$1378,"up",#REF!,#REF!),"")</f>
        <v>#REF!</v>
      </c>
      <c r="X746" s="1" t="e">
        <f aca="false">IF(#REF!&lt;&gt;#REF!,COUNTIFS($K$112:$K$1378,"SRS",#REF!,#REF!),"")</f>
        <v>#REF!</v>
      </c>
      <c r="Y746" s="1" t="e">
        <f aca="false">IF(R746&lt;&gt;"",IF(R746=1,"",COUNTIFS($O$112:$O$1378,"&gt;40",#REF!,#REF!)),"")</f>
        <v>#REF!</v>
      </c>
      <c r="Z746" s="25"/>
      <c r="AA746" s="11"/>
      <c r="AB746" s="11"/>
      <c r="AC746" s="11"/>
      <c r="AD746" s="11"/>
      <c r="AE746" s="11"/>
      <c r="AF746" s="11"/>
      <c r="AG746" s="11"/>
      <c r="AH746" s="11"/>
    </row>
    <row r="747" customFormat="false" ht="15.75" hidden="false" customHeight="false" outlineLevel="0" collapsed="false">
      <c r="A747" s="11" t="n">
        <f aca="false">I747+(H747*60)+(G747*3600)</f>
        <v>56256</v>
      </c>
      <c r="B747" s="16" t="str">
        <f aca="false">CONCATENATE(D747,E747,F747,G747,H747,I747)</f>
        <v>20171129153736</v>
      </c>
      <c r="C747" s="1" t="str">
        <f aca="false">CONCATENATE(D747,E747,F747)</f>
        <v>20171129</v>
      </c>
      <c r="D747" s="11" t="n">
        <v>2017</v>
      </c>
      <c r="E747" s="11" t="n">
        <v>11</v>
      </c>
      <c r="F747" s="11" t="n">
        <v>29</v>
      </c>
      <c r="G747" s="11" t="n">
        <v>15</v>
      </c>
      <c r="H747" s="11" t="n">
        <v>37</v>
      </c>
      <c r="I747" s="11" t="n">
        <v>36</v>
      </c>
      <c r="J747" s="11" t="n">
        <v>963</v>
      </c>
      <c r="K747" s="17" t="s">
        <v>21</v>
      </c>
      <c r="L747" s="1" t="e">
        <f aca="false">IF(#REF!=#REF!,IF(K747="Stroke",IF(K748="Stroke",IF((J748-J747)&lt;0,1000+J748-J747,J748-J747),""),""),"")</f>
        <v>#REF!</v>
      </c>
      <c r="M747" s="11" t="s">
        <v>1</v>
      </c>
      <c r="N747" s="11" t="s">
        <v>2</v>
      </c>
      <c r="O747" s="11" t="n">
        <v>0</v>
      </c>
      <c r="P747" s="1" t="e">
        <f aca="false">IF(#REF!=#REF!,IF(K747="Stroke",IF(K748="Stroke",IF(#REF!=#REF!,IF(Q747=Q748,IF((J748-J747)&lt;0,1000+J748-J747-O747,J748-J747-O747),""),""),""),""),"")</f>
        <v>#REF!</v>
      </c>
      <c r="Q747" s="11" t="n">
        <v>1</v>
      </c>
      <c r="R747" s="1" t="e">
        <f aca="false">IF(#REF!&lt;&gt;#REF!,COUNTIFS($K$112:$K$1378,$K$112,#REF!,#REF!),"")</f>
        <v>#REF!</v>
      </c>
      <c r="S747" s="1" t="e">
        <f aca="false">IF(AND(#REF!&lt;&gt;#REF!,#REF!=#REF!,M747="positive",M748="negative"),1,"")</f>
        <v>#REF!</v>
      </c>
      <c r="T747" s="1" t="e">
        <f aca="false">IF(AND(#REF!=#REF!,K:K="stroke",M:M="positive",S747&lt;&gt;"1"),1,"")</f>
        <v>#REF!</v>
      </c>
      <c r="U747" s="1" t="e">
        <f aca="false">IF((AND(R747&lt;&gt;"",W747&lt;&gt;1,K:K="stroke",M:M="negative",#REF!=#REF!)),IF(W747&lt;&gt;0,"",1),"")</f>
        <v>#REF!</v>
      </c>
      <c r="V747" s="1" t="e">
        <f aca="false">IF(R747="","",(SUM(S747:U747)+W747))</f>
        <v>#REF!</v>
      </c>
      <c r="W747" s="1" t="e">
        <f aca="false">IF(#REF!&lt;&gt;#REF!,COUNTIFS($K$112:$K$1378,"up",#REF!,#REF!),"")</f>
        <v>#REF!</v>
      </c>
      <c r="X747" s="1" t="e">
        <f aca="false">IF(#REF!&lt;&gt;#REF!,COUNTIFS($K$112:$K$1378,"SRS",#REF!,#REF!),"")</f>
        <v>#REF!</v>
      </c>
      <c r="Y747" s="1" t="e">
        <f aca="false">IF(R747&lt;&gt;"",IF(R747=1,"",COUNTIFS($O$112:$O$1378,"&gt;40",#REF!,#REF!)),"")</f>
        <v>#REF!</v>
      </c>
      <c r="Z747" s="25"/>
      <c r="AA747" s="11"/>
      <c r="AB747" s="11"/>
      <c r="AC747" s="11"/>
      <c r="AD747" s="11"/>
      <c r="AE747" s="11"/>
      <c r="AF747" s="11"/>
      <c r="AG747" s="11"/>
      <c r="AH747" s="11"/>
    </row>
    <row r="748" customFormat="false" ht="15.75" hidden="false" customHeight="false" outlineLevel="0" collapsed="false">
      <c r="A748" s="1" t="n">
        <f aca="false">I748+(H748*60)+(G748*3600)</f>
        <v>56257</v>
      </c>
      <c r="B748" s="2" t="str">
        <f aca="false">CONCATENATE(D748,E748,F748,G748,H748,I748)</f>
        <v>20171129153737</v>
      </c>
      <c r="C748" s="1" t="str">
        <f aca="false">CONCATENATE(D748,E748,F748)</f>
        <v>20171129</v>
      </c>
      <c r="D748" s="1" t="n">
        <v>2017</v>
      </c>
      <c r="E748" s="1" t="n">
        <v>11</v>
      </c>
      <c r="F748" s="1" t="n">
        <v>29</v>
      </c>
      <c r="G748" s="1" t="n">
        <v>15</v>
      </c>
      <c r="H748" s="1" t="n">
        <v>37</v>
      </c>
      <c r="I748" s="1" t="n">
        <v>37</v>
      </c>
      <c r="J748" s="1" t="n">
        <v>36</v>
      </c>
      <c r="K748" s="1" t="s">
        <v>23</v>
      </c>
      <c r="L748" s="1" t="e">
        <f aca="false">IF(#REF!=#REF!,IF(K748="Stroke",IF(K749="Stroke",IF((J749-J748)&lt;0,1000+J749-J748,J749-J748),""),""),"")</f>
        <v>#REF!</v>
      </c>
      <c r="M748" s="1" t="s">
        <v>1</v>
      </c>
      <c r="N748" s="1" t="s">
        <v>2</v>
      </c>
      <c r="O748" s="1" t="n">
        <v>10</v>
      </c>
      <c r="P748" s="1" t="e">
        <f aca="false">IF(#REF!=#REF!,IF(K748="Stroke",IF(K749="Stroke",IF(#REF!=#REF!,IF(Q748=Q749,IF((J749-J748)&lt;0,1000+J749-J748-O748,J749-J748-O748),""),""),""),""),"")</f>
        <v>#REF!</v>
      </c>
      <c r="Q748" s="1" t="n">
        <v>1</v>
      </c>
      <c r="R748" s="1" t="e">
        <f aca="false">IF(#REF!&lt;&gt;#REF!,COUNTIFS($K$112:$K$1378,$K$112,#REF!,#REF!),"")</f>
        <v>#REF!</v>
      </c>
      <c r="S748" s="1" t="e">
        <f aca="false">IF(AND(#REF!&lt;&gt;#REF!,#REF!=#REF!,M748="positive",M749="negative"),1,"")</f>
        <v>#REF!</v>
      </c>
      <c r="T748" s="1" t="e">
        <f aca="false">IF(AND(#REF!=#REF!,K:K="stroke",M:M="positive",S748&lt;&gt;"1"),1,"")</f>
        <v>#REF!</v>
      </c>
      <c r="U748" s="1" t="e">
        <f aca="false">IF((AND(R748&lt;&gt;"",W748&lt;&gt;1,K:K="stroke",M:M="negative",#REF!=#REF!)),IF(W748&lt;&gt;0,"",1),"")</f>
        <v>#REF!</v>
      </c>
      <c r="V748" s="1" t="e">
        <f aca="false">IF(R748="","",(SUM(S748:U748)+W748))</f>
        <v>#REF!</v>
      </c>
      <c r="W748" s="1" t="e">
        <f aca="false">IF(#REF!&lt;&gt;#REF!,COUNTIFS($K$112:$K$1378,"up",#REF!,#REF!),"")</f>
        <v>#REF!</v>
      </c>
      <c r="X748" s="1" t="e">
        <f aca="false">IF(#REF!&lt;&gt;#REF!,COUNTIFS($K$112:$K$1378,"SRS",#REF!,#REF!),"")</f>
        <v>#REF!</v>
      </c>
      <c r="Y748" s="1" t="e">
        <f aca="false">IF(R748&lt;&gt;"",IF(R748=1,"",COUNTIFS($O$112:$O$1378,"&gt;40",#REF!,#REF!)),"")</f>
        <v>#REF!</v>
      </c>
    </row>
    <row r="749" customFormat="false" ht="15.75" hidden="false" customHeight="false" outlineLevel="0" collapsed="false">
      <c r="A749" s="1" t="n">
        <f aca="false">I749+(H749*60)+(G749*3600)</f>
        <v>56257</v>
      </c>
      <c r="B749" s="2" t="str">
        <f aca="false">CONCATENATE(D749,E749,F749,G749,H749,I749)</f>
        <v>20171129153737</v>
      </c>
      <c r="C749" s="1" t="str">
        <f aca="false">CONCATENATE(D749,E749,F749)</f>
        <v>20171129</v>
      </c>
      <c r="D749" s="1" t="n">
        <v>2017</v>
      </c>
      <c r="E749" s="1" t="n">
        <v>11</v>
      </c>
      <c r="F749" s="1" t="n">
        <v>29</v>
      </c>
      <c r="G749" s="1" t="n">
        <v>15</v>
      </c>
      <c r="H749" s="1" t="n">
        <v>37</v>
      </c>
      <c r="I749" s="1" t="n">
        <v>37</v>
      </c>
      <c r="J749" s="1" t="n">
        <v>120</v>
      </c>
      <c r="K749" s="1" t="s">
        <v>23</v>
      </c>
      <c r="L749" s="1" t="e">
        <f aca="false">IF(#REF!=#REF!,IF(K749="Stroke",IF(K750="Stroke",IF((J750-J749)&lt;0,1000+J750-J749,J750-J749),""),""),"")</f>
        <v>#REF!</v>
      </c>
      <c r="M749" s="1" t="s">
        <v>1</v>
      </c>
      <c r="N749" s="1" t="s">
        <v>2</v>
      </c>
      <c r="O749" s="1" t="n">
        <v>15</v>
      </c>
      <c r="P749" s="1" t="e">
        <f aca="false">IF(#REF!=#REF!,IF(K749="Stroke",IF(K750="Stroke",IF(#REF!=#REF!,IF(Q749=Q750,IF((J750-J749)&lt;0,1000+J750-J749-O749,J750-J749-O749),""),""),""),""),"")</f>
        <v>#REF!</v>
      </c>
      <c r="Q749" s="1" t="n">
        <v>1</v>
      </c>
      <c r="R749" s="1" t="e">
        <f aca="false">IF(#REF!&lt;&gt;#REF!,COUNTIFS($K$112:$K$1378,$K$112,#REF!,#REF!),"")</f>
        <v>#REF!</v>
      </c>
      <c r="S749" s="1" t="e">
        <f aca="false">IF(AND(#REF!&lt;&gt;#REF!,#REF!=#REF!,M749="positive",M750="negative"),1,"")</f>
        <v>#REF!</v>
      </c>
      <c r="T749" s="1" t="e">
        <f aca="false">IF(AND(#REF!=#REF!,K:K="stroke",M:M="positive",S749&lt;&gt;"1"),1,"")</f>
        <v>#REF!</v>
      </c>
      <c r="U749" s="1" t="e">
        <f aca="false">IF((AND(R749&lt;&gt;"",W749&lt;&gt;1,K:K="stroke",M:M="negative",#REF!=#REF!)),IF(W749&lt;&gt;0,"",1),"")</f>
        <v>#REF!</v>
      </c>
      <c r="V749" s="1" t="e">
        <f aca="false">IF(R749="","",(SUM(S749:U749)+W749))</f>
        <v>#REF!</v>
      </c>
      <c r="W749" s="1" t="e">
        <f aca="false">IF(#REF!&lt;&gt;#REF!,COUNTIFS($K$112:$K$1378,"up",#REF!,#REF!),"")</f>
        <v>#REF!</v>
      </c>
      <c r="X749" s="1" t="e">
        <f aca="false">IF(#REF!&lt;&gt;#REF!,COUNTIFS($K$112:$K$1378,"SRS",#REF!,#REF!),"")</f>
        <v>#REF!</v>
      </c>
      <c r="Y749" s="1" t="e">
        <f aca="false">IF(R749&lt;&gt;"",IF(R749=1,"",COUNTIFS($O$112:$O$1378,"&gt;40",#REF!,#REF!)),"")</f>
        <v>#REF!</v>
      </c>
    </row>
    <row r="750" customFormat="false" ht="15.75" hidden="false" customHeight="false" outlineLevel="0" collapsed="false">
      <c r="A750" s="1" t="n">
        <f aca="false">I750+(H750*60)+(G750*3600)</f>
        <v>56257</v>
      </c>
      <c r="B750" s="2" t="str">
        <f aca="false">CONCATENATE(D750,E750,F750,G750,H750,I750)</f>
        <v>20171129153737</v>
      </c>
      <c r="C750" s="1" t="str">
        <f aca="false">CONCATENATE(D750,E750,F750)</f>
        <v>20171129</v>
      </c>
      <c r="D750" s="1" t="n">
        <v>2017</v>
      </c>
      <c r="E750" s="1" t="n">
        <v>11</v>
      </c>
      <c r="F750" s="1" t="n">
        <v>29</v>
      </c>
      <c r="G750" s="1" t="n">
        <v>15</v>
      </c>
      <c r="H750" s="1" t="n">
        <v>37</v>
      </c>
      <c r="I750" s="1" t="n">
        <v>37</v>
      </c>
      <c r="J750" s="1" t="n">
        <v>179</v>
      </c>
      <c r="K750" s="1" t="s">
        <v>23</v>
      </c>
      <c r="L750" s="1" t="e">
        <f aca="false">IF(#REF!=#REF!,IF(K750="Stroke",IF(K751="Stroke",IF((J751-J750)&lt;0,1000+J751-J750,J751-J750),""),""),"")</f>
        <v>#REF!</v>
      </c>
      <c r="M750" s="1" t="s">
        <v>1</v>
      </c>
      <c r="N750" s="1" t="s">
        <v>2</v>
      </c>
      <c r="O750" s="1" t="n">
        <v>3</v>
      </c>
      <c r="P750" s="1" t="e">
        <f aca="false">IF(#REF!=#REF!,IF(K750="Stroke",IF(K751="Stroke",IF(#REF!=#REF!,IF(Q750=Q751,IF((J751-J750)&lt;0,1000+J751-J750-O750,J751-J750-O750),""),""),""),""),"")</f>
        <v>#REF!</v>
      </c>
      <c r="Q750" s="1" t="n">
        <v>1</v>
      </c>
      <c r="R750" s="1" t="e">
        <f aca="false">IF(#REF!&lt;&gt;#REF!,COUNTIFS($K$112:$K$1378,$K$112,#REF!,#REF!),"")</f>
        <v>#REF!</v>
      </c>
      <c r="S750" s="1" t="e">
        <f aca="false">IF(AND(#REF!&lt;&gt;#REF!,#REF!=#REF!,M750="positive",M751="negative"),1,"")</f>
        <v>#REF!</v>
      </c>
      <c r="T750" s="1" t="e">
        <f aca="false">IF(AND(#REF!=#REF!,K:K="stroke",M:M="positive",S750&lt;&gt;"1"),1,"")</f>
        <v>#REF!</v>
      </c>
      <c r="U750" s="1" t="e">
        <f aca="false">IF((AND(R750&lt;&gt;"",W750&lt;&gt;1,K:K="stroke",M:M="negative",#REF!=#REF!)),IF(W750&lt;&gt;0,"",1),"")</f>
        <v>#REF!</v>
      </c>
      <c r="V750" s="1" t="e">
        <f aca="false">IF(R750="","",(SUM(S750:U750)+W750))</f>
        <v>#REF!</v>
      </c>
      <c r="W750" s="1" t="e">
        <f aca="false">IF(#REF!&lt;&gt;#REF!,COUNTIFS($K$112:$K$1378,"up",#REF!,#REF!),"")</f>
        <v>#REF!</v>
      </c>
      <c r="X750" s="1" t="e">
        <f aca="false">IF(#REF!&lt;&gt;#REF!,COUNTIFS($K$112:$K$1378,"SRS",#REF!,#REF!),"")</f>
        <v>#REF!</v>
      </c>
      <c r="Y750" s="1" t="e">
        <f aca="false">IF(R750&lt;&gt;"",IF(R750=1,"",COUNTIFS($O$112:$O$1378,"&gt;40",#REF!,#REF!)),"")</f>
        <v>#REF!</v>
      </c>
    </row>
    <row r="751" customFormat="false" ht="15.75" hidden="false" customHeight="false" outlineLevel="0" collapsed="false">
      <c r="A751" s="1" t="n">
        <f aca="false">I751+(H751*60)+(G751*3600)</f>
        <v>56257</v>
      </c>
      <c r="B751" s="2" t="str">
        <f aca="false">CONCATENATE(D751,E751,F751,G751,H751,I751)</f>
        <v>20171129153737</v>
      </c>
      <c r="C751" s="1" t="str">
        <f aca="false">CONCATENATE(D751,E751,F751)</f>
        <v>20171129</v>
      </c>
      <c r="D751" s="1" t="n">
        <v>2017</v>
      </c>
      <c r="E751" s="1" t="n">
        <v>11</v>
      </c>
      <c r="F751" s="1" t="n">
        <v>29</v>
      </c>
      <c r="G751" s="1" t="n">
        <v>15</v>
      </c>
      <c r="H751" s="1" t="n">
        <v>37</v>
      </c>
      <c r="I751" s="1" t="n">
        <v>37</v>
      </c>
      <c r="J751" s="1" t="n">
        <v>207</v>
      </c>
      <c r="K751" s="1" t="s">
        <v>23</v>
      </c>
      <c r="L751" s="1" t="e">
        <f aca="false">IF(#REF!=#REF!,IF(K751="Stroke",IF(K752="Stroke",IF((J752-J751)&lt;0,1000+J752-J751,J752-J751),""),""),"")</f>
        <v>#REF!</v>
      </c>
      <c r="M751" s="1" t="s">
        <v>1</v>
      </c>
      <c r="N751" s="1" t="s">
        <v>2</v>
      </c>
      <c r="O751" s="1" t="n">
        <v>97</v>
      </c>
      <c r="P751" s="1" t="e">
        <f aca="false">IF(#REF!=#REF!,IF(K751="Stroke",IF(K752="Stroke",IF(#REF!=#REF!,IF(Q751=Q752,IF((J752-J751)&lt;0,1000+J752-J751-O751,J752-J751-O751),""),""),""),""),"")</f>
        <v>#REF!</v>
      </c>
      <c r="Q751" s="1" t="n">
        <v>1</v>
      </c>
      <c r="R751" s="1" t="e">
        <f aca="false">IF(#REF!&lt;&gt;#REF!,COUNTIFS($K$112:$K$1378,$K$112,#REF!,#REF!),"")</f>
        <v>#REF!</v>
      </c>
      <c r="S751" s="1" t="e">
        <f aca="false">IF(AND(#REF!&lt;&gt;#REF!,#REF!=#REF!,M751="positive",M752="negative"),1,"")</f>
        <v>#REF!</v>
      </c>
      <c r="T751" s="1" t="e">
        <f aca="false">IF(AND(#REF!=#REF!,K:K="stroke",M:M="positive",S751&lt;&gt;"1"),1,"")</f>
        <v>#REF!</v>
      </c>
      <c r="U751" s="1" t="e">
        <f aca="false">IF((AND(R751&lt;&gt;"",W751&lt;&gt;1,K:K="stroke",M:M="negative",#REF!=#REF!)),IF(W751&lt;&gt;0,"",1),"")</f>
        <v>#REF!</v>
      </c>
      <c r="V751" s="1" t="e">
        <f aca="false">IF(R751="","",(SUM(S751:U751)+W751))</f>
        <v>#REF!</v>
      </c>
      <c r="W751" s="1" t="e">
        <f aca="false">IF(#REF!&lt;&gt;#REF!,COUNTIFS($K$112:$K$1378,"up",#REF!,#REF!),"")</f>
        <v>#REF!</v>
      </c>
      <c r="X751" s="1" t="e">
        <f aca="false">IF(#REF!&lt;&gt;#REF!,COUNTIFS($K$112:$K$1378,"SRS",#REF!,#REF!),"")</f>
        <v>#REF!</v>
      </c>
      <c r="Y751" s="1" t="e">
        <f aca="false">IF(R751&lt;&gt;"",IF(R751=1,"",COUNTIFS($O$112:$O$1378,"&gt;40",#REF!,#REF!)),"")</f>
        <v>#REF!</v>
      </c>
    </row>
    <row r="752" customFormat="false" ht="15.75" hidden="false" customHeight="false" outlineLevel="0" collapsed="false">
      <c r="A752" s="5" t="n">
        <f aca="false">I752+(H752*60)+(G752*3600)</f>
        <v>56811</v>
      </c>
      <c r="B752" s="6" t="str">
        <f aca="false">CONCATENATE(D752,E752,F752,G752,H752,I752)</f>
        <v>20171129154651</v>
      </c>
      <c r="C752" s="5" t="str">
        <f aca="false">CONCATENATE(D752,E752,F752)</f>
        <v>20171129</v>
      </c>
      <c r="D752" s="5" t="n">
        <v>2017</v>
      </c>
      <c r="E752" s="5" t="n">
        <v>11</v>
      </c>
      <c r="F752" s="5" t="n">
        <v>29</v>
      </c>
      <c r="G752" s="5" t="n">
        <v>15</v>
      </c>
      <c r="H752" s="5" t="n">
        <v>46</v>
      </c>
      <c r="I752" s="5" t="n">
        <v>51</v>
      </c>
      <c r="J752" s="5" t="n">
        <v>34</v>
      </c>
      <c r="K752" s="5" t="s">
        <v>17</v>
      </c>
      <c r="L752" s="5" t="e">
        <f aca="false">IF(#REF!=#REF!,IF(K752="Stroke",IF(K753="Stroke",IF((J753-J752)&lt;0,1000+J753-J752,J753-J752),""),""),"")</f>
        <v>#REF!</v>
      </c>
      <c r="M752" s="5" t="s">
        <v>1</v>
      </c>
      <c r="N752" s="5" t="s">
        <v>2</v>
      </c>
      <c r="O752" s="5" t="n">
        <v>341</v>
      </c>
      <c r="P752" s="5" t="e">
        <f aca="false">IF(#REF!=#REF!,IF(K752="Stroke",IF(K753="Stroke",IF(#REF!=#REF!,IF(Q752=Q753,IF((J753-J752)&lt;0,1000+J753-J752-O752,J753-J752-O752),""),""),""),""),"")</f>
        <v>#REF!</v>
      </c>
      <c r="Q752" s="5" t="n">
        <v>1</v>
      </c>
      <c r="R752" s="5" t="e">
        <f aca="false">IF(#REF!&lt;&gt;#REF!,COUNTIFS($K$112:$K$1378,$K$112,#REF!,#REF!),"")</f>
        <v>#REF!</v>
      </c>
      <c r="S752" s="5" t="e">
        <f aca="false">IF(AND(#REF!&lt;&gt;#REF!,#REF!=#REF!,M752="positive",M753="negative"),1,"")</f>
        <v>#REF!</v>
      </c>
      <c r="T752" s="5" t="e">
        <f aca="false">IF(AND(#REF!=#REF!,K:K="stroke",M:M="positive",S752&lt;&gt;"1"),1,"")</f>
        <v>#REF!</v>
      </c>
      <c r="U752" s="5" t="e">
        <f aca="false">IF((AND(R752&lt;&gt;"",W752&lt;&gt;1,K:K="stroke",M:M="negative",#REF!=#REF!)),IF(W752&lt;&gt;0,"",1),"")</f>
        <v>#REF!</v>
      </c>
      <c r="V752" s="5" t="e">
        <f aca="false">IF(R752="","",(SUM(S752:U752)+W752))</f>
        <v>#REF!</v>
      </c>
      <c r="W752" s="5" t="e">
        <f aca="false">IF(#REF!&lt;&gt;#REF!,COUNTIFS($K$112:$K$1378,"up",#REF!,#REF!),"")</f>
        <v>#REF!</v>
      </c>
      <c r="X752" s="5" t="e">
        <f aca="false">IF(#REF!&lt;&gt;#REF!,COUNTIFS($K$112:$K$1378,"SRS",#REF!,#REF!),"")</f>
        <v>#REF!</v>
      </c>
      <c r="Y752" s="5" t="e">
        <f aca="false">IF(R752&lt;&gt;"",IF(R752=1,"",COUNTIFS($O$112:$O$1378,"&gt;40",#REF!,#REF!)),"")</f>
        <v>#REF!</v>
      </c>
      <c r="Z752" s="5" t="s">
        <v>18</v>
      </c>
      <c r="AA752" s="5"/>
      <c r="AB752" s="5"/>
      <c r="AC752" s="5"/>
      <c r="AD752" s="5"/>
      <c r="AE752" s="5"/>
      <c r="AF752" s="5"/>
      <c r="AG752" s="5"/>
      <c r="AH752" s="5"/>
    </row>
    <row r="753" customFormat="false" ht="15.75" hidden="false" customHeight="false" outlineLevel="0" collapsed="false">
      <c r="A753" s="1" t="n">
        <f aca="false">I753+(H753*60)+(G753*3600)</f>
        <v>56811</v>
      </c>
      <c r="B753" s="2" t="str">
        <f aca="false">CONCATENATE(D753,E753,F753,G753,H753,I753)</f>
        <v>20171129154651</v>
      </c>
      <c r="C753" s="1" t="str">
        <f aca="false">CONCATENATE(D753,E753,F753)</f>
        <v>20171129</v>
      </c>
      <c r="D753" s="1" t="n">
        <v>2017</v>
      </c>
      <c r="E753" s="1" t="n">
        <v>11</v>
      </c>
      <c r="F753" s="1" t="n">
        <v>29</v>
      </c>
      <c r="G753" s="1" t="n">
        <v>15</v>
      </c>
      <c r="H753" s="1" t="n">
        <v>46</v>
      </c>
      <c r="I753" s="1" t="n">
        <v>51</v>
      </c>
      <c r="J753" s="1" t="n">
        <v>83</v>
      </c>
      <c r="K753" s="1" t="s">
        <v>17</v>
      </c>
      <c r="L753" s="1" t="e">
        <f aca="false">IF(#REF!=#REF!,IF(K753="Stroke",IF(K754="Stroke",IF((J754-J753)&lt;0,1000+J754-J753,J754-J753),""),""),"")</f>
        <v>#REF!</v>
      </c>
      <c r="M753" s="1" t="s">
        <v>1</v>
      </c>
      <c r="N753" s="1" t="s">
        <v>2</v>
      </c>
      <c r="O753" s="1" t="n">
        <v>485</v>
      </c>
      <c r="P753" s="1" t="e">
        <f aca="false">IF(#REF!=#REF!,IF(K753="Stroke",IF(K754="Stroke",IF(#REF!=#REF!,IF(Q753=Q754,IF((J754-J753)&lt;0,1000+J754-J753-O753,J754-J753-O753),""),""),""),""),"")</f>
        <v>#REF!</v>
      </c>
      <c r="Q753" s="1" t="n">
        <v>2</v>
      </c>
      <c r="R753" s="1" t="e">
        <f aca="false">IF(#REF!&lt;&gt;#REF!,COUNTIFS($K$112:$K$1378,$K$112,#REF!,#REF!),"")</f>
        <v>#REF!</v>
      </c>
      <c r="S753" s="1" t="e">
        <f aca="false">IF(AND(#REF!&lt;&gt;#REF!,#REF!=#REF!,M753="positive",M754="negative"),1,"")</f>
        <v>#REF!</v>
      </c>
      <c r="T753" s="1" t="e">
        <f aca="false">IF(AND(#REF!=#REF!,K:K="stroke",M:M="positive",S753&lt;&gt;"1"),1,"")</f>
        <v>#REF!</v>
      </c>
      <c r="U753" s="1" t="e">
        <f aca="false">IF((AND(R753&lt;&gt;"",W753&lt;&gt;1,K:K="stroke",M:M="negative",#REF!=#REF!)),IF(W753&lt;&gt;0,"",1),"")</f>
        <v>#REF!</v>
      </c>
      <c r="V753" s="1" t="e">
        <f aca="false">IF(R753="","",(SUM(S753:U753)+W753))</f>
        <v>#REF!</v>
      </c>
      <c r="W753" s="1" t="e">
        <f aca="false">IF(#REF!&lt;&gt;#REF!,COUNTIFS($K$112:$K$1378,"up",#REF!,#REF!),"")</f>
        <v>#REF!</v>
      </c>
      <c r="X753" s="1" t="e">
        <f aca="false">IF(#REF!&lt;&gt;#REF!,COUNTIFS($K$112:$K$1378,"SRS",#REF!,#REF!),"")</f>
        <v>#REF!</v>
      </c>
      <c r="Y753" s="1" t="e">
        <f aca="false">IF(R753&lt;&gt;"",IF(R753=1,"",COUNTIFS($O$112:$O$1378,"&gt;40",#REF!,#REF!)),"")</f>
        <v>#REF!</v>
      </c>
      <c r="Z753" s="1" t="s">
        <v>69</v>
      </c>
    </row>
    <row r="754" s="5" customFormat="true" ht="15.75" hidden="false" customHeight="false" outlineLevel="0" collapsed="false">
      <c r="A754" s="1" t="n">
        <f aca="false">I754+(H754*60)+(G754*3600)</f>
        <v>56811</v>
      </c>
      <c r="B754" s="2" t="str">
        <f aca="false">CONCATENATE(D754,E754,F754,G754,H754,I754)</f>
        <v>20171129154651</v>
      </c>
      <c r="C754" s="1" t="str">
        <f aca="false">CONCATENATE(D754,E754,F754)</f>
        <v>20171129</v>
      </c>
      <c r="D754" s="1" t="n">
        <v>2017</v>
      </c>
      <c r="E754" s="1" t="n">
        <v>11</v>
      </c>
      <c r="F754" s="1" t="n">
        <v>29</v>
      </c>
      <c r="G754" s="1" t="n">
        <v>15</v>
      </c>
      <c r="H754" s="1" t="n">
        <v>46</v>
      </c>
      <c r="I754" s="1" t="n">
        <v>51</v>
      </c>
      <c r="J754" s="1" t="n">
        <v>238</v>
      </c>
      <c r="K754" s="17" t="s">
        <v>21</v>
      </c>
      <c r="L754" s="1" t="e">
        <f aca="false">IF(#REF!=#REF!,IF(K754="Stroke",IF(K755="Stroke",IF((J755-J754)&lt;0,1000+J755-J754,J755-J754),""),""),"")</f>
        <v>#REF!</v>
      </c>
      <c r="M754" s="1" t="s">
        <v>1</v>
      </c>
      <c r="N754" s="1" t="s">
        <v>2</v>
      </c>
      <c r="O754" s="1" t="n">
        <v>0</v>
      </c>
      <c r="P754" s="1" t="e">
        <f aca="false">IF(#REF!=#REF!,IF(K754="Stroke",IF(K755="Stroke",IF(#REF!=#REF!,IF(Q754=Q755,IF((J755-J754)&lt;0,1000+J755-J754-O754,J755-J754-O754),""),""),""),""),"")</f>
        <v>#REF!</v>
      </c>
      <c r="Q754" s="1" t="n">
        <v>2</v>
      </c>
      <c r="R754" s="1" t="e">
        <f aca="false">IF(#REF!&lt;&gt;#REF!,COUNTIFS($K$112:$K$1378,$K$112,#REF!,#REF!),"")</f>
        <v>#REF!</v>
      </c>
      <c r="S754" s="1" t="e">
        <f aca="false">IF(AND(#REF!&lt;&gt;#REF!,#REF!=#REF!,M754="positive",M755="negative"),1,"")</f>
        <v>#REF!</v>
      </c>
      <c r="T754" s="1" t="e">
        <f aca="false">IF(AND(#REF!=#REF!,K:K="stroke",M:M="positive",S754&lt;&gt;"1"),1,"")</f>
        <v>#REF!</v>
      </c>
      <c r="U754" s="1" t="e">
        <f aca="false">IF((AND(R754&lt;&gt;"",W754&lt;&gt;1,K:K="stroke",M:M="negative",#REF!=#REF!)),IF(W754&lt;&gt;0,"",1),"")</f>
        <v>#REF!</v>
      </c>
      <c r="V754" s="1" t="e">
        <f aca="false">IF(R754="","",(SUM(S754:U754)+W754))</f>
        <v>#REF!</v>
      </c>
      <c r="W754" s="1" t="e">
        <f aca="false">IF(#REF!&lt;&gt;#REF!,COUNTIFS($K$112:$K$1378,"up",#REF!,#REF!),"")</f>
        <v>#REF!</v>
      </c>
      <c r="X754" s="1" t="e">
        <f aca="false">IF(#REF!&lt;&gt;#REF!,COUNTIFS($K$112:$K$1378,"SRS",#REF!,#REF!),"")</f>
        <v>#REF!</v>
      </c>
      <c r="Y754" s="1" t="e">
        <f aca="false">IF(R754&lt;&gt;"",IF(R754=1,"",COUNTIFS($O$112:$O$1378,"&gt;40",#REF!,#REF!)),"")</f>
        <v>#REF!</v>
      </c>
      <c r="Z754" s="11"/>
      <c r="AA754" s="1"/>
      <c r="AB754" s="1"/>
      <c r="AC754" s="1"/>
      <c r="AD754" s="1"/>
      <c r="AE754" s="1"/>
      <c r="AF754" s="1"/>
      <c r="AG754" s="1"/>
      <c r="AH754" s="1"/>
    </row>
    <row r="755" customFormat="false" ht="15.75" hidden="false" customHeight="false" outlineLevel="0" collapsed="false">
      <c r="A755" s="1" t="n">
        <f aca="false">I755+(H755*60)+(G755*3600)</f>
        <v>56811</v>
      </c>
      <c r="B755" s="2" t="str">
        <f aca="false">CONCATENATE(D755,E755,F755,G755,H755,I755)</f>
        <v>20171129154651</v>
      </c>
      <c r="C755" s="1" t="str">
        <f aca="false">CONCATENATE(D755,E755,F755)</f>
        <v>20171129</v>
      </c>
      <c r="D755" s="1" t="n">
        <v>2017</v>
      </c>
      <c r="E755" s="1" t="n">
        <v>11</v>
      </c>
      <c r="F755" s="1" t="n">
        <v>29</v>
      </c>
      <c r="G755" s="1" t="n">
        <v>15</v>
      </c>
      <c r="H755" s="1" t="n">
        <v>46</v>
      </c>
      <c r="I755" s="1" t="n">
        <v>51</v>
      </c>
      <c r="J755" s="1" t="n">
        <v>267</v>
      </c>
      <c r="K755" s="17" t="s">
        <v>21</v>
      </c>
      <c r="L755" s="1" t="e">
        <f aca="false">IF(#REF!=#REF!,IF(K755="Stroke",IF(K756="Stroke",IF((J756-J755)&lt;0,1000+J756-J755,J756-J755),""),""),"")</f>
        <v>#REF!</v>
      </c>
      <c r="M755" s="1" t="s">
        <v>1</v>
      </c>
      <c r="N755" s="1" t="s">
        <v>2</v>
      </c>
      <c r="O755" s="1" t="n">
        <v>0</v>
      </c>
      <c r="P755" s="1" t="e">
        <f aca="false">IF(#REF!=#REF!,IF(K755="Stroke",IF(K756="Stroke",IF(#REF!=#REF!,IF(Q755=Q756,IF((J756-J755)&lt;0,1000+J756-J755-O755,J756-J755-O755),""),""),""),""),"")</f>
        <v>#REF!</v>
      </c>
      <c r="Q755" s="1" t="n">
        <v>2</v>
      </c>
      <c r="R755" s="1" t="e">
        <f aca="false">IF(#REF!&lt;&gt;#REF!,COUNTIFS($K$112:$K$1378,$K$112,#REF!,#REF!),"")</f>
        <v>#REF!</v>
      </c>
      <c r="S755" s="1" t="e">
        <f aca="false">IF(AND(#REF!&lt;&gt;#REF!,#REF!=#REF!,M755="positive",M756="negative"),1,"")</f>
        <v>#REF!</v>
      </c>
      <c r="T755" s="1" t="e">
        <f aca="false">IF(AND(#REF!=#REF!,K:K="stroke",M:M="positive",S755&lt;&gt;"1"),1,"")</f>
        <v>#REF!</v>
      </c>
      <c r="U755" s="1" t="e">
        <f aca="false">IF((AND(R755&lt;&gt;"",W755&lt;&gt;1,K:K="stroke",M:M="negative",#REF!=#REF!)),IF(W755&lt;&gt;0,"",1),"")</f>
        <v>#REF!</v>
      </c>
      <c r="V755" s="1" t="e">
        <f aca="false">IF(R755="","",(SUM(S755:U755)+W755))</f>
        <v>#REF!</v>
      </c>
      <c r="W755" s="1" t="e">
        <f aca="false">IF(#REF!&lt;&gt;#REF!,COUNTIFS($K$112:$K$1378,"up",#REF!,#REF!),"")</f>
        <v>#REF!</v>
      </c>
      <c r="X755" s="1" t="e">
        <f aca="false">IF(#REF!&lt;&gt;#REF!,COUNTIFS($K$112:$K$1378,"SRS",#REF!,#REF!),"")</f>
        <v>#REF!</v>
      </c>
      <c r="Y755" s="1" t="e">
        <f aca="false">IF(R755&lt;&gt;"",IF(R755=1,"",COUNTIFS($O$112:$O$1378,"&gt;40",#REF!,#REF!)),"")</f>
        <v>#REF!</v>
      </c>
      <c r="Z755" s="12" t="s">
        <v>70</v>
      </c>
    </row>
    <row r="756" customFormat="false" ht="15.75" hidden="false" customHeight="false" outlineLevel="0" collapsed="false">
      <c r="A756" s="1" t="n">
        <f aca="false">I756+(H756*60)+(G756*3600)</f>
        <v>56811</v>
      </c>
      <c r="B756" s="2" t="str">
        <f aca="false">CONCATENATE(D756,E756,F756,G756,H756,I756)</f>
        <v>20171129154651</v>
      </c>
      <c r="C756" s="1" t="str">
        <f aca="false">CONCATENATE(D756,E756,F756)</f>
        <v>20171129</v>
      </c>
      <c r="D756" s="1" t="n">
        <v>2017</v>
      </c>
      <c r="E756" s="1" t="n">
        <v>11</v>
      </c>
      <c r="F756" s="1" t="n">
        <v>29</v>
      </c>
      <c r="G756" s="1" t="n">
        <v>15</v>
      </c>
      <c r="H756" s="1" t="n">
        <v>46</v>
      </c>
      <c r="I756" s="1" t="n">
        <v>51</v>
      </c>
      <c r="J756" s="1" t="n">
        <v>286</v>
      </c>
      <c r="K756" s="17" t="s">
        <v>21</v>
      </c>
      <c r="L756" s="1" t="e">
        <f aca="false">IF(#REF!=#REF!,IF(K756="Stroke",IF(K757="Stroke",IF((J757-J756)&lt;0,1000+J757-J756,J757-J756),""),""),"")</f>
        <v>#REF!</v>
      </c>
      <c r="M756" s="1" t="s">
        <v>1</v>
      </c>
      <c r="N756" s="1" t="s">
        <v>2</v>
      </c>
      <c r="O756" s="1" t="n">
        <v>0</v>
      </c>
      <c r="P756" s="1" t="e">
        <f aca="false">IF(#REF!=#REF!,IF(K756="Stroke",IF(K757="Stroke",IF(#REF!=#REF!,IF(Q756=Q757,IF((J757-J756)&lt;0,1000+J757-J756-O756,J757-J756-O756),""),""),""),""),"")</f>
        <v>#REF!</v>
      </c>
      <c r="Q756" s="1" t="n">
        <v>2</v>
      </c>
      <c r="R756" s="1" t="e">
        <f aca="false">IF(#REF!&lt;&gt;#REF!,COUNTIFS($K$112:$K$1378,$K$112,#REF!,#REF!),"")</f>
        <v>#REF!</v>
      </c>
      <c r="S756" s="1" t="e">
        <f aca="false">IF(AND(#REF!&lt;&gt;#REF!,#REF!=#REF!,M756="positive",M757="negative"),1,"")</f>
        <v>#REF!</v>
      </c>
      <c r="T756" s="1" t="e">
        <f aca="false">IF(AND(#REF!=#REF!,K:K="stroke",M:M="positive",S756&lt;&gt;"1"),1,"")</f>
        <v>#REF!</v>
      </c>
      <c r="U756" s="1" t="e">
        <f aca="false">IF((AND(R756&lt;&gt;"",W756&lt;&gt;1,K:K="stroke",M:M="negative",#REF!=#REF!)),IF(W756&lt;&gt;0,"",1),"")</f>
        <v>#REF!</v>
      </c>
      <c r="V756" s="1" t="e">
        <f aca="false">IF(R756="","",(SUM(S756:U756)+W756))</f>
        <v>#REF!</v>
      </c>
      <c r="W756" s="1" t="e">
        <f aca="false">IF(#REF!&lt;&gt;#REF!,COUNTIFS($K$112:$K$1378,"up",#REF!,#REF!),"")</f>
        <v>#REF!</v>
      </c>
      <c r="X756" s="1" t="e">
        <f aca="false">IF(#REF!&lt;&gt;#REF!,COUNTIFS($K$112:$K$1378,"SRS",#REF!,#REF!),"")</f>
        <v>#REF!</v>
      </c>
      <c r="Y756" s="1" t="e">
        <f aca="false">IF(R756&lt;&gt;"",IF(R756=1,"",COUNTIFS($O$112:$O$1378,"&gt;40",#REF!,#REF!)),"")</f>
        <v>#REF!</v>
      </c>
      <c r="Z756" s="11"/>
    </row>
    <row r="757" customFormat="false" ht="15.75" hidden="false" customHeight="false" outlineLevel="0" collapsed="false">
      <c r="A757" s="1" t="n">
        <f aca="false">I757+(H757*60)+(G757*3600)</f>
        <v>56811</v>
      </c>
      <c r="B757" s="2" t="str">
        <f aca="false">CONCATENATE(D757,E757,F757,G757,H757,I757)</f>
        <v>20171129154651</v>
      </c>
      <c r="C757" s="1" t="str">
        <f aca="false">CONCATENATE(D757,E757,F757)</f>
        <v>20171129</v>
      </c>
      <c r="D757" s="1" t="n">
        <v>2017</v>
      </c>
      <c r="E757" s="1" t="n">
        <v>11</v>
      </c>
      <c r="F757" s="1" t="n">
        <v>29</v>
      </c>
      <c r="G757" s="1" t="n">
        <v>15</v>
      </c>
      <c r="H757" s="1" t="n">
        <v>46</v>
      </c>
      <c r="I757" s="1" t="n">
        <v>51</v>
      </c>
      <c r="J757" s="1" t="n">
        <v>299</v>
      </c>
      <c r="K757" s="17" t="s">
        <v>21</v>
      </c>
      <c r="L757" s="1" t="e">
        <f aca="false">IF(#REF!=#REF!,IF(K757="Stroke",IF(K758="Stroke",IF((J758-J757)&lt;0,1000+J758-J757,J758-J757),""),""),"")</f>
        <v>#REF!</v>
      </c>
      <c r="M757" s="1" t="s">
        <v>1</v>
      </c>
      <c r="N757" s="1" t="s">
        <v>2</v>
      </c>
      <c r="O757" s="1" t="n">
        <v>0</v>
      </c>
      <c r="P757" s="1" t="e">
        <f aca="false">IF(#REF!=#REF!,IF(K757="Stroke",IF(K758="Stroke",IF(#REF!=#REF!,IF(Q757=Q758,IF((J758-J757)&lt;0,1000+J758-J757-O757,J758-J757-O757),""),""),""),""),"")</f>
        <v>#REF!</v>
      </c>
      <c r="Q757" s="1" t="n">
        <v>2</v>
      </c>
      <c r="R757" s="1" t="e">
        <f aca="false">IF(#REF!&lt;&gt;#REF!,COUNTIFS($K$112:$K$1378,$K$112,#REF!,#REF!),"")</f>
        <v>#REF!</v>
      </c>
      <c r="S757" s="1" t="e">
        <f aca="false">IF(AND(#REF!&lt;&gt;#REF!,#REF!=#REF!,M757="positive",M758="negative"),1,"")</f>
        <v>#REF!</v>
      </c>
      <c r="T757" s="1" t="e">
        <f aca="false">IF(AND(#REF!=#REF!,K:K="stroke",M:M="positive",S757&lt;&gt;"1"),1,"")</f>
        <v>#REF!</v>
      </c>
      <c r="U757" s="1" t="e">
        <f aca="false">IF((AND(R757&lt;&gt;"",W757&lt;&gt;1,K:K="stroke",M:M="negative",#REF!=#REF!)),IF(W757&lt;&gt;0,"",1),"")</f>
        <v>#REF!</v>
      </c>
      <c r="V757" s="1" t="e">
        <f aca="false">IF(R757="","",(SUM(S757:U757)+W757))</f>
        <v>#REF!</v>
      </c>
      <c r="W757" s="1" t="e">
        <f aca="false">IF(#REF!&lt;&gt;#REF!,COUNTIFS($K$112:$K$1378,"up",#REF!,#REF!),"")</f>
        <v>#REF!</v>
      </c>
      <c r="X757" s="1" t="e">
        <f aca="false">IF(#REF!&lt;&gt;#REF!,COUNTIFS($K$112:$K$1378,"SRS",#REF!,#REF!),"")</f>
        <v>#REF!</v>
      </c>
      <c r="Y757" s="1" t="e">
        <f aca="false">IF(R757&lt;&gt;"",IF(R757=1,"",COUNTIFS($O$112:$O$1378,"&gt;40",#REF!,#REF!)),"")</f>
        <v>#REF!</v>
      </c>
      <c r="Z757" s="11"/>
    </row>
    <row r="758" s="5" customFormat="true" ht="15.75" hidden="false" customHeight="false" outlineLevel="0" collapsed="false">
      <c r="A758" s="1" t="n">
        <f aca="false">I758+(H758*60)+(G758*3600)</f>
        <v>56811</v>
      </c>
      <c r="B758" s="2" t="str">
        <f aca="false">CONCATENATE(D758,E758,F758,G758,H758,I758)</f>
        <v>20171129154651</v>
      </c>
      <c r="C758" s="1" t="str">
        <f aca="false">CONCATENATE(D758,E758,F758)</f>
        <v>20171129</v>
      </c>
      <c r="D758" s="1" t="n">
        <v>2017</v>
      </c>
      <c r="E758" s="1" t="n">
        <v>11</v>
      </c>
      <c r="F758" s="1" t="n">
        <v>29</v>
      </c>
      <c r="G758" s="1" t="n">
        <v>15</v>
      </c>
      <c r="H758" s="1" t="n">
        <v>46</v>
      </c>
      <c r="I758" s="1" t="n">
        <v>51</v>
      </c>
      <c r="J758" s="1" t="n">
        <v>309</v>
      </c>
      <c r="K758" s="17" t="s">
        <v>21</v>
      </c>
      <c r="L758" s="1" t="e">
        <f aca="false">IF(#REF!=#REF!,IF(K758="Stroke",IF(K759="Stroke",IF((J759-J758)&lt;0,1000+J759-J758,J759-J758),""),""),"")</f>
        <v>#REF!</v>
      </c>
      <c r="M758" s="1" t="s">
        <v>1</v>
      </c>
      <c r="N758" s="1" t="s">
        <v>2</v>
      </c>
      <c r="O758" s="1" t="n">
        <v>0</v>
      </c>
      <c r="P758" s="1" t="e">
        <f aca="false">IF(#REF!=#REF!,IF(K758="Stroke",IF(K759="Stroke",IF(#REF!=#REF!,IF(Q758=Q759,IF((J759-J758)&lt;0,1000+J759-J758-O758,J759-J758-O758),""),""),""),""),"")</f>
        <v>#REF!</v>
      </c>
      <c r="Q758" s="1" t="n">
        <v>2</v>
      </c>
      <c r="R758" s="1" t="e">
        <f aca="false">IF(#REF!&lt;&gt;#REF!,COUNTIFS($K$112:$K$1378,$K$112,#REF!,#REF!),"")</f>
        <v>#REF!</v>
      </c>
      <c r="S758" s="1" t="e">
        <f aca="false">IF(AND(#REF!&lt;&gt;#REF!,#REF!=#REF!,M758="positive",M759="negative"),1,"")</f>
        <v>#REF!</v>
      </c>
      <c r="T758" s="1" t="e">
        <f aca="false">IF(AND(#REF!=#REF!,K:K="stroke",M:M="positive",S758&lt;&gt;"1"),1,"")</f>
        <v>#REF!</v>
      </c>
      <c r="U758" s="1" t="e">
        <f aca="false">IF((AND(R758&lt;&gt;"",W758&lt;&gt;1,K:K="stroke",M:M="negative",#REF!=#REF!)),IF(W758&lt;&gt;0,"",1),"")</f>
        <v>#REF!</v>
      </c>
      <c r="V758" s="1" t="e">
        <f aca="false">IF(R758="","",(SUM(S758:U758)+W758))</f>
        <v>#REF!</v>
      </c>
      <c r="W758" s="1" t="e">
        <f aca="false">IF(#REF!&lt;&gt;#REF!,COUNTIFS($K$112:$K$1378,"up",#REF!,#REF!),"")</f>
        <v>#REF!</v>
      </c>
      <c r="X758" s="1" t="e">
        <f aca="false">IF(#REF!&lt;&gt;#REF!,COUNTIFS($K$112:$K$1378,"SRS",#REF!,#REF!),"")</f>
        <v>#REF!</v>
      </c>
      <c r="Y758" s="1" t="e">
        <f aca="false">IF(R758&lt;&gt;"",IF(R758=1,"",COUNTIFS($O$112:$O$1378,"&gt;40",#REF!,#REF!)),"")</f>
        <v>#REF!</v>
      </c>
      <c r="Z758" s="11"/>
      <c r="AA758" s="1"/>
      <c r="AB758" s="1"/>
      <c r="AC758" s="1"/>
      <c r="AD758" s="1"/>
      <c r="AE758" s="1"/>
      <c r="AF758" s="1"/>
      <c r="AG758" s="1"/>
      <c r="AH758" s="1"/>
    </row>
    <row r="759" customFormat="false" ht="15.75" hidden="false" customHeight="false" outlineLevel="0" collapsed="false">
      <c r="A759" s="1" t="n">
        <f aca="false">I759+(H759*60)+(G759*3600)</f>
        <v>56811</v>
      </c>
      <c r="B759" s="2" t="str">
        <f aca="false">CONCATENATE(D759,E759,F759,G759,H759,I759)</f>
        <v>20171129154651</v>
      </c>
      <c r="C759" s="1" t="str">
        <f aca="false">CONCATENATE(D759,E759,F759)</f>
        <v>20171129</v>
      </c>
      <c r="D759" s="1" t="n">
        <v>2017</v>
      </c>
      <c r="E759" s="1" t="n">
        <v>11</v>
      </c>
      <c r="F759" s="1" t="n">
        <v>29</v>
      </c>
      <c r="G759" s="1" t="n">
        <v>15</v>
      </c>
      <c r="H759" s="1" t="n">
        <v>46</v>
      </c>
      <c r="I759" s="1" t="n">
        <v>51</v>
      </c>
      <c r="J759" s="1" t="n">
        <v>348</v>
      </c>
      <c r="K759" s="17" t="s">
        <v>21</v>
      </c>
      <c r="L759" s="1" t="e">
        <f aca="false">IF(#REF!=#REF!,IF(K759="Stroke",IF(K760="Stroke",IF((J760-J759)&lt;0,1000+J760-J759,J760-J759),""),""),"")</f>
        <v>#REF!</v>
      </c>
      <c r="M759" s="1" t="s">
        <v>1</v>
      </c>
      <c r="N759" s="1" t="s">
        <v>2</v>
      </c>
      <c r="O759" s="1" t="n">
        <v>0</v>
      </c>
      <c r="P759" s="1" t="e">
        <f aca="false">IF(#REF!=#REF!,IF(K759="Stroke",IF(K760="Stroke",IF(#REF!=#REF!,IF(Q759=Q760,IF((J760-J759)&lt;0,1000+J760-J759-O759,J760-J759-O759),""),""),""),""),"")</f>
        <v>#REF!</v>
      </c>
      <c r="Q759" s="1" t="n">
        <v>2</v>
      </c>
      <c r="R759" s="1" t="e">
        <f aca="false">IF(#REF!&lt;&gt;#REF!,COUNTIFS($K$112:$K$1378,$K$112,#REF!,#REF!),"")</f>
        <v>#REF!</v>
      </c>
      <c r="S759" s="1" t="e">
        <f aca="false">IF(AND(#REF!&lt;&gt;#REF!,#REF!=#REF!,M759="positive",M760="negative"),1,"")</f>
        <v>#REF!</v>
      </c>
      <c r="T759" s="1" t="e">
        <f aca="false">IF(AND(#REF!=#REF!,K:K="stroke",M:M="positive",S759&lt;&gt;"1"),1,"")</f>
        <v>#REF!</v>
      </c>
      <c r="U759" s="1" t="e">
        <f aca="false">IF((AND(R759&lt;&gt;"",W759&lt;&gt;1,K:K="stroke",M:M="negative",#REF!=#REF!)),IF(W759&lt;&gt;0,"",1),"")</f>
        <v>#REF!</v>
      </c>
      <c r="V759" s="1" t="e">
        <f aca="false">IF(R759="","",(SUM(S759:U759)+W759))</f>
        <v>#REF!</v>
      </c>
      <c r="W759" s="1" t="e">
        <f aca="false">IF(#REF!&lt;&gt;#REF!,COUNTIFS($K$112:$K$1378,"up",#REF!,#REF!),"")</f>
        <v>#REF!</v>
      </c>
      <c r="X759" s="1" t="e">
        <f aca="false">IF(#REF!&lt;&gt;#REF!,COUNTIFS($K$112:$K$1378,"SRS",#REF!,#REF!),"")</f>
        <v>#REF!</v>
      </c>
      <c r="Y759" s="1" t="e">
        <f aca="false">IF(R759&lt;&gt;"",IF(R759=1,"",COUNTIFS($O$112:$O$1378,"&gt;40",#REF!,#REF!)),"")</f>
        <v>#REF!</v>
      </c>
      <c r="Z759" s="11"/>
    </row>
    <row r="760" customFormat="false" ht="15.75" hidden="false" customHeight="false" outlineLevel="0" collapsed="false">
      <c r="A760" s="1" t="n">
        <f aca="false">I760+(H760*60)+(G760*3600)</f>
        <v>56811</v>
      </c>
      <c r="B760" s="2" t="str">
        <f aca="false">CONCATENATE(D760,E760,F760,G760,H760,I760)</f>
        <v>20171129154651</v>
      </c>
      <c r="C760" s="1" t="str">
        <f aca="false">CONCATENATE(D760,E760,F760)</f>
        <v>20171129</v>
      </c>
      <c r="D760" s="1" t="n">
        <v>2017</v>
      </c>
      <c r="E760" s="1" t="n">
        <v>11</v>
      </c>
      <c r="F760" s="1" t="n">
        <v>29</v>
      </c>
      <c r="G760" s="1" t="n">
        <v>15</v>
      </c>
      <c r="H760" s="1" t="n">
        <v>46</v>
      </c>
      <c r="I760" s="1" t="n">
        <v>51</v>
      </c>
      <c r="J760" s="1" t="n">
        <v>382</v>
      </c>
      <c r="K760" s="17" t="s">
        <v>21</v>
      </c>
      <c r="L760" s="1" t="e">
        <f aca="false">IF(#REF!=#REF!,IF(K760="Stroke",IF(K761="Stroke",IF((J761-J760)&lt;0,1000+J761-J760,J761-J760),""),""),"")</f>
        <v>#REF!</v>
      </c>
      <c r="M760" s="1" t="s">
        <v>1</v>
      </c>
      <c r="N760" s="1" t="s">
        <v>2</v>
      </c>
      <c r="O760" s="1" t="n">
        <v>0</v>
      </c>
      <c r="P760" s="1" t="e">
        <f aca="false">IF(#REF!=#REF!,IF(K760="Stroke",IF(K761="Stroke",IF(#REF!=#REF!,IF(Q760=Q761,IF((J761-J760)&lt;0,1000+J761-J760-O760,J761-J760-O760),""),""),""),""),"")</f>
        <v>#REF!</v>
      </c>
      <c r="Q760" s="1" t="n">
        <v>2</v>
      </c>
      <c r="R760" s="1" t="e">
        <f aca="false">IF(#REF!&lt;&gt;#REF!,COUNTIFS($K$112:$K$1378,$K$112,#REF!,#REF!),"")</f>
        <v>#REF!</v>
      </c>
      <c r="S760" s="1" t="e">
        <f aca="false">IF(AND(#REF!&lt;&gt;#REF!,#REF!=#REF!,M760="positive",M761="negative"),1,"")</f>
        <v>#REF!</v>
      </c>
      <c r="T760" s="1" t="e">
        <f aca="false">IF(AND(#REF!=#REF!,K:K="stroke",M:M="positive",S760&lt;&gt;"1"),1,"")</f>
        <v>#REF!</v>
      </c>
      <c r="U760" s="1" t="e">
        <f aca="false">IF((AND(R760&lt;&gt;"",W760&lt;&gt;1,K:K="stroke",M:M="negative",#REF!=#REF!)),IF(W760&lt;&gt;0,"",1),"")</f>
        <v>#REF!</v>
      </c>
      <c r="V760" s="1" t="e">
        <f aca="false">IF(R760="","",(SUM(S760:U760)+W760))</f>
        <v>#REF!</v>
      </c>
      <c r="W760" s="1" t="e">
        <f aca="false">IF(#REF!&lt;&gt;#REF!,COUNTIFS($K$112:$K$1378,"up",#REF!,#REF!),"")</f>
        <v>#REF!</v>
      </c>
      <c r="X760" s="1" t="e">
        <f aca="false">IF(#REF!&lt;&gt;#REF!,COUNTIFS($K$112:$K$1378,"SRS",#REF!,#REF!),"")</f>
        <v>#REF!</v>
      </c>
      <c r="Y760" s="1" t="e">
        <f aca="false">IF(R760&lt;&gt;"",IF(R760=1,"",COUNTIFS($O$112:$O$1378,"&gt;40",#REF!,#REF!)),"")</f>
        <v>#REF!</v>
      </c>
      <c r="Z760" s="11"/>
    </row>
    <row r="761" customFormat="false" ht="15.75" hidden="false" customHeight="false" outlineLevel="0" collapsed="false">
      <c r="A761" s="1" t="n">
        <f aca="false">I761+(H761*60)+(G761*3600)</f>
        <v>56811</v>
      </c>
      <c r="B761" s="2" t="str">
        <f aca="false">CONCATENATE(D761,E761,F761,G761,H761,I761)</f>
        <v>20171129154651</v>
      </c>
      <c r="C761" s="1" t="str">
        <f aca="false">CONCATENATE(D761,E761,F761)</f>
        <v>20171129</v>
      </c>
      <c r="D761" s="1" t="n">
        <v>2017</v>
      </c>
      <c r="E761" s="1" t="n">
        <v>11</v>
      </c>
      <c r="F761" s="1" t="n">
        <v>29</v>
      </c>
      <c r="G761" s="1" t="n">
        <v>15</v>
      </c>
      <c r="H761" s="1" t="n">
        <v>46</v>
      </c>
      <c r="I761" s="1" t="n">
        <v>51</v>
      </c>
      <c r="J761" s="1" t="n">
        <v>415</v>
      </c>
      <c r="K761" s="17" t="s">
        <v>21</v>
      </c>
      <c r="L761" s="1" t="e">
        <f aca="false">IF(#REF!=#REF!,IF(K761="Stroke",IF(K762="Stroke",IF((J762-J761)&lt;0,1000+J762-J761,J762-J761),""),""),"")</f>
        <v>#REF!</v>
      </c>
      <c r="M761" s="1" t="s">
        <v>1</v>
      </c>
      <c r="N761" s="1" t="s">
        <v>2</v>
      </c>
      <c r="O761" s="1" t="n">
        <v>0</v>
      </c>
      <c r="P761" s="1" t="e">
        <f aca="false">IF(#REF!=#REF!,IF(K761="Stroke",IF(K762="Stroke",IF(#REF!=#REF!,IF(Q761=Q762,IF((J762-J761)&lt;0,1000+J762-J761-O761,J762-J761-O761),""),""),""),""),"")</f>
        <v>#REF!</v>
      </c>
      <c r="Q761" s="1" t="n">
        <v>2</v>
      </c>
      <c r="R761" s="1" t="e">
        <f aca="false">IF(#REF!&lt;&gt;#REF!,COUNTIFS($K$112:$K$1378,$K$112,#REF!,#REF!),"")</f>
        <v>#REF!</v>
      </c>
      <c r="S761" s="1" t="e">
        <f aca="false">IF(AND(#REF!&lt;&gt;#REF!,#REF!=#REF!,M761="positive",M762="negative"),1,"")</f>
        <v>#REF!</v>
      </c>
      <c r="T761" s="1" t="e">
        <f aca="false">IF(AND(#REF!=#REF!,K:K="stroke",M:M="positive",S761&lt;&gt;"1"),1,"")</f>
        <v>#REF!</v>
      </c>
      <c r="U761" s="1" t="e">
        <f aca="false">IF((AND(R761&lt;&gt;"",W761&lt;&gt;1,K:K="stroke",M:M="negative",#REF!=#REF!)),IF(W761&lt;&gt;0,"",1),"")</f>
        <v>#REF!</v>
      </c>
      <c r="V761" s="1" t="e">
        <f aca="false">IF(R761="","",(SUM(S761:U761)+W761))</f>
        <v>#REF!</v>
      </c>
      <c r="W761" s="1" t="e">
        <f aca="false">IF(#REF!&lt;&gt;#REF!,COUNTIFS($K$112:$K$1378,"up",#REF!,#REF!),"")</f>
        <v>#REF!</v>
      </c>
      <c r="X761" s="1" t="e">
        <f aca="false">IF(#REF!&lt;&gt;#REF!,COUNTIFS($K$112:$K$1378,"SRS",#REF!,#REF!),"")</f>
        <v>#REF!</v>
      </c>
      <c r="Y761" s="1" t="e">
        <f aca="false">IF(R761&lt;&gt;"",IF(R761=1,"",COUNTIFS($O$112:$O$1378,"&gt;40",#REF!,#REF!)),"")</f>
        <v>#REF!</v>
      </c>
      <c r="Z761" s="11"/>
    </row>
    <row r="762" customFormat="false" ht="15.75" hidden="false" customHeight="false" outlineLevel="0" collapsed="false">
      <c r="A762" s="1" t="n">
        <f aca="false">I762+(H762*60)+(G762*3600)</f>
        <v>56811</v>
      </c>
      <c r="B762" s="2" t="str">
        <f aca="false">CONCATENATE(D762,E762,F762,G762,H762,I762)</f>
        <v>20171129154651</v>
      </c>
      <c r="C762" s="1" t="str">
        <f aca="false">CONCATENATE(D762,E762,F762)</f>
        <v>20171129</v>
      </c>
      <c r="D762" s="1" t="n">
        <v>2017</v>
      </c>
      <c r="E762" s="1" t="n">
        <v>11</v>
      </c>
      <c r="F762" s="1" t="n">
        <v>29</v>
      </c>
      <c r="G762" s="1" t="n">
        <v>15</v>
      </c>
      <c r="H762" s="1" t="n">
        <v>46</v>
      </c>
      <c r="I762" s="1" t="n">
        <v>51</v>
      </c>
      <c r="J762" s="1" t="n">
        <v>436</v>
      </c>
      <c r="K762" s="17" t="s">
        <v>21</v>
      </c>
      <c r="L762" s="1" t="e">
        <f aca="false">IF(#REF!=#REF!,IF(K762="Stroke",IF(K763="Stroke",IF((J763-J762)&lt;0,1000+J763-J762,J763-J762),""),""),"")</f>
        <v>#REF!</v>
      </c>
      <c r="M762" s="1" t="s">
        <v>1</v>
      </c>
      <c r="N762" s="1" t="s">
        <v>2</v>
      </c>
      <c r="O762" s="1" t="n">
        <v>0</v>
      </c>
      <c r="P762" s="1" t="e">
        <f aca="false">IF(#REF!=#REF!,IF(K762="Stroke",IF(K763="Stroke",IF(#REF!=#REF!,IF(Q762=Q763,IF((J763-J762)&lt;0,1000+J763-J762-O762,J763-J762-O762),""),""),""),""),"")</f>
        <v>#REF!</v>
      </c>
      <c r="Q762" s="1" t="n">
        <v>2</v>
      </c>
      <c r="R762" s="1" t="e">
        <f aca="false">IF(#REF!&lt;&gt;#REF!,COUNTIFS($K$112:$K$1378,$K$112,#REF!,#REF!),"")</f>
        <v>#REF!</v>
      </c>
      <c r="S762" s="1" t="e">
        <f aca="false">IF(AND(#REF!&lt;&gt;#REF!,#REF!=#REF!,M762="positive",M763="negative"),1,"")</f>
        <v>#REF!</v>
      </c>
      <c r="T762" s="1" t="e">
        <f aca="false">IF(AND(#REF!=#REF!,K:K="stroke",M:M="positive",S762&lt;&gt;"1"),1,"")</f>
        <v>#REF!</v>
      </c>
      <c r="U762" s="1" t="e">
        <f aca="false">IF((AND(R762&lt;&gt;"",W762&lt;&gt;1,K:K="stroke",M:M="negative",#REF!=#REF!)),IF(W762&lt;&gt;0,"",1),"")</f>
        <v>#REF!</v>
      </c>
      <c r="V762" s="1" t="e">
        <f aca="false">IF(R762="","",(SUM(S762:U762)+W762))</f>
        <v>#REF!</v>
      </c>
      <c r="W762" s="1" t="e">
        <f aca="false">IF(#REF!&lt;&gt;#REF!,COUNTIFS($K$112:$K$1378,"up",#REF!,#REF!),"")</f>
        <v>#REF!</v>
      </c>
      <c r="X762" s="1" t="e">
        <f aca="false">IF(#REF!&lt;&gt;#REF!,COUNTIFS($K$112:$K$1378,"SRS",#REF!,#REF!),"")</f>
        <v>#REF!</v>
      </c>
      <c r="Y762" s="1" t="e">
        <f aca="false">IF(R762&lt;&gt;"",IF(R762=1,"",COUNTIFS($O$112:$O$1378,"&gt;40",#REF!,#REF!)),"")</f>
        <v>#REF!</v>
      </c>
      <c r="Z762" s="11"/>
    </row>
    <row r="763" customFormat="false" ht="15.75" hidden="false" customHeight="false" outlineLevel="0" collapsed="false">
      <c r="A763" s="1" t="n">
        <f aca="false">I763+(H763*60)+(G763*3600)</f>
        <v>56811</v>
      </c>
      <c r="B763" s="2" t="str">
        <f aca="false">CONCATENATE(D763,E763,F763,G763,H763,I763)</f>
        <v>20171129154651</v>
      </c>
      <c r="C763" s="1" t="str">
        <f aca="false">CONCATENATE(D763,E763,F763)</f>
        <v>20171129</v>
      </c>
      <c r="D763" s="1" t="n">
        <v>2017</v>
      </c>
      <c r="E763" s="1" t="n">
        <v>11</v>
      </c>
      <c r="F763" s="1" t="n">
        <v>29</v>
      </c>
      <c r="G763" s="1" t="n">
        <v>15</v>
      </c>
      <c r="H763" s="1" t="n">
        <v>46</v>
      </c>
      <c r="I763" s="1" t="n">
        <v>51</v>
      </c>
      <c r="J763" s="1" t="n">
        <v>467</v>
      </c>
      <c r="K763" s="17" t="s">
        <v>21</v>
      </c>
      <c r="L763" s="1" t="e">
        <f aca="false">IF(#REF!=#REF!,IF(K763="Stroke",IF(K764="Stroke",IF((J764-J763)&lt;0,1000+J764-J763,J764-J763),""),""),"")</f>
        <v>#REF!</v>
      </c>
      <c r="M763" s="1" t="s">
        <v>1</v>
      </c>
      <c r="N763" s="1" t="s">
        <v>2</v>
      </c>
      <c r="O763" s="1" t="n">
        <v>0</v>
      </c>
      <c r="P763" s="1" t="e">
        <f aca="false">IF(#REF!=#REF!,IF(K763="Stroke",IF(K764="Stroke",IF(#REF!=#REF!,IF(Q763=Q764,IF((J764-J763)&lt;0,1000+J764-J763-O763,J764-J763-O763),""),""),""),""),"")</f>
        <v>#REF!</v>
      </c>
      <c r="Q763" s="1" t="n">
        <v>2</v>
      </c>
      <c r="R763" s="1" t="e">
        <f aca="false">IF(#REF!&lt;&gt;#REF!,COUNTIFS($K$112:$K$1378,$K$112,#REF!,#REF!),"")</f>
        <v>#REF!</v>
      </c>
      <c r="S763" s="1" t="e">
        <f aca="false">IF(AND(#REF!&lt;&gt;#REF!,#REF!=#REF!,M763="positive",M764="negative"),1,"")</f>
        <v>#REF!</v>
      </c>
      <c r="T763" s="1" t="e">
        <f aca="false">IF(AND(#REF!=#REF!,K:K="stroke",M:M="positive",S763&lt;&gt;"1"),1,"")</f>
        <v>#REF!</v>
      </c>
      <c r="U763" s="1" t="e">
        <f aca="false">IF((AND(R763&lt;&gt;"",W763&lt;&gt;1,K:K="stroke",M:M="negative",#REF!=#REF!)),IF(W763&lt;&gt;0,"",1),"")</f>
        <v>#REF!</v>
      </c>
      <c r="V763" s="1" t="e">
        <f aca="false">IF(R763="","",(SUM(S763:U763)+W763))</f>
        <v>#REF!</v>
      </c>
      <c r="W763" s="1" t="e">
        <f aca="false">IF(#REF!&lt;&gt;#REF!,COUNTIFS($K$112:$K$1378,"up",#REF!,#REF!),"")</f>
        <v>#REF!</v>
      </c>
      <c r="X763" s="1" t="e">
        <f aca="false">IF(#REF!&lt;&gt;#REF!,COUNTIFS($K$112:$K$1378,"SRS",#REF!,#REF!),"")</f>
        <v>#REF!</v>
      </c>
      <c r="Y763" s="1" t="e">
        <f aca="false">IF(R763&lt;&gt;"",IF(R763=1,"",COUNTIFS($O$112:$O$1378,"&gt;40",#REF!,#REF!)),"")</f>
        <v>#REF!</v>
      </c>
      <c r="Z763" s="11"/>
    </row>
    <row r="764" customFormat="false" ht="15.75" hidden="false" customHeight="false" outlineLevel="0" collapsed="false">
      <c r="A764" s="1" t="n">
        <f aca="false">I764+(H764*60)+(G764*3600)</f>
        <v>56811</v>
      </c>
      <c r="B764" s="2" t="str">
        <f aca="false">CONCATENATE(D764,E764,F764,G764,H764,I764)</f>
        <v>20171129154651</v>
      </c>
      <c r="C764" s="1" t="str">
        <f aca="false">CONCATENATE(D764,E764,F764)</f>
        <v>20171129</v>
      </c>
      <c r="D764" s="1" t="n">
        <v>2017</v>
      </c>
      <c r="E764" s="1" t="n">
        <v>11</v>
      </c>
      <c r="F764" s="1" t="n">
        <v>29</v>
      </c>
      <c r="G764" s="1" t="n">
        <v>15</v>
      </c>
      <c r="H764" s="1" t="n">
        <v>46</v>
      </c>
      <c r="I764" s="1" t="n">
        <v>51</v>
      </c>
      <c r="J764" s="1" t="n">
        <v>607</v>
      </c>
      <c r="K764" s="1" t="s">
        <v>23</v>
      </c>
      <c r="L764" s="1" t="e">
        <f aca="false">IF(#REF!=#REF!,IF(K764="Stroke",IF(K765="Stroke",IF((J765-J764)&lt;0,1000+J765-J764,J765-J764),""),""),"")</f>
        <v>#REF!</v>
      </c>
      <c r="M764" s="1" t="s">
        <v>1</v>
      </c>
      <c r="N764" s="1" t="s">
        <v>2</v>
      </c>
      <c r="O764" s="1" t="n">
        <v>6</v>
      </c>
      <c r="P764" s="1" t="e">
        <f aca="false">IF(#REF!=#REF!,IF(K764="Stroke",IF(K765="Stroke",IF(#REF!=#REF!,IF(Q764=Q765,IF((J765-J764)&lt;0,1000+J765-J764-O764,J765-J764-O764),""),""),""),""),"")</f>
        <v>#REF!</v>
      </c>
      <c r="Q764" s="1" t="n">
        <v>2</v>
      </c>
      <c r="R764" s="1" t="e">
        <f aca="false">IF(#REF!&lt;&gt;#REF!,COUNTIFS($K$112:$K$1378,$K$112,#REF!,#REF!),"")</f>
        <v>#REF!</v>
      </c>
      <c r="S764" s="1" t="e">
        <f aca="false">IF(AND(#REF!&lt;&gt;#REF!,#REF!=#REF!,M764="positive",M765="negative"),1,"")</f>
        <v>#REF!</v>
      </c>
      <c r="T764" s="1" t="e">
        <f aca="false">IF(AND(#REF!=#REF!,K:K="stroke",M:M="positive",S764&lt;&gt;"1"),1,"")</f>
        <v>#REF!</v>
      </c>
      <c r="U764" s="1" t="e">
        <f aca="false">IF((AND(R764&lt;&gt;"",W764&lt;&gt;1,K:K="stroke",M:M="negative",#REF!=#REF!)),IF(W764&lt;&gt;0,"",1),"")</f>
        <v>#REF!</v>
      </c>
      <c r="V764" s="1" t="e">
        <f aca="false">IF(R764="","",(SUM(S764:U764)+W764))</f>
        <v>#REF!</v>
      </c>
      <c r="W764" s="1" t="e">
        <f aca="false">IF(#REF!&lt;&gt;#REF!,COUNTIFS($K$112:$K$1378,"up",#REF!,#REF!),"")</f>
        <v>#REF!</v>
      </c>
      <c r="X764" s="1" t="e">
        <f aca="false">IF(#REF!&lt;&gt;#REF!,COUNTIFS($K$112:$K$1378,"SRS",#REF!,#REF!),"")</f>
        <v>#REF!</v>
      </c>
      <c r="Y764" s="1" t="e">
        <f aca="false">IF(R764&lt;&gt;"",IF(R764=1,"",COUNTIFS($O$112:$O$1378,"&gt;40",#REF!,#REF!)),"")</f>
        <v>#REF!</v>
      </c>
    </row>
    <row r="765" customFormat="false" ht="15.75" hidden="false" customHeight="false" outlineLevel="0" collapsed="false">
      <c r="A765" s="1" t="n">
        <f aca="false">I765+(H765*60)+(G765*3600)</f>
        <v>56811</v>
      </c>
      <c r="B765" s="2" t="str">
        <f aca="false">CONCATENATE(D765,E765,F765,G765,H765,I765)</f>
        <v>20171129154651</v>
      </c>
      <c r="C765" s="1" t="str">
        <f aca="false">CONCATENATE(D765,E765,F765)</f>
        <v>20171129</v>
      </c>
      <c r="D765" s="1" t="n">
        <v>2017</v>
      </c>
      <c r="E765" s="1" t="n">
        <v>11</v>
      </c>
      <c r="F765" s="1" t="n">
        <v>29</v>
      </c>
      <c r="G765" s="1" t="n">
        <v>15</v>
      </c>
      <c r="H765" s="1" t="n">
        <v>46</v>
      </c>
      <c r="I765" s="1" t="n">
        <v>51</v>
      </c>
      <c r="J765" s="1" t="n">
        <v>637</v>
      </c>
      <c r="K765" s="1" t="s">
        <v>23</v>
      </c>
      <c r="L765" s="1" t="e">
        <f aca="false">IF(#REF!=#REF!,IF(K765="Stroke",IF(K766="Stroke",IF((J766-J765)&lt;0,1000+J766-J765,J766-J765),""),""),"")</f>
        <v>#REF!</v>
      </c>
      <c r="M765" s="1" t="s">
        <v>1</v>
      </c>
      <c r="N765" s="1" t="s">
        <v>2</v>
      </c>
      <c r="O765" s="1" t="n">
        <v>1</v>
      </c>
      <c r="P765" s="1" t="e">
        <f aca="false">IF(#REF!=#REF!,IF(K765="Stroke",IF(K766="Stroke",IF(#REF!=#REF!,IF(Q765=Q766,IF((J766-J765)&lt;0,1000+J766-J765-O765,J766-J765-O765),""),""),""),""),"")</f>
        <v>#REF!</v>
      </c>
      <c r="Q765" s="1" t="n">
        <v>2</v>
      </c>
      <c r="R765" s="1" t="e">
        <f aca="false">IF(#REF!&lt;&gt;#REF!,COUNTIFS($K$112:$K$1378,$K$112,#REF!,#REF!),"")</f>
        <v>#REF!</v>
      </c>
      <c r="S765" s="1" t="e">
        <f aca="false">IF(AND(#REF!&lt;&gt;#REF!,#REF!=#REF!,M765="positive",M766="negative"),1,"")</f>
        <v>#REF!</v>
      </c>
      <c r="T765" s="1" t="e">
        <f aca="false">IF(AND(#REF!=#REF!,K:K="stroke",M:M="positive",S765&lt;&gt;"1"),1,"")</f>
        <v>#REF!</v>
      </c>
      <c r="U765" s="1" t="e">
        <f aca="false">IF((AND(R765&lt;&gt;"",W765&lt;&gt;1,K:K="stroke",M:M="negative",#REF!=#REF!)),IF(W765&lt;&gt;0,"",1),"")</f>
        <v>#REF!</v>
      </c>
      <c r="V765" s="1" t="e">
        <f aca="false">IF(R765="","",(SUM(S765:U765)+W765))</f>
        <v>#REF!</v>
      </c>
      <c r="W765" s="1" t="e">
        <f aca="false">IF(#REF!&lt;&gt;#REF!,COUNTIFS($K$112:$K$1378,"up",#REF!,#REF!),"")</f>
        <v>#REF!</v>
      </c>
      <c r="X765" s="1" t="e">
        <f aca="false">IF(#REF!&lt;&gt;#REF!,COUNTIFS($K$112:$K$1378,"SRS",#REF!,#REF!),"")</f>
        <v>#REF!</v>
      </c>
      <c r="Y765" s="1" t="e">
        <f aca="false">IF(R765&lt;&gt;"",IF(R765=1,"",COUNTIFS($O$112:$O$1378,"&gt;40",#REF!,#REF!)),"")</f>
        <v>#REF!</v>
      </c>
    </row>
    <row r="766" customFormat="false" ht="15.75" hidden="false" customHeight="false" outlineLevel="0" collapsed="false">
      <c r="A766" s="1" t="n">
        <f aca="false">I766+(H766*60)+(G766*3600)</f>
        <v>56811</v>
      </c>
      <c r="B766" s="2" t="str">
        <f aca="false">CONCATENATE(D766,E766,F766,G766,H766,I766)</f>
        <v>20171129154651</v>
      </c>
      <c r="C766" s="1" t="str">
        <f aca="false">CONCATENATE(D766,E766,F766)</f>
        <v>20171129</v>
      </c>
      <c r="D766" s="1" t="n">
        <v>2017</v>
      </c>
      <c r="E766" s="1" t="n">
        <v>11</v>
      </c>
      <c r="F766" s="1" t="n">
        <v>29</v>
      </c>
      <c r="G766" s="1" t="n">
        <v>15</v>
      </c>
      <c r="H766" s="1" t="n">
        <v>46</v>
      </c>
      <c r="I766" s="1" t="n">
        <v>51</v>
      </c>
      <c r="J766" s="1" t="n">
        <v>678</v>
      </c>
      <c r="K766" s="1" t="s">
        <v>23</v>
      </c>
      <c r="L766" s="1" t="e">
        <f aca="false">IF(#REF!=#REF!,IF(K766="Stroke",IF(K767="Stroke",IF((J767-J766)&lt;0,1000+J767-J766,J767-J766),""),""),"")</f>
        <v>#REF!</v>
      </c>
      <c r="M766" s="1" t="s">
        <v>1</v>
      </c>
      <c r="N766" s="1" t="s">
        <v>2</v>
      </c>
      <c r="O766" s="1" t="n">
        <v>6</v>
      </c>
      <c r="P766" s="1" t="e">
        <f aca="false">IF(#REF!=#REF!,IF(K766="Stroke",IF(K767="Stroke",IF(#REF!=#REF!,IF(Q766=Q767,IF((J767-J766)&lt;0,1000+J767-J766-O766,J767-J766-O766),""),""),""),""),"")</f>
        <v>#REF!</v>
      </c>
      <c r="Q766" s="1" t="n">
        <v>2</v>
      </c>
      <c r="R766" s="1" t="e">
        <f aca="false">IF(#REF!&lt;&gt;#REF!,COUNTIFS($K$112:$K$1378,$K$112,#REF!,#REF!),"")</f>
        <v>#REF!</v>
      </c>
      <c r="S766" s="1" t="e">
        <f aca="false">IF(AND(#REF!&lt;&gt;#REF!,#REF!=#REF!,M766="positive",M767="negative"),1,"")</f>
        <v>#REF!</v>
      </c>
      <c r="T766" s="1" t="e">
        <f aca="false">IF(AND(#REF!=#REF!,K:K="stroke",M:M="positive",S766&lt;&gt;"1"),1,"")</f>
        <v>#REF!</v>
      </c>
      <c r="U766" s="1" t="e">
        <f aca="false">IF((AND(R766&lt;&gt;"",W766&lt;&gt;1,K:K="stroke",M:M="negative",#REF!=#REF!)),IF(W766&lt;&gt;0,"",1),"")</f>
        <v>#REF!</v>
      </c>
      <c r="V766" s="1" t="e">
        <f aca="false">IF(R766="","",(SUM(S766:U766)+W766))</f>
        <v>#REF!</v>
      </c>
      <c r="W766" s="1" t="e">
        <f aca="false">IF(#REF!&lt;&gt;#REF!,COUNTIFS($K$112:$K$1378,"up",#REF!,#REF!),"")</f>
        <v>#REF!</v>
      </c>
      <c r="X766" s="1" t="e">
        <f aca="false">IF(#REF!&lt;&gt;#REF!,COUNTIFS($K$112:$K$1378,"SRS",#REF!,#REF!),"")</f>
        <v>#REF!</v>
      </c>
      <c r="Y766" s="1" t="e">
        <f aca="false">IF(R766&lt;&gt;"",IF(R766=1,"",COUNTIFS($O$112:$O$1378,"&gt;40",#REF!,#REF!)),"")</f>
        <v>#REF!</v>
      </c>
    </row>
    <row r="767" customFormat="false" ht="15.75" hidden="false" customHeight="false" outlineLevel="0" collapsed="false">
      <c r="A767" s="1" t="n">
        <f aca="false">I767+(H767*60)+(G767*3600)</f>
        <v>56811</v>
      </c>
      <c r="B767" s="2" t="str">
        <f aca="false">CONCATENATE(D767,E767,F767,G767,H767,I767)</f>
        <v>20171129154651</v>
      </c>
      <c r="C767" s="1" t="str">
        <f aca="false">CONCATENATE(D767,E767,F767)</f>
        <v>20171129</v>
      </c>
      <c r="D767" s="1" t="n">
        <v>2017</v>
      </c>
      <c r="E767" s="1" t="n">
        <v>11</v>
      </c>
      <c r="F767" s="1" t="n">
        <v>29</v>
      </c>
      <c r="G767" s="1" t="n">
        <v>15</v>
      </c>
      <c r="H767" s="1" t="n">
        <v>46</v>
      </c>
      <c r="I767" s="1" t="n">
        <v>51</v>
      </c>
      <c r="J767" s="1" t="n">
        <v>708</v>
      </c>
      <c r="K767" s="1" t="s">
        <v>23</v>
      </c>
      <c r="L767" s="1" t="e">
        <f aca="false">IF(#REF!=#REF!,IF(K767="Stroke",IF(K768="Stroke",IF((J768-J767)&lt;0,1000+J768-J767,J768-J767),""),""),"")</f>
        <v>#REF!</v>
      </c>
      <c r="M767" s="1" t="s">
        <v>1</v>
      </c>
      <c r="N767" s="1" t="s">
        <v>2</v>
      </c>
      <c r="O767" s="1" t="n">
        <v>28</v>
      </c>
      <c r="P767" s="1" t="e">
        <f aca="false">IF(#REF!=#REF!,IF(K767="Stroke",IF(K768="Stroke",IF(#REF!=#REF!,IF(Q767=Q768,IF((J768-J767)&lt;0,1000+J768-J767-O767,J768-J767-O767),""),""),""),""),"")</f>
        <v>#REF!</v>
      </c>
      <c r="Q767" s="1" t="n">
        <v>2</v>
      </c>
      <c r="R767" s="1" t="e">
        <f aca="false">IF(#REF!&lt;&gt;#REF!,COUNTIFS($K$112:$K$1378,$K$112,#REF!,#REF!),"")</f>
        <v>#REF!</v>
      </c>
      <c r="S767" s="1" t="e">
        <f aca="false">IF(AND(#REF!&lt;&gt;#REF!,#REF!=#REF!,M767="positive",M768="negative"),1,"")</f>
        <v>#REF!</v>
      </c>
      <c r="T767" s="1" t="e">
        <f aca="false">IF(AND(#REF!=#REF!,K:K="stroke",M:M="positive",S767&lt;&gt;"1"),1,"")</f>
        <v>#REF!</v>
      </c>
      <c r="U767" s="1" t="e">
        <f aca="false">IF((AND(R767&lt;&gt;"",W767&lt;&gt;1,K:K="stroke",M:M="negative",#REF!=#REF!)),IF(W767&lt;&gt;0,"",1),"")</f>
        <v>#REF!</v>
      </c>
      <c r="V767" s="1" t="e">
        <f aca="false">IF(R767="","",(SUM(S767:U767)+W767))</f>
        <v>#REF!</v>
      </c>
      <c r="W767" s="1" t="e">
        <f aca="false">IF(#REF!&lt;&gt;#REF!,COUNTIFS($K$112:$K$1378,"up",#REF!,#REF!),"")</f>
        <v>#REF!</v>
      </c>
      <c r="X767" s="1" t="e">
        <f aca="false">IF(#REF!&lt;&gt;#REF!,COUNTIFS($K$112:$K$1378,"SRS",#REF!,#REF!),"")</f>
        <v>#REF!</v>
      </c>
      <c r="Y767" s="1" t="e">
        <f aca="false">IF(R767&lt;&gt;"",IF(R767=1,"",COUNTIFS($O$112:$O$1378,"&gt;40",#REF!,#REF!)),"")</f>
        <v>#REF!</v>
      </c>
    </row>
    <row r="768" customFormat="false" ht="15.75" hidden="false" customHeight="false" outlineLevel="0" collapsed="false">
      <c r="A768" s="1" t="n">
        <f aca="false">I768+(H768*60)+(G768*3600)</f>
        <v>56811</v>
      </c>
      <c r="B768" s="2" t="str">
        <f aca="false">CONCATENATE(D768,E768,F768,G768,H768,I768)</f>
        <v>20171129154651</v>
      </c>
      <c r="C768" s="1" t="str">
        <f aca="false">CONCATENATE(D768,E768,F768)</f>
        <v>20171129</v>
      </c>
      <c r="D768" s="1" t="n">
        <v>2017</v>
      </c>
      <c r="E768" s="1" t="n">
        <v>11</v>
      </c>
      <c r="F768" s="1" t="n">
        <v>29</v>
      </c>
      <c r="G768" s="1" t="n">
        <v>15</v>
      </c>
      <c r="H768" s="1" t="n">
        <v>46</v>
      </c>
      <c r="I768" s="1" t="n">
        <v>51</v>
      </c>
      <c r="J768" s="1" t="n">
        <v>826</v>
      </c>
      <c r="K768" s="1" t="s">
        <v>23</v>
      </c>
      <c r="L768" s="1" t="e">
        <f aca="false">IF(#REF!=#REF!,IF(K768="Stroke",IF(K769="Stroke",IF((J769-J768)&lt;0,1000+J769-J768,J769-J768),""),""),"")</f>
        <v>#REF!</v>
      </c>
      <c r="M768" s="1" t="s">
        <v>1</v>
      </c>
      <c r="N768" s="1" t="s">
        <v>2</v>
      </c>
      <c r="O768" s="1" t="n">
        <v>1</v>
      </c>
      <c r="P768" s="1" t="e">
        <f aca="false">IF(#REF!=#REF!,IF(K768="Stroke",IF(K769="Stroke",IF(#REF!=#REF!,IF(Q768=Q769,IF((J769-J768)&lt;0,1000+J769-J768-O768,J769-J768-O768),""),""),""),""),"")</f>
        <v>#REF!</v>
      </c>
      <c r="Q768" s="1" t="n">
        <v>2</v>
      </c>
      <c r="R768" s="1" t="e">
        <f aca="false">IF(#REF!&lt;&gt;#REF!,COUNTIFS($K$112:$K$1378,$K$112,#REF!,#REF!),"")</f>
        <v>#REF!</v>
      </c>
      <c r="S768" s="1" t="e">
        <f aca="false">IF(AND(#REF!&lt;&gt;#REF!,#REF!=#REF!,M768="positive",M769="negative"),1,"")</f>
        <v>#REF!</v>
      </c>
      <c r="T768" s="1" t="e">
        <f aca="false">IF(AND(#REF!=#REF!,K:K="stroke",M:M="positive",S768&lt;&gt;"1"),1,"")</f>
        <v>#REF!</v>
      </c>
      <c r="U768" s="1" t="e">
        <f aca="false">IF((AND(R768&lt;&gt;"",W768&lt;&gt;1,K:K="stroke",M:M="negative",#REF!=#REF!)),IF(W768&lt;&gt;0,"",1),"")</f>
        <v>#REF!</v>
      </c>
      <c r="V768" s="1" t="e">
        <f aca="false">IF(R768="","",(SUM(S768:U768)+W768))</f>
        <v>#REF!</v>
      </c>
      <c r="W768" s="1" t="e">
        <f aca="false">IF(#REF!&lt;&gt;#REF!,COUNTIFS($K$112:$K$1378,"up",#REF!,#REF!),"")</f>
        <v>#REF!</v>
      </c>
      <c r="X768" s="1" t="e">
        <f aca="false">IF(#REF!&lt;&gt;#REF!,COUNTIFS($K$112:$K$1378,"SRS",#REF!,#REF!),"")</f>
        <v>#REF!</v>
      </c>
      <c r="Y768" s="1" t="e">
        <f aca="false">IF(R768&lt;&gt;"",IF(R768=1,"",COUNTIFS($O$112:$O$1378,"&gt;40",#REF!,#REF!)),"")</f>
        <v>#REF!</v>
      </c>
    </row>
    <row r="769" customFormat="false" ht="15.75" hidden="false" customHeight="false" outlineLevel="0" collapsed="false">
      <c r="A769" s="5" t="n">
        <f aca="false">I769+(H769*60)+(G769*3600)</f>
        <v>57853</v>
      </c>
      <c r="B769" s="6" t="str">
        <f aca="false">CONCATENATE(D769,E769,F769,G769,H769,I769)</f>
        <v>2017112916413</v>
      </c>
      <c r="C769" s="5" t="str">
        <f aca="false">CONCATENATE(D769,E769,F769)</f>
        <v>20171129</v>
      </c>
      <c r="D769" s="5" t="n">
        <v>2017</v>
      </c>
      <c r="E769" s="5" t="n">
        <v>11</v>
      </c>
      <c r="F769" s="5" t="n">
        <v>29</v>
      </c>
      <c r="G769" s="5" t="n">
        <v>16</v>
      </c>
      <c r="H769" s="5" t="n">
        <v>4</v>
      </c>
      <c r="I769" s="5" t="n">
        <v>13</v>
      </c>
      <c r="J769" s="5" t="n">
        <v>344</v>
      </c>
      <c r="K769" s="5" t="s">
        <v>11</v>
      </c>
      <c r="L769" s="5" t="e">
        <f aca="false">IF(#REF!=#REF!,IF(K769="Stroke",IF(K770="Stroke",IF((J770-J769)&lt;0,1000+J770-J769,J770-J769),""),""),"")</f>
        <v>#REF!</v>
      </c>
      <c r="M769" s="5" t="s">
        <v>1</v>
      </c>
      <c r="N769" s="12" t="s">
        <v>41</v>
      </c>
      <c r="O769" s="12" t="n">
        <v>3</v>
      </c>
      <c r="P769" s="5" t="e">
        <f aca="false">IF(#REF!=#REF!,IF(K769="Stroke",IF(K770="Stroke",IF(#REF!=#REF!,IF(Q769=Q770,IF((J770-J769)&lt;0,1000+J770-J769-O769,J770-J769-O769),""),""),""),""),"")</f>
        <v>#REF!</v>
      </c>
      <c r="Q769" s="5" t="n">
        <v>1</v>
      </c>
      <c r="R769" s="5" t="e">
        <f aca="false">IF(#REF!&lt;&gt;#REF!,COUNTIFS($K$112:$K$1378,$K$112,#REF!,#REF!),"")</f>
        <v>#REF!</v>
      </c>
      <c r="S769" s="5" t="e">
        <f aca="false">IF(AND(#REF!&lt;&gt;#REF!,#REF!=#REF!,M769="positive",M770="negative"),1,"")</f>
        <v>#REF!</v>
      </c>
      <c r="T769" s="5" t="e">
        <f aca="false">IF(AND(#REF!=#REF!,K:K="stroke",M:M="positive",S769&lt;&gt;"1"),1,"")</f>
        <v>#REF!</v>
      </c>
      <c r="U769" s="5" t="e">
        <f aca="false">IF((AND(R769&lt;&gt;"",W769&lt;&gt;1,K:K="stroke",M:M="negative",#REF!=#REF!)),IF(W769&lt;&gt;0,"",1),"")</f>
        <v>#REF!</v>
      </c>
      <c r="V769" s="5" t="e">
        <f aca="false">IF(R769="","",(SUM(S769:U769)+W769))</f>
        <v>#REF!</v>
      </c>
      <c r="W769" s="5" t="e">
        <f aca="false">IF(#REF!&lt;&gt;#REF!,COUNTIFS($K$112:$K$1378,"up",#REF!,#REF!),"")</f>
        <v>#REF!</v>
      </c>
      <c r="X769" s="5" t="e">
        <f aca="false">IF(#REF!&lt;&gt;#REF!,COUNTIFS($K$112:$K$1378,"SRS",#REF!,#REF!),"")</f>
        <v>#REF!</v>
      </c>
      <c r="Y769" s="5" t="e">
        <f aca="false">IF(R769&lt;&gt;"",IF(R769=1,"",COUNTIFS($O$112:$O$1378,"&gt;40",#REF!,#REF!)),"")</f>
        <v>#REF!</v>
      </c>
      <c r="Z769" s="5"/>
      <c r="AA769" s="5"/>
      <c r="AB769" s="5"/>
      <c r="AC769" s="5"/>
      <c r="AD769" s="5"/>
      <c r="AE769" s="5"/>
      <c r="AF769" s="5"/>
      <c r="AG769" s="5"/>
      <c r="AH769" s="5"/>
    </row>
    <row r="770" customFormat="false" ht="15.75" hidden="false" customHeight="false" outlineLevel="0" collapsed="false">
      <c r="A770" s="5" t="n">
        <f aca="false">I770+(H770*60)+(G770*3600)</f>
        <v>62649</v>
      </c>
      <c r="B770" s="6" t="str">
        <f aca="false">CONCATENATE(D770,E770,F770,G770,H770,I770)</f>
        <v>2017112917249</v>
      </c>
      <c r="C770" s="5" t="str">
        <f aca="false">CONCATENATE(D770,E770,F770)</f>
        <v>20171129</v>
      </c>
      <c r="D770" s="5" t="n">
        <v>2017</v>
      </c>
      <c r="E770" s="5" t="n">
        <v>11</v>
      </c>
      <c r="F770" s="5" t="n">
        <v>29</v>
      </c>
      <c r="G770" s="5" t="n">
        <v>17</v>
      </c>
      <c r="H770" s="5" t="n">
        <v>24</v>
      </c>
      <c r="I770" s="5" t="n">
        <v>9</v>
      </c>
      <c r="J770" s="5" t="n">
        <v>116</v>
      </c>
      <c r="K770" s="5" t="s">
        <v>17</v>
      </c>
      <c r="L770" s="5" t="e">
        <f aca="false">IF(#REF!=#REF!,IF(K770="Stroke",IF(K771="Stroke",IF((J771-J770)&lt;0,1000+J771-J770,J771-J770),""),""),"")</f>
        <v>#REF!</v>
      </c>
      <c r="M770" s="5" t="s">
        <v>1</v>
      </c>
      <c r="N770" s="5" t="s">
        <v>2</v>
      </c>
      <c r="O770" s="5" t="n">
        <v>524</v>
      </c>
      <c r="P770" s="5" t="e">
        <f aca="false">IF(#REF!=#REF!,IF(K770="Stroke",IF(K771="Stroke",IF(#REF!=#REF!,IF(Q770=Q771,IF((J771-J770)&lt;0,1000+J771-J770-O770,J771-J770-O770),""),""),""),""),"")</f>
        <v>#REF!</v>
      </c>
      <c r="Q770" s="5" t="n">
        <v>1</v>
      </c>
      <c r="R770" s="5" t="e">
        <f aca="false">IF(#REF!&lt;&gt;#REF!,COUNTIFS($K$112:$K$1378,$K$112,#REF!,#REF!),"")</f>
        <v>#REF!</v>
      </c>
      <c r="S770" s="5" t="e">
        <f aca="false">IF(AND(#REF!&lt;&gt;#REF!,#REF!=#REF!,M770="positive",M771="negative"),1,"")</f>
        <v>#REF!</v>
      </c>
      <c r="T770" s="5" t="e">
        <f aca="false">IF(AND(#REF!=#REF!,K:K="stroke",M:M="positive",S770&lt;&gt;"1"),1,"")</f>
        <v>#REF!</v>
      </c>
      <c r="U770" s="5" t="e">
        <f aca="false">IF((AND(R770&lt;&gt;"",W770&lt;&gt;1,K:K="stroke",M:M="negative",#REF!=#REF!)),IF(W770&lt;&gt;0,"",1),"")</f>
        <v>#REF!</v>
      </c>
      <c r="V770" s="5" t="e">
        <f aca="false">IF(R770="","",(SUM(S770:U770)+W770))</f>
        <v>#REF!</v>
      </c>
      <c r="W770" s="5" t="e">
        <f aca="false">IF(#REF!&lt;&gt;#REF!,COUNTIFS($K$112:$K$1378,"up",#REF!,#REF!),"")</f>
        <v>#REF!</v>
      </c>
      <c r="X770" s="5" t="e">
        <f aca="false">IF(#REF!&lt;&gt;#REF!,COUNTIFS($K$112:$K$1378,"SRS",#REF!,#REF!),"")</f>
        <v>#REF!</v>
      </c>
      <c r="Y770" s="5" t="e">
        <f aca="false">IF(R770&lt;&gt;"",IF(R770=1,"",COUNTIFS($O$112:$O$1378,"&gt;40",#REF!,#REF!)),"")</f>
        <v>#REF!</v>
      </c>
      <c r="Z770" s="5" t="s">
        <v>71</v>
      </c>
      <c r="AA770" s="5"/>
      <c r="AB770" s="5"/>
      <c r="AC770" s="5"/>
      <c r="AD770" s="5"/>
      <c r="AE770" s="5"/>
      <c r="AF770" s="5"/>
      <c r="AG770" s="5"/>
      <c r="AH770" s="5"/>
    </row>
    <row r="771" customFormat="false" ht="15.75" hidden="false" customHeight="false" outlineLevel="0" collapsed="false">
      <c r="A771" s="1" t="n">
        <f aca="false">I771+(H771*60)+(G771*3600)</f>
        <v>62649</v>
      </c>
      <c r="B771" s="2" t="str">
        <f aca="false">CONCATENATE(D771,E771,F771,G771,H771,I771)</f>
        <v>2017112917249</v>
      </c>
      <c r="C771" s="1" t="str">
        <f aca="false">CONCATENATE(D771,E771,F771)</f>
        <v>20171129</v>
      </c>
      <c r="D771" s="1" t="n">
        <v>2017</v>
      </c>
      <c r="E771" s="1" t="n">
        <v>11</v>
      </c>
      <c r="F771" s="1" t="n">
        <v>29</v>
      </c>
      <c r="G771" s="1" t="n">
        <v>17</v>
      </c>
      <c r="H771" s="1" t="n">
        <v>24</v>
      </c>
      <c r="I771" s="1" t="n">
        <v>9</v>
      </c>
      <c r="J771" s="1" t="n">
        <v>149</v>
      </c>
      <c r="K771" s="1" t="s">
        <v>17</v>
      </c>
      <c r="L771" s="1" t="e">
        <f aca="false">IF(#REF!=#REF!,IF(K771="Stroke",IF(K772="Stroke",IF((J772-J771)&lt;0,1000+J772-J771,J772-J771),""),""),"")</f>
        <v>#REF!</v>
      </c>
      <c r="M771" s="1" t="s">
        <v>1</v>
      </c>
      <c r="N771" s="1" t="s">
        <v>2</v>
      </c>
      <c r="O771" s="1" t="n">
        <v>451</v>
      </c>
      <c r="P771" s="1" t="e">
        <f aca="false">IF(#REF!=#REF!,IF(K771="Stroke",IF(K772="Stroke",IF(#REF!=#REF!,IF(Q771=Q772,IF((J772-J771)&lt;0,1000+J772-J771-O771,J772-J771-O771),""),""),""),""),"")</f>
        <v>#REF!</v>
      </c>
      <c r="Q771" s="1" t="n">
        <v>2</v>
      </c>
      <c r="R771" s="1" t="e">
        <f aca="false">IF(#REF!&lt;&gt;#REF!,COUNTIFS($K$112:$K$1378,$K$112,#REF!,#REF!),"")</f>
        <v>#REF!</v>
      </c>
      <c r="S771" s="1" t="e">
        <f aca="false">IF(AND(#REF!&lt;&gt;#REF!,#REF!=#REF!,M771="positive",M772="negative"),1,"")</f>
        <v>#REF!</v>
      </c>
      <c r="T771" s="1" t="e">
        <f aca="false">IF(AND(#REF!=#REF!,K:K="stroke",M:M="positive",S771&lt;&gt;"1"),1,"")</f>
        <v>#REF!</v>
      </c>
      <c r="U771" s="1" t="e">
        <f aca="false">IF((AND(R771&lt;&gt;"",W771&lt;&gt;1,K:K="stroke",M:M="negative",#REF!=#REF!)),IF(W771&lt;&gt;0,"",1),"")</f>
        <v>#REF!</v>
      </c>
      <c r="V771" s="1" t="e">
        <f aca="false">IF(R771="","",(SUM(S771:U771)+W771))</f>
        <v>#REF!</v>
      </c>
      <c r="W771" s="1" t="e">
        <f aca="false">IF(#REF!&lt;&gt;#REF!,COUNTIFS($K$112:$K$1378,"up",#REF!,#REF!),"")</f>
        <v>#REF!</v>
      </c>
      <c r="X771" s="1" t="e">
        <f aca="false">IF(#REF!&lt;&gt;#REF!,COUNTIFS($K$112:$K$1378,"SRS",#REF!,#REF!),"")</f>
        <v>#REF!</v>
      </c>
      <c r="Y771" s="1" t="e">
        <f aca="false">IF(R771&lt;&gt;"",IF(R771=1,"",COUNTIFS($O$112:$O$1378,"&gt;40",#REF!,#REF!)),"")</f>
        <v>#REF!</v>
      </c>
      <c r="Z771" s="1" t="s">
        <v>69</v>
      </c>
    </row>
    <row r="772" customFormat="false" ht="15.75" hidden="false" customHeight="false" outlineLevel="0" collapsed="false">
      <c r="A772" s="1" t="n">
        <f aca="false">I772+(H772*60)+(G772*3600)</f>
        <v>62649</v>
      </c>
      <c r="B772" s="2" t="str">
        <f aca="false">CONCATENATE(D772,E772,F772,G772,H772,I772)</f>
        <v>2017112917249</v>
      </c>
      <c r="C772" s="1" t="str">
        <f aca="false">CONCATENATE(D772,E772,F772)</f>
        <v>20171129</v>
      </c>
      <c r="D772" s="1" t="n">
        <v>2017</v>
      </c>
      <c r="E772" s="1" t="n">
        <v>11</v>
      </c>
      <c r="F772" s="1" t="n">
        <v>29</v>
      </c>
      <c r="G772" s="1" t="n">
        <v>17</v>
      </c>
      <c r="H772" s="1" t="n">
        <v>24</v>
      </c>
      <c r="I772" s="1" t="n">
        <v>9</v>
      </c>
      <c r="J772" s="1" t="n">
        <v>349</v>
      </c>
      <c r="K772" s="17" t="s">
        <v>21</v>
      </c>
      <c r="L772" s="1" t="e">
        <f aca="false">IF(#REF!=#REF!,IF(K772="Stroke",IF(K773="Stroke",IF((J773-J772)&lt;0,1000+J773-J772,J773-J772),""),""),"")</f>
        <v>#REF!</v>
      </c>
      <c r="M772" s="1" t="s">
        <v>1</v>
      </c>
      <c r="N772" s="1" t="s">
        <v>2</v>
      </c>
      <c r="O772" s="1" t="n">
        <v>0</v>
      </c>
      <c r="P772" s="1" t="e">
        <f aca="false">IF(#REF!=#REF!,IF(K772="Stroke",IF(K773="Stroke",IF(#REF!=#REF!,IF(Q772=Q773,IF((J773-J772)&lt;0,1000+J773-J772-O772,J773-J772-O772),""),""),""),""),"")</f>
        <v>#REF!</v>
      </c>
      <c r="Q772" s="1" t="n">
        <v>1</v>
      </c>
      <c r="R772" s="1" t="e">
        <f aca="false">IF(#REF!&lt;&gt;#REF!,COUNTIFS($K$112:$K$1378,$K$112,#REF!,#REF!),"")</f>
        <v>#REF!</v>
      </c>
      <c r="S772" s="1" t="e">
        <f aca="false">IF(AND(#REF!&lt;&gt;#REF!,#REF!=#REF!,M772="positive",M773="negative"),1,"")</f>
        <v>#REF!</v>
      </c>
      <c r="T772" s="1" t="e">
        <f aca="false">IF(AND(#REF!=#REF!,K:K="stroke",M:M="positive",S772&lt;&gt;"1"),1,"")</f>
        <v>#REF!</v>
      </c>
      <c r="U772" s="1" t="e">
        <f aca="false">IF((AND(R772&lt;&gt;"",W772&lt;&gt;1,K:K="stroke",M:M="negative",#REF!=#REF!)),IF(W772&lt;&gt;0,"",1),"")</f>
        <v>#REF!</v>
      </c>
      <c r="V772" s="1" t="e">
        <f aca="false">IF(R772="","",(SUM(S772:U772)+W772))</f>
        <v>#REF!</v>
      </c>
      <c r="W772" s="1" t="e">
        <f aca="false">IF(#REF!&lt;&gt;#REF!,COUNTIFS($K$112:$K$1378,"up",#REF!,#REF!),"")</f>
        <v>#REF!</v>
      </c>
      <c r="X772" s="1" t="e">
        <f aca="false">IF(#REF!&lt;&gt;#REF!,COUNTIFS($K$112:$K$1378,"SRS",#REF!,#REF!),"")</f>
        <v>#REF!</v>
      </c>
      <c r="Y772" s="1" t="e">
        <f aca="false">IF(R772&lt;&gt;"",IF(R772=1,"",COUNTIFS($O$112:$O$1378,"&gt;40",#REF!,#REF!)),"")</f>
        <v>#REF!</v>
      </c>
    </row>
    <row r="773" s="5" customFormat="true" ht="15.75" hidden="false" customHeight="false" outlineLevel="0" collapsed="false">
      <c r="A773" s="1" t="n">
        <f aca="false">I773+(H773*60)+(G773*3600)</f>
        <v>62649</v>
      </c>
      <c r="B773" s="2" t="str">
        <f aca="false">CONCATENATE(D773,E773,F773,G773,H773,I773)</f>
        <v>2017112917249</v>
      </c>
      <c r="C773" s="1" t="str">
        <f aca="false">CONCATENATE(D773,E773,F773)</f>
        <v>20171129</v>
      </c>
      <c r="D773" s="1" t="n">
        <v>2017</v>
      </c>
      <c r="E773" s="1" t="n">
        <v>11</v>
      </c>
      <c r="F773" s="1" t="n">
        <v>29</v>
      </c>
      <c r="G773" s="1" t="n">
        <v>17</v>
      </c>
      <c r="H773" s="1" t="n">
        <v>24</v>
      </c>
      <c r="I773" s="1" t="n">
        <v>9</v>
      </c>
      <c r="J773" s="1" t="n">
        <v>388</v>
      </c>
      <c r="K773" s="17" t="s">
        <v>21</v>
      </c>
      <c r="L773" s="1" t="e">
        <f aca="false">IF(#REF!=#REF!,IF(K773="Stroke",IF(K774="Stroke",IF((J774-J773)&lt;0,1000+J774-J773,J774-J773),""),""),"")</f>
        <v>#REF!</v>
      </c>
      <c r="M773" s="1" t="s">
        <v>1</v>
      </c>
      <c r="N773" s="1" t="s">
        <v>2</v>
      </c>
      <c r="O773" s="1" t="n">
        <v>0</v>
      </c>
      <c r="P773" s="1" t="e">
        <f aca="false">IF(#REF!=#REF!,IF(K773="Stroke",IF(K774="Stroke",IF(#REF!=#REF!,IF(Q773=Q774,IF((J774-J773)&lt;0,1000+J774-J773-O773,J774-J773-O773),""),""),""),""),"")</f>
        <v>#REF!</v>
      </c>
      <c r="Q773" s="1" t="n">
        <v>1</v>
      </c>
      <c r="R773" s="1" t="e">
        <f aca="false">IF(#REF!&lt;&gt;#REF!,COUNTIFS($K$112:$K$1378,$K$112,#REF!,#REF!),"")</f>
        <v>#REF!</v>
      </c>
      <c r="S773" s="1" t="e">
        <f aca="false">IF(AND(#REF!&lt;&gt;#REF!,#REF!=#REF!,M773="positive",M774="negative"),1,"")</f>
        <v>#REF!</v>
      </c>
      <c r="T773" s="1" t="e">
        <f aca="false">IF(AND(#REF!=#REF!,K:K="stroke",M:M="positive",S773&lt;&gt;"1"),1,"")</f>
        <v>#REF!</v>
      </c>
      <c r="U773" s="1" t="e">
        <f aca="false">IF((AND(R773&lt;&gt;"",W773&lt;&gt;1,K:K="stroke",M:M="negative",#REF!=#REF!)),IF(W773&lt;&gt;0,"",1),"")</f>
        <v>#REF!</v>
      </c>
      <c r="V773" s="1" t="e">
        <f aca="false">IF(R773="","",(SUM(S773:U773)+W773))</f>
        <v>#REF!</v>
      </c>
      <c r="W773" s="1" t="e">
        <f aca="false">IF(#REF!&lt;&gt;#REF!,COUNTIFS($K$112:$K$1378,"up",#REF!,#REF!),"")</f>
        <v>#REF!</v>
      </c>
      <c r="X773" s="1" t="e">
        <f aca="false">IF(#REF!&lt;&gt;#REF!,COUNTIFS($K$112:$K$1378,"SRS",#REF!,#REF!),"")</f>
        <v>#REF!</v>
      </c>
      <c r="Y773" s="1" t="e">
        <f aca="false">IF(R773&lt;&gt;"",IF(R773=1,"",COUNTIFS($O$112:$O$1378,"&gt;40",#REF!,#REF!)),"")</f>
        <v>#REF!</v>
      </c>
      <c r="Z773" s="12" t="s">
        <v>70</v>
      </c>
      <c r="AA773" s="1"/>
      <c r="AB773" s="1"/>
      <c r="AC773" s="1"/>
      <c r="AD773" s="1"/>
      <c r="AE773" s="1"/>
      <c r="AF773" s="1"/>
      <c r="AG773" s="1"/>
      <c r="AH773" s="1"/>
    </row>
    <row r="774" customFormat="false" ht="15.75" hidden="false" customHeight="false" outlineLevel="0" collapsed="false">
      <c r="A774" s="1" t="n">
        <f aca="false">I774+(H774*60)+(G774*3600)</f>
        <v>62649</v>
      </c>
      <c r="B774" s="2" t="str">
        <f aca="false">CONCATENATE(D774,E774,F774,G774,H774,I774)</f>
        <v>2017112917249</v>
      </c>
      <c r="C774" s="1" t="str">
        <f aca="false">CONCATENATE(D774,E774,F774)</f>
        <v>20171129</v>
      </c>
      <c r="D774" s="1" t="n">
        <v>2017</v>
      </c>
      <c r="E774" s="1" t="n">
        <v>11</v>
      </c>
      <c r="F774" s="1" t="n">
        <v>29</v>
      </c>
      <c r="G774" s="1" t="n">
        <v>17</v>
      </c>
      <c r="H774" s="1" t="n">
        <v>24</v>
      </c>
      <c r="I774" s="1" t="n">
        <v>9</v>
      </c>
      <c r="J774" s="1" t="n">
        <v>399</v>
      </c>
      <c r="K774" s="17" t="s">
        <v>21</v>
      </c>
      <c r="L774" s="1" t="e">
        <f aca="false">IF(#REF!=#REF!,IF(K774="Stroke",IF(K775="Stroke",IF((J775-J774)&lt;0,1000+J775-J774,J775-J774),""),""),"")</f>
        <v>#REF!</v>
      </c>
      <c r="M774" s="1" t="s">
        <v>1</v>
      </c>
      <c r="N774" s="1" t="s">
        <v>2</v>
      </c>
      <c r="O774" s="1" t="n">
        <v>0</v>
      </c>
      <c r="P774" s="1" t="e">
        <f aca="false">IF(#REF!=#REF!,IF(K774="Stroke",IF(K775="Stroke",IF(#REF!=#REF!,IF(Q774=Q775,IF((J775-J774)&lt;0,1000+J775-J774-O774,J775-J774-O774),""),""),""),""),"")</f>
        <v>#REF!</v>
      </c>
      <c r="Q774" s="1" t="n">
        <v>2</v>
      </c>
      <c r="R774" s="1" t="e">
        <f aca="false">IF(#REF!&lt;&gt;#REF!,COUNTIFS($K$112:$K$1378,$K$112,#REF!,#REF!),"")</f>
        <v>#REF!</v>
      </c>
      <c r="S774" s="1" t="e">
        <f aca="false">IF(AND(#REF!&lt;&gt;#REF!,#REF!=#REF!,M774="positive",M775="negative"),1,"")</f>
        <v>#REF!</v>
      </c>
      <c r="T774" s="1" t="e">
        <f aca="false">IF(AND(#REF!=#REF!,K:K="stroke",M:M="positive",S774&lt;&gt;"1"),1,"")</f>
        <v>#REF!</v>
      </c>
      <c r="U774" s="1" t="e">
        <f aca="false">IF((AND(R774&lt;&gt;"",W774&lt;&gt;1,K:K="stroke",M:M="negative",#REF!=#REF!)),IF(W774&lt;&gt;0,"",1),"")</f>
        <v>#REF!</v>
      </c>
      <c r="V774" s="1" t="e">
        <f aca="false">IF(R774="","",(SUM(S774:U774)+W774))</f>
        <v>#REF!</v>
      </c>
      <c r="W774" s="1" t="e">
        <f aca="false">IF(#REF!&lt;&gt;#REF!,COUNTIFS($K$112:$K$1378,"up",#REF!,#REF!),"")</f>
        <v>#REF!</v>
      </c>
      <c r="X774" s="1" t="e">
        <f aca="false">IF(#REF!&lt;&gt;#REF!,COUNTIFS($K$112:$K$1378,"SRS",#REF!,#REF!),"")</f>
        <v>#REF!</v>
      </c>
      <c r="Y774" s="1" t="e">
        <f aca="false">IF(R774&lt;&gt;"",IF(R774=1,"",COUNTIFS($O$112:$O$1378,"&gt;40",#REF!,#REF!)),"")</f>
        <v>#REF!</v>
      </c>
      <c r="Z774" s="1" t="s">
        <v>72</v>
      </c>
    </row>
    <row r="775" customFormat="false" ht="15.75" hidden="false" customHeight="false" outlineLevel="0" collapsed="false">
      <c r="A775" s="1" t="n">
        <f aca="false">I775+(H775*60)+(G775*3600)</f>
        <v>62649</v>
      </c>
      <c r="B775" s="2" t="str">
        <f aca="false">CONCATENATE(D775,E775,F775,G775,H775,I775)</f>
        <v>2017112917249</v>
      </c>
      <c r="C775" s="1" t="str">
        <f aca="false">CONCATENATE(D775,E775,F775)</f>
        <v>20171129</v>
      </c>
      <c r="D775" s="1" t="n">
        <v>2017</v>
      </c>
      <c r="E775" s="1" t="n">
        <v>11</v>
      </c>
      <c r="F775" s="1" t="n">
        <v>29</v>
      </c>
      <c r="G775" s="1" t="n">
        <v>17</v>
      </c>
      <c r="H775" s="1" t="n">
        <v>24</v>
      </c>
      <c r="I775" s="1" t="n">
        <v>9</v>
      </c>
      <c r="J775" s="1" t="n">
        <v>410</v>
      </c>
      <c r="K775" s="17" t="s">
        <v>21</v>
      </c>
      <c r="L775" s="1" t="e">
        <f aca="false">IF(#REF!=#REF!,IF(K775="Stroke",IF(K776="Stroke",IF((J776-J775)&lt;0,1000+J776-J775,J776-J775),""),""),"")</f>
        <v>#REF!</v>
      </c>
      <c r="M775" s="1" t="s">
        <v>1</v>
      </c>
      <c r="N775" s="1" t="s">
        <v>2</v>
      </c>
      <c r="O775" s="1" t="n">
        <v>0</v>
      </c>
      <c r="P775" s="1" t="e">
        <f aca="false">IF(#REF!=#REF!,IF(K775="Stroke",IF(K776="Stroke",IF(#REF!=#REF!,IF(Q775=Q776,IF((J776-J775)&lt;0,1000+J776-J775-O775,J776-J775-O775),""),""),""),""),"")</f>
        <v>#REF!</v>
      </c>
      <c r="Q775" s="1" t="n">
        <v>1</v>
      </c>
      <c r="R775" s="1" t="e">
        <f aca="false">IF(#REF!&lt;&gt;#REF!,COUNTIFS($K$112:$K$1378,$K$112,#REF!,#REF!),"")</f>
        <v>#REF!</v>
      </c>
      <c r="S775" s="1" t="e">
        <f aca="false">IF(AND(#REF!&lt;&gt;#REF!,#REF!=#REF!,M775="positive",M776="negative"),1,"")</f>
        <v>#REF!</v>
      </c>
      <c r="T775" s="1" t="e">
        <f aca="false">IF(AND(#REF!=#REF!,K:K="stroke",M:M="positive",S775&lt;&gt;"1"),1,"")</f>
        <v>#REF!</v>
      </c>
      <c r="U775" s="1" t="e">
        <f aca="false">IF((AND(R775&lt;&gt;"",W775&lt;&gt;1,K:K="stroke",M:M="negative",#REF!=#REF!)),IF(W775&lt;&gt;0,"",1),"")</f>
        <v>#REF!</v>
      </c>
      <c r="V775" s="1" t="e">
        <f aca="false">IF(R775="","",(SUM(S775:U775)+W775))</f>
        <v>#REF!</v>
      </c>
      <c r="W775" s="1" t="e">
        <f aca="false">IF(#REF!&lt;&gt;#REF!,COUNTIFS($K$112:$K$1378,"up",#REF!,#REF!),"")</f>
        <v>#REF!</v>
      </c>
      <c r="X775" s="1" t="e">
        <f aca="false">IF(#REF!&lt;&gt;#REF!,COUNTIFS($K$112:$K$1378,"SRS",#REF!,#REF!),"")</f>
        <v>#REF!</v>
      </c>
      <c r="Y775" s="1" t="e">
        <f aca="false">IF(R775&lt;&gt;"",IF(R775=1,"",COUNTIFS($O$112:$O$1378,"&gt;40",#REF!,#REF!)),"")</f>
        <v>#REF!</v>
      </c>
    </row>
    <row r="776" customFormat="false" ht="15.75" hidden="false" customHeight="false" outlineLevel="0" collapsed="false">
      <c r="A776" s="1" t="n">
        <f aca="false">I776+(H776*60)+(G776*3600)</f>
        <v>62649</v>
      </c>
      <c r="B776" s="2" t="str">
        <f aca="false">CONCATENATE(D776,E776,F776,G776,H776,I776)</f>
        <v>2017112917249</v>
      </c>
      <c r="C776" s="1" t="str">
        <f aca="false">CONCATENATE(D776,E776,F776)</f>
        <v>20171129</v>
      </c>
      <c r="D776" s="1" t="n">
        <v>2017</v>
      </c>
      <c r="E776" s="1" t="n">
        <v>11</v>
      </c>
      <c r="F776" s="1" t="n">
        <v>29</v>
      </c>
      <c r="G776" s="1" t="n">
        <v>17</v>
      </c>
      <c r="H776" s="1" t="n">
        <v>24</v>
      </c>
      <c r="I776" s="1" t="n">
        <v>9</v>
      </c>
      <c r="J776" s="1" t="n">
        <v>427</v>
      </c>
      <c r="K776" s="17" t="s">
        <v>21</v>
      </c>
      <c r="L776" s="1" t="e">
        <f aca="false">IF(#REF!=#REF!,IF(K776="Stroke",IF(K777="Stroke",IF((J777-J776)&lt;0,1000+J777-J776,J777-J776),""),""),"")</f>
        <v>#REF!</v>
      </c>
      <c r="M776" s="1" t="s">
        <v>1</v>
      </c>
      <c r="N776" s="1" t="s">
        <v>2</v>
      </c>
      <c r="O776" s="1" t="n">
        <v>0</v>
      </c>
      <c r="P776" s="1" t="e">
        <f aca="false">IF(#REF!=#REF!,IF(K776="Stroke",IF(K777="Stroke",IF(#REF!=#REF!,IF(Q776=Q777,IF((J777-J776)&lt;0,1000+J777-J776-O776,J777-J776-O776),""),""),""),""),"")</f>
        <v>#REF!</v>
      </c>
      <c r="Q776" s="1" t="n">
        <v>2</v>
      </c>
      <c r="R776" s="1" t="e">
        <f aca="false">IF(#REF!&lt;&gt;#REF!,COUNTIFS($K$112:$K$1378,$K$112,#REF!,#REF!),"")</f>
        <v>#REF!</v>
      </c>
      <c r="S776" s="1" t="e">
        <f aca="false">IF(AND(#REF!&lt;&gt;#REF!,#REF!=#REF!,M776="positive",M777="negative"),1,"")</f>
        <v>#REF!</v>
      </c>
      <c r="T776" s="1" t="e">
        <f aca="false">IF(AND(#REF!=#REF!,K:K="stroke",M:M="positive",S776&lt;&gt;"1"),1,"")</f>
        <v>#REF!</v>
      </c>
      <c r="U776" s="1" t="e">
        <f aca="false">IF((AND(R776&lt;&gt;"",W776&lt;&gt;1,K:K="stroke",M:M="negative",#REF!=#REF!)),IF(W776&lt;&gt;0,"",1),"")</f>
        <v>#REF!</v>
      </c>
      <c r="V776" s="1" t="e">
        <f aca="false">IF(R776="","",(SUM(S776:U776)+W776))</f>
        <v>#REF!</v>
      </c>
      <c r="W776" s="1" t="e">
        <f aca="false">IF(#REF!&lt;&gt;#REF!,COUNTIFS($K$112:$K$1378,"up",#REF!,#REF!),"")</f>
        <v>#REF!</v>
      </c>
      <c r="X776" s="1" t="e">
        <f aca="false">IF(#REF!&lt;&gt;#REF!,COUNTIFS($K$112:$K$1378,"SRS",#REF!,#REF!),"")</f>
        <v>#REF!</v>
      </c>
      <c r="Y776" s="1" t="e">
        <f aca="false">IF(R776&lt;&gt;"",IF(R776=1,"",COUNTIFS($O$112:$O$1378,"&gt;40",#REF!,#REF!)),"")</f>
        <v>#REF!</v>
      </c>
    </row>
    <row r="777" s="5" customFormat="true" ht="15.75" hidden="false" customHeight="false" outlineLevel="0" collapsed="false">
      <c r="A777" s="1" t="n">
        <f aca="false">I777+(H777*60)+(G777*3600)</f>
        <v>62649</v>
      </c>
      <c r="B777" s="2" t="str">
        <f aca="false">CONCATENATE(D777,E777,F777,G777,H777,I777)</f>
        <v>2017112917249</v>
      </c>
      <c r="C777" s="1" t="str">
        <f aca="false">CONCATENATE(D777,E777,F777)</f>
        <v>20171129</v>
      </c>
      <c r="D777" s="1" t="n">
        <v>2017</v>
      </c>
      <c r="E777" s="1" t="n">
        <v>11</v>
      </c>
      <c r="F777" s="1" t="n">
        <v>29</v>
      </c>
      <c r="G777" s="1" t="n">
        <v>17</v>
      </c>
      <c r="H777" s="1" t="n">
        <v>24</v>
      </c>
      <c r="I777" s="1" t="n">
        <v>9</v>
      </c>
      <c r="J777" s="1" t="n">
        <v>441</v>
      </c>
      <c r="K777" s="17" t="s">
        <v>21</v>
      </c>
      <c r="L777" s="1" t="e">
        <f aca="false">IF(#REF!=#REF!,IF(K777="Stroke",IF(K778="Stroke",IF((J778-J777)&lt;0,1000+J778-J777,J778-J777),""),""),"")</f>
        <v>#REF!</v>
      </c>
      <c r="M777" s="1" t="s">
        <v>1</v>
      </c>
      <c r="N777" s="1" t="s">
        <v>2</v>
      </c>
      <c r="O777" s="1" t="n">
        <v>0</v>
      </c>
      <c r="P777" s="1" t="e">
        <f aca="false">IF(#REF!=#REF!,IF(K777="Stroke",IF(K778="Stroke",IF(#REF!=#REF!,IF(Q777=Q778,IF((J778-J777)&lt;0,1000+J778-J777-O777,J778-J777-O777),""),""),""),""),"")</f>
        <v>#REF!</v>
      </c>
      <c r="Q777" s="1" t="n">
        <v>1</v>
      </c>
      <c r="R777" s="1" t="e">
        <f aca="false">IF(#REF!&lt;&gt;#REF!,COUNTIFS($K$112:$K$1378,$K$112,#REF!,#REF!),"")</f>
        <v>#REF!</v>
      </c>
      <c r="S777" s="1" t="e">
        <f aca="false">IF(AND(#REF!&lt;&gt;#REF!,#REF!=#REF!,M777="positive",M778="negative"),1,"")</f>
        <v>#REF!</v>
      </c>
      <c r="T777" s="1" t="e">
        <f aca="false">IF(AND(#REF!=#REF!,K:K="stroke",M:M="positive",S777&lt;&gt;"1"),1,"")</f>
        <v>#REF!</v>
      </c>
      <c r="U777" s="1" t="e">
        <f aca="false">IF((AND(R777&lt;&gt;"",W777&lt;&gt;1,K:K="stroke",M:M="negative",#REF!=#REF!)),IF(W777&lt;&gt;0,"",1),"")</f>
        <v>#REF!</v>
      </c>
      <c r="V777" s="1" t="e">
        <f aca="false">IF(R777="","",(SUM(S777:U777)+W777))</f>
        <v>#REF!</v>
      </c>
      <c r="W777" s="1" t="e">
        <f aca="false">IF(#REF!&lt;&gt;#REF!,COUNTIFS($K$112:$K$1378,"up",#REF!,#REF!),"")</f>
        <v>#REF!</v>
      </c>
      <c r="X777" s="1" t="e">
        <f aca="false">IF(#REF!&lt;&gt;#REF!,COUNTIFS($K$112:$K$1378,"SRS",#REF!,#REF!),"")</f>
        <v>#REF!</v>
      </c>
      <c r="Y777" s="1" t="e">
        <f aca="false">IF(R777&lt;&gt;"",IF(R777=1,"",COUNTIFS($O$112:$O$1378,"&gt;40",#REF!,#REF!)),"")</f>
        <v>#REF!</v>
      </c>
      <c r="Z777" s="1"/>
      <c r="AA777" s="1"/>
      <c r="AB777" s="1"/>
      <c r="AC777" s="1"/>
      <c r="AD777" s="1"/>
      <c r="AE777" s="1"/>
      <c r="AF777" s="1"/>
      <c r="AG777" s="1"/>
      <c r="AH777" s="1"/>
    </row>
    <row r="778" s="11" customFormat="true" ht="15.75" hidden="false" customHeight="false" outlineLevel="0" collapsed="false">
      <c r="A778" s="1" t="n">
        <f aca="false">I778+(H778*60)+(G778*3600)</f>
        <v>62649</v>
      </c>
      <c r="B778" s="2" t="str">
        <f aca="false">CONCATENATE(D778,E778,F778,G778,H778,I778)</f>
        <v>2017112917249</v>
      </c>
      <c r="C778" s="1" t="str">
        <f aca="false">CONCATENATE(D778,E778,F778)</f>
        <v>20171129</v>
      </c>
      <c r="D778" s="1" t="n">
        <v>2017</v>
      </c>
      <c r="E778" s="1" t="n">
        <v>11</v>
      </c>
      <c r="F778" s="1" t="n">
        <v>29</v>
      </c>
      <c r="G778" s="1" t="n">
        <v>17</v>
      </c>
      <c r="H778" s="1" t="n">
        <v>24</v>
      </c>
      <c r="I778" s="1" t="n">
        <v>9</v>
      </c>
      <c r="J778" s="1" t="n">
        <v>445</v>
      </c>
      <c r="K778" s="17" t="s">
        <v>21</v>
      </c>
      <c r="L778" s="1" t="e">
        <f aca="false">IF(#REF!=#REF!,IF(K778="Stroke",IF(K779="Stroke",IF((J779-J778)&lt;0,1000+J779-J778,J779-J778),""),""),"")</f>
        <v>#REF!</v>
      </c>
      <c r="M778" s="1" t="s">
        <v>1</v>
      </c>
      <c r="N778" s="1" t="s">
        <v>2</v>
      </c>
      <c r="O778" s="1" t="n">
        <v>0</v>
      </c>
      <c r="P778" s="1" t="e">
        <f aca="false">IF(#REF!=#REF!,IF(K778="Stroke",IF(K779="Stroke",IF(#REF!=#REF!,IF(Q778=Q779,IF((J779-J778)&lt;0,1000+J779-J778-O778,J779-J778-O778),""),""),""),""),"")</f>
        <v>#REF!</v>
      </c>
      <c r="Q778" s="1" t="n">
        <v>2</v>
      </c>
      <c r="R778" s="1" t="e">
        <f aca="false">IF(#REF!&lt;&gt;#REF!,COUNTIFS($K$112:$K$1378,$K$112,#REF!,#REF!),"")</f>
        <v>#REF!</v>
      </c>
      <c r="S778" s="1" t="e">
        <f aca="false">IF(AND(#REF!&lt;&gt;#REF!,#REF!=#REF!,M778="positive",M779="negative"),1,"")</f>
        <v>#REF!</v>
      </c>
      <c r="T778" s="1" t="e">
        <f aca="false">IF(AND(#REF!=#REF!,K:K="stroke",M:M="positive",S778&lt;&gt;"1"),1,"")</f>
        <v>#REF!</v>
      </c>
      <c r="U778" s="1" t="e">
        <f aca="false">IF((AND(R778&lt;&gt;"",W778&lt;&gt;1,K:K="stroke",M:M="negative",#REF!=#REF!)),IF(W778&lt;&gt;0,"",1),"")</f>
        <v>#REF!</v>
      </c>
      <c r="V778" s="1" t="e">
        <f aca="false">IF(R778="","",(SUM(S778:U778)+W778))</f>
        <v>#REF!</v>
      </c>
      <c r="W778" s="1" t="e">
        <f aca="false">IF(#REF!&lt;&gt;#REF!,COUNTIFS($K$112:$K$1378,"up",#REF!,#REF!),"")</f>
        <v>#REF!</v>
      </c>
      <c r="X778" s="1" t="e">
        <f aca="false">IF(#REF!&lt;&gt;#REF!,COUNTIFS($K$112:$K$1378,"SRS",#REF!,#REF!),"")</f>
        <v>#REF!</v>
      </c>
      <c r="Y778" s="1" t="e">
        <f aca="false">IF(R778&lt;&gt;"",IF(R778=1,"",COUNTIFS($O$112:$O$1378,"&gt;40",#REF!,#REF!)),"")</f>
        <v>#REF!</v>
      </c>
      <c r="Z778" s="1"/>
      <c r="AA778" s="1"/>
      <c r="AB778" s="1"/>
      <c r="AC778" s="1"/>
      <c r="AD778" s="1"/>
      <c r="AE778" s="1"/>
      <c r="AF778" s="1"/>
      <c r="AG778" s="1"/>
      <c r="AH778" s="1"/>
    </row>
    <row r="779" s="5" customFormat="true" ht="15.75" hidden="false" customHeight="false" outlineLevel="0" collapsed="false">
      <c r="A779" s="1" t="n">
        <f aca="false">I779+(H779*60)+(G779*3600)</f>
        <v>62649</v>
      </c>
      <c r="B779" s="2" t="str">
        <f aca="false">CONCATENATE(D779,E779,F779,G779,H779,I779)</f>
        <v>2017112917249</v>
      </c>
      <c r="C779" s="1" t="str">
        <f aca="false">CONCATENATE(D779,E779,F779)</f>
        <v>20171129</v>
      </c>
      <c r="D779" s="1" t="n">
        <v>2017</v>
      </c>
      <c r="E779" s="1" t="n">
        <v>11</v>
      </c>
      <c r="F779" s="1" t="n">
        <v>29</v>
      </c>
      <c r="G779" s="1" t="n">
        <v>17</v>
      </c>
      <c r="H779" s="1" t="n">
        <v>24</v>
      </c>
      <c r="I779" s="1" t="n">
        <v>9</v>
      </c>
      <c r="J779" s="1" t="n">
        <v>466</v>
      </c>
      <c r="K779" s="17" t="s">
        <v>21</v>
      </c>
      <c r="L779" s="1" t="e">
        <f aca="false">IF(#REF!=#REF!,IF(K779="Stroke",IF(K780="Stroke",IF((J780-J779)&lt;0,1000+J780-J779,J780-J779),""),""),"")</f>
        <v>#REF!</v>
      </c>
      <c r="M779" s="1" t="s">
        <v>1</v>
      </c>
      <c r="N779" s="1" t="s">
        <v>2</v>
      </c>
      <c r="O779" s="1" t="n">
        <v>0</v>
      </c>
      <c r="P779" s="1" t="e">
        <f aca="false">IF(#REF!=#REF!,IF(K779="Stroke",IF(K780="Stroke",IF(#REF!=#REF!,IF(Q779=Q780,IF((J780-J779)&lt;0,1000+J780-J779-O779,J780-J779-O779),""),""),""),""),"")</f>
        <v>#REF!</v>
      </c>
      <c r="Q779" s="1" t="n">
        <v>1</v>
      </c>
      <c r="R779" s="1" t="e">
        <f aca="false">IF(#REF!&lt;&gt;#REF!,COUNTIFS($K$112:$K$1378,$K$112,#REF!,#REF!),"")</f>
        <v>#REF!</v>
      </c>
      <c r="S779" s="1" t="e">
        <f aca="false">IF(AND(#REF!&lt;&gt;#REF!,#REF!=#REF!,M779="positive",M780="negative"),1,"")</f>
        <v>#REF!</v>
      </c>
      <c r="T779" s="1" t="e">
        <f aca="false">IF(AND(#REF!=#REF!,K:K="stroke",M:M="positive",S779&lt;&gt;"1"),1,"")</f>
        <v>#REF!</v>
      </c>
      <c r="U779" s="1" t="e">
        <f aca="false">IF((AND(R779&lt;&gt;"",W779&lt;&gt;1,K:K="stroke",M:M="negative",#REF!=#REF!)),IF(W779&lt;&gt;0,"",1),"")</f>
        <v>#REF!</v>
      </c>
      <c r="V779" s="1" t="e">
        <f aca="false">IF(R779="","",(SUM(S779:U779)+W779))</f>
        <v>#REF!</v>
      </c>
      <c r="W779" s="1" t="e">
        <f aca="false">IF(#REF!&lt;&gt;#REF!,COUNTIFS($K$112:$K$1378,"up",#REF!,#REF!),"")</f>
        <v>#REF!</v>
      </c>
      <c r="X779" s="1" t="e">
        <f aca="false">IF(#REF!&lt;&gt;#REF!,COUNTIFS($K$112:$K$1378,"SRS",#REF!,#REF!),"")</f>
        <v>#REF!</v>
      </c>
      <c r="Y779" s="1" t="e">
        <f aca="false">IF(R779&lt;&gt;"",IF(R779=1,"",COUNTIFS($O$112:$O$1378,"&gt;40",#REF!,#REF!)),"")</f>
        <v>#REF!</v>
      </c>
      <c r="Z779" s="1"/>
      <c r="AA779" s="1"/>
      <c r="AB779" s="1"/>
      <c r="AC779" s="1"/>
      <c r="AD779" s="1"/>
      <c r="AE779" s="1"/>
      <c r="AF779" s="1"/>
      <c r="AG779" s="1"/>
      <c r="AH779" s="1"/>
    </row>
    <row r="780" s="5" customFormat="true" ht="15.75" hidden="false" customHeight="false" outlineLevel="0" collapsed="false">
      <c r="A780" s="1" t="n">
        <f aca="false">I780+(H780*60)+(G780*3600)</f>
        <v>62649</v>
      </c>
      <c r="B780" s="2" t="str">
        <f aca="false">CONCATENATE(D780,E780,F780,G780,H780,I780)</f>
        <v>2017112917249</v>
      </c>
      <c r="C780" s="1" t="str">
        <f aca="false">CONCATENATE(D780,E780,F780)</f>
        <v>20171129</v>
      </c>
      <c r="D780" s="1" t="n">
        <v>2017</v>
      </c>
      <c r="E780" s="1" t="n">
        <v>11</v>
      </c>
      <c r="F780" s="1" t="n">
        <v>29</v>
      </c>
      <c r="G780" s="1" t="n">
        <v>17</v>
      </c>
      <c r="H780" s="1" t="n">
        <v>24</v>
      </c>
      <c r="I780" s="1" t="n">
        <v>9</v>
      </c>
      <c r="J780" s="1" t="n">
        <v>486</v>
      </c>
      <c r="K780" s="17" t="s">
        <v>21</v>
      </c>
      <c r="L780" s="1" t="e">
        <f aca="false">IF(#REF!=#REF!,IF(K780="Stroke",IF(K781="Stroke",IF((J781-J780)&lt;0,1000+J781-J780,J781-J780),""),""),"")</f>
        <v>#REF!</v>
      </c>
      <c r="M780" s="1" t="s">
        <v>1</v>
      </c>
      <c r="N780" s="1" t="s">
        <v>2</v>
      </c>
      <c r="O780" s="1" t="n">
        <v>0</v>
      </c>
      <c r="P780" s="1" t="e">
        <f aca="false">IF(#REF!=#REF!,IF(K780="Stroke",IF(K781="Stroke",IF(#REF!=#REF!,IF(Q780=Q781,IF((J781-J780)&lt;0,1000+J781-J780-O780,J781-J780-O780),""),""),""),""),"")</f>
        <v>#REF!</v>
      </c>
      <c r="Q780" s="1" t="n">
        <v>1</v>
      </c>
      <c r="R780" s="1" t="e">
        <f aca="false">IF(#REF!&lt;&gt;#REF!,COUNTIFS($K$112:$K$1378,$K$112,#REF!,#REF!),"")</f>
        <v>#REF!</v>
      </c>
      <c r="S780" s="1" t="e">
        <f aca="false">IF(AND(#REF!&lt;&gt;#REF!,#REF!=#REF!,M780="positive",M781="negative"),1,"")</f>
        <v>#REF!</v>
      </c>
      <c r="T780" s="1" t="e">
        <f aca="false">IF(AND(#REF!=#REF!,K:K="stroke",M:M="positive",S780&lt;&gt;"1"),1,"")</f>
        <v>#REF!</v>
      </c>
      <c r="U780" s="1" t="e">
        <f aca="false">IF((AND(R780&lt;&gt;"",W780&lt;&gt;1,K:K="stroke",M:M="negative",#REF!=#REF!)),IF(W780&lt;&gt;0,"",1),"")</f>
        <v>#REF!</v>
      </c>
      <c r="V780" s="1" t="e">
        <f aca="false">IF(R780="","",(SUM(S780:U780)+W780))</f>
        <v>#REF!</v>
      </c>
      <c r="W780" s="1" t="e">
        <f aca="false">IF(#REF!&lt;&gt;#REF!,COUNTIFS($K$112:$K$1378,"up",#REF!,#REF!),"")</f>
        <v>#REF!</v>
      </c>
      <c r="X780" s="1" t="e">
        <f aca="false">IF(#REF!&lt;&gt;#REF!,COUNTIFS($K$112:$K$1378,"SRS",#REF!,#REF!),"")</f>
        <v>#REF!</v>
      </c>
      <c r="Y780" s="1" t="e">
        <f aca="false">IF(R780&lt;&gt;"",IF(R780=1,"",COUNTIFS($O$112:$O$1378,"&gt;40",#REF!,#REF!)),"")</f>
        <v>#REF!</v>
      </c>
      <c r="Z780" s="1"/>
      <c r="AA780" s="1"/>
      <c r="AB780" s="1"/>
      <c r="AC780" s="1"/>
      <c r="AD780" s="1"/>
      <c r="AE780" s="1"/>
      <c r="AF780" s="1"/>
      <c r="AG780" s="1"/>
      <c r="AH780" s="1"/>
    </row>
    <row r="781" s="5" customFormat="true" ht="15.75" hidden="false" customHeight="false" outlineLevel="0" collapsed="false">
      <c r="A781" s="1" t="n">
        <f aca="false">I781+(H781*60)+(G781*3600)</f>
        <v>62649</v>
      </c>
      <c r="B781" s="2" t="str">
        <f aca="false">CONCATENATE(D781,E781,F781,G781,H781,I781)</f>
        <v>2017112917249</v>
      </c>
      <c r="C781" s="1" t="str">
        <f aca="false">CONCATENATE(D781,E781,F781)</f>
        <v>20171129</v>
      </c>
      <c r="D781" s="1" t="n">
        <v>2017</v>
      </c>
      <c r="E781" s="1" t="n">
        <v>11</v>
      </c>
      <c r="F781" s="1" t="n">
        <v>29</v>
      </c>
      <c r="G781" s="1" t="n">
        <v>17</v>
      </c>
      <c r="H781" s="1" t="n">
        <v>24</v>
      </c>
      <c r="I781" s="1" t="n">
        <v>9</v>
      </c>
      <c r="J781" s="1" t="n">
        <v>497</v>
      </c>
      <c r="K781" s="17" t="s">
        <v>21</v>
      </c>
      <c r="L781" s="1" t="e">
        <f aca="false">IF(#REF!=#REF!,IF(K781="Stroke",IF(K782="Stroke",IF((J782-J781)&lt;0,1000+J782-J781,J782-J781),""),""),"")</f>
        <v>#REF!</v>
      </c>
      <c r="M781" s="1" t="s">
        <v>1</v>
      </c>
      <c r="N781" s="1" t="s">
        <v>2</v>
      </c>
      <c r="O781" s="1" t="n">
        <v>0</v>
      </c>
      <c r="P781" s="1" t="e">
        <f aca="false">IF(#REF!=#REF!,IF(K781="Stroke",IF(K782="Stroke",IF(#REF!=#REF!,IF(Q781=Q782,IF((J782-J781)&lt;0,1000+J782-J781-O781,J782-J781-O781),""),""),""),""),"")</f>
        <v>#REF!</v>
      </c>
      <c r="Q781" s="1" t="n">
        <v>1</v>
      </c>
      <c r="R781" s="1" t="e">
        <f aca="false">IF(#REF!&lt;&gt;#REF!,COUNTIFS($K$112:$K$1378,$K$112,#REF!,#REF!),"")</f>
        <v>#REF!</v>
      </c>
      <c r="S781" s="1" t="e">
        <f aca="false">IF(AND(#REF!&lt;&gt;#REF!,#REF!=#REF!,M781="positive",M782="negative"),1,"")</f>
        <v>#REF!</v>
      </c>
      <c r="T781" s="1" t="e">
        <f aca="false">IF(AND(#REF!=#REF!,K:K="stroke",M:M="positive",S781&lt;&gt;"1"),1,"")</f>
        <v>#REF!</v>
      </c>
      <c r="U781" s="1" t="e">
        <f aca="false">IF((AND(R781&lt;&gt;"",W781&lt;&gt;1,K:K="stroke",M:M="negative",#REF!=#REF!)),IF(W781&lt;&gt;0,"",1),"")</f>
        <v>#REF!</v>
      </c>
      <c r="V781" s="1" t="e">
        <f aca="false">IF(R781="","",(SUM(S781:U781)+W781))</f>
        <v>#REF!</v>
      </c>
      <c r="W781" s="1" t="e">
        <f aca="false">IF(#REF!&lt;&gt;#REF!,COUNTIFS($K$112:$K$1378,"up",#REF!,#REF!),"")</f>
        <v>#REF!</v>
      </c>
      <c r="X781" s="1" t="e">
        <f aca="false">IF(#REF!&lt;&gt;#REF!,COUNTIFS($K$112:$K$1378,"SRS",#REF!,#REF!),"")</f>
        <v>#REF!</v>
      </c>
      <c r="Y781" s="1" t="e">
        <f aca="false">IF(R781&lt;&gt;"",IF(R781=1,"",COUNTIFS($O$112:$O$1378,"&gt;40",#REF!,#REF!)),"")</f>
        <v>#REF!</v>
      </c>
      <c r="Z781" s="1"/>
      <c r="AA781" s="1"/>
      <c r="AB781" s="1"/>
      <c r="AC781" s="1"/>
      <c r="AD781" s="1"/>
      <c r="AE781" s="1"/>
      <c r="AF781" s="1"/>
      <c r="AG781" s="1"/>
      <c r="AH781" s="1"/>
    </row>
    <row r="782" s="5" customFormat="true" ht="15.75" hidden="false" customHeight="false" outlineLevel="0" collapsed="false">
      <c r="A782" s="1" t="n">
        <f aca="false">I782+(H782*60)+(G782*3600)</f>
        <v>62649</v>
      </c>
      <c r="B782" s="2" t="str">
        <f aca="false">CONCATENATE(D782,E782,F782,G782,H782,I782)</f>
        <v>2017112917249</v>
      </c>
      <c r="C782" s="1" t="str">
        <f aca="false">CONCATENATE(D782,E782,F782)</f>
        <v>20171129</v>
      </c>
      <c r="D782" s="1" t="n">
        <v>2017</v>
      </c>
      <c r="E782" s="1" t="n">
        <v>11</v>
      </c>
      <c r="F782" s="1" t="n">
        <v>29</v>
      </c>
      <c r="G782" s="1" t="n">
        <v>17</v>
      </c>
      <c r="H782" s="1" t="n">
        <v>24</v>
      </c>
      <c r="I782" s="1" t="n">
        <v>9</v>
      </c>
      <c r="J782" s="1" t="n">
        <v>517</v>
      </c>
      <c r="K782" s="17" t="s">
        <v>21</v>
      </c>
      <c r="L782" s="1" t="e">
        <f aca="false">IF(#REF!=#REF!,IF(K782="Stroke",IF(K783="Stroke",IF((J783-J782)&lt;0,1000+J783-J782,J783-J782),""),""),"")</f>
        <v>#REF!</v>
      </c>
      <c r="M782" s="1" t="s">
        <v>1</v>
      </c>
      <c r="N782" s="1" t="s">
        <v>2</v>
      </c>
      <c r="O782" s="1" t="n">
        <v>0</v>
      </c>
      <c r="P782" s="1" t="e">
        <f aca="false">IF(#REF!=#REF!,IF(K782="Stroke",IF(K783="Stroke",IF(#REF!=#REF!,IF(Q782=Q783,IF((J783-J782)&lt;0,1000+J783-J782-O782,J783-J782-O782),""),""),""),""),"")</f>
        <v>#REF!</v>
      </c>
      <c r="Q782" s="1" t="n">
        <v>2</v>
      </c>
      <c r="R782" s="1" t="e">
        <f aca="false">IF(#REF!&lt;&gt;#REF!,COUNTIFS($K$112:$K$1378,$K$112,#REF!,#REF!),"")</f>
        <v>#REF!</v>
      </c>
      <c r="S782" s="1" t="e">
        <f aca="false">IF(AND(#REF!&lt;&gt;#REF!,#REF!=#REF!,M782="positive",M783="negative"),1,"")</f>
        <v>#REF!</v>
      </c>
      <c r="T782" s="1" t="e">
        <f aca="false">IF(AND(#REF!=#REF!,K:K="stroke",M:M="positive",S782&lt;&gt;"1"),1,"")</f>
        <v>#REF!</v>
      </c>
      <c r="U782" s="1" t="e">
        <f aca="false">IF((AND(R782&lt;&gt;"",W782&lt;&gt;1,K:K="stroke",M:M="negative",#REF!=#REF!)),IF(W782&lt;&gt;0,"",1),"")</f>
        <v>#REF!</v>
      </c>
      <c r="V782" s="1" t="e">
        <f aca="false">IF(R782="","",(SUM(S782:U782)+W782))</f>
        <v>#REF!</v>
      </c>
      <c r="W782" s="1" t="e">
        <f aca="false">IF(#REF!&lt;&gt;#REF!,COUNTIFS($K$112:$K$1378,"up",#REF!,#REF!),"")</f>
        <v>#REF!</v>
      </c>
      <c r="X782" s="1" t="e">
        <f aca="false">IF(#REF!&lt;&gt;#REF!,COUNTIFS($K$112:$K$1378,"SRS",#REF!,#REF!),"")</f>
        <v>#REF!</v>
      </c>
      <c r="Y782" s="1" t="e">
        <f aca="false">IF(R782&lt;&gt;"",IF(R782=1,"",COUNTIFS($O$112:$O$1378,"&gt;40",#REF!,#REF!)),"")</f>
        <v>#REF!</v>
      </c>
      <c r="Z782" s="1"/>
      <c r="AA782" s="1"/>
      <c r="AB782" s="1"/>
      <c r="AC782" s="1"/>
      <c r="AD782" s="1"/>
      <c r="AE782" s="1"/>
      <c r="AF782" s="1"/>
      <c r="AG782" s="1"/>
      <c r="AH782" s="1"/>
    </row>
    <row r="783" s="11" customFormat="true" ht="15.75" hidden="false" customHeight="false" outlineLevel="0" collapsed="false">
      <c r="A783" s="1" t="n">
        <f aca="false">I783+(H783*60)+(G783*3600)</f>
        <v>62649</v>
      </c>
      <c r="B783" s="2" t="str">
        <f aca="false">CONCATENATE(D783,E783,F783,G783,H783,I783)</f>
        <v>2017112917249</v>
      </c>
      <c r="C783" s="1" t="str">
        <f aca="false">CONCATENATE(D783,E783,F783)</f>
        <v>20171129</v>
      </c>
      <c r="D783" s="1" t="n">
        <v>2017</v>
      </c>
      <c r="E783" s="1" t="n">
        <v>11</v>
      </c>
      <c r="F783" s="1" t="n">
        <v>29</v>
      </c>
      <c r="G783" s="1" t="n">
        <v>17</v>
      </c>
      <c r="H783" s="1" t="n">
        <v>24</v>
      </c>
      <c r="I783" s="1" t="n">
        <v>9</v>
      </c>
      <c r="J783" s="1" t="n">
        <v>531</v>
      </c>
      <c r="K783" s="17" t="s">
        <v>21</v>
      </c>
      <c r="L783" s="1" t="e">
        <f aca="false">IF(#REF!=#REF!,IF(K783="Stroke",IF(K784="Stroke",IF((J784-J783)&lt;0,1000+J784-J783,J784-J783),""),""),"")</f>
        <v>#REF!</v>
      </c>
      <c r="M783" s="1" t="s">
        <v>1</v>
      </c>
      <c r="N783" s="1" t="s">
        <v>2</v>
      </c>
      <c r="O783" s="1" t="n">
        <v>0</v>
      </c>
      <c r="P783" s="1" t="e">
        <f aca="false">IF(#REF!=#REF!,IF(K783="Stroke",IF(K784="Stroke",IF(#REF!=#REF!,IF(Q783=Q784,IF((J784-J783)&lt;0,1000+J784-J783-O783,J784-J783-O783),""),""),""),""),"")</f>
        <v>#REF!</v>
      </c>
      <c r="Q783" s="1" t="n">
        <v>1</v>
      </c>
      <c r="R783" s="1" t="e">
        <f aca="false">IF(#REF!&lt;&gt;#REF!,COUNTIFS($K$112:$K$1378,$K$112,#REF!,#REF!),"")</f>
        <v>#REF!</v>
      </c>
      <c r="S783" s="1" t="e">
        <f aca="false">IF(AND(#REF!&lt;&gt;#REF!,#REF!=#REF!,M783="positive",M784="negative"),1,"")</f>
        <v>#REF!</v>
      </c>
      <c r="T783" s="1" t="e">
        <f aca="false">IF(AND(#REF!=#REF!,K:K="stroke",M:M="positive",S783&lt;&gt;"1"),1,"")</f>
        <v>#REF!</v>
      </c>
      <c r="U783" s="1" t="e">
        <f aca="false">IF((AND(R783&lt;&gt;"",W783&lt;&gt;1,K:K="stroke",M:M="negative",#REF!=#REF!)),IF(W783&lt;&gt;0,"",1),"")</f>
        <v>#REF!</v>
      </c>
      <c r="V783" s="1" t="e">
        <f aca="false">IF(R783="","",(SUM(S783:U783)+W783))</f>
        <v>#REF!</v>
      </c>
      <c r="W783" s="1" t="e">
        <f aca="false">IF(#REF!&lt;&gt;#REF!,COUNTIFS($K$112:$K$1378,"up",#REF!,#REF!),"")</f>
        <v>#REF!</v>
      </c>
      <c r="X783" s="1" t="e">
        <f aca="false">IF(#REF!&lt;&gt;#REF!,COUNTIFS($K$112:$K$1378,"SRS",#REF!,#REF!),"")</f>
        <v>#REF!</v>
      </c>
      <c r="Y783" s="1" t="e">
        <f aca="false">IF(R783&lt;&gt;"",IF(R783=1,"",COUNTIFS($O$112:$O$1378,"&gt;40",#REF!,#REF!)),"")</f>
        <v>#REF!</v>
      </c>
      <c r="Z783" s="1"/>
      <c r="AA783" s="1"/>
      <c r="AB783" s="1"/>
      <c r="AC783" s="1"/>
      <c r="AD783" s="1"/>
      <c r="AE783" s="1"/>
      <c r="AF783" s="1"/>
      <c r="AG783" s="1"/>
      <c r="AH783" s="1"/>
    </row>
    <row r="784" customFormat="false" ht="15.75" hidden="false" customHeight="false" outlineLevel="0" collapsed="false">
      <c r="A784" s="1" t="n">
        <f aca="false">I784+(H784*60)+(G784*3600)</f>
        <v>62649</v>
      </c>
      <c r="B784" s="2" t="str">
        <f aca="false">CONCATENATE(D784,E784,F784,G784,H784,I784)</f>
        <v>2017112917249</v>
      </c>
      <c r="C784" s="1" t="str">
        <f aca="false">CONCATENATE(D784,E784,F784)</f>
        <v>20171129</v>
      </c>
      <c r="D784" s="1" t="n">
        <v>2017</v>
      </c>
      <c r="E784" s="1" t="n">
        <v>11</v>
      </c>
      <c r="F784" s="1" t="n">
        <v>29</v>
      </c>
      <c r="G784" s="1" t="n">
        <v>17</v>
      </c>
      <c r="H784" s="1" t="n">
        <v>24</v>
      </c>
      <c r="I784" s="1" t="n">
        <v>9</v>
      </c>
      <c r="J784" s="1" t="n">
        <v>533</v>
      </c>
      <c r="K784" s="17" t="s">
        <v>21</v>
      </c>
      <c r="L784" s="1" t="e">
        <f aca="false">IF(#REF!=#REF!,IF(K784="Stroke",IF(K785="Stroke",IF((J785-J784)&lt;0,1000+J785-J784,J785-J784),""),""),"")</f>
        <v>#REF!</v>
      </c>
      <c r="M784" s="1" t="s">
        <v>1</v>
      </c>
      <c r="N784" s="1" t="s">
        <v>2</v>
      </c>
      <c r="O784" s="1" t="n">
        <v>0</v>
      </c>
      <c r="P784" s="1" t="e">
        <f aca="false">IF(#REF!=#REF!,IF(K784="Stroke",IF(K785="Stroke",IF(#REF!=#REF!,IF(Q784=Q785,IF((J785-J784)&lt;0,1000+J785-J784-O784,J785-J784-O784),""),""),""),""),"")</f>
        <v>#REF!</v>
      </c>
      <c r="Q784" s="1" t="n">
        <v>1</v>
      </c>
      <c r="R784" s="1" t="e">
        <f aca="false">IF(#REF!&lt;&gt;#REF!,COUNTIFS($K$112:$K$1378,$K$112,#REF!,#REF!),"")</f>
        <v>#REF!</v>
      </c>
      <c r="S784" s="1" t="e">
        <f aca="false">IF(AND(#REF!&lt;&gt;#REF!,#REF!=#REF!,M784="positive",M785="negative"),1,"")</f>
        <v>#REF!</v>
      </c>
      <c r="T784" s="1" t="e">
        <f aca="false">IF(AND(#REF!=#REF!,K:K="stroke",M:M="positive",S784&lt;&gt;"1"),1,"")</f>
        <v>#REF!</v>
      </c>
      <c r="U784" s="1" t="e">
        <f aca="false">IF((AND(R784&lt;&gt;"",W784&lt;&gt;1,K:K="stroke",M:M="negative",#REF!=#REF!)),IF(W784&lt;&gt;0,"",1),"")</f>
        <v>#REF!</v>
      </c>
      <c r="V784" s="1" t="e">
        <f aca="false">IF(R784="","",(SUM(S784:U784)+W784))</f>
        <v>#REF!</v>
      </c>
      <c r="W784" s="1" t="e">
        <f aca="false">IF(#REF!&lt;&gt;#REF!,COUNTIFS($K$112:$K$1378,"up",#REF!,#REF!),"")</f>
        <v>#REF!</v>
      </c>
      <c r="X784" s="1" t="e">
        <f aca="false">IF(#REF!&lt;&gt;#REF!,COUNTIFS($K$112:$K$1378,"SRS",#REF!,#REF!),"")</f>
        <v>#REF!</v>
      </c>
      <c r="Y784" s="1" t="e">
        <f aca="false">IF(R784&lt;&gt;"",IF(R784=1,"",COUNTIFS($O$112:$O$1378,"&gt;40",#REF!,#REF!)),"")</f>
        <v>#REF!</v>
      </c>
    </row>
    <row r="785" customFormat="false" ht="15.75" hidden="false" customHeight="false" outlineLevel="0" collapsed="false">
      <c r="A785" s="1" t="n">
        <f aca="false">I785+(H785*60)+(G785*3600)</f>
        <v>62649</v>
      </c>
      <c r="B785" s="2" t="str">
        <f aca="false">CONCATENATE(D785,E785,F785,G785,H785,I785)</f>
        <v>2017112917249</v>
      </c>
      <c r="C785" s="1" t="str">
        <f aca="false">CONCATENATE(D785,E785,F785)</f>
        <v>20171129</v>
      </c>
      <c r="D785" s="1" t="n">
        <v>2017</v>
      </c>
      <c r="E785" s="1" t="n">
        <v>11</v>
      </c>
      <c r="F785" s="1" t="n">
        <v>29</v>
      </c>
      <c r="G785" s="1" t="n">
        <v>17</v>
      </c>
      <c r="H785" s="1" t="n">
        <v>24</v>
      </c>
      <c r="I785" s="1" t="n">
        <v>9</v>
      </c>
      <c r="J785" s="1" t="n">
        <v>538</v>
      </c>
      <c r="K785" s="17" t="s">
        <v>21</v>
      </c>
      <c r="L785" s="1" t="e">
        <f aca="false">IF(#REF!=#REF!,IF(K785="Stroke",IF(K786="Stroke",IF((J786-J785)&lt;0,1000+J786-J785,J786-J785),""),""),"")</f>
        <v>#REF!</v>
      </c>
      <c r="M785" s="1" t="s">
        <v>1</v>
      </c>
      <c r="N785" s="1" t="s">
        <v>2</v>
      </c>
      <c r="O785" s="1" t="n">
        <v>0</v>
      </c>
      <c r="P785" s="1" t="e">
        <f aca="false">IF(#REF!=#REF!,IF(K785="Stroke",IF(K786="Stroke",IF(#REF!=#REF!,IF(Q785=Q786,IF((J786-J785)&lt;0,1000+J786-J785-O785,J786-J785-O785),""),""),""),""),"")</f>
        <v>#REF!</v>
      </c>
      <c r="Q785" s="1" t="n">
        <v>2</v>
      </c>
      <c r="R785" s="1" t="e">
        <f aca="false">IF(#REF!&lt;&gt;#REF!,COUNTIFS($K$112:$K$1378,$K$112,#REF!,#REF!),"")</f>
        <v>#REF!</v>
      </c>
      <c r="S785" s="1" t="e">
        <f aca="false">IF(AND(#REF!&lt;&gt;#REF!,#REF!=#REF!,M785="positive",M786="negative"),1,"")</f>
        <v>#REF!</v>
      </c>
      <c r="T785" s="1" t="e">
        <f aca="false">IF(AND(#REF!=#REF!,K:K="stroke",M:M="positive",S785&lt;&gt;"1"),1,"")</f>
        <v>#REF!</v>
      </c>
      <c r="U785" s="1" t="e">
        <f aca="false">IF((AND(R785&lt;&gt;"",W785&lt;&gt;1,K:K="stroke",M:M="negative",#REF!=#REF!)),IF(W785&lt;&gt;0,"",1),"")</f>
        <v>#REF!</v>
      </c>
      <c r="V785" s="1" t="e">
        <f aca="false">IF(R785="","",(SUM(S785:U785)+W785))</f>
        <v>#REF!</v>
      </c>
      <c r="W785" s="1" t="e">
        <f aca="false">IF(#REF!&lt;&gt;#REF!,COUNTIFS($K$112:$K$1378,"up",#REF!,#REF!),"")</f>
        <v>#REF!</v>
      </c>
      <c r="X785" s="1" t="e">
        <f aca="false">IF(#REF!&lt;&gt;#REF!,COUNTIFS($K$112:$K$1378,"SRS",#REF!,#REF!),"")</f>
        <v>#REF!</v>
      </c>
      <c r="Y785" s="1" t="e">
        <f aca="false">IF(R785&lt;&gt;"",IF(R785=1,"",COUNTIFS($O$112:$O$1378,"&gt;40",#REF!,#REF!)),"")</f>
        <v>#REF!</v>
      </c>
    </row>
    <row r="786" customFormat="false" ht="15.75" hidden="false" customHeight="false" outlineLevel="0" collapsed="false">
      <c r="A786" s="1" t="n">
        <f aca="false">I786+(H786*60)+(G786*3600)</f>
        <v>62649</v>
      </c>
      <c r="B786" s="2" t="str">
        <f aca="false">CONCATENATE(D786,E786,F786,G786,H786,I786)</f>
        <v>2017112917249</v>
      </c>
      <c r="C786" s="1" t="str">
        <f aca="false">CONCATENATE(D786,E786,F786)</f>
        <v>20171129</v>
      </c>
      <c r="D786" s="1" t="n">
        <v>2017</v>
      </c>
      <c r="E786" s="1" t="n">
        <v>11</v>
      </c>
      <c r="F786" s="1" t="n">
        <v>29</v>
      </c>
      <c r="G786" s="1" t="n">
        <v>17</v>
      </c>
      <c r="H786" s="1" t="n">
        <v>24</v>
      </c>
      <c r="I786" s="1" t="n">
        <v>9</v>
      </c>
      <c r="J786" s="1" t="n">
        <v>542</v>
      </c>
      <c r="K786" s="17" t="s">
        <v>21</v>
      </c>
      <c r="L786" s="1" t="e">
        <f aca="false">IF(#REF!=#REF!,IF(K786="Stroke",IF(K787="Stroke",IF((J787-J786)&lt;0,1000+J787-J786,J787-J786),""),""),"")</f>
        <v>#REF!</v>
      </c>
      <c r="M786" s="1" t="s">
        <v>1</v>
      </c>
      <c r="N786" s="1" t="s">
        <v>2</v>
      </c>
      <c r="O786" s="1" t="n">
        <v>0</v>
      </c>
      <c r="P786" s="1" t="e">
        <f aca="false">IF(#REF!=#REF!,IF(K786="Stroke",IF(K787="Stroke",IF(#REF!=#REF!,IF(Q786=Q787,IF((J787-J786)&lt;0,1000+J787-J786-O786,J787-J786-O786),""),""),""),""),"")</f>
        <v>#REF!</v>
      </c>
      <c r="Q786" s="1" t="n">
        <v>2</v>
      </c>
      <c r="R786" s="1" t="e">
        <f aca="false">IF(#REF!&lt;&gt;#REF!,COUNTIFS($K$112:$K$1378,$K$112,#REF!,#REF!),"")</f>
        <v>#REF!</v>
      </c>
      <c r="S786" s="1" t="e">
        <f aca="false">IF(AND(#REF!&lt;&gt;#REF!,#REF!=#REF!,M786="positive",M787="negative"),1,"")</f>
        <v>#REF!</v>
      </c>
      <c r="T786" s="1" t="e">
        <f aca="false">IF(AND(#REF!=#REF!,K:K="stroke",M:M="positive",S786&lt;&gt;"1"),1,"")</f>
        <v>#REF!</v>
      </c>
      <c r="U786" s="1" t="e">
        <f aca="false">IF((AND(R786&lt;&gt;"",W786&lt;&gt;1,K:K="stroke",M:M="negative",#REF!=#REF!)),IF(W786&lt;&gt;0,"",1),"")</f>
        <v>#REF!</v>
      </c>
      <c r="V786" s="1" t="e">
        <f aca="false">IF(R786="","",(SUM(S786:U786)+W786))</f>
        <v>#REF!</v>
      </c>
      <c r="W786" s="1" t="e">
        <f aca="false">IF(#REF!&lt;&gt;#REF!,COUNTIFS($K$112:$K$1378,"up",#REF!,#REF!),"")</f>
        <v>#REF!</v>
      </c>
      <c r="X786" s="1" t="e">
        <f aca="false">IF(#REF!&lt;&gt;#REF!,COUNTIFS($K$112:$K$1378,"SRS",#REF!,#REF!),"")</f>
        <v>#REF!</v>
      </c>
      <c r="Y786" s="1" t="e">
        <f aca="false">IF(R786&lt;&gt;"",IF(R786=1,"",COUNTIFS($O$112:$O$1378,"&gt;40",#REF!,#REF!)),"")</f>
        <v>#REF!</v>
      </c>
    </row>
    <row r="787" s="5" customFormat="true" ht="15.75" hidden="false" customHeight="false" outlineLevel="0" collapsed="false">
      <c r="A787" s="1" t="n">
        <f aca="false">I787+(H787*60)+(G787*3600)</f>
        <v>62649</v>
      </c>
      <c r="B787" s="2" t="str">
        <f aca="false">CONCATENATE(D787,E787,F787,G787,H787,I787)</f>
        <v>2017112917249</v>
      </c>
      <c r="C787" s="1" t="str">
        <f aca="false">CONCATENATE(D787,E787,F787)</f>
        <v>20171129</v>
      </c>
      <c r="D787" s="1" t="n">
        <v>2017</v>
      </c>
      <c r="E787" s="1" t="n">
        <v>11</v>
      </c>
      <c r="F787" s="1" t="n">
        <v>29</v>
      </c>
      <c r="G787" s="1" t="n">
        <v>17</v>
      </c>
      <c r="H787" s="1" t="n">
        <v>24</v>
      </c>
      <c r="I787" s="1" t="n">
        <v>9</v>
      </c>
      <c r="J787" s="1" t="n">
        <v>551</v>
      </c>
      <c r="K787" s="17" t="s">
        <v>21</v>
      </c>
      <c r="L787" s="1" t="e">
        <f aca="false">IF(#REF!=#REF!,IF(K787="Stroke",IF(K788="Stroke",IF((J788-J787)&lt;0,1000+J788-J787,J788-J787),""),""),"")</f>
        <v>#REF!</v>
      </c>
      <c r="M787" s="1" t="s">
        <v>1</v>
      </c>
      <c r="N787" s="1" t="s">
        <v>2</v>
      </c>
      <c r="O787" s="1" t="n">
        <v>0</v>
      </c>
      <c r="P787" s="1" t="e">
        <f aca="false">IF(#REF!=#REF!,IF(K787="Stroke",IF(K788="Stroke",IF(#REF!=#REF!,IF(Q787=Q788,IF((J788-J787)&lt;0,1000+J788-J787-O787,J788-J787-O787),""),""),""),""),"")</f>
        <v>#REF!</v>
      </c>
      <c r="Q787" s="1" t="n">
        <v>2</v>
      </c>
      <c r="R787" s="1" t="e">
        <f aca="false">IF(#REF!&lt;&gt;#REF!,COUNTIFS($K$112:$K$1378,$K$112,#REF!,#REF!),"")</f>
        <v>#REF!</v>
      </c>
      <c r="S787" s="1" t="e">
        <f aca="false">IF(AND(#REF!&lt;&gt;#REF!,#REF!=#REF!,M787="positive",M788="negative"),1,"")</f>
        <v>#REF!</v>
      </c>
      <c r="T787" s="1" t="e">
        <f aca="false">IF(AND(#REF!=#REF!,K:K="stroke",M:M="positive",S787&lt;&gt;"1"),1,"")</f>
        <v>#REF!</v>
      </c>
      <c r="U787" s="1" t="e">
        <f aca="false">IF((AND(R787&lt;&gt;"",W787&lt;&gt;1,K:K="stroke",M:M="negative",#REF!=#REF!)),IF(W787&lt;&gt;0,"",1),"")</f>
        <v>#REF!</v>
      </c>
      <c r="V787" s="1" t="e">
        <f aca="false">IF(R787="","",(SUM(S787:U787)+W787))</f>
        <v>#REF!</v>
      </c>
      <c r="W787" s="1" t="e">
        <f aca="false">IF(#REF!&lt;&gt;#REF!,COUNTIFS($K$112:$K$1378,"up",#REF!,#REF!),"")</f>
        <v>#REF!</v>
      </c>
      <c r="X787" s="1" t="e">
        <f aca="false">IF(#REF!&lt;&gt;#REF!,COUNTIFS($K$112:$K$1378,"SRS",#REF!,#REF!),"")</f>
        <v>#REF!</v>
      </c>
      <c r="Y787" s="1" t="e">
        <f aca="false">IF(R787&lt;&gt;"",IF(R787=1,"",COUNTIFS($O$112:$O$1378,"&gt;40",#REF!,#REF!)),"")</f>
        <v>#REF!</v>
      </c>
      <c r="Z787" s="1"/>
      <c r="AA787" s="1"/>
      <c r="AB787" s="1"/>
      <c r="AC787" s="1"/>
      <c r="AD787" s="1"/>
      <c r="AE787" s="1"/>
      <c r="AF787" s="1"/>
      <c r="AG787" s="1"/>
      <c r="AH787" s="1"/>
    </row>
    <row r="788" customFormat="false" ht="15.75" hidden="false" customHeight="false" outlineLevel="0" collapsed="false">
      <c r="A788" s="1" t="n">
        <f aca="false">I788+(H788*60)+(G788*3600)</f>
        <v>62649</v>
      </c>
      <c r="B788" s="2" t="str">
        <f aca="false">CONCATENATE(D788,E788,F788,G788,H788,I788)</f>
        <v>2017112917249</v>
      </c>
      <c r="C788" s="1" t="str">
        <f aca="false">CONCATENATE(D788,E788,F788)</f>
        <v>20171129</v>
      </c>
      <c r="D788" s="1" t="n">
        <v>2017</v>
      </c>
      <c r="E788" s="1" t="n">
        <v>11</v>
      </c>
      <c r="F788" s="1" t="n">
        <v>29</v>
      </c>
      <c r="G788" s="1" t="n">
        <v>17</v>
      </c>
      <c r="H788" s="1" t="n">
        <v>24</v>
      </c>
      <c r="I788" s="1" t="n">
        <v>9</v>
      </c>
      <c r="J788" s="1" t="n">
        <v>554</v>
      </c>
      <c r="K788" s="17" t="s">
        <v>21</v>
      </c>
      <c r="L788" s="1" t="e">
        <f aca="false">IF(#REF!=#REF!,IF(K788="Stroke",IF(K789="Stroke",IF((J789-J788)&lt;0,1000+J789-J788,J789-J788),""),""),"")</f>
        <v>#REF!</v>
      </c>
      <c r="M788" s="1" t="s">
        <v>1</v>
      </c>
      <c r="N788" s="1" t="s">
        <v>2</v>
      </c>
      <c r="O788" s="1" t="n">
        <v>0</v>
      </c>
      <c r="P788" s="1" t="e">
        <f aca="false">IF(#REF!=#REF!,IF(K788="Stroke",IF(K789="Stroke",IF(#REF!=#REF!,IF(Q788=Q789,IF((J789-J788)&lt;0,1000+J789-J788-O788,J789-J788-O788),""),""),""),""),"")</f>
        <v>#REF!</v>
      </c>
      <c r="Q788" s="1" t="n">
        <v>1</v>
      </c>
      <c r="R788" s="1" t="e">
        <f aca="false">IF(#REF!&lt;&gt;#REF!,COUNTIFS($K$112:$K$1378,$K$112,#REF!,#REF!),"")</f>
        <v>#REF!</v>
      </c>
      <c r="S788" s="1" t="e">
        <f aca="false">IF(AND(#REF!&lt;&gt;#REF!,#REF!=#REF!,M788="positive",M789="negative"),1,"")</f>
        <v>#REF!</v>
      </c>
      <c r="T788" s="1" t="e">
        <f aca="false">IF(AND(#REF!=#REF!,K:K="stroke",M:M="positive",S788&lt;&gt;"1"),1,"")</f>
        <v>#REF!</v>
      </c>
      <c r="U788" s="1" t="e">
        <f aca="false">IF((AND(R788&lt;&gt;"",W788&lt;&gt;1,K:K="stroke",M:M="negative",#REF!=#REF!)),IF(W788&lt;&gt;0,"",1),"")</f>
        <v>#REF!</v>
      </c>
      <c r="V788" s="1" t="e">
        <f aca="false">IF(R788="","",(SUM(S788:U788)+W788))</f>
        <v>#REF!</v>
      </c>
      <c r="W788" s="1" t="e">
        <f aca="false">IF(#REF!&lt;&gt;#REF!,COUNTIFS($K$112:$K$1378,"up",#REF!,#REF!),"")</f>
        <v>#REF!</v>
      </c>
      <c r="X788" s="1" t="e">
        <f aca="false">IF(#REF!&lt;&gt;#REF!,COUNTIFS($K$112:$K$1378,"SRS",#REF!,#REF!),"")</f>
        <v>#REF!</v>
      </c>
      <c r="Y788" s="1" t="e">
        <f aca="false">IF(R788&lt;&gt;"",IF(R788=1,"",COUNTIFS($O$112:$O$1378,"&gt;40",#REF!,#REF!)),"")</f>
        <v>#REF!</v>
      </c>
    </row>
    <row r="789" customFormat="false" ht="15.75" hidden="false" customHeight="false" outlineLevel="0" collapsed="false">
      <c r="A789" s="1" t="n">
        <f aca="false">I789+(H789*60)+(G789*3600)</f>
        <v>62649</v>
      </c>
      <c r="B789" s="2" t="str">
        <f aca="false">CONCATENATE(D789,E789,F789,G789,H789,I789)</f>
        <v>2017112917249</v>
      </c>
      <c r="C789" s="1" t="str">
        <f aca="false">CONCATENATE(D789,E789,F789)</f>
        <v>20171129</v>
      </c>
      <c r="D789" s="1" t="n">
        <v>2017</v>
      </c>
      <c r="E789" s="1" t="n">
        <v>11</v>
      </c>
      <c r="F789" s="1" t="n">
        <v>29</v>
      </c>
      <c r="G789" s="1" t="n">
        <v>17</v>
      </c>
      <c r="H789" s="1" t="n">
        <v>24</v>
      </c>
      <c r="I789" s="1" t="n">
        <v>9</v>
      </c>
      <c r="J789" s="1" t="n">
        <v>560</v>
      </c>
      <c r="K789" s="17" t="s">
        <v>21</v>
      </c>
      <c r="L789" s="1" t="e">
        <f aca="false">IF(#REF!=#REF!,IF(K789="Stroke",IF(K790="Stroke",IF((J790-J789)&lt;0,1000+J790-J789,J790-J789),""),""),"")</f>
        <v>#REF!</v>
      </c>
      <c r="M789" s="1" t="s">
        <v>1</v>
      </c>
      <c r="N789" s="1" t="s">
        <v>2</v>
      </c>
      <c r="O789" s="1" t="n">
        <v>0</v>
      </c>
      <c r="P789" s="1" t="e">
        <f aca="false">IF(#REF!=#REF!,IF(K789="Stroke",IF(K790="Stroke",IF(#REF!=#REF!,IF(Q789=Q790,IF((J790-J789)&lt;0,1000+J790-J789-O789,J790-J789-O789),""),""),""),""),"")</f>
        <v>#REF!</v>
      </c>
      <c r="Q789" s="1" t="n">
        <v>1</v>
      </c>
      <c r="R789" s="1" t="e">
        <f aca="false">IF(#REF!&lt;&gt;#REF!,COUNTIFS($K$112:$K$1378,$K$112,#REF!,#REF!),"")</f>
        <v>#REF!</v>
      </c>
      <c r="S789" s="1" t="e">
        <f aca="false">IF(AND(#REF!&lt;&gt;#REF!,#REF!=#REF!,M789="positive",M790="negative"),1,"")</f>
        <v>#REF!</v>
      </c>
      <c r="T789" s="1" t="e">
        <f aca="false">IF(AND(#REF!=#REF!,K:K="stroke",M:M="positive",S789&lt;&gt;"1"),1,"")</f>
        <v>#REF!</v>
      </c>
      <c r="U789" s="1" t="e">
        <f aca="false">IF((AND(R789&lt;&gt;"",W789&lt;&gt;1,K:K="stroke",M:M="negative",#REF!=#REF!)),IF(W789&lt;&gt;0,"",1),"")</f>
        <v>#REF!</v>
      </c>
      <c r="V789" s="1" t="e">
        <f aca="false">IF(R789="","",(SUM(S789:U789)+W789))</f>
        <v>#REF!</v>
      </c>
      <c r="W789" s="1" t="e">
        <f aca="false">IF(#REF!&lt;&gt;#REF!,COUNTIFS($K$112:$K$1378,"up",#REF!,#REF!),"")</f>
        <v>#REF!</v>
      </c>
      <c r="X789" s="1" t="e">
        <f aca="false">IF(#REF!&lt;&gt;#REF!,COUNTIFS($K$112:$K$1378,"SRS",#REF!,#REF!),"")</f>
        <v>#REF!</v>
      </c>
      <c r="Y789" s="1" t="e">
        <f aca="false">IF(R789&lt;&gt;"",IF(R789=1,"",COUNTIFS($O$112:$O$1378,"&gt;40",#REF!,#REF!)),"")</f>
        <v>#REF!</v>
      </c>
    </row>
    <row r="790" customFormat="false" ht="15.75" hidden="false" customHeight="false" outlineLevel="0" collapsed="false">
      <c r="A790" s="1" t="n">
        <f aca="false">I790+(H790*60)+(G790*3600)</f>
        <v>62649</v>
      </c>
      <c r="B790" s="2" t="str">
        <f aca="false">CONCATENATE(D790,E790,F790,G790,H790,I790)</f>
        <v>2017112917249</v>
      </c>
      <c r="C790" s="1" t="str">
        <f aca="false">CONCATENATE(D790,E790,F790)</f>
        <v>20171129</v>
      </c>
      <c r="D790" s="1" t="n">
        <v>2017</v>
      </c>
      <c r="E790" s="1" t="n">
        <v>11</v>
      </c>
      <c r="F790" s="1" t="n">
        <v>29</v>
      </c>
      <c r="G790" s="1" t="n">
        <v>17</v>
      </c>
      <c r="H790" s="1" t="n">
        <v>24</v>
      </c>
      <c r="I790" s="1" t="n">
        <v>9</v>
      </c>
      <c r="J790" s="1" t="n">
        <v>585</v>
      </c>
      <c r="K790" s="17" t="s">
        <v>21</v>
      </c>
      <c r="L790" s="1" t="e">
        <f aca="false">IF(#REF!=#REF!,IF(K790="Stroke",IF(K791="Stroke",IF((J791-J790)&lt;0,1000+J791-J790,J791-J790),""),""),"")</f>
        <v>#REF!</v>
      </c>
      <c r="M790" s="1" t="s">
        <v>1</v>
      </c>
      <c r="N790" s="1" t="s">
        <v>2</v>
      </c>
      <c r="O790" s="1" t="n">
        <v>0</v>
      </c>
      <c r="P790" s="1" t="e">
        <f aca="false">IF(#REF!=#REF!,IF(K790="Stroke",IF(K791="Stroke",IF(#REF!=#REF!,IF(Q790=Q791,IF((J791-J790)&lt;0,1000+J791-J790-O790,J791-J790-O790),""),""),""),""),"")</f>
        <v>#REF!</v>
      </c>
      <c r="Q790" s="1" t="n">
        <v>1</v>
      </c>
      <c r="R790" s="1" t="e">
        <f aca="false">IF(#REF!&lt;&gt;#REF!,COUNTIFS($K$112:$K$1378,$K$112,#REF!,#REF!),"")</f>
        <v>#REF!</v>
      </c>
      <c r="S790" s="1" t="e">
        <f aca="false">IF(AND(#REF!&lt;&gt;#REF!,#REF!=#REF!,M790="positive",M791="negative"),1,"")</f>
        <v>#REF!</v>
      </c>
      <c r="T790" s="1" t="e">
        <f aca="false">IF(AND(#REF!=#REF!,K:K="stroke",M:M="positive",S790&lt;&gt;"1"),1,"")</f>
        <v>#REF!</v>
      </c>
      <c r="U790" s="1" t="e">
        <f aca="false">IF((AND(R790&lt;&gt;"",W790&lt;&gt;1,K:K="stroke",M:M="negative",#REF!=#REF!)),IF(W790&lt;&gt;0,"",1),"")</f>
        <v>#REF!</v>
      </c>
      <c r="V790" s="1" t="e">
        <f aca="false">IF(R790="","",(SUM(S790:U790)+W790))</f>
        <v>#REF!</v>
      </c>
      <c r="W790" s="1" t="e">
        <f aca="false">IF(#REF!&lt;&gt;#REF!,COUNTIFS($K$112:$K$1378,"up",#REF!,#REF!),"")</f>
        <v>#REF!</v>
      </c>
      <c r="X790" s="1" t="e">
        <f aca="false">IF(#REF!&lt;&gt;#REF!,COUNTIFS($K$112:$K$1378,"SRS",#REF!,#REF!),"")</f>
        <v>#REF!</v>
      </c>
      <c r="Y790" s="1" t="e">
        <f aca="false">IF(R790&lt;&gt;"",IF(R790=1,"",COUNTIFS($O$112:$O$1378,"&gt;40",#REF!,#REF!)),"")</f>
        <v>#REF!</v>
      </c>
    </row>
    <row r="791" customFormat="false" ht="15.75" hidden="false" customHeight="false" outlineLevel="0" collapsed="false">
      <c r="A791" s="1" t="n">
        <f aca="false">I791+(H791*60)+(G791*3600)</f>
        <v>62649</v>
      </c>
      <c r="B791" s="2" t="str">
        <f aca="false">CONCATENATE(D791,E791,F791,G791,H791,I791)</f>
        <v>2017112917249</v>
      </c>
      <c r="C791" s="1" t="str">
        <f aca="false">CONCATENATE(D791,E791,F791)</f>
        <v>20171129</v>
      </c>
      <c r="D791" s="1" t="n">
        <v>2017</v>
      </c>
      <c r="E791" s="1" t="n">
        <v>11</v>
      </c>
      <c r="F791" s="1" t="n">
        <v>29</v>
      </c>
      <c r="G791" s="1" t="n">
        <v>17</v>
      </c>
      <c r="H791" s="1" t="n">
        <v>24</v>
      </c>
      <c r="I791" s="1" t="n">
        <v>9</v>
      </c>
      <c r="J791" s="1" t="n">
        <v>598</v>
      </c>
      <c r="K791" s="17" t="s">
        <v>21</v>
      </c>
      <c r="L791" s="1" t="e">
        <f aca="false">IF(#REF!=#REF!,IF(K791="Stroke",IF(K792="Stroke",IF((J792-J791)&lt;0,1000+J792-J791,J792-J791),""),""),"")</f>
        <v>#REF!</v>
      </c>
      <c r="M791" s="1" t="s">
        <v>1</v>
      </c>
      <c r="N791" s="1" t="s">
        <v>2</v>
      </c>
      <c r="O791" s="1" t="n">
        <v>0</v>
      </c>
      <c r="P791" s="1" t="e">
        <f aca="false">IF(#REF!=#REF!,IF(K791="Stroke",IF(K792="Stroke",IF(#REF!=#REF!,IF(Q791=Q792,IF((J792-J791)&lt;0,1000+J792-J791-O791,J792-J791-O791),""),""),""),""),"")</f>
        <v>#REF!</v>
      </c>
      <c r="Q791" s="1" t="n">
        <v>2</v>
      </c>
      <c r="R791" s="1" t="e">
        <f aca="false">IF(#REF!&lt;&gt;#REF!,COUNTIFS($K$112:$K$1378,$K$112,#REF!,#REF!),"")</f>
        <v>#REF!</v>
      </c>
      <c r="S791" s="1" t="e">
        <f aca="false">IF(AND(#REF!&lt;&gt;#REF!,#REF!=#REF!,M791="positive",M792="negative"),1,"")</f>
        <v>#REF!</v>
      </c>
      <c r="T791" s="1" t="e">
        <f aca="false">IF(AND(#REF!=#REF!,K:K="stroke",M:M="positive",S791&lt;&gt;"1"),1,"")</f>
        <v>#REF!</v>
      </c>
      <c r="U791" s="1" t="e">
        <f aca="false">IF((AND(R791&lt;&gt;"",W791&lt;&gt;1,K:K="stroke",M:M="negative",#REF!=#REF!)),IF(W791&lt;&gt;0,"",1),"")</f>
        <v>#REF!</v>
      </c>
      <c r="V791" s="1" t="e">
        <f aca="false">IF(R791="","",(SUM(S791:U791)+W791))</f>
        <v>#REF!</v>
      </c>
      <c r="W791" s="1" t="e">
        <f aca="false">IF(#REF!&lt;&gt;#REF!,COUNTIFS($K$112:$K$1378,"up",#REF!,#REF!),"")</f>
        <v>#REF!</v>
      </c>
      <c r="X791" s="1" t="e">
        <f aca="false">IF(#REF!&lt;&gt;#REF!,COUNTIFS($K$112:$K$1378,"SRS",#REF!,#REF!),"")</f>
        <v>#REF!</v>
      </c>
      <c r="Y791" s="1" t="e">
        <f aca="false">IF(R791&lt;&gt;"",IF(R791=1,"",COUNTIFS($O$112:$O$1378,"&gt;40",#REF!,#REF!)),"")</f>
        <v>#REF!</v>
      </c>
    </row>
    <row r="792" customFormat="false" ht="15.75" hidden="false" customHeight="false" outlineLevel="0" collapsed="false">
      <c r="A792" s="1" t="n">
        <f aca="false">I792+(H792*60)+(G792*3600)</f>
        <v>62649</v>
      </c>
      <c r="B792" s="2" t="str">
        <f aca="false">CONCATENATE(D792,E792,F792,G792,H792,I792)</f>
        <v>2017112917249</v>
      </c>
      <c r="C792" s="1" t="str">
        <f aca="false">CONCATENATE(D792,E792,F792)</f>
        <v>20171129</v>
      </c>
      <c r="D792" s="1" t="n">
        <v>2017</v>
      </c>
      <c r="E792" s="1" t="n">
        <v>11</v>
      </c>
      <c r="F792" s="1" t="n">
        <v>29</v>
      </c>
      <c r="G792" s="1" t="n">
        <v>17</v>
      </c>
      <c r="H792" s="1" t="n">
        <v>24</v>
      </c>
      <c r="I792" s="1" t="n">
        <v>9</v>
      </c>
      <c r="J792" s="1" t="n">
        <v>603</v>
      </c>
      <c r="K792" s="17" t="s">
        <v>21</v>
      </c>
      <c r="L792" s="1" t="e">
        <f aca="false">IF(#REF!=#REF!,IF(K792="Stroke",IF(K793="Stroke",IF((J793-J792)&lt;0,1000+J793-J792,J793-J792),""),""),"")</f>
        <v>#REF!</v>
      </c>
      <c r="M792" s="1" t="s">
        <v>1</v>
      </c>
      <c r="N792" s="1" t="s">
        <v>2</v>
      </c>
      <c r="O792" s="1" t="n">
        <v>0</v>
      </c>
      <c r="P792" s="1" t="e">
        <f aca="false">IF(#REF!=#REF!,IF(K792="Stroke",IF(K793="Stroke",IF(#REF!=#REF!,IF(Q792=Q793,IF((J793-J792)&lt;0,1000+J793-J792-O792,J793-J792-O792),""),""),""),""),"")</f>
        <v>#REF!</v>
      </c>
      <c r="Q792" s="1" t="n">
        <v>1</v>
      </c>
      <c r="R792" s="1" t="e">
        <f aca="false">IF(#REF!&lt;&gt;#REF!,COUNTIFS($K$112:$K$1378,$K$112,#REF!,#REF!),"")</f>
        <v>#REF!</v>
      </c>
      <c r="S792" s="1" t="e">
        <f aca="false">IF(AND(#REF!&lt;&gt;#REF!,#REF!=#REF!,M792="positive",M793="negative"),1,"")</f>
        <v>#REF!</v>
      </c>
      <c r="T792" s="1" t="e">
        <f aca="false">IF(AND(#REF!=#REF!,K:K="stroke",M:M="positive",S792&lt;&gt;"1"),1,"")</f>
        <v>#REF!</v>
      </c>
      <c r="U792" s="1" t="e">
        <f aca="false">IF((AND(R792&lt;&gt;"",W792&lt;&gt;1,K:K="stroke",M:M="negative",#REF!=#REF!)),IF(W792&lt;&gt;0,"",1),"")</f>
        <v>#REF!</v>
      </c>
      <c r="V792" s="1" t="e">
        <f aca="false">IF(R792="","",(SUM(S792:U792)+W792))</f>
        <v>#REF!</v>
      </c>
      <c r="W792" s="1" t="e">
        <f aca="false">IF(#REF!&lt;&gt;#REF!,COUNTIFS($K$112:$K$1378,"up",#REF!,#REF!),"")</f>
        <v>#REF!</v>
      </c>
      <c r="X792" s="1" t="e">
        <f aca="false">IF(#REF!&lt;&gt;#REF!,COUNTIFS($K$112:$K$1378,"SRS",#REF!,#REF!),"")</f>
        <v>#REF!</v>
      </c>
      <c r="Y792" s="1" t="e">
        <f aca="false">IF(R792&lt;&gt;"",IF(R792=1,"",COUNTIFS($O$112:$O$1378,"&gt;40",#REF!,#REF!)),"")</f>
        <v>#REF!</v>
      </c>
    </row>
    <row r="793" customFormat="false" ht="15.75" hidden="false" customHeight="false" outlineLevel="0" collapsed="false">
      <c r="A793" s="1" t="n">
        <f aca="false">I793+(H793*60)+(G793*3600)</f>
        <v>62649</v>
      </c>
      <c r="B793" s="2" t="str">
        <f aca="false">CONCATENATE(D793,E793,F793,G793,H793,I793)</f>
        <v>2017112917249</v>
      </c>
      <c r="C793" s="1" t="str">
        <f aca="false">CONCATENATE(D793,E793,F793)</f>
        <v>20171129</v>
      </c>
      <c r="D793" s="1" t="n">
        <v>2017</v>
      </c>
      <c r="E793" s="1" t="n">
        <v>11</v>
      </c>
      <c r="F793" s="1" t="n">
        <v>29</v>
      </c>
      <c r="G793" s="1" t="n">
        <v>17</v>
      </c>
      <c r="H793" s="1" t="n">
        <v>24</v>
      </c>
      <c r="I793" s="1" t="n">
        <v>9</v>
      </c>
      <c r="J793" s="1" t="n">
        <v>627</v>
      </c>
      <c r="K793" s="17" t="s">
        <v>21</v>
      </c>
      <c r="L793" s="1" t="e">
        <f aca="false">IF(#REF!=#REF!,IF(K793="Stroke",IF(K794="Stroke",IF((J794-J793)&lt;0,1000+J794-J793,J794-J793),""),""),"")</f>
        <v>#REF!</v>
      </c>
      <c r="M793" s="1" t="s">
        <v>1</v>
      </c>
      <c r="N793" s="1" t="s">
        <v>2</v>
      </c>
      <c r="O793" s="1" t="n">
        <v>0</v>
      </c>
      <c r="P793" s="1" t="e">
        <f aca="false">IF(#REF!=#REF!,IF(K793="Stroke",IF(K794="Stroke",IF(#REF!=#REF!,IF(Q793=Q794,IF((J794-J793)&lt;0,1000+J794-J793-O793,J794-J793-O793),""),""),""),""),"")</f>
        <v>#REF!</v>
      </c>
      <c r="Q793" s="1" t="n">
        <v>1</v>
      </c>
      <c r="R793" s="1" t="e">
        <f aca="false">IF(#REF!&lt;&gt;#REF!,COUNTIFS($K$112:$K$1378,$K$112,#REF!,#REF!),"")</f>
        <v>#REF!</v>
      </c>
      <c r="S793" s="1" t="e">
        <f aca="false">IF(AND(#REF!&lt;&gt;#REF!,#REF!=#REF!,M793="positive",M794="negative"),1,"")</f>
        <v>#REF!</v>
      </c>
      <c r="T793" s="1" t="e">
        <f aca="false">IF(AND(#REF!=#REF!,K:K="stroke",M:M="positive",S793&lt;&gt;"1"),1,"")</f>
        <v>#REF!</v>
      </c>
      <c r="U793" s="1" t="e">
        <f aca="false">IF((AND(R793&lt;&gt;"",W793&lt;&gt;1,K:K="stroke",M:M="negative",#REF!=#REF!)),IF(W793&lt;&gt;0,"",1),"")</f>
        <v>#REF!</v>
      </c>
      <c r="V793" s="1" t="e">
        <f aca="false">IF(R793="","",(SUM(S793:U793)+W793))</f>
        <v>#REF!</v>
      </c>
      <c r="W793" s="1" t="e">
        <f aca="false">IF(#REF!&lt;&gt;#REF!,COUNTIFS($K$112:$K$1378,"up",#REF!,#REF!),"")</f>
        <v>#REF!</v>
      </c>
      <c r="X793" s="1" t="e">
        <f aca="false">IF(#REF!&lt;&gt;#REF!,COUNTIFS($K$112:$K$1378,"SRS",#REF!,#REF!),"")</f>
        <v>#REF!</v>
      </c>
      <c r="Y793" s="1" t="e">
        <f aca="false">IF(R793&lt;&gt;"",IF(R793=1,"",COUNTIFS($O$112:$O$1378,"&gt;40",#REF!,#REF!)),"")</f>
        <v>#REF!</v>
      </c>
    </row>
    <row r="794" customFormat="false" ht="15.75" hidden="false" customHeight="false" outlineLevel="0" collapsed="false">
      <c r="A794" s="1" t="n">
        <f aca="false">I794+(H794*60)+(G794*3600)</f>
        <v>62649</v>
      </c>
      <c r="B794" s="2" t="str">
        <f aca="false">CONCATENATE(D794,E794,F794,G794,H794,I794)</f>
        <v>2017112917249</v>
      </c>
      <c r="C794" s="1" t="str">
        <f aca="false">CONCATENATE(D794,E794,F794)</f>
        <v>20171129</v>
      </c>
      <c r="D794" s="1" t="n">
        <v>2017</v>
      </c>
      <c r="E794" s="1" t="n">
        <v>11</v>
      </c>
      <c r="F794" s="1" t="n">
        <v>29</v>
      </c>
      <c r="G794" s="1" t="n">
        <v>17</v>
      </c>
      <c r="H794" s="1" t="n">
        <v>24</v>
      </c>
      <c r="I794" s="1" t="n">
        <v>9</v>
      </c>
      <c r="J794" s="1" t="n">
        <v>638</v>
      </c>
      <c r="K794" s="17" t="s">
        <v>21</v>
      </c>
      <c r="L794" s="1" t="e">
        <f aca="false">IF(#REF!=#REF!,IF(K794="Stroke",IF(K795="Stroke",IF((J795-J794)&lt;0,1000+J795-J794,J795-J794),""),""),"")</f>
        <v>#REF!</v>
      </c>
      <c r="M794" s="1" t="s">
        <v>1</v>
      </c>
      <c r="N794" s="1" t="s">
        <v>2</v>
      </c>
      <c r="O794" s="1" t="n">
        <v>0</v>
      </c>
      <c r="P794" s="1" t="e">
        <f aca="false">IF(#REF!=#REF!,IF(K794="Stroke",IF(K795="Stroke",IF(#REF!=#REF!,IF(Q794=Q795,IF((J795-J794)&lt;0,1000+J795-J794-O794,J795-J794-O794),""),""),""),""),"")</f>
        <v>#REF!</v>
      </c>
      <c r="Q794" s="1" t="n">
        <v>1</v>
      </c>
      <c r="R794" s="1" t="e">
        <f aca="false">IF(#REF!&lt;&gt;#REF!,COUNTIFS($K$112:$K$1378,$K$112,#REF!,#REF!),"")</f>
        <v>#REF!</v>
      </c>
      <c r="S794" s="1" t="e">
        <f aca="false">IF(AND(#REF!&lt;&gt;#REF!,#REF!=#REF!,M794="positive",M795="negative"),1,"")</f>
        <v>#REF!</v>
      </c>
      <c r="T794" s="1" t="e">
        <f aca="false">IF(AND(#REF!=#REF!,K:K="stroke",M:M="positive",S794&lt;&gt;"1"),1,"")</f>
        <v>#REF!</v>
      </c>
      <c r="U794" s="1" t="e">
        <f aca="false">IF((AND(R794&lt;&gt;"",W794&lt;&gt;1,K:K="stroke",M:M="negative",#REF!=#REF!)),IF(W794&lt;&gt;0,"",1),"")</f>
        <v>#REF!</v>
      </c>
      <c r="V794" s="1" t="e">
        <f aca="false">IF(R794="","",(SUM(S794:U794)+W794))</f>
        <v>#REF!</v>
      </c>
      <c r="W794" s="1" t="e">
        <f aca="false">IF(#REF!&lt;&gt;#REF!,COUNTIFS($K$112:$K$1378,"up",#REF!,#REF!),"")</f>
        <v>#REF!</v>
      </c>
      <c r="X794" s="1" t="e">
        <f aca="false">IF(#REF!&lt;&gt;#REF!,COUNTIFS($K$112:$K$1378,"SRS",#REF!,#REF!),"")</f>
        <v>#REF!</v>
      </c>
      <c r="Y794" s="1" t="e">
        <f aca="false">IF(R794&lt;&gt;"",IF(R794=1,"",COUNTIFS($O$112:$O$1378,"&gt;40",#REF!,#REF!)),"")</f>
        <v>#REF!</v>
      </c>
    </row>
    <row r="795" customFormat="false" ht="15.75" hidden="false" customHeight="false" outlineLevel="0" collapsed="false">
      <c r="A795" s="5" t="n">
        <f aca="false">I795+(H795*60)+(G795*3600)</f>
        <v>63946</v>
      </c>
      <c r="B795" s="6" t="str">
        <f aca="false">CONCATENATE(D795,E795,F795,G795,H795,I795)</f>
        <v>20171129174546</v>
      </c>
      <c r="C795" s="5" t="str">
        <f aca="false">CONCATENATE(D795,E795,F795)</f>
        <v>20171129</v>
      </c>
      <c r="D795" s="5" t="n">
        <v>2017</v>
      </c>
      <c r="E795" s="5" t="n">
        <v>11</v>
      </c>
      <c r="F795" s="5" t="n">
        <v>29</v>
      </c>
      <c r="G795" s="5" t="n">
        <v>17</v>
      </c>
      <c r="H795" s="5" t="n">
        <v>45</v>
      </c>
      <c r="I795" s="5" t="n">
        <v>46</v>
      </c>
      <c r="J795" s="5" t="n">
        <v>241</v>
      </c>
      <c r="K795" s="5" t="s">
        <v>17</v>
      </c>
      <c r="L795" s="5" t="e">
        <f aca="false">IF(#REF!=#REF!,IF(K795="Stroke",IF(K796="Stroke",IF((J796-J795)&lt;0,1000+J796-J795,J796-J795),""),""),"")</f>
        <v>#REF!</v>
      </c>
      <c r="M795" s="5" t="s">
        <v>1</v>
      </c>
      <c r="N795" s="5" t="s">
        <v>2</v>
      </c>
      <c r="O795" s="5" t="n">
        <v>218</v>
      </c>
      <c r="P795" s="5" t="e">
        <f aca="false">IF(#REF!=#REF!,IF(K795="Stroke",IF(K796="Stroke",IF(#REF!=#REF!,IF(Q795=Q796,IF((J796-J795)&lt;0,1000+J796-J795-O795,J796-J795-O795),""),""),""),""),"")</f>
        <v>#REF!</v>
      </c>
      <c r="Q795" s="5" t="n">
        <v>1</v>
      </c>
      <c r="R795" s="5" t="e">
        <f aca="false">IF(#REF!&lt;&gt;#REF!,COUNTIFS($K$112:$K$1378,$K$112,#REF!,#REF!),"")</f>
        <v>#REF!</v>
      </c>
      <c r="S795" s="5" t="e">
        <f aca="false">IF(AND(#REF!&lt;&gt;#REF!,#REF!=#REF!,M795="positive",M796="negative"),1,"")</f>
        <v>#REF!</v>
      </c>
      <c r="T795" s="5" t="e">
        <f aca="false">IF(AND(#REF!=#REF!,K:K="stroke",M:M="positive",S795&lt;&gt;"1"),1,"")</f>
        <v>#REF!</v>
      </c>
      <c r="U795" s="5" t="e">
        <f aca="false">IF((AND(R795&lt;&gt;"",W795&lt;&gt;1,K:K="stroke",M:M="negative",#REF!=#REF!)),IF(W795&lt;&gt;0,"",1),"")</f>
        <v>#REF!</v>
      </c>
      <c r="V795" s="5" t="e">
        <f aca="false">IF(R795="","",(SUM(S795:U795)+W795))</f>
        <v>#REF!</v>
      </c>
      <c r="W795" s="5" t="e">
        <f aca="false">IF(#REF!&lt;&gt;#REF!,COUNTIFS($K$112:$K$1378,"up",#REF!,#REF!),"")</f>
        <v>#REF!</v>
      </c>
      <c r="X795" s="5" t="e">
        <f aca="false">IF(#REF!&lt;&gt;#REF!,COUNTIFS($K$112:$K$1378,"SRS",#REF!,#REF!),"")</f>
        <v>#REF!</v>
      </c>
      <c r="Y795" s="5" t="e">
        <f aca="false">IF(R795&lt;&gt;"",IF(R795=1,"",COUNTIFS($O$112:$O$1378,"&gt;40",#REF!,#REF!)),"")</f>
        <v>#REF!</v>
      </c>
      <c r="Z795" s="5" t="s">
        <v>40</v>
      </c>
      <c r="AA795" s="5"/>
      <c r="AB795" s="5"/>
      <c r="AC795" s="5"/>
      <c r="AD795" s="5"/>
      <c r="AE795" s="5"/>
      <c r="AF795" s="5"/>
      <c r="AG795" s="5"/>
      <c r="AH795" s="5"/>
    </row>
    <row r="796" customFormat="false" ht="15.75" hidden="false" customHeight="false" outlineLevel="0" collapsed="false">
      <c r="A796" s="11" t="n">
        <f aca="false">I796+(H796*60)+(G796*3600)</f>
        <v>63946</v>
      </c>
      <c r="B796" s="16" t="str">
        <f aca="false">CONCATENATE(D796,E796,F796,G796,H796,I796)</f>
        <v>20171129174546</v>
      </c>
      <c r="C796" s="11" t="str">
        <f aca="false">CONCATENATE(D796,E796,F796)</f>
        <v>20171129</v>
      </c>
      <c r="D796" s="11" t="n">
        <v>2017</v>
      </c>
      <c r="E796" s="11" t="n">
        <v>11</v>
      </c>
      <c r="F796" s="11" t="n">
        <v>29</v>
      </c>
      <c r="G796" s="11" t="n">
        <v>17</v>
      </c>
      <c r="H796" s="11" t="n">
        <v>45</v>
      </c>
      <c r="I796" s="11" t="n">
        <v>46</v>
      </c>
      <c r="J796" s="11" t="n">
        <v>421</v>
      </c>
      <c r="K796" s="17" t="s">
        <v>21</v>
      </c>
      <c r="L796" s="1" t="e">
        <f aca="false">IF(#REF!=#REF!,IF(K796="Stroke",IF(K797="Stroke",IF((J797-J796)&lt;0,1000+J797-J796,J797-J796),""),""),"")</f>
        <v>#REF!</v>
      </c>
      <c r="M796" s="11"/>
      <c r="N796" s="11"/>
      <c r="O796" s="11" t="n">
        <v>0</v>
      </c>
      <c r="P796" s="1" t="e">
        <f aca="false">IF(#REF!=#REF!,IF(K796="Stroke",IF(K797="Stroke",IF(#REF!=#REF!,IF(Q796=Q797,IF((J797-J796)&lt;0,1000+J797-J796-O796,J797-J796-O796),""),""),""),""),"")</f>
        <v>#REF!</v>
      </c>
      <c r="Q796" s="11"/>
      <c r="R796" s="1" t="e">
        <f aca="false">IF(#REF!&lt;&gt;#REF!,COUNTIFS($K$112:$K$1378,$K$112,#REF!,#REF!),"")</f>
        <v>#REF!</v>
      </c>
      <c r="S796" s="1" t="e">
        <f aca="false">IF(AND(#REF!&lt;&gt;#REF!,#REF!=#REF!,M796="positive",M797="negative"),1,"")</f>
        <v>#REF!</v>
      </c>
      <c r="T796" s="1" t="e">
        <f aca="false">IF(AND(#REF!=#REF!,K:K="stroke",M:M="positive",S796&lt;&gt;"1"),1,"")</f>
        <v>#REF!</v>
      </c>
      <c r="U796" s="1" t="e">
        <f aca="false">IF((AND(R796&lt;&gt;"",W796&lt;&gt;1,K:K="stroke",M:M="negative",#REF!=#REF!)),IF(W796&lt;&gt;0,"",1),"")</f>
        <v>#REF!</v>
      </c>
      <c r="V796" s="1" t="e">
        <f aca="false">IF(R796="","",(SUM(S796:U796)+W796))</f>
        <v>#REF!</v>
      </c>
      <c r="W796" s="1" t="e">
        <f aca="false">IF(#REF!&lt;&gt;#REF!,COUNTIFS($K$112:$K$1378,"up",#REF!,#REF!),"")</f>
        <v>#REF!</v>
      </c>
      <c r="X796" s="1" t="e">
        <f aca="false">IF(#REF!&lt;&gt;#REF!,COUNTIFS($K$112:$K$1378,"SRS",#REF!,#REF!),"")</f>
        <v>#REF!</v>
      </c>
      <c r="Y796" s="1" t="e">
        <f aca="false">IF(R796&lt;&gt;"",IF(R796=1,"",COUNTIFS($O$112:$O$1378,"&gt;40",#REF!,#REF!)),"")</f>
        <v>#REF!</v>
      </c>
      <c r="Z796" s="25" t="s">
        <v>73</v>
      </c>
      <c r="AA796" s="11"/>
      <c r="AB796" s="11"/>
      <c r="AC796" s="11"/>
      <c r="AD796" s="11"/>
      <c r="AE796" s="11"/>
      <c r="AF796" s="11"/>
      <c r="AG796" s="11"/>
      <c r="AH796" s="11"/>
    </row>
    <row r="797" s="10" customFormat="true" ht="15.75" hidden="false" customHeight="false" outlineLevel="0" collapsed="false">
      <c r="A797" s="5" t="n">
        <f aca="false">I797+(H797*60)+(G797*3600)</f>
        <v>64382</v>
      </c>
      <c r="B797" s="6" t="str">
        <f aca="false">CONCATENATE(D797,E797,F797,G797,H797,I797)</f>
        <v>2017112917532</v>
      </c>
      <c r="C797" s="5" t="str">
        <f aca="false">CONCATENATE(D797,E797,F797)</f>
        <v>20171129</v>
      </c>
      <c r="D797" s="5" t="n">
        <v>2017</v>
      </c>
      <c r="E797" s="5" t="n">
        <v>11</v>
      </c>
      <c r="F797" s="5" t="n">
        <v>29</v>
      </c>
      <c r="G797" s="5" t="n">
        <v>17</v>
      </c>
      <c r="H797" s="5" t="n">
        <v>53</v>
      </c>
      <c r="I797" s="5" t="n">
        <v>2</v>
      </c>
      <c r="J797" s="5" t="n">
        <v>520</v>
      </c>
      <c r="K797" s="5" t="s">
        <v>11</v>
      </c>
      <c r="L797" s="5" t="e">
        <f aca="false">IF(#REF!=#REF!,IF(K797="Stroke",IF(K798="Stroke",IF((J798-J797)&lt;0,1000+J798-J797,J798-J797),""),""),"")</f>
        <v>#REF!</v>
      </c>
      <c r="M797" s="5" t="s">
        <v>1</v>
      </c>
      <c r="N797" s="5" t="s">
        <v>2</v>
      </c>
      <c r="O797" s="5" t="n">
        <v>142</v>
      </c>
      <c r="P797" s="5" t="e">
        <f aca="false">IF(#REF!=#REF!,IF(K797="Stroke",IF(K798="Stroke",IF(#REF!=#REF!,IF(Q797=Q798,IF((J798-J797)&lt;0,1000+J798-J797-O797,J798-J797-O797),""),""),""),""),"")</f>
        <v>#REF!</v>
      </c>
      <c r="Q797" s="5" t="n">
        <v>1</v>
      </c>
      <c r="R797" s="5" t="e">
        <f aca="false">IF(#REF!&lt;&gt;#REF!,COUNTIFS($K$112:$K$1378,$K$112,#REF!,#REF!),"")</f>
        <v>#REF!</v>
      </c>
      <c r="S797" s="5" t="e">
        <f aca="false">IF(AND(#REF!&lt;&gt;#REF!,#REF!=#REF!,M797="positive",M798="negative"),1,"")</f>
        <v>#REF!</v>
      </c>
      <c r="T797" s="5" t="e">
        <f aca="false">IF(AND(#REF!=#REF!,K:K="stroke",M:M="positive",S797&lt;&gt;"1"),1,"")</f>
        <v>#REF!</v>
      </c>
      <c r="U797" s="5" t="e">
        <f aca="false">IF((AND(R797&lt;&gt;"",W797&lt;&gt;1,K:K="stroke",M:M="negative",#REF!=#REF!)),IF(W797&lt;&gt;0,"",1),"")</f>
        <v>#REF!</v>
      </c>
      <c r="V797" s="5" t="e">
        <f aca="false">IF(R797="","",(SUM(S797:U797)+W797))</f>
        <v>#REF!</v>
      </c>
      <c r="W797" s="5" t="e">
        <f aca="false">IF(#REF!&lt;&gt;#REF!,COUNTIFS($K$112:$K$1378,"up",#REF!,#REF!),"")</f>
        <v>#REF!</v>
      </c>
      <c r="X797" s="5" t="e">
        <f aca="false">IF(#REF!&lt;&gt;#REF!,COUNTIFS($K$112:$K$1378,"SRS",#REF!,#REF!),"")</f>
        <v>#REF!</v>
      </c>
      <c r="Y797" s="5" t="e">
        <f aca="false">IF(R797&lt;&gt;"",IF(R797=1,"",COUNTIFS($O$112:$O$1378,"&gt;40",#REF!,#REF!)),"")</f>
        <v>#REF!</v>
      </c>
      <c r="Z797" s="5"/>
      <c r="AA797" s="5"/>
      <c r="AB797" s="5"/>
      <c r="AC797" s="5"/>
      <c r="AD797" s="5"/>
      <c r="AE797" s="5"/>
      <c r="AF797" s="5"/>
      <c r="AG797" s="5"/>
      <c r="AH797" s="5"/>
    </row>
    <row r="798" customFormat="false" ht="15.75" hidden="false" customHeight="false" outlineLevel="0" collapsed="false">
      <c r="A798" s="5" t="n">
        <f aca="false">I798+(H798*60)+(G798*3600)</f>
        <v>64509</v>
      </c>
      <c r="B798" s="6" t="str">
        <f aca="false">CONCATENATE(D798,E798,F798,G798,H798,I798)</f>
        <v>2017112917559</v>
      </c>
      <c r="C798" s="5" t="str">
        <f aca="false">CONCATENATE(D798,E798,F798)</f>
        <v>20171129</v>
      </c>
      <c r="D798" s="5" t="n">
        <v>2017</v>
      </c>
      <c r="E798" s="5" t="n">
        <v>11</v>
      </c>
      <c r="F798" s="5" t="n">
        <v>29</v>
      </c>
      <c r="G798" s="5" t="n">
        <v>17</v>
      </c>
      <c r="H798" s="5" t="n">
        <v>55</v>
      </c>
      <c r="I798" s="5" t="n">
        <v>9</v>
      </c>
      <c r="J798" s="5" t="n">
        <v>14</v>
      </c>
      <c r="K798" s="5" t="s">
        <v>17</v>
      </c>
      <c r="L798" s="5" t="e">
        <f aca="false">IF(#REF!=#REF!,IF(K798="Stroke",IF(K799="Stroke",IF((J799-J798)&lt;0,1000+J799-J798,J799-J798),""),""),"")</f>
        <v>#REF!</v>
      </c>
      <c r="M798" s="5" t="s">
        <v>1</v>
      </c>
      <c r="N798" s="5" t="s">
        <v>2</v>
      </c>
      <c r="O798" s="5" t="n">
        <v>0</v>
      </c>
      <c r="P798" s="5" t="e">
        <f aca="false">IF(#REF!=#REF!,IF(K798="Stroke",IF(K799="Stroke",IF(#REF!=#REF!,IF(Q798=Q799,IF((J799-J798)&lt;0,1000+J799-J798-O798,J799-J798-O798),""),""),""),""),"")</f>
        <v>#REF!</v>
      </c>
      <c r="Q798" s="5" t="n">
        <v>1</v>
      </c>
      <c r="R798" s="5" t="e">
        <f aca="false">IF(#REF!&lt;&gt;#REF!,COUNTIFS($K$112:$K$1378,$K$112,#REF!,#REF!),"")</f>
        <v>#REF!</v>
      </c>
      <c r="S798" s="5" t="e">
        <f aca="false">IF(AND(#REF!&lt;&gt;#REF!,#REF!=#REF!,M798="positive",M799="negative"),1,"")</f>
        <v>#REF!</v>
      </c>
      <c r="T798" s="5" t="e">
        <f aca="false">IF(AND(#REF!=#REF!,K:K="stroke",M:M="positive",S798&lt;&gt;"1"),1,"")</f>
        <v>#REF!</v>
      </c>
      <c r="U798" s="5" t="e">
        <f aca="false">IF((AND(R798&lt;&gt;"",W798&lt;&gt;1,K:K="stroke",M:M="negative",#REF!=#REF!)),IF(W798&lt;&gt;0,"",1),"")</f>
        <v>#REF!</v>
      </c>
      <c r="V798" s="5" t="e">
        <f aca="false">IF(R798="","",(SUM(S798:U798)+W798))</f>
        <v>#REF!</v>
      </c>
      <c r="W798" s="5" t="e">
        <f aca="false">IF(#REF!&lt;&gt;#REF!,COUNTIFS($K$112:$K$1378,"up",#REF!,#REF!),"")</f>
        <v>#REF!</v>
      </c>
      <c r="X798" s="5" t="e">
        <f aca="false">IF(#REF!&lt;&gt;#REF!,COUNTIFS($K$112:$K$1378,"SRS",#REF!,#REF!),"")</f>
        <v>#REF!</v>
      </c>
      <c r="Y798" s="5" t="e">
        <f aca="false">IF(R798&lt;&gt;"",IF(R798=1,"",COUNTIFS($O$112:$O$1378,"&gt;40",#REF!,#REF!)),"")</f>
        <v>#REF!</v>
      </c>
      <c r="Z798" s="5" t="s">
        <v>40</v>
      </c>
      <c r="AA798" s="5"/>
      <c r="AB798" s="5"/>
      <c r="AC798" s="5"/>
      <c r="AD798" s="5"/>
      <c r="AE798" s="5"/>
      <c r="AF798" s="5"/>
      <c r="AG798" s="5"/>
      <c r="AH798" s="5"/>
    </row>
    <row r="799" customFormat="false" ht="15.75" hidden="false" customHeight="false" outlineLevel="0" collapsed="false">
      <c r="A799" s="1" t="n">
        <f aca="false">I799+(H799*60)+(G799*3600)</f>
        <v>64509</v>
      </c>
      <c r="B799" s="2" t="str">
        <f aca="false">CONCATENATE(D799,E799,F799,G799,H799,I799)</f>
        <v>2017112917559</v>
      </c>
      <c r="C799" s="1" t="str">
        <f aca="false">CONCATENATE(D799,E799,F799)</f>
        <v>20171129</v>
      </c>
      <c r="D799" s="1" t="n">
        <v>2017</v>
      </c>
      <c r="E799" s="1" t="n">
        <v>11</v>
      </c>
      <c r="F799" s="1" t="n">
        <v>29</v>
      </c>
      <c r="G799" s="1" t="n">
        <v>17</v>
      </c>
      <c r="H799" s="1" t="n">
        <v>55</v>
      </c>
      <c r="I799" s="1" t="n">
        <v>9</v>
      </c>
      <c r="J799" s="1" t="n">
        <v>36</v>
      </c>
      <c r="K799" s="1" t="s">
        <v>17</v>
      </c>
      <c r="L799" s="1" t="e">
        <f aca="false">IF(#REF!=#REF!,IF(K799="Stroke",IF(K800="Stroke",IF((J800-J799)&lt;0,1000+J800-J799,J800-J799),""),""),"")</f>
        <v>#REF!</v>
      </c>
      <c r="M799" s="1" t="s">
        <v>1</v>
      </c>
      <c r="N799" s="1" t="s">
        <v>2</v>
      </c>
      <c r="O799" s="1" t="n">
        <v>0</v>
      </c>
      <c r="P799" s="1" t="e">
        <f aca="false">IF(#REF!=#REF!,IF(K799="Stroke",IF(K800="Stroke",IF(#REF!=#REF!,IF(Q799=Q800,IF((J800-J799)&lt;0,1000+J800-J799-O799,J800-J799-O799),""),""),""),""),"")</f>
        <v>#REF!</v>
      </c>
      <c r="Q799" s="1" t="n">
        <v>2</v>
      </c>
      <c r="R799" s="1" t="e">
        <f aca="false">IF(#REF!&lt;&gt;#REF!,COUNTIFS($K$112:$K$1378,$K$112,#REF!,#REF!),"")</f>
        <v>#REF!</v>
      </c>
      <c r="S799" s="1" t="e">
        <f aca="false">IF(AND(#REF!&lt;&gt;#REF!,#REF!=#REF!,M799="positive",M800="negative"),1,"")</f>
        <v>#REF!</v>
      </c>
      <c r="T799" s="1" t="e">
        <f aca="false">IF(AND(#REF!=#REF!,K:K="stroke",M:M="positive",S799&lt;&gt;"1"),1,"")</f>
        <v>#REF!</v>
      </c>
      <c r="U799" s="1" t="e">
        <f aca="false">IF((AND(R799&lt;&gt;"",W799&lt;&gt;1,K:K="stroke",M:M="negative",#REF!=#REF!)),IF(W799&lt;&gt;0,"",1),"")</f>
        <v>#REF!</v>
      </c>
      <c r="V799" s="1" t="e">
        <f aca="false">IF(R799="","",(SUM(S799:U799)+W799))</f>
        <v>#REF!</v>
      </c>
      <c r="W799" s="1" t="e">
        <f aca="false">IF(#REF!&lt;&gt;#REF!,COUNTIFS($K$112:$K$1378,"up",#REF!,#REF!),"")</f>
        <v>#REF!</v>
      </c>
      <c r="X799" s="1" t="e">
        <f aca="false">IF(#REF!&lt;&gt;#REF!,COUNTIFS($K$112:$K$1378,"SRS",#REF!,#REF!),"")</f>
        <v>#REF!</v>
      </c>
      <c r="Y799" s="1" t="e">
        <f aca="false">IF(R799&lt;&gt;"",IF(R799=1,"",COUNTIFS($O$112:$O$1378,"&gt;40",#REF!,#REF!)),"")</f>
        <v>#REF!</v>
      </c>
      <c r="Z799" s="1" t="s">
        <v>74</v>
      </c>
    </row>
    <row r="800" s="5" customFormat="true" ht="15.75" hidden="false" customHeight="false" outlineLevel="0" collapsed="false">
      <c r="A800" s="1" t="n">
        <f aca="false">I800+(H800*60)+(G800*3600)</f>
        <v>64509</v>
      </c>
      <c r="B800" s="2" t="str">
        <f aca="false">CONCATENATE(D800,E800,F800,G800,H800,I800)</f>
        <v>2017112917559</v>
      </c>
      <c r="C800" s="1" t="str">
        <f aca="false">CONCATENATE(D800,E800,F800)</f>
        <v>20171129</v>
      </c>
      <c r="D800" s="1" t="n">
        <v>2017</v>
      </c>
      <c r="E800" s="1" t="n">
        <v>11</v>
      </c>
      <c r="F800" s="1" t="n">
        <v>29</v>
      </c>
      <c r="G800" s="1" t="n">
        <v>17</v>
      </c>
      <c r="H800" s="1" t="n">
        <v>55</v>
      </c>
      <c r="I800" s="1" t="n">
        <v>9</v>
      </c>
      <c r="J800" s="1" t="n">
        <v>280</v>
      </c>
      <c r="K800" s="1" t="s">
        <v>23</v>
      </c>
      <c r="L800" s="1" t="e">
        <f aca="false">IF(#REF!=#REF!,IF(K800="Stroke",IF(K801="Stroke",IF((J801-J800)&lt;0,1000+J801-J800,J801-J800),""),""),"")</f>
        <v>#REF!</v>
      </c>
      <c r="M800" s="1" t="s">
        <v>1</v>
      </c>
      <c r="N800" s="1" t="s">
        <v>2</v>
      </c>
      <c r="O800" s="1" t="n">
        <v>1</v>
      </c>
      <c r="P800" s="1" t="e">
        <f aca="false">IF(#REF!=#REF!,IF(K800="Stroke",IF(K801="Stroke",IF(#REF!=#REF!,IF(Q800=Q801,IF((J801-J800)&lt;0,1000+J801-J800-O800,J801-J800-O800),""),""),""),""),"")</f>
        <v>#REF!</v>
      </c>
      <c r="Q800" s="1" t="n">
        <v>2</v>
      </c>
      <c r="R800" s="1" t="e">
        <f aca="false">IF(#REF!&lt;&gt;#REF!,COUNTIFS($K$112:$K$1378,$K$112,#REF!,#REF!),"")</f>
        <v>#REF!</v>
      </c>
      <c r="S800" s="1" t="e">
        <f aca="false">IF(AND(#REF!&lt;&gt;#REF!,#REF!=#REF!,M800="positive",M801="negative"),1,"")</f>
        <v>#REF!</v>
      </c>
      <c r="T800" s="1" t="e">
        <f aca="false">IF(AND(#REF!=#REF!,K:K="stroke",M:M="positive",S800&lt;&gt;"1"),1,"")</f>
        <v>#REF!</v>
      </c>
      <c r="U800" s="1" t="e">
        <f aca="false">IF((AND(R800&lt;&gt;"",W800&lt;&gt;1,K:K="stroke",M:M="negative",#REF!=#REF!)),IF(W800&lt;&gt;0,"",1),"")</f>
        <v>#REF!</v>
      </c>
      <c r="V800" s="1" t="e">
        <f aca="false">IF(R800="","",(SUM(S800:U800)+W800))</f>
        <v>#REF!</v>
      </c>
      <c r="W800" s="1" t="e">
        <f aca="false">IF(#REF!&lt;&gt;#REF!,COUNTIFS($K$112:$K$1378,"up",#REF!,#REF!),"")</f>
        <v>#REF!</v>
      </c>
      <c r="X800" s="1" t="e">
        <f aca="false">IF(#REF!&lt;&gt;#REF!,COUNTIFS($K$112:$K$1378,"SRS",#REF!,#REF!),"")</f>
        <v>#REF!</v>
      </c>
      <c r="Y800" s="1" t="e">
        <f aca="false">IF(R800&lt;&gt;"",IF(R800=1,"",COUNTIFS($O$112:$O$1378,"&gt;40",#REF!,#REF!)),"")</f>
        <v>#REF!</v>
      </c>
      <c r="Z800" s="1"/>
      <c r="AA800" s="1"/>
      <c r="AB800" s="1"/>
      <c r="AC800" s="1"/>
      <c r="AD800" s="1"/>
      <c r="AE800" s="1"/>
      <c r="AF800" s="1"/>
      <c r="AG800" s="1"/>
      <c r="AH800" s="1"/>
    </row>
    <row r="801" s="11" customFormat="true" ht="15.75" hidden="false" customHeight="false" outlineLevel="0" collapsed="false">
      <c r="A801" s="1" t="n">
        <f aca="false">I801+(H801*60)+(G801*3600)</f>
        <v>64509</v>
      </c>
      <c r="B801" s="2" t="str">
        <f aca="false">CONCATENATE(D801,E801,F801,G801,H801,I801)</f>
        <v>2017112917559</v>
      </c>
      <c r="C801" s="1" t="str">
        <f aca="false">CONCATENATE(D801,E801,F801)</f>
        <v>20171129</v>
      </c>
      <c r="D801" s="1" t="n">
        <v>2017</v>
      </c>
      <c r="E801" s="1" t="n">
        <v>11</v>
      </c>
      <c r="F801" s="1" t="n">
        <v>29</v>
      </c>
      <c r="G801" s="1" t="n">
        <v>17</v>
      </c>
      <c r="H801" s="1" t="n">
        <v>55</v>
      </c>
      <c r="I801" s="1" t="n">
        <v>9</v>
      </c>
      <c r="J801" s="1" t="n">
        <v>292</v>
      </c>
      <c r="K801" s="1" t="s">
        <v>23</v>
      </c>
      <c r="L801" s="1" t="e">
        <f aca="false">IF(#REF!=#REF!,IF(K801="Stroke",IF(K802="Stroke",IF((J802-J801)&lt;0,1000+J802-J801,J802-J801),""),""),"")</f>
        <v>#REF!</v>
      </c>
      <c r="M801" s="1" t="s">
        <v>1</v>
      </c>
      <c r="N801" s="1" t="s">
        <v>2</v>
      </c>
      <c r="O801" s="1" t="n">
        <v>3</v>
      </c>
      <c r="P801" s="1" t="e">
        <f aca="false">IF(#REF!=#REF!,IF(K801="Stroke",IF(K802="Stroke",IF(#REF!=#REF!,IF(Q801=Q802,IF((J802-J801)&lt;0,1000+J802-J801-O801,J802-J801-O801),""),""),""),""),"")</f>
        <v>#REF!</v>
      </c>
      <c r="Q801" s="1" t="n">
        <v>1</v>
      </c>
      <c r="R801" s="1" t="e">
        <f aca="false">IF(#REF!&lt;&gt;#REF!,COUNTIFS($K$112:$K$1378,$K$112,#REF!,#REF!),"")</f>
        <v>#REF!</v>
      </c>
      <c r="S801" s="1" t="e">
        <f aca="false">IF(AND(#REF!&lt;&gt;#REF!,#REF!=#REF!,M801="positive",M802="negative"),1,"")</f>
        <v>#REF!</v>
      </c>
      <c r="T801" s="1" t="e">
        <f aca="false">IF(AND(#REF!=#REF!,K:K="stroke",M:M="positive",S801&lt;&gt;"1"),1,"")</f>
        <v>#REF!</v>
      </c>
      <c r="U801" s="1" t="e">
        <f aca="false">IF((AND(R801&lt;&gt;"",W801&lt;&gt;1,K:K="stroke",M:M="negative",#REF!=#REF!)),IF(W801&lt;&gt;0,"",1),"")</f>
        <v>#REF!</v>
      </c>
      <c r="V801" s="1" t="e">
        <f aca="false">IF(R801="","",(SUM(S801:U801)+W801))</f>
        <v>#REF!</v>
      </c>
      <c r="W801" s="1" t="e">
        <f aca="false">IF(#REF!&lt;&gt;#REF!,COUNTIFS($K$112:$K$1378,"up",#REF!,#REF!),"")</f>
        <v>#REF!</v>
      </c>
      <c r="X801" s="1" t="e">
        <f aca="false">IF(#REF!&lt;&gt;#REF!,COUNTIFS($K$112:$K$1378,"SRS",#REF!,#REF!),"")</f>
        <v>#REF!</v>
      </c>
      <c r="Y801" s="1" t="e">
        <f aca="false">IF(R801&lt;&gt;"",IF(R801=1,"",COUNTIFS($O$112:$O$1378,"&gt;40",#REF!,#REF!)),"")</f>
        <v>#REF!</v>
      </c>
      <c r="Z801" s="1"/>
      <c r="AA801" s="1"/>
      <c r="AB801" s="1"/>
      <c r="AC801" s="1"/>
      <c r="AD801" s="1"/>
      <c r="AE801" s="1"/>
      <c r="AF801" s="1"/>
      <c r="AG801" s="1"/>
      <c r="AH801" s="1"/>
    </row>
    <row r="802" s="11" customFormat="true" ht="15.75" hidden="false" customHeight="false" outlineLevel="0" collapsed="false">
      <c r="A802" s="1" t="n">
        <f aca="false">I802+(H802*60)+(G802*3600)</f>
        <v>64509</v>
      </c>
      <c r="B802" s="2" t="str">
        <f aca="false">CONCATENATE(D802,E802,F802,G802,H802,I802)</f>
        <v>2017112917559</v>
      </c>
      <c r="C802" s="1" t="str">
        <f aca="false">CONCATENATE(D802,E802,F802)</f>
        <v>20171129</v>
      </c>
      <c r="D802" s="1" t="n">
        <v>2017</v>
      </c>
      <c r="E802" s="1" t="n">
        <v>11</v>
      </c>
      <c r="F802" s="1" t="n">
        <v>29</v>
      </c>
      <c r="G802" s="1" t="n">
        <v>17</v>
      </c>
      <c r="H802" s="1" t="n">
        <v>55</v>
      </c>
      <c r="I802" s="1" t="n">
        <v>9</v>
      </c>
      <c r="J802" s="1" t="n">
        <v>333</v>
      </c>
      <c r="K802" s="1" t="s">
        <v>23</v>
      </c>
      <c r="L802" s="1" t="e">
        <f aca="false">IF(#REF!=#REF!,IF(K802="Stroke",IF(K803="Stroke",IF((J803-J802)&lt;0,1000+J803-J802,J803-J802),""),""),"")</f>
        <v>#REF!</v>
      </c>
      <c r="M802" s="1" t="s">
        <v>1</v>
      </c>
      <c r="N802" s="1" t="s">
        <v>2</v>
      </c>
      <c r="O802" s="1" t="n">
        <v>2</v>
      </c>
      <c r="P802" s="1" t="e">
        <f aca="false">IF(#REF!=#REF!,IF(K802="Stroke",IF(K803="Stroke",IF(#REF!=#REF!,IF(Q802=Q803,IF((J803-J802)&lt;0,1000+J803-J802-O802,J803-J802-O802),""),""),""),""),"")</f>
        <v>#REF!</v>
      </c>
      <c r="Q802" s="1" t="n">
        <v>1</v>
      </c>
      <c r="R802" s="1" t="e">
        <f aca="false">IF(#REF!&lt;&gt;#REF!,COUNTIFS($K$112:$K$1378,$K$112,#REF!,#REF!),"")</f>
        <v>#REF!</v>
      </c>
      <c r="S802" s="1" t="e">
        <f aca="false">IF(AND(#REF!&lt;&gt;#REF!,#REF!=#REF!,M802="positive",M803="negative"),1,"")</f>
        <v>#REF!</v>
      </c>
      <c r="T802" s="1" t="e">
        <f aca="false">IF(AND(#REF!=#REF!,K:K="stroke",M:M="positive",S802&lt;&gt;"1"),1,"")</f>
        <v>#REF!</v>
      </c>
      <c r="U802" s="1" t="e">
        <f aca="false">IF((AND(R802&lt;&gt;"",W802&lt;&gt;1,K:K="stroke",M:M="negative",#REF!=#REF!)),IF(W802&lt;&gt;0,"",1),"")</f>
        <v>#REF!</v>
      </c>
      <c r="V802" s="1" t="e">
        <f aca="false">IF(R802="","",(SUM(S802:U802)+W802))</f>
        <v>#REF!</v>
      </c>
      <c r="W802" s="1" t="e">
        <f aca="false">IF(#REF!&lt;&gt;#REF!,COUNTIFS($K$112:$K$1378,"up",#REF!,#REF!),"")</f>
        <v>#REF!</v>
      </c>
      <c r="X802" s="1" t="e">
        <f aca="false">IF(#REF!&lt;&gt;#REF!,COUNTIFS($K$112:$K$1378,"SRS",#REF!,#REF!),"")</f>
        <v>#REF!</v>
      </c>
      <c r="Y802" s="1" t="e">
        <f aca="false">IF(R802&lt;&gt;"",IF(R802=1,"",COUNTIFS($O$112:$O$1378,"&gt;40",#REF!,#REF!)),"")</f>
        <v>#REF!</v>
      </c>
      <c r="Z802" s="1"/>
      <c r="AA802" s="1"/>
      <c r="AB802" s="1"/>
      <c r="AC802" s="1"/>
      <c r="AD802" s="1"/>
      <c r="AE802" s="1"/>
      <c r="AF802" s="1"/>
      <c r="AG802" s="1"/>
      <c r="AH802" s="1"/>
    </row>
    <row r="803" s="11" customFormat="true" ht="15.75" hidden="false" customHeight="false" outlineLevel="0" collapsed="false">
      <c r="A803" s="1" t="n">
        <f aca="false">I803+(H803*60)+(G803*3600)</f>
        <v>64509</v>
      </c>
      <c r="B803" s="2" t="str">
        <f aca="false">CONCATENATE(D803,E803,F803,G803,H803,I803)</f>
        <v>2017112917559</v>
      </c>
      <c r="C803" s="1" t="str">
        <f aca="false">CONCATENATE(D803,E803,F803)</f>
        <v>20171129</v>
      </c>
      <c r="D803" s="1" t="n">
        <v>2017</v>
      </c>
      <c r="E803" s="1" t="n">
        <v>11</v>
      </c>
      <c r="F803" s="1" t="n">
        <v>29</v>
      </c>
      <c r="G803" s="1" t="n">
        <v>17</v>
      </c>
      <c r="H803" s="1" t="n">
        <v>55</v>
      </c>
      <c r="I803" s="1" t="n">
        <v>9</v>
      </c>
      <c r="J803" s="1" t="n">
        <v>356</v>
      </c>
      <c r="K803" s="1" t="s">
        <v>23</v>
      </c>
      <c r="L803" s="1" t="e">
        <f aca="false">IF(#REF!=#REF!,IF(K803="Stroke",IF(K804="Stroke",IF((J804-J803)&lt;0,1000+J804-J803,J804-J803),""),""),"")</f>
        <v>#REF!</v>
      </c>
      <c r="M803" s="1" t="s">
        <v>1</v>
      </c>
      <c r="N803" s="1" t="s">
        <v>2</v>
      </c>
      <c r="O803" s="1" t="n">
        <v>2</v>
      </c>
      <c r="P803" s="1" t="e">
        <f aca="false">IF(#REF!=#REF!,IF(K803="Stroke",IF(K804="Stroke",IF(#REF!=#REF!,IF(Q803=Q804,IF((J804-J803)&lt;0,1000+J804-J803-O803,J804-J803-O803),""),""),""),""),"")</f>
        <v>#REF!</v>
      </c>
      <c r="Q803" s="1" t="n">
        <v>1</v>
      </c>
      <c r="R803" s="1" t="e">
        <f aca="false">IF(#REF!&lt;&gt;#REF!,COUNTIFS($K$112:$K$1378,$K$112,#REF!,#REF!),"")</f>
        <v>#REF!</v>
      </c>
      <c r="S803" s="1" t="e">
        <f aca="false">IF(AND(#REF!&lt;&gt;#REF!,#REF!=#REF!,M803="positive",M804="negative"),1,"")</f>
        <v>#REF!</v>
      </c>
      <c r="T803" s="1" t="e">
        <f aca="false">IF(AND(#REF!=#REF!,K:K="stroke",M:M="positive",S803&lt;&gt;"1"),1,"")</f>
        <v>#REF!</v>
      </c>
      <c r="U803" s="1" t="e">
        <f aca="false">IF((AND(R803&lt;&gt;"",W803&lt;&gt;1,K:K="stroke",M:M="negative",#REF!=#REF!)),IF(W803&lt;&gt;0,"",1),"")</f>
        <v>#REF!</v>
      </c>
      <c r="V803" s="1" t="e">
        <f aca="false">IF(R803="","",(SUM(S803:U803)+W803))</f>
        <v>#REF!</v>
      </c>
      <c r="W803" s="1" t="e">
        <f aca="false">IF(#REF!&lt;&gt;#REF!,COUNTIFS($K$112:$K$1378,"up",#REF!,#REF!),"")</f>
        <v>#REF!</v>
      </c>
      <c r="X803" s="1" t="e">
        <f aca="false">IF(#REF!&lt;&gt;#REF!,COUNTIFS($K$112:$K$1378,"SRS",#REF!,#REF!),"")</f>
        <v>#REF!</v>
      </c>
      <c r="Y803" s="1" t="e">
        <f aca="false">IF(R803&lt;&gt;"",IF(R803=1,"",COUNTIFS($O$112:$O$1378,"&gt;40",#REF!,#REF!)),"")</f>
        <v>#REF!</v>
      </c>
      <c r="Z803" s="1"/>
      <c r="AA803" s="1"/>
      <c r="AB803" s="1"/>
      <c r="AC803" s="1"/>
      <c r="AD803" s="1"/>
      <c r="AE803" s="1"/>
      <c r="AF803" s="1"/>
      <c r="AG803" s="1"/>
      <c r="AH803" s="1"/>
    </row>
    <row r="804" s="11" customFormat="true" ht="15.75" hidden="false" customHeight="false" outlineLevel="0" collapsed="false">
      <c r="A804" s="1" t="n">
        <f aca="false">I804+(H804*60)+(G804*3600)</f>
        <v>64509</v>
      </c>
      <c r="B804" s="2" t="str">
        <f aca="false">CONCATENATE(D804,E804,F804,G804,H804,I804)</f>
        <v>2017112917559</v>
      </c>
      <c r="C804" s="1" t="str">
        <f aca="false">CONCATENATE(D804,E804,F804)</f>
        <v>20171129</v>
      </c>
      <c r="D804" s="1" t="n">
        <v>2017</v>
      </c>
      <c r="E804" s="1" t="n">
        <v>11</v>
      </c>
      <c r="F804" s="1" t="n">
        <v>29</v>
      </c>
      <c r="G804" s="1" t="n">
        <v>17</v>
      </c>
      <c r="H804" s="1" t="n">
        <v>55</v>
      </c>
      <c r="I804" s="1" t="n">
        <v>9</v>
      </c>
      <c r="J804" s="1" t="n">
        <v>372</v>
      </c>
      <c r="K804" s="1" t="s">
        <v>23</v>
      </c>
      <c r="L804" s="1" t="e">
        <f aca="false">IF(#REF!=#REF!,IF(K804="Stroke",IF(K805="Stroke",IF((J805-J804)&lt;0,1000+J805-J804,J805-J804),""),""),"")</f>
        <v>#REF!</v>
      </c>
      <c r="M804" s="1" t="s">
        <v>1</v>
      </c>
      <c r="N804" s="1" t="s">
        <v>2</v>
      </c>
      <c r="O804" s="1" t="n">
        <v>1</v>
      </c>
      <c r="P804" s="1" t="e">
        <f aca="false">IF(#REF!=#REF!,IF(K804="Stroke",IF(K805="Stroke",IF(#REF!=#REF!,IF(Q804=Q805,IF((J805-J804)&lt;0,1000+J805-J804-O804,J805-J804-O804),""),""),""),""),"")</f>
        <v>#REF!</v>
      </c>
      <c r="Q804" s="1" t="n">
        <v>1</v>
      </c>
      <c r="R804" s="1" t="e">
        <f aca="false">IF(#REF!&lt;&gt;#REF!,COUNTIFS($K$112:$K$1378,$K$112,#REF!,#REF!),"")</f>
        <v>#REF!</v>
      </c>
      <c r="S804" s="1" t="e">
        <f aca="false">IF(AND(#REF!&lt;&gt;#REF!,#REF!=#REF!,M804="positive",M805="negative"),1,"")</f>
        <v>#REF!</v>
      </c>
      <c r="T804" s="1" t="e">
        <f aca="false">IF(AND(#REF!=#REF!,K:K="stroke",M:M="positive",S804&lt;&gt;"1"),1,"")</f>
        <v>#REF!</v>
      </c>
      <c r="U804" s="1" t="e">
        <f aca="false">IF((AND(R804&lt;&gt;"",W804&lt;&gt;1,K:K="stroke",M:M="negative",#REF!=#REF!)),IF(W804&lt;&gt;0,"",1),"")</f>
        <v>#REF!</v>
      </c>
      <c r="V804" s="1" t="e">
        <f aca="false">IF(R804="","",(SUM(S804:U804)+W804))</f>
        <v>#REF!</v>
      </c>
      <c r="W804" s="1" t="e">
        <f aca="false">IF(#REF!&lt;&gt;#REF!,COUNTIFS($K$112:$K$1378,"up",#REF!,#REF!),"")</f>
        <v>#REF!</v>
      </c>
      <c r="X804" s="1" t="e">
        <f aca="false">IF(#REF!&lt;&gt;#REF!,COUNTIFS($K$112:$K$1378,"SRS",#REF!,#REF!),"")</f>
        <v>#REF!</v>
      </c>
      <c r="Y804" s="1" t="e">
        <f aca="false">IF(R804&lt;&gt;"",IF(R804=1,"",COUNTIFS($O$112:$O$1378,"&gt;40",#REF!,#REF!)),"")</f>
        <v>#REF!</v>
      </c>
      <c r="Z804" s="1"/>
      <c r="AA804" s="1"/>
      <c r="AB804" s="1"/>
      <c r="AC804" s="1"/>
      <c r="AD804" s="1"/>
      <c r="AE804" s="1"/>
      <c r="AF804" s="1"/>
      <c r="AG804" s="1"/>
      <c r="AH804" s="1"/>
    </row>
    <row r="805" s="11" customFormat="true" ht="15.75" hidden="false" customHeight="false" outlineLevel="0" collapsed="false">
      <c r="A805" s="1" t="n">
        <f aca="false">I805+(H805*60)+(G805*3600)</f>
        <v>64509</v>
      </c>
      <c r="B805" s="2" t="str">
        <f aca="false">CONCATENATE(D805,E805,F805,G805,H805,I805)</f>
        <v>2017112917559</v>
      </c>
      <c r="C805" s="1" t="str">
        <f aca="false">CONCATENATE(D805,E805,F805)</f>
        <v>20171129</v>
      </c>
      <c r="D805" s="1" t="n">
        <v>2017</v>
      </c>
      <c r="E805" s="1" t="n">
        <v>11</v>
      </c>
      <c r="F805" s="1" t="n">
        <v>29</v>
      </c>
      <c r="G805" s="1" t="n">
        <v>17</v>
      </c>
      <c r="H805" s="1" t="n">
        <v>55</v>
      </c>
      <c r="I805" s="1" t="n">
        <v>9</v>
      </c>
      <c r="J805" s="1" t="n">
        <v>395</v>
      </c>
      <c r="K805" s="1" t="s">
        <v>23</v>
      </c>
      <c r="L805" s="1" t="e">
        <f aca="false">IF(#REF!=#REF!,IF(K805="Stroke",IF(K806="Stroke",IF((J806-J805)&lt;0,1000+J806-J805,J806-J805),""),""),"")</f>
        <v>#REF!</v>
      </c>
      <c r="M805" s="1" t="s">
        <v>1</v>
      </c>
      <c r="N805" s="1" t="s">
        <v>2</v>
      </c>
      <c r="O805" s="1" t="n">
        <v>2</v>
      </c>
      <c r="P805" s="1" t="e">
        <f aca="false">IF(#REF!=#REF!,IF(K805="Stroke",IF(K806="Stroke",IF(#REF!=#REF!,IF(Q805=Q806,IF((J806-J805)&lt;0,1000+J806-J805-O805,J806-J805-O805),""),""),""),""),"")</f>
        <v>#REF!</v>
      </c>
      <c r="Q805" s="1" t="n">
        <v>1</v>
      </c>
      <c r="R805" s="1" t="e">
        <f aca="false">IF(#REF!&lt;&gt;#REF!,COUNTIFS($K$112:$K$1378,$K$112,#REF!,#REF!),"")</f>
        <v>#REF!</v>
      </c>
      <c r="S805" s="1" t="e">
        <f aca="false">IF(AND(#REF!&lt;&gt;#REF!,#REF!=#REF!,M805="positive",M806="negative"),1,"")</f>
        <v>#REF!</v>
      </c>
      <c r="T805" s="1" t="e">
        <f aca="false">IF(AND(#REF!=#REF!,K:K="stroke",M:M="positive",S805&lt;&gt;"1"),1,"")</f>
        <v>#REF!</v>
      </c>
      <c r="U805" s="1" t="e">
        <f aca="false">IF((AND(R805&lt;&gt;"",W805&lt;&gt;1,K:K="stroke",M:M="negative",#REF!=#REF!)),IF(W805&lt;&gt;0,"",1),"")</f>
        <v>#REF!</v>
      </c>
      <c r="V805" s="1" t="e">
        <f aca="false">IF(R805="","",(SUM(S805:U805)+W805))</f>
        <v>#REF!</v>
      </c>
      <c r="W805" s="1" t="e">
        <f aca="false">IF(#REF!&lt;&gt;#REF!,COUNTIFS($K$112:$K$1378,"up",#REF!,#REF!),"")</f>
        <v>#REF!</v>
      </c>
      <c r="X805" s="1" t="e">
        <f aca="false">IF(#REF!&lt;&gt;#REF!,COUNTIFS($K$112:$K$1378,"SRS",#REF!,#REF!),"")</f>
        <v>#REF!</v>
      </c>
      <c r="Y805" s="1" t="e">
        <f aca="false">IF(R805&lt;&gt;"",IF(R805=1,"",COUNTIFS($O$112:$O$1378,"&gt;40",#REF!,#REF!)),"")</f>
        <v>#REF!</v>
      </c>
      <c r="Z805" s="1"/>
      <c r="AA805" s="1"/>
      <c r="AB805" s="1"/>
      <c r="AC805" s="1"/>
      <c r="AD805" s="1"/>
      <c r="AE805" s="1"/>
      <c r="AF805" s="1"/>
      <c r="AG805" s="1"/>
      <c r="AH805" s="1"/>
    </row>
    <row r="806" s="11" customFormat="true" ht="15.75" hidden="false" customHeight="false" outlineLevel="0" collapsed="false">
      <c r="A806" s="1" t="n">
        <f aca="false">I806+(H806*60)+(G806*3600)</f>
        <v>64509</v>
      </c>
      <c r="B806" s="2" t="str">
        <f aca="false">CONCATENATE(D806,E806,F806,G806,H806,I806)</f>
        <v>2017112917559</v>
      </c>
      <c r="C806" s="1" t="str">
        <f aca="false">CONCATENATE(D806,E806,F806)</f>
        <v>20171129</v>
      </c>
      <c r="D806" s="1" t="n">
        <v>2017</v>
      </c>
      <c r="E806" s="1" t="n">
        <v>11</v>
      </c>
      <c r="F806" s="1" t="n">
        <v>29</v>
      </c>
      <c r="G806" s="1" t="n">
        <v>17</v>
      </c>
      <c r="H806" s="1" t="n">
        <v>55</v>
      </c>
      <c r="I806" s="1" t="n">
        <v>9</v>
      </c>
      <c r="J806" s="1" t="n">
        <v>411</v>
      </c>
      <c r="K806" s="1" t="s">
        <v>23</v>
      </c>
      <c r="L806" s="1" t="e">
        <f aca="false">IF(#REF!=#REF!,IF(K806="Stroke",IF(K807="Stroke",IF((J807-J806)&lt;0,1000+J807-J806,J807-J806),""),""),"")</f>
        <v>#REF!</v>
      </c>
      <c r="M806" s="1" t="s">
        <v>1</v>
      </c>
      <c r="N806" s="1" t="s">
        <v>2</v>
      </c>
      <c r="O806" s="1" t="n">
        <v>2</v>
      </c>
      <c r="P806" s="1" t="e">
        <f aca="false">IF(#REF!=#REF!,IF(K806="Stroke",IF(K807="Stroke",IF(#REF!=#REF!,IF(Q806=Q807,IF((J807-J806)&lt;0,1000+J807-J806-O806,J807-J806-O806),""),""),""),""),"")</f>
        <v>#REF!</v>
      </c>
      <c r="Q806" s="1" t="n">
        <v>1</v>
      </c>
      <c r="R806" s="1" t="e">
        <f aca="false">IF(#REF!&lt;&gt;#REF!,COUNTIFS($K$112:$K$1378,$K$112,#REF!,#REF!),"")</f>
        <v>#REF!</v>
      </c>
      <c r="S806" s="1" t="e">
        <f aca="false">IF(AND(#REF!&lt;&gt;#REF!,#REF!=#REF!,M806="positive",M807="negative"),1,"")</f>
        <v>#REF!</v>
      </c>
      <c r="T806" s="1" t="e">
        <f aca="false">IF(AND(#REF!=#REF!,K:K="stroke",M:M="positive",S806&lt;&gt;"1"),1,"")</f>
        <v>#REF!</v>
      </c>
      <c r="U806" s="1" t="e">
        <f aca="false">IF((AND(R806&lt;&gt;"",W806&lt;&gt;1,K:K="stroke",M:M="negative",#REF!=#REF!)),IF(W806&lt;&gt;0,"",1),"")</f>
        <v>#REF!</v>
      </c>
      <c r="V806" s="1" t="e">
        <f aca="false">IF(R806="","",(SUM(S806:U806)+W806))</f>
        <v>#REF!</v>
      </c>
      <c r="W806" s="1" t="e">
        <f aca="false">IF(#REF!&lt;&gt;#REF!,COUNTIFS($K$112:$K$1378,"up",#REF!,#REF!),"")</f>
        <v>#REF!</v>
      </c>
      <c r="X806" s="1" t="e">
        <f aca="false">IF(#REF!&lt;&gt;#REF!,COUNTIFS($K$112:$K$1378,"SRS",#REF!,#REF!),"")</f>
        <v>#REF!</v>
      </c>
      <c r="Y806" s="1" t="e">
        <f aca="false">IF(R806&lt;&gt;"",IF(R806=1,"",COUNTIFS($O$112:$O$1378,"&gt;40",#REF!,#REF!)),"")</f>
        <v>#REF!</v>
      </c>
      <c r="Z806" s="1"/>
      <c r="AA806" s="1"/>
      <c r="AB806" s="1"/>
      <c r="AC806" s="1"/>
      <c r="AD806" s="1"/>
      <c r="AE806" s="1"/>
      <c r="AF806" s="1"/>
      <c r="AG806" s="1"/>
      <c r="AH806" s="1"/>
    </row>
    <row r="807" s="11" customFormat="true" ht="15.75" hidden="false" customHeight="false" outlineLevel="0" collapsed="false">
      <c r="A807" s="1" t="n">
        <f aca="false">I807+(H807*60)+(G807*3600)</f>
        <v>64509</v>
      </c>
      <c r="B807" s="2" t="str">
        <f aca="false">CONCATENATE(D807,E807,F807,G807,H807,I807)</f>
        <v>2017112917559</v>
      </c>
      <c r="C807" s="1" t="str">
        <f aca="false">CONCATENATE(D807,E807,F807)</f>
        <v>20171129</v>
      </c>
      <c r="D807" s="1" t="n">
        <v>2017</v>
      </c>
      <c r="E807" s="1" t="n">
        <v>11</v>
      </c>
      <c r="F807" s="1" t="n">
        <v>29</v>
      </c>
      <c r="G807" s="1" t="n">
        <v>17</v>
      </c>
      <c r="H807" s="1" t="n">
        <v>55</v>
      </c>
      <c r="I807" s="1" t="n">
        <v>9</v>
      </c>
      <c r="J807" s="1" t="n">
        <v>426</v>
      </c>
      <c r="K807" s="1" t="s">
        <v>23</v>
      </c>
      <c r="L807" s="1" t="e">
        <f aca="false">IF(#REF!=#REF!,IF(K807="Stroke",IF(K808="Stroke",IF((J808-J807)&lt;0,1000+J808-J807,J808-J807),""),""),"")</f>
        <v>#REF!</v>
      </c>
      <c r="M807" s="1" t="s">
        <v>1</v>
      </c>
      <c r="N807" s="1" t="s">
        <v>2</v>
      </c>
      <c r="O807" s="1" t="n">
        <v>1</v>
      </c>
      <c r="P807" s="1" t="e">
        <f aca="false">IF(#REF!=#REF!,IF(K807="Stroke",IF(K808="Stroke",IF(#REF!=#REF!,IF(Q807=Q808,IF((J808-J807)&lt;0,1000+J808-J807-O807,J808-J807-O807),""),""),""),""),"")</f>
        <v>#REF!</v>
      </c>
      <c r="Q807" s="1" t="n">
        <v>1</v>
      </c>
      <c r="R807" s="1" t="e">
        <f aca="false">IF(#REF!&lt;&gt;#REF!,COUNTIFS($K$112:$K$1378,$K$112,#REF!,#REF!),"")</f>
        <v>#REF!</v>
      </c>
      <c r="S807" s="1" t="e">
        <f aca="false">IF(AND(#REF!&lt;&gt;#REF!,#REF!=#REF!,M807="positive",M808="negative"),1,"")</f>
        <v>#REF!</v>
      </c>
      <c r="T807" s="1" t="e">
        <f aca="false">IF(AND(#REF!=#REF!,K:K="stroke",M:M="positive",S807&lt;&gt;"1"),1,"")</f>
        <v>#REF!</v>
      </c>
      <c r="U807" s="1" t="e">
        <f aca="false">IF((AND(R807&lt;&gt;"",W807&lt;&gt;1,K:K="stroke",M:M="negative",#REF!=#REF!)),IF(W807&lt;&gt;0,"",1),"")</f>
        <v>#REF!</v>
      </c>
      <c r="V807" s="1" t="e">
        <f aca="false">IF(R807="","",(SUM(S807:U807)+W807))</f>
        <v>#REF!</v>
      </c>
      <c r="W807" s="1" t="e">
        <f aca="false">IF(#REF!&lt;&gt;#REF!,COUNTIFS($K$112:$K$1378,"up",#REF!,#REF!),"")</f>
        <v>#REF!</v>
      </c>
      <c r="X807" s="1" t="e">
        <f aca="false">IF(#REF!&lt;&gt;#REF!,COUNTIFS($K$112:$K$1378,"SRS",#REF!,#REF!),"")</f>
        <v>#REF!</v>
      </c>
      <c r="Y807" s="1" t="e">
        <f aca="false">IF(R807&lt;&gt;"",IF(R807=1,"",COUNTIFS($O$112:$O$1378,"&gt;40",#REF!,#REF!)),"")</f>
        <v>#REF!</v>
      </c>
      <c r="Z807" s="1"/>
      <c r="AA807" s="1"/>
      <c r="AB807" s="1"/>
      <c r="AC807" s="1"/>
      <c r="AD807" s="1"/>
      <c r="AE807" s="1"/>
      <c r="AF807" s="1"/>
      <c r="AG807" s="1"/>
      <c r="AH807" s="1"/>
    </row>
    <row r="808" s="11" customFormat="true" ht="15.75" hidden="false" customHeight="false" outlineLevel="0" collapsed="false">
      <c r="A808" s="5" t="n">
        <f aca="false">I808+(H808*60)+(G808*3600)</f>
        <v>66918</v>
      </c>
      <c r="B808" s="6" t="str">
        <f aca="false">CONCATENATE(D808,E808,F808,G808,H808,I808)</f>
        <v>20171129183518</v>
      </c>
      <c r="C808" s="5" t="str">
        <f aca="false">CONCATENATE(D808,E808,F808)</f>
        <v>20171129</v>
      </c>
      <c r="D808" s="5" t="n">
        <v>2017</v>
      </c>
      <c r="E808" s="5" t="n">
        <v>11</v>
      </c>
      <c r="F808" s="5" t="n">
        <v>29</v>
      </c>
      <c r="G808" s="5" t="n">
        <v>18</v>
      </c>
      <c r="H808" s="5" t="n">
        <v>35</v>
      </c>
      <c r="I808" s="5" t="n">
        <v>18</v>
      </c>
      <c r="J808" s="5" t="n">
        <v>669</v>
      </c>
      <c r="K808" s="5" t="s">
        <v>17</v>
      </c>
      <c r="L808" s="5" t="e">
        <f aca="false">IF(#REF!=#REF!,IF(K808="Stroke",IF(K809="Stroke",IF((J809-J808)&lt;0,1000+J809-J808,J809-J808),""),""),"")</f>
        <v>#REF!</v>
      </c>
      <c r="M808" s="5" t="s">
        <v>1</v>
      </c>
      <c r="N808" s="5" t="s">
        <v>2</v>
      </c>
      <c r="O808" s="5" t="n">
        <v>726</v>
      </c>
      <c r="P808" s="5" t="e">
        <f aca="false">IF(#REF!=#REF!,IF(K808="Stroke",IF(K809="Stroke",IF(#REF!=#REF!,IF(Q808=Q809,IF((J809-J808)&lt;0,1000+J809-J808-O808,J809-J808-O808),""),""),""),""),"")</f>
        <v>#REF!</v>
      </c>
      <c r="Q808" s="5" t="n">
        <v>1</v>
      </c>
      <c r="R808" s="5" t="e">
        <f aca="false">IF(#REF!&lt;&gt;#REF!,COUNTIFS($K$112:$K$1378,$K$112,#REF!,#REF!),"")</f>
        <v>#REF!</v>
      </c>
      <c r="S808" s="5" t="e">
        <f aca="false">IF(AND(#REF!&lt;&gt;#REF!,#REF!=#REF!,M808="positive",M809="negative"),1,"")</f>
        <v>#REF!</v>
      </c>
      <c r="T808" s="5" t="e">
        <f aca="false">IF(AND(#REF!=#REF!,K:K="stroke",M:M="positive",S808&lt;&gt;"1"),1,"")</f>
        <v>#REF!</v>
      </c>
      <c r="U808" s="5" t="e">
        <f aca="false">IF((AND(R808&lt;&gt;"",W808&lt;&gt;1,K:K="stroke",M:M="negative",#REF!=#REF!)),IF(W808&lt;&gt;0,"",1),"")</f>
        <v>#REF!</v>
      </c>
      <c r="V808" s="5" t="e">
        <f aca="false">IF(R808="","",(SUM(S808:U808)+W808))</f>
        <v>#REF!</v>
      </c>
      <c r="W808" s="5" t="e">
        <f aca="false">IF(#REF!&lt;&gt;#REF!,COUNTIFS($K$112:$K$1378,"up",#REF!,#REF!),"")</f>
        <v>#REF!</v>
      </c>
      <c r="X808" s="5" t="e">
        <f aca="false">IF(#REF!&lt;&gt;#REF!,COUNTIFS($K$112:$K$1378,"SRS",#REF!,#REF!),"")</f>
        <v>#REF!</v>
      </c>
      <c r="Y808" s="5" t="e">
        <f aca="false">IF(R808&lt;&gt;"",IF(R808=1,"",COUNTIFS($O$112:$O$1378,"&gt;40",#REF!,#REF!)),"")</f>
        <v>#REF!</v>
      </c>
      <c r="Z808" s="5" t="s">
        <v>40</v>
      </c>
      <c r="AA808" s="5"/>
      <c r="AB808" s="5"/>
      <c r="AC808" s="5"/>
      <c r="AD808" s="5"/>
      <c r="AE808" s="5"/>
      <c r="AF808" s="5"/>
      <c r="AG808" s="5"/>
      <c r="AH808" s="5"/>
    </row>
    <row r="809" s="11" customFormat="true" ht="15.75" hidden="false" customHeight="false" outlineLevel="0" collapsed="false">
      <c r="A809" s="1" t="n">
        <f aca="false">I809+(H809*60)+(G809*3600)</f>
        <v>66918</v>
      </c>
      <c r="B809" s="2" t="str">
        <f aca="false">CONCATENATE(D809,E809,F809,G809,H809,I809)</f>
        <v>20171129183518</v>
      </c>
      <c r="C809" s="1" t="str">
        <f aca="false">CONCATENATE(D809,E809,F809)</f>
        <v>20171129</v>
      </c>
      <c r="D809" s="1" t="n">
        <v>2017</v>
      </c>
      <c r="E809" s="1" t="n">
        <v>11</v>
      </c>
      <c r="F809" s="1" t="n">
        <v>29</v>
      </c>
      <c r="G809" s="11" t="n">
        <v>18</v>
      </c>
      <c r="H809" s="11" t="n">
        <v>35</v>
      </c>
      <c r="I809" s="1" t="n">
        <v>18</v>
      </c>
      <c r="J809" s="11" t="n">
        <v>706</v>
      </c>
      <c r="K809" s="17" t="s">
        <v>21</v>
      </c>
      <c r="L809" s="1" t="e">
        <f aca="false">IF(#REF!=#REF!,IF(K809="Stroke",IF(K810="Stroke",IF((J810-J809)&lt;0,1000+J810-J809,J810-J809),""),""),"")</f>
        <v>#REF!</v>
      </c>
      <c r="M809" s="1" t="s">
        <v>1</v>
      </c>
      <c r="N809" s="1" t="s">
        <v>2</v>
      </c>
      <c r="O809" s="1" t="n">
        <v>0</v>
      </c>
      <c r="P809" s="1" t="e">
        <f aca="false">IF(#REF!=#REF!,IF(K809="Stroke",IF(K810="Stroke",IF(#REF!=#REF!,IF(Q809=Q810,IF((J810-J809)&lt;0,1000+J810-J809-O809,J810-J809-O809),""),""),""),""),"")</f>
        <v>#REF!</v>
      </c>
      <c r="Q809" s="11" t="n">
        <v>1</v>
      </c>
      <c r="R809" s="1" t="e">
        <f aca="false">IF(#REF!&lt;&gt;#REF!,COUNTIFS($K$112:$K$1378,$K$112,#REF!,#REF!),"")</f>
        <v>#REF!</v>
      </c>
      <c r="S809" s="1" t="e">
        <f aca="false">IF(AND(#REF!&lt;&gt;#REF!,#REF!=#REF!,M809="positive",M810="negative"),1,"")</f>
        <v>#REF!</v>
      </c>
      <c r="T809" s="1" t="e">
        <f aca="false">IF(AND(#REF!=#REF!,K:K="stroke",M:M="positive",S809&lt;&gt;"1"),1,"")</f>
        <v>#REF!</v>
      </c>
      <c r="U809" s="1" t="e">
        <f aca="false">IF((AND(R809&lt;&gt;"",W809&lt;&gt;1,K:K="stroke",M:M="negative",#REF!=#REF!)),IF(W809&lt;&gt;0,"",1),"")</f>
        <v>#REF!</v>
      </c>
      <c r="V809" s="1" t="e">
        <f aca="false">IF(R809="","",(SUM(S809:U809)+W809))</f>
        <v>#REF!</v>
      </c>
      <c r="W809" s="1" t="e">
        <f aca="false">IF(#REF!&lt;&gt;#REF!,COUNTIFS($K$112:$K$1378,"up",#REF!,#REF!),"")</f>
        <v>#REF!</v>
      </c>
      <c r="X809" s="1" t="e">
        <f aca="false">IF(#REF!&lt;&gt;#REF!,COUNTIFS($K$112:$K$1378,"SRS",#REF!,#REF!),"")</f>
        <v>#REF!</v>
      </c>
      <c r="Y809" s="1" t="e">
        <f aca="false">IF(R809&lt;&gt;"",IF(R809=1,"",COUNTIFS($O$112:$O$1378,"&gt;40",#REF!,#REF!)),"")</f>
        <v>#REF!</v>
      </c>
    </row>
    <row r="810" s="11" customFormat="true" ht="15.75" hidden="false" customHeight="false" outlineLevel="0" collapsed="false">
      <c r="A810" s="1" t="n">
        <f aca="false">I810+(H810*60)+(G810*3600)</f>
        <v>66918</v>
      </c>
      <c r="B810" s="2" t="str">
        <f aca="false">CONCATENATE(D810,E810,F810,G810,H810,I810)</f>
        <v>20171129183518</v>
      </c>
      <c r="C810" s="1" t="str">
        <f aca="false">CONCATENATE(D810,E810,F810)</f>
        <v>20171129</v>
      </c>
      <c r="D810" s="1" t="n">
        <v>2017</v>
      </c>
      <c r="E810" s="1" t="n">
        <v>11</v>
      </c>
      <c r="F810" s="1" t="n">
        <v>29</v>
      </c>
      <c r="G810" s="11" t="n">
        <v>18</v>
      </c>
      <c r="H810" s="11" t="n">
        <v>35</v>
      </c>
      <c r="I810" s="1" t="n">
        <v>18</v>
      </c>
      <c r="J810" s="11" t="n">
        <v>732</v>
      </c>
      <c r="K810" s="17" t="s">
        <v>21</v>
      </c>
      <c r="L810" s="1" t="e">
        <f aca="false">IF(#REF!=#REF!,IF(K810="Stroke",IF(K811="Stroke",IF((J811-J810)&lt;0,1000+J811-J810,J811-J810),""),""),"")</f>
        <v>#REF!</v>
      </c>
      <c r="M810" s="1" t="s">
        <v>1</v>
      </c>
      <c r="N810" s="1" t="s">
        <v>2</v>
      </c>
      <c r="O810" s="1" t="n">
        <v>0</v>
      </c>
      <c r="P810" s="1" t="e">
        <f aca="false">IF(#REF!=#REF!,IF(K810="Stroke",IF(K811="Stroke",IF(#REF!=#REF!,IF(Q810=Q811,IF((J811-J810)&lt;0,1000+J811-J810-O810,J811-J810-O810),""),""),""),""),"")</f>
        <v>#REF!</v>
      </c>
      <c r="Q810" s="11" t="n">
        <v>1</v>
      </c>
      <c r="R810" s="1" t="e">
        <f aca="false">IF(#REF!&lt;&gt;#REF!,COUNTIFS($K$112:$K$1378,$K$112,#REF!,#REF!),"")</f>
        <v>#REF!</v>
      </c>
      <c r="S810" s="1" t="e">
        <f aca="false">IF(AND(#REF!&lt;&gt;#REF!,#REF!=#REF!,M810="positive",M811="negative"),1,"")</f>
        <v>#REF!</v>
      </c>
      <c r="T810" s="1" t="e">
        <f aca="false">IF(AND(#REF!=#REF!,K:K="stroke",M:M="positive",S810&lt;&gt;"1"),1,"")</f>
        <v>#REF!</v>
      </c>
      <c r="U810" s="1" t="e">
        <f aca="false">IF((AND(R810&lt;&gt;"",W810&lt;&gt;1,K:K="stroke",M:M="negative",#REF!=#REF!)),IF(W810&lt;&gt;0,"",1),"")</f>
        <v>#REF!</v>
      </c>
      <c r="V810" s="1" t="e">
        <f aca="false">IF(R810="","",(SUM(S810:U810)+W810))</f>
        <v>#REF!</v>
      </c>
      <c r="W810" s="1" t="e">
        <f aca="false">IF(#REF!&lt;&gt;#REF!,COUNTIFS($K$112:$K$1378,"up",#REF!,#REF!),"")</f>
        <v>#REF!</v>
      </c>
      <c r="X810" s="1" t="e">
        <f aca="false">IF(#REF!&lt;&gt;#REF!,COUNTIFS($K$112:$K$1378,"SRS",#REF!,#REF!),"")</f>
        <v>#REF!</v>
      </c>
      <c r="Y810" s="1" t="e">
        <f aca="false">IF(R810&lt;&gt;"",IF(R810=1,"",COUNTIFS($O$112:$O$1378,"&gt;40",#REF!,#REF!)),"")</f>
        <v>#REF!</v>
      </c>
    </row>
    <row r="811" s="11" customFormat="true" ht="15.75" hidden="false" customHeight="false" outlineLevel="0" collapsed="false">
      <c r="A811" s="1" t="n">
        <f aca="false">I811+(H811*60)+(G811*3600)</f>
        <v>66918</v>
      </c>
      <c r="B811" s="2" t="str">
        <f aca="false">CONCATENATE(D811,E811,F811,G811,H811,I811)</f>
        <v>20171129183518</v>
      </c>
      <c r="C811" s="1" t="str">
        <f aca="false">CONCATENATE(D811,E811,F811)</f>
        <v>20171129</v>
      </c>
      <c r="D811" s="1" t="n">
        <v>2017</v>
      </c>
      <c r="E811" s="1" t="n">
        <v>11</v>
      </c>
      <c r="F811" s="1" t="n">
        <v>29</v>
      </c>
      <c r="G811" s="11" t="n">
        <v>18</v>
      </c>
      <c r="H811" s="11" t="n">
        <v>35</v>
      </c>
      <c r="I811" s="1" t="n">
        <v>18</v>
      </c>
      <c r="J811" s="11" t="n">
        <v>744</v>
      </c>
      <c r="K811" s="17" t="s">
        <v>21</v>
      </c>
      <c r="L811" s="1" t="e">
        <f aca="false">IF(#REF!=#REF!,IF(K811="Stroke",IF(K812="Stroke",IF((J812-J811)&lt;0,1000+J812-J811,J812-J811),""),""),"")</f>
        <v>#REF!</v>
      </c>
      <c r="M811" s="1" t="s">
        <v>1</v>
      </c>
      <c r="N811" s="1" t="s">
        <v>2</v>
      </c>
      <c r="O811" s="1" t="n">
        <v>0</v>
      </c>
      <c r="P811" s="1" t="e">
        <f aca="false">IF(#REF!=#REF!,IF(K811="Stroke",IF(K812="Stroke",IF(#REF!=#REF!,IF(Q811=Q812,IF((J812-J811)&lt;0,1000+J812-J811-O811,J812-J811-O811),""),""),""),""),"")</f>
        <v>#REF!</v>
      </c>
      <c r="Q811" s="11" t="n">
        <v>1</v>
      </c>
      <c r="R811" s="1" t="e">
        <f aca="false">IF(#REF!&lt;&gt;#REF!,COUNTIFS($K$112:$K$1378,$K$112,#REF!,#REF!),"")</f>
        <v>#REF!</v>
      </c>
      <c r="S811" s="1" t="e">
        <f aca="false">IF(AND(#REF!&lt;&gt;#REF!,#REF!=#REF!,M811="positive",M812="negative"),1,"")</f>
        <v>#REF!</v>
      </c>
      <c r="T811" s="1" t="e">
        <f aca="false">IF(AND(#REF!=#REF!,K:K="stroke",M:M="positive",S811&lt;&gt;"1"),1,"")</f>
        <v>#REF!</v>
      </c>
      <c r="U811" s="1" t="e">
        <f aca="false">IF((AND(R811&lt;&gt;"",W811&lt;&gt;1,K:K="stroke",M:M="negative",#REF!=#REF!)),IF(W811&lt;&gt;0,"",1),"")</f>
        <v>#REF!</v>
      </c>
      <c r="V811" s="1" t="e">
        <f aca="false">IF(R811="","",(SUM(S811:U811)+W811))</f>
        <v>#REF!</v>
      </c>
      <c r="W811" s="1" t="e">
        <f aca="false">IF(#REF!&lt;&gt;#REF!,COUNTIFS($K$112:$K$1378,"up",#REF!,#REF!),"")</f>
        <v>#REF!</v>
      </c>
      <c r="X811" s="1" t="e">
        <f aca="false">IF(#REF!&lt;&gt;#REF!,COUNTIFS($K$112:$K$1378,"SRS",#REF!,#REF!),"")</f>
        <v>#REF!</v>
      </c>
      <c r="Y811" s="1" t="e">
        <f aca="false">IF(R811&lt;&gt;"",IF(R811=1,"",COUNTIFS($O$112:$O$1378,"&gt;40",#REF!,#REF!)),"")</f>
        <v>#REF!</v>
      </c>
    </row>
    <row r="812" s="11" customFormat="true" ht="15.75" hidden="false" customHeight="false" outlineLevel="0" collapsed="false">
      <c r="A812" s="1" t="n">
        <f aca="false">I812+(H812*60)+(G812*3600)</f>
        <v>66918</v>
      </c>
      <c r="B812" s="2" t="str">
        <f aca="false">CONCATENATE(D812,E812,F812,G812,H812,I812)</f>
        <v>20171129183518</v>
      </c>
      <c r="C812" s="1" t="str">
        <f aca="false">CONCATENATE(D812,E812,F812)</f>
        <v>20171129</v>
      </c>
      <c r="D812" s="1" t="n">
        <v>2017</v>
      </c>
      <c r="E812" s="1" t="n">
        <v>11</v>
      </c>
      <c r="F812" s="1" t="n">
        <v>29</v>
      </c>
      <c r="G812" s="11" t="n">
        <v>18</v>
      </c>
      <c r="H812" s="11" t="n">
        <v>35</v>
      </c>
      <c r="I812" s="1" t="n">
        <v>18</v>
      </c>
      <c r="J812" s="11" t="n">
        <v>778</v>
      </c>
      <c r="K812" s="17" t="s">
        <v>21</v>
      </c>
      <c r="L812" s="1" t="e">
        <f aca="false">IF(#REF!=#REF!,IF(K812="Stroke",IF(K813="Stroke",IF((J813-J812)&lt;0,1000+J813-J812,J813-J812),""),""),"")</f>
        <v>#REF!</v>
      </c>
      <c r="M812" s="1" t="s">
        <v>1</v>
      </c>
      <c r="N812" s="1" t="s">
        <v>2</v>
      </c>
      <c r="O812" s="1" t="n">
        <v>0</v>
      </c>
      <c r="P812" s="1" t="e">
        <f aca="false">IF(#REF!=#REF!,IF(K812="Stroke",IF(K813="Stroke",IF(#REF!=#REF!,IF(Q812=Q813,IF((J813-J812)&lt;0,1000+J813-J812-O812,J813-J812-O812),""),""),""),""),"")</f>
        <v>#REF!</v>
      </c>
      <c r="Q812" s="11" t="n">
        <v>1</v>
      </c>
      <c r="R812" s="1" t="e">
        <f aca="false">IF(#REF!&lt;&gt;#REF!,COUNTIFS($K$112:$K$1378,$K$112,#REF!,#REF!),"")</f>
        <v>#REF!</v>
      </c>
      <c r="S812" s="1" t="e">
        <f aca="false">IF(AND(#REF!&lt;&gt;#REF!,#REF!=#REF!,M812="positive",M813="negative"),1,"")</f>
        <v>#REF!</v>
      </c>
      <c r="T812" s="1" t="e">
        <f aca="false">IF(AND(#REF!=#REF!,K:K="stroke",M:M="positive",S812&lt;&gt;"1"),1,"")</f>
        <v>#REF!</v>
      </c>
      <c r="U812" s="1" t="e">
        <f aca="false">IF((AND(R812&lt;&gt;"",W812&lt;&gt;1,K:K="stroke",M:M="negative",#REF!=#REF!)),IF(W812&lt;&gt;0,"",1),"")</f>
        <v>#REF!</v>
      </c>
      <c r="V812" s="1" t="e">
        <f aca="false">IF(R812="","",(SUM(S812:U812)+W812))</f>
        <v>#REF!</v>
      </c>
      <c r="W812" s="1" t="e">
        <f aca="false">IF(#REF!&lt;&gt;#REF!,COUNTIFS($K$112:$K$1378,"up",#REF!,#REF!),"")</f>
        <v>#REF!</v>
      </c>
      <c r="X812" s="1" t="e">
        <f aca="false">IF(#REF!&lt;&gt;#REF!,COUNTIFS($K$112:$K$1378,"SRS",#REF!,#REF!),"")</f>
        <v>#REF!</v>
      </c>
      <c r="Y812" s="1" t="e">
        <f aca="false">IF(R812&lt;&gt;"",IF(R812=1,"",COUNTIFS($O$112:$O$1378,"&gt;40",#REF!,#REF!)),"")</f>
        <v>#REF!</v>
      </c>
    </row>
    <row r="813" s="11" customFormat="true" ht="15.75" hidden="false" customHeight="false" outlineLevel="0" collapsed="false">
      <c r="A813" s="1" t="n">
        <f aca="false">I813+(H813*60)+(G813*3600)</f>
        <v>66918</v>
      </c>
      <c r="B813" s="2" t="str">
        <f aca="false">CONCATENATE(D813,E813,F813,G813,H813,I813)</f>
        <v>20171129183518</v>
      </c>
      <c r="C813" s="1" t="str">
        <f aca="false">CONCATENATE(D813,E813,F813)</f>
        <v>20171129</v>
      </c>
      <c r="D813" s="1" t="n">
        <v>2017</v>
      </c>
      <c r="E813" s="1" t="n">
        <v>11</v>
      </c>
      <c r="F813" s="1" t="n">
        <v>29</v>
      </c>
      <c r="G813" s="11" t="n">
        <v>18</v>
      </c>
      <c r="H813" s="11" t="n">
        <v>35</v>
      </c>
      <c r="I813" s="1" t="n">
        <v>18</v>
      </c>
      <c r="J813" s="11" t="n">
        <v>797</v>
      </c>
      <c r="K813" s="17" t="s">
        <v>21</v>
      </c>
      <c r="L813" s="1" t="e">
        <f aca="false">IF(#REF!=#REF!,IF(K813="Stroke",IF(K814="Stroke",IF((J814-J813)&lt;0,1000+J814-J813,J814-J813),""),""),"")</f>
        <v>#REF!</v>
      </c>
      <c r="M813" s="1" t="s">
        <v>1</v>
      </c>
      <c r="N813" s="1" t="s">
        <v>2</v>
      </c>
      <c r="O813" s="1" t="n">
        <v>0</v>
      </c>
      <c r="P813" s="1" t="e">
        <f aca="false">IF(#REF!=#REF!,IF(K813="Stroke",IF(K814="Stroke",IF(#REF!=#REF!,IF(Q813=Q814,IF((J814-J813)&lt;0,1000+J814-J813-O813,J814-J813-O813),""),""),""),""),"")</f>
        <v>#REF!</v>
      </c>
      <c r="Q813" s="11" t="n">
        <v>1</v>
      </c>
      <c r="R813" s="1" t="e">
        <f aca="false">IF(#REF!&lt;&gt;#REF!,COUNTIFS($K$112:$K$1378,$K$112,#REF!,#REF!),"")</f>
        <v>#REF!</v>
      </c>
      <c r="S813" s="1" t="e">
        <f aca="false">IF(AND(#REF!&lt;&gt;#REF!,#REF!=#REF!,M813="positive",M814="negative"),1,"")</f>
        <v>#REF!</v>
      </c>
      <c r="T813" s="1" t="e">
        <f aca="false">IF(AND(#REF!=#REF!,K:K="stroke",M:M="positive",S813&lt;&gt;"1"),1,"")</f>
        <v>#REF!</v>
      </c>
      <c r="U813" s="1" t="e">
        <f aca="false">IF((AND(R813&lt;&gt;"",W813&lt;&gt;1,K:K="stroke",M:M="negative",#REF!=#REF!)),IF(W813&lt;&gt;0,"",1),"")</f>
        <v>#REF!</v>
      </c>
      <c r="V813" s="1" t="e">
        <f aca="false">IF(R813="","",(SUM(S813:U813)+W813))</f>
        <v>#REF!</v>
      </c>
      <c r="W813" s="1" t="e">
        <f aca="false">IF(#REF!&lt;&gt;#REF!,COUNTIFS($K$112:$K$1378,"up",#REF!,#REF!),"")</f>
        <v>#REF!</v>
      </c>
      <c r="X813" s="1" t="e">
        <f aca="false">IF(#REF!&lt;&gt;#REF!,COUNTIFS($K$112:$K$1378,"SRS",#REF!,#REF!),"")</f>
        <v>#REF!</v>
      </c>
      <c r="Y813" s="1" t="e">
        <f aca="false">IF(R813&lt;&gt;"",IF(R813=1,"",COUNTIFS($O$112:$O$1378,"&gt;40",#REF!,#REF!)),"")</f>
        <v>#REF!</v>
      </c>
    </row>
    <row r="814" s="11" customFormat="true" ht="15.75" hidden="false" customHeight="false" outlineLevel="0" collapsed="false">
      <c r="A814" s="1" t="n">
        <f aca="false">I814+(H814*60)+(G814*3600)</f>
        <v>66918</v>
      </c>
      <c r="B814" s="2" t="str">
        <f aca="false">CONCATENATE(D814,E814,F814,G814,H814,I814)</f>
        <v>20171129183518</v>
      </c>
      <c r="C814" s="1" t="str">
        <f aca="false">CONCATENATE(D814,E814,F814)</f>
        <v>20171129</v>
      </c>
      <c r="D814" s="1" t="n">
        <v>2017</v>
      </c>
      <c r="E814" s="1" t="n">
        <v>11</v>
      </c>
      <c r="F814" s="1" t="n">
        <v>29</v>
      </c>
      <c r="G814" s="11" t="n">
        <v>18</v>
      </c>
      <c r="H814" s="11" t="n">
        <v>35</v>
      </c>
      <c r="I814" s="1" t="n">
        <v>18</v>
      </c>
      <c r="J814" s="11" t="n">
        <v>798</v>
      </c>
      <c r="K814" s="17" t="s">
        <v>21</v>
      </c>
      <c r="L814" s="1" t="e">
        <f aca="false">IF(#REF!=#REF!,IF(K814="Stroke",IF(K815="Stroke",IF((J815-J814)&lt;0,1000+J815-J814,J815-J814),""),""),"")</f>
        <v>#REF!</v>
      </c>
      <c r="M814" s="1" t="s">
        <v>1</v>
      </c>
      <c r="N814" s="1" t="s">
        <v>2</v>
      </c>
      <c r="O814" s="1" t="n">
        <v>0</v>
      </c>
      <c r="P814" s="1" t="e">
        <f aca="false">IF(#REF!=#REF!,IF(K814="Stroke",IF(K815="Stroke",IF(#REF!=#REF!,IF(Q814=Q815,IF((J815-J814)&lt;0,1000+J815-J814-O814,J815-J814-O814),""),""),""),""),"")</f>
        <v>#REF!</v>
      </c>
      <c r="Q814" s="11" t="n">
        <v>1</v>
      </c>
      <c r="R814" s="1" t="e">
        <f aca="false">IF(#REF!&lt;&gt;#REF!,COUNTIFS($K$112:$K$1378,$K$112,#REF!,#REF!),"")</f>
        <v>#REF!</v>
      </c>
      <c r="S814" s="1" t="e">
        <f aca="false">IF(AND(#REF!&lt;&gt;#REF!,#REF!=#REF!,M814="positive",M815="negative"),1,"")</f>
        <v>#REF!</v>
      </c>
      <c r="T814" s="1" t="e">
        <f aca="false">IF(AND(#REF!=#REF!,K:K="stroke",M:M="positive",S814&lt;&gt;"1"),1,"")</f>
        <v>#REF!</v>
      </c>
      <c r="U814" s="1" t="e">
        <f aca="false">IF((AND(R814&lt;&gt;"",W814&lt;&gt;1,K:K="stroke",M:M="negative",#REF!=#REF!)),IF(W814&lt;&gt;0,"",1),"")</f>
        <v>#REF!</v>
      </c>
      <c r="V814" s="1" t="e">
        <f aca="false">IF(R814="","",(SUM(S814:U814)+W814))</f>
        <v>#REF!</v>
      </c>
      <c r="W814" s="1" t="e">
        <f aca="false">IF(#REF!&lt;&gt;#REF!,COUNTIFS($K$112:$K$1378,"up",#REF!,#REF!),"")</f>
        <v>#REF!</v>
      </c>
      <c r="X814" s="1" t="e">
        <f aca="false">IF(#REF!&lt;&gt;#REF!,COUNTIFS($K$112:$K$1378,"SRS",#REF!,#REF!),"")</f>
        <v>#REF!</v>
      </c>
      <c r="Y814" s="1" t="e">
        <f aca="false">IF(R814&lt;&gt;"",IF(R814=1,"",COUNTIFS($O$112:$O$1378,"&gt;40",#REF!,#REF!)),"")</f>
        <v>#REF!</v>
      </c>
    </row>
    <row r="815" s="11" customFormat="true" ht="15.75" hidden="false" customHeight="false" outlineLevel="0" collapsed="false">
      <c r="A815" s="1" t="n">
        <f aca="false">I815+(H815*60)+(G815*3600)</f>
        <v>66918</v>
      </c>
      <c r="B815" s="2" t="str">
        <f aca="false">CONCATENATE(D815,E815,F815,G815,H815,I815)</f>
        <v>20171129183518</v>
      </c>
      <c r="C815" s="1" t="str">
        <f aca="false">CONCATENATE(D815,E815,F815)</f>
        <v>20171129</v>
      </c>
      <c r="D815" s="1" t="n">
        <v>2017</v>
      </c>
      <c r="E815" s="1" t="n">
        <v>11</v>
      </c>
      <c r="F815" s="1" t="n">
        <v>29</v>
      </c>
      <c r="G815" s="11" t="n">
        <v>18</v>
      </c>
      <c r="H815" s="11" t="n">
        <v>35</v>
      </c>
      <c r="I815" s="1" t="n">
        <v>18</v>
      </c>
      <c r="J815" s="11" t="n">
        <v>810</v>
      </c>
      <c r="K815" s="17" t="s">
        <v>21</v>
      </c>
      <c r="L815" s="1" t="e">
        <f aca="false">IF(#REF!=#REF!,IF(K815="Stroke",IF(K816="Stroke",IF((J816-J815)&lt;0,1000+J816-J815,J816-J815),""),""),"")</f>
        <v>#REF!</v>
      </c>
      <c r="M815" s="1" t="s">
        <v>1</v>
      </c>
      <c r="N815" s="1" t="s">
        <v>2</v>
      </c>
      <c r="O815" s="1" t="n">
        <v>0</v>
      </c>
      <c r="P815" s="1" t="e">
        <f aca="false">IF(#REF!=#REF!,IF(K815="Stroke",IF(K816="Stroke",IF(#REF!=#REF!,IF(Q815=Q816,IF((J816-J815)&lt;0,1000+J816-J815-O815,J816-J815-O815),""),""),""),""),"")</f>
        <v>#REF!</v>
      </c>
      <c r="Q815" s="11" t="n">
        <v>1</v>
      </c>
      <c r="R815" s="1" t="e">
        <f aca="false">IF(#REF!&lt;&gt;#REF!,COUNTIFS($K$112:$K$1378,$K$112,#REF!,#REF!),"")</f>
        <v>#REF!</v>
      </c>
      <c r="S815" s="1" t="e">
        <f aca="false">IF(AND(#REF!&lt;&gt;#REF!,#REF!=#REF!,M815="positive",M816="negative"),1,"")</f>
        <v>#REF!</v>
      </c>
      <c r="T815" s="1" t="e">
        <f aca="false">IF(AND(#REF!=#REF!,K:K="stroke",M:M="positive",S815&lt;&gt;"1"),1,"")</f>
        <v>#REF!</v>
      </c>
      <c r="U815" s="1" t="e">
        <f aca="false">IF((AND(R815&lt;&gt;"",W815&lt;&gt;1,K:K="stroke",M:M="negative",#REF!=#REF!)),IF(W815&lt;&gt;0,"",1),"")</f>
        <v>#REF!</v>
      </c>
      <c r="V815" s="1" t="e">
        <f aca="false">IF(R815="","",(SUM(S815:U815)+W815))</f>
        <v>#REF!</v>
      </c>
      <c r="W815" s="1" t="e">
        <f aca="false">IF(#REF!&lt;&gt;#REF!,COUNTIFS($K$112:$K$1378,"up",#REF!,#REF!),"")</f>
        <v>#REF!</v>
      </c>
      <c r="X815" s="1" t="e">
        <f aca="false">IF(#REF!&lt;&gt;#REF!,COUNTIFS($K$112:$K$1378,"SRS",#REF!,#REF!),"")</f>
        <v>#REF!</v>
      </c>
      <c r="Y815" s="1" t="e">
        <f aca="false">IF(R815&lt;&gt;"",IF(R815=1,"",COUNTIFS($O$112:$O$1378,"&gt;40",#REF!,#REF!)),"")</f>
        <v>#REF!</v>
      </c>
    </row>
    <row r="816" s="11" customFormat="true" ht="15.75" hidden="false" customHeight="false" outlineLevel="0" collapsed="false">
      <c r="A816" s="1" t="n">
        <f aca="false">I816+(H816*60)+(G816*3600)</f>
        <v>66918</v>
      </c>
      <c r="B816" s="2" t="str">
        <f aca="false">CONCATENATE(D816,E816,F816,G816,H816,I816)</f>
        <v>20171129183518</v>
      </c>
      <c r="C816" s="1" t="str">
        <f aca="false">CONCATENATE(D816,E816,F816)</f>
        <v>20171129</v>
      </c>
      <c r="D816" s="1" t="n">
        <v>2017</v>
      </c>
      <c r="E816" s="1" t="n">
        <v>11</v>
      </c>
      <c r="F816" s="1" t="n">
        <v>29</v>
      </c>
      <c r="G816" s="11" t="n">
        <v>18</v>
      </c>
      <c r="H816" s="11" t="n">
        <v>35</v>
      </c>
      <c r="I816" s="1" t="n">
        <v>18</v>
      </c>
      <c r="J816" s="11" t="n">
        <v>834</v>
      </c>
      <c r="K816" s="17" t="s">
        <v>21</v>
      </c>
      <c r="L816" s="1" t="e">
        <f aca="false">IF(#REF!=#REF!,IF(K816="Stroke",IF(K817="Stroke",IF((J817-J816)&lt;0,1000+J817-J816,J817-J816),""),""),"")</f>
        <v>#REF!</v>
      </c>
      <c r="M816" s="1" t="s">
        <v>1</v>
      </c>
      <c r="N816" s="1" t="s">
        <v>2</v>
      </c>
      <c r="O816" s="1" t="n">
        <v>0</v>
      </c>
      <c r="P816" s="1" t="e">
        <f aca="false">IF(#REF!=#REF!,IF(K816="Stroke",IF(K817="Stroke",IF(#REF!=#REF!,IF(Q816=Q817,IF((J817-J816)&lt;0,1000+J817-J816-O816,J817-J816-O816),""),""),""),""),"")</f>
        <v>#REF!</v>
      </c>
      <c r="Q816" s="11" t="n">
        <v>1</v>
      </c>
      <c r="R816" s="1" t="e">
        <f aca="false">IF(#REF!&lt;&gt;#REF!,COUNTIFS($K$112:$K$1378,$K$112,#REF!,#REF!),"")</f>
        <v>#REF!</v>
      </c>
      <c r="S816" s="1" t="e">
        <f aca="false">IF(AND(#REF!&lt;&gt;#REF!,#REF!=#REF!,M816="positive",M817="negative"),1,"")</f>
        <v>#REF!</v>
      </c>
      <c r="T816" s="1" t="e">
        <f aca="false">IF(AND(#REF!=#REF!,K:K="stroke",M:M="positive",S816&lt;&gt;"1"),1,"")</f>
        <v>#REF!</v>
      </c>
      <c r="U816" s="1" t="e">
        <f aca="false">IF((AND(R816&lt;&gt;"",W816&lt;&gt;1,K:K="stroke",M:M="negative",#REF!=#REF!)),IF(W816&lt;&gt;0,"",1),"")</f>
        <v>#REF!</v>
      </c>
      <c r="V816" s="1" t="e">
        <f aca="false">IF(R816="","",(SUM(S816:U816)+W816))</f>
        <v>#REF!</v>
      </c>
      <c r="W816" s="1" t="e">
        <f aca="false">IF(#REF!&lt;&gt;#REF!,COUNTIFS($K$112:$K$1378,"up",#REF!,#REF!),"")</f>
        <v>#REF!</v>
      </c>
      <c r="X816" s="1" t="e">
        <f aca="false">IF(#REF!&lt;&gt;#REF!,COUNTIFS($K$112:$K$1378,"SRS",#REF!,#REF!),"")</f>
        <v>#REF!</v>
      </c>
      <c r="Y816" s="1" t="e">
        <f aca="false">IF(R816&lt;&gt;"",IF(R816=1,"",COUNTIFS($O$112:$O$1378,"&gt;40",#REF!,#REF!)),"")</f>
        <v>#REF!</v>
      </c>
    </row>
    <row r="817" s="11" customFormat="true" ht="15.75" hidden="false" customHeight="false" outlineLevel="0" collapsed="false">
      <c r="A817" s="1" t="n">
        <f aca="false">I817+(H817*60)+(G817*3600)</f>
        <v>66918</v>
      </c>
      <c r="B817" s="2" t="str">
        <f aca="false">CONCATENATE(D817,E817,F817,G817,H817,I817)</f>
        <v>20171129183518</v>
      </c>
      <c r="C817" s="1" t="str">
        <f aca="false">CONCATENATE(D817,E817,F817)</f>
        <v>20171129</v>
      </c>
      <c r="D817" s="1" t="n">
        <v>2017</v>
      </c>
      <c r="E817" s="1" t="n">
        <v>11</v>
      </c>
      <c r="F817" s="1" t="n">
        <v>29</v>
      </c>
      <c r="G817" s="11" t="n">
        <v>18</v>
      </c>
      <c r="H817" s="11" t="n">
        <v>35</v>
      </c>
      <c r="I817" s="1" t="n">
        <v>18</v>
      </c>
      <c r="J817" s="11" t="n">
        <v>844</v>
      </c>
      <c r="K817" s="17" t="s">
        <v>21</v>
      </c>
      <c r="L817" s="1" t="e">
        <f aca="false">IF(#REF!=#REF!,IF(K817="Stroke",IF(K818="Stroke",IF((J818-J817)&lt;0,1000+J818-J817,J818-J817),""),""),"")</f>
        <v>#REF!</v>
      </c>
      <c r="M817" s="1" t="s">
        <v>1</v>
      </c>
      <c r="N817" s="1" t="s">
        <v>2</v>
      </c>
      <c r="O817" s="1" t="n">
        <v>0</v>
      </c>
      <c r="P817" s="1" t="e">
        <f aca="false">IF(#REF!=#REF!,IF(K817="Stroke",IF(K818="Stroke",IF(#REF!=#REF!,IF(Q817=Q818,IF((J818-J817)&lt;0,1000+J818-J817-O817,J818-J817-O817),""),""),""),""),"")</f>
        <v>#REF!</v>
      </c>
      <c r="Q817" s="11" t="n">
        <v>1</v>
      </c>
      <c r="R817" s="1" t="e">
        <f aca="false">IF(#REF!&lt;&gt;#REF!,COUNTIFS($K$112:$K$1378,$K$112,#REF!,#REF!),"")</f>
        <v>#REF!</v>
      </c>
      <c r="S817" s="1" t="e">
        <f aca="false">IF(AND(#REF!&lt;&gt;#REF!,#REF!=#REF!,M817="positive",M818="negative"),1,"")</f>
        <v>#REF!</v>
      </c>
      <c r="T817" s="1" t="e">
        <f aca="false">IF(AND(#REF!=#REF!,K:K="stroke",M:M="positive",S817&lt;&gt;"1"),1,"")</f>
        <v>#REF!</v>
      </c>
      <c r="U817" s="1" t="e">
        <f aca="false">IF((AND(R817&lt;&gt;"",W817&lt;&gt;1,K:K="stroke",M:M="negative",#REF!=#REF!)),IF(W817&lt;&gt;0,"",1),"")</f>
        <v>#REF!</v>
      </c>
      <c r="V817" s="1" t="e">
        <f aca="false">IF(R817="","",(SUM(S817:U817)+W817))</f>
        <v>#REF!</v>
      </c>
      <c r="W817" s="1" t="e">
        <f aca="false">IF(#REF!&lt;&gt;#REF!,COUNTIFS($K$112:$K$1378,"up",#REF!,#REF!),"")</f>
        <v>#REF!</v>
      </c>
      <c r="X817" s="1" t="e">
        <f aca="false">IF(#REF!&lt;&gt;#REF!,COUNTIFS($K$112:$K$1378,"SRS",#REF!,#REF!),"")</f>
        <v>#REF!</v>
      </c>
      <c r="Y817" s="1" t="e">
        <f aca="false">IF(R817&lt;&gt;"",IF(R817=1,"",COUNTIFS($O$112:$O$1378,"&gt;40",#REF!,#REF!)),"")</f>
        <v>#REF!</v>
      </c>
    </row>
    <row r="818" s="11" customFormat="true" ht="15.75" hidden="false" customHeight="false" outlineLevel="0" collapsed="false">
      <c r="A818" s="1" t="n">
        <f aca="false">I818+(H818*60)+(G818*3600)</f>
        <v>66918</v>
      </c>
      <c r="B818" s="2" t="str">
        <f aca="false">CONCATENATE(D818,E818,F818,G818,H818,I818)</f>
        <v>20171129183518</v>
      </c>
      <c r="C818" s="1" t="str">
        <f aca="false">CONCATENATE(D818,E818,F818)</f>
        <v>20171129</v>
      </c>
      <c r="D818" s="1" t="n">
        <v>2017</v>
      </c>
      <c r="E818" s="1" t="n">
        <v>11</v>
      </c>
      <c r="F818" s="1" t="n">
        <v>29</v>
      </c>
      <c r="G818" s="11" t="n">
        <v>18</v>
      </c>
      <c r="H818" s="11" t="n">
        <v>35</v>
      </c>
      <c r="I818" s="1" t="n">
        <v>18</v>
      </c>
      <c r="J818" s="11" t="n">
        <v>852</v>
      </c>
      <c r="K818" s="17" t="s">
        <v>21</v>
      </c>
      <c r="L818" s="1" t="e">
        <f aca="false">IF(#REF!=#REF!,IF(K818="Stroke",IF(K819="Stroke",IF((J819-J818)&lt;0,1000+J819-J818,J819-J818),""),""),"")</f>
        <v>#REF!</v>
      </c>
      <c r="M818" s="1" t="s">
        <v>1</v>
      </c>
      <c r="N818" s="1" t="s">
        <v>2</v>
      </c>
      <c r="O818" s="1" t="n">
        <v>0</v>
      </c>
      <c r="P818" s="1" t="e">
        <f aca="false">IF(#REF!=#REF!,IF(K818="Stroke",IF(K819="Stroke",IF(#REF!=#REF!,IF(Q818=Q819,IF((J819-J818)&lt;0,1000+J819-J818-O818,J819-J818-O818),""),""),""),""),"")</f>
        <v>#REF!</v>
      </c>
      <c r="Q818" s="11" t="n">
        <v>1</v>
      </c>
      <c r="R818" s="1" t="e">
        <f aca="false">IF(#REF!&lt;&gt;#REF!,COUNTIFS($K$112:$K$1378,$K$112,#REF!,#REF!),"")</f>
        <v>#REF!</v>
      </c>
      <c r="S818" s="1" t="e">
        <f aca="false">IF(AND(#REF!&lt;&gt;#REF!,#REF!=#REF!,M818="positive",M819="negative"),1,"")</f>
        <v>#REF!</v>
      </c>
      <c r="T818" s="1" t="e">
        <f aca="false">IF(AND(#REF!=#REF!,K:K="stroke",M:M="positive",S818&lt;&gt;"1"),1,"")</f>
        <v>#REF!</v>
      </c>
      <c r="U818" s="1" t="e">
        <f aca="false">IF((AND(R818&lt;&gt;"",W818&lt;&gt;1,K:K="stroke",M:M="negative",#REF!=#REF!)),IF(W818&lt;&gt;0,"",1),"")</f>
        <v>#REF!</v>
      </c>
      <c r="V818" s="1" t="e">
        <f aca="false">IF(R818="","",(SUM(S818:U818)+W818))</f>
        <v>#REF!</v>
      </c>
      <c r="W818" s="1" t="e">
        <f aca="false">IF(#REF!&lt;&gt;#REF!,COUNTIFS($K$112:$K$1378,"up",#REF!,#REF!),"")</f>
        <v>#REF!</v>
      </c>
      <c r="X818" s="1" t="e">
        <f aca="false">IF(#REF!&lt;&gt;#REF!,COUNTIFS($K$112:$K$1378,"SRS",#REF!,#REF!),"")</f>
        <v>#REF!</v>
      </c>
      <c r="Y818" s="1" t="e">
        <f aca="false">IF(R818&lt;&gt;"",IF(R818=1,"",COUNTIFS($O$112:$O$1378,"&gt;40",#REF!,#REF!)),"")</f>
        <v>#REF!</v>
      </c>
    </row>
    <row r="819" s="11" customFormat="true" ht="15.75" hidden="false" customHeight="false" outlineLevel="0" collapsed="false">
      <c r="A819" s="1" t="n">
        <f aca="false">I819+(H819*60)+(G819*3600)</f>
        <v>66918</v>
      </c>
      <c r="B819" s="2" t="str">
        <f aca="false">CONCATENATE(D819,E819,F819,G819,H819,I819)</f>
        <v>20171129183518</v>
      </c>
      <c r="C819" s="1" t="str">
        <f aca="false">CONCATENATE(D819,E819,F819)</f>
        <v>20171129</v>
      </c>
      <c r="D819" s="1" t="n">
        <v>2017</v>
      </c>
      <c r="E819" s="1" t="n">
        <v>11</v>
      </c>
      <c r="F819" s="1" t="n">
        <v>29</v>
      </c>
      <c r="G819" s="11" t="n">
        <v>18</v>
      </c>
      <c r="H819" s="11" t="n">
        <v>35</v>
      </c>
      <c r="I819" s="1" t="n">
        <v>18</v>
      </c>
      <c r="J819" s="11" t="n">
        <v>863</v>
      </c>
      <c r="K819" s="17" t="s">
        <v>21</v>
      </c>
      <c r="L819" s="1" t="e">
        <f aca="false">IF(#REF!=#REF!,IF(K819="Stroke",IF(K820="Stroke",IF((J820-J819)&lt;0,1000+J820-J819,J820-J819),""),""),"")</f>
        <v>#REF!</v>
      </c>
      <c r="M819" s="1" t="s">
        <v>1</v>
      </c>
      <c r="N819" s="1" t="s">
        <v>2</v>
      </c>
      <c r="O819" s="1" t="n">
        <v>0</v>
      </c>
      <c r="P819" s="1" t="e">
        <f aca="false">IF(#REF!=#REF!,IF(K819="Stroke",IF(K820="Stroke",IF(#REF!=#REF!,IF(Q819=Q820,IF((J820-J819)&lt;0,1000+J820-J819-O819,J820-J819-O819),""),""),""),""),"")</f>
        <v>#REF!</v>
      </c>
      <c r="Q819" s="11" t="n">
        <v>1</v>
      </c>
      <c r="R819" s="1" t="e">
        <f aca="false">IF(#REF!&lt;&gt;#REF!,COUNTIFS($K$112:$K$1378,$K$112,#REF!,#REF!),"")</f>
        <v>#REF!</v>
      </c>
      <c r="S819" s="1" t="e">
        <f aca="false">IF(AND(#REF!&lt;&gt;#REF!,#REF!=#REF!,M819="positive",M820="negative"),1,"")</f>
        <v>#REF!</v>
      </c>
      <c r="T819" s="1" t="e">
        <f aca="false">IF(AND(#REF!=#REF!,K:K="stroke",M:M="positive",S819&lt;&gt;"1"),1,"")</f>
        <v>#REF!</v>
      </c>
      <c r="U819" s="1" t="e">
        <f aca="false">IF((AND(R819&lt;&gt;"",W819&lt;&gt;1,K:K="stroke",M:M="negative",#REF!=#REF!)),IF(W819&lt;&gt;0,"",1),"")</f>
        <v>#REF!</v>
      </c>
      <c r="V819" s="1" t="e">
        <f aca="false">IF(R819="","",(SUM(S819:U819)+W819))</f>
        <v>#REF!</v>
      </c>
      <c r="W819" s="1" t="e">
        <f aca="false">IF(#REF!&lt;&gt;#REF!,COUNTIFS($K$112:$K$1378,"up",#REF!,#REF!),"")</f>
        <v>#REF!</v>
      </c>
      <c r="X819" s="1" t="e">
        <f aca="false">IF(#REF!&lt;&gt;#REF!,COUNTIFS($K$112:$K$1378,"SRS",#REF!,#REF!),"")</f>
        <v>#REF!</v>
      </c>
      <c r="Y819" s="1" t="e">
        <f aca="false">IF(R819&lt;&gt;"",IF(R819=1,"",COUNTIFS($O$112:$O$1378,"&gt;40",#REF!,#REF!)),"")</f>
        <v>#REF!</v>
      </c>
    </row>
    <row r="820" s="11" customFormat="true" ht="15.75" hidden="false" customHeight="false" outlineLevel="0" collapsed="false">
      <c r="A820" s="1" t="n">
        <f aca="false">I820+(H820*60)+(G820*3600)</f>
        <v>66918</v>
      </c>
      <c r="B820" s="2" t="str">
        <f aca="false">CONCATENATE(D820,E820,F820,G820,H820,I820)</f>
        <v>20171129183518</v>
      </c>
      <c r="C820" s="1" t="str">
        <f aca="false">CONCATENATE(D820,E820,F820)</f>
        <v>20171129</v>
      </c>
      <c r="D820" s="1" t="n">
        <v>2017</v>
      </c>
      <c r="E820" s="1" t="n">
        <v>11</v>
      </c>
      <c r="F820" s="1" t="n">
        <v>29</v>
      </c>
      <c r="G820" s="11" t="n">
        <v>18</v>
      </c>
      <c r="H820" s="11" t="n">
        <v>35</v>
      </c>
      <c r="I820" s="1" t="n">
        <v>18</v>
      </c>
      <c r="J820" s="11" t="n">
        <v>867</v>
      </c>
      <c r="K820" s="17" t="s">
        <v>21</v>
      </c>
      <c r="L820" s="1" t="e">
        <f aca="false">IF(#REF!=#REF!,IF(K820="Stroke",IF(K821="Stroke",IF((J821-J820)&lt;0,1000+J821-J820,J821-J820),""),""),"")</f>
        <v>#REF!</v>
      </c>
      <c r="M820" s="1" t="s">
        <v>1</v>
      </c>
      <c r="N820" s="1" t="s">
        <v>2</v>
      </c>
      <c r="O820" s="1" t="n">
        <v>0</v>
      </c>
      <c r="P820" s="1" t="e">
        <f aca="false">IF(#REF!=#REF!,IF(K820="Stroke",IF(K821="Stroke",IF(#REF!=#REF!,IF(Q820=Q821,IF((J821-J820)&lt;0,1000+J821-J820-O820,J821-J820-O820),""),""),""),""),"")</f>
        <v>#REF!</v>
      </c>
      <c r="Q820" s="11" t="n">
        <v>1</v>
      </c>
      <c r="R820" s="1" t="e">
        <f aca="false">IF(#REF!&lt;&gt;#REF!,COUNTIFS($K$112:$K$1378,$K$112,#REF!,#REF!),"")</f>
        <v>#REF!</v>
      </c>
      <c r="S820" s="1" t="e">
        <f aca="false">IF(AND(#REF!&lt;&gt;#REF!,#REF!=#REF!,M820="positive",M821="negative"),1,"")</f>
        <v>#REF!</v>
      </c>
      <c r="T820" s="1" t="e">
        <f aca="false">IF(AND(#REF!=#REF!,K:K="stroke",M:M="positive",S820&lt;&gt;"1"),1,"")</f>
        <v>#REF!</v>
      </c>
      <c r="U820" s="1" t="e">
        <f aca="false">IF((AND(R820&lt;&gt;"",W820&lt;&gt;1,K:K="stroke",M:M="negative",#REF!=#REF!)),IF(W820&lt;&gt;0,"",1),"")</f>
        <v>#REF!</v>
      </c>
      <c r="V820" s="1" t="e">
        <f aca="false">IF(R820="","",(SUM(S820:U820)+W820))</f>
        <v>#REF!</v>
      </c>
      <c r="W820" s="1" t="e">
        <f aca="false">IF(#REF!&lt;&gt;#REF!,COUNTIFS($K$112:$K$1378,"up",#REF!,#REF!),"")</f>
        <v>#REF!</v>
      </c>
      <c r="X820" s="1" t="e">
        <f aca="false">IF(#REF!&lt;&gt;#REF!,COUNTIFS($K$112:$K$1378,"SRS",#REF!,#REF!),"")</f>
        <v>#REF!</v>
      </c>
      <c r="Y820" s="1" t="e">
        <f aca="false">IF(R820&lt;&gt;"",IF(R820=1,"",COUNTIFS($O$112:$O$1378,"&gt;40",#REF!,#REF!)),"")</f>
        <v>#REF!</v>
      </c>
    </row>
    <row r="821" s="11" customFormat="true" ht="15.75" hidden="false" customHeight="false" outlineLevel="0" collapsed="false">
      <c r="A821" s="1" t="n">
        <f aca="false">I821+(H821*60)+(G821*3600)</f>
        <v>66918</v>
      </c>
      <c r="B821" s="2" t="str">
        <f aca="false">CONCATENATE(D821,E821,F821,G821,H821,I821)</f>
        <v>20171129183518</v>
      </c>
      <c r="C821" s="1" t="str">
        <f aca="false">CONCATENATE(D821,E821,F821)</f>
        <v>20171129</v>
      </c>
      <c r="D821" s="1" t="n">
        <v>2017</v>
      </c>
      <c r="E821" s="1" t="n">
        <v>11</v>
      </c>
      <c r="F821" s="1" t="n">
        <v>29</v>
      </c>
      <c r="G821" s="11" t="n">
        <v>18</v>
      </c>
      <c r="H821" s="11" t="n">
        <v>35</v>
      </c>
      <c r="I821" s="1" t="n">
        <v>18</v>
      </c>
      <c r="J821" s="11" t="n">
        <v>876</v>
      </c>
      <c r="K821" s="17" t="s">
        <v>21</v>
      </c>
      <c r="L821" s="1" t="e">
        <f aca="false">IF(#REF!=#REF!,IF(K821="Stroke",IF(K822="Stroke",IF((J822-J821)&lt;0,1000+J822-J821,J822-J821),""),""),"")</f>
        <v>#REF!</v>
      </c>
      <c r="M821" s="1" t="s">
        <v>1</v>
      </c>
      <c r="N821" s="1" t="s">
        <v>2</v>
      </c>
      <c r="O821" s="1" t="n">
        <v>0</v>
      </c>
      <c r="P821" s="1" t="e">
        <f aca="false">IF(#REF!=#REF!,IF(K821="Stroke",IF(K822="Stroke",IF(#REF!=#REF!,IF(Q821=Q822,IF((J822-J821)&lt;0,1000+J822-J821-O821,J822-J821-O821),""),""),""),""),"")</f>
        <v>#REF!</v>
      </c>
      <c r="Q821" s="11" t="n">
        <v>1</v>
      </c>
      <c r="R821" s="1" t="e">
        <f aca="false">IF(#REF!&lt;&gt;#REF!,COUNTIFS($K$112:$K$1378,$K$112,#REF!,#REF!),"")</f>
        <v>#REF!</v>
      </c>
      <c r="S821" s="1" t="e">
        <f aca="false">IF(AND(#REF!&lt;&gt;#REF!,#REF!=#REF!,M821="positive",M822="negative"),1,"")</f>
        <v>#REF!</v>
      </c>
      <c r="T821" s="1" t="e">
        <f aca="false">IF(AND(#REF!=#REF!,K:K="stroke",M:M="positive",S821&lt;&gt;"1"),1,"")</f>
        <v>#REF!</v>
      </c>
      <c r="U821" s="1" t="e">
        <f aca="false">IF((AND(R821&lt;&gt;"",W821&lt;&gt;1,K:K="stroke",M:M="negative",#REF!=#REF!)),IF(W821&lt;&gt;0,"",1),"")</f>
        <v>#REF!</v>
      </c>
      <c r="V821" s="1" t="e">
        <f aca="false">IF(R821="","",(SUM(S821:U821)+W821))</f>
        <v>#REF!</v>
      </c>
      <c r="W821" s="1" t="e">
        <f aca="false">IF(#REF!&lt;&gt;#REF!,COUNTIFS($K$112:$K$1378,"up",#REF!,#REF!),"")</f>
        <v>#REF!</v>
      </c>
      <c r="X821" s="1" t="e">
        <f aca="false">IF(#REF!&lt;&gt;#REF!,COUNTIFS($K$112:$K$1378,"SRS",#REF!,#REF!),"")</f>
        <v>#REF!</v>
      </c>
      <c r="Y821" s="1" t="e">
        <f aca="false">IF(R821&lt;&gt;"",IF(R821=1,"",COUNTIFS($O$112:$O$1378,"&gt;40",#REF!,#REF!)),"")</f>
        <v>#REF!</v>
      </c>
    </row>
    <row r="822" customFormat="false" ht="15.75" hidden="false" customHeight="false" outlineLevel="0" collapsed="false">
      <c r="A822" s="1" t="n">
        <f aca="false">I822+(H822*60)+(G822*3600)</f>
        <v>66918</v>
      </c>
      <c r="B822" s="2" t="str">
        <f aca="false">CONCATENATE(D822,E822,F822,G822,H822,I822)</f>
        <v>20171129183518</v>
      </c>
      <c r="C822" s="1" t="str">
        <f aca="false">CONCATENATE(D822,E822,F822)</f>
        <v>20171129</v>
      </c>
      <c r="D822" s="1" t="n">
        <v>2017</v>
      </c>
      <c r="E822" s="1" t="n">
        <v>11</v>
      </c>
      <c r="F822" s="1" t="n">
        <v>29</v>
      </c>
      <c r="G822" s="11" t="n">
        <v>18</v>
      </c>
      <c r="H822" s="11" t="n">
        <v>35</v>
      </c>
      <c r="I822" s="1" t="n">
        <v>18</v>
      </c>
      <c r="J822" s="11" t="n">
        <v>878</v>
      </c>
      <c r="K822" s="17" t="s">
        <v>21</v>
      </c>
      <c r="L822" s="1" t="e">
        <f aca="false">IF(#REF!=#REF!,IF(K822="Stroke",IF(K823="Stroke",IF((J823-J822)&lt;0,1000+J823-J822,J823-J822),""),""),"")</f>
        <v>#REF!</v>
      </c>
      <c r="M822" s="1" t="s">
        <v>1</v>
      </c>
      <c r="N822" s="1" t="s">
        <v>2</v>
      </c>
      <c r="O822" s="1" t="n">
        <v>0</v>
      </c>
      <c r="P822" s="1" t="e">
        <f aca="false">IF(#REF!=#REF!,IF(K822="Stroke",IF(K823="Stroke",IF(#REF!=#REF!,IF(Q822=Q823,IF((J823-J822)&lt;0,1000+J823-J822-O822,J823-J822-O822),""),""),""),""),"")</f>
        <v>#REF!</v>
      </c>
      <c r="Q822" s="11" t="n">
        <v>1</v>
      </c>
      <c r="R822" s="1" t="e">
        <f aca="false">IF(#REF!&lt;&gt;#REF!,COUNTIFS($K$112:$K$1378,$K$112,#REF!,#REF!),"")</f>
        <v>#REF!</v>
      </c>
      <c r="S822" s="1" t="e">
        <f aca="false">IF(AND(#REF!&lt;&gt;#REF!,#REF!=#REF!,M822="positive",M823="negative"),1,"")</f>
        <v>#REF!</v>
      </c>
      <c r="T822" s="1" t="e">
        <f aca="false">IF(AND(#REF!=#REF!,K:K="stroke",M:M="positive",S822&lt;&gt;"1"),1,"")</f>
        <v>#REF!</v>
      </c>
      <c r="U822" s="1" t="e">
        <f aca="false">IF((AND(R822&lt;&gt;"",W822&lt;&gt;1,K:K="stroke",M:M="negative",#REF!=#REF!)),IF(W822&lt;&gt;0,"",1),"")</f>
        <v>#REF!</v>
      </c>
      <c r="V822" s="1" t="e">
        <f aca="false">IF(R822="","",(SUM(S822:U822)+W822))</f>
        <v>#REF!</v>
      </c>
      <c r="W822" s="1" t="e">
        <f aca="false">IF(#REF!&lt;&gt;#REF!,COUNTIFS($K$112:$K$1378,"up",#REF!,#REF!),"")</f>
        <v>#REF!</v>
      </c>
      <c r="X822" s="1" t="e">
        <f aca="false">IF(#REF!&lt;&gt;#REF!,COUNTIFS($K$112:$K$1378,"SRS",#REF!,#REF!),"")</f>
        <v>#REF!</v>
      </c>
      <c r="Y822" s="1" t="e">
        <f aca="false">IF(R822&lt;&gt;"",IF(R822=1,"",COUNTIFS($O$112:$O$1378,"&gt;40",#REF!,#REF!)),"")</f>
        <v>#REF!</v>
      </c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customFormat="false" ht="15.75" hidden="false" customHeight="false" outlineLevel="0" collapsed="false">
      <c r="A823" s="1" t="n">
        <f aca="false">I823+(H823*60)+(G823*3600)</f>
        <v>66918</v>
      </c>
      <c r="B823" s="2" t="str">
        <f aca="false">CONCATENATE(D823,E823,F823,G823,H823,I823)</f>
        <v>20171129183518</v>
      </c>
      <c r="C823" s="1" t="str">
        <f aca="false">CONCATENATE(D823,E823,F823)</f>
        <v>20171129</v>
      </c>
      <c r="D823" s="1" t="n">
        <v>2017</v>
      </c>
      <c r="E823" s="1" t="n">
        <v>11</v>
      </c>
      <c r="F823" s="1" t="n">
        <v>29</v>
      </c>
      <c r="G823" s="11" t="n">
        <v>18</v>
      </c>
      <c r="H823" s="11" t="n">
        <v>35</v>
      </c>
      <c r="I823" s="1" t="n">
        <v>18</v>
      </c>
      <c r="J823" s="11" t="n">
        <v>905</v>
      </c>
      <c r="K823" s="17" t="s">
        <v>21</v>
      </c>
      <c r="L823" s="1" t="e">
        <f aca="false">IF(#REF!=#REF!,IF(K823="Stroke",IF(K824="Stroke",IF((J824-J823)&lt;0,1000+J824-J823,J824-J823),""),""),"")</f>
        <v>#REF!</v>
      </c>
      <c r="M823" s="1" t="s">
        <v>1</v>
      </c>
      <c r="N823" s="1" t="s">
        <v>2</v>
      </c>
      <c r="O823" s="1" t="n">
        <v>0</v>
      </c>
      <c r="P823" s="1" t="e">
        <f aca="false">IF(#REF!=#REF!,IF(K823="Stroke",IF(K824="Stroke",IF(#REF!=#REF!,IF(Q823=Q824,IF((J824-J823)&lt;0,1000+J824-J823-O823,J824-J823-O823),""),""),""),""),"")</f>
        <v>#REF!</v>
      </c>
      <c r="Q823" s="11" t="n">
        <v>1</v>
      </c>
      <c r="R823" s="1" t="e">
        <f aca="false">IF(#REF!&lt;&gt;#REF!,COUNTIFS($K$112:$K$1378,$K$112,#REF!,#REF!),"")</f>
        <v>#REF!</v>
      </c>
      <c r="S823" s="1" t="e">
        <f aca="false">IF(AND(#REF!&lt;&gt;#REF!,#REF!=#REF!,M823="positive",M824="negative"),1,"")</f>
        <v>#REF!</v>
      </c>
      <c r="T823" s="1" t="e">
        <f aca="false">IF(AND(#REF!=#REF!,K:K="stroke",M:M="positive",S823&lt;&gt;"1"),1,"")</f>
        <v>#REF!</v>
      </c>
      <c r="U823" s="1" t="e">
        <f aca="false">IF((AND(R823&lt;&gt;"",W823&lt;&gt;1,K:K="stroke",M:M="negative",#REF!=#REF!)),IF(W823&lt;&gt;0,"",1),"")</f>
        <v>#REF!</v>
      </c>
      <c r="V823" s="1" t="e">
        <f aca="false">IF(R823="","",(SUM(S823:U823)+W823))</f>
        <v>#REF!</v>
      </c>
      <c r="W823" s="1" t="e">
        <f aca="false">IF(#REF!&lt;&gt;#REF!,COUNTIFS($K$112:$K$1378,"up",#REF!,#REF!),"")</f>
        <v>#REF!</v>
      </c>
      <c r="X823" s="1" t="e">
        <f aca="false">IF(#REF!&lt;&gt;#REF!,COUNTIFS($K$112:$K$1378,"SRS",#REF!,#REF!),"")</f>
        <v>#REF!</v>
      </c>
      <c r="Y823" s="1" t="e">
        <f aca="false">IF(R823&lt;&gt;"",IF(R823=1,"",COUNTIFS($O$112:$O$1378,"&gt;40",#REF!,#REF!)),"")</f>
        <v>#REF!</v>
      </c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customFormat="false" ht="15.75" hidden="false" customHeight="false" outlineLevel="0" collapsed="false">
      <c r="A824" s="1" t="n">
        <f aca="false">I824+(H824*60)+(G824*3600)</f>
        <v>66918</v>
      </c>
      <c r="B824" s="2" t="str">
        <f aca="false">CONCATENATE(D824,E824,F824,G824,H824,I824)</f>
        <v>20171129183518</v>
      </c>
      <c r="C824" s="1" t="str">
        <f aca="false">CONCATENATE(D824,E824,F824)</f>
        <v>20171129</v>
      </c>
      <c r="D824" s="1" t="n">
        <v>2017</v>
      </c>
      <c r="E824" s="1" t="n">
        <v>11</v>
      </c>
      <c r="F824" s="1" t="n">
        <v>29</v>
      </c>
      <c r="G824" s="11" t="n">
        <v>18</v>
      </c>
      <c r="H824" s="11" t="n">
        <v>35</v>
      </c>
      <c r="I824" s="1" t="n">
        <v>18</v>
      </c>
      <c r="J824" s="11" t="n">
        <v>909</v>
      </c>
      <c r="K824" s="17" t="s">
        <v>21</v>
      </c>
      <c r="L824" s="1" t="e">
        <f aca="false">IF(#REF!=#REF!,IF(K824="Stroke",IF(K825="Stroke",IF((J825-J824)&lt;0,1000+J825-J824,J825-J824),""),""),"")</f>
        <v>#REF!</v>
      </c>
      <c r="M824" s="1" t="s">
        <v>1</v>
      </c>
      <c r="N824" s="1" t="s">
        <v>2</v>
      </c>
      <c r="O824" s="1" t="n">
        <v>0</v>
      </c>
      <c r="P824" s="1" t="e">
        <f aca="false">IF(#REF!=#REF!,IF(K824="Stroke",IF(K825="Stroke",IF(#REF!=#REF!,IF(Q824=Q825,IF((J825-J824)&lt;0,1000+J825-J824-O824,J825-J824-O824),""),""),""),""),"")</f>
        <v>#REF!</v>
      </c>
      <c r="Q824" s="11" t="n">
        <v>1</v>
      </c>
      <c r="R824" s="1" t="e">
        <f aca="false">IF(#REF!&lt;&gt;#REF!,COUNTIFS($K$112:$K$1378,$K$112,#REF!,#REF!),"")</f>
        <v>#REF!</v>
      </c>
      <c r="S824" s="1" t="e">
        <f aca="false">IF(AND(#REF!&lt;&gt;#REF!,#REF!=#REF!,M824="positive",M825="negative"),1,"")</f>
        <v>#REF!</v>
      </c>
      <c r="T824" s="1" t="e">
        <f aca="false">IF(AND(#REF!=#REF!,K:K="stroke",M:M="positive",S824&lt;&gt;"1"),1,"")</f>
        <v>#REF!</v>
      </c>
      <c r="U824" s="1" t="e">
        <f aca="false">IF((AND(R824&lt;&gt;"",W824&lt;&gt;1,K:K="stroke",M:M="negative",#REF!=#REF!)),IF(W824&lt;&gt;0,"",1),"")</f>
        <v>#REF!</v>
      </c>
      <c r="V824" s="1" t="e">
        <f aca="false">IF(R824="","",(SUM(S824:U824)+W824))</f>
        <v>#REF!</v>
      </c>
      <c r="W824" s="1" t="e">
        <f aca="false">IF(#REF!&lt;&gt;#REF!,COUNTIFS($K$112:$K$1378,"up",#REF!,#REF!),"")</f>
        <v>#REF!</v>
      </c>
      <c r="X824" s="1" t="e">
        <f aca="false">IF(#REF!&lt;&gt;#REF!,COUNTIFS($K$112:$K$1378,"SRS",#REF!,#REF!),"")</f>
        <v>#REF!</v>
      </c>
      <c r="Y824" s="1" t="e">
        <f aca="false">IF(R824&lt;&gt;"",IF(R824=1,"",COUNTIFS($O$112:$O$1378,"&gt;40",#REF!,#REF!)),"")</f>
        <v>#REF!</v>
      </c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customFormat="false" ht="15.75" hidden="false" customHeight="false" outlineLevel="0" collapsed="false">
      <c r="A825" s="1" t="n">
        <f aca="false">I825+(H825*60)+(G825*3600)</f>
        <v>66918</v>
      </c>
      <c r="B825" s="2" t="str">
        <f aca="false">CONCATENATE(D825,E825,F825,G825,H825,I825)</f>
        <v>20171129183518</v>
      </c>
      <c r="C825" s="1" t="str">
        <f aca="false">CONCATENATE(D825,E825,F825)</f>
        <v>20171129</v>
      </c>
      <c r="D825" s="1" t="n">
        <v>2017</v>
      </c>
      <c r="E825" s="1" t="n">
        <v>11</v>
      </c>
      <c r="F825" s="1" t="n">
        <v>29</v>
      </c>
      <c r="G825" s="11" t="n">
        <v>18</v>
      </c>
      <c r="H825" s="11" t="n">
        <v>35</v>
      </c>
      <c r="I825" s="1" t="n">
        <v>18</v>
      </c>
      <c r="J825" s="11" t="n">
        <v>932</v>
      </c>
      <c r="K825" s="17" t="s">
        <v>21</v>
      </c>
      <c r="L825" s="1" t="e">
        <f aca="false">IF(#REF!=#REF!,IF(K825="Stroke",IF(K826="Stroke",IF((J826-J825)&lt;0,1000+J826-J825,J826-J825),""),""),"")</f>
        <v>#REF!</v>
      </c>
      <c r="M825" s="1" t="s">
        <v>1</v>
      </c>
      <c r="N825" s="1" t="s">
        <v>2</v>
      </c>
      <c r="O825" s="1" t="n">
        <v>0</v>
      </c>
      <c r="P825" s="1" t="e">
        <f aca="false">IF(#REF!=#REF!,IF(K825="Stroke",IF(K826="Stroke",IF(#REF!=#REF!,IF(Q825=Q826,IF((J826-J825)&lt;0,1000+J826-J825-O825,J826-J825-O825),""),""),""),""),"")</f>
        <v>#REF!</v>
      </c>
      <c r="Q825" s="11" t="n">
        <v>1</v>
      </c>
      <c r="R825" s="1" t="e">
        <f aca="false">IF(#REF!&lt;&gt;#REF!,COUNTIFS($K$112:$K$1378,$K$112,#REF!,#REF!),"")</f>
        <v>#REF!</v>
      </c>
      <c r="S825" s="1" t="e">
        <f aca="false">IF(AND(#REF!&lt;&gt;#REF!,#REF!=#REF!,M825="positive",M826="negative"),1,"")</f>
        <v>#REF!</v>
      </c>
      <c r="T825" s="1" t="e">
        <f aca="false">IF(AND(#REF!=#REF!,K:K="stroke",M:M="positive",S825&lt;&gt;"1"),1,"")</f>
        <v>#REF!</v>
      </c>
      <c r="U825" s="1" t="e">
        <f aca="false">IF((AND(R825&lt;&gt;"",W825&lt;&gt;1,K:K="stroke",M:M="negative",#REF!=#REF!)),IF(W825&lt;&gt;0,"",1),"")</f>
        <v>#REF!</v>
      </c>
      <c r="V825" s="1" t="e">
        <f aca="false">IF(R825="","",(SUM(S825:U825)+W825))</f>
        <v>#REF!</v>
      </c>
      <c r="W825" s="1" t="e">
        <f aca="false">IF(#REF!&lt;&gt;#REF!,COUNTIFS($K$112:$K$1378,"up",#REF!,#REF!),"")</f>
        <v>#REF!</v>
      </c>
      <c r="X825" s="1" t="e">
        <f aca="false">IF(#REF!&lt;&gt;#REF!,COUNTIFS($K$112:$K$1378,"SRS",#REF!,#REF!),"")</f>
        <v>#REF!</v>
      </c>
      <c r="Y825" s="1" t="e">
        <f aca="false">IF(R825&lt;&gt;"",IF(R825=1,"",COUNTIFS($O$112:$O$1378,"&gt;40",#REF!,#REF!)),"")</f>
        <v>#REF!</v>
      </c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s="5" customFormat="true" ht="15.75" hidden="false" customHeight="false" outlineLevel="0" collapsed="false">
      <c r="A826" s="1" t="n">
        <f aca="false">I826+(H826*60)+(G826*3600)</f>
        <v>66918</v>
      </c>
      <c r="B826" s="2" t="str">
        <f aca="false">CONCATENATE(D826,E826,F826,G826,H826,I826)</f>
        <v>20171129183518</v>
      </c>
      <c r="C826" s="1" t="str">
        <f aca="false">CONCATENATE(D826,E826,F826)</f>
        <v>20171129</v>
      </c>
      <c r="D826" s="1" t="n">
        <v>2017</v>
      </c>
      <c r="E826" s="1" t="n">
        <v>11</v>
      </c>
      <c r="F826" s="1" t="n">
        <v>29</v>
      </c>
      <c r="G826" s="11" t="n">
        <v>18</v>
      </c>
      <c r="H826" s="11" t="n">
        <v>35</v>
      </c>
      <c r="I826" s="1" t="n">
        <v>18</v>
      </c>
      <c r="J826" s="11" t="n">
        <v>953</v>
      </c>
      <c r="K826" s="17" t="s">
        <v>21</v>
      </c>
      <c r="L826" s="1" t="e">
        <f aca="false">IF(#REF!=#REF!,IF(K826="Stroke",IF(K827="Stroke",IF((J827-J826)&lt;0,1000+J827-J826,J827-J826),""),""),"")</f>
        <v>#REF!</v>
      </c>
      <c r="M826" s="1" t="s">
        <v>1</v>
      </c>
      <c r="N826" s="1" t="s">
        <v>2</v>
      </c>
      <c r="O826" s="1" t="n">
        <v>0</v>
      </c>
      <c r="P826" s="1" t="e">
        <f aca="false">IF(#REF!=#REF!,IF(K826="Stroke",IF(K827="Stroke",IF(#REF!=#REF!,IF(Q826=Q827,IF((J827-J826)&lt;0,1000+J827-J826-O826,J827-J826-O826),""),""),""),""),"")</f>
        <v>#REF!</v>
      </c>
      <c r="Q826" s="11" t="n">
        <v>1</v>
      </c>
      <c r="R826" s="1" t="e">
        <f aca="false">IF(#REF!&lt;&gt;#REF!,COUNTIFS($K$112:$K$1378,$K$112,#REF!,#REF!),"")</f>
        <v>#REF!</v>
      </c>
      <c r="S826" s="1" t="e">
        <f aca="false">IF(AND(#REF!&lt;&gt;#REF!,#REF!=#REF!,M826="positive",M827="negative"),1,"")</f>
        <v>#REF!</v>
      </c>
      <c r="T826" s="1" t="e">
        <f aca="false">IF(AND(#REF!=#REF!,K:K="stroke",M:M="positive",S826&lt;&gt;"1"),1,"")</f>
        <v>#REF!</v>
      </c>
      <c r="U826" s="1" t="e">
        <f aca="false">IF((AND(R826&lt;&gt;"",W826&lt;&gt;1,K:K="stroke",M:M="negative",#REF!=#REF!)),IF(W826&lt;&gt;0,"",1),"")</f>
        <v>#REF!</v>
      </c>
      <c r="V826" s="1" t="e">
        <f aca="false">IF(R826="","",(SUM(S826:U826)+W826))</f>
        <v>#REF!</v>
      </c>
      <c r="W826" s="1" t="e">
        <f aca="false">IF(#REF!&lt;&gt;#REF!,COUNTIFS($K$112:$K$1378,"up",#REF!,#REF!),"")</f>
        <v>#REF!</v>
      </c>
      <c r="X826" s="1" t="e">
        <f aca="false">IF(#REF!&lt;&gt;#REF!,COUNTIFS($K$112:$K$1378,"SRS",#REF!,#REF!),"")</f>
        <v>#REF!</v>
      </c>
      <c r="Y826" s="1" t="e">
        <f aca="false">IF(R826&lt;&gt;"",IF(R826=1,"",COUNTIFS($O$112:$O$1378,"&gt;40",#REF!,#REF!)),"")</f>
        <v>#REF!</v>
      </c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customFormat="false" ht="15.75" hidden="false" customHeight="false" outlineLevel="0" collapsed="false">
      <c r="A827" s="1" t="n">
        <f aca="false">I827+(H827*60)+(G827*3600)</f>
        <v>66918</v>
      </c>
      <c r="B827" s="2" t="str">
        <f aca="false">CONCATENATE(D827,E827,F827,G827,H827,I827)</f>
        <v>20171129183518</v>
      </c>
      <c r="C827" s="1" t="str">
        <f aca="false">CONCATENATE(D827,E827,F827)</f>
        <v>20171129</v>
      </c>
      <c r="D827" s="1" t="n">
        <v>2017</v>
      </c>
      <c r="E827" s="1" t="n">
        <v>11</v>
      </c>
      <c r="F827" s="1" t="n">
        <v>29</v>
      </c>
      <c r="G827" s="11" t="n">
        <v>18</v>
      </c>
      <c r="H827" s="11" t="n">
        <v>35</v>
      </c>
      <c r="I827" s="1" t="n">
        <v>18</v>
      </c>
      <c r="J827" s="11" t="n">
        <v>961</v>
      </c>
      <c r="K827" s="17" t="s">
        <v>21</v>
      </c>
      <c r="L827" s="1" t="e">
        <f aca="false">IF(#REF!=#REF!,IF(K827="Stroke",IF(K828="Stroke",IF((J828-J827)&lt;0,1000+J828-J827,J828-J827),""),""),"")</f>
        <v>#REF!</v>
      </c>
      <c r="M827" s="1" t="s">
        <v>1</v>
      </c>
      <c r="N827" s="1" t="s">
        <v>2</v>
      </c>
      <c r="O827" s="1" t="n">
        <v>0</v>
      </c>
      <c r="P827" s="1" t="e">
        <f aca="false">IF(#REF!=#REF!,IF(K827="Stroke",IF(K828="Stroke",IF(#REF!=#REF!,IF(Q827=Q828,IF((J828-J827)&lt;0,1000+J828-J827-O827,J828-J827-O827),""),""),""),""),"")</f>
        <v>#REF!</v>
      </c>
      <c r="Q827" s="11" t="n">
        <v>1</v>
      </c>
      <c r="R827" s="1" t="e">
        <f aca="false">IF(#REF!&lt;&gt;#REF!,COUNTIFS($K$112:$K$1378,$K$112,#REF!,#REF!),"")</f>
        <v>#REF!</v>
      </c>
      <c r="S827" s="1" t="e">
        <f aca="false">IF(AND(#REF!&lt;&gt;#REF!,#REF!=#REF!,M827="positive",M828="negative"),1,"")</f>
        <v>#REF!</v>
      </c>
      <c r="T827" s="1" t="e">
        <f aca="false">IF(AND(#REF!=#REF!,K:K="stroke",M:M="positive",S827&lt;&gt;"1"),1,"")</f>
        <v>#REF!</v>
      </c>
      <c r="U827" s="1" t="e">
        <f aca="false">IF((AND(R827&lt;&gt;"",W827&lt;&gt;1,K:K="stroke",M:M="negative",#REF!=#REF!)),IF(W827&lt;&gt;0,"",1),"")</f>
        <v>#REF!</v>
      </c>
      <c r="V827" s="1" t="e">
        <f aca="false">IF(R827="","",(SUM(S827:U827)+W827))</f>
        <v>#REF!</v>
      </c>
      <c r="W827" s="1" t="e">
        <f aca="false">IF(#REF!&lt;&gt;#REF!,COUNTIFS($K$112:$K$1378,"up",#REF!,#REF!),"")</f>
        <v>#REF!</v>
      </c>
      <c r="X827" s="1" t="e">
        <f aca="false">IF(#REF!&lt;&gt;#REF!,COUNTIFS($K$112:$K$1378,"SRS",#REF!,#REF!),"")</f>
        <v>#REF!</v>
      </c>
      <c r="Y827" s="1" t="e">
        <f aca="false">IF(R827&lt;&gt;"",IF(R827=1,"",COUNTIFS($O$112:$O$1378,"&gt;40",#REF!,#REF!)),"")</f>
        <v>#REF!</v>
      </c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customFormat="false" ht="15.75" hidden="false" customHeight="false" outlineLevel="0" collapsed="false">
      <c r="A828" s="1" t="n">
        <f aca="false">I828+(H828*60)+(G828*3600)</f>
        <v>66918</v>
      </c>
      <c r="B828" s="2" t="str">
        <f aca="false">CONCATENATE(D828,E828,F828,G828,H828,I828)</f>
        <v>20171129183518</v>
      </c>
      <c r="C828" s="1" t="str">
        <f aca="false">CONCATENATE(D828,E828,F828)</f>
        <v>20171129</v>
      </c>
      <c r="D828" s="1" t="n">
        <v>2017</v>
      </c>
      <c r="E828" s="1" t="n">
        <v>11</v>
      </c>
      <c r="F828" s="1" t="n">
        <v>29</v>
      </c>
      <c r="G828" s="11" t="n">
        <v>18</v>
      </c>
      <c r="H828" s="11" t="n">
        <v>35</v>
      </c>
      <c r="I828" s="1" t="n">
        <v>18</v>
      </c>
      <c r="J828" s="11" t="n">
        <v>974</v>
      </c>
      <c r="K828" s="17" t="s">
        <v>21</v>
      </c>
      <c r="L828" s="1" t="e">
        <f aca="false">IF(#REF!=#REF!,IF(K828="Stroke",IF(K829="Stroke",IF((J829-J828)&lt;0,1000+J829-J828,J829-J828),""),""),"")</f>
        <v>#REF!</v>
      </c>
      <c r="M828" s="1" t="s">
        <v>1</v>
      </c>
      <c r="N828" s="1" t="s">
        <v>2</v>
      </c>
      <c r="O828" s="1" t="n">
        <v>0</v>
      </c>
      <c r="P828" s="1" t="e">
        <f aca="false">IF(#REF!=#REF!,IF(K828="Stroke",IF(K829="Stroke",IF(#REF!=#REF!,IF(Q828=Q829,IF((J829-J828)&lt;0,1000+J829-J828-O828,J829-J828-O828),""),""),""),""),"")</f>
        <v>#REF!</v>
      </c>
      <c r="Q828" s="11" t="n">
        <v>1</v>
      </c>
      <c r="R828" s="1" t="e">
        <f aca="false">IF(#REF!&lt;&gt;#REF!,COUNTIFS($K$112:$K$1378,$K$112,#REF!,#REF!),"")</f>
        <v>#REF!</v>
      </c>
      <c r="S828" s="1" t="e">
        <f aca="false">IF(AND(#REF!&lt;&gt;#REF!,#REF!=#REF!,M828="positive",M829="negative"),1,"")</f>
        <v>#REF!</v>
      </c>
      <c r="T828" s="1" t="e">
        <f aca="false">IF(AND(#REF!=#REF!,K:K="stroke",M:M="positive",S828&lt;&gt;"1"),1,"")</f>
        <v>#REF!</v>
      </c>
      <c r="U828" s="1" t="e">
        <f aca="false">IF((AND(R828&lt;&gt;"",W828&lt;&gt;1,K:K="stroke",M:M="negative",#REF!=#REF!)),IF(W828&lt;&gt;0,"",1),"")</f>
        <v>#REF!</v>
      </c>
      <c r="V828" s="1" t="e">
        <f aca="false">IF(R828="","",(SUM(S828:U828)+W828))</f>
        <v>#REF!</v>
      </c>
      <c r="W828" s="1" t="e">
        <f aca="false">IF(#REF!&lt;&gt;#REF!,COUNTIFS($K$112:$K$1378,"up",#REF!,#REF!),"")</f>
        <v>#REF!</v>
      </c>
      <c r="X828" s="1" t="e">
        <f aca="false">IF(#REF!&lt;&gt;#REF!,COUNTIFS($K$112:$K$1378,"SRS",#REF!,#REF!),"")</f>
        <v>#REF!</v>
      </c>
      <c r="Y828" s="1" t="e">
        <f aca="false">IF(R828&lt;&gt;"",IF(R828=1,"",COUNTIFS($O$112:$O$1378,"&gt;40",#REF!,#REF!)),"")</f>
        <v>#REF!</v>
      </c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customFormat="false" ht="15.75" hidden="false" customHeight="false" outlineLevel="0" collapsed="false">
      <c r="A829" s="1" t="n">
        <f aca="false">I829+(H829*60)+(G829*3600)</f>
        <v>66918</v>
      </c>
      <c r="B829" s="2" t="str">
        <f aca="false">CONCATENATE(D829,E829,F829,G829,H829,I829)</f>
        <v>20171129183518</v>
      </c>
      <c r="C829" s="1" t="str">
        <f aca="false">CONCATENATE(D829,E829,F829)</f>
        <v>20171129</v>
      </c>
      <c r="D829" s="1" t="n">
        <v>2017</v>
      </c>
      <c r="E829" s="1" t="n">
        <v>11</v>
      </c>
      <c r="F829" s="1" t="n">
        <v>29</v>
      </c>
      <c r="G829" s="11" t="n">
        <v>18</v>
      </c>
      <c r="H829" s="11" t="n">
        <v>35</v>
      </c>
      <c r="I829" s="1" t="n">
        <v>18</v>
      </c>
      <c r="J829" s="11" t="n">
        <v>979</v>
      </c>
      <c r="K829" s="17" t="s">
        <v>21</v>
      </c>
      <c r="L829" s="1" t="e">
        <f aca="false">IF(#REF!=#REF!,IF(K829="Stroke",IF(K830="Stroke",IF((J830-J829)&lt;0,1000+J830-J829,J830-J829),""),""),"")</f>
        <v>#REF!</v>
      </c>
      <c r="M829" s="1" t="s">
        <v>1</v>
      </c>
      <c r="N829" s="1" t="s">
        <v>2</v>
      </c>
      <c r="O829" s="1" t="n">
        <v>0</v>
      </c>
      <c r="P829" s="1" t="e">
        <f aca="false">IF(#REF!=#REF!,IF(K829="Stroke",IF(K830="Stroke",IF(#REF!=#REF!,IF(Q829=Q830,IF((J830-J829)&lt;0,1000+J830-J829-O829,J830-J829-O829),""),""),""),""),"")</f>
        <v>#REF!</v>
      </c>
      <c r="Q829" s="11" t="n">
        <v>1</v>
      </c>
      <c r="R829" s="1" t="e">
        <f aca="false">IF(#REF!&lt;&gt;#REF!,COUNTIFS($K$112:$K$1378,$K$112,#REF!,#REF!),"")</f>
        <v>#REF!</v>
      </c>
      <c r="S829" s="1" t="e">
        <f aca="false">IF(AND(#REF!&lt;&gt;#REF!,#REF!=#REF!,M829="positive",M830="negative"),1,"")</f>
        <v>#REF!</v>
      </c>
      <c r="T829" s="1" t="e">
        <f aca="false">IF(AND(#REF!=#REF!,K:K="stroke",M:M="positive",S829&lt;&gt;"1"),1,"")</f>
        <v>#REF!</v>
      </c>
      <c r="U829" s="1" t="e">
        <f aca="false">IF((AND(R829&lt;&gt;"",W829&lt;&gt;1,K:K="stroke",M:M="negative",#REF!=#REF!)),IF(W829&lt;&gt;0,"",1),"")</f>
        <v>#REF!</v>
      </c>
      <c r="V829" s="1" t="e">
        <f aca="false">IF(R829="","",(SUM(S829:U829)+W829))</f>
        <v>#REF!</v>
      </c>
      <c r="W829" s="1" t="e">
        <f aca="false">IF(#REF!&lt;&gt;#REF!,COUNTIFS($K$112:$K$1378,"up",#REF!,#REF!),"")</f>
        <v>#REF!</v>
      </c>
      <c r="X829" s="1" t="e">
        <f aca="false">IF(#REF!&lt;&gt;#REF!,COUNTIFS($K$112:$K$1378,"SRS",#REF!,#REF!),"")</f>
        <v>#REF!</v>
      </c>
      <c r="Y829" s="1" t="e">
        <f aca="false">IF(R829&lt;&gt;"",IF(R829=1,"",COUNTIFS($O$112:$O$1378,"&gt;40",#REF!,#REF!)),"")</f>
        <v>#REF!</v>
      </c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customFormat="false" ht="15.75" hidden="false" customHeight="false" outlineLevel="0" collapsed="false">
      <c r="A830" s="1" t="n">
        <f aca="false">I830+(H830*60)+(G830*3600)</f>
        <v>66918</v>
      </c>
      <c r="B830" s="2" t="str">
        <f aca="false">CONCATENATE(D830,E830,F830,G830,H830,I830)</f>
        <v>20171129183518</v>
      </c>
      <c r="C830" s="1" t="str">
        <f aca="false">CONCATENATE(D830,E830,F830)</f>
        <v>20171129</v>
      </c>
      <c r="D830" s="1" t="n">
        <v>2017</v>
      </c>
      <c r="E830" s="1" t="n">
        <v>11</v>
      </c>
      <c r="F830" s="1" t="n">
        <v>29</v>
      </c>
      <c r="G830" s="11" t="n">
        <v>18</v>
      </c>
      <c r="H830" s="11" t="n">
        <v>35</v>
      </c>
      <c r="I830" s="1" t="n">
        <v>18</v>
      </c>
      <c r="J830" s="1" t="n">
        <v>995</v>
      </c>
      <c r="K830" s="17" t="s">
        <v>21</v>
      </c>
      <c r="L830" s="1" t="e">
        <f aca="false">IF(#REF!=#REF!,IF(K830="Stroke",IF(K831="Stroke",IF((J831-J830)&lt;0,1000+J831-J830,J831-J830),""),""),"")</f>
        <v>#REF!</v>
      </c>
      <c r="M830" s="1" t="s">
        <v>1</v>
      </c>
      <c r="N830" s="1" t="s">
        <v>2</v>
      </c>
      <c r="O830" s="1" t="n">
        <v>0</v>
      </c>
      <c r="P830" s="1" t="e">
        <f aca="false">IF(#REF!=#REF!,IF(K830="Stroke",IF(K831="Stroke",IF(#REF!=#REF!,IF(Q830=Q831,IF((J831-J830)&lt;0,1000+J831-J830-O830,J831-J830-O830),""),""),""),""),"")</f>
        <v>#REF!</v>
      </c>
      <c r="Q830" s="11" t="n">
        <v>1</v>
      </c>
      <c r="R830" s="1" t="e">
        <f aca="false">IF(#REF!&lt;&gt;#REF!,COUNTIFS($K$112:$K$1378,$K$112,#REF!,#REF!),"")</f>
        <v>#REF!</v>
      </c>
      <c r="S830" s="1" t="e">
        <f aca="false">IF(AND(#REF!&lt;&gt;#REF!,#REF!=#REF!,M830="positive",M831="negative"),1,"")</f>
        <v>#REF!</v>
      </c>
      <c r="T830" s="1" t="e">
        <f aca="false">IF(AND(#REF!=#REF!,K:K="stroke",M:M="positive",S830&lt;&gt;"1"),1,"")</f>
        <v>#REF!</v>
      </c>
      <c r="U830" s="1" t="e">
        <f aca="false">IF((AND(R830&lt;&gt;"",W830&lt;&gt;1,K:K="stroke",M:M="negative",#REF!=#REF!)),IF(W830&lt;&gt;0,"",1),"")</f>
        <v>#REF!</v>
      </c>
      <c r="V830" s="1" t="e">
        <f aca="false">IF(R830="","",(SUM(S830:U830)+W830))</f>
        <v>#REF!</v>
      </c>
      <c r="W830" s="1" t="e">
        <f aca="false">IF(#REF!&lt;&gt;#REF!,COUNTIFS($K$112:$K$1378,"up",#REF!,#REF!),"")</f>
        <v>#REF!</v>
      </c>
      <c r="X830" s="1" t="e">
        <f aca="false">IF(#REF!&lt;&gt;#REF!,COUNTIFS($K$112:$K$1378,"SRS",#REF!,#REF!),"")</f>
        <v>#REF!</v>
      </c>
      <c r="Y830" s="1" t="e">
        <f aca="false">IF(R830&lt;&gt;"",IF(R830=1,"",COUNTIFS($O$112:$O$1378,"&gt;40",#REF!,#REF!)),"")</f>
        <v>#REF!</v>
      </c>
    </row>
    <row r="831" customFormat="false" ht="15.75" hidden="false" customHeight="false" outlineLevel="0" collapsed="false">
      <c r="A831" s="1" t="n">
        <f aca="false">I831+(H831*60)+(G831*3600)</f>
        <v>66919</v>
      </c>
      <c r="B831" s="2" t="str">
        <f aca="false">CONCATENATE(D831,E831,F831,G831,H831,I831)</f>
        <v>20171129183519</v>
      </c>
      <c r="C831" s="1" t="str">
        <f aca="false">CONCATENATE(D831,E831,F831)</f>
        <v>20171129</v>
      </c>
      <c r="D831" s="1" t="n">
        <v>2017</v>
      </c>
      <c r="E831" s="1" t="n">
        <v>11</v>
      </c>
      <c r="F831" s="1" t="n">
        <v>29</v>
      </c>
      <c r="G831" s="11" t="n">
        <v>18</v>
      </c>
      <c r="H831" s="11" t="n">
        <v>35</v>
      </c>
      <c r="I831" s="1" t="n">
        <v>19</v>
      </c>
      <c r="J831" s="1" t="n">
        <v>0</v>
      </c>
      <c r="K831" s="17" t="s">
        <v>21</v>
      </c>
      <c r="L831" s="1" t="e">
        <f aca="false">IF(#REF!=#REF!,IF(K831="Stroke",IF(K832="Stroke",IF((J832-J831)&lt;0,1000+J832-J831,J832-J831),""),""),"")</f>
        <v>#REF!</v>
      </c>
      <c r="M831" s="1" t="s">
        <v>1</v>
      </c>
      <c r="N831" s="1" t="s">
        <v>2</v>
      </c>
      <c r="O831" s="1" t="n">
        <v>0</v>
      </c>
      <c r="P831" s="1" t="e">
        <f aca="false">IF(#REF!=#REF!,IF(K831="Stroke",IF(K832="Stroke",IF(#REF!=#REF!,IF(Q831=Q832,IF((J832-J831)&lt;0,1000+J832-J831-O831,J832-J831-O831),""),""),""),""),"")</f>
        <v>#REF!</v>
      </c>
      <c r="Q831" s="1" t="n">
        <v>1</v>
      </c>
      <c r="R831" s="1" t="e">
        <f aca="false">IF(#REF!&lt;&gt;#REF!,COUNTIFS($K$112:$K$1378,$K$112,#REF!,#REF!),"")</f>
        <v>#REF!</v>
      </c>
      <c r="S831" s="1" t="e">
        <f aca="false">IF(AND(#REF!&lt;&gt;#REF!,#REF!=#REF!,M831="positive",M832="negative"),1,"")</f>
        <v>#REF!</v>
      </c>
      <c r="T831" s="1" t="e">
        <f aca="false">IF(AND(#REF!=#REF!,K:K="stroke",M:M="positive",S831&lt;&gt;"1"),1,"")</f>
        <v>#REF!</v>
      </c>
      <c r="U831" s="1" t="e">
        <f aca="false">IF((AND(R831&lt;&gt;"",W831&lt;&gt;1,K:K="stroke",M:M="negative",#REF!=#REF!)),IF(W831&lt;&gt;0,"",1),"")</f>
        <v>#REF!</v>
      </c>
      <c r="V831" s="1" t="e">
        <f aca="false">IF(R831="","",(SUM(S831:U831)+W831))</f>
        <v>#REF!</v>
      </c>
      <c r="W831" s="1" t="e">
        <f aca="false">IF(#REF!&lt;&gt;#REF!,COUNTIFS($K$112:$K$1378,"up",#REF!,#REF!),"")</f>
        <v>#REF!</v>
      </c>
      <c r="X831" s="1" t="e">
        <f aca="false">IF(#REF!&lt;&gt;#REF!,COUNTIFS($K$112:$K$1378,"SRS",#REF!,#REF!),"")</f>
        <v>#REF!</v>
      </c>
      <c r="Y831" s="1" t="e">
        <f aca="false">IF(R831&lt;&gt;"",IF(R831=1,"",COUNTIFS($O$112:$O$1378,"&gt;40",#REF!,#REF!)),"")</f>
        <v>#REF!</v>
      </c>
    </row>
    <row r="832" customFormat="false" ht="15.75" hidden="false" customHeight="false" outlineLevel="0" collapsed="false">
      <c r="A832" s="1" t="n">
        <f aca="false">I832+(H832*60)+(G832*3600)</f>
        <v>66919</v>
      </c>
      <c r="B832" s="2" t="str">
        <f aca="false">CONCATENATE(D832,E832,F832,G832,H832,I832)</f>
        <v>20171129183519</v>
      </c>
      <c r="C832" s="1" t="str">
        <f aca="false">CONCATENATE(D832,E832,F832)</f>
        <v>20171129</v>
      </c>
      <c r="D832" s="1" t="n">
        <v>2017</v>
      </c>
      <c r="E832" s="1" t="n">
        <v>11</v>
      </c>
      <c r="F832" s="1" t="n">
        <v>29</v>
      </c>
      <c r="G832" s="11" t="n">
        <v>18</v>
      </c>
      <c r="H832" s="11" t="n">
        <v>35</v>
      </c>
      <c r="I832" s="1" t="n">
        <v>19</v>
      </c>
      <c r="J832" s="1" t="n">
        <v>8</v>
      </c>
      <c r="K832" s="17" t="s">
        <v>21</v>
      </c>
      <c r="L832" s="1" t="e">
        <f aca="false">IF(#REF!=#REF!,IF(K832="Stroke",IF(K833="Stroke",IF((J833-J832)&lt;0,1000+J833-J832,J833-J832),""),""),"")</f>
        <v>#REF!</v>
      </c>
      <c r="M832" s="1" t="s">
        <v>1</v>
      </c>
      <c r="N832" s="1" t="s">
        <v>2</v>
      </c>
      <c r="O832" s="1" t="n">
        <v>0</v>
      </c>
      <c r="P832" s="1" t="e">
        <f aca="false">IF(#REF!=#REF!,IF(K832="Stroke",IF(K833="Stroke",IF(#REF!=#REF!,IF(Q832=Q833,IF((J833-J832)&lt;0,1000+J833-J832-O832,J833-J832-O832),""),""),""),""),"")</f>
        <v>#REF!</v>
      </c>
      <c r="Q832" s="1" t="n">
        <v>1</v>
      </c>
      <c r="R832" s="1" t="e">
        <f aca="false">IF(#REF!&lt;&gt;#REF!,COUNTIFS($K$112:$K$1378,$K$112,#REF!,#REF!),"")</f>
        <v>#REF!</v>
      </c>
      <c r="S832" s="1" t="e">
        <f aca="false">IF(AND(#REF!&lt;&gt;#REF!,#REF!=#REF!,M832="positive",M833="negative"),1,"")</f>
        <v>#REF!</v>
      </c>
      <c r="T832" s="1" t="e">
        <f aca="false">IF(AND(#REF!=#REF!,K:K="stroke",M:M="positive",S832&lt;&gt;"1"),1,"")</f>
        <v>#REF!</v>
      </c>
      <c r="U832" s="1" t="e">
        <f aca="false">IF((AND(R832&lt;&gt;"",W832&lt;&gt;1,K:K="stroke",M:M="negative",#REF!=#REF!)),IF(W832&lt;&gt;0,"",1),"")</f>
        <v>#REF!</v>
      </c>
      <c r="V832" s="1" t="e">
        <f aca="false">IF(R832="","",(SUM(S832:U832)+W832))</f>
        <v>#REF!</v>
      </c>
      <c r="W832" s="1" t="e">
        <f aca="false">IF(#REF!&lt;&gt;#REF!,COUNTIFS($K$112:$K$1378,"up",#REF!,#REF!),"")</f>
        <v>#REF!</v>
      </c>
      <c r="X832" s="1" t="e">
        <f aca="false">IF(#REF!&lt;&gt;#REF!,COUNTIFS($K$112:$K$1378,"SRS",#REF!,#REF!),"")</f>
        <v>#REF!</v>
      </c>
      <c r="Y832" s="1" t="e">
        <f aca="false">IF(R832&lt;&gt;"",IF(R832=1,"",COUNTIFS($O$112:$O$1378,"&gt;40",#REF!,#REF!)),"")</f>
        <v>#REF!</v>
      </c>
    </row>
    <row r="833" customFormat="false" ht="15.75" hidden="false" customHeight="false" outlineLevel="0" collapsed="false">
      <c r="A833" s="1" t="n">
        <f aca="false">I833+(H833*60)+(G833*3600)</f>
        <v>66919</v>
      </c>
      <c r="B833" s="2" t="str">
        <f aca="false">CONCATENATE(D833,E833,F833,G833,H833,I833)</f>
        <v>20171129183519</v>
      </c>
      <c r="C833" s="1" t="str">
        <f aca="false">CONCATENATE(D833,E833,F833)</f>
        <v>20171129</v>
      </c>
      <c r="D833" s="1" t="n">
        <v>2017</v>
      </c>
      <c r="E833" s="1" t="n">
        <v>11</v>
      </c>
      <c r="F833" s="1" t="n">
        <v>29</v>
      </c>
      <c r="G833" s="11" t="n">
        <v>18</v>
      </c>
      <c r="H833" s="11" t="n">
        <v>35</v>
      </c>
      <c r="I833" s="1" t="n">
        <v>19</v>
      </c>
      <c r="J833" s="1" t="n">
        <v>13</v>
      </c>
      <c r="K833" s="17" t="s">
        <v>21</v>
      </c>
      <c r="L833" s="1" t="e">
        <f aca="false">IF(#REF!=#REF!,IF(K833="Stroke",IF(K834="Stroke",IF((J834-J833)&lt;0,1000+J834-J833,J834-J833),""),""),"")</f>
        <v>#REF!</v>
      </c>
      <c r="M833" s="1" t="s">
        <v>1</v>
      </c>
      <c r="N833" s="1" t="s">
        <v>2</v>
      </c>
      <c r="O833" s="1" t="n">
        <v>0</v>
      </c>
      <c r="P833" s="1" t="e">
        <f aca="false">IF(#REF!=#REF!,IF(K833="Stroke",IF(K834="Stroke",IF(#REF!=#REF!,IF(Q833=Q834,IF((J834-J833)&lt;0,1000+J834-J833-O833,J834-J833-O833),""),""),""),""),"")</f>
        <v>#REF!</v>
      </c>
      <c r="Q833" s="1" t="n">
        <v>1</v>
      </c>
      <c r="R833" s="1" t="e">
        <f aca="false">IF(#REF!&lt;&gt;#REF!,COUNTIFS($K$112:$K$1378,$K$112,#REF!,#REF!),"")</f>
        <v>#REF!</v>
      </c>
      <c r="S833" s="1" t="e">
        <f aca="false">IF(AND(#REF!&lt;&gt;#REF!,#REF!=#REF!,M833="positive",M834="negative"),1,"")</f>
        <v>#REF!</v>
      </c>
      <c r="T833" s="1" t="e">
        <f aca="false">IF(AND(#REF!=#REF!,K:K="stroke",M:M="positive",S833&lt;&gt;"1"),1,"")</f>
        <v>#REF!</v>
      </c>
      <c r="U833" s="1" t="e">
        <f aca="false">IF((AND(R833&lt;&gt;"",W833&lt;&gt;1,K:K="stroke",M:M="negative",#REF!=#REF!)),IF(W833&lt;&gt;0,"",1),"")</f>
        <v>#REF!</v>
      </c>
      <c r="V833" s="1" t="e">
        <f aca="false">IF(R833="","",(SUM(S833:U833)+W833))</f>
        <v>#REF!</v>
      </c>
      <c r="W833" s="1" t="e">
        <f aca="false">IF(#REF!&lt;&gt;#REF!,COUNTIFS($K$112:$K$1378,"up",#REF!,#REF!),"")</f>
        <v>#REF!</v>
      </c>
      <c r="X833" s="1" t="e">
        <f aca="false">IF(#REF!&lt;&gt;#REF!,COUNTIFS($K$112:$K$1378,"SRS",#REF!,#REF!),"")</f>
        <v>#REF!</v>
      </c>
      <c r="Y833" s="1" t="e">
        <f aca="false">IF(R833&lt;&gt;"",IF(R833=1,"",COUNTIFS($O$112:$O$1378,"&gt;40",#REF!,#REF!)),"")</f>
        <v>#REF!</v>
      </c>
    </row>
    <row r="834" customFormat="false" ht="15.75" hidden="false" customHeight="false" outlineLevel="0" collapsed="false">
      <c r="A834" s="1" t="n">
        <f aca="false">I834+(H834*60)+(G834*3600)</f>
        <v>66919</v>
      </c>
      <c r="B834" s="2" t="str">
        <f aca="false">CONCATENATE(D834,E834,F834,G834,H834,I834)</f>
        <v>20171129183519</v>
      </c>
      <c r="C834" s="1" t="str">
        <f aca="false">CONCATENATE(D834,E834,F834)</f>
        <v>20171129</v>
      </c>
      <c r="D834" s="1" t="n">
        <v>2017</v>
      </c>
      <c r="E834" s="1" t="n">
        <v>11</v>
      </c>
      <c r="F834" s="1" t="n">
        <v>29</v>
      </c>
      <c r="G834" s="11" t="n">
        <v>18</v>
      </c>
      <c r="H834" s="11" t="n">
        <v>35</v>
      </c>
      <c r="I834" s="1" t="n">
        <v>19</v>
      </c>
      <c r="J834" s="1" t="n">
        <v>18</v>
      </c>
      <c r="K834" s="17" t="s">
        <v>21</v>
      </c>
      <c r="L834" s="1" t="e">
        <f aca="false">IF(#REF!=#REF!,IF(K834="Stroke",IF(K835="Stroke",IF((J835-J834)&lt;0,1000+J835-J834,J835-J834),""),""),"")</f>
        <v>#REF!</v>
      </c>
      <c r="M834" s="1" t="s">
        <v>1</v>
      </c>
      <c r="N834" s="1" t="s">
        <v>2</v>
      </c>
      <c r="O834" s="1" t="n">
        <v>0</v>
      </c>
      <c r="P834" s="1" t="e">
        <f aca="false">IF(#REF!=#REF!,IF(K834="Stroke",IF(K835="Stroke",IF(#REF!=#REF!,IF(Q834=Q835,IF((J835-J834)&lt;0,1000+J835-J834-O834,J835-J834-O834),""),""),""),""),"")</f>
        <v>#REF!</v>
      </c>
      <c r="Q834" s="1" t="n">
        <v>1</v>
      </c>
      <c r="R834" s="1" t="e">
        <f aca="false">IF(#REF!&lt;&gt;#REF!,COUNTIFS($K$112:$K$1378,$K$112,#REF!,#REF!),"")</f>
        <v>#REF!</v>
      </c>
      <c r="S834" s="1" t="e">
        <f aca="false">IF(AND(#REF!&lt;&gt;#REF!,#REF!=#REF!,M834="positive",M835="negative"),1,"")</f>
        <v>#REF!</v>
      </c>
      <c r="T834" s="1" t="e">
        <f aca="false">IF(AND(#REF!=#REF!,K:K="stroke",M:M="positive",S834&lt;&gt;"1"),1,"")</f>
        <v>#REF!</v>
      </c>
      <c r="U834" s="1" t="e">
        <f aca="false">IF((AND(R834&lt;&gt;"",W834&lt;&gt;1,K:K="stroke",M:M="negative",#REF!=#REF!)),IF(W834&lt;&gt;0,"",1),"")</f>
        <v>#REF!</v>
      </c>
      <c r="V834" s="1" t="e">
        <f aca="false">IF(R834="","",(SUM(S834:U834)+W834))</f>
        <v>#REF!</v>
      </c>
      <c r="W834" s="1" t="e">
        <f aca="false">IF(#REF!&lt;&gt;#REF!,COUNTIFS($K$112:$K$1378,"up",#REF!,#REF!),"")</f>
        <v>#REF!</v>
      </c>
      <c r="X834" s="1" t="e">
        <f aca="false">IF(#REF!&lt;&gt;#REF!,COUNTIFS($K$112:$K$1378,"SRS",#REF!,#REF!),"")</f>
        <v>#REF!</v>
      </c>
      <c r="Y834" s="1" t="e">
        <f aca="false">IF(R834&lt;&gt;"",IF(R834=1,"",COUNTIFS($O$112:$O$1378,"&gt;40",#REF!,#REF!)),"")</f>
        <v>#REF!</v>
      </c>
    </row>
    <row r="835" customFormat="false" ht="15.75" hidden="false" customHeight="false" outlineLevel="0" collapsed="false">
      <c r="A835" s="1" t="n">
        <f aca="false">I835+(H835*60)+(G835*3600)</f>
        <v>66919</v>
      </c>
      <c r="B835" s="2" t="str">
        <f aca="false">CONCATENATE(D835,E835,F835,G835,H835,I835)</f>
        <v>20171129183519</v>
      </c>
      <c r="C835" s="1" t="str">
        <f aca="false">CONCATENATE(D835,E835,F835)</f>
        <v>20171129</v>
      </c>
      <c r="D835" s="1" t="n">
        <v>2017</v>
      </c>
      <c r="E835" s="1" t="n">
        <v>11</v>
      </c>
      <c r="F835" s="1" t="n">
        <v>29</v>
      </c>
      <c r="G835" s="11" t="n">
        <v>18</v>
      </c>
      <c r="H835" s="11" t="n">
        <v>35</v>
      </c>
      <c r="I835" s="1" t="n">
        <v>19</v>
      </c>
      <c r="J835" s="1" t="n">
        <v>34</v>
      </c>
      <c r="K835" s="17" t="s">
        <v>21</v>
      </c>
      <c r="L835" s="1" t="e">
        <f aca="false">IF(#REF!=#REF!,IF(K835="Stroke",IF(K836="Stroke",IF((J836-J835)&lt;0,1000+J836-J835,J836-J835),""),""),"")</f>
        <v>#REF!</v>
      </c>
      <c r="M835" s="1" t="s">
        <v>1</v>
      </c>
      <c r="N835" s="1" t="s">
        <v>2</v>
      </c>
      <c r="O835" s="1" t="n">
        <v>0</v>
      </c>
      <c r="P835" s="1" t="e">
        <f aca="false">IF(#REF!=#REF!,IF(K835="Stroke",IF(K836="Stroke",IF(#REF!=#REF!,IF(Q835=Q836,IF((J836-J835)&lt;0,1000+J836-J835-O835,J836-J835-O835),""),""),""),""),"")</f>
        <v>#REF!</v>
      </c>
      <c r="Q835" s="1" t="n">
        <v>1</v>
      </c>
      <c r="R835" s="1" t="e">
        <f aca="false">IF(#REF!&lt;&gt;#REF!,COUNTIFS($K$112:$K$1378,$K$112,#REF!,#REF!),"")</f>
        <v>#REF!</v>
      </c>
      <c r="S835" s="1" t="e">
        <f aca="false">IF(AND(#REF!&lt;&gt;#REF!,#REF!=#REF!,M835="positive",M836="negative"),1,"")</f>
        <v>#REF!</v>
      </c>
      <c r="T835" s="1" t="e">
        <f aca="false">IF(AND(#REF!=#REF!,K:K="stroke",M:M="positive",S835&lt;&gt;"1"),1,"")</f>
        <v>#REF!</v>
      </c>
      <c r="U835" s="1" t="e">
        <f aca="false">IF((AND(R835&lt;&gt;"",W835&lt;&gt;1,K:K="stroke",M:M="negative",#REF!=#REF!)),IF(W835&lt;&gt;0,"",1),"")</f>
        <v>#REF!</v>
      </c>
      <c r="V835" s="1" t="e">
        <f aca="false">IF(R835="","",(SUM(S835:U835)+W835))</f>
        <v>#REF!</v>
      </c>
      <c r="W835" s="1" t="e">
        <f aca="false">IF(#REF!&lt;&gt;#REF!,COUNTIFS($K$112:$K$1378,"up",#REF!,#REF!),"")</f>
        <v>#REF!</v>
      </c>
      <c r="X835" s="1" t="e">
        <f aca="false">IF(#REF!&lt;&gt;#REF!,COUNTIFS($K$112:$K$1378,"SRS",#REF!,#REF!),"")</f>
        <v>#REF!</v>
      </c>
      <c r="Y835" s="1" t="e">
        <f aca="false">IF(R835&lt;&gt;"",IF(R835=1,"",COUNTIFS($O$112:$O$1378,"&gt;40",#REF!,#REF!)),"")</f>
        <v>#REF!</v>
      </c>
    </row>
    <row r="836" customFormat="false" ht="15.75" hidden="false" customHeight="false" outlineLevel="0" collapsed="false">
      <c r="A836" s="1" t="n">
        <f aca="false">I836+(H836*60)+(G836*3600)</f>
        <v>66919</v>
      </c>
      <c r="B836" s="2" t="str">
        <f aca="false">CONCATENATE(D836,E836,F836,G836,H836,I836)</f>
        <v>20171129183519</v>
      </c>
      <c r="C836" s="1" t="str">
        <f aca="false">CONCATENATE(D836,E836,F836)</f>
        <v>20171129</v>
      </c>
      <c r="D836" s="1" t="n">
        <v>2017</v>
      </c>
      <c r="E836" s="1" t="n">
        <v>11</v>
      </c>
      <c r="F836" s="1" t="n">
        <v>29</v>
      </c>
      <c r="G836" s="11" t="n">
        <v>18</v>
      </c>
      <c r="H836" s="11" t="n">
        <v>35</v>
      </c>
      <c r="I836" s="1" t="n">
        <v>19</v>
      </c>
      <c r="J836" s="1" t="n">
        <v>42</v>
      </c>
      <c r="K836" s="17" t="s">
        <v>21</v>
      </c>
      <c r="L836" s="1" t="e">
        <f aca="false">IF(#REF!=#REF!,IF(K836="Stroke",IF(K837="Stroke",IF((J837-J836)&lt;0,1000+J837-J836,J837-J836),""),""),"")</f>
        <v>#REF!</v>
      </c>
      <c r="M836" s="1" t="s">
        <v>1</v>
      </c>
      <c r="N836" s="1" t="s">
        <v>2</v>
      </c>
      <c r="O836" s="1" t="n">
        <v>0</v>
      </c>
      <c r="P836" s="1" t="e">
        <f aca="false">IF(#REF!=#REF!,IF(K836="Stroke",IF(K837="Stroke",IF(#REF!=#REF!,IF(Q836=Q837,IF((J837-J836)&lt;0,1000+J837-J836-O836,J837-J836-O836),""),""),""),""),"")</f>
        <v>#REF!</v>
      </c>
      <c r="Q836" s="1" t="n">
        <v>1</v>
      </c>
      <c r="R836" s="1" t="e">
        <f aca="false">IF(#REF!&lt;&gt;#REF!,COUNTIFS($K$112:$K$1378,$K$112,#REF!,#REF!),"")</f>
        <v>#REF!</v>
      </c>
      <c r="S836" s="1" t="e">
        <f aca="false">IF(AND(#REF!&lt;&gt;#REF!,#REF!=#REF!,M836="positive",M837="negative"),1,"")</f>
        <v>#REF!</v>
      </c>
      <c r="T836" s="1" t="e">
        <f aca="false">IF(AND(#REF!=#REF!,K:K="stroke",M:M="positive",S836&lt;&gt;"1"),1,"")</f>
        <v>#REF!</v>
      </c>
      <c r="U836" s="1" t="e">
        <f aca="false">IF((AND(R836&lt;&gt;"",W836&lt;&gt;1,K:K="stroke",M:M="negative",#REF!=#REF!)),IF(W836&lt;&gt;0,"",1),"")</f>
        <v>#REF!</v>
      </c>
      <c r="V836" s="1" t="e">
        <f aca="false">IF(R836="","",(SUM(S836:U836)+W836))</f>
        <v>#REF!</v>
      </c>
      <c r="W836" s="1" t="e">
        <f aca="false">IF(#REF!&lt;&gt;#REF!,COUNTIFS($K$112:$K$1378,"up",#REF!,#REF!),"")</f>
        <v>#REF!</v>
      </c>
      <c r="X836" s="1" t="e">
        <f aca="false">IF(#REF!&lt;&gt;#REF!,COUNTIFS($K$112:$K$1378,"SRS",#REF!,#REF!),"")</f>
        <v>#REF!</v>
      </c>
      <c r="Y836" s="1" t="e">
        <f aca="false">IF(R836&lt;&gt;"",IF(R836=1,"",COUNTIFS($O$112:$O$1378,"&gt;40",#REF!,#REF!)),"")</f>
        <v>#REF!</v>
      </c>
    </row>
    <row r="837" customFormat="false" ht="15.75" hidden="false" customHeight="false" outlineLevel="0" collapsed="false">
      <c r="A837" s="5" t="n">
        <f aca="false">I837+(H837*60)+(G837*3600)</f>
        <v>67479</v>
      </c>
      <c r="B837" s="6" t="str">
        <f aca="false">CONCATENATE(D837,E837,F837,G837,H837,I837)</f>
        <v>20171129184439</v>
      </c>
      <c r="C837" s="5" t="str">
        <f aca="false">CONCATENATE(D837,E837,F837)</f>
        <v>20171129</v>
      </c>
      <c r="D837" s="5" t="n">
        <v>2017</v>
      </c>
      <c r="E837" s="5" t="n">
        <v>11</v>
      </c>
      <c r="F837" s="5" t="n">
        <v>29</v>
      </c>
      <c r="G837" s="5" t="n">
        <v>18</v>
      </c>
      <c r="H837" s="5" t="n">
        <v>44</v>
      </c>
      <c r="I837" s="5" t="n">
        <v>39</v>
      </c>
      <c r="J837" s="5" t="n">
        <v>512</v>
      </c>
      <c r="K837" s="5" t="s">
        <v>17</v>
      </c>
      <c r="L837" s="5" t="e">
        <f aca="false">IF(#REF!=#REF!,IF(K837="Stroke",IF(K838="Stroke",IF((J838-J837)&lt;0,1000+J838-J837,J838-J837),""),""),"")</f>
        <v>#REF!</v>
      </c>
      <c r="M837" s="5" t="s">
        <v>1</v>
      </c>
      <c r="N837" s="5" t="s">
        <v>2</v>
      </c>
      <c r="O837" s="12" t="n">
        <v>0</v>
      </c>
      <c r="P837" s="5" t="e">
        <f aca="false">IF(#REF!=#REF!,IF(K837="Stroke",IF(K838="Stroke",IF(#REF!=#REF!,IF(Q837=Q838,IF((J838-J837)&lt;0,1000+J838-J837-O837,J838-J837-O837),""),""),""),""),"")</f>
        <v>#REF!</v>
      </c>
      <c r="Q837" s="5" t="n">
        <v>1</v>
      </c>
      <c r="R837" s="5" t="e">
        <f aca="false">IF(#REF!&lt;&gt;#REF!,COUNTIFS($K$112:$K$1378,$K$112,#REF!,#REF!),"")</f>
        <v>#REF!</v>
      </c>
      <c r="S837" s="5" t="e">
        <f aca="false">IF(AND(#REF!&lt;&gt;#REF!,#REF!=#REF!,M837="positive",M838="negative"),1,"")</f>
        <v>#REF!</v>
      </c>
      <c r="T837" s="5" t="e">
        <f aca="false">IF(AND(#REF!=#REF!,K:K="stroke",M:M="positive",S837&lt;&gt;"1"),1,"")</f>
        <v>#REF!</v>
      </c>
      <c r="U837" s="5" t="e">
        <f aca="false">IF((AND(R837&lt;&gt;"",W837&lt;&gt;1,K:K="stroke",M:M="negative",#REF!=#REF!)),IF(W837&lt;&gt;0,"",1),"")</f>
        <v>#REF!</v>
      </c>
      <c r="V837" s="5" t="e">
        <f aca="false">IF(R837="","",(SUM(S837:U837)+W837))</f>
        <v>#REF!</v>
      </c>
      <c r="W837" s="5" t="e">
        <f aca="false">IF(#REF!&lt;&gt;#REF!,COUNTIFS($K$112:$K$1378,"up",#REF!,#REF!),"")</f>
        <v>#REF!</v>
      </c>
      <c r="X837" s="5" t="e">
        <f aca="false">IF(#REF!&lt;&gt;#REF!,COUNTIFS($K$112:$K$1378,"SRS",#REF!,#REF!),"")</f>
        <v>#REF!</v>
      </c>
      <c r="Y837" s="5" t="e">
        <f aca="false">IF(R837&lt;&gt;"",IF(R837=1,"",COUNTIFS($O$112:$O$1378,"&gt;40",#REF!,#REF!)),"")</f>
        <v>#REF!</v>
      </c>
      <c r="Z837" s="5" t="s">
        <v>40</v>
      </c>
      <c r="AA837" s="5"/>
      <c r="AB837" s="5"/>
      <c r="AC837" s="5"/>
      <c r="AD837" s="5"/>
      <c r="AE837" s="5"/>
      <c r="AF837" s="5"/>
      <c r="AG837" s="5"/>
      <c r="AH837" s="5"/>
    </row>
    <row r="838" customFormat="false" ht="15.75" hidden="false" customHeight="false" outlineLevel="0" collapsed="false">
      <c r="A838" s="5" t="n">
        <f aca="false">I838+(H838*60)+(G838*3600)</f>
        <v>53076</v>
      </c>
      <c r="B838" s="6" t="str">
        <f aca="false">CONCATENATE(D838,E838,F838,G838,H838,I838)</f>
        <v>2017121144436</v>
      </c>
      <c r="C838" s="5" t="str">
        <f aca="false">CONCATENATE(D838,E838,F838)</f>
        <v>2017121</v>
      </c>
      <c r="D838" s="5" t="n">
        <v>2017</v>
      </c>
      <c r="E838" s="5" t="n">
        <v>12</v>
      </c>
      <c r="F838" s="5" t="n">
        <v>1</v>
      </c>
      <c r="G838" s="5" t="n">
        <v>14</v>
      </c>
      <c r="H838" s="5" t="n">
        <v>44</v>
      </c>
      <c r="I838" s="5" t="n">
        <v>36</v>
      </c>
      <c r="J838" s="5" t="n">
        <v>428</v>
      </c>
      <c r="K838" s="5" t="s">
        <v>11</v>
      </c>
      <c r="L838" s="5" t="e">
        <f aca="false">IF(#REF!=#REF!,IF(K838="Stroke",IF(K839="Stroke",IF((J839-J838)&lt;0,1000+J839-J838,J839-J838),""),""),"")</f>
        <v>#REF!</v>
      </c>
      <c r="M838" s="5" t="s">
        <v>1</v>
      </c>
      <c r="N838" s="5" t="s">
        <v>2</v>
      </c>
      <c r="O838" s="5" t="n">
        <v>24</v>
      </c>
      <c r="P838" s="5" t="e">
        <f aca="false">IF(#REF!=#REF!,IF(K838="Stroke",IF(K839="Stroke",IF(#REF!=#REF!,IF(Q838=Q839,IF((J839-J838)&lt;0,1000+J839-J838-O838,J839-J838-O838),""),""),""),""),"")</f>
        <v>#REF!</v>
      </c>
      <c r="Q838" s="5" t="n">
        <v>1</v>
      </c>
      <c r="R838" s="5" t="e">
        <f aca="false">IF(#REF!&lt;&gt;#REF!,COUNTIFS($K$112:$K$1378,$K$112,#REF!,#REF!),"")</f>
        <v>#REF!</v>
      </c>
      <c r="S838" s="5" t="e">
        <f aca="false">IF(AND(#REF!&lt;&gt;#REF!,#REF!=#REF!,M838="positive",M839="negative"),1,"")</f>
        <v>#REF!</v>
      </c>
      <c r="T838" s="5" t="e">
        <f aca="false">IF(AND(#REF!=#REF!,K:K="stroke",M:M="positive",S838&lt;&gt;"1"),1,"")</f>
        <v>#REF!</v>
      </c>
      <c r="U838" s="5" t="e">
        <f aca="false">IF((AND(R838&lt;&gt;"",W838&lt;&gt;1,K:K="stroke",M:M="negative",#REF!=#REF!)),IF(W838&lt;&gt;0,"",1),"")</f>
        <v>#REF!</v>
      </c>
      <c r="V838" s="5" t="e">
        <f aca="false">IF(R838="","",(SUM(S838:U838)+W838))</f>
        <v>#REF!</v>
      </c>
      <c r="W838" s="5" t="e">
        <f aca="false">IF(#REF!&lt;&gt;#REF!,COUNTIFS($K$112:$K$1378,"up",#REF!,#REF!),"")</f>
        <v>#REF!</v>
      </c>
      <c r="X838" s="5" t="e">
        <f aca="false">IF(#REF!&lt;&gt;#REF!,COUNTIFS($K$112:$K$1378,"SRS",#REF!,#REF!),"")</f>
        <v>#REF!</v>
      </c>
      <c r="Y838" s="5" t="e">
        <f aca="false">IF(R838&lt;&gt;"",IF(R838=1,"",COUNTIFS($O$112:$O$1378,"&gt;40",#REF!,#REF!)),"")</f>
        <v>#REF!</v>
      </c>
      <c r="Z838" s="5" t="s">
        <v>75</v>
      </c>
      <c r="AA838" s="5"/>
      <c r="AB838" s="5"/>
      <c r="AC838" s="5"/>
      <c r="AD838" s="5"/>
      <c r="AE838" s="5"/>
      <c r="AF838" s="5"/>
      <c r="AG838" s="5"/>
      <c r="AH838" s="5"/>
    </row>
    <row r="839" customFormat="false" ht="15.75" hidden="false" customHeight="false" outlineLevel="0" collapsed="false">
      <c r="A839" s="1" t="n">
        <f aca="false">I839+(H839*60)+(G839*3600)</f>
        <v>53076</v>
      </c>
      <c r="B839" s="2" t="str">
        <f aca="false">CONCATENATE(D839,E839,F839,G839,H839,I839)</f>
        <v>2017121144436</v>
      </c>
      <c r="C839" s="1" t="str">
        <f aca="false">CONCATENATE(D839,E839,F839)</f>
        <v>2017121</v>
      </c>
      <c r="D839" s="1" t="n">
        <v>2017</v>
      </c>
      <c r="E839" s="1" t="n">
        <v>12</v>
      </c>
      <c r="F839" s="1" t="n">
        <v>1</v>
      </c>
      <c r="G839" s="1" t="n">
        <v>14</v>
      </c>
      <c r="H839" s="1" t="n">
        <v>44</v>
      </c>
      <c r="I839" s="1" t="n">
        <v>36</v>
      </c>
      <c r="J839" s="1" t="n">
        <v>465</v>
      </c>
      <c r="K839" s="1" t="s">
        <v>11</v>
      </c>
      <c r="L839" s="1" t="e">
        <f aca="false">IF(#REF!=#REF!,IF(K839="Stroke",IF(K840="Stroke",IF((J840-J839)&lt;0,1000+J840-J839,J840-J839),""),""),"")</f>
        <v>#REF!</v>
      </c>
      <c r="M839" s="1" t="s">
        <v>1</v>
      </c>
      <c r="N839" s="1" t="s">
        <v>2</v>
      </c>
      <c r="O839" s="1" t="n">
        <v>12</v>
      </c>
      <c r="P839" s="1" t="e">
        <f aca="false">IF(#REF!=#REF!,IF(K839="Stroke",IF(K840="Stroke",IF(#REF!=#REF!,IF(Q839=Q840,IF((J840-J839)&lt;0,1000+J840-J839-O839,J840-J839-O839),""),""),""),""),"")</f>
        <v>#REF!</v>
      </c>
      <c r="Q839" s="1" t="n">
        <v>1</v>
      </c>
      <c r="R839" s="1" t="e">
        <f aca="false">IF(#REF!&lt;&gt;#REF!,COUNTIFS($K$112:$K$1378,$K$112,#REF!,#REF!),"")</f>
        <v>#REF!</v>
      </c>
      <c r="S839" s="1" t="e">
        <f aca="false">IF(AND(#REF!&lt;&gt;#REF!,#REF!=#REF!,M839="positive",M840="negative"),1,"")</f>
        <v>#REF!</v>
      </c>
      <c r="T839" s="1" t="e">
        <f aca="false">IF(AND(#REF!=#REF!,K:K="stroke",M:M="positive",S839&lt;&gt;"1"),1,"")</f>
        <v>#REF!</v>
      </c>
      <c r="U839" s="1" t="e">
        <f aca="false">IF((AND(R839&lt;&gt;"",W839&lt;&gt;1,K:K="stroke",M:M="negative",#REF!=#REF!)),IF(W839&lt;&gt;0,"",1),"")</f>
        <v>#REF!</v>
      </c>
      <c r="V839" s="1" t="e">
        <f aca="false">IF(R839="","",(SUM(S839:U839)+W839))</f>
        <v>#REF!</v>
      </c>
      <c r="W839" s="1" t="e">
        <f aca="false">IF(#REF!&lt;&gt;#REF!,COUNTIFS($K$112:$K$1378,"up",#REF!,#REF!),"")</f>
        <v>#REF!</v>
      </c>
      <c r="X839" s="1" t="e">
        <f aca="false">IF(#REF!&lt;&gt;#REF!,COUNTIFS($K$112:$K$1378,"SRS",#REF!,#REF!),"")</f>
        <v>#REF!</v>
      </c>
      <c r="Y839" s="1" t="e">
        <f aca="false">IF(R839&lt;&gt;"",IF(R839=1,"",COUNTIFS($O$112:$O$1378,"&gt;40",#REF!,#REF!)),"")</f>
        <v>#REF!</v>
      </c>
    </row>
    <row r="840" customFormat="false" ht="15.75" hidden="false" customHeight="false" outlineLevel="0" collapsed="false">
      <c r="A840" s="1" t="n">
        <f aca="false">I840+(H840*60)+(G840*3600)</f>
        <v>53076</v>
      </c>
      <c r="B840" s="2" t="str">
        <f aca="false">CONCATENATE(D840,E840,F840,G840,H840,I840)</f>
        <v>2017121144436</v>
      </c>
      <c r="C840" s="1" t="str">
        <f aca="false">CONCATENATE(D840,E840,F840)</f>
        <v>2017121</v>
      </c>
      <c r="D840" s="1" t="n">
        <v>2017</v>
      </c>
      <c r="E840" s="1" t="n">
        <v>12</v>
      </c>
      <c r="F840" s="1" t="n">
        <v>1</v>
      </c>
      <c r="G840" s="1" t="n">
        <v>14</v>
      </c>
      <c r="H840" s="1" t="n">
        <v>44</v>
      </c>
      <c r="I840" s="1" t="n">
        <v>36</v>
      </c>
      <c r="J840" s="1" t="n">
        <v>469</v>
      </c>
      <c r="K840" s="1" t="s">
        <v>4</v>
      </c>
      <c r="L840" s="1" t="e">
        <f aca="false">IF(#REF!=#REF!,IF(K840="Stroke",IF(K841="Stroke",IF((J841-J840)&lt;0,1000+J841-J840,J841-J840),""),""),"")</f>
        <v>#REF!</v>
      </c>
      <c r="M840" s="1" t="s">
        <v>1</v>
      </c>
      <c r="N840" s="1" t="s">
        <v>2</v>
      </c>
      <c r="O840" s="1" t="n">
        <v>0</v>
      </c>
      <c r="P840" s="1" t="e">
        <f aca="false">IF(#REF!=#REF!,IF(K840="Stroke",IF(K841="Stroke",IF(#REF!=#REF!,IF(Q840=Q841,IF((J841-J840)&lt;0,1000+J841-J840-O840,J841-J840-O840),""),""),""),""),"")</f>
        <v>#REF!</v>
      </c>
      <c r="Q840" s="1" t="n">
        <v>1</v>
      </c>
      <c r="R840" s="1" t="e">
        <f aca="false">IF(#REF!&lt;&gt;#REF!,COUNTIFS($K$112:$K$1378,$K$112,#REF!,#REF!),"")</f>
        <v>#REF!</v>
      </c>
      <c r="S840" s="1" t="e">
        <f aca="false">IF(AND(#REF!&lt;&gt;#REF!,#REF!=#REF!,M840="positive",M841="negative"),1,"")</f>
        <v>#REF!</v>
      </c>
      <c r="T840" s="1" t="e">
        <f aca="false">IF(AND(#REF!=#REF!,K:K="stroke",M:M="positive",S840&lt;&gt;"1"),1,"")</f>
        <v>#REF!</v>
      </c>
      <c r="U840" s="1" t="e">
        <f aca="false">IF((AND(R840&lt;&gt;"",W840&lt;&gt;1,K:K="stroke",M:M="negative",#REF!=#REF!)),IF(W840&lt;&gt;0,"",1),"")</f>
        <v>#REF!</v>
      </c>
      <c r="V840" s="1" t="e">
        <f aca="false">IF(R840="","",(SUM(S840:U840)+W840))</f>
        <v>#REF!</v>
      </c>
      <c r="W840" s="1" t="e">
        <f aca="false">IF(#REF!&lt;&gt;#REF!,COUNTIFS($K$112:$K$1378,"up",#REF!,#REF!),"")</f>
        <v>#REF!</v>
      </c>
      <c r="X840" s="1" t="e">
        <f aca="false">IF(#REF!&lt;&gt;#REF!,COUNTIFS($K$112:$K$1378,"SRS",#REF!,#REF!),"")</f>
        <v>#REF!</v>
      </c>
      <c r="Y840" s="1" t="e">
        <f aca="false">IF(R840&lt;&gt;"",IF(R840=1,"",COUNTIFS($O$112:$O$1378,"&gt;40",#REF!,#REF!)),"")</f>
        <v>#REF!</v>
      </c>
    </row>
    <row r="841" customFormat="false" ht="15.75" hidden="false" customHeight="false" outlineLevel="0" collapsed="false">
      <c r="A841" s="1" t="n">
        <f aca="false">I841+(H841*60)+(G841*3600)</f>
        <v>53076</v>
      </c>
      <c r="B841" s="2" t="str">
        <f aca="false">CONCATENATE(D841,E841,F841,G841,H841,I841)</f>
        <v>2017121144436</v>
      </c>
      <c r="C841" s="1" t="str">
        <f aca="false">CONCATENATE(D841,E841,F841)</f>
        <v>2017121</v>
      </c>
      <c r="D841" s="1" t="n">
        <v>2017</v>
      </c>
      <c r="E841" s="1" t="n">
        <v>12</v>
      </c>
      <c r="F841" s="1" t="n">
        <v>1</v>
      </c>
      <c r="G841" s="1" t="n">
        <v>14</v>
      </c>
      <c r="H841" s="1" t="n">
        <v>44</v>
      </c>
      <c r="I841" s="1" t="n">
        <v>36</v>
      </c>
      <c r="J841" s="1" t="n">
        <v>510</v>
      </c>
      <c r="K841" s="1" t="s">
        <v>11</v>
      </c>
      <c r="L841" s="1" t="e">
        <f aca="false">IF(#REF!=#REF!,IF(K841="Stroke",IF(K842="Stroke",IF((J842-J841)&lt;0,1000+J842-J841,J842-J841),""),""),"")</f>
        <v>#REF!</v>
      </c>
      <c r="M841" s="1" t="s">
        <v>1</v>
      </c>
      <c r="N841" s="1" t="s">
        <v>2</v>
      </c>
      <c r="O841" s="1" t="n">
        <v>13</v>
      </c>
      <c r="P841" s="1" t="e">
        <f aca="false">IF(#REF!=#REF!,IF(K841="Stroke",IF(K842="Stroke",IF(#REF!=#REF!,IF(Q841=Q842,IF((J842-J841)&lt;0,1000+J842-J841-O841,J842-J841-O841),""),""),""),""),"")</f>
        <v>#REF!</v>
      </c>
      <c r="Q841" s="1" t="n">
        <v>1</v>
      </c>
      <c r="R841" s="1" t="e">
        <f aca="false">IF(#REF!&lt;&gt;#REF!,COUNTIFS($K$112:$K$1378,$K$112,#REF!,#REF!),"")</f>
        <v>#REF!</v>
      </c>
      <c r="S841" s="1" t="e">
        <f aca="false">IF(AND(#REF!&lt;&gt;#REF!,#REF!=#REF!,M841="positive",M842="negative"),1,"")</f>
        <v>#REF!</v>
      </c>
      <c r="T841" s="1" t="e">
        <f aca="false">IF(AND(#REF!=#REF!,K:K="stroke",M:M="positive",S841&lt;&gt;"1"),1,"")</f>
        <v>#REF!</v>
      </c>
      <c r="U841" s="1" t="e">
        <f aca="false">IF((AND(R841&lt;&gt;"",W841&lt;&gt;1,K:K="stroke",M:M="negative",#REF!=#REF!)),IF(W841&lt;&gt;0,"",1),"")</f>
        <v>#REF!</v>
      </c>
      <c r="V841" s="1" t="e">
        <f aca="false">IF(R841="","",(SUM(S841:U841)+W841))</f>
        <v>#REF!</v>
      </c>
      <c r="W841" s="1" t="e">
        <f aca="false">IF(#REF!&lt;&gt;#REF!,COUNTIFS($K$112:$K$1378,"up",#REF!,#REF!),"")</f>
        <v>#REF!</v>
      </c>
      <c r="X841" s="1" t="e">
        <f aca="false">IF(#REF!&lt;&gt;#REF!,COUNTIFS($K$112:$K$1378,"SRS",#REF!,#REF!),"")</f>
        <v>#REF!</v>
      </c>
      <c r="Y841" s="1" t="e">
        <f aca="false">IF(R841&lt;&gt;"",IF(R841=1,"",COUNTIFS($O$112:$O$1378,"&gt;40",#REF!,#REF!)),"")</f>
        <v>#REF!</v>
      </c>
    </row>
    <row r="842" customFormat="false" ht="15.75" hidden="false" customHeight="false" outlineLevel="0" collapsed="false">
      <c r="A842" s="1" t="n">
        <f aca="false">I842+(H842*60)+(G842*3600)</f>
        <v>53076</v>
      </c>
      <c r="B842" s="2" t="str">
        <f aca="false">CONCATENATE(D842,E842,F842,G842,H842,I842)</f>
        <v>2017121144436</v>
      </c>
      <c r="C842" s="1" t="str">
        <f aca="false">CONCATENATE(D842,E842,F842)</f>
        <v>2017121</v>
      </c>
      <c r="D842" s="1" t="n">
        <v>2017</v>
      </c>
      <c r="E842" s="1" t="n">
        <v>12</v>
      </c>
      <c r="F842" s="1" t="n">
        <v>1</v>
      </c>
      <c r="G842" s="1" t="n">
        <v>14</v>
      </c>
      <c r="H842" s="1" t="n">
        <v>44</v>
      </c>
      <c r="I842" s="1" t="n">
        <v>36</v>
      </c>
      <c r="J842" s="1" t="n">
        <v>585</v>
      </c>
      <c r="K842" s="1" t="s">
        <v>0</v>
      </c>
      <c r="L842" s="1" t="e">
        <f aca="false">IF(#REF!=#REF!,IF(K842="Stroke",IF(K843="Stroke",IF((J843-J842)&lt;0,1000+J843-J842,J843-J842),""),""),"")</f>
        <v>#REF!</v>
      </c>
      <c r="M842" s="1" t="s">
        <v>1</v>
      </c>
      <c r="N842" s="1" t="s">
        <v>2</v>
      </c>
      <c r="O842" s="1" t="n">
        <v>17</v>
      </c>
      <c r="P842" s="1" t="e">
        <f aca="false">IF(#REF!=#REF!,IF(K842="Stroke",IF(K843="Stroke",IF(#REF!=#REF!,IF(Q842=Q843,IF((J843-J842)&lt;0,1000+J843-J842-O842,J843-J842-O842),""),""),""),""),"")</f>
        <v>#REF!</v>
      </c>
      <c r="Q842" s="1" t="n">
        <v>1</v>
      </c>
      <c r="R842" s="1" t="e">
        <f aca="false">IF(#REF!&lt;&gt;#REF!,COUNTIFS($K$112:$K$1378,$K$112,#REF!,#REF!),"")</f>
        <v>#REF!</v>
      </c>
      <c r="S842" s="1" t="e">
        <f aca="false">IF(AND(#REF!&lt;&gt;#REF!,#REF!=#REF!,M842="positive",M843="negative"),1,"")</f>
        <v>#REF!</v>
      </c>
      <c r="T842" s="1" t="e">
        <f aca="false">IF(AND(#REF!=#REF!,K:K="stroke",M:M="positive",S842&lt;&gt;"1"),1,"")</f>
        <v>#REF!</v>
      </c>
      <c r="U842" s="1" t="e">
        <f aca="false">IF((AND(R842&lt;&gt;"",W842&lt;&gt;1,K:K="stroke",M:M="negative",#REF!=#REF!)),IF(W842&lt;&gt;0,"",1),"")</f>
        <v>#REF!</v>
      </c>
      <c r="V842" s="1" t="e">
        <f aca="false">IF(R842="","",(SUM(S842:U842)+W842))</f>
        <v>#REF!</v>
      </c>
      <c r="W842" s="1" t="e">
        <f aca="false">IF(#REF!&lt;&gt;#REF!,COUNTIFS($K$112:$K$1378,"up",#REF!,#REF!),"")</f>
        <v>#REF!</v>
      </c>
      <c r="X842" s="1" t="e">
        <f aca="false">IF(#REF!&lt;&gt;#REF!,COUNTIFS($K$112:$K$1378,"SRS",#REF!,#REF!),"")</f>
        <v>#REF!</v>
      </c>
      <c r="Y842" s="1" t="e">
        <f aca="false">IF(R842&lt;&gt;"",IF(R842=1,"",COUNTIFS($O$112:$O$1378,"&gt;40",#REF!,#REF!)),"")</f>
        <v>#REF!</v>
      </c>
    </row>
    <row r="843" s="5" customFormat="true" ht="15.75" hidden="false" customHeight="false" outlineLevel="0" collapsed="false">
      <c r="A843" s="1" t="n">
        <f aca="false">I843+(H843*60)+(G843*3600)</f>
        <v>53076</v>
      </c>
      <c r="B843" s="2" t="str">
        <f aca="false">CONCATENATE(D843,E843,F843,G843,H843,I843)</f>
        <v>2017121144436</v>
      </c>
      <c r="C843" s="1" t="str">
        <f aca="false">CONCATENATE(D843,E843,F843)</f>
        <v>2017121</v>
      </c>
      <c r="D843" s="1" t="n">
        <v>2017</v>
      </c>
      <c r="E843" s="1" t="n">
        <v>12</v>
      </c>
      <c r="F843" s="1" t="n">
        <v>1</v>
      </c>
      <c r="G843" s="1" t="n">
        <v>14</v>
      </c>
      <c r="H843" s="1" t="n">
        <v>44</v>
      </c>
      <c r="I843" s="1" t="n">
        <v>36</v>
      </c>
      <c r="J843" s="1" t="n">
        <v>613</v>
      </c>
      <c r="K843" s="1" t="s">
        <v>9</v>
      </c>
      <c r="L843" s="1" t="e">
        <f aca="false">IF(#REF!=#REF!,IF(K843="Stroke",IF(K844="Stroke",IF((J844-J843)&lt;0,1000+J844-J843,J844-J843),""),""),"")</f>
        <v>#REF!</v>
      </c>
      <c r="M843" s="1" t="s">
        <v>1</v>
      </c>
      <c r="N843" s="1" t="s">
        <v>2</v>
      </c>
      <c r="O843" s="1" t="n">
        <v>0</v>
      </c>
      <c r="P843" s="1" t="e">
        <f aca="false">IF(#REF!=#REF!,IF(K843="Stroke",IF(K844="Stroke",IF(#REF!=#REF!,IF(Q843=Q844,IF((J844-J843)&lt;0,1000+J844-J843-O843,J844-J843-O843),""),""),""),""),"")</f>
        <v>#REF!</v>
      </c>
      <c r="Q843" s="1"/>
      <c r="R843" s="1" t="e">
        <f aca="false">IF(#REF!&lt;&gt;#REF!,COUNTIFS($K$112:$K$1378,$K$112,#REF!,#REF!),"")</f>
        <v>#REF!</v>
      </c>
      <c r="S843" s="1" t="e">
        <f aca="false">IF(AND(#REF!&lt;&gt;#REF!,#REF!=#REF!,M843="positive",M844="negative"),1,"")</f>
        <v>#REF!</v>
      </c>
      <c r="T843" s="1" t="e">
        <f aca="false">IF(AND(#REF!=#REF!,K:K="stroke",M:M="positive",S843&lt;&gt;"1"),1,"")</f>
        <v>#REF!</v>
      </c>
      <c r="U843" s="1" t="e">
        <f aca="false">IF((AND(R843&lt;&gt;"",W843&lt;&gt;1,K:K="stroke",M:M="negative",#REF!=#REF!)),IF(W843&lt;&gt;0,"",1),"")</f>
        <v>#REF!</v>
      </c>
      <c r="V843" s="1" t="e">
        <f aca="false">IF(R843="","",(SUM(S843:U843)+W843))</f>
        <v>#REF!</v>
      </c>
      <c r="W843" s="1" t="e">
        <f aca="false">IF(#REF!&lt;&gt;#REF!,COUNTIFS($K$112:$K$1378,"up",#REF!,#REF!),"")</f>
        <v>#REF!</v>
      </c>
      <c r="X843" s="1" t="e">
        <f aca="false">IF(#REF!&lt;&gt;#REF!,COUNTIFS($K$112:$K$1378,"SRS",#REF!,#REF!),"")</f>
        <v>#REF!</v>
      </c>
      <c r="Y843" s="1" t="e">
        <f aca="false">IF(R843&lt;&gt;"",IF(R843=1,"",COUNTIFS($O$112:$O$1378,"&gt;40",#REF!,#REF!)),"")</f>
        <v>#REF!</v>
      </c>
      <c r="Z843" s="1"/>
      <c r="AA843" s="1"/>
      <c r="AB843" s="1"/>
      <c r="AC843" s="1"/>
      <c r="AD843" s="1"/>
      <c r="AE843" s="1"/>
      <c r="AF843" s="1"/>
      <c r="AG843" s="1"/>
      <c r="AH843" s="1"/>
    </row>
    <row r="844" s="5" customFormat="true" ht="15.75" hidden="false" customHeight="false" outlineLevel="0" collapsed="false">
      <c r="A844" s="1" t="n">
        <f aca="false">I844+(H844*60)+(G844*3600)</f>
        <v>53076</v>
      </c>
      <c r="B844" s="2" t="str">
        <f aca="false">CONCATENATE(D844,E844,F844,G844,H844,I844)</f>
        <v>2017121144436</v>
      </c>
      <c r="C844" s="1" t="str">
        <f aca="false">CONCATENATE(D844,E844,F844)</f>
        <v>2017121</v>
      </c>
      <c r="D844" s="1" t="n">
        <v>2017</v>
      </c>
      <c r="E844" s="1" t="n">
        <v>12</v>
      </c>
      <c r="F844" s="1" t="n">
        <v>1</v>
      </c>
      <c r="G844" s="1" t="n">
        <v>14</v>
      </c>
      <c r="H844" s="1" t="n">
        <v>44</v>
      </c>
      <c r="I844" s="1" t="n">
        <v>36</v>
      </c>
      <c r="J844" s="1" t="n">
        <v>720</v>
      </c>
      <c r="K844" s="1" t="s">
        <v>9</v>
      </c>
      <c r="L844" s="1" t="e">
        <f aca="false">IF(#REF!=#REF!,IF(K844="Stroke",IF(K845="Stroke",IF((J845-J844)&lt;0,1000+J845-J844,J845-J844),""),""),"")</f>
        <v>#REF!</v>
      </c>
      <c r="M844" s="1" t="s">
        <v>1</v>
      </c>
      <c r="N844" s="1" t="s">
        <v>2</v>
      </c>
      <c r="O844" s="1" t="n">
        <v>0</v>
      </c>
      <c r="P844" s="1" t="e">
        <f aca="false">IF(#REF!=#REF!,IF(K844="Stroke",IF(K845="Stroke",IF(#REF!=#REF!,IF(Q844=Q845,IF((J845-J844)&lt;0,1000+J845-J844-O844,J845-J844-O844),""),""),""),""),"")</f>
        <v>#REF!</v>
      </c>
      <c r="Q844" s="1"/>
      <c r="R844" s="1" t="e">
        <f aca="false">IF(#REF!&lt;&gt;#REF!,COUNTIFS($K$112:$K$1378,$K$112,#REF!,#REF!),"")</f>
        <v>#REF!</v>
      </c>
      <c r="S844" s="1" t="e">
        <f aca="false">IF(AND(#REF!&lt;&gt;#REF!,#REF!=#REF!,M844="positive",M845="negative"),1,"")</f>
        <v>#REF!</v>
      </c>
      <c r="T844" s="1" t="e">
        <f aca="false">IF(AND(#REF!=#REF!,K:K="stroke",M:M="positive",S844&lt;&gt;"1"),1,"")</f>
        <v>#REF!</v>
      </c>
      <c r="U844" s="1" t="e">
        <f aca="false">IF((AND(R844&lt;&gt;"",W844&lt;&gt;1,K:K="stroke",M:M="negative",#REF!=#REF!)),IF(W844&lt;&gt;0,"",1),"")</f>
        <v>#REF!</v>
      </c>
      <c r="V844" s="1" t="e">
        <f aca="false">IF(R844="","",(SUM(S844:U844)+W844))</f>
        <v>#REF!</v>
      </c>
      <c r="W844" s="1" t="e">
        <f aca="false">IF(#REF!&lt;&gt;#REF!,COUNTIFS($K$112:$K$1378,"up",#REF!,#REF!),"")</f>
        <v>#REF!</v>
      </c>
      <c r="X844" s="1" t="e">
        <f aca="false">IF(#REF!&lt;&gt;#REF!,COUNTIFS($K$112:$K$1378,"SRS",#REF!,#REF!),"")</f>
        <v>#REF!</v>
      </c>
      <c r="Y844" s="1" t="e">
        <f aca="false">IF(R844&lt;&gt;"",IF(R844=1,"",COUNTIFS($O$112:$O$1378,"&gt;40",#REF!,#REF!)),"")</f>
        <v>#REF!</v>
      </c>
      <c r="Z844" s="1"/>
      <c r="AA844" s="1"/>
      <c r="AB844" s="1"/>
      <c r="AC844" s="1"/>
      <c r="AD844" s="1"/>
      <c r="AE844" s="1"/>
      <c r="AF844" s="1"/>
      <c r="AG844" s="1"/>
      <c r="AH844" s="1"/>
    </row>
    <row r="845" customFormat="false" ht="15.75" hidden="false" customHeight="false" outlineLevel="0" collapsed="false">
      <c r="A845" s="1" t="n">
        <f aca="false">I845+(H845*60)+(G845*3600)</f>
        <v>53076</v>
      </c>
      <c r="B845" s="2" t="str">
        <f aca="false">CONCATENATE(D845,E845,F845,G845,H845,I845)</f>
        <v>2017121144436</v>
      </c>
      <c r="C845" s="1" t="str">
        <f aca="false">CONCATENATE(D845,E845,F845)</f>
        <v>2017121</v>
      </c>
      <c r="D845" s="1" t="n">
        <v>2017</v>
      </c>
      <c r="E845" s="1" t="n">
        <v>12</v>
      </c>
      <c r="F845" s="1" t="n">
        <v>1</v>
      </c>
      <c r="G845" s="1" t="n">
        <v>14</v>
      </c>
      <c r="H845" s="1" t="n">
        <v>44</v>
      </c>
      <c r="I845" s="1" t="n">
        <v>36</v>
      </c>
      <c r="J845" s="1" t="n">
        <v>726</v>
      </c>
      <c r="K845" s="1" t="s">
        <v>11</v>
      </c>
      <c r="L845" s="1" t="e">
        <f aca="false">IF(#REF!=#REF!,IF(K845="Stroke",IF(K846="Stroke",IF((J846-J845)&lt;0,1000+J846-J845,J846-J845),""),""),"")</f>
        <v>#REF!</v>
      </c>
      <c r="M845" s="1" t="s">
        <v>1</v>
      </c>
      <c r="N845" s="1" t="s">
        <v>2</v>
      </c>
      <c r="O845" s="1" t="n">
        <v>41</v>
      </c>
      <c r="P845" s="1" t="e">
        <f aca="false">IF(#REF!=#REF!,IF(K845="Stroke",IF(K846="Stroke",IF(#REF!=#REF!,IF(Q845=Q846,IF((J846-J845)&lt;0,1000+J846-J845-O845,J846-J845-O845),""),""),""),""),"")</f>
        <v>#REF!</v>
      </c>
      <c r="Q845" s="1" t="n">
        <v>1</v>
      </c>
      <c r="R845" s="1" t="e">
        <f aca="false">IF(#REF!&lt;&gt;#REF!,COUNTIFS($K$112:$K$1378,$K$112,#REF!,#REF!),"")</f>
        <v>#REF!</v>
      </c>
      <c r="S845" s="1" t="e">
        <f aca="false">IF(AND(#REF!&lt;&gt;#REF!,#REF!=#REF!,M845="positive",M846="negative"),1,"")</f>
        <v>#REF!</v>
      </c>
      <c r="T845" s="1" t="e">
        <f aca="false">IF(AND(#REF!=#REF!,K:K="stroke",M:M="positive",S845&lt;&gt;"1"),1,"")</f>
        <v>#REF!</v>
      </c>
      <c r="U845" s="1" t="e">
        <f aca="false">IF((AND(R845&lt;&gt;"",W845&lt;&gt;1,K:K="stroke",M:M="negative",#REF!=#REF!)),IF(W845&lt;&gt;0,"",1),"")</f>
        <v>#REF!</v>
      </c>
      <c r="V845" s="1" t="e">
        <f aca="false">IF(R845="","",(SUM(S845:U845)+W845))</f>
        <v>#REF!</v>
      </c>
      <c r="W845" s="1" t="e">
        <f aca="false">IF(#REF!&lt;&gt;#REF!,COUNTIFS($K$112:$K$1378,"up",#REF!,#REF!),"")</f>
        <v>#REF!</v>
      </c>
      <c r="X845" s="1" t="e">
        <f aca="false">IF(#REF!&lt;&gt;#REF!,COUNTIFS($K$112:$K$1378,"SRS",#REF!,#REF!),"")</f>
        <v>#REF!</v>
      </c>
      <c r="Y845" s="1" t="e">
        <f aca="false">IF(R845&lt;&gt;"",IF(R845=1,"",COUNTIFS($O$112:$O$1378,"&gt;40",#REF!,#REF!)),"")</f>
        <v>#REF!</v>
      </c>
    </row>
    <row r="846" customFormat="false" ht="15.75" hidden="false" customHeight="false" outlineLevel="0" collapsed="false">
      <c r="A846" s="1" t="n">
        <f aca="false">I846+(H846*60)+(G846*3600)</f>
        <v>53076</v>
      </c>
      <c r="B846" s="2" t="str">
        <f aca="false">CONCATENATE(D846,E846,F846,G846,H846,I846)</f>
        <v>2017121144436</v>
      </c>
      <c r="C846" s="1" t="str">
        <f aca="false">CONCATENATE(D846,E846,F846)</f>
        <v>2017121</v>
      </c>
      <c r="D846" s="1" t="n">
        <v>2017</v>
      </c>
      <c r="E846" s="1" t="n">
        <v>12</v>
      </c>
      <c r="F846" s="1" t="n">
        <v>1</v>
      </c>
      <c r="G846" s="1" t="n">
        <v>14</v>
      </c>
      <c r="H846" s="1" t="n">
        <v>44</v>
      </c>
      <c r="I846" s="1" t="n">
        <v>36</v>
      </c>
      <c r="J846" s="1" t="n">
        <v>774</v>
      </c>
      <c r="K846" s="1" t="s">
        <v>11</v>
      </c>
      <c r="L846" s="1" t="e">
        <f aca="false">IF(#REF!=#REF!,IF(K846="Stroke",IF(K847="Stroke",IF((J847-J846)&lt;0,1000+J847-J846,J847-J846),""),""),"")</f>
        <v>#REF!</v>
      </c>
      <c r="M846" s="1" t="s">
        <v>1</v>
      </c>
      <c r="N846" s="1" t="s">
        <v>2</v>
      </c>
      <c r="O846" s="1" t="n">
        <v>9</v>
      </c>
      <c r="P846" s="1" t="e">
        <f aca="false">IF(#REF!=#REF!,IF(K846="Stroke",IF(K847="Stroke",IF(#REF!=#REF!,IF(Q846=Q847,IF((J847-J846)&lt;0,1000+J847-J846-O846,J847-J846-O846),""),""),""),""),"")</f>
        <v>#REF!</v>
      </c>
      <c r="Q846" s="1" t="n">
        <v>1</v>
      </c>
      <c r="R846" s="1" t="e">
        <f aca="false">IF(#REF!&lt;&gt;#REF!,COUNTIFS($K$112:$K$1378,$K$112,#REF!,#REF!),"")</f>
        <v>#REF!</v>
      </c>
      <c r="S846" s="1" t="e">
        <f aca="false">IF(AND(#REF!&lt;&gt;#REF!,#REF!=#REF!,M846="positive",M847="negative"),1,"")</f>
        <v>#REF!</v>
      </c>
      <c r="T846" s="1" t="e">
        <f aca="false">IF(AND(#REF!=#REF!,K:K="stroke",M:M="positive",S846&lt;&gt;"1"),1,"")</f>
        <v>#REF!</v>
      </c>
      <c r="U846" s="1" t="e">
        <f aca="false">IF((AND(R846&lt;&gt;"",W846&lt;&gt;1,K:K="stroke",M:M="negative",#REF!=#REF!)),IF(W846&lt;&gt;0,"",1),"")</f>
        <v>#REF!</v>
      </c>
      <c r="V846" s="1" t="e">
        <f aca="false">IF(R846="","",(SUM(S846:U846)+W846))</f>
        <v>#REF!</v>
      </c>
      <c r="W846" s="1" t="e">
        <f aca="false">IF(#REF!&lt;&gt;#REF!,COUNTIFS($K$112:$K$1378,"up",#REF!,#REF!),"")</f>
        <v>#REF!</v>
      </c>
      <c r="X846" s="1" t="e">
        <f aca="false">IF(#REF!&lt;&gt;#REF!,COUNTIFS($K$112:$K$1378,"SRS",#REF!,#REF!),"")</f>
        <v>#REF!</v>
      </c>
      <c r="Y846" s="1" t="e">
        <f aca="false">IF(R846&lt;&gt;"",IF(R846=1,"",COUNTIFS($O$112:$O$1378,"&gt;40",#REF!,#REF!)),"")</f>
        <v>#REF!</v>
      </c>
    </row>
    <row r="847" customFormat="false" ht="15.75" hidden="false" customHeight="false" outlineLevel="0" collapsed="false">
      <c r="A847" s="1" t="n">
        <f aca="false">I847+(H847*60)+(G847*3600)</f>
        <v>53076</v>
      </c>
      <c r="B847" s="2" t="str">
        <f aca="false">CONCATENATE(D847,E847,F847,G847,H847,I847)</f>
        <v>2017121144436</v>
      </c>
      <c r="C847" s="1" t="str">
        <f aca="false">CONCATENATE(D847,E847,F847)</f>
        <v>2017121</v>
      </c>
      <c r="D847" s="1" t="n">
        <v>2017</v>
      </c>
      <c r="E847" s="1" t="n">
        <v>12</v>
      </c>
      <c r="F847" s="1" t="n">
        <v>1</v>
      </c>
      <c r="G847" s="1" t="n">
        <v>14</v>
      </c>
      <c r="H847" s="1" t="n">
        <v>44</v>
      </c>
      <c r="I847" s="1" t="n">
        <v>36</v>
      </c>
      <c r="J847" s="1" t="n">
        <v>864</v>
      </c>
      <c r="K847" s="1" t="s">
        <v>11</v>
      </c>
      <c r="L847" s="1" t="e">
        <f aca="false">IF(#REF!=#REF!,IF(K847="Stroke",IF(K848="Stroke",IF((J848-J847)&lt;0,1000+J848-J847,J848-J847),""),""),"")</f>
        <v>#REF!</v>
      </c>
      <c r="M847" s="1" t="s">
        <v>1</v>
      </c>
      <c r="N847" s="1" t="s">
        <v>2</v>
      </c>
      <c r="O847" s="1" t="n">
        <v>34</v>
      </c>
      <c r="P847" s="1" t="e">
        <f aca="false">IF(#REF!=#REF!,IF(K847="Stroke",IF(K848="Stroke",IF(#REF!=#REF!,IF(Q847=Q848,IF((J848-J847)&lt;0,1000+J848-J847-O847,J848-J847-O847),""),""),""),""),"")</f>
        <v>#REF!</v>
      </c>
      <c r="Q847" s="1" t="n">
        <v>1</v>
      </c>
      <c r="R847" s="1" t="e">
        <f aca="false">IF(#REF!&lt;&gt;#REF!,COUNTIFS($K$112:$K$1378,$K$112,#REF!,#REF!),"")</f>
        <v>#REF!</v>
      </c>
      <c r="S847" s="1" t="e">
        <f aca="false">IF(AND(#REF!&lt;&gt;#REF!,#REF!=#REF!,M847="positive",M848="negative"),1,"")</f>
        <v>#REF!</v>
      </c>
      <c r="T847" s="1" t="e">
        <f aca="false">IF(AND(#REF!=#REF!,K:K="stroke",M:M="positive",S847&lt;&gt;"1"),1,"")</f>
        <v>#REF!</v>
      </c>
      <c r="U847" s="1" t="e">
        <f aca="false">IF((AND(R847&lt;&gt;"",W847&lt;&gt;1,K:K="stroke",M:M="negative",#REF!=#REF!)),IF(W847&lt;&gt;0,"",1),"")</f>
        <v>#REF!</v>
      </c>
      <c r="V847" s="1" t="e">
        <f aca="false">IF(R847="","",(SUM(S847:U847)+W847))</f>
        <v>#REF!</v>
      </c>
      <c r="W847" s="1" t="e">
        <f aca="false">IF(#REF!&lt;&gt;#REF!,COUNTIFS($K$112:$K$1378,"up",#REF!,#REF!),"")</f>
        <v>#REF!</v>
      </c>
      <c r="X847" s="1" t="e">
        <f aca="false">IF(#REF!&lt;&gt;#REF!,COUNTIFS($K$112:$K$1378,"SRS",#REF!,#REF!),"")</f>
        <v>#REF!</v>
      </c>
      <c r="Y847" s="1" t="e">
        <f aca="false">IF(R847&lt;&gt;"",IF(R847=1,"",COUNTIFS($O$112:$O$1378,"&gt;40",#REF!,#REF!)),"")</f>
        <v>#REF!</v>
      </c>
    </row>
    <row r="848" customFormat="false" ht="15.75" hidden="false" customHeight="false" outlineLevel="0" collapsed="false">
      <c r="A848" s="1" t="n">
        <f aca="false">I848+(H848*60)+(G848*3600)</f>
        <v>53076</v>
      </c>
      <c r="B848" s="2" t="str">
        <f aca="false">CONCATENATE(D848,E848,F848,G848,H848,I848)</f>
        <v>2017121144436</v>
      </c>
      <c r="C848" s="1" t="str">
        <f aca="false">CONCATENATE(D848,E848,F848)</f>
        <v>2017121</v>
      </c>
      <c r="D848" s="1" t="n">
        <v>2017</v>
      </c>
      <c r="E848" s="1" t="n">
        <v>12</v>
      </c>
      <c r="F848" s="1" t="n">
        <v>1</v>
      </c>
      <c r="G848" s="1" t="n">
        <v>14</v>
      </c>
      <c r="H848" s="1" t="n">
        <v>44</v>
      </c>
      <c r="I848" s="1" t="n">
        <v>36</v>
      </c>
      <c r="J848" s="1" t="n">
        <v>967</v>
      </c>
      <c r="K848" s="1" t="s">
        <v>11</v>
      </c>
      <c r="L848" s="1" t="e">
        <f aca="false">IF(#REF!=#REF!,IF(K848="Stroke",IF(K849="Stroke",IF((J849-J848)&lt;0,1000+J849-J848,J849-J848),""),""),"")</f>
        <v>#REF!</v>
      </c>
      <c r="M848" s="1" t="s">
        <v>1</v>
      </c>
      <c r="N848" s="1" t="s">
        <v>2</v>
      </c>
      <c r="O848" s="1" t="n">
        <v>11</v>
      </c>
      <c r="P848" s="1" t="e">
        <f aca="false">IF(#REF!=#REF!,IF(K848="Stroke",IF(K849="Stroke",IF(#REF!=#REF!,IF(Q848=Q849,IF((J849-J848)&lt;0,1000+J849-J848-O848,J849-J848-O848),""),""),""),""),"")</f>
        <v>#REF!</v>
      </c>
      <c r="Q848" s="1" t="n">
        <v>1</v>
      </c>
      <c r="R848" s="1" t="e">
        <f aca="false">IF(#REF!&lt;&gt;#REF!,COUNTIFS($K$112:$K$1378,$K$112,#REF!,#REF!),"")</f>
        <v>#REF!</v>
      </c>
      <c r="S848" s="1" t="e">
        <f aca="false">IF(AND(#REF!&lt;&gt;#REF!,#REF!=#REF!,M848="positive",M849="negative"),1,"")</f>
        <v>#REF!</v>
      </c>
      <c r="T848" s="1" t="e">
        <f aca="false">IF(AND(#REF!=#REF!,K:K="stroke",M:M="positive",S848&lt;&gt;"1"),1,"")</f>
        <v>#REF!</v>
      </c>
      <c r="U848" s="1" t="e">
        <f aca="false">IF((AND(R848&lt;&gt;"",W848&lt;&gt;1,K:K="stroke",M:M="negative",#REF!=#REF!)),IF(W848&lt;&gt;0,"",1),"")</f>
        <v>#REF!</v>
      </c>
      <c r="V848" s="1" t="e">
        <f aca="false">IF(R848="","",(SUM(S848:U848)+W848))</f>
        <v>#REF!</v>
      </c>
      <c r="W848" s="1" t="e">
        <f aca="false">IF(#REF!&lt;&gt;#REF!,COUNTIFS($K$112:$K$1378,"up",#REF!,#REF!),"")</f>
        <v>#REF!</v>
      </c>
      <c r="X848" s="1" t="e">
        <f aca="false">IF(#REF!&lt;&gt;#REF!,COUNTIFS($K$112:$K$1378,"SRS",#REF!,#REF!),"")</f>
        <v>#REF!</v>
      </c>
      <c r="Y848" s="1" t="e">
        <f aca="false">IF(R848&lt;&gt;"",IF(R848=1,"",COUNTIFS($O$112:$O$1378,"&gt;40",#REF!,#REF!)),"")</f>
        <v>#REF!</v>
      </c>
    </row>
    <row r="849" customFormat="false" ht="15.75" hidden="false" customHeight="false" outlineLevel="0" collapsed="false">
      <c r="A849" s="1" t="n">
        <f aca="false">I849+(H849*60)+(G849*3600)</f>
        <v>53076</v>
      </c>
      <c r="B849" s="2" t="str">
        <f aca="false">CONCATENATE(D849,E849,F849,G849,H849,I849)</f>
        <v>2017121144436</v>
      </c>
      <c r="C849" s="1" t="str">
        <f aca="false">CONCATENATE(D849,E849,F849)</f>
        <v>2017121</v>
      </c>
      <c r="D849" s="1" t="n">
        <v>2017</v>
      </c>
      <c r="E849" s="1" t="n">
        <v>12</v>
      </c>
      <c r="F849" s="1" t="n">
        <v>1</v>
      </c>
      <c r="G849" s="1" t="n">
        <v>14</v>
      </c>
      <c r="H849" s="1" t="n">
        <v>44</v>
      </c>
      <c r="I849" s="1" t="n">
        <v>36</v>
      </c>
      <c r="J849" s="1" t="n">
        <v>998</v>
      </c>
      <c r="K849" s="1" t="s">
        <v>11</v>
      </c>
      <c r="L849" s="1" t="e">
        <f aca="false">IF(#REF!=#REF!,IF(K849="Stroke",IF(K850="Stroke",IF((J850-J849)&lt;0,1000+J850-J849,J850-J849),""),""),"")</f>
        <v>#REF!</v>
      </c>
      <c r="M849" s="1" t="s">
        <v>1</v>
      </c>
      <c r="N849" s="1" t="s">
        <v>2</v>
      </c>
      <c r="O849" s="1" t="n">
        <v>2</v>
      </c>
      <c r="P849" s="1" t="e">
        <f aca="false">IF(#REF!=#REF!,IF(K849="Stroke",IF(K850="Stroke",IF(#REF!=#REF!,IF(Q849=Q850,IF((J850-J849)&lt;0,1000+J850-J849-O849,J850-J849-O849),""),""),""),""),"")</f>
        <v>#REF!</v>
      </c>
      <c r="Q849" s="1" t="n">
        <v>1</v>
      </c>
      <c r="R849" s="1" t="e">
        <f aca="false">IF(#REF!&lt;&gt;#REF!,COUNTIFS($K$112:$K$1378,$K$112,#REF!,#REF!),"")</f>
        <v>#REF!</v>
      </c>
      <c r="S849" s="1" t="e">
        <f aca="false">IF(AND(#REF!&lt;&gt;#REF!,#REF!=#REF!,M849="positive",M850="negative"),1,"")</f>
        <v>#REF!</v>
      </c>
      <c r="T849" s="1" t="e">
        <f aca="false">IF(AND(#REF!=#REF!,K:K="stroke",M:M="positive",S849&lt;&gt;"1"),1,"")</f>
        <v>#REF!</v>
      </c>
      <c r="U849" s="1" t="e">
        <f aca="false">IF((AND(R849&lt;&gt;"",W849&lt;&gt;1,K:K="stroke",M:M="negative",#REF!=#REF!)),IF(W849&lt;&gt;0,"",1),"")</f>
        <v>#REF!</v>
      </c>
      <c r="V849" s="1" t="e">
        <f aca="false">IF(R849="","",(SUM(S849:U849)+W849))</f>
        <v>#REF!</v>
      </c>
      <c r="W849" s="1" t="e">
        <f aca="false">IF(#REF!&lt;&gt;#REF!,COUNTIFS($K$112:$K$1378,"up",#REF!,#REF!),"")</f>
        <v>#REF!</v>
      </c>
      <c r="X849" s="1" t="e">
        <f aca="false">IF(#REF!&lt;&gt;#REF!,COUNTIFS($K$112:$K$1378,"SRS",#REF!,#REF!),"")</f>
        <v>#REF!</v>
      </c>
      <c r="Y849" s="1" t="e">
        <f aca="false">IF(R849&lt;&gt;"",IF(R849=1,"",COUNTIFS($O$112:$O$1378,"&gt;40",#REF!,#REF!)),"")</f>
        <v>#REF!</v>
      </c>
    </row>
    <row r="850" customFormat="false" ht="15.75" hidden="false" customHeight="false" outlineLevel="0" collapsed="false">
      <c r="A850" s="1" t="n">
        <f aca="false">I850+(H850*60)+(G850*3600)</f>
        <v>53077</v>
      </c>
      <c r="B850" s="2" t="str">
        <f aca="false">CONCATENATE(D850,E850,F850,G850,H850,I850)</f>
        <v>2017121144437</v>
      </c>
      <c r="C850" s="1" t="str">
        <f aca="false">CONCATENATE(D850,E850,F850)</f>
        <v>2017121</v>
      </c>
      <c r="D850" s="1" t="n">
        <v>2017</v>
      </c>
      <c r="E850" s="1" t="n">
        <v>12</v>
      </c>
      <c r="F850" s="1" t="n">
        <v>1</v>
      </c>
      <c r="G850" s="1" t="n">
        <v>14</v>
      </c>
      <c r="H850" s="1" t="n">
        <v>44</v>
      </c>
      <c r="I850" s="1" t="n">
        <v>37</v>
      </c>
      <c r="J850" s="1" t="n">
        <v>11</v>
      </c>
      <c r="K850" s="1" t="s">
        <v>11</v>
      </c>
      <c r="L850" s="1" t="e">
        <f aca="false">IF(#REF!=#REF!,IF(K850="Stroke",IF(K851="Stroke",IF((J851-J850)&lt;0,1000+J851-J850,J851-J850),""),""),"")</f>
        <v>#REF!</v>
      </c>
      <c r="M850" s="1" t="s">
        <v>1</v>
      </c>
      <c r="N850" s="1" t="s">
        <v>2</v>
      </c>
      <c r="O850" s="1" t="n">
        <v>7</v>
      </c>
      <c r="P850" s="1" t="e">
        <f aca="false">IF(#REF!=#REF!,IF(K850="Stroke",IF(K851="Stroke",IF(#REF!=#REF!,IF(Q850=Q851,IF((J851-J850)&lt;0,1000+J851-J850-O850,J851-J850-O850),""),""),""),""),"")</f>
        <v>#REF!</v>
      </c>
      <c r="Q850" s="1" t="n">
        <v>1</v>
      </c>
      <c r="R850" s="1" t="e">
        <f aca="false">IF(#REF!&lt;&gt;#REF!,COUNTIFS($K$112:$K$1378,$K$112,#REF!,#REF!),"")</f>
        <v>#REF!</v>
      </c>
      <c r="S850" s="1" t="e">
        <f aca="false">IF(AND(#REF!&lt;&gt;#REF!,#REF!=#REF!,M850="positive",M851="negative"),1,"")</f>
        <v>#REF!</v>
      </c>
      <c r="T850" s="1" t="e">
        <f aca="false">IF(AND(#REF!=#REF!,K:K="stroke",M:M="positive",S850&lt;&gt;"1"),1,"")</f>
        <v>#REF!</v>
      </c>
      <c r="U850" s="1" t="e">
        <f aca="false">IF((AND(R850&lt;&gt;"",W850&lt;&gt;1,K:K="stroke",M:M="negative",#REF!=#REF!)),IF(W850&lt;&gt;0,"",1),"")</f>
        <v>#REF!</v>
      </c>
      <c r="V850" s="1" t="e">
        <f aca="false">IF(R850="","",(SUM(S850:U850)+W850))</f>
        <v>#REF!</v>
      </c>
      <c r="W850" s="1" t="e">
        <f aca="false">IF(#REF!&lt;&gt;#REF!,COUNTIFS($K$112:$K$1378,"up",#REF!,#REF!),"")</f>
        <v>#REF!</v>
      </c>
      <c r="X850" s="1" t="e">
        <f aca="false">IF(#REF!&lt;&gt;#REF!,COUNTIFS($K$112:$K$1378,"SRS",#REF!,#REF!),"")</f>
        <v>#REF!</v>
      </c>
      <c r="Y850" s="1" t="e">
        <f aca="false">IF(R850&lt;&gt;"",IF(R850=1,"",COUNTIFS($O$112:$O$1378,"&gt;40",#REF!,#REF!)),"")</f>
        <v>#REF!</v>
      </c>
    </row>
    <row r="851" customFormat="false" ht="15.75" hidden="false" customHeight="false" outlineLevel="0" collapsed="false">
      <c r="A851" s="18" t="n">
        <f aca="false">I851+(H851*60)+(G851*3600)</f>
        <v>53249</v>
      </c>
      <c r="B851" s="23" t="str">
        <f aca="false">CONCATENATE(D851,E851,F851,G851,H851,I851)</f>
        <v>2017121144729</v>
      </c>
      <c r="C851" s="5" t="str">
        <f aca="false">CONCATENATE(D851,E851,F851)</f>
        <v>2017121</v>
      </c>
      <c r="D851" s="5" t="n">
        <v>2017</v>
      </c>
      <c r="E851" s="5" t="n">
        <v>12</v>
      </c>
      <c r="F851" s="5" t="n">
        <v>1</v>
      </c>
      <c r="G851" s="5" t="n">
        <v>14</v>
      </c>
      <c r="H851" s="5" t="n">
        <v>47</v>
      </c>
      <c r="I851" s="5" t="n">
        <v>29</v>
      </c>
      <c r="J851" s="5" t="n">
        <v>473</v>
      </c>
      <c r="K851" s="5" t="s">
        <v>11</v>
      </c>
      <c r="L851" s="5" t="e">
        <f aca="false">IF(#REF!=#REF!,IF(K851="Stroke",IF(K852="Stroke",IF((J852-J851)&lt;0,1000+J852-J851,J852-J851),""),""),"")</f>
        <v>#REF!</v>
      </c>
      <c r="M851" s="5" t="s">
        <v>1</v>
      </c>
      <c r="N851" s="5" t="s">
        <v>2</v>
      </c>
      <c r="O851" s="5" t="n">
        <v>11</v>
      </c>
      <c r="P851" s="5" t="e">
        <f aca="false">IF(#REF!=#REF!,IF(K851="Stroke",IF(K852="Stroke",IF(#REF!=#REF!,IF(Q851=Q852,IF((J852-J851)&lt;0,1000+J852-J851-O851,J852-J851-O851),""),""),""),""),"")</f>
        <v>#REF!</v>
      </c>
      <c r="Q851" s="5" t="n">
        <v>1</v>
      </c>
      <c r="R851" s="5" t="e">
        <f aca="false">IF(#REF!&lt;&gt;#REF!,COUNTIFS($K$112:$K$1378,$K$112,#REF!,#REF!),"")</f>
        <v>#REF!</v>
      </c>
      <c r="S851" s="5" t="e">
        <f aca="false">IF(AND(#REF!&lt;&gt;#REF!,#REF!=#REF!,M851="positive",M852="negative"),1,"")</f>
        <v>#REF!</v>
      </c>
      <c r="T851" s="5" t="e">
        <f aca="false">IF(AND(#REF!=#REF!,K:K="stroke",M:M="positive",S851&lt;&gt;"1"),1,"")</f>
        <v>#REF!</v>
      </c>
      <c r="U851" s="5" t="e">
        <f aca="false">IF((AND(R851&lt;&gt;"",W851&lt;&gt;1,K:K="stroke",M:M="negative",#REF!=#REF!)),IF(W851&lt;&gt;0,"",1),"")</f>
        <v>#REF!</v>
      </c>
      <c r="V851" s="5" t="e">
        <f aca="false">IF(R851="","",(SUM(S851:U851)+W851))</f>
        <v>#REF!</v>
      </c>
      <c r="W851" s="5" t="e">
        <f aca="false">IF(#REF!&lt;&gt;#REF!,COUNTIFS($K$112:$K$1378,"up",#REF!,#REF!),"")</f>
        <v>#REF!</v>
      </c>
      <c r="X851" s="5" t="e">
        <f aca="false">IF(#REF!&lt;&gt;#REF!,COUNTIFS($K$112:$K$1378,"SRS",#REF!,#REF!),"")</f>
        <v>#REF!</v>
      </c>
      <c r="Y851" s="5" t="e">
        <f aca="false">IF(R851&lt;&gt;"",IF(R851=1,"",COUNTIFS($O$112:$O$1378,"&gt;40",#REF!,#REF!)),"")</f>
        <v>#REF!</v>
      </c>
      <c r="Z851" s="5"/>
      <c r="AA851" s="5"/>
      <c r="AB851" s="5"/>
      <c r="AC851" s="5"/>
      <c r="AD851" s="5"/>
      <c r="AE851" s="5"/>
      <c r="AF851" s="5"/>
      <c r="AG851" s="5"/>
      <c r="AH851" s="5"/>
    </row>
    <row r="852" customFormat="false" ht="15.75" hidden="false" customHeight="false" outlineLevel="0" collapsed="false">
      <c r="A852" s="29" t="n">
        <f aca="false">I852+(H852*60)+(G852*3600)</f>
        <v>53249</v>
      </c>
      <c r="B852" s="30" t="str">
        <f aca="false">CONCATENATE(D852,E852,F852,G852,H852,I852)</f>
        <v>2017121144729</v>
      </c>
      <c r="C852" s="1" t="str">
        <f aca="false">CONCATENATE(D852,E852,F852)</f>
        <v>2017121</v>
      </c>
      <c r="D852" s="1" t="n">
        <v>2017</v>
      </c>
      <c r="E852" s="1" t="n">
        <v>12</v>
      </c>
      <c r="F852" s="1" t="n">
        <v>1</v>
      </c>
      <c r="G852" s="1" t="n">
        <v>14</v>
      </c>
      <c r="H852" s="1" t="n">
        <v>47</v>
      </c>
      <c r="I852" s="1" t="n">
        <v>29</v>
      </c>
      <c r="J852" s="1" t="n">
        <v>521</v>
      </c>
      <c r="K852" s="1" t="s">
        <v>11</v>
      </c>
      <c r="L852" s="1" t="e">
        <f aca="false">IF(#REF!=#REF!,IF(K852="Stroke",IF(K853="Stroke",IF((J853-J852)&lt;0,1000+J853-J852,J853-J852),""),""),"")</f>
        <v>#REF!</v>
      </c>
      <c r="M852" s="1" t="s">
        <v>1</v>
      </c>
      <c r="N852" s="1" t="s">
        <v>2</v>
      </c>
      <c r="O852" s="1" t="n">
        <v>16</v>
      </c>
      <c r="P852" s="1" t="e">
        <f aca="false">IF(#REF!=#REF!,IF(K852="Stroke",IF(K853="Stroke",IF(#REF!=#REF!,IF(Q852=Q853,IF((J853-J852)&lt;0,1000+J853-J852-O852,J853-J852-O852),""),""),""),""),"")</f>
        <v>#REF!</v>
      </c>
      <c r="Q852" s="1" t="n">
        <v>2</v>
      </c>
      <c r="R852" s="1" t="e">
        <f aca="false">IF(#REF!&lt;&gt;#REF!,COUNTIFS($K$112:$K$1378,$K$112,#REF!,#REF!),"")</f>
        <v>#REF!</v>
      </c>
      <c r="S852" s="1" t="e">
        <f aca="false">IF(AND(#REF!&lt;&gt;#REF!,#REF!=#REF!,M852="positive",M853="negative"),1,"")</f>
        <v>#REF!</v>
      </c>
      <c r="T852" s="1" t="e">
        <f aca="false">IF(AND(#REF!=#REF!,K:K="stroke",M:M="positive",S852&lt;&gt;"1"),1,"")</f>
        <v>#REF!</v>
      </c>
      <c r="U852" s="1" t="e">
        <f aca="false">IF((AND(R852&lt;&gt;"",W852&lt;&gt;1,K:K="stroke",M:M="negative",#REF!=#REF!)),IF(W852&lt;&gt;0,"",1),"")</f>
        <v>#REF!</v>
      </c>
      <c r="V852" s="1" t="e">
        <f aca="false">IF(R852="","",(SUM(S852:U852)+W852))</f>
        <v>#REF!</v>
      </c>
      <c r="W852" s="1" t="e">
        <f aca="false">IF(#REF!&lt;&gt;#REF!,COUNTIFS($K$112:$K$1378,"up",#REF!,#REF!),"")</f>
        <v>#REF!</v>
      </c>
      <c r="X852" s="1" t="e">
        <f aca="false">IF(#REF!&lt;&gt;#REF!,COUNTIFS($K$112:$K$1378,"SRS",#REF!,#REF!),"")</f>
        <v>#REF!</v>
      </c>
      <c r="Y852" s="1" t="e">
        <f aca="false">IF(R852&lt;&gt;"",IF(R852=1,"",COUNTIFS($O$112:$O$1378,"&gt;40",#REF!,#REF!)),"")</f>
        <v>#REF!</v>
      </c>
    </row>
    <row r="853" customFormat="false" ht="15.75" hidden="false" customHeight="false" outlineLevel="0" collapsed="false">
      <c r="A853" s="1" t="n">
        <f aca="false">I853+(H853*60)+(G853*3600)</f>
        <v>53249</v>
      </c>
      <c r="B853" s="2" t="str">
        <f aca="false">CONCATENATE(D853,E853,F853,G853,H853,I853)</f>
        <v>2017121144729</v>
      </c>
      <c r="C853" s="1" t="str">
        <f aca="false">CONCATENATE(D853,E853,F853)</f>
        <v>2017121</v>
      </c>
      <c r="D853" s="1" t="n">
        <v>2017</v>
      </c>
      <c r="E853" s="1" t="n">
        <v>12</v>
      </c>
      <c r="F853" s="1" t="n">
        <v>1</v>
      </c>
      <c r="G853" s="1" t="n">
        <v>14</v>
      </c>
      <c r="H853" s="1" t="n">
        <v>47</v>
      </c>
      <c r="I853" s="1" t="n">
        <v>29</v>
      </c>
      <c r="J853" s="1" t="n">
        <v>554</v>
      </c>
      <c r="K853" s="1" t="s">
        <v>11</v>
      </c>
      <c r="L853" s="1" t="e">
        <f aca="false">IF(#REF!=#REF!,IF(K853="Stroke",IF(K854="Stroke",IF((J854-J853)&lt;0,1000+J854-J853,J854-J853),""),""),"")</f>
        <v>#REF!</v>
      </c>
      <c r="M853" s="1" t="s">
        <v>1</v>
      </c>
      <c r="N853" s="1" t="s">
        <v>2</v>
      </c>
      <c r="O853" s="1" t="n">
        <v>17</v>
      </c>
      <c r="P853" s="1" t="e">
        <f aca="false">IF(#REF!=#REF!,IF(K853="Stroke",IF(K854="Stroke",IF(#REF!=#REF!,IF(Q853=Q854,IF((J854-J853)&lt;0,1000+J854-J853-O853,J854-J853-O853),""),""),""),""),"")</f>
        <v>#REF!</v>
      </c>
      <c r="Q853" s="1" t="n">
        <v>2</v>
      </c>
      <c r="R853" s="1" t="e">
        <f aca="false">IF(#REF!&lt;&gt;#REF!,COUNTIFS($K$112:$K$1378,$K$112,#REF!,#REF!),"")</f>
        <v>#REF!</v>
      </c>
      <c r="S853" s="1" t="e">
        <f aca="false">IF(AND(#REF!&lt;&gt;#REF!,#REF!=#REF!,M853="positive",M854="negative"),1,"")</f>
        <v>#REF!</v>
      </c>
      <c r="T853" s="1" t="e">
        <f aca="false">IF(AND(#REF!=#REF!,K:K="stroke",M:M="positive",S853&lt;&gt;"1"),1,"")</f>
        <v>#REF!</v>
      </c>
      <c r="U853" s="1" t="e">
        <f aca="false">IF((AND(R853&lt;&gt;"",W853&lt;&gt;1,K:K="stroke",M:M="negative",#REF!=#REF!)),IF(W853&lt;&gt;0,"",1),"")</f>
        <v>#REF!</v>
      </c>
      <c r="V853" s="1" t="e">
        <f aca="false">IF(R853="","",(SUM(S853:U853)+W853))</f>
        <v>#REF!</v>
      </c>
      <c r="W853" s="1" t="e">
        <f aca="false">IF(#REF!&lt;&gt;#REF!,COUNTIFS($K$112:$K$1378,"up",#REF!,#REF!),"")</f>
        <v>#REF!</v>
      </c>
      <c r="X853" s="1" t="e">
        <f aca="false">IF(#REF!&lt;&gt;#REF!,COUNTIFS($K$112:$K$1378,"SRS",#REF!,#REF!),"")</f>
        <v>#REF!</v>
      </c>
      <c r="Y853" s="1" t="e">
        <f aca="false">IF(R853&lt;&gt;"",IF(R853=1,"",COUNTIFS($O$112:$O$1378,"&gt;40",#REF!,#REF!)),"")</f>
        <v>#REF!</v>
      </c>
      <c r="Z853" s="1" t="s">
        <v>76</v>
      </c>
    </row>
    <row r="854" customFormat="false" ht="15.75" hidden="false" customHeight="false" outlineLevel="0" collapsed="false">
      <c r="A854" s="1" t="n">
        <f aca="false">I854+(H854*60)+(G854*3600)</f>
        <v>53249</v>
      </c>
      <c r="B854" s="2" t="str">
        <f aca="false">CONCATENATE(D854,E854,F854,G854,H854,I854)</f>
        <v>2017121144729</v>
      </c>
      <c r="C854" s="1" t="str">
        <f aca="false">CONCATENATE(D854,E854,F854)</f>
        <v>2017121</v>
      </c>
      <c r="D854" s="1" t="n">
        <v>2017</v>
      </c>
      <c r="E854" s="1" t="n">
        <v>12</v>
      </c>
      <c r="F854" s="1" t="n">
        <v>1</v>
      </c>
      <c r="G854" s="1" t="n">
        <v>14</v>
      </c>
      <c r="H854" s="1" t="n">
        <v>47</v>
      </c>
      <c r="I854" s="1" t="n">
        <v>29</v>
      </c>
      <c r="J854" s="1" t="n">
        <v>902</v>
      </c>
      <c r="K854" s="1" t="s">
        <v>11</v>
      </c>
      <c r="L854" s="1" t="e">
        <f aca="false">IF(#REF!=#REF!,IF(K854="Stroke",IF(K855="Stroke",IF((J855-J854)&lt;0,1000+J855-J854,J855-J854),""),""),"")</f>
        <v>#REF!</v>
      </c>
      <c r="M854" s="1" t="s">
        <v>1</v>
      </c>
      <c r="N854" s="1" t="s">
        <v>2</v>
      </c>
      <c r="O854" s="1" t="n">
        <v>24</v>
      </c>
      <c r="P854" s="1" t="e">
        <f aca="false">IF(#REF!=#REF!,IF(K854="Stroke",IF(K855="Stroke",IF(#REF!=#REF!,IF(Q854=Q855,IF((J855-J854)&lt;0,1000+J855-J854-O854,J855-J854-O854),""),""),""),""),"")</f>
        <v>#REF!</v>
      </c>
      <c r="Q854" s="1" t="n">
        <v>3</v>
      </c>
      <c r="R854" s="1" t="e">
        <f aca="false">IF(#REF!&lt;&gt;#REF!,COUNTIFS($K$112:$K$1378,$K$112,#REF!,#REF!),"")</f>
        <v>#REF!</v>
      </c>
      <c r="S854" s="1" t="e">
        <f aca="false">IF(AND(#REF!&lt;&gt;#REF!,#REF!=#REF!,M854="positive",M855="negative"),1,"")</f>
        <v>#REF!</v>
      </c>
      <c r="T854" s="1" t="e">
        <f aca="false">IF(AND(#REF!=#REF!,K:K="stroke",M:M="positive",S854&lt;&gt;"1"),1,"")</f>
        <v>#REF!</v>
      </c>
      <c r="U854" s="1" t="e">
        <f aca="false">IF((AND(R854&lt;&gt;"",W854&lt;&gt;1,K:K="stroke",M:M="negative",#REF!=#REF!)),IF(W854&lt;&gt;0,"",1),"")</f>
        <v>#REF!</v>
      </c>
      <c r="V854" s="1" t="e">
        <f aca="false">IF(R854="","",(SUM(S854:U854)+W854))</f>
        <v>#REF!</v>
      </c>
      <c r="W854" s="1" t="e">
        <f aca="false">IF(#REF!&lt;&gt;#REF!,COUNTIFS($K$112:$K$1378,"up",#REF!,#REF!),"")</f>
        <v>#REF!</v>
      </c>
      <c r="X854" s="1" t="e">
        <f aca="false">IF(#REF!&lt;&gt;#REF!,COUNTIFS($K$112:$K$1378,"SRS",#REF!,#REF!),"")</f>
        <v>#REF!</v>
      </c>
      <c r="Y854" s="1" t="e">
        <f aca="false">IF(R854&lt;&gt;"",IF(R854=1,"",COUNTIFS($O$112:$O$1378,"&gt;40",#REF!,#REF!)),"")</f>
        <v>#REF!</v>
      </c>
      <c r="Z854" s="1" t="s">
        <v>77</v>
      </c>
    </row>
    <row r="855" customFormat="false" ht="15.75" hidden="false" customHeight="false" outlineLevel="0" collapsed="false">
      <c r="A855" s="5" t="n">
        <f aca="false">I855+(H855*60)+(G855*3600)</f>
        <v>53947</v>
      </c>
      <c r="B855" s="6" t="str">
        <f aca="false">CONCATENATE(D855,E855,F855,G855,H855,I855)</f>
        <v>201712114597</v>
      </c>
      <c r="C855" s="5" t="str">
        <f aca="false">CONCATENATE(D855,E855,F855)</f>
        <v>2017121</v>
      </c>
      <c r="D855" s="5" t="n">
        <v>2017</v>
      </c>
      <c r="E855" s="5" t="n">
        <v>12</v>
      </c>
      <c r="F855" s="5" t="n">
        <v>1</v>
      </c>
      <c r="G855" s="5" t="n">
        <v>14</v>
      </c>
      <c r="H855" s="5" t="n">
        <v>59</v>
      </c>
      <c r="I855" s="5" t="n">
        <v>7</v>
      </c>
      <c r="J855" s="5" t="n">
        <v>604</v>
      </c>
      <c r="K855" s="5" t="s">
        <v>11</v>
      </c>
      <c r="L855" s="5" t="e">
        <f aca="false">IF(#REF!=#REF!,IF(K855="Stroke",IF(K856="Stroke",IF((J856-J855)&lt;0,1000+J856-J855,J856-J855),""),""),"")</f>
        <v>#REF!</v>
      </c>
      <c r="M855" s="5" t="s">
        <v>1</v>
      </c>
      <c r="N855" s="5" t="s">
        <v>2</v>
      </c>
      <c r="O855" s="5" t="n">
        <v>6</v>
      </c>
      <c r="P855" s="5" t="e">
        <f aca="false">IF(#REF!=#REF!,IF(K855="Stroke",IF(K856="Stroke",IF(#REF!=#REF!,IF(Q855=Q856,IF((J856-J855)&lt;0,1000+J856-J855-O855,J856-J855-O855),""),""),""),""),"")</f>
        <v>#REF!</v>
      </c>
      <c r="Q855" s="5" t="n">
        <v>1</v>
      </c>
      <c r="R855" s="5" t="e">
        <f aca="false">IF(#REF!&lt;&gt;#REF!,COUNTIFS($K$112:$K$1378,$K$112,#REF!,#REF!),"")</f>
        <v>#REF!</v>
      </c>
      <c r="S855" s="5" t="e">
        <f aca="false">IF(AND(#REF!&lt;&gt;#REF!,#REF!=#REF!,M855="positive",M856="negative"),1,"")</f>
        <v>#REF!</v>
      </c>
      <c r="T855" s="5" t="e">
        <f aca="false">IF(AND(#REF!=#REF!,K:K="stroke",M:M="positive",S855&lt;&gt;"1"),1,"")</f>
        <v>#REF!</v>
      </c>
      <c r="U855" s="5" t="e">
        <f aca="false">IF((AND(R855&lt;&gt;"",W855&lt;&gt;1,K:K="stroke",M:M="negative",#REF!=#REF!)),IF(W855&lt;&gt;0,"",1),"")</f>
        <v>#REF!</v>
      </c>
      <c r="V855" s="5" t="e">
        <f aca="false">IF(R855="","",(SUM(S855:U855)+W855))</f>
        <v>#REF!</v>
      </c>
      <c r="W855" s="5" t="e">
        <f aca="false">IF(#REF!&lt;&gt;#REF!,COUNTIFS($K$112:$K$1378,"up",#REF!,#REF!),"")</f>
        <v>#REF!</v>
      </c>
      <c r="X855" s="5" t="e">
        <f aca="false">IF(#REF!&lt;&gt;#REF!,COUNTIFS($K$112:$K$1378,"SRS",#REF!,#REF!),"")</f>
        <v>#REF!</v>
      </c>
      <c r="Y855" s="5" t="e">
        <f aca="false">IF(R855&lt;&gt;"",IF(R855=1,"",COUNTIFS($O$112:$O$1378,"&gt;40",#REF!,#REF!)),"")</f>
        <v>#REF!</v>
      </c>
      <c r="Z855" s="5"/>
      <c r="AA855" s="5"/>
      <c r="AB855" s="5"/>
      <c r="AC855" s="5"/>
      <c r="AD855" s="5"/>
      <c r="AE855" s="5"/>
      <c r="AF855" s="5"/>
      <c r="AG855" s="5"/>
      <c r="AH855" s="5"/>
    </row>
    <row r="856" customFormat="false" ht="15.75" hidden="false" customHeight="false" outlineLevel="0" collapsed="false">
      <c r="A856" s="1" t="n">
        <f aca="false">I856+(H856*60)+(G856*3600)</f>
        <v>53947</v>
      </c>
      <c r="B856" s="2" t="str">
        <f aca="false">CONCATENATE(D856,E856,F856,G856,H856,I856)</f>
        <v>201712114597</v>
      </c>
      <c r="C856" s="1" t="str">
        <f aca="false">CONCATENATE(D856,E856,F856)</f>
        <v>2017121</v>
      </c>
      <c r="D856" s="1" t="n">
        <v>2017</v>
      </c>
      <c r="E856" s="1" t="n">
        <v>12</v>
      </c>
      <c r="F856" s="1" t="n">
        <v>1</v>
      </c>
      <c r="G856" s="1" t="n">
        <v>14</v>
      </c>
      <c r="H856" s="1" t="n">
        <v>59</v>
      </c>
      <c r="I856" s="1" t="n">
        <v>7</v>
      </c>
      <c r="J856" s="1" t="n">
        <v>683</v>
      </c>
      <c r="K856" s="1" t="s">
        <v>11</v>
      </c>
      <c r="L856" s="1" t="e">
        <f aca="false">IF(#REF!=#REF!,IF(K856="Stroke",IF(K857="Stroke",IF((J857-J856)&lt;0,1000+J857-J856,J857-J856),""),""),"")</f>
        <v>#REF!</v>
      </c>
      <c r="M856" s="1" t="s">
        <v>1</v>
      </c>
      <c r="N856" s="1" t="s">
        <v>2</v>
      </c>
      <c r="O856" s="1" t="n">
        <v>10</v>
      </c>
      <c r="P856" s="1" t="e">
        <f aca="false">IF(#REF!=#REF!,IF(K856="Stroke",IF(K857="Stroke",IF(#REF!=#REF!,IF(Q856=Q857,IF((J857-J856)&lt;0,1000+J857-J856-O856,J857-J856-O856),""),""),""),""),"")</f>
        <v>#REF!</v>
      </c>
      <c r="Q856" s="1" t="n">
        <v>2</v>
      </c>
      <c r="R856" s="1" t="e">
        <f aca="false">IF(#REF!&lt;&gt;#REF!,COUNTIFS($K$112:$K$1378,$K$112,#REF!,#REF!),"")</f>
        <v>#REF!</v>
      </c>
      <c r="S856" s="1" t="e">
        <f aca="false">IF(AND(#REF!&lt;&gt;#REF!,#REF!=#REF!,M856="positive",M857="negative"),1,"")</f>
        <v>#REF!</v>
      </c>
      <c r="T856" s="1" t="e">
        <f aca="false">IF(AND(#REF!=#REF!,K:K="stroke",M:M="positive",S856&lt;&gt;"1"),1,"")</f>
        <v>#REF!</v>
      </c>
      <c r="U856" s="1" t="e">
        <f aca="false">IF((AND(R856&lt;&gt;"",W856&lt;&gt;1,K:K="stroke",M:M="negative",#REF!=#REF!)),IF(W856&lt;&gt;0,"",1),"")</f>
        <v>#REF!</v>
      </c>
      <c r="V856" s="1" t="e">
        <f aca="false">IF(R856="","",(SUM(S856:U856)+W856))</f>
        <v>#REF!</v>
      </c>
      <c r="W856" s="1" t="e">
        <f aca="false">IF(#REF!&lt;&gt;#REF!,COUNTIFS($K$112:$K$1378,"up",#REF!,#REF!),"")</f>
        <v>#REF!</v>
      </c>
      <c r="X856" s="1" t="e">
        <f aca="false">IF(#REF!&lt;&gt;#REF!,COUNTIFS($K$112:$K$1378,"SRS",#REF!,#REF!),"")</f>
        <v>#REF!</v>
      </c>
      <c r="Y856" s="1" t="e">
        <f aca="false">IF(R856&lt;&gt;"",IF(R856=1,"",COUNTIFS($O$112:$O$1378,"&gt;40",#REF!,#REF!)),"")</f>
        <v>#REF!</v>
      </c>
    </row>
    <row r="857" customFormat="false" ht="15.75" hidden="false" customHeight="false" outlineLevel="0" collapsed="false">
      <c r="A857" s="1" t="n">
        <f aca="false">I857+(H857*60)+(G857*3600)</f>
        <v>53947</v>
      </c>
      <c r="B857" s="2" t="str">
        <f aca="false">CONCATENATE(D857,E857,F857,G857,H857,I857)</f>
        <v>201712114597</v>
      </c>
      <c r="C857" s="1" t="str">
        <f aca="false">CONCATENATE(D857,E857,F857)</f>
        <v>2017121</v>
      </c>
      <c r="D857" s="1" t="n">
        <v>2017</v>
      </c>
      <c r="E857" s="1" t="n">
        <v>12</v>
      </c>
      <c r="F857" s="1" t="n">
        <v>1</v>
      </c>
      <c r="G857" s="1" t="n">
        <v>14</v>
      </c>
      <c r="H857" s="1" t="n">
        <v>59</v>
      </c>
      <c r="I857" s="1" t="n">
        <v>7</v>
      </c>
      <c r="J857" s="1" t="n">
        <v>745</v>
      </c>
      <c r="K857" s="1" t="s">
        <v>11</v>
      </c>
      <c r="L857" s="1" t="e">
        <f aca="false">IF(#REF!=#REF!,IF(K857="Stroke",IF(K858="Stroke",IF((J858-J857)&lt;0,1000+J858-J857,J858-J857),""),""),"")</f>
        <v>#REF!</v>
      </c>
      <c r="M857" s="1" t="s">
        <v>1</v>
      </c>
      <c r="N857" s="1" t="s">
        <v>2</v>
      </c>
      <c r="O857" s="1" t="n">
        <v>4</v>
      </c>
      <c r="P857" s="1" t="e">
        <f aca="false">IF(#REF!=#REF!,IF(K857="Stroke",IF(K858="Stroke",IF(#REF!=#REF!,IF(Q857=Q858,IF((J858-J857)&lt;0,1000+J858-J857-O857,J858-J857-O857),""),""),""),""),"")</f>
        <v>#REF!</v>
      </c>
      <c r="Q857" s="1" t="n">
        <v>2</v>
      </c>
      <c r="R857" s="1" t="e">
        <f aca="false">IF(#REF!&lt;&gt;#REF!,COUNTIFS($K$112:$K$1378,$K$112,#REF!,#REF!),"")</f>
        <v>#REF!</v>
      </c>
      <c r="S857" s="1" t="e">
        <f aca="false">IF(AND(#REF!&lt;&gt;#REF!,#REF!=#REF!,M857="positive",M858="negative"),1,"")</f>
        <v>#REF!</v>
      </c>
      <c r="T857" s="1" t="e">
        <f aca="false">IF(AND(#REF!=#REF!,K:K="stroke",M:M="positive",S857&lt;&gt;"1"),1,"")</f>
        <v>#REF!</v>
      </c>
      <c r="U857" s="1" t="e">
        <f aca="false">IF((AND(R857&lt;&gt;"",W857&lt;&gt;1,K:K="stroke",M:M="negative",#REF!=#REF!)),IF(W857&lt;&gt;0,"",1),"")</f>
        <v>#REF!</v>
      </c>
      <c r="V857" s="1" t="e">
        <f aca="false">IF(R857="","",(SUM(S857:U857)+W857))</f>
        <v>#REF!</v>
      </c>
      <c r="W857" s="1" t="e">
        <f aca="false">IF(#REF!&lt;&gt;#REF!,COUNTIFS($K$112:$K$1378,"up",#REF!,#REF!),"")</f>
        <v>#REF!</v>
      </c>
      <c r="X857" s="1" t="e">
        <f aca="false">IF(#REF!&lt;&gt;#REF!,COUNTIFS($K$112:$K$1378,"SRS",#REF!,#REF!),"")</f>
        <v>#REF!</v>
      </c>
      <c r="Y857" s="1" t="e">
        <f aca="false">IF(R857&lt;&gt;"",IF(R857=1,"",COUNTIFS($O$112:$O$1378,"&gt;40",#REF!,#REF!)),"")</f>
        <v>#REF!</v>
      </c>
    </row>
    <row r="858" customFormat="false" ht="15.75" hidden="false" customHeight="false" outlineLevel="0" collapsed="false">
      <c r="A858" s="1" t="n">
        <f aca="false">I858+(H858*60)+(G858*3600)</f>
        <v>53947</v>
      </c>
      <c r="B858" s="2" t="str">
        <f aca="false">CONCATENATE(D858,E858,F858,G858,H858,I858)</f>
        <v>201712114597</v>
      </c>
      <c r="C858" s="1" t="str">
        <f aca="false">CONCATENATE(D858,E858,F858)</f>
        <v>2017121</v>
      </c>
      <c r="D858" s="1" t="n">
        <v>2017</v>
      </c>
      <c r="E858" s="1" t="n">
        <v>12</v>
      </c>
      <c r="F858" s="1" t="n">
        <v>1</v>
      </c>
      <c r="G858" s="1" t="n">
        <v>14</v>
      </c>
      <c r="H858" s="1" t="n">
        <v>59</v>
      </c>
      <c r="I858" s="1" t="n">
        <v>7</v>
      </c>
      <c r="J858" s="1" t="n">
        <v>772</v>
      </c>
      <c r="K858" s="1" t="s">
        <v>9</v>
      </c>
      <c r="L858" s="1" t="e">
        <f aca="false">IF(#REF!=#REF!,IF(K858="Stroke",IF(K859="Stroke",IF((J859-J858)&lt;0,1000+J859-J858,J859-J858),""),""),"")</f>
        <v>#REF!</v>
      </c>
      <c r="M858" s="1" t="s">
        <v>1</v>
      </c>
      <c r="N858" s="1" t="s">
        <v>2</v>
      </c>
      <c r="P858" s="1" t="e">
        <f aca="false">IF(#REF!=#REF!,IF(K858="Stroke",IF(K859="Stroke",IF(#REF!=#REF!,IF(Q858=Q859,IF((J859-J858)&lt;0,1000+J859-J858-O858,J859-J858-O858),""),""),""),""),"")</f>
        <v>#REF!</v>
      </c>
      <c r="R858" s="1" t="e">
        <f aca="false">IF(#REF!&lt;&gt;#REF!,COUNTIFS($K$112:$K$1378,$K$112,#REF!,#REF!),"")</f>
        <v>#REF!</v>
      </c>
      <c r="S858" s="1" t="e">
        <f aca="false">IF(AND(#REF!&lt;&gt;#REF!,#REF!=#REF!,M858="positive",M859="negative"),1,"")</f>
        <v>#REF!</v>
      </c>
      <c r="T858" s="1" t="e">
        <f aca="false">IF(AND(#REF!=#REF!,K:K="stroke",M:M="positive",S858&lt;&gt;"1"),1,"")</f>
        <v>#REF!</v>
      </c>
      <c r="U858" s="1" t="e">
        <f aca="false">IF((AND(R858&lt;&gt;"",W858&lt;&gt;1,K:K="stroke",M:M="negative",#REF!=#REF!)),IF(W858&lt;&gt;0,"",1),"")</f>
        <v>#REF!</v>
      </c>
      <c r="V858" s="1" t="e">
        <f aca="false">IF(R858="","",(SUM(S858:U858)+W858))</f>
        <v>#REF!</v>
      </c>
      <c r="W858" s="1" t="e">
        <f aca="false">IF(#REF!&lt;&gt;#REF!,COUNTIFS($K$112:$K$1378,"up",#REF!,#REF!),"")</f>
        <v>#REF!</v>
      </c>
      <c r="X858" s="1" t="e">
        <f aca="false">IF(#REF!&lt;&gt;#REF!,COUNTIFS($K$112:$K$1378,"SRS",#REF!,#REF!),"")</f>
        <v>#REF!</v>
      </c>
      <c r="Y858" s="1" t="e">
        <f aca="false">IF(R858&lt;&gt;"",IF(R858=1,"",COUNTIFS($O$112:$O$1378,"&gt;40",#REF!,#REF!)),"")</f>
        <v>#REF!</v>
      </c>
    </row>
    <row r="859" customFormat="false" ht="15.75" hidden="false" customHeight="false" outlineLevel="0" collapsed="false">
      <c r="A859" s="1" t="n">
        <f aca="false">I859+(H859*60)+(G859*3600)</f>
        <v>53947</v>
      </c>
      <c r="B859" s="2" t="str">
        <f aca="false">CONCATENATE(D859,E859,F859,G859,H859,I859)</f>
        <v>201712114597</v>
      </c>
      <c r="C859" s="1" t="str">
        <f aca="false">CONCATENATE(D859,E859,F859)</f>
        <v>2017121</v>
      </c>
      <c r="D859" s="1" t="n">
        <v>2017</v>
      </c>
      <c r="E859" s="1" t="n">
        <v>12</v>
      </c>
      <c r="F859" s="1" t="n">
        <v>1</v>
      </c>
      <c r="G859" s="1" t="n">
        <v>14</v>
      </c>
      <c r="H859" s="1" t="n">
        <v>59</v>
      </c>
      <c r="I859" s="1" t="n">
        <v>7</v>
      </c>
      <c r="J859" s="1" t="n">
        <v>789</v>
      </c>
      <c r="K859" s="1" t="s">
        <v>11</v>
      </c>
      <c r="L859" s="1" t="e">
        <f aca="false">IF(#REF!=#REF!,IF(K859="Stroke",IF(K860="Stroke",IF((J860-J859)&lt;0,1000+J860-J859,J860-J859),""),""),"")</f>
        <v>#REF!</v>
      </c>
      <c r="M859" s="1" t="s">
        <v>1</v>
      </c>
      <c r="N859" s="1" t="s">
        <v>2</v>
      </c>
      <c r="O859" s="1" t="n">
        <v>4</v>
      </c>
      <c r="P859" s="1" t="e">
        <f aca="false">IF(#REF!=#REF!,IF(K859="Stroke",IF(K860="Stroke",IF(#REF!=#REF!,IF(Q859=Q860,IF((J860-J859)&lt;0,1000+J860-J859-O859,J860-J859-O859),""),""),""),""),"")</f>
        <v>#REF!</v>
      </c>
      <c r="Q859" s="1" t="n">
        <v>2</v>
      </c>
      <c r="R859" s="1" t="e">
        <f aca="false">IF(#REF!&lt;&gt;#REF!,COUNTIFS($K$112:$K$1378,$K$112,#REF!,#REF!),"")</f>
        <v>#REF!</v>
      </c>
      <c r="S859" s="1" t="e">
        <f aca="false">IF(AND(#REF!&lt;&gt;#REF!,#REF!=#REF!,M859="positive",M860="negative"),1,"")</f>
        <v>#REF!</v>
      </c>
      <c r="T859" s="1" t="e">
        <f aca="false">IF(AND(#REF!=#REF!,K:K="stroke",M:M="positive",S859&lt;&gt;"1"),1,"")</f>
        <v>#REF!</v>
      </c>
      <c r="U859" s="1" t="e">
        <f aca="false">IF((AND(R859&lt;&gt;"",W859&lt;&gt;1,K:K="stroke",M:M="negative",#REF!=#REF!)),IF(W859&lt;&gt;0,"",1),"")</f>
        <v>#REF!</v>
      </c>
      <c r="V859" s="1" t="e">
        <f aca="false">IF(R859="","",(SUM(S859:U859)+W859))</f>
        <v>#REF!</v>
      </c>
      <c r="W859" s="1" t="e">
        <f aca="false">IF(#REF!&lt;&gt;#REF!,COUNTIFS($K$112:$K$1378,"up",#REF!,#REF!),"")</f>
        <v>#REF!</v>
      </c>
      <c r="X859" s="1" t="e">
        <f aca="false">IF(#REF!&lt;&gt;#REF!,COUNTIFS($K$112:$K$1378,"SRS",#REF!,#REF!),"")</f>
        <v>#REF!</v>
      </c>
      <c r="Y859" s="1" t="e">
        <f aca="false">IF(R859&lt;&gt;"",IF(R859=1,"",COUNTIFS($O$112:$O$1378,"&gt;40",#REF!,#REF!)),"")</f>
        <v>#REF!</v>
      </c>
    </row>
    <row r="860" customFormat="false" ht="15.75" hidden="false" customHeight="false" outlineLevel="0" collapsed="false">
      <c r="A860" s="1" t="n">
        <f aca="false">I860+(H860*60)+(G860*3600)</f>
        <v>53947</v>
      </c>
      <c r="B860" s="2" t="str">
        <f aca="false">CONCATENATE(D860,E860,F860,G860,H860,I860)</f>
        <v>201712114597</v>
      </c>
      <c r="C860" s="1" t="str">
        <f aca="false">CONCATENATE(D860,E860,F860)</f>
        <v>2017121</v>
      </c>
      <c r="D860" s="1" t="n">
        <v>2017</v>
      </c>
      <c r="E860" s="1" t="n">
        <v>12</v>
      </c>
      <c r="F860" s="1" t="n">
        <v>1</v>
      </c>
      <c r="G860" s="1" t="n">
        <v>14</v>
      </c>
      <c r="H860" s="1" t="n">
        <v>59</v>
      </c>
      <c r="I860" s="1" t="n">
        <v>7</v>
      </c>
      <c r="J860" s="1" t="n">
        <v>806</v>
      </c>
      <c r="K860" s="1" t="s">
        <v>11</v>
      </c>
      <c r="L860" s="1" t="e">
        <f aca="false">IF(#REF!=#REF!,IF(K860="Stroke",IF(K861="Stroke",IF((J861-J860)&lt;0,1000+J861-J860,J861-J860),""),""),"")</f>
        <v>#REF!</v>
      </c>
      <c r="M860" s="1" t="s">
        <v>1</v>
      </c>
      <c r="N860" s="1" t="s">
        <v>2</v>
      </c>
      <c r="O860" s="1" t="n">
        <v>2</v>
      </c>
      <c r="P860" s="1" t="e">
        <f aca="false">IF(#REF!=#REF!,IF(K860="Stroke",IF(K861="Stroke",IF(#REF!=#REF!,IF(Q860=Q861,IF((J861-J860)&lt;0,1000+J861-J860-O860,J861-J860-O860),""),""),""),""),"")</f>
        <v>#REF!</v>
      </c>
      <c r="Q860" s="1" t="n">
        <v>2</v>
      </c>
      <c r="R860" s="1" t="e">
        <f aca="false">IF(#REF!&lt;&gt;#REF!,COUNTIFS($K$112:$K$1378,$K$112,#REF!,#REF!),"")</f>
        <v>#REF!</v>
      </c>
      <c r="S860" s="1" t="e">
        <f aca="false">IF(AND(#REF!&lt;&gt;#REF!,#REF!=#REF!,M860="positive",M861="negative"),1,"")</f>
        <v>#REF!</v>
      </c>
      <c r="T860" s="1" t="e">
        <f aca="false">IF(AND(#REF!=#REF!,K:K="stroke",M:M="positive",S860&lt;&gt;"1"),1,"")</f>
        <v>#REF!</v>
      </c>
      <c r="U860" s="1" t="e">
        <f aca="false">IF((AND(R860&lt;&gt;"",W860&lt;&gt;1,K:K="stroke",M:M="negative",#REF!=#REF!)),IF(W860&lt;&gt;0,"",1),"")</f>
        <v>#REF!</v>
      </c>
      <c r="V860" s="1" t="e">
        <f aca="false">IF(R860="","",(SUM(S860:U860)+W860))</f>
        <v>#REF!</v>
      </c>
      <c r="W860" s="1" t="e">
        <f aca="false">IF(#REF!&lt;&gt;#REF!,COUNTIFS($K$112:$K$1378,"up",#REF!,#REF!),"")</f>
        <v>#REF!</v>
      </c>
      <c r="X860" s="1" t="e">
        <f aca="false">IF(#REF!&lt;&gt;#REF!,COUNTIFS($K$112:$K$1378,"SRS",#REF!,#REF!),"")</f>
        <v>#REF!</v>
      </c>
      <c r="Y860" s="1" t="e">
        <f aca="false">IF(R860&lt;&gt;"",IF(R860=1,"",COUNTIFS($O$112:$O$1378,"&gt;40",#REF!,#REF!)),"")</f>
        <v>#REF!</v>
      </c>
    </row>
    <row r="861" customFormat="false" ht="15.75" hidden="false" customHeight="false" outlineLevel="0" collapsed="false">
      <c r="A861" s="1" t="n">
        <f aca="false">I861+(H861*60)+(G861*3600)</f>
        <v>53947</v>
      </c>
      <c r="B861" s="2" t="str">
        <f aca="false">CONCATENATE(D861,E861,F861,G861,H861,I861)</f>
        <v>201712114597</v>
      </c>
      <c r="C861" s="1" t="str">
        <f aca="false">CONCATENATE(D861,E861,F861)</f>
        <v>2017121</v>
      </c>
      <c r="D861" s="1" t="n">
        <v>2017</v>
      </c>
      <c r="E861" s="1" t="n">
        <v>12</v>
      </c>
      <c r="F861" s="1" t="n">
        <v>1</v>
      </c>
      <c r="G861" s="1" t="n">
        <v>14</v>
      </c>
      <c r="H861" s="1" t="n">
        <v>59</v>
      </c>
      <c r="I861" s="1" t="n">
        <v>7</v>
      </c>
      <c r="J861" s="1" t="n">
        <v>837</v>
      </c>
      <c r="K861" s="1" t="s">
        <v>11</v>
      </c>
      <c r="L861" s="1" t="e">
        <f aca="false">IF(#REF!=#REF!,IF(K861="Stroke",IF(K862="Stroke",IF((J862-J861)&lt;0,1000+J862-J861,J862-J861),""),""),"")</f>
        <v>#REF!</v>
      </c>
      <c r="M861" s="1" t="s">
        <v>1</v>
      </c>
      <c r="N861" s="1" t="s">
        <v>2</v>
      </c>
      <c r="O861" s="1" t="n">
        <v>3</v>
      </c>
      <c r="P861" s="1" t="e">
        <f aca="false">IF(#REF!=#REF!,IF(K861="Stroke",IF(K862="Stroke",IF(#REF!=#REF!,IF(Q861=Q862,IF((J862-J861)&lt;0,1000+J862-J861-O861,J862-J861-O861),""),""),""),""),"")</f>
        <v>#REF!</v>
      </c>
      <c r="Q861" s="1" t="n">
        <v>2</v>
      </c>
      <c r="R861" s="1" t="e">
        <f aca="false">IF(#REF!&lt;&gt;#REF!,COUNTIFS($K$112:$K$1378,$K$112,#REF!,#REF!),"")</f>
        <v>#REF!</v>
      </c>
      <c r="S861" s="1" t="e">
        <f aca="false">IF(AND(#REF!&lt;&gt;#REF!,#REF!=#REF!,M861="positive",M862="negative"),1,"")</f>
        <v>#REF!</v>
      </c>
      <c r="T861" s="1" t="e">
        <f aca="false">IF(AND(#REF!=#REF!,K:K="stroke",M:M="positive",S861&lt;&gt;"1"),1,"")</f>
        <v>#REF!</v>
      </c>
      <c r="U861" s="1" t="e">
        <f aca="false">IF((AND(R861&lt;&gt;"",W861&lt;&gt;1,K:K="stroke",M:M="negative",#REF!=#REF!)),IF(W861&lt;&gt;0,"",1),"")</f>
        <v>#REF!</v>
      </c>
      <c r="V861" s="1" t="e">
        <f aca="false">IF(R861="","",(SUM(S861:U861)+W861))</f>
        <v>#REF!</v>
      </c>
      <c r="W861" s="1" t="e">
        <f aca="false">IF(#REF!&lt;&gt;#REF!,COUNTIFS($K$112:$K$1378,"up",#REF!,#REF!),"")</f>
        <v>#REF!</v>
      </c>
      <c r="X861" s="1" t="e">
        <f aca="false">IF(#REF!&lt;&gt;#REF!,COUNTIFS($K$112:$K$1378,"SRS",#REF!,#REF!),"")</f>
        <v>#REF!</v>
      </c>
      <c r="Y861" s="1" t="e">
        <f aca="false">IF(R861&lt;&gt;"",IF(R861=1,"",COUNTIFS($O$112:$O$1378,"&gt;40",#REF!,#REF!)),"")</f>
        <v>#REF!</v>
      </c>
    </row>
    <row r="862" customFormat="false" ht="15.75" hidden="false" customHeight="false" outlineLevel="0" collapsed="false">
      <c r="A862" s="1" t="n">
        <f aca="false">I862+(H862*60)+(G862*3600)</f>
        <v>53947</v>
      </c>
      <c r="B862" s="2" t="str">
        <f aca="false">CONCATENATE(D862,E862,F862,G862,H862,I862)</f>
        <v>201712114597</v>
      </c>
      <c r="C862" s="1" t="str">
        <f aca="false">CONCATENATE(D862,E862,F862)</f>
        <v>2017121</v>
      </c>
      <c r="D862" s="1" t="n">
        <v>2017</v>
      </c>
      <c r="E862" s="1" t="n">
        <v>12</v>
      </c>
      <c r="F862" s="1" t="n">
        <v>1</v>
      </c>
      <c r="G862" s="1" t="n">
        <v>14</v>
      </c>
      <c r="H862" s="1" t="n">
        <v>59</v>
      </c>
      <c r="I862" s="1" t="n">
        <v>7</v>
      </c>
      <c r="J862" s="1" t="n">
        <v>870</v>
      </c>
      <c r="K862" s="1" t="s">
        <v>11</v>
      </c>
      <c r="L862" s="1" t="e">
        <f aca="false">IF(#REF!=#REF!,IF(K862="Stroke",IF(K863="Stroke",IF((J863-J862)&lt;0,1000+J863-J862,J863-J862),""),""),"")</f>
        <v>#REF!</v>
      </c>
      <c r="M862" s="1" t="s">
        <v>1</v>
      </c>
      <c r="N862" s="1" t="s">
        <v>2</v>
      </c>
      <c r="O862" s="1" t="n">
        <v>3</v>
      </c>
      <c r="P862" s="1" t="e">
        <f aca="false">IF(#REF!=#REF!,IF(K862="Stroke",IF(K863="Stroke",IF(#REF!=#REF!,IF(Q862=Q863,IF((J863-J862)&lt;0,1000+J863-J862-O862,J863-J862-O862),""),""),""),""),"")</f>
        <v>#REF!</v>
      </c>
      <c r="Q862" s="1" t="n">
        <v>2</v>
      </c>
      <c r="R862" s="1" t="e">
        <f aca="false">IF(#REF!&lt;&gt;#REF!,COUNTIFS($K$112:$K$1378,$K$112,#REF!,#REF!),"")</f>
        <v>#REF!</v>
      </c>
      <c r="S862" s="1" t="e">
        <f aca="false">IF(AND(#REF!&lt;&gt;#REF!,#REF!=#REF!,M862="positive",M863="negative"),1,"")</f>
        <v>#REF!</v>
      </c>
      <c r="T862" s="1" t="e">
        <f aca="false">IF(AND(#REF!=#REF!,K:K="stroke",M:M="positive",S862&lt;&gt;"1"),1,"")</f>
        <v>#REF!</v>
      </c>
      <c r="U862" s="1" t="e">
        <f aca="false">IF((AND(R862&lt;&gt;"",W862&lt;&gt;1,K:K="stroke",M:M="negative",#REF!=#REF!)),IF(W862&lt;&gt;0,"",1),"")</f>
        <v>#REF!</v>
      </c>
      <c r="V862" s="1" t="e">
        <f aca="false">IF(R862="","",(SUM(S862:U862)+W862))</f>
        <v>#REF!</v>
      </c>
      <c r="W862" s="1" t="e">
        <f aca="false">IF(#REF!&lt;&gt;#REF!,COUNTIFS($K$112:$K$1378,"up",#REF!,#REF!),"")</f>
        <v>#REF!</v>
      </c>
      <c r="X862" s="1" t="e">
        <f aca="false">IF(#REF!&lt;&gt;#REF!,COUNTIFS($K$112:$K$1378,"SRS",#REF!,#REF!),"")</f>
        <v>#REF!</v>
      </c>
      <c r="Y862" s="1" t="e">
        <f aca="false">IF(R862&lt;&gt;"",IF(R862=1,"",COUNTIFS($O$112:$O$1378,"&gt;40",#REF!,#REF!)),"")</f>
        <v>#REF!</v>
      </c>
    </row>
    <row r="863" customFormat="false" ht="15.75" hidden="false" customHeight="false" outlineLevel="0" collapsed="false">
      <c r="A863" s="1" t="n">
        <f aca="false">I863+(H863*60)+(G863*3600)</f>
        <v>53947</v>
      </c>
      <c r="B863" s="2" t="str">
        <f aca="false">CONCATENATE(D863,E863,F863,G863,H863,I863)</f>
        <v>201712114597</v>
      </c>
      <c r="C863" s="1" t="str">
        <f aca="false">CONCATENATE(D863,E863,F863)</f>
        <v>2017121</v>
      </c>
      <c r="D863" s="1" t="n">
        <v>2017</v>
      </c>
      <c r="E863" s="1" t="n">
        <v>12</v>
      </c>
      <c r="F863" s="1" t="n">
        <v>1</v>
      </c>
      <c r="G863" s="1" t="n">
        <v>14</v>
      </c>
      <c r="H863" s="1" t="n">
        <v>59</v>
      </c>
      <c r="I863" s="1" t="n">
        <v>7</v>
      </c>
      <c r="J863" s="1" t="n">
        <v>899</v>
      </c>
      <c r="K863" s="1" t="s">
        <v>11</v>
      </c>
      <c r="L863" s="1" t="e">
        <f aca="false">IF(#REF!=#REF!,IF(K863="Stroke",IF(K864="Stroke",IF((J864-J863)&lt;0,1000+J864-J863,J864-J863),""),""),"")</f>
        <v>#REF!</v>
      </c>
      <c r="M863" s="1" t="s">
        <v>1</v>
      </c>
      <c r="N863" s="1" t="s">
        <v>2</v>
      </c>
      <c r="O863" s="1" t="n">
        <v>15</v>
      </c>
      <c r="P863" s="1" t="e">
        <f aca="false">IF(#REF!=#REF!,IF(K863="Stroke",IF(K864="Stroke",IF(#REF!=#REF!,IF(Q863=Q864,IF((J864-J863)&lt;0,1000+J864-J863-O863,J864-J863-O863),""),""),""),""),"")</f>
        <v>#REF!</v>
      </c>
      <c r="Q863" s="1" t="n">
        <v>2</v>
      </c>
      <c r="R863" s="1" t="e">
        <f aca="false">IF(#REF!&lt;&gt;#REF!,COUNTIFS($K$112:$K$1378,$K$112,#REF!,#REF!),"")</f>
        <v>#REF!</v>
      </c>
      <c r="S863" s="1" t="e">
        <f aca="false">IF(AND(#REF!&lt;&gt;#REF!,#REF!=#REF!,M863="positive",M864="negative"),1,"")</f>
        <v>#REF!</v>
      </c>
      <c r="T863" s="1" t="e">
        <f aca="false">IF(AND(#REF!=#REF!,K:K="stroke",M:M="positive",S863&lt;&gt;"1"),1,"")</f>
        <v>#REF!</v>
      </c>
      <c r="U863" s="1" t="e">
        <f aca="false">IF((AND(R863&lt;&gt;"",W863&lt;&gt;1,K:K="stroke",M:M="negative",#REF!=#REF!)),IF(W863&lt;&gt;0,"",1),"")</f>
        <v>#REF!</v>
      </c>
      <c r="V863" s="1" t="e">
        <f aca="false">IF(R863="","",(SUM(S863:U863)+W863))</f>
        <v>#REF!</v>
      </c>
      <c r="W863" s="1" t="e">
        <f aca="false">IF(#REF!&lt;&gt;#REF!,COUNTIFS($K$112:$K$1378,"up",#REF!,#REF!),"")</f>
        <v>#REF!</v>
      </c>
      <c r="X863" s="1" t="e">
        <f aca="false">IF(#REF!&lt;&gt;#REF!,COUNTIFS($K$112:$K$1378,"SRS",#REF!,#REF!),"")</f>
        <v>#REF!</v>
      </c>
      <c r="Y863" s="1" t="e">
        <f aca="false">IF(R863&lt;&gt;"",IF(R863=1,"",COUNTIFS($O$112:$O$1378,"&gt;40",#REF!,#REF!)),"")</f>
        <v>#REF!</v>
      </c>
    </row>
    <row r="864" customFormat="false" ht="15.75" hidden="false" customHeight="false" outlineLevel="0" collapsed="false">
      <c r="A864" s="1" t="n">
        <f aca="false">I864+(H864*60)+(G864*3600)</f>
        <v>53947</v>
      </c>
      <c r="B864" s="2" t="str">
        <f aca="false">CONCATENATE(D864,E864,F864,G864,H864,I864)</f>
        <v>201712114597</v>
      </c>
      <c r="C864" s="1" t="str">
        <f aca="false">CONCATENATE(D864,E864,F864)</f>
        <v>2017121</v>
      </c>
      <c r="D864" s="1" t="n">
        <v>2017</v>
      </c>
      <c r="E864" s="1" t="n">
        <v>12</v>
      </c>
      <c r="F864" s="1" t="n">
        <v>1</v>
      </c>
      <c r="G864" s="1" t="n">
        <v>14</v>
      </c>
      <c r="H864" s="1" t="n">
        <v>59</v>
      </c>
      <c r="I864" s="1" t="n">
        <v>7</v>
      </c>
      <c r="J864" s="1" t="n">
        <v>963</v>
      </c>
      <c r="K864" s="1" t="s">
        <v>11</v>
      </c>
      <c r="L864" s="1" t="e">
        <f aca="false">IF(#REF!=#REF!,IF(K864="Stroke",IF(K865="Stroke",IF((J865-J864)&lt;0,1000+J865-J864,J865-J864),""),""),"")</f>
        <v>#REF!</v>
      </c>
      <c r="M864" s="1" t="s">
        <v>1</v>
      </c>
      <c r="N864" s="1" t="s">
        <v>2</v>
      </c>
      <c r="O864" s="1" t="n">
        <v>7</v>
      </c>
      <c r="P864" s="1" t="e">
        <f aca="false">IF(#REF!=#REF!,IF(K864="Stroke",IF(K865="Stroke",IF(#REF!=#REF!,IF(Q864=Q865,IF((J865-J864)&lt;0,1000+J865-J864-O864,J865-J864-O864),""),""),""),""),"")</f>
        <v>#REF!</v>
      </c>
      <c r="Q864" s="1" t="n">
        <v>2</v>
      </c>
      <c r="R864" s="1" t="e">
        <f aca="false">IF(#REF!&lt;&gt;#REF!,COUNTIFS($K$112:$K$1378,$K$112,#REF!,#REF!),"")</f>
        <v>#REF!</v>
      </c>
      <c r="S864" s="1" t="e">
        <f aca="false">IF(AND(#REF!&lt;&gt;#REF!,#REF!=#REF!,M864="positive",M865="negative"),1,"")</f>
        <v>#REF!</v>
      </c>
      <c r="T864" s="1" t="e">
        <f aca="false">IF(AND(#REF!=#REF!,K:K="stroke",M:M="positive",S864&lt;&gt;"1"),1,"")</f>
        <v>#REF!</v>
      </c>
      <c r="U864" s="1" t="e">
        <f aca="false">IF((AND(R864&lt;&gt;"",W864&lt;&gt;1,K:K="stroke",M:M="negative",#REF!=#REF!)),IF(W864&lt;&gt;0,"",1),"")</f>
        <v>#REF!</v>
      </c>
      <c r="V864" s="1" t="e">
        <f aca="false">IF(R864="","",(SUM(S864:U864)+W864))</f>
        <v>#REF!</v>
      </c>
      <c r="W864" s="1" t="e">
        <f aca="false">IF(#REF!&lt;&gt;#REF!,COUNTIFS($K$112:$K$1378,"up",#REF!,#REF!),"")</f>
        <v>#REF!</v>
      </c>
      <c r="X864" s="1" t="e">
        <f aca="false">IF(#REF!&lt;&gt;#REF!,COUNTIFS($K$112:$K$1378,"SRS",#REF!,#REF!),"")</f>
        <v>#REF!</v>
      </c>
      <c r="Y864" s="1" t="e">
        <f aca="false">IF(R864&lt;&gt;"",IF(R864=1,"",COUNTIFS($O$112:$O$1378,"&gt;40",#REF!,#REF!)),"")</f>
        <v>#REF!</v>
      </c>
    </row>
    <row r="865" customFormat="false" ht="15.75" hidden="false" customHeight="false" outlineLevel="0" collapsed="false">
      <c r="A865" s="1" t="n">
        <f aca="false">I865+(H865*60)+(G865*3600)</f>
        <v>53948</v>
      </c>
      <c r="B865" s="2" t="str">
        <f aca="false">CONCATENATE(D865,E865,F865,G865,H865,I865)</f>
        <v>201712114598</v>
      </c>
      <c r="C865" s="1" t="str">
        <f aca="false">CONCATENATE(D865,E865,F865)</f>
        <v>2017121</v>
      </c>
      <c r="D865" s="1" t="n">
        <v>2017</v>
      </c>
      <c r="E865" s="1" t="n">
        <v>12</v>
      </c>
      <c r="F865" s="1" t="n">
        <v>1</v>
      </c>
      <c r="G865" s="1" t="n">
        <v>14</v>
      </c>
      <c r="H865" s="1" t="n">
        <v>59</v>
      </c>
      <c r="I865" s="1" t="n">
        <v>8</v>
      </c>
      <c r="J865" s="1" t="n">
        <v>3</v>
      </c>
      <c r="K865" s="1" t="s">
        <v>11</v>
      </c>
      <c r="L865" s="1" t="e">
        <f aca="false">IF(#REF!=#REF!,IF(K865="Stroke",IF(K866="Stroke",IF((J866-J865)&lt;0,1000+J866-J865,J866-J865),""),""),"")</f>
        <v>#REF!</v>
      </c>
      <c r="M865" s="1" t="s">
        <v>1</v>
      </c>
      <c r="N865" s="1" t="s">
        <v>2</v>
      </c>
      <c r="O865" s="1" t="n">
        <v>3</v>
      </c>
      <c r="P865" s="1" t="e">
        <f aca="false">IF(#REF!=#REF!,IF(K865="Stroke",IF(K866="Stroke",IF(#REF!=#REF!,IF(Q865=Q866,IF((J866-J865)&lt;0,1000+J866-J865-O865,J866-J865-O865),""),""),""),""),"")</f>
        <v>#REF!</v>
      </c>
      <c r="Q865" s="1" t="n">
        <v>2</v>
      </c>
      <c r="R865" s="1" t="e">
        <f aca="false">IF(#REF!&lt;&gt;#REF!,COUNTIFS($K$112:$K$1378,$K$112,#REF!,#REF!),"")</f>
        <v>#REF!</v>
      </c>
      <c r="S865" s="1" t="e">
        <f aca="false">IF(AND(#REF!&lt;&gt;#REF!,#REF!=#REF!,M865="positive",M866="negative"),1,"")</f>
        <v>#REF!</v>
      </c>
      <c r="T865" s="1" t="e">
        <f aca="false">IF(AND(#REF!=#REF!,K:K="stroke",M:M="positive",S865&lt;&gt;"1"),1,"")</f>
        <v>#REF!</v>
      </c>
      <c r="U865" s="1" t="e">
        <f aca="false">IF((AND(R865&lt;&gt;"",W865&lt;&gt;1,K:K="stroke",M:M="negative",#REF!=#REF!)),IF(W865&lt;&gt;0,"",1),"")</f>
        <v>#REF!</v>
      </c>
      <c r="V865" s="1" t="e">
        <f aca="false">IF(R865="","",(SUM(S865:U865)+W865))</f>
        <v>#REF!</v>
      </c>
      <c r="W865" s="1" t="e">
        <f aca="false">IF(#REF!&lt;&gt;#REF!,COUNTIFS($K$112:$K$1378,"up",#REF!,#REF!),"")</f>
        <v>#REF!</v>
      </c>
      <c r="X865" s="1" t="e">
        <f aca="false">IF(#REF!&lt;&gt;#REF!,COUNTIFS($K$112:$K$1378,"SRS",#REF!,#REF!),"")</f>
        <v>#REF!</v>
      </c>
      <c r="Y865" s="1" t="e">
        <f aca="false">IF(R865&lt;&gt;"",IF(R865=1,"",COUNTIFS($O$112:$O$1378,"&gt;40",#REF!,#REF!)),"")</f>
        <v>#REF!</v>
      </c>
    </row>
    <row r="866" customFormat="false" ht="15.75" hidden="false" customHeight="false" outlineLevel="0" collapsed="false">
      <c r="A866" s="1" t="n">
        <f aca="false">I866+(H866*60)+(G866*3600)</f>
        <v>53948</v>
      </c>
      <c r="B866" s="2" t="str">
        <f aca="false">CONCATENATE(D866,E866,F866,G866,H866,I866)</f>
        <v>201712114598</v>
      </c>
      <c r="C866" s="1" t="str">
        <f aca="false">CONCATENATE(D866,E866,F866)</f>
        <v>2017121</v>
      </c>
      <c r="D866" s="1" t="n">
        <v>2017</v>
      </c>
      <c r="E866" s="1" t="n">
        <v>12</v>
      </c>
      <c r="F866" s="1" t="n">
        <v>1</v>
      </c>
      <c r="G866" s="1" t="n">
        <v>14</v>
      </c>
      <c r="H866" s="1" t="n">
        <v>59</v>
      </c>
      <c r="I866" s="1" t="n">
        <v>8</v>
      </c>
      <c r="J866" s="1" t="n">
        <v>38</v>
      </c>
      <c r="K866" s="1" t="s">
        <v>11</v>
      </c>
      <c r="L866" s="1" t="e">
        <f aca="false">IF(#REF!=#REF!,IF(K866="Stroke",IF(K867="Stroke",IF((J867-J866)&lt;0,1000+J867-J866,J867-J866),""),""),"")</f>
        <v>#REF!</v>
      </c>
      <c r="M866" s="1" t="s">
        <v>1</v>
      </c>
      <c r="N866" s="1" t="s">
        <v>2</v>
      </c>
      <c r="O866" s="1" t="n">
        <v>97</v>
      </c>
      <c r="P866" s="1" t="e">
        <f aca="false">IF(#REF!=#REF!,IF(K866="Stroke",IF(K867="Stroke",IF(#REF!=#REF!,IF(Q866=Q867,IF((J867-J866)&lt;0,1000+J867-J866-O866,J867-J866-O866),""),""),""),""),"")</f>
        <v>#REF!</v>
      </c>
      <c r="Q866" s="1" t="n">
        <v>2</v>
      </c>
      <c r="R866" s="1" t="e">
        <f aca="false">IF(#REF!&lt;&gt;#REF!,COUNTIFS($K$112:$K$1378,$K$112,#REF!,#REF!),"")</f>
        <v>#REF!</v>
      </c>
      <c r="S866" s="1" t="e">
        <f aca="false">IF(AND(#REF!&lt;&gt;#REF!,#REF!=#REF!,M866="positive",M867="negative"),1,"")</f>
        <v>#REF!</v>
      </c>
      <c r="T866" s="1" t="e">
        <f aca="false">IF(AND(#REF!=#REF!,K:K="stroke",M:M="positive",S866&lt;&gt;"1"),1,"")</f>
        <v>#REF!</v>
      </c>
      <c r="U866" s="1" t="e">
        <f aca="false">IF((AND(R866&lt;&gt;"",W866&lt;&gt;1,K:K="stroke",M:M="negative",#REF!=#REF!)),IF(W866&lt;&gt;0,"",1),"")</f>
        <v>#REF!</v>
      </c>
      <c r="V866" s="1" t="e">
        <f aca="false">IF(R866="","",(SUM(S866:U866)+W866))</f>
        <v>#REF!</v>
      </c>
      <c r="W866" s="1" t="e">
        <f aca="false">IF(#REF!&lt;&gt;#REF!,COUNTIFS($K$112:$K$1378,"up",#REF!,#REF!),"")</f>
        <v>#REF!</v>
      </c>
      <c r="X866" s="1" t="e">
        <f aca="false">IF(#REF!&lt;&gt;#REF!,COUNTIFS($K$112:$K$1378,"SRS",#REF!,#REF!),"")</f>
        <v>#REF!</v>
      </c>
      <c r="Y866" s="1" t="e">
        <f aca="false">IF(R866&lt;&gt;"",IF(R866=1,"",COUNTIFS($O$112:$O$1378,"&gt;40",#REF!,#REF!)),"")</f>
        <v>#REF!</v>
      </c>
    </row>
    <row r="867" customFormat="false" ht="15.75" hidden="false" customHeight="false" outlineLevel="0" collapsed="false">
      <c r="A867" s="1" t="n">
        <f aca="false">I867+(H867*60)+(G867*3600)</f>
        <v>53948</v>
      </c>
      <c r="B867" s="2" t="str">
        <f aca="false">CONCATENATE(D867,E867,F867,G867,H867,I867)</f>
        <v>201712114598</v>
      </c>
      <c r="C867" s="1" t="str">
        <f aca="false">CONCATENATE(D867,E867,F867)</f>
        <v>2017121</v>
      </c>
      <c r="D867" s="1" t="n">
        <v>2017</v>
      </c>
      <c r="E867" s="1" t="n">
        <v>12</v>
      </c>
      <c r="F867" s="1" t="n">
        <v>1</v>
      </c>
      <c r="G867" s="1" t="n">
        <v>14</v>
      </c>
      <c r="H867" s="1" t="n">
        <v>59</v>
      </c>
      <c r="I867" s="1" t="n">
        <v>8</v>
      </c>
      <c r="J867" s="1" t="n">
        <v>176</v>
      </c>
      <c r="K867" s="1" t="s">
        <v>11</v>
      </c>
      <c r="L867" s="1" t="e">
        <f aca="false">IF(#REF!=#REF!,IF(K867="Stroke",IF(K868="Stroke",IF((J868-J867)&lt;0,1000+J868-J867,J868-J867),""),""),"")</f>
        <v>#REF!</v>
      </c>
      <c r="M867" s="1" t="s">
        <v>1</v>
      </c>
      <c r="N867" s="1" t="s">
        <v>2</v>
      </c>
      <c r="O867" s="1" t="n">
        <v>45</v>
      </c>
      <c r="P867" s="1" t="e">
        <f aca="false">IF(#REF!=#REF!,IF(K867="Stroke",IF(K868="Stroke",IF(#REF!=#REF!,IF(Q867=Q868,IF((J868-J867)&lt;0,1000+J868-J867-O867,J868-J867-O867),""),""),""),""),"")</f>
        <v>#REF!</v>
      </c>
      <c r="Q867" s="1" t="n">
        <v>2</v>
      </c>
      <c r="R867" s="1" t="e">
        <f aca="false">IF(#REF!&lt;&gt;#REF!,COUNTIFS($K$112:$K$1378,$K$112,#REF!,#REF!),"")</f>
        <v>#REF!</v>
      </c>
      <c r="S867" s="1" t="e">
        <f aca="false">IF(AND(#REF!&lt;&gt;#REF!,#REF!=#REF!,M867="positive",M868="negative"),1,"")</f>
        <v>#REF!</v>
      </c>
      <c r="T867" s="1" t="e">
        <f aca="false">IF(AND(#REF!=#REF!,K:K="stroke",M:M="positive",S867&lt;&gt;"1"),1,"")</f>
        <v>#REF!</v>
      </c>
      <c r="U867" s="1" t="e">
        <f aca="false">IF((AND(R867&lt;&gt;"",W867&lt;&gt;1,K:K="stroke",M:M="negative",#REF!=#REF!)),IF(W867&lt;&gt;0,"",1),"")</f>
        <v>#REF!</v>
      </c>
      <c r="V867" s="1" t="e">
        <f aca="false">IF(R867="","",(SUM(S867:U867)+W867))</f>
        <v>#REF!</v>
      </c>
      <c r="W867" s="1" t="e">
        <f aca="false">IF(#REF!&lt;&gt;#REF!,COUNTIFS($K$112:$K$1378,"up",#REF!,#REF!),"")</f>
        <v>#REF!</v>
      </c>
      <c r="X867" s="1" t="e">
        <f aca="false">IF(#REF!&lt;&gt;#REF!,COUNTIFS($K$112:$K$1378,"SRS",#REF!,#REF!),"")</f>
        <v>#REF!</v>
      </c>
      <c r="Y867" s="1" t="e">
        <f aca="false">IF(R867&lt;&gt;"",IF(R867=1,"",COUNTIFS($O$112:$O$1378,"&gt;40",#REF!,#REF!)),"")</f>
        <v>#REF!</v>
      </c>
    </row>
    <row r="868" customFormat="false" ht="15.75" hidden="false" customHeight="false" outlineLevel="0" collapsed="false">
      <c r="A868" s="1" t="n">
        <f aca="false">I868+(H868*60)+(G868*3600)</f>
        <v>53948</v>
      </c>
      <c r="B868" s="2" t="str">
        <f aca="false">CONCATENATE(D868,E868,F868,G868,H868,I868)</f>
        <v>201712114598</v>
      </c>
      <c r="C868" s="1" t="str">
        <f aca="false">CONCATENATE(D868,E868,F868)</f>
        <v>2017121</v>
      </c>
      <c r="D868" s="1" t="n">
        <v>2017</v>
      </c>
      <c r="E868" s="1" t="n">
        <v>12</v>
      </c>
      <c r="F868" s="1" t="n">
        <v>1</v>
      </c>
      <c r="G868" s="1" t="n">
        <v>14</v>
      </c>
      <c r="H868" s="1" t="n">
        <v>59</v>
      </c>
      <c r="I868" s="1" t="n">
        <v>8</v>
      </c>
      <c r="J868" s="1" t="n">
        <v>273</v>
      </c>
      <c r="K868" s="1" t="s">
        <v>11</v>
      </c>
      <c r="L868" s="1" t="e">
        <f aca="false">IF(#REF!=#REF!,IF(K868="Stroke",IF(K869="Stroke",IF((J869-J868)&lt;0,1000+J869-J868,J869-J868),""),""),"")</f>
        <v>#REF!</v>
      </c>
      <c r="M868" s="1" t="s">
        <v>1</v>
      </c>
      <c r="N868" s="1" t="s">
        <v>2</v>
      </c>
      <c r="O868" s="1" t="n">
        <v>32</v>
      </c>
      <c r="P868" s="1" t="e">
        <f aca="false">IF(#REF!=#REF!,IF(K868="Stroke",IF(K869="Stroke",IF(#REF!=#REF!,IF(Q868=Q869,IF((J869-J868)&lt;0,1000+J869-J868-O868,J869-J868-O868),""),""),""),""),"")</f>
        <v>#REF!</v>
      </c>
      <c r="Q868" s="1" t="n">
        <v>2</v>
      </c>
      <c r="R868" s="1" t="e">
        <f aca="false">IF(#REF!&lt;&gt;#REF!,COUNTIFS($K$112:$K$1378,$K$112,#REF!,#REF!),"")</f>
        <v>#REF!</v>
      </c>
      <c r="S868" s="1" t="e">
        <f aca="false">IF(AND(#REF!&lt;&gt;#REF!,#REF!=#REF!,M868="positive",M869="negative"),1,"")</f>
        <v>#REF!</v>
      </c>
      <c r="T868" s="1" t="e">
        <f aca="false">IF(AND(#REF!=#REF!,K:K="stroke",M:M="positive",S868&lt;&gt;"1"),1,"")</f>
        <v>#REF!</v>
      </c>
      <c r="U868" s="1" t="e">
        <f aca="false">IF((AND(R868&lt;&gt;"",W868&lt;&gt;1,K:K="stroke",M:M="negative",#REF!=#REF!)),IF(W868&lt;&gt;0,"",1),"")</f>
        <v>#REF!</v>
      </c>
      <c r="V868" s="1" t="e">
        <f aca="false">IF(R868="","",(SUM(S868:U868)+W868))</f>
        <v>#REF!</v>
      </c>
      <c r="W868" s="1" t="e">
        <f aca="false">IF(#REF!&lt;&gt;#REF!,COUNTIFS($K$112:$K$1378,"up",#REF!,#REF!),"")</f>
        <v>#REF!</v>
      </c>
      <c r="X868" s="1" t="e">
        <f aca="false">IF(#REF!&lt;&gt;#REF!,COUNTIFS($K$112:$K$1378,"SRS",#REF!,#REF!),"")</f>
        <v>#REF!</v>
      </c>
      <c r="Y868" s="1" t="e">
        <f aca="false">IF(R868&lt;&gt;"",IF(R868=1,"",COUNTIFS($O$112:$O$1378,"&gt;40",#REF!,#REF!)),"")</f>
        <v>#REF!</v>
      </c>
    </row>
    <row r="869" s="5" customFormat="true" ht="15.75" hidden="false" customHeight="false" outlineLevel="0" collapsed="false">
      <c r="A869" s="1" t="n">
        <f aca="false">I869+(H869*60)+(G869*3600)</f>
        <v>53948</v>
      </c>
      <c r="B869" s="2" t="str">
        <f aca="false">CONCATENATE(D869,E869,F869,G869,H869,I869)</f>
        <v>201712114598</v>
      </c>
      <c r="C869" s="1" t="str">
        <f aca="false">CONCATENATE(D869,E869,F869)</f>
        <v>2017121</v>
      </c>
      <c r="D869" s="1" t="n">
        <v>2017</v>
      </c>
      <c r="E869" s="1" t="n">
        <v>12</v>
      </c>
      <c r="F869" s="1" t="n">
        <v>1</v>
      </c>
      <c r="G869" s="1" t="n">
        <v>14</v>
      </c>
      <c r="H869" s="1" t="n">
        <v>59</v>
      </c>
      <c r="I869" s="1" t="n">
        <v>8</v>
      </c>
      <c r="J869" s="1" t="n">
        <v>284</v>
      </c>
      <c r="K869" s="1" t="s">
        <v>4</v>
      </c>
      <c r="L869" s="1" t="e">
        <f aca="false">IF(#REF!=#REF!,IF(K869="Stroke",IF(K870="Stroke",IF((J870-J869)&lt;0,1000+J870-J869,J870-J869),""),""),"")</f>
        <v>#REF!</v>
      </c>
      <c r="M869" s="1" t="s">
        <v>1</v>
      </c>
      <c r="N869" s="1" t="s">
        <v>2</v>
      </c>
      <c r="O869" s="1" t="n">
        <v>0</v>
      </c>
      <c r="P869" s="1" t="e">
        <f aca="false">IF(#REF!=#REF!,IF(K869="Stroke",IF(K870="Stroke",IF(#REF!=#REF!,IF(Q869=Q870,IF((J870-J869)&lt;0,1000+J870-J869-O869,J870-J869-O869),""),""),""),""),"")</f>
        <v>#REF!</v>
      </c>
      <c r="Q869" s="1" t="n">
        <v>2</v>
      </c>
      <c r="R869" s="1" t="e">
        <f aca="false">IF(#REF!&lt;&gt;#REF!,COUNTIFS($K$112:$K$1378,$K$112,#REF!,#REF!),"")</f>
        <v>#REF!</v>
      </c>
      <c r="S869" s="1" t="e">
        <f aca="false">IF(AND(#REF!&lt;&gt;#REF!,#REF!=#REF!,M869="positive",M870="negative"),1,"")</f>
        <v>#REF!</v>
      </c>
      <c r="T869" s="1" t="e">
        <f aca="false">IF(AND(#REF!=#REF!,K:K="stroke",M:M="positive",S869&lt;&gt;"1"),1,"")</f>
        <v>#REF!</v>
      </c>
      <c r="U869" s="1" t="e">
        <f aca="false">IF((AND(R869&lt;&gt;"",W869&lt;&gt;1,K:K="stroke",M:M="negative",#REF!=#REF!)),IF(W869&lt;&gt;0,"",1),"")</f>
        <v>#REF!</v>
      </c>
      <c r="V869" s="1" t="e">
        <f aca="false">IF(R869="","",(SUM(S869:U869)+W869))</f>
        <v>#REF!</v>
      </c>
      <c r="W869" s="1" t="e">
        <f aca="false">IF(#REF!&lt;&gt;#REF!,COUNTIFS($K$112:$K$1378,"up",#REF!,#REF!),"")</f>
        <v>#REF!</v>
      </c>
      <c r="X869" s="1" t="e">
        <f aca="false">IF(#REF!&lt;&gt;#REF!,COUNTIFS($K$112:$K$1378,"SRS",#REF!,#REF!),"")</f>
        <v>#REF!</v>
      </c>
      <c r="Y869" s="1" t="e">
        <f aca="false">IF(R869&lt;&gt;"",IF(R869=1,"",COUNTIFS($O$112:$O$1378,"&gt;40",#REF!,#REF!)),"")</f>
        <v>#REF!</v>
      </c>
      <c r="Z869" s="1"/>
      <c r="AA869" s="1"/>
      <c r="AB869" s="1"/>
      <c r="AC869" s="1"/>
      <c r="AD869" s="1"/>
      <c r="AE869" s="1"/>
      <c r="AF869" s="1"/>
      <c r="AG869" s="1"/>
      <c r="AH869" s="1"/>
    </row>
    <row r="870" s="11" customFormat="true" ht="15.75" hidden="false" customHeight="false" outlineLevel="0" collapsed="false">
      <c r="A870" s="5" t="n">
        <f aca="false">I870+(H870*60)+(G870*3600)</f>
        <v>54392</v>
      </c>
      <c r="B870" s="6" t="str">
        <f aca="false">CONCATENATE(D870,E870,F870,G870,H870,I870)</f>
        <v>201712115632</v>
      </c>
      <c r="C870" s="5" t="str">
        <f aca="false">CONCATENATE(D870,E870,F870)</f>
        <v>2017121</v>
      </c>
      <c r="D870" s="5" t="n">
        <v>2017</v>
      </c>
      <c r="E870" s="5" t="n">
        <v>12</v>
      </c>
      <c r="F870" s="5" t="n">
        <v>1</v>
      </c>
      <c r="G870" s="5" t="n">
        <v>15</v>
      </c>
      <c r="H870" s="5" t="n">
        <v>6</v>
      </c>
      <c r="I870" s="5" t="n">
        <v>32</v>
      </c>
      <c r="J870" s="5" t="n">
        <v>313</v>
      </c>
      <c r="K870" s="5" t="s">
        <v>11</v>
      </c>
      <c r="L870" s="5" t="e">
        <f aca="false">IF(#REF!=#REF!,IF(K870="Stroke",IF(K871="Stroke",IF((J871-J870)&lt;0,1000+J871-J870,J871-J870),""),""),"")</f>
        <v>#REF!</v>
      </c>
      <c r="M870" s="5" t="s">
        <v>1</v>
      </c>
      <c r="N870" s="5" t="s">
        <v>2</v>
      </c>
      <c r="O870" s="5" t="n">
        <v>6</v>
      </c>
      <c r="P870" s="5" t="e">
        <f aca="false">IF(#REF!=#REF!,IF(K870="Stroke",IF(K871="Stroke",IF(#REF!=#REF!,IF(Q870=Q871,IF((J871-J870)&lt;0,1000+J871-J870-O870,J871-J870-O870),""),""),""),""),"")</f>
        <v>#REF!</v>
      </c>
      <c r="Q870" s="5" t="n">
        <v>1</v>
      </c>
      <c r="R870" s="5" t="e">
        <f aca="false">IF(#REF!&lt;&gt;#REF!,COUNTIFS($K$112:$K$1378,$K$112,#REF!,#REF!),"")</f>
        <v>#REF!</v>
      </c>
      <c r="S870" s="5" t="e">
        <f aca="false">IF(AND(#REF!&lt;&gt;#REF!,#REF!=#REF!,M870="positive",M871="negative"),1,"")</f>
        <v>#REF!</v>
      </c>
      <c r="T870" s="5" t="e">
        <f aca="false">IF(AND(#REF!=#REF!,K:K="stroke",M:M="positive",S870&lt;&gt;"1"),1,"")</f>
        <v>#REF!</v>
      </c>
      <c r="U870" s="5" t="e">
        <f aca="false">IF((AND(R870&lt;&gt;"",W870&lt;&gt;1,K:K="stroke",M:M="negative",#REF!=#REF!)),IF(W870&lt;&gt;0,"",1),"")</f>
        <v>#REF!</v>
      </c>
      <c r="V870" s="5" t="e">
        <f aca="false">IF(R870="","",(SUM(S870:U870)+W870))</f>
        <v>#REF!</v>
      </c>
      <c r="W870" s="5" t="e">
        <f aca="false">IF(#REF!&lt;&gt;#REF!,COUNTIFS($K$112:$K$1378,"up",#REF!,#REF!),"")</f>
        <v>#REF!</v>
      </c>
      <c r="X870" s="5" t="e">
        <f aca="false">IF(#REF!&lt;&gt;#REF!,COUNTIFS($K$112:$K$1378,"SRS",#REF!,#REF!),"")</f>
        <v>#REF!</v>
      </c>
      <c r="Y870" s="5" t="e">
        <f aca="false">IF(R870&lt;&gt;"",IF(R870=1,"",COUNTIFS($O$112:$O$1378,"&gt;40",#REF!,#REF!)),"")</f>
        <v>#REF!</v>
      </c>
      <c r="Z870" s="5"/>
      <c r="AA870" s="5"/>
      <c r="AB870" s="5"/>
      <c r="AC870" s="5"/>
      <c r="AD870" s="5"/>
      <c r="AE870" s="5"/>
      <c r="AF870" s="5"/>
      <c r="AG870" s="5"/>
      <c r="AH870" s="5"/>
    </row>
    <row r="871" s="5" customFormat="true" ht="15.75" hidden="false" customHeight="false" outlineLevel="0" collapsed="false">
      <c r="A871" s="1" t="n">
        <f aca="false">I871+(H871*60)+(G871*3600)</f>
        <v>54392</v>
      </c>
      <c r="B871" s="2" t="str">
        <f aca="false">CONCATENATE(D871,E871,F871,G871,H871,I871)</f>
        <v>201712115632</v>
      </c>
      <c r="C871" s="1" t="str">
        <f aca="false">CONCATENATE(D871,E871,F871)</f>
        <v>2017121</v>
      </c>
      <c r="D871" s="1" t="n">
        <v>2017</v>
      </c>
      <c r="E871" s="1" t="n">
        <v>12</v>
      </c>
      <c r="F871" s="1" t="n">
        <v>1</v>
      </c>
      <c r="G871" s="1" t="n">
        <v>15</v>
      </c>
      <c r="H871" s="1" t="n">
        <v>6</v>
      </c>
      <c r="I871" s="1" t="n">
        <v>32</v>
      </c>
      <c r="J871" s="1" t="n">
        <v>341</v>
      </c>
      <c r="K871" s="1" t="s">
        <v>11</v>
      </c>
      <c r="L871" s="1" t="e">
        <f aca="false">IF(#REF!=#REF!,IF(K871="Stroke",IF(K872="Stroke",IF((J872-J871)&lt;0,1000+J872-J871,J872-J871),""),""),"")</f>
        <v>#REF!</v>
      </c>
      <c r="M871" s="1" t="s">
        <v>1</v>
      </c>
      <c r="N871" s="1" t="s">
        <v>2</v>
      </c>
      <c r="O871" s="1" t="n">
        <v>17</v>
      </c>
      <c r="P871" s="1" t="e">
        <f aca="false">IF(#REF!=#REF!,IF(K871="Stroke",IF(K872="Stroke",IF(#REF!=#REF!,IF(Q871=Q872,IF((J872-J871)&lt;0,1000+J872-J871-O871,J872-J871-O871),""),""),""),""),"")</f>
        <v>#REF!</v>
      </c>
      <c r="Q871" s="1" t="n">
        <v>1</v>
      </c>
      <c r="R871" s="1" t="e">
        <f aca="false">IF(#REF!&lt;&gt;#REF!,COUNTIFS($K$112:$K$1378,$K$112,#REF!,#REF!),"")</f>
        <v>#REF!</v>
      </c>
      <c r="S871" s="1" t="e">
        <f aca="false">IF(AND(#REF!&lt;&gt;#REF!,#REF!=#REF!,M871="positive",M872="negative"),1,"")</f>
        <v>#REF!</v>
      </c>
      <c r="T871" s="1" t="e">
        <f aca="false">IF(AND(#REF!=#REF!,K:K="stroke",M:M="positive",S871&lt;&gt;"1"),1,"")</f>
        <v>#REF!</v>
      </c>
      <c r="U871" s="1" t="e">
        <f aca="false">IF((AND(R871&lt;&gt;"",W871&lt;&gt;1,K:K="stroke",M:M="negative",#REF!=#REF!)),IF(W871&lt;&gt;0,"",1),"")</f>
        <v>#REF!</v>
      </c>
      <c r="V871" s="1" t="e">
        <f aca="false">IF(R871="","",(SUM(S871:U871)+W871))</f>
        <v>#REF!</v>
      </c>
      <c r="W871" s="1" t="e">
        <f aca="false">IF(#REF!&lt;&gt;#REF!,COUNTIFS($K$112:$K$1378,"up",#REF!,#REF!),"")</f>
        <v>#REF!</v>
      </c>
      <c r="X871" s="1" t="e">
        <f aca="false">IF(#REF!&lt;&gt;#REF!,COUNTIFS($K$112:$K$1378,"SRS",#REF!,#REF!),"")</f>
        <v>#REF!</v>
      </c>
      <c r="Y871" s="1" t="e">
        <f aca="false">IF(R871&lt;&gt;"",IF(R871=1,"",COUNTIFS($O$112:$O$1378,"&gt;40",#REF!,#REF!)),"")</f>
        <v>#REF!</v>
      </c>
      <c r="Z871" s="1" t="s">
        <v>15</v>
      </c>
      <c r="AA871" s="1"/>
      <c r="AB871" s="1"/>
      <c r="AC871" s="1"/>
      <c r="AD871" s="1"/>
      <c r="AE871" s="1"/>
      <c r="AF871" s="1"/>
      <c r="AG871" s="1"/>
      <c r="AH871" s="1"/>
    </row>
    <row r="872" s="5" customFormat="true" ht="15.75" hidden="false" customHeight="false" outlineLevel="0" collapsed="false">
      <c r="A872" s="1" t="n">
        <f aca="false">I872+(H872*60)+(G872*3600)</f>
        <v>54392</v>
      </c>
      <c r="B872" s="2" t="str">
        <f aca="false">CONCATENATE(D872,E872,F872,G872,H872,I872)</f>
        <v>201712115632</v>
      </c>
      <c r="C872" s="1" t="str">
        <f aca="false">CONCATENATE(D872,E872,F872)</f>
        <v>2017121</v>
      </c>
      <c r="D872" s="1" t="n">
        <v>2017</v>
      </c>
      <c r="E872" s="1" t="n">
        <v>12</v>
      </c>
      <c r="F872" s="1" t="n">
        <v>1</v>
      </c>
      <c r="G872" s="1" t="n">
        <v>15</v>
      </c>
      <c r="H872" s="1" t="n">
        <v>6</v>
      </c>
      <c r="I872" s="1" t="n">
        <v>32</v>
      </c>
      <c r="J872" s="1" t="n">
        <v>404</v>
      </c>
      <c r="K872" s="1" t="s">
        <v>11</v>
      </c>
      <c r="L872" s="1" t="e">
        <f aca="false">IF(#REF!=#REF!,IF(K872="Stroke",IF(K873="Stroke",IF((J873-J872)&lt;0,1000+J873-J872,J873-J872),""),""),"")</f>
        <v>#REF!</v>
      </c>
      <c r="M872" s="1" t="s">
        <v>1</v>
      </c>
      <c r="N872" s="1" t="s">
        <v>2</v>
      </c>
      <c r="O872" s="1" t="n">
        <v>5</v>
      </c>
      <c r="P872" s="1" t="e">
        <f aca="false">IF(#REF!=#REF!,IF(K872="Stroke",IF(K873="Stroke",IF(#REF!=#REF!,IF(Q872=Q873,IF((J873-J872)&lt;0,1000+J873-J872-O872,J873-J872-O872),""),""),""),""),"")</f>
        <v>#REF!</v>
      </c>
      <c r="Q872" s="1" t="n">
        <v>1</v>
      </c>
      <c r="R872" s="1" t="e">
        <f aca="false">IF(#REF!&lt;&gt;#REF!,COUNTIFS($K$112:$K$1378,$K$112,#REF!,#REF!),"")</f>
        <v>#REF!</v>
      </c>
      <c r="S872" s="1" t="e">
        <f aca="false">IF(AND(#REF!&lt;&gt;#REF!,#REF!=#REF!,M872="positive",M873="negative"),1,"")</f>
        <v>#REF!</v>
      </c>
      <c r="T872" s="1" t="e">
        <f aca="false">IF(AND(#REF!=#REF!,K:K="stroke",M:M="positive",S872&lt;&gt;"1"),1,"")</f>
        <v>#REF!</v>
      </c>
      <c r="U872" s="1" t="e">
        <f aca="false">IF((AND(R872&lt;&gt;"",W872&lt;&gt;1,K:K="stroke",M:M="negative",#REF!=#REF!)),IF(W872&lt;&gt;0,"",1),"")</f>
        <v>#REF!</v>
      </c>
      <c r="V872" s="1" t="e">
        <f aca="false">IF(R872="","",(SUM(S872:U872)+W872))</f>
        <v>#REF!</v>
      </c>
      <c r="W872" s="1" t="e">
        <f aca="false">IF(#REF!&lt;&gt;#REF!,COUNTIFS($K$112:$K$1378,"up",#REF!,#REF!),"")</f>
        <v>#REF!</v>
      </c>
      <c r="X872" s="1" t="e">
        <f aca="false">IF(#REF!&lt;&gt;#REF!,COUNTIFS($K$112:$K$1378,"SRS",#REF!,#REF!),"")</f>
        <v>#REF!</v>
      </c>
      <c r="Y872" s="1" t="e">
        <f aca="false">IF(R872&lt;&gt;"",IF(R872=1,"",COUNTIFS($O$112:$O$1378,"&gt;40",#REF!,#REF!)),"")</f>
        <v>#REF!</v>
      </c>
      <c r="Z872" s="1"/>
      <c r="AA872" s="1"/>
      <c r="AB872" s="1"/>
      <c r="AC872" s="1"/>
      <c r="AD872" s="1"/>
      <c r="AE872" s="1"/>
      <c r="AF872" s="1"/>
      <c r="AG872" s="1"/>
      <c r="AH872" s="1"/>
    </row>
    <row r="873" customFormat="false" ht="15.75" hidden="false" customHeight="false" outlineLevel="0" collapsed="false">
      <c r="A873" s="1" t="n">
        <f aca="false">I873+(H873*60)+(G873*3600)</f>
        <v>54392</v>
      </c>
      <c r="B873" s="2" t="str">
        <f aca="false">CONCATENATE(D873,E873,F873,G873,H873,I873)</f>
        <v>201712115632</v>
      </c>
      <c r="C873" s="1" t="str">
        <f aca="false">CONCATENATE(D873,E873,F873)</f>
        <v>2017121</v>
      </c>
      <c r="D873" s="1" t="n">
        <v>2017</v>
      </c>
      <c r="E873" s="1" t="n">
        <v>12</v>
      </c>
      <c r="F873" s="1" t="n">
        <v>1</v>
      </c>
      <c r="G873" s="1" t="n">
        <v>15</v>
      </c>
      <c r="H873" s="1" t="n">
        <v>6</v>
      </c>
      <c r="I873" s="1" t="n">
        <v>32</v>
      </c>
      <c r="J873" s="1" t="n">
        <v>466</v>
      </c>
      <c r="K873" s="1" t="s">
        <v>9</v>
      </c>
      <c r="L873" s="1" t="e">
        <f aca="false">IF(#REF!=#REF!,IF(K873="Stroke",IF(K874="Stroke",IF((J874-J873)&lt;0,1000+J874-J873,J874-J873),""),""),"")</f>
        <v>#REF!</v>
      </c>
      <c r="M873" s="1" t="s">
        <v>1</v>
      </c>
      <c r="N873" s="1" t="s">
        <v>2</v>
      </c>
      <c r="P873" s="1" t="e">
        <f aca="false">IF(#REF!=#REF!,IF(K873="Stroke",IF(K874="Stroke",IF(#REF!=#REF!,IF(Q873=Q874,IF((J874-J873)&lt;0,1000+J874-J873-O873,J874-J873-O873),""),""),""),""),"")</f>
        <v>#REF!</v>
      </c>
      <c r="R873" s="1" t="e">
        <f aca="false">IF(#REF!&lt;&gt;#REF!,COUNTIFS($K$112:$K$1378,$K$112,#REF!,#REF!),"")</f>
        <v>#REF!</v>
      </c>
      <c r="S873" s="1" t="e">
        <f aca="false">IF(AND(#REF!&lt;&gt;#REF!,#REF!=#REF!,M873="positive",M874="negative"),1,"")</f>
        <v>#REF!</v>
      </c>
      <c r="T873" s="1" t="e">
        <f aca="false">IF(AND(#REF!=#REF!,K:K="stroke",M:M="positive",S873&lt;&gt;"1"),1,"")</f>
        <v>#REF!</v>
      </c>
      <c r="U873" s="1" t="e">
        <f aca="false">IF((AND(R873&lt;&gt;"",W873&lt;&gt;1,K:K="stroke",M:M="negative",#REF!=#REF!)),IF(W873&lt;&gt;0,"",1),"")</f>
        <v>#REF!</v>
      </c>
      <c r="V873" s="1" t="e">
        <f aca="false">IF(R873="","",(SUM(S873:U873)+W873))</f>
        <v>#REF!</v>
      </c>
      <c r="W873" s="1" t="e">
        <f aca="false">IF(#REF!&lt;&gt;#REF!,COUNTIFS($K$112:$K$1378,"up",#REF!,#REF!),"")</f>
        <v>#REF!</v>
      </c>
      <c r="X873" s="1" t="e">
        <f aca="false">IF(#REF!&lt;&gt;#REF!,COUNTIFS($K$112:$K$1378,"SRS",#REF!,#REF!),"")</f>
        <v>#REF!</v>
      </c>
      <c r="Y873" s="1" t="e">
        <f aca="false">IF(R873&lt;&gt;"",IF(R873=1,"",COUNTIFS($O$112:$O$1378,"&gt;40",#REF!,#REF!)),"")</f>
        <v>#REF!</v>
      </c>
    </row>
    <row r="874" customFormat="false" ht="15.75" hidden="false" customHeight="false" outlineLevel="0" collapsed="false">
      <c r="A874" s="5" t="n">
        <f aca="false">I874+(H874*60)+(G874*3600)</f>
        <v>54414</v>
      </c>
      <c r="B874" s="6" t="str">
        <f aca="false">CONCATENATE(D874,E874,F874,G874,H874,I874)</f>
        <v>201712115654</v>
      </c>
      <c r="C874" s="5" t="str">
        <f aca="false">CONCATENATE(D874,E874,F874)</f>
        <v>2017121</v>
      </c>
      <c r="D874" s="5" t="n">
        <v>2017</v>
      </c>
      <c r="E874" s="5" t="n">
        <v>12</v>
      </c>
      <c r="F874" s="5" t="n">
        <v>1</v>
      </c>
      <c r="G874" s="5" t="n">
        <v>15</v>
      </c>
      <c r="H874" s="5" t="n">
        <v>6</v>
      </c>
      <c r="I874" s="5" t="n">
        <v>54</v>
      </c>
      <c r="J874" s="5" t="n">
        <v>172</v>
      </c>
      <c r="K874" s="5" t="s">
        <v>11</v>
      </c>
      <c r="L874" s="5" t="e">
        <f aca="false">IF(#REF!=#REF!,IF(K874="Stroke",IF(K875="Stroke",IF((J875-J874)&lt;0,1000+J875-J874,J875-J874),""),""),"")</f>
        <v>#REF!</v>
      </c>
      <c r="M874" s="5" t="s">
        <v>1</v>
      </c>
      <c r="N874" s="5" t="s">
        <v>2</v>
      </c>
      <c r="O874" s="5" t="n">
        <v>6</v>
      </c>
      <c r="P874" s="5" t="e">
        <f aca="false">IF(#REF!=#REF!,IF(K874="Stroke",IF(K875="Stroke",IF(#REF!=#REF!,IF(Q874=Q875,IF((J875-J874)&lt;0,1000+J875-J874-O874,J875-J874-O874),""),""),""),""),"")</f>
        <v>#REF!</v>
      </c>
      <c r="Q874" s="5" t="n">
        <v>1</v>
      </c>
      <c r="R874" s="5" t="e">
        <f aca="false">IF(#REF!&lt;&gt;#REF!,COUNTIFS($K$112:$K$1378,$K$112,#REF!,#REF!),"")</f>
        <v>#REF!</v>
      </c>
      <c r="S874" s="5" t="e">
        <f aca="false">IF(AND(#REF!&lt;&gt;#REF!,#REF!=#REF!,M874="positive",M875="negative"),1,"")</f>
        <v>#REF!</v>
      </c>
      <c r="T874" s="5" t="e">
        <f aca="false">IF(AND(#REF!=#REF!,K:K="stroke",M:M="positive",S874&lt;&gt;"1"),1,"")</f>
        <v>#REF!</v>
      </c>
      <c r="U874" s="5" t="e">
        <f aca="false">IF((AND(R874&lt;&gt;"",W874&lt;&gt;1,K:K="stroke",M:M="negative",#REF!=#REF!)),IF(W874&lt;&gt;0,"",1),"")</f>
        <v>#REF!</v>
      </c>
      <c r="V874" s="5" t="e">
        <f aca="false">IF(R874="","",(SUM(S874:U874)+W874))</f>
        <v>#REF!</v>
      </c>
      <c r="W874" s="5" t="e">
        <f aca="false">IF(#REF!&lt;&gt;#REF!,COUNTIFS($K$112:$K$1378,"up",#REF!,#REF!),"")</f>
        <v>#REF!</v>
      </c>
      <c r="X874" s="5" t="e">
        <f aca="false">IF(#REF!&lt;&gt;#REF!,COUNTIFS($K$112:$K$1378,"SRS",#REF!,#REF!),"")</f>
        <v>#REF!</v>
      </c>
      <c r="Y874" s="5" t="e">
        <f aca="false">IF(R874&lt;&gt;"",IF(R874=1,"",COUNTIFS($O$112:$O$1378,"&gt;40",#REF!,#REF!)),"")</f>
        <v>#REF!</v>
      </c>
      <c r="Z874" s="5"/>
      <c r="AA874" s="5"/>
      <c r="AB874" s="5"/>
      <c r="AC874" s="5"/>
      <c r="AD874" s="5"/>
      <c r="AE874" s="5"/>
      <c r="AF874" s="5"/>
      <c r="AG874" s="5"/>
      <c r="AH874" s="5"/>
    </row>
    <row r="875" customFormat="false" ht="15.75" hidden="false" customHeight="false" outlineLevel="0" collapsed="false">
      <c r="A875" s="1" t="n">
        <f aca="false">I875+(H875*60)+(G875*3600)</f>
        <v>54414</v>
      </c>
      <c r="B875" s="2" t="str">
        <f aca="false">CONCATENATE(D875,E875,F875,G875,H875,I875)</f>
        <v>201712115654</v>
      </c>
      <c r="C875" s="1" t="str">
        <f aca="false">CONCATENATE(D875,E875,F875)</f>
        <v>2017121</v>
      </c>
      <c r="D875" s="1" t="n">
        <v>2017</v>
      </c>
      <c r="E875" s="1" t="n">
        <v>12</v>
      </c>
      <c r="F875" s="1" t="n">
        <v>1</v>
      </c>
      <c r="G875" s="1" t="n">
        <v>15</v>
      </c>
      <c r="H875" s="1" t="n">
        <v>6</v>
      </c>
      <c r="I875" s="1" t="n">
        <v>54</v>
      </c>
      <c r="J875" s="1" t="n">
        <v>189</v>
      </c>
      <c r="K875" s="1" t="s">
        <v>11</v>
      </c>
      <c r="L875" s="1" t="e">
        <f aca="false">IF(#REF!=#REF!,IF(K875="Stroke",IF(K876="Stroke",IF((J876-J875)&lt;0,1000+J876-J875,J876-J875),""),""),"")</f>
        <v>#REF!</v>
      </c>
      <c r="M875" s="1" t="s">
        <v>1</v>
      </c>
      <c r="N875" s="1" t="s">
        <v>2</v>
      </c>
      <c r="O875" s="1" t="n">
        <v>1</v>
      </c>
      <c r="P875" s="1" t="e">
        <f aca="false">IF(#REF!=#REF!,IF(K875="Stroke",IF(K876="Stroke",IF(#REF!=#REF!,IF(Q875=Q876,IF((J876-J875)&lt;0,1000+J876-J875-O875,J876-J875-O875),""),""),""),""),"")</f>
        <v>#REF!</v>
      </c>
      <c r="Q875" s="1" t="n">
        <v>1</v>
      </c>
      <c r="R875" s="1" t="e">
        <f aca="false">IF(#REF!&lt;&gt;#REF!,COUNTIFS($K$112:$K$1378,$K$112,#REF!,#REF!),"")</f>
        <v>#REF!</v>
      </c>
      <c r="S875" s="1" t="e">
        <f aca="false">IF(AND(#REF!&lt;&gt;#REF!,#REF!=#REF!,M875="positive",M876="negative"),1,"")</f>
        <v>#REF!</v>
      </c>
      <c r="T875" s="1" t="e">
        <f aca="false">IF(AND(#REF!=#REF!,K:K="stroke",M:M="positive",S875&lt;&gt;"1"),1,"")</f>
        <v>#REF!</v>
      </c>
      <c r="U875" s="1" t="e">
        <f aca="false">IF((AND(R875&lt;&gt;"",W875&lt;&gt;1,K:K="stroke",M:M="negative",#REF!=#REF!)),IF(W875&lt;&gt;0,"",1),"")</f>
        <v>#REF!</v>
      </c>
      <c r="V875" s="1" t="e">
        <f aca="false">IF(R875="","",(SUM(S875:U875)+W875))</f>
        <v>#REF!</v>
      </c>
      <c r="W875" s="1" t="e">
        <f aca="false">IF(#REF!&lt;&gt;#REF!,COUNTIFS($K$112:$K$1378,"up",#REF!,#REF!),"")</f>
        <v>#REF!</v>
      </c>
      <c r="X875" s="1" t="e">
        <f aca="false">IF(#REF!&lt;&gt;#REF!,COUNTIFS($K$112:$K$1378,"SRS",#REF!,#REF!),"")</f>
        <v>#REF!</v>
      </c>
      <c r="Y875" s="1" t="e">
        <f aca="false">IF(R875&lt;&gt;"",IF(R875=1,"",COUNTIFS($O$112:$O$1378,"&gt;40",#REF!,#REF!)),"")</f>
        <v>#REF!</v>
      </c>
    </row>
    <row r="876" customFormat="false" ht="15.75" hidden="false" customHeight="false" outlineLevel="0" collapsed="false">
      <c r="A876" s="1" t="n">
        <f aca="false">I876+(H876*60)+(G876*3600)</f>
        <v>54414</v>
      </c>
      <c r="B876" s="2" t="str">
        <f aca="false">CONCATENATE(D876,E876,F876,G876,H876,I876)</f>
        <v>201712115654</v>
      </c>
      <c r="C876" s="1" t="str">
        <f aca="false">CONCATENATE(D876,E876,F876)</f>
        <v>2017121</v>
      </c>
      <c r="D876" s="1" t="n">
        <v>2017</v>
      </c>
      <c r="E876" s="1" t="n">
        <v>12</v>
      </c>
      <c r="F876" s="1" t="n">
        <v>1</v>
      </c>
      <c r="G876" s="1" t="n">
        <v>15</v>
      </c>
      <c r="H876" s="1" t="n">
        <v>6</v>
      </c>
      <c r="I876" s="1" t="n">
        <v>54</v>
      </c>
      <c r="J876" s="1" t="n">
        <v>201</v>
      </c>
      <c r="K876" s="1" t="s">
        <v>11</v>
      </c>
      <c r="L876" s="1" t="e">
        <f aca="false">IF(#REF!=#REF!,IF(K876="Stroke",IF(K877="Stroke",IF((J877-J876)&lt;0,1000+J877-J876,J877-J876),""),""),"")</f>
        <v>#REF!</v>
      </c>
      <c r="M876" s="1" t="s">
        <v>1</v>
      </c>
      <c r="N876" s="1" t="s">
        <v>2</v>
      </c>
      <c r="O876" s="1" t="n">
        <v>2</v>
      </c>
      <c r="P876" s="1" t="e">
        <f aca="false">IF(#REF!=#REF!,IF(K876="Stroke",IF(K877="Stroke",IF(#REF!=#REF!,IF(Q876=Q877,IF((J877-J876)&lt;0,1000+J877-J876-O876,J877-J876-O876),""),""),""),""),"")</f>
        <v>#REF!</v>
      </c>
      <c r="Q876" s="1" t="n">
        <v>1</v>
      </c>
      <c r="R876" s="1" t="e">
        <f aca="false">IF(#REF!&lt;&gt;#REF!,COUNTIFS($K$112:$K$1378,$K$112,#REF!,#REF!),"")</f>
        <v>#REF!</v>
      </c>
      <c r="S876" s="1" t="e">
        <f aca="false">IF(AND(#REF!&lt;&gt;#REF!,#REF!=#REF!,M876="positive",M877="negative"),1,"")</f>
        <v>#REF!</v>
      </c>
      <c r="T876" s="1" t="e">
        <f aca="false">IF(AND(#REF!=#REF!,K:K="stroke",M:M="positive",S876&lt;&gt;"1"),1,"")</f>
        <v>#REF!</v>
      </c>
      <c r="U876" s="1" t="e">
        <f aca="false">IF((AND(R876&lt;&gt;"",W876&lt;&gt;1,K:K="stroke",M:M="negative",#REF!=#REF!)),IF(W876&lt;&gt;0,"",1),"")</f>
        <v>#REF!</v>
      </c>
      <c r="V876" s="1" t="e">
        <f aca="false">IF(R876="","",(SUM(S876:U876)+W876))</f>
        <v>#REF!</v>
      </c>
      <c r="W876" s="1" t="e">
        <f aca="false">IF(#REF!&lt;&gt;#REF!,COUNTIFS($K$112:$K$1378,"up",#REF!,#REF!),"")</f>
        <v>#REF!</v>
      </c>
      <c r="X876" s="1" t="e">
        <f aca="false">IF(#REF!&lt;&gt;#REF!,COUNTIFS($K$112:$K$1378,"SRS",#REF!,#REF!),"")</f>
        <v>#REF!</v>
      </c>
      <c r="Y876" s="1" t="e">
        <f aca="false">IF(R876&lt;&gt;"",IF(R876=1,"",COUNTIFS($O$112:$O$1378,"&gt;40",#REF!,#REF!)),"")</f>
        <v>#REF!</v>
      </c>
    </row>
    <row r="877" customFormat="false" ht="15.75" hidden="false" customHeight="false" outlineLevel="0" collapsed="false">
      <c r="A877" s="1" t="n">
        <f aca="false">I877+(H877*60)+(G877*3600)</f>
        <v>54414</v>
      </c>
      <c r="B877" s="2" t="str">
        <f aca="false">CONCATENATE(D877,E877,F877,G877,H877,I877)</f>
        <v>201712115654</v>
      </c>
      <c r="C877" s="1" t="str">
        <f aca="false">CONCATENATE(D877,E877,F877)</f>
        <v>2017121</v>
      </c>
      <c r="D877" s="1" t="n">
        <v>2017</v>
      </c>
      <c r="E877" s="1" t="n">
        <v>12</v>
      </c>
      <c r="F877" s="1" t="n">
        <v>1</v>
      </c>
      <c r="G877" s="1" t="n">
        <v>15</v>
      </c>
      <c r="H877" s="1" t="n">
        <v>6</v>
      </c>
      <c r="I877" s="1" t="n">
        <v>54</v>
      </c>
      <c r="J877" s="1" t="n">
        <v>220</v>
      </c>
      <c r="K877" s="1" t="s">
        <v>11</v>
      </c>
      <c r="L877" s="1" t="e">
        <f aca="false">IF(#REF!=#REF!,IF(K877="Stroke",IF(K878="Stroke",IF((J878-J877)&lt;0,1000+J878-J877,J878-J877),""),""),"")</f>
        <v>#REF!</v>
      </c>
      <c r="M877" s="1" t="s">
        <v>1</v>
      </c>
      <c r="N877" s="1" t="s">
        <v>2</v>
      </c>
      <c r="O877" s="1" t="n">
        <v>213</v>
      </c>
      <c r="P877" s="1" t="e">
        <f aca="false">IF(#REF!=#REF!,IF(K877="Stroke",IF(K878="Stroke",IF(#REF!=#REF!,IF(Q877=Q878,IF((J878-J877)&lt;0,1000+J878-J877-O877,J878-J877-O877),""),""),""),""),"")</f>
        <v>#REF!</v>
      </c>
      <c r="Q877" s="1" t="n">
        <v>1</v>
      </c>
      <c r="R877" s="1" t="e">
        <f aca="false">IF(#REF!&lt;&gt;#REF!,COUNTIFS($K$112:$K$1378,$K$112,#REF!,#REF!),"")</f>
        <v>#REF!</v>
      </c>
      <c r="S877" s="1" t="e">
        <f aca="false">IF(AND(#REF!&lt;&gt;#REF!,#REF!=#REF!,M877="positive",M878="negative"),1,"")</f>
        <v>#REF!</v>
      </c>
      <c r="T877" s="1" t="e">
        <f aca="false">IF(AND(#REF!=#REF!,K:K="stroke",M:M="positive",S877&lt;&gt;"1"),1,"")</f>
        <v>#REF!</v>
      </c>
      <c r="U877" s="1" t="e">
        <f aca="false">IF((AND(R877&lt;&gt;"",W877&lt;&gt;1,K:K="stroke",M:M="negative",#REF!=#REF!)),IF(W877&lt;&gt;0,"",1),"")</f>
        <v>#REF!</v>
      </c>
      <c r="V877" s="1" t="e">
        <f aca="false">IF(R877="","",(SUM(S877:U877)+W877))</f>
        <v>#REF!</v>
      </c>
      <c r="W877" s="1" t="e">
        <f aca="false">IF(#REF!&lt;&gt;#REF!,COUNTIFS($K$112:$K$1378,"up",#REF!,#REF!),"")</f>
        <v>#REF!</v>
      </c>
      <c r="X877" s="1" t="e">
        <f aca="false">IF(#REF!&lt;&gt;#REF!,COUNTIFS($K$112:$K$1378,"SRS",#REF!,#REF!),"")</f>
        <v>#REF!</v>
      </c>
      <c r="Y877" s="1" t="e">
        <f aca="false">IF(R877&lt;&gt;"",IF(R877=1,"",COUNTIFS($O$112:$O$1378,"&gt;40",#REF!,#REF!)),"")</f>
        <v>#REF!</v>
      </c>
    </row>
    <row r="878" customFormat="false" ht="15.75" hidden="false" customHeight="false" outlineLevel="0" collapsed="false">
      <c r="A878" s="5" t="n">
        <f aca="false">I878+(H878*60)+(G878*3600)</f>
        <v>56339</v>
      </c>
      <c r="B878" s="6" t="str">
        <f aca="false">CONCATENATE(D878,E878,F878,G878,H878,I878)</f>
        <v>2017121153859</v>
      </c>
      <c r="C878" s="5" t="str">
        <f aca="false">CONCATENATE(D878,E878,F878)</f>
        <v>2017121</v>
      </c>
      <c r="D878" s="5" t="n">
        <v>2017</v>
      </c>
      <c r="E878" s="5" t="n">
        <v>12</v>
      </c>
      <c r="F878" s="5" t="n">
        <v>1</v>
      </c>
      <c r="G878" s="5" t="n">
        <v>15</v>
      </c>
      <c r="H878" s="5" t="n">
        <v>38</v>
      </c>
      <c r="I878" s="5" t="n">
        <v>59</v>
      </c>
      <c r="J878" s="5" t="n">
        <v>835</v>
      </c>
      <c r="K878" s="5" t="s">
        <v>9</v>
      </c>
      <c r="L878" s="5" t="e">
        <f aca="false">IF(#REF!=#REF!,IF(K878="Stroke",IF(K879="Stroke",IF((J879-J878)&lt;0,1000+J879-J878,J879-J878),""),""),"")</f>
        <v>#REF!</v>
      </c>
      <c r="M878" s="5" t="s">
        <v>1</v>
      </c>
      <c r="N878" s="5" t="s">
        <v>2</v>
      </c>
      <c r="O878" s="5"/>
      <c r="P878" s="5" t="e">
        <f aca="false">IF(#REF!=#REF!,IF(K878="Stroke",IF(K879="Stroke",IF(#REF!=#REF!,IF(Q878=Q879,IF((J879-J878)&lt;0,1000+J879-J878-O878,J879-J878-O878),""),""),""),""),"")</f>
        <v>#REF!</v>
      </c>
      <c r="Q878" s="5"/>
      <c r="R878" s="5" t="e">
        <f aca="false">IF(#REF!&lt;&gt;#REF!,COUNTIFS($K$112:$K$1378,$K$112,#REF!,#REF!),"")</f>
        <v>#REF!</v>
      </c>
      <c r="S878" s="5" t="e">
        <f aca="false">IF(AND(#REF!&lt;&gt;#REF!,#REF!=#REF!,M878="positive",M879="negative"),1,"")</f>
        <v>#REF!</v>
      </c>
      <c r="T878" s="5" t="e">
        <f aca="false">IF(AND(#REF!=#REF!,K:K="stroke",M:M="positive",S878&lt;&gt;"1"),1,"")</f>
        <v>#REF!</v>
      </c>
      <c r="U878" s="5" t="e">
        <f aca="false">IF((AND(R878&lt;&gt;"",W878&lt;&gt;1,K:K="stroke",M:M="negative",#REF!=#REF!)),IF(W878&lt;&gt;0,"",1),"")</f>
        <v>#REF!</v>
      </c>
      <c r="V878" s="5" t="e">
        <f aca="false">IF(R878="","",(SUM(S878:U878)+W878))</f>
        <v>#REF!</v>
      </c>
      <c r="W878" s="5" t="e">
        <f aca="false">IF(#REF!&lt;&gt;#REF!,COUNTIFS($K$112:$K$1378,"up",#REF!,#REF!),"")</f>
        <v>#REF!</v>
      </c>
      <c r="X878" s="5" t="e">
        <f aca="false">IF(#REF!&lt;&gt;#REF!,COUNTIFS($K$112:$K$1378,"SRS",#REF!,#REF!),"")</f>
        <v>#REF!</v>
      </c>
      <c r="Y878" s="5" t="e">
        <f aca="false">IF(R878&lt;&gt;"",IF(R878=1,"",COUNTIFS($O$112:$O$1378,"&gt;40",#REF!,#REF!)),"")</f>
        <v>#REF!</v>
      </c>
      <c r="Z878" s="5"/>
      <c r="AA878" s="5"/>
      <c r="AB878" s="5"/>
      <c r="AC878" s="5"/>
      <c r="AD878" s="5"/>
      <c r="AE878" s="5"/>
      <c r="AF878" s="5"/>
      <c r="AG878" s="5"/>
      <c r="AH878" s="5"/>
    </row>
    <row r="879" customFormat="false" ht="15.75" hidden="false" customHeight="false" outlineLevel="0" collapsed="false">
      <c r="A879" s="11" t="n">
        <f aca="false">I879+(H879*60)+(G879*3600)</f>
        <v>56339</v>
      </c>
      <c r="B879" s="16" t="str">
        <f aca="false">CONCATENATE(D879,E879,F879,G879,H879,I879)</f>
        <v>2017121153859</v>
      </c>
      <c r="C879" s="11" t="str">
        <f aca="false">CONCATENATE(D879,E879,F879)</f>
        <v>2017121</v>
      </c>
      <c r="D879" s="11" t="n">
        <v>2017</v>
      </c>
      <c r="E879" s="11" t="n">
        <v>12</v>
      </c>
      <c r="F879" s="11" t="n">
        <v>1</v>
      </c>
      <c r="G879" s="11" t="n">
        <v>15</v>
      </c>
      <c r="H879" s="11" t="n">
        <v>38</v>
      </c>
      <c r="I879" s="11" t="n">
        <v>59</v>
      </c>
      <c r="J879" s="11" t="n">
        <v>963</v>
      </c>
      <c r="K879" s="11" t="s">
        <v>11</v>
      </c>
      <c r="L879" s="1" t="e">
        <f aca="false">IF(#REF!=#REF!,IF(K879="Stroke",IF(K880="Stroke",IF((J880-J879)&lt;0,1000+J880-J879,J880-J879),""),""),"")</f>
        <v>#REF!</v>
      </c>
      <c r="M879" s="11" t="s">
        <v>1</v>
      </c>
      <c r="N879" s="11" t="s">
        <v>2</v>
      </c>
      <c r="O879" s="11" t="n">
        <v>9</v>
      </c>
      <c r="P879" s="1" t="e">
        <f aca="false">IF(#REF!=#REF!,IF(K879="Stroke",IF(K880="Stroke",IF(#REF!=#REF!,IF(Q879=Q880,IF((J880-J879)&lt;0,1000+J880-J879-O879,J880-J879-O879),""),""),""),""),"")</f>
        <v>#REF!</v>
      </c>
      <c r="Q879" s="11" t="n">
        <v>1</v>
      </c>
      <c r="R879" s="1" t="e">
        <f aca="false">IF(#REF!&lt;&gt;#REF!,COUNTIFS($K$112:$K$1378,$K$112,#REF!,#REF!),"")</f>
        <v>#REF!</v>
      </c>
      <c r="S879" s="1" t="e">
        <f aca="false">IF(AND(#REF!&lt;&gt;#REF!,#REF!=#REF!,M879="positive",M880="negative"),1,"")</f>
        <v>#REF!</v>
      </c>
      <c r="T879" s="1" t="e">
        <f aca="false">IF(AND(#REF!=#REF!,K:K="stroke",M:M="positive",S879&lt;&gt;"1"),1,"")</f>
        <v>#REF!</v>
      </c>
      <c r="U879" s="1" t="e">
        <f aca="false">IF((AND(R879&lt;&gt;"",W879&lt;&gt;1,K:K="stroke",M:M="negative",#REF!=#REF!)),IF(W879&lt;&gt;0,"",1),"")</f>
        <v>#REF!</v>
      </c>
      <c r="V879" s="1" t="e">
        <f aca="false">IF(R879="","",(SUM(S879:U879)+W879))</f>
        <v>#REF!</v>
      </c>
      <c r="W879" s="1" t="e">
        <f aca="false">IF(#REF!&lt;&gt;#REF!,COUNTIFS($K$112:$K$1378,"up",#REF!,#REF!),"")</f>
        <v>#REF!</v>
      </c>
      <c r="X879" s="1" t="e">
        <f aca="false">IF(#REF!&lt;&gt;#REF!,COUNTIFS($K$112:$K$1378,"SRS",#REF!,#REF!),"")</f>
        <v>#REF!</v>
      </c>
      <c r="Y879" s="1" t="e">
        <f aca="false">IF(R879&lt;&gt;"",IF(R879=1,"",COUNTIFS($O$112:$O$1378,"&gt;40",#REF!,#REF!)),"")</f>
        <v>#REF!</v>
      </c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customFormat="false" ht="15.75" hidden="false" customHeight="false" outlineLevel="0" collapsed="false">
      <c r="A880" s="5" t="n">
        <f aca="false">I880+(H880*60)+(G880*3600)</f>
        <v>56413</v>
      </c>
      <c r="B880" s="6" t="str">
        <f aca="false">CONCATENATE(D880,E880,F880,G880,H880,I880)</f>
        <v>2017121154013</v>
      </c>
      <c r="C880" s="5" t="str">
        <f aca="false">CONCATENATE(D880,E880,F880)</f>
        <v>2017121</v>
      </c>
      <c r="D880" s="5" t="n">
        <v>2017</v>
      </c>
      <c r="E880" s="5" t="n">
        <v>12</v>
      </c>
      <c r="F880" s="5" t="n">
        <v>1</v>
      </c>
      <c r="G880" s="5" t="n">
        <v>15</v>
      </c>
      <c r="H880" s="5" t="n">
        <v>40</v>
      </c>
      <c r="I880" s="5" t="n">
        <v>13</v>
      </c>
      <c r="J880" s="5" t="n">
        <v>75</v>
      </c>
      <c r="K880" s="5" t="s">
        <v>11</v>
      </c>
      <c r="L880" s="5" t="e">
        <f aca="false">IF(#REF!=#REF!,IF(K880="Stroke",IF(K881="Stroke",IF((J881-J880)&lt;0,1000+J881-J880,J881-J880),""),""),"")</f>
        <v>#REF!</v>
      </c>
      <c r="M880" s="5" t="s">
        <v>29</v>
      </c>
      <c r="N880" s="5" t="s">
        <v>2</v>
      </c>
      <c r="O880" s="5" t="n">
        <v>3</v>
      </c>
      <c r="P880" s="5" t="e">
        <f aca="false">IF(#REF!=#REF!,IF(K880="Stroke",IF(K881="Stroke",IF(#REF!=#REF!,IF(Q880=Q881,IF((J881-J880)&lt;0,1000+J881-J880-O880,J881-J880-O880),""),""),""),""),"")</f>
        <v>#REF!</v>
      </c>
      <c r="Q880" s="5" t="n">
        <v>1</v>
      </c>
      <c r="R880" s="5" t="e">
        <f aca="false">IF(#REF!&lt;&gt;#REF!,COUNTIFS($K$112:$K$1378,$K$112,#REF!,#REF!),"")</f>
        <v>#REF!</v>
      </c>
      <c r="S880" s="5" t="e">
        <f aca="false">IF(AND(#REF!&lt;&gt;#REF!,#REF!=#REF!,M880="positive",M881="negative"),1,"")</f>
        <v>#REF!</v>
      </c>
      <c r="T880" s="5" t="e">
        <f aca="false">IF(AND(#REF!=#REF!,K:K="stroke",M:M="positive",S880&lt;&gt;"1"),1,"")</f>
        <v>#REF!</v>
      </c>
      <c r="U880" s="5" t="e">
        <f aca="false">IF((AND(R880&lt;&gt;"",W880&lt;&gt;1,K:K="stroke",M:M="negative",#REF!=#REF!)),IF(W880&lt;&gt;0,"",1),"")</f>
        <v>#REF!</v>
      </c>
      <c r="V880" s="5" t="e">
        <f aca="false">IF(R880="","",(SUM(S880:U880)+W880))</f>
        <v>#REF!</v>
      </c>
      <c r="W880" s="5" t="e">
        <f aca="false">IF(#REF!&lt;&gt;#REF!,COUNTIFS($K$112:$K$1378,"up",#REF!,#REF!),"")</f>
        <v>#REF!</v>
      </c>
      <c r="X880" s="5" t="e">
        <f aca="false">IF(#REF!&lt;&gt;#REF!,COUNTIFS($K$112:$K$1378,"SRS",#REF!,#REF!),"")</f>
        <v>#REF!</v>
      </c>
      <c r="Y880" s="5" t="e">
        <f aca="false">IF(R880&lt;&gt;"",IF(R880=1,"",COUNTIFS($O$112:$O$1378,"&gt;40",#REF!,#REF!)),"")</f>
        <v>#REF!</v>
      </c>
      <c r="Z880" s="5"/>
      <c r="AA880" s="5"/>
      <c r="AB880" s="5"/>
      <c r="AC880" s="5"/>
      <c r="AD880" s="5"/>
      <c r="AE880" s="5"/>
      <c r="AF880" s="5"/>
      <c r="AG880" s="5"/>
      <c r="AH880" s="5"/>
    </row>
    <row r="881" customFormat="false" ht="15.75" hidden="false" customHeight="false" outlineLevel="0" collapsed="false">
      <c r="A881" s="5" t="n">
        <f aca="false">I881+(H881*60)+(G881*3600)</f>
        <v>67393</v>
      </c>
      <c r="B881" s="6" t="str">
        <f aca="false">CONCATENATE(D881,E881,F881,G881,H881,I881)</f>
        <v>2017123184313</v>
      </c>
      <c r="C881" s="5" t="str">
        <f aca="false">CONCATENATE(D881,E881,F881)</f>
        <v>2017123</v>
      </c>
      <c r="D881" s="5" t="n">
        <v>2017</v>
      </c>
      <c r="E881" s="5" t="n">
        <v>12</v>
      </c>
      <c r="F881" s="5" t="n">
        <v>3</v>
      </c>
      <c r="G881" s="5" t="n">
        <v>18</v>
      </c>
      <c r="H881" s="5" t="n">
        <v>43</v>
      </c>
      <c r="I881" s="5" t="n">
        <v>13</v>
      </c>
      <c r="J881" s="5" t="n">
        <v>817</v>
      </c>
      <c r="K881" s="5" t="s">
        <v>11</v>
      </c>
      <c r="L881" s="5" t="e">
        <f aca="false">IF(#REF!=#REF!,IF(K881="Stroke",IF(K882="Stroke",IF((J882-J881)&lt;0,1000+J882-J881,J882-J881),""),""),"")</f>
        <v>#REF!</v>
      </c>
      <c r="M881" s="5" t="s">
        <v>29</v>
      </c>
      <c r="N881" s="5" t="s">
        <v>2</v>
      </c>
      <c r="O881" s="5" t="n">
        <v>90</v>
      </c>
      <c r="P881" s="5" t="e">
        <f aca="false">IF(#REF!=#REF!,IF(K881="Stroke",IF(K882="Stroke",IF(#REF!=#REF!,IF(Q881=Q882,IF((J882-J881)&lt;0,1000+J882-J881-O881,J882-J881-O881),""),""),""),""),"")</f>
        <v>#REF!</v>
      </c>
      <c r="Q881" s="5" t="n">
        <v>1</v>
      </c>
      <c r="R881" s="5" t="e">
        <f aca="false">IF(#REF!&lt;&gt;#REF!,COUNTIFS($K$112:$K$1378,$K$112,#REF!,#REF!),"")</f>
        <v>#REF!</v>
      </c>
      <c r="S881" s="5" t="e">
        <f aca="false">IF(AND(#REF!&lt;&gt;#REF!,#REF!=#REF!,M881="positive",M882="negative"),1,"")</f>
        <v>#REF!</v>
      </c>
      <c r="T881" s="5" t="e">
        <f aca="false">IF(AND(#REF!=#REF!,K:K="stroke",M:M="positive",S881&lt;&gt;"1"),1,"")</f>
        <v>#REF!</v>
      </c>
      <c r="U881" s="5" t="e">
        <f aca="false">IF((AND(R881&lt;&gt;"",W881&lt;&gt;1,K:K="stroke",M:M="negative",#REF!=#REF!)),IF(W881&lt;&gt;0,"",1),"")</f>
        <v>#REF!</v>
      </c>
      <c r="V881" s="5" t="e">
        <f aca="false">IF(R881="","",(SUM(S881:U881)+W881))</f>
        <v>#REF!</v>
      </c>
      <c r="W881" s="5" t="e">
        <f aca="false">IF(#REF!&lt;&gt;#REF!,COUNTIFS($K$112:$K$1378,"up",#REF!,#REF!),"")</f>
        <v>#REF!</v>
      </c>
      <c r="X881" s="5" t="e">
        <f aca="false">IF(#REF!&lt;&gt;#REF!,COUNTIFS($K$112:$K$1378,"SRS",#REF!,#REF!),"")</f>
        <v>#REF!</v>
      </c>
      <c r="Y881" s="5" t="e">
        <f aca="false">IF(R881&lt;&gt;"",IF(R881=1,"",COUNTIFS($O$112:$O$1378,"&gt;40",#REF!,#REF!)),"")</f>
        <v>#REF!</v>
      </c>
      <c r="Z881" s="5"/>
      <c r="AA881" s="5"/>
      <c r="AB881" s="5"/>
      <c r="AC881" s="5"/>
      <c r="AD881" s="5"/>
      <c r="AE881" s="5"/>
      <c r="AF881" s="5"/>
      <c r="AG881" s="5"/>
      <c r="AH881" s="5"/>
    </row>
    <row r="882" s="5" customFormat="true" ht="15.75" hidden="false" customHeight="false" outlineLevel="0" collapsed="false">
      <c r="A882" s="5" t="n">
        <f aca="false">I882+(H882*60)+(G882*3600)</f>
        <v>67939</v>
      </c>
      <c r="B882" s="6" t="str">
        <f aca="false">CONCATENATE(D882,E882,F882,G882,H882,I882)</f>
        <v>2017123185219</v>
      </c>
      <c r="C882" s="5" t="str">
        <f aca="false">CONCATENATE(D882,E882,F882)</f>
        <v>2017123</v>
      </c>
      <c r="D882" s="5" t="n">
        <v>2017</v>
      </c>
      <c r="E882" s="5" t="n">
        <v>12</v>
      </c>
      <c r="F882" s="5" t="n">
        <v>3</v>
      </c>
      <c r="G882" s="5" t="n">
        <v>18</v>
      </c>
      <c r="H882" s="5" t="n">
        <v>52</v>
      </c>
      <c r="I882" s="5" t="n">
        <v>19</v>
      </c>
      <c r="J882" s="5" t="n">
        <v>800</v>
      </c>
      <c r="K882" s="5" t="s">
        <v>11</v>
      </c>
      <c r="L882" s="5" t="e">
        <f aca="false">IF(#REF!=#REF!,IF(K882="Stroke",IF(K883="Stroke",IF((J883-J882)&lt;0,1000+J883-J882,J883-J882),""),""),"")</f>
        <v>#REF!</v>
      </c>
      <c r="M882" s="5" t="s">
        <v>29</v>
      </c>
      <c r="N882" s="5" t="s">
        <v>2</v>
      </c>
      <c r="O882" s="5" t="n">
        <v>567</v>
      </c>
      <c r="P882" s="5" t="e">
        <f aca="false">IF(#REF!=#REF!,IF(K882="Stroke",IF(K883="Stroke",IF(#REF!=#REF!,IF(Q882=Q883,IF((J883-J882)&lt;0,1000+J883-J882-O882,J883-J882-O882),""),""),""),""),"")</f>
        <v>#REF!</v>
      </c>
      <c r="Q882" s="5" t="n">
        <v>1</v>
      </c>
      <c r="R882" s="5" t="e">
        <f aca="false">IF(#REF!&lt;&gt;#REF!,COUNTIFS($K$112:$K$1378,$K$112,#REF!,#REF!),"")</f>
        <v>#REF!</v>
      </c>
      <c r="S882" s="5" t="e">
        <f aca="false">IF(AND(#REF!&lt;&gt;#REF!,#REF!=#REF!,M882="positive",M883="negative"),1,"")</f>
        <v>#REF!</v>
      </c>
      <c r="T882" s="5" t="e">
        <f aca="false">IF(AND(#REF!=#REF!,K:K="stroke",M:M="positive",S882&lt;&gt;"1"),1,"")</f>
        <v>#REF!</v>
      </c>
      <c r="U882" s="5" t="e">
        <f aca="false">IF((AND(R882&lt;&gt;"",W882&lt;&gt;1,K:K="stroke",M:M="negative",#REF!=#REF!)),IF(W882&lt;&gt;0,"",1),"")</f>
        <v>#REF!</v>
      </c>
      <c r="V882" s="5" t="e">
        <f aca="false">IF(R882="","",(SUM(S882:U882)+W882))</f>
        <v>#REF!</v>
      </c>
      <c r="W882" s="5" t="e">
        <f aca="false">IF(#REF!&lt;&gt;#REF!,COUNTIFS($K$112:$K$1378,"up",#REF!,#REF!),"")</f>
        <v>#REF!</v>
      </c>
      <c r="X882" s="5" t="e">
        <f aca="false">IF(#REF!&lt;&gt;#REF!,COUNTIFS($K$112:$K$1378,"SRS",#REF!,#REF!),"")</f>
        <v>#REF!</v>
      </c>
      <c r="Y882" s="5" t="e">
        <f aca="false">IF(R882&lt;&gt;"",IF(R882=1,"",COUNTIFS($O$112:$O$1378,"&gt;40",#REF!,#REF!)),"")</f>
        <v>#REF!</v>
      </c>
    </row>
    <row r="883" s="11" customFormat="true" ht="15.75" hidden="false" customHeight="false" outlineLevel="0" collapsed="false">
      <c r="A883" s="5" t="n">
        <f aca="false">I883+(H883*60)+(G883*3600)</f>
        <v>67939</v>
      </c>
      <c r="B883" s="6" t="str">
        <f aca="false">CONCATENATE(D883,E883,F883,G883,H883,I883)</f>
        <v>2017123185219</v>
      </c>
      <c r="C883" s="5" t="str">
        <f aca="false">CONCATENATE(D883,E883,F883)</f>
        <v>2017123</v>
      </c>
      <c r="D883" s="5" t="n">
        <v>2017</v>
      </c>
      <c r="E883" s="5" t="n">
        <v>12</v>
      </c>
      <c r="F883" s="5" t="n">
        <v>3</v>
      </c>
      <c r="G883" s="5" t="n">
        <v>18</v>
      </c>
      <c r="H883" s="5" t="n">
        <v>52</v>
      </c>
      <c r="I883" s="5" t="n">
        <v>19</v>
      </c>
      <c r="J883" s="5" t="n">
        <v>826</v>
      </c>
      <c r="K883" s="5" t="s">
        <v>17</v>
      </c>
      <c r="L883" s="5" t="e">
        <f aca="false">IF(#REF!=#REF!,IF(K883="Stroke",IF(K884="Stroke",IF((J884-J883)&lt;0,1000+J884-J883,J884-J883),""),""),"")</f>
        <v>#REF!</v>
      </c>
      <c r="M883" s="5" t="s">
        <v>1</v>
      </c>
      <c r="N883" s="5" t="s">
        <v>2</v>
      </c>
      <c r="O883" s="5" t="n">
        <v>729</v>
      </c>
      <c r="P883" s="5" t="e">
        <f aca="false">IF(#REF!=#REF!,IF(K883="Stroke",IF(K884="Stroke",IF(#REF!=#REF!,IF(Q883=Q884,IF((J884-J883)&lt;0,1000+J884-J883-O883,J884-J883-O883),""),""),""),""),"")</f>
        <v>#REF!</v>
      </c>
      <c r="Q883" s="5" t="n">
        <v>1</v>
      </c>
      <c r="R883" s="5" t="e">
        <f aca="false">IF(#REF!&lt;&gt;#REF!,COUNTIFS($K$112:$K$1378,$K$112,#REF!,#REF!),"")</f>
        <v>#REF!</v>
      </c>
      <c r="S883" s="5" t="e">
        <f aca="false">IF(AND(#REF!&lt;&gt;#REF!,#REF!=#REF!,M883="positive",M884="negative"),1,"")</f>
        <v>#REF!</v>
      </c>
      <c r="T883" s="5" t="e">
        <f aca="false">IF(AND(#REF!=#REF!,K:K="stroke",M:M="positive",S883&lt;&gt;"1"),1,"")</f>
        <v>#REF!</v>
      </c>
      <c r="U883" s="5" t="e">
        <f aca="false">IF((AND(R883&lt;&gt;"",W883&lt;&gt;1,K:K="stroke",M:M="negative",#REF!=#REF!)),IF(W883&lt;&gt;0,"",1),"")</f>
        <v>#REF!</v>
      </c>
      <c r="V883" s="5" t="e">
        <f aca="false">IF(R883="","",(SUM(S883:U883)+W883))</f>
        <v>#REF!</v>
      </c>
      <c r="W883" s="5" t="e">
        <f aca="false">IF(#REF!&lt;&gt;#REF!,COUNTIFS($K$112:$K$1378,"up",#REF!,#REF!),"")</f>
        <v>#REF!</v>
      </c>
      <c r="X883" s="5" t="e">
        <f aca="false">IF(#REF!&lt;&gt;#REF!,COUNTIFS($K$112:$K$1378,"SRS",#REF!,#REF!),"")</f>
        <v>#REF!</v>
      </c>
      <c r="Y883" s="5" t="e">
        <f aca="false">IF(R883&lt;&gt;"",IF(R883=1,"",COUNTIFS($O$112:$O$1378,"&gt;40",#REF!,#REF!)),"")</f>
        <v>#REF!</v>
      </c>
      <c r="Z883" s="5" t="s">
        <v>78</v>
      </c>
      <c r="AA883" s="5"/>
      <c r="AB883" s="5"/>
      <c r="AC883" s="5"/>
      <c r="AD883" s="5"/>
      <c r="AE883" s="5"/>
      <c r="AF883" s="5"/>
      <c r="AG883" s="5"/>
      <c r="AH883" s="5"/>
    </row>
    <row r="884" s="11" customFormat="true" ht="15.75" hidden="false" customHeight="false" outlineLevel="0" collapsed="false">
      <c r="A884" s="11" t="n">
        <f aca="false">I884+(H884*60)+(G884*3600)</f>
        <v>67939</v>
      </c>
      <c r="B884" s="16" t="str">
        <f aca="false">CONCATENATE(D884,E884,F884,G884,H884,I884)</f>
        <v>2017123185219</v>
      </c>
      <c r="C884" s="11" t="str">
        <f aca="false">CONCATENATE(D884,E884,F884)</f>
        <v>2017123</v>
      </c>
      <c r="D884" s="11" t="n">
        <v>2017</v>
      </c>
      <c r="E884" s="11" t="n">
        <v>12</v>
      </c>
      <c r="F884" s="11" t="n">
        <v>3</v>
      </c>
      <c r="G884" s="11" t="n">
        <v>18</v>
      </c>
      <c r="H884" s="11" t="n">
        <v>52</v>
      </c>
      <c r="I884" s="11" t="n">
        <v>19</v>
      </c>
      <c r="J884" s="11" t="n">
        <v>949</v>
      </c>
      <c r="K884" s="11" t="s">
        <v>4</v>
      </c>
      <c r="L884" s="1" t="e">
        <f aca="false">IF(#REF!=#REF!,IF(K884="Stroke",IF(K885="Stroke",IF((J885-J884)&lt;0,1000+J885-J884,J885-J884),""),""),"")</f>
        <v>#REF!</v>
      </c>
      <c r="M884" s="11" t="s">
        <v>1</v>
      </c>
      <c r="N884" s="11" t="s">
        <v>2</v>
      </c>
      <c r="O884" s="11" t="n">
        <v>0</v>
      </c>
      <c r="P884" s="1" t="e">
        <f aca="false">IF(#REF!=#REF!,IF(K884="Stroke",IF(K885="Stroke",IF(#REF!=#REF!,IF(Q884=Q885,IF((J885-J884)&lt;0,1000+J885-J884-O884,J885-J884-O884),""),""),""),""),"")</f>
        <v>#REF!</v>
      </c>
      <c r="Q884" s="11" t="n">
        <v>1</v>
      </c>
      <c r="R884" s="1" t="e">
        <f aca="false">IF(#REF!&lt;&gt;#REF!,COUNTIFS($K$112:$K$1378,$K$112,#REF!,#REF!),"")</f>
        <v>#REF!</v>
      </c>
      <c r="S884" s="1" t="e">
        <f aca="false">IF(AND(#REF!&lt;&gt;#REF!,#REF!=#REF!,M884="positive",M885="negative"),1,"")</f>
        <v>#REF!</v>
      </c>
      <c r="T884" s="1" t="e">
        <f aca="false">IF(AND(#REF!=#REF!,K:K="stroke",M:M="positive",S884&lt;&gt;"1"),1,"")</f>
        <v>#REF!</v>
      </c>
      <c r="U884" s="1" t="e">
        <f aca="false">IF((AND(R884&lt;&gt;"",W884&lt;&gt;1,K:K="stroke",M:M="negative",#REF!=#REF!)),IF(W884&lt;&gt;0,"",1),"")</f>
        <v>#REF!</v>
      </c>
      <c r="V884" s="1" t="e">
        <f aca="false">IF(R884="","",(SUM(S884:U884)+W884))</f>
        <v>#REF!</v>
      </c>
      <c r="W884" s="1" t="e">
        <f aca="false">IF(#REF!&lt;&gt;#REF!,COUNTIFS($K$112:$K$1378,"up",#REF!,#REF!),"")</f>
        <v>#REF!</v>
      </c>
      <c r="X884" s="1" t="e">
        <f aca="false">IF(#REF!&lt;&gt;#REF!,COUNTIFS($K$112:$K$1378,"SRS",#REF!,#REF!),"")</f>
        <v>#REF!</v>
      </c>
      <c r="Y884" s="1" t="e">
        <f aca="false">IF(R884&lt;&gt;"",IF(R884=1,"",COUNTIFS($O$112:$O$1378,"&gt;40",#REF!,#REF!)),"")</f>
        <v>#REF!</v>
      </c>
    </row>
    <row r="885" s="11" customFormat="true" ht="15.75" hidden="false" customHeight="false" outlineLevel="0" collapsed="false">
      <c r="A885" s="11" t="n">
        <f aca="false">I885+(H885*60)+(G885*3600)</f>
        <v>67939</v>
      </c>
      <c r="B885" s="16" t="str">
        <f aca="false">CONCATENATE(D885,E885,F885,G885,H885,I885)</f>
        <v>2017123185219</v>
      </c>
      <c r="C885" s="11" t="str">
        <f aca="false">CONCATENATE(D885,E885,F885)</f>
        <v>2017123</v>
      </c>
      <c r="D885" s="11" t="n">
        <v>2017</v>
      </c>
      <c r="E885" s="11" t="n">
        <v>12</v>
      </c>
      <c r="F885" s="11" t="n">
        <v>3</v>
      </c>
      <c r="G885" s="11" t="n">
        <v>18</v>
      </c>
      <c r="H885" s="11" t="n">
        <v>52</v>
      </c>
      <c r="I885" s="11" t="n">
        <v>19</v>
      </c>
      <c r="J885" s="11" t="n">
        <v>955</v>
      </c>
      <c r="K885" s="17" t="s">
        <v>21</v>
      </c>
      <c r="L885" s="1" t="e">
        <f aca="false">IF(#REF!=#REF!,IF(K885="Stroke",IF(K886="Stroke",IF((J886-J885)&lt;0,1000+J886-J885,J886-J885),""),""),"")</f>
        <v>#REF!</v>
      </c>
      <c r="M885" s="11" t="s">
        <v>1</v>
      </c>
      <c r="N885" s="11" t="s">
        <v>2</v>
      </c>
      <c r="O885" s="11" t="n">
        <v>0</v>
      </c>
      <c r="P885" s="1" t="e">
        <f aca="false">IF(#REF!=#REF!,IF(K885="Stroke",IF(K886="Stroke",IF(#REF!=#REF!,IF(Q885=Q886,IF((J886-J885)&lt;0,1000+J886-J885-O885,J886-J885-O885),""),""),""),""),"")</f>
        <v>#REF!</v>
      </c>
      <c r="Q885" s="11" t="n">
        <v>1</v>
      </c>
      <c r="R885" s="1" t="e">
        <f aca="false">IF(#REF!&lt;&gt;#REF!,COUNTIFS($K$112:$K$1378,$K$112,#REF!,#REF!),"")</f>
        <v>#REF!</v>
      </c>
      <c r="S885" s="1" t="e">
        <f aca="false">IF(AND(#REF!&lt;&gt;#REF!,#REF!=#REF!,M885="positive",M886="negative"),1,"")</f>
        <v>#REF!</v>
      </c>
      <c r="T885" s="1" t="e">
        <f aca="false">IF(AND(#REF!=#REF!,K:K="stroke",M:M="positive",S885&lt;&gt;"1"),1,"")</f>
        <v>#REF!</v>
      </c>
      <c r="U885" s="1" t="e">
        <f aca="false">IF((AND(R885&lt;&gt;"",W885&lt;&gt;1,K:K="stroke",M:M="negative",#REF!=#REF!)),IF(W885&lt;&gt;0,"",1),"")</f>
        <v>#REF!</v>
      </c>
      <c r="V885" s="1" t="e">
        <f aca="false">IF(R885="","",(SUM(S885:U885)+W885))</f>
        <v>#REF!</v>
      </c>
      <c r="W885" s="1" t="e">
        <f aca="false">IF(#REF!&lt;&gt;#REF!,COUNTIFS($K$112:$K$1378,"up",#REF!,#REF!),"")</f>
        <v>#REF!</v>
      </c>
      <c r="X885" s="1" t="e">
        <f aca="false">IF(#REF!&lt;&gt;#REF!,COUNTIFS($K$112:$K$1378,"SRS",#REF!,#REF!),"")</f>
        <v>#REF!</v>
      </c>
      <c r="Y885" s="1" t="e">
        <f aca="false">IF(R885&lt;&gt;"",IF(R885=1,"",COUNTIFS($O$112:$O$1378,"&gt;40",#REF!,#REF!)),"")</f>
        <v>#REF!</v>
      </c>
    </row>
    <row r="886" s="11" customFormat="true" ht="15.75" hidden="false" customHeight="false" outlineLevel="0" collapsed="false">
      <c r="A886" s="11" t="n">
        <f aca="false">I886+(H886*60)+(G886*3600)</f>
        <v>67939</v>
      </c>
      <c r="B886" s="16" t="str">
        <f aca="false">CONCATENATE(D886,E886,F886,G886,H886,I886)</f>
        <v>2017123185219</v>
      </c>
      <c r="C886" s="11" t="str">
        <f aca="false">CONCATENATE(D886,E886,F886)</f>
        <v>2017123</v>
      </c>
      <c r="D886" s="11" t="n">
        <v>2017</v>
      </c>
      <c r="E886" s="11" t="n">
        <v>12</v>
      </c>
      <c r="F886" s="11" t="n">
        <v>3</v>
      </c>
      <c r="G886" s="11" t="n">
        <v>18</v>
      </c>
      <c r="H886" s="11" t="n">
        <v>52</v>
      </c>
      <c r="I886" s="11" t="n">
        <v>19</v>
      </c>
      <c r="J886" s="11" t="n">
        <v>959</v>
      </c>
      <c r="K886" s="17" t="s">
        <v>21</v>
      </c>
      <c r="L886" s="1" t="e">
        <f aca="false">IF(#REF!=#REF!,IF(K886="Stroke",IF(K887="Stroke",IF((J887-J886)&lt;0,1000+J887-J886,J887-J886),""),""),"")</f>
        <v>#REF!</v>
      </c>
      <c r="M886" s="11" t="s">
        <v>1</v>
      </c>
      <c r="N886" s="11" t="s">
        <v>2</v>
      </c>
      <c r="O886" s="11" t="n">
        <v>0</v>
      </c>
      <c r="P886" s="1" t="e">
        <f aca="false">IF(#REF!=#REF!,IF(K886="Stroke",IF(K887="Stroke",IF(#REF!=#REF!,IF(Q886=Q887,IF((J887-J886)&lt;0,1000+J887-J886-O886,J887-J886-O886),""),""),""),""),"")</f>
        <v>#REF!</v>
      </c>
      <c r="Q886" s="11" t="n">
        <v>1</v>
      </c>
      <c r="R886" s="1" t="e">
        <f aca="false">IF(#REF!&lt;&gt;#REF!,COUNTIFS($K$112:$K$1378,$K$112,#REF!,#REF!),"")</f>
        <v>#REF!</v>
      </c>
      <c r="S886" s="1" t="e">
        <f aca="false">IF(AND(#REF!&lt;&gt;#REF!,#REF!=#REF!,M886="positive",M887="negative"),1,"")</f>
        <v>#REF!</v>
      </c>
      <c r="T886" s="1" t="e">
        <f aca="false">IF(AND(#REF!=#REF!,K:K="stroke",M:M="positive",S886&lt;&gt;"1"),1,"")</f>
        <v>#REF!</v>
      </c>
      <c r="U886" s="1" t="e">
        <f aca="false">IF((AND(R886&lt;&gt;"",W886&lt;&gt;1,K:K="stroke",M:M="negative",#REF!=#REF!)),IF(W886&lt;&gt;0,"",1),"")</f>
        <v>#REF!</v>
      </c>
      <c r="V886" s="1" t="e">
        <f aca="false">IF(R886="","",(SUM(S886:U886)+W886))</f>
        <v>#REF!</v>
      </c>
      <c r="W886" s="1" t="e">
        <f aca="false">IF(#REF!&lt;&gt;#REF!,COUNTIFS($K$112:$K$1378,"up",#REF!,#REF!),"")</f>
        <v>#REF!</v>
      </c>
      <c r="X886" s="1" t="e">
        <f aca="false">IF(#REF!&lt;&gt;#REF!,COUNTIFS($K$112:$K$1378,"SRS",#REF!,#REF!),"")</f>
        <v>#REF!</v>
      </c>
      <c r="Y886" s="1" t="e">
        <f aca="false">IF(R886&lt;&gt;"",IF(R886=1,"",COUNTIFS($O$112:$O$1378,"&gt;40",#REF!,#REF!)),"")</f>
        <v>#REF!</v>
      </c>
    </row>
    <row r="887" s="11" customFormat="true" ht="15.75" hidden="false" customHeight="false" outlineLevel="0" collapsed="false">
      <c r="A887" s="11" t="n">
        <f aca="false">I887+(H887*60)+(G887*3600)</f>
        <v>67939</v>
      </c>
      <c r="B887" s="16" t="str">
        <f aca="false">CONCATENATE(D887,E887,F887,G887,H887,I887)</f>
        <v>2017123185219</v>
      </c>
      <c r="C887" s="11" t="str">
        <f aca="false">CONCATENATE(D887,E887,F887)</f>
        <v>2017123</v>
      </c>
      <c r="D887" s="11" t="n">
        <v>2017</v>
      </c>
      <c r="E887" s="11" t="n">
        <v>12</v>
      </c>
      <c r="F887" s="11" t="n">
        <v>3</v>
      </c>
      <c r="G887" s="11" t="n">
        <v>18</v>
      </c>
      <c r="H887" s="11" t="n">
        <v>52</v>
      </c>
      <c r="I887" s="11" t="n">
        <v>19</v>
      </c>
      <c r="J887" s="11" t="n">
        <v>965</v>
      </c>
      <c r="K887" s="17" t="s">
        <v>21</v>
      </c>
      <c r="L887" s="1" t="e">
        <f aca="false">IF(#REF!=#REF!,IF(K887="Stroke",IF(K888="Stroke",IF((J888-J887)&lt;0,1000+J888-J887,J888-J887),""),""),"")</f>
        <v>#REF!</v>
      </c>
      <c r="M887" s="11" t="s">
        <v>1</v>
      </c>
      <c r="N887" s="11" t="s">
        <v>2</v>
      </c>
      <c r="O887" s="11" t="n">
        <v>0</v>
      </c>
      <c r="P887" s="1" t="e">
        <f aca="false">IF(#REF!=#REF!,IF(K887="Stroke",IF(K888="Stroke",IF(#REF!=#REF!,IF(Q887=Q888,IF((J888-J887)&lt;0,1000+J888-J887-O887,J888-J887-O887),""),""),""),""),"")</f>
        <v>#REF!</v>
      </c>
      <c r="Q887" s="11" t="n">
        <v>1</v>
      </c>
      <c r="R887" s="1" t="e">
        <f aca="false">IF(#REF!&lt;&gt;#REF!,COUNTIFS($K$112:$K$1378,$K$112,#REF!,#REF!),"")</f>
        <v>#REF!</v>
      </c>
      <c r="S887" s="1" t="e">
        <f aca="false">IF(AND(#REF!&lt;&gt;#REF!,#REF!=#REF!,M887="positive",M888="negative"),1,"")</f>
        <v>#REF!</v>
      </c>
      <c r="T887" s="1" t="e">
        <f aca="false">IF(AND(#REF!=#REF!,K:K="stroke",M:M="positive",S887&lt;&gt;"1"),1,"")</f>
        <v>#REF!</v>
      </c>
      <c r="U887" s="1" t="e">
        <f aca="false">IF((AND(R887&lt;&gt;"",W887&lt;&gt;1,K:K="stroke",M:M="negative",#REF!=#REF!)),IF(W887&lt;&gt;0,"",1),"")</f>
        <v>#REF!</v>
      </c>
      <c r="V887" s="1" t="e">
        <f aca="false">IF(R887="","",(SUM(S887:U887)+W887))</f>
        <v>#REF!</v>
      </c>
      <c r="W887" s="1" t="e">
        <f aca="false">IF(#REF!&lt;&gt;#REF!,COUNTIFS($K$112:$K$1378,"up",#REF!,#REF!),"")</f>
        <v>#REF!</v>
      </c>
      <c r="X887" s="1" t="e">
        <f aca="false">IF(#REF!&lt;&gt;#REF!,COUNTIFS($K$112:$K$1378,"SRS",#REF!,#REF!),"")</f>
        <v>#REF!</v>
      </c>
      <c r="Y887" s="1" t="e">
        <f aca="false">IF(R887&lt;&gt;"",IF(R887=1,"",COUNTIFS($O$112:$O$1378,"&gt;40",#REF!,#REF!)),"")</f>
        <v>#REF!</v>
      </c>
    </row>
    <row r="888" s="11" customFormat="true" ht="15.75" hidden="false" customHeight="false" outlineLevel="0" collapsed="false">
      <c r="A888" s="11" t="n">
        <f aca="false">I888+(H888*60)+(G888*3600)</f>
        <v>67939</v>
      </c>
      <c r="B888" s="16" t="str">
        <f aca="false">CONCATENATE(D888,E888,F888,G888,H888,I888)</f>
        <v>2017123185219</v>
      </c>
      <c r="C888" s="11" t="str">
        <f aca="false">CONCATENATE(D888,E888,F888)</f>
        <v>2017123</v>
      </c>
      <c r="D888" s="11" t="n">
        <v>2017</v>
      </c>
      <c r="E888" s="11" t="n">
        <v>12</v>
      </c>
      <c r="F888" s="11" t="n">
        <v>3</v>
      </c>
      <c r="G888" s="11" t="n">
        <v>18</v>
      </c>
      <c r="H888" s="11" t="n">
        <v>52</v>
      </c>
      <c r="I888" s="11" t="n">
        <v>19</v>
      </c>
      <c r="J888" s="11" t="n">
        <v>972</v>
      </c>
      <c r="K888" s="17" t="s">
        <v>21</v>
      </c>
      <c r="L888" s="1" t="e">
        <f aca="false">IF(#REF!=#REF!,IF(K888="Stroke",IF(K889="Stroke",IF((J889-J888)&lt;0,1000+J889-J888,J889-J888),""),""),"")</f>
        <v>#REF!</v>
      </c>
      <c r="M888" s="11" t="s">
        <v>1</v>
      </c>
      <c r="N888" s="11" t="s">
        <v>2</v>
      </c>
      <c r="O888" s="11" t="n">
        <v>0</v>
      </c>
      <c r="P888" s="1" t="e">
        <f aca="false">IF(#REF!=#REF!,IF(K888="Stroke",IF(K889="Stroke",IF(#REF!=#REF!,IF(Q888=Q889,IF((J889-J888)&lt;0,1000+J889-J888-O888,J889-J888-O888),""),""),""),""),"")</f>
        <v>#REF!</v>
      </c>
      <c r="Q888" s="11" t="n">
        <v>1</v>
      </c>
      <c r="R888" s="1" t="e">
        <f aca="false">IF(#REF!&lt;&gt;#REF!,COUNTIFS($K$112:$K$1378,$K$112,#REF!,#REF!),"")</f>
        <v>#REF!</v>
      </c>
      <c r="S888" s="1" t="e">
        <f aca="false">IF(AND(#REF!&lt;&gt;#REF!,#REF!=#REF!,M888="positive",M889="negative"),1,"")</f>
        <v>#REF!</v>
      </c>
      <c r="T888" s="1" t="e">
        <f aca="false">IF(AND(#REF!=#REF!,K:K="stroke",M:M="positive",S888&lt;&gt;"1"),1,"")</f>
        <v>#REF!</v>
      </c>
      <c r="U888" s="1" t="e">
        <f aca="false">IF((AND(R888&lt;&gt;"",W888&lt;&gt;1,K:K="stroke",M:M="negative",#REF!=#REF!)),IF(W888&lt;&gt;0,"",1),"")</f>
        <v>#REF!</v>
      </c>
      <c r="V888" s="1" t="e">
        <f aca="false">IF(R888="","",(SUM(S888:U888)+W888))</f>
        <v>#REF!</v>
      </c>
      <c r="W888" s="1" t="e">
        <f aca="false">IF(#REF!&lt;&gt;#REF!,COUNTIFS($K$112:$K$1378,"up",#REF!,#REF!),"")</f>
        <v>#REF!</v>
      </c>
      <c r="X888" s="1" t="e">
        <f aca="false">IF(#REF!&lt;&gt;#REF!,COUNTIFS($K$112:$K$1378,"SRS",#REF!,#REF!),"")</f>
        <v>#REF!</v>
      </c>
      <c r="Y888" s="1" t="e">
        <f aca="false">IF(R888&lt;&gt;"",IF(R888=1,"",COUNTIFS($O$112:$O$1378,"&gt;40",#REF!,#REF!)),"")</f>
        <v>#REF!</v>
      </c>
    </row>
    <row r="889" s="11" customFormat="true" ht="15.75" hidden="false" customHeight="false" outlineLevel="0" collapsed="false">
      <c r="A889" s="11" t="n">
        <f aca="false">I889+(H889*60)+(G889*3600)</f>
        <v>67939</v>
      </c>
      <c r="B889" s="16" t="str">
        <f aca="false">CONCATENATE(D889,E889,F889,G889,H889,I889)</f>
        <v>2017123185219</v>
      </c>
      <c r="C889" s="11" t="str">
        <f aca="false">CONCATENATE(D889,E889,F889)</f>
        <v>2017123</v>
      </c>
      <c r="D889" s="11" t="n">
        <v>2017</v>
      </c>
      <c r="E889" s="11" t="n">
        <v>12</v>
      </c>
      <c r="F889" s="11" t="n">
        <v>3</v>
      </c>
      <c r="G889" s="11" t="n">
        <v>18</v>
      </c>
      <c r="H889" s="11" t="n">
        <v>52</v>
      </c>
      <c r="I889" s="11" t="n">
        <v>19</v>
      </c>
      <c r="J889" s="11" t="n">
        <v>977</v>
      </c>
      <c r="K889" s="17" t="s">
        <v>21</v>
      </c>
      <c r="L889" s="1" t="e">
        <f aca="false">IF(#REF!=#REF!,IF(K889="Stroke",IF(K890="Stroke",IF((J890-J889)&lt;0,1000+J890-J889,J890-J889),""),""),"")</f>
        <v>#REF!</v>
      </c>
      <c r="M889" s="11" t="s">
        <v>1</v>
      </c>
      <c r="N889" s="11" t="s">
        <v>2</v>
      </c>
      <c r="O889" s="11" t="n">
        <v>0</v>
      </c>
      <c r="P889" s="1" t="e">
        <f aca="false">IF(#REF!=#REF!,IF(K889="Stroke",IF(K890="Stroke",IF(#REF!=#REF!,IF(Q889=Q890,IF((J890-J889)&lt;0,1000+J890-J889-O889,J890-J889-O889),""),""),""),""),"")</f>
        <v>#REF!</v>
      </c>
      <c r="Q889" s="11" t="n">
        <v>1</v>
      </c>
      <c r="R889" s="1" t="e">
        <f aca="false">IF(#REF!&lt;&gt;#REF!,COUNTIFS($K$112:$K$1378,$K$112,#REF!,#REF!),"")</f>
        <v>#REF!</v>
      </c>
      <c r="S889" s="1" t="e">
        <f aca="false">IF(AND(#REF!&lt;&gt;#REF!,#REF!=#REF!,M889="positive",M890="negative"),1,"")</f>
        <v>#REF!</v>
      </c>
      <c r="T889" s="1" t="e">
        <f aca="false">IF(AND(#REF!=#REF!,K:K="stroke",M:M="positive",S889&lt;&gt;"1"),1,"")</f>
        <v>#REF!</v>
      </c>
      <c r="U889" s="1" t="e">
        <f aca="false">IF((AND(R889&lt;&gt;"",W889&lt;&gt;1,K:K="stroke",M:M="negative",#REF!=#REF!)),IF(W889&lt;&gt;0,"",1),"")</f>
        <v>#REF!</v>
      </c>
      <c r="V889" s="1" t="e">
        <f aca="false">IF(R889="","",(SUM(S889:U889)+W889))</f>
        <v>#REF!</v>
      </c>
      <c r="W889" s="1" t="e">
        <f aca="false">IF(#REF!&lt;&gt;#REF!,COUNTIFS($K$112:$K$1378,"up",#REF!,#REF!),"")</f>
        <v>#REF!</v>
      </c>
      <c r="X889" s="1" t="e">
        <f aca="false">IF(#REF!&lt;&gt;#REF!,COUNTIFS($K$112:$K$1378,"SRS",#REF!,#REF!),"")</f>
        <v>#REF!</v>
      </c>
      <c r="Y889" s="1" t="e">
        <f aca="false">IF(R889&lt;&gt;"",IF(R889=1,"",COUNTIFS($O$112:$O$1378,"&gt;40",#REF!,#REF!)),"")</f>
        <v>#REF!</v>
      </c>
    </row>
    <row r="890" s="11" customFormat="true" ht="15.75" hidden="false" customHeight="false" outlineLevel="0" collapsed="false">
      <c r="A890" s="11" t="n">
        <f aca="false">I890+(H890*60)+(G890*3600)</f>
        <v>67939</v>
      </c>
      <c r="B890" s="16" t="str">
        <f aca="false">CONCATENATE(D890,E890,F890,G890,H890,I890)</f>
        <v>2017123185219</v>
      </c>
      <c r="C890" s="11" t="str">
        <f aca="false">CONCATENATE(D890,E890,F890)</f>
        <v>2017123</v>
      </c>
      <c r="D890" s="11" t="n">
        <v>2017</v>
      </c>
      <c r="E890" s="11" t="n">
        <v>12</v>
      </c>
      <c r="F890" s="11" t="n">
        <v>3</v>
      </c>
      <c r="G890" s="11" t="n">
        <v>18</v>
      </c>
      <c r="H890" s="11" t="n">
        <v>52</v>
      </c>
      <c r="I890" s="11" t="n">
        <v>19</v>
      </c>
      <c r="J890" s="11" t="n">
        <v>981</v>
      </c>
      <c r="K890" s="17" t="s">
        <v>21</v>
      </c>
      <c r="L890" s="1" t="e">
        <f aca="false">IF(#REF!=#REF!,IF(K890="Stroke",IF(K891="Stroke",IF((J891-J890)&lt;0,1000+J891-J890,J891-J890),""),""),"")</f>
        <v>#REF!</v>
      </c>
      <c r="M890" s="11" t="s">
        <v>1</v>
      </c>
      <c r="N890" s="11" t="s">
        <v>2</v>
      </c>
      <c r="O890" s="11" t="n">
        <v>0</v>
      </c>
      <c r="P890" s="1" t="e">
        <f aca="false">IF(#REF!=#REF!,IF(K890="Stroke",IF(K891="Stroke",IF(#REF!=#REF!,IF(Q890=Q891,IF((J891-J890)&lt;0,1000+J891-J890-O890,J891-J890-O890),""),""),""),""),"")</f>
        <v>#REF!</v>
      </c>
      <c r="Q890" s="11" t="n">
        <v>1</v>
      </c>
      <c r="R890" s="1" t="e">
        <f aca="false">IF(#REF!&lt;&gt;#REF!,COUNTIFS($K$112:$K$1378,$K$112,#REF!,#REF!),"")</f>
        <v>#REF!</v>
      </c>
      <c r="S890" s="1" t="e">
        <f aca="false">IF(AND(#REF!&lt;&gt;#REF!,#REF!=#REF!,M890="positive",M891="negative"),1,"")</f>
        <v>#REF!</v>
      </c>
      <c r="T890" s="1" t="e">
        <f aca="false">IF(AND(#REF!=#REF!,K:K="stroke",M:M="positive",S890&lt;&gt;"1"),1,"")</f>
        <v>#REF!</v>
      </c>
      <c r="U890" s="1" t="e">
        <f aca="false">IF((AND(R890&lt;&gt;"",W890&lt;&gt;1,K:K="stroke",M:M="negative",#REF!=#REF!)),IF(W890&lt;&gt;0,"",1),"")</f>
        <v>#REF!</v>
      </c>
      <c r="V890" s="1" t="e">
        <f aca="false">IF(R890="","",(SUM(S890:U890)+W890))</f>
        <v>#REF!</v>
      </c>
      <c r="W890" s="1" t="e">
        <f aca="false">IF(#REF!&lt;&gt;#REF!,COUNTIFS($K$112:$K$1378,"up",#REF!,#REF!),"")</f>
        <v>#REF!</v>
      </c>
      <c r="X890" s="1" t="e">
        <f aca="false">IF(#REF!&lt;&gt;#REF!,COUNTIFS($K$112:$K$1378,"SRS",#REF!,#REF!),"")</f>
        <v>#REF!</v>
      </c>
      <c r="Y890" s="1" t="e">
        <f aca="false">IF(R890&lt;&gt;"",IF(R890=1,"",COUNTIFS($O$112:$O$1378,"&gt;40",#REF!,#REF!)),"")</f>
        <v>#REF!</v>
      </c>
    </row>
    <row r="891" s="11" customFormat="true" ht="15.75" hidden="false" customHeight="false" outlineLevel="0" collapsed="false">
      <c r="A891" s="11" t="n">
        <f aca="false">I891+(H891*60)+(G891*3600)</f>
        <v>67939</v>
      </c>
      <c r="B891" s="16" t="str">
        <f aca="false">CONCATENATE(D891,E891,F891,G891,H891,I891)</f>
        <v>2017123185219</v>
      </c>
      <c r="C891" s="11" t="str">
        <f aca="false">CONCATENATE(D891,E891,F891)</f>
        <v>2017123</v>
      </c>
      <c r="D891" s="11" t="n">
        <v>2017</v>
      </c>
      <c r="E891" s="11" t="n">
        <v>12</v>
      </c>
      <c r="F891" s="11" t="n">
        <v>3</v>
      </c>
      <c r="G891" s="11" t="n">
        <v>18</v>
      </c>
      <c r="H891" s="11" t="n">
        <v>52</v>
      </c>
      <c r="I891" s="11" t="n">
        <v>19</v>
      </c>
      <c r="J891" s="11" t="n">
        <v>984</v>
      </c>
      <c r="K891" s="17" t="s">
        <v>21</v>
      </c>
      <c r="L891" s="1" t="e">
        <f aca="false">IF(#REF!=#REF!,IF(K891="Stroke",IF(K892="Stroke",IF((J892-J891)&lt;0,1000+J892-J891,J892-J891),""),""),"")</f>
        <v>#REF!</v>
      </c>
      <c r="M891" s="11" t="s">
        <v>1</v>
      </c>
      <c r="N891" s="11" t="s">
        <v>2</v>
      </c>
      <c r="O891" s="11" t="n">
        <v>0</v>
      </c>
      <c r="P891" s="1" t="e">
        <f aca="false">IF(#REF!=#REF!,IF(K891="Stroke",IF(K892="Stroke",IF(#REF!=#REF!,IF(Q891=Q892,IF((J892-J891)&lt;0,1000+J892-J891-O891,J892-J891-O891),""),""),""),""),"")</f>
        <v>#REF!</v>
      </c>
      <c r="Q891" s="11" t="n">
        <v>1</v>
      </c>
      <c r="R891" s="1" t="e">
        <f aca="false">IF(#REF!&lt;&gt;#REF!,COUNTIFS($K$112:$K$1378,$K$112,#REF!,#REF!),"")</f>
        <v>#REF!</v>
      </c>
      <c r="S891" s="1" t="e">
        <f aca="false">IF(AND(#REF!&lt;&gt;#REF!,#REF!=#REF!,M891="positive",M892="negative"),1,"")</f>
        <v>#REF!</v>
      </c>
      <c r="T891" s="1" t="e">
        <f aca="false">IF(AND(#REF!=#REF!,K:K="stroke",M:M="positive",S891&lt;&gt;"1"),1,"")</f>
        <v>#REF!</v>
      </c>
      <c r="U891" s="1" t="e">
        <f aca="false">IF((AND(R891&lt;&gt;"",W891&lt;&gt;1,K:K="stroke",M:M="negative",#REF!=#REF!)),IF(W891&lt;&gt;0,"",1),"")</f>
        <v>#REF!</v>
      </c>
      <c r="V891" s="1" t="e">
        <f aca="false">IF(R891="","",(SUM(S891:U891)+W891))</f>
        <v>#REF!</v>
      </c>
      <c r="W891" s="1" t="e">
        <f aca="false">IF(#REF!&lt;&gt;#REF!,COUNTIFS($K$112:$K$1378,"up",#REF!,#REF!),"")</f>
        <v>#REF!</v>
      </c>
      <c r="X891" s="1" t="e">
        <f aca="false">IF(#REF!&lt;&gt;#REF!,COUNTIFS($K$112:$K$1378,"SRS",#REF!,#REF!),"")</f>
        <v>#REF!</v>
      </c>
      <c r="Y891" s="1" t="e">
        <f aca="false">IF(R891&lt;&gt;"",IF(R891=1,"",COUNTIFS($O$112:$O$1378,"&gt;40",#REF!,#REF!)),"")</f>
        <v>#REF!</v>
      </c>
    </row>
    <row r="892" s="11" customFormat="true" ht="15.75" hidden="false" customHeight="false" outlineLevel="0" collapsed="false">
      <c r="A892" s="11" t="n">
        <f aca="false">I892+(H892*60)+(G892*3600)</f>
        <v>67939</v>
      </c>
      <c r="B892" s="16" t="str">
        <f aca="false">CONCATENATE(D892,E892,F892,G892,H892,I892)</f>
        <v>2017123185219</v>
      </c>
      <c r="C892" s="11" t="str">
        <f aca="false">CONCATENATE(D892,E892,F892)</f>
        <v>2017123</v>
      </c>
      <c r="D892" s="11" t="n">
        <v>2017</v>
      </c>
      <c r="E892" s="11" t="n">
        <v>12</v>
      </c>
      <c r="F892" s="11" t="n">
        <v>3</v>
      </c>
      <c r="G892" s="11" t="n">
        <v>18</v>
      </c>
      <c r="H892" s="11" t="n">
        <v>52</v>
      </c>
      <c r="I892" s="11" t="n">
        <v>19</v>
      </c>
      <c r="J892" s="11" t="n">
        <v>989</v>
      </c>
      <c r="K892" s="17" t="s">
        <v>21</v>
      </c>
      <c r="L892" s="1" t="e">
        <f aca="false">IF(#REF!=#REF!,IF(K892="Stroke",IF(K893="Stroke",IF((J893-J892)&lt;0,1000+J893-J892,J893-J892),""),""),"")</f>
        <v>#REF!</v>
      </c>
      <c r="M892" s="11" t="s">
        <v>1</v>
      </c>
      <c r="N892" s="11" t="s">
        <v>2</v>
      </c>
      <c r="O892" s="11" t="n">
        <v>0</v>
      </c>
      <c r="P892" s="1" t="e">
        <f aca="false">IF(#REF!=#REF!,IF(K892="Stroke",IF(K893="Stroke",IF(#REF!=#REF!,IF(Q892=Q893,IF((J893-J892)&lt;0,1000+J893-J892-O892,J893-J892-O892),""),""),""),""),"")</f>
        <v>#REF!</v>
      </c>
      <c r="Q892" s="11" t="n">
        <v>1</v>
      </c>
      <c r="R892" s="1" t="e">
        <f aca="false">IF(#REF!&lt;&gt;#REF!,COUNTIFS($K$112:$K$1378,$K$112,#REF!,#REF!),"")</f>
        <v>#REF!</v>
      </c>
      <c r="S892" s="1" t="e">
        <f aca="false">IF(AND(#REF!&lt;&gt;#REF!,#REF!=#REF!,M892="positive",M893="negative"),1,"")</f>
        <v>#REF!</v>
      </c>
      <c r="T892" s="1" t="e">
        <f aca="false">IF(AND(#REF!=#REF!,K:K="stroke",M:M="positive",S892&lt;&gt;"1"),1,"")</f>
        <v>#REF!</v>
      </c>
      <c r="U892" s="1" t="e">
        <f aca="false">IF((AND(R892&lt;&gt;"",W892&lt;&gt;1,K:K="stroke",M:M="negative",#REF!=#REF!)),IF(W892&lt;&gt;0,"",1),"")</f>
        <v>#REF!</v>
      </c>
      <c r="V892" s="1" t="e">
        <f aca="false">IF(R892="","",(SUM(S892:U892)+W892))</f>
        <v>#REF!</v>
      </c>
      <c r="W892" s="1" t="e">
        <f aca="false">IF(#REF!&lt;&gt;#REF!,COUNTIFS($K$112:$K$1378,"up",#REF!,#REF!),"")</f>
        <v>#REF!</v>
      </c>
      <c r="X892" s="1" t="e">
        <f aca="false">IF(#REF!&lt;&gt;#REF!,COUNTIFS($K$112:$K$1378,"SRS",#REF!,#REF!),"")</f>
        <v>#REF!</v>
      </c>
      <c r="Y892" s="1" t="e">
        <f aca="false">IF(R892&lt;&gt;"",IF(R892=1,"",COUNTIFS($O$112:$O$1378,"&gt;40",#REF!,#REF!)),"")</f>
        <v>#REF!</v>
      </c>
    </row>
    <row r="893" s="11" customFormat="true" ht="15.75" hidden="false" customHeight="false" outlineLevel="0" collapsed="false">
      <c r="A893" s="11" t="n">
        <f aca="false">I893+(H893*60)+(G893*3600)</f>
        <v>67939</v>
      </c>
      <c r="B893" s="16" t="str">
        <f aca="false">CONCATENATE(D893,E893,F893,G893,H893,I893)</f>
        <v>2017123185219</v>
      </c>
      <c r="C893" s="11" t="str">
        <f aca="false">CONCATENATE(D893,E893,F893)</f>
        <v>2017123</v>
      </c>
      <c r="D893" s="11" t="n">
        <v>2017</v>
      </c>
      <c r="E893" s="11" t="n">
        <v>12</v>
      </c>
      <c r="F893" s="11" t="n">
        <v>3</v>
      </c>
      <c r="G893" s="11" t="n">
        <v>18</v>
      </c>
      <c r="H893" s="11" t="n">
        <v>52</v>
      </c>
      <c r="I893" s="11" t="n">
        <v>19</v>
      </c>
      <c r="J893" s="11" t="n">
        <v>990</v>
      </c>
      <c r="K893" s="17" t="s">
        <v>21</v>
      </c>
      <c r="L893" s="1" t="e">
        <f aca="false">IF(#REF!=#REF!,IF(K893="Stroke",IF(K894="Stroke",IF((J894-J893)&lt;0,1000+J894-J893,J894-J893),""),""),"")</f>
        <v>#REF!</v>
      </c>
      <c r="M893" s="11" t="s">
        <v>1</v>
      </c>
      <c r="N893" s="11" t="s">
        <v>2</v>
      </c>
      <c r="O893" s="11" t="n">
        <v>0</v>
      </c>
      <c r="P893" s="1" t="e">
        <f aca="false">IF(#REF!=#REF!,IF(K893="Stroke",IF(K894="Stroke",IF(#REF!=#REF!,IF(Q893=Q894,IF((J894-J893)&lt;0,1000+J894-J893-O893,J894-J893-O893),""),""),""),""),"")</f>
        <v>#REF!</v>
      </c>
      <c r="Q893" s="11" t="n">
        <v>1</v>
      </c>
      <c r="R893" s="1" t="e">
        <f aca="false">IF(#REF!&lt;&gt;#REF!,COUNTIFS($K$112:$K$1378,$K$112,#REF!,#REF!),"")</f>
        <v>#REF!</v>
      </c>
      <c r="S893" s="1" t="e">
        <f aca="false">IF(AND(#REF!&lt;&gt;#REF!,#REF!=#REF!,M893="positive",M894="negative"),1,"")</f>
        <v>#REF!</v>
      </c>
      <c r="T893" s="1" t="e">
        <f aca="false">IF(AND(#REF!=#REF!,K:K="stroke",M:M="positive",S893&lt;&gt;"1"),1,"")</f>
        <v>#REF!</v>
      </c>
      <c r="U893" s="1" t="e">
        <f aca="false">IF((AND(R893&lt;&gt;"",W893&lt;&gt;1,K:K="stroke",M:M="negative",#REF!=#REF!)),IF(W893&lt;&gt;0,"",1),"")</f>
        <v>#REF!</v>
      </c>
      <c r="V893" s="1" t="e">
        <f aca="false">IF(R893="","",(SUM(S893:U893)+W893))</f>
        <v>#REF!</v>
      </c>
      <c r="W893" s="1" t="e">
        <f aca="false">IF(#REF!&lt;&gt;#REF!,COUNTIFS($K$112:$K$1378,"up",#REF!,#REF!),"")</f>
        <v>#REF!</v>
      </c>
      <c r="X893" s="1" t="e">
        <f aca="false">IF(#REF!&lt;&gt;#REF!,COUNTIFS($K$112:$K$1378,"SRS",#REF!,#REF!),"")</f>
        <v>#REF!</v>
      </c>
      <c r="Y893" s="1" t="e">
        <f aca="false">IF(R893&lt;&gt;"",IF(R893=1,"",COUNTIFS($O$112:$O$1378,"&gt;40",#REF!,#REF!)),"")</f>
        <v>#REF!</v>
      </c>
      <c r="Z893" s="11" t="s">
        <v>79</v>
      </c>
    </row>
    <row r="894" s="11" customFormat="true" ht="15.75" hidden="false" customHeight="false" outlineLevel="0" collapsed="false">
      <c r="A894" s="11" t="n">
        <f aca="false">I894+(H894*60)+(G894*3600)</f>
        <v>67939</v>
      </c>
      <c r="B894" s="16" t="str">
        <f aca="false">CONCATENATE(D894,E894,F894,G894,H894,I894)</f>
        <v>2017123185219</v>
      </c>
      <c r="C894" s="11" t="str">
        <f aca="false">CONCATENATE(D894,E894,F894)</f>
        <v>2017123</v>
      </c>
      <c r="D894" s="11" t="n">
        <v>2017</v>
      </c>
      <c r="E894" s="11" t="n">
        <v>12</v>
      </c>
      <c r="F894" s="11" t="n">
        <v>3</v>
      </c>
      <c r="G894" s="11" t="n">
        <v>18</v>
      </c>
      <c r="H894" s="11" t="n">
        <v>52</v>
      </c>
      <c r="I894" s="11" t="n">
        <v>19</v>
      </c>
      <c r="J894" s="11" t="n">
        <v>998</v>
      </c>
      <c r="K894" s="17" t="s">
        <v>21</v>
      </c>
      <c r="L894" s="1" t="e">
        <f aca="false">IF(#REF!=#REF!,IF(K894="Stroke",IF(K895="Stroke",IF((J895-J894)&lt;0,1000+J895-J894,J895-J894),""),""),"")</f>
        <v>#REF!</v>
      </c>
      <c r="M894" s="11" t="s">
        <v>1</v>
      </c>
      <c r="N894" s="11" t="s">
        <v>2</v>
      </c>
      <c r="O894" s="11" t="n">
        <v>0</v>
      </c>
      <c r="P894" s="1" t="e">
        <f aca="false">IF(#REF!=#REF!,IF(K894="Stroke",IF(K895="Stroke",IF(#REF!=#REF!,IF(Q894=Q895,IF((J895-J894)&lt;0,1000+J895-J894-O894,J895-J894-O894),""),""),""),""),"")</f>
        <v>#REF!</v>
      </c>
      <c r="Q894" s="11" t="n">
        <v>1</v>
      </c>
      <c r="R894" s="1" t="e">
        <f aca="false">IF(#REF!&lt;&gt;#REF!,COUNTIFS($K$112:$K$1378,$K$112,#REF!,#REF!),"")</f>
        <v>#REF!</v>
      </c>
      <c r="S894" s="1" t="e">
        <f aca="false">IF(AND(#REF!&lt;&gt;#REF!,#REF!=#REF!,M894="positive",M895="negative"),1,"")</f>
        <v>#REF!</v>
      </c>
      <c r="T894" s="1" t="e">
        <f aca="false">IF(AND(#REF!=#REF!,K:K="stroke",M:M="positive",S894&lt;&gt;"1"),1,"")</f>
        <v>#REF!</v>
      </c>
      <c r="U894" s="1" t="e">
        <f aca="false">IF((AND(R894&lt;&gt;"",W894&lt;&gt;1,K:K="stroke",M:M="negative",#REF!=#REF!)),IF(W894&lt;&gt;0,"",1),"")</f>
        <v>#REF!</v>
      </c>
      <c r="V894" s="1" t="e">
        <f aca="false">IF(R894="","",(SUM(S894:U894)+W894))</f>
        <v>#REF!</v>
      </c>
      <c r="W894" s="1" t="e">
        <f aca="false">IF(#REF!&lt;&gt;#REF!,COUNTIFS($K$112:$K$1378,"up",#REF!,#REF!),"")</f>
        <v>#REF!</v>
      </c>
      <c r="X894" s="1" t="e">
        <f aca="false">IF(#REF!&lt;&gt;#REF!,COUNTIFS($K$112:$K$1378,"SRS",#REF!,#REF!),"")</f>
        <v>#REF!</v>
      </c>
      <c r="Y894" s="1" t="e">
        <f aca="false">IF(R894&lt;&gt;"",IF(R894=1,"",COUNTIFS($O$112:$O$1378,"&gt;40",#REF!,#REF!)),"")</f>
        <v>#REF!</v>
      </c>
    </row>
    <row r="895" s="11" customFormat="true" ht="15.75" hidden="false" customHeight="false" outlineLevel="0" collapsed="false">
      <c r="A895" s="11" t="n">
        <f aca="false">I895+(H895*60)+(G895*3600)</f>
        <v>67940</v>
      </c>
      <c r="B895" s="16" t="str">
        <f aca="false">CONCATENATE(D895,E895,F895,G895,H895,I895)</f>
        <v>2017123185220</v>
      </c>
      <c r="C895" s="11" t="str">
        <f aca="false">CONCATENATE(D895,E895,F895)</f>
        <v>2017123</v>
      </c>
      <c r="D895" s="11" t="n">
        <v>2017</v>
      </c>
      <c r="E895" s="11" t="n">
        <v>12</v>
      </c>
      <c r="F895" s="11" t="n">
        <v>3</v>
      </c>
      <c r="G895" s="11" t="n">
        <v>18</v>
      </c>
      <c r="H895" s="11" t="n">
        <v>52</v>
      </c>
      <c r="I895" s="11" t="n">
        <v>20</v>
      </c>
      <c r="J895" s="11" t="n">
        <v>0</v>
      </c>
      <c r="K895" s="17" t="s">
        <v>21</v>
      </c>
      <c r="L895" s="1" t="e">
        <f aca="false">IF(#REF!=#REF!,IF(K895="Stroke",IF(K896="Stroke",IF((J896-J895)&lt;0,1000+J896-J895,J896-J895),""),""),"")</f>
        <v>#REF!</v>
      </c>
      <c r="M895" s="11" t="s">
        <v>1</v>
      </c>
      <c r="N895" s="11" t="s">
        <v>2</v>
      </c>
      <c r="O895" s="11" t="n">
        <v>0</v>
      </c>
      <c r="P895" s="1" t="e">
        <f aca="false">IF(#REF!=#REF!,IF(K895="Stroke",IF(K896="Stroke",IF(#REF!=#REF!,IF(Q895=Q896,IF((J896-J895)&lt;0,1000+J896-J895-O895,J896-J895-O895),""),""),""),""),"")</f>
        <v>#REF!</v>
      </c>
      <c r="Q895" s="11" t="n">
        <v>1</v>
      </c>
      <c r="R895" s="1" t="e">
        <f aca="false">IF(#REF!&lt;&gt;#REF!,COUNTIFS($K$112:$K$1378,$K$112,#REF!,#REF!),"")</f>
        <v>#REF!</v>
      </c>
      <c r="S895" s="1" t="e">
        <f aca="false">IF(AND(#REF!&lt;&gt;#REF!,#REF!=#REF!,M895="positive",M896="negative"),1,"")</f>
        <v>#REF!</v>
      </c>
      <c r="T895" s="1" t="e">
        <f aca="false">IF(AND(#REF!=#REF!,K:K="stroke",M:M="positive",S895&lt;&gt;"1"),1,"")</f>
        <v>#REF!</v>
      </c>
      <c r="U895" s="1" t="e">
        <f aca="false">IF((AND(R895&lt;&gt;"",W895&lt;&gt;1,K:K="stroke",M:M="negative",#REF!=#REF!)),IF(W895&lt;&gt;0,"",1),"")</f>
        <v>#REF!</v>
      </c>
      <c r="V895" s="1" t="e">
        <f aca="false">IF(R895="","",(SUM(S895:U895)+W895))</f>
        <v>#REF!</v>
      </c>
      <c r="W895" s="1" t="e">
        <f aca="false">IF(#REF!&lt;&gt;#REF!,COUNTIFS($K$112:$K$1378,"up",#REF!,#REF!),"")</f>
        <v>#REF!</v>
      </c>
      <c r="X895" s="1" t="e">
        <f aca="false">IF(#REF!&lt;&gt;#REF!,COUNTIFS($K$112:$K$1378,"SRS",#REF!,#REF!),"")</f>
        <v>#REF!</v>
      </c>
      <c r="Y895" s="1" t="e">
        <f aca="false">IF(R895&lt;&gt;"",IF(R895=1,"",COUNTIFS($O$112:$O$1378,"&gt;40",#REF!,#REF!)),"")</f>
        <v>#REF!</v>
      </c>
    </row>
    <row r="896" s="11" customFormat="true" ht="15.75" hidden="false" customHeight="false" outlineLevel="0" collapsed="false">
      <c r="A896" s="11" t="n">
        <f aca="false">I896+(H896*60)+(G896*3600)</f>
        <v>67940</v>
      </c>
      <c r="B896" s="16" t="str">
        <f aca="false">CONCATENATE(D896,E896,F896,G896,H896,I896)</f>
        <v>2017123185220</v>
      </c>
      <c r="C896" s="11" t="str">
        <f aca="false">CONCATENATE(D896,E896,F896)</f>
        <v>2017123</v>
      </c>
      <c r="D896" s="11" t="n">
        <v>2017</v>
      </c>
      <c r="E896" s="11" t="n">
        <v>12</v>
      </c>
      <c r="F896" s="11" t="n">
        <v>3</v>
      </c>
      <c r="G896" s="11" t="n">
        <v>18</v>
      </c>
      <c r="H896" s="11" t="n">
        <v>52</v>
      </c>
      <c r="I896" s="11" t="n">
        <v>20</v>
      </c>
      <c r="J896" s="11" t="n">
        <v>7</v>
      </c>
      <c r="K896" s="17" t="s">
        <v>21</v>
      </c>
      <c r="L896" s="1" t="e">
        <f aca="false">IF(#REF!=#REF!,IF(K896="Stroke",IF(K897="Stroke",IF((J897-J896)&lt;0,1000+J897-J896,J897-J896),""),""),"")</f>
        <v>#REF!</v>
      </c>
      <c r="M896" s="11" t="s">
        <v>1</v>
      </c>
      <c r="N896" s="11" t="s">
        <v>2</v>
      </c>
      <c r="O896" s="11" t="n">
        <v>0</v>
      </c>
      <c r="P896" s="1" t="e">
        <f aca="false">IF(#REF!=#REF!,IF(K896="Stroke",IF(K897="Stroke",IF(#REF!=#REF!,IF(Q896=Q897,IF((J897-J896)&lt;0,1000+J897-J896-O896,J897-J896-O896),""),""),""),""),"")</f>
        <v>#REF!</v>
      </c>
      <c r="Q896" s="11" t="n">
        <v>1</v>
      </c>
      <c r="R896" s="1" t="e">
        <f aca="false">IF(#REF!&lt;&gt;#REF!,COUNTIFS($K$112:$K$1378,$K$112,#REF!,#REF!),"")</f>
        <v>#REF!</v>
      </c>
      <c r="S896" s="1" t="e">
        <f aca="false">IF(AND(#REF!&lt;&gt;#REF!,#REF!=#REF!,M896="positive",M897="negative"),1,"")</f>
        <v>#REF!</v>
      </c>
      <c r="T896" s="1" t="e">
        <f aca="false">IF(AND(#REF!=#REF!,K:K="stroke",M:M="positive",S896&lt;&gt;"1"),1,"")</f>
        <v>#REF!</v>
      </c>
      <c r="U896" s="1" t="e">
        <f aca="false">IF((AND(R896&lt;&gt;"",W896&lt;&gt;1,K:K="stroke",M:M="negative",#REF!=#REF!)),IF(W896&lt;&gt;0,"",1),"")</f>
        <v>#REF!</v>
      </c>
      <c r="V896" s="1" t="e">
        <f aca="false">IF(R896="","",(SUM(S896:U896)+W896))</f>
        <v>#REF!</v>
      </c>
      <c r="W896" s="1" t="e">
        <f aca="false">IF(#REF!&lt;&gt;#REF!,COUNTIFS($K$112:$K$1378,"up",#REF!,#REF!),"")</f>
        <v>#REF!</v>
      </c>
      <c r="X896" s="1" t="e">
        <f aca="false">IF(#REF!&lt;&gt;#REF!,COUNTIFS($K$112:$K$1378,"SRS",#REF!,#REF!),"")</f>
        <v>#REF!</v>
      </c>
      <c r="Y896" s="1" t="e">
        <f aca="false">IF(R896&lt;&gt;"",IF(R896=1,"",COUNTIFS($O$112:$O$1378,"&gt;40",#REF!,#REF!)),"")</f>
        <v>#REF!</v>
      </c>
    </row>
    <row r="897" s="11" customFormat="true" ht="15.75" hidden="false" customHeight="false" outlineLevel="0" collapsed="false">
      <c r="A897" s="11" t="n">
        <f aca="false">I897+(H897*60)+(G897*3600)</f>
        <v>67940</v>
      </c>
      <c r="B897" s="16" t="str">
        <f aca="false">CONCATENATE(D897,E897,F897,G897,H897,I897)</f>
        <v>2017123185220</v>
      </c>
      <c r="C897" s="11" t="str">
        <f aca="false">CONCATENATE(D897,E897,F897)</f>
        <v>2017123</v>
      </c>
      <c r="D897" s="11" t="n">
        <v>2017</v>
      </c>
      <c r="E897" s="11" t="n">
        <v>12</v>
      </c>
      <c r="F897" s="11" t="n">
        <v>3</v>
      </c>
      <c r="G897" s="11" t="n">
        <v>18</v>
      </c>
      <c r="H897" s="11" t="n">
        <v>52</v>
      </c>
      <c r="I897" s="11" t="n">
        <v>20</v>
      </c>
      <c r="J897" s="11" t="n">
        <v>17</v>
      </c>
      <c r="K897" s="17" t="s">
        <v>21</v>
      </c>
      <c r="L897" s="1" t="e">
        <f aca="false">IF(#REF!=#REF!,IF(K897="Stroke",IF(K898="Stroke",IF((J898-J897)&lt;0,1000+J898-J897,J898-J897),""),""),"")</f>
        <v>#REF!</v>
      </c>
      <c r="M897" s="11" t="s">
        <v>1</v>
      </c>
      <c r="N897" s="11" t="s">
        <v>2</v>
      </c>
      <c r="O897" s="11" t="n">
        <v>0</v>
      </c>
      <c r="P897" s="1" t="e">
        <f aca="false">IF(#REF!=#REF!,IF(K897="Stroke",IF(K898="Stroke",IF(#REF!=#REF!,IF(Q897=Q898,IF((J898-J897)&lt;0,1000+J898-J897-O897,J898-J897-O897),""),""),""),""),"")</f>
        <v>#REF!</v>
      </c>
      <c r="Q897" s="11" t="n">
        <v>1</v>
      </c>
      <c r="R897" s="1" t="e">
        <f aca="false">IF(#REF!&lt;&gt;#REF!,COUNTIFS($K$112:$K$1378,$K$112,#REF!,#REF!),"")</f>
        <v>#REF!</v>
      </c>
      <c r="S897" s="1" t="e">
        <f aca="false">IF(AND(#REF!&lt;&gt;#REF!,#REF!=#REF!,M897="positive",M898="negative"),1,"")</f>
        <v>#REF!</v>
      </c>
      <c r="T897" s="1" t="e">
        <f aca="false">IF(AND(#REF!=#REF!,K:K="stroke",M:M="positive",S897&lt;&gt;"1"),1,"")</f>
        <v>#REF!</v>
      </c>
      <c r="U897" s="1" t="e">
        <f aca="false">IF((AND(R897&lt;&gt;"",W897&lt;&gt;1,K:K="stroke",M:M="negative",#REF!=#REF!)),IF(W897&lt;&gt;0,"",1),"")</f>
        <v>#REF!</v>
      </c>
      <c r="V897" s="1" t="e">
        <f aca="false">IF(R897="","",(SUM(S897:U897)+W897))</f>
        <v>#REF!</v>
      </c>
      <c r="W897" s="1" t="e">
        <f aca="false">IF(#REF!&lt;&gt;#REF!,COUNTIFS($K$112:$K$1378,"up",#REF!,#REF!),"")</f>
        <v>#REF!</v>
      </c>
      <c r="X897" s="1" t="e">
        <f aca="false">IF(#REF!&lt;&gt;#REF!,COUNTIFS($K$112:$K$1378,"SRS",#REF!,#REF!),"")</f>
        <v>#REF!</v>
      </c>
      <c r="Y897" s="1" t="e">
        <f aca="false">IF(R897&lt;&gt;"",IF(R897=1,"",COUNTIFS($O$112:$O$1378,"&gt;40",#REF!,#REF!)),"")</f>
        <v>#REF!</v>
      </c>
    </row>
    <row r="898" s="11" customFormat="true" ht="15.75" hidden="false" customHeight="false" outlineLevel="0" collapsed="false">
      <c r="A898" s="11" t="n">
        <f aca="false">I898+(H898*60)+(G898*3600)</f>
        <v>67940</v>
      </c>
      <c r="B898" s="16" t="str">
        <f aca="false">CONCATENATE(D898,E898,F898,G898,H898,I898)</f>
        <v>2017123185220</v>
      </c>
      <c r="C898" s="11" t="str">
        <f aca="false">CONCATENATE(D898,E898,F898)</f>
        <v>2017123</v>
      </c>
      <c r="D898" s="11" t="n">
        <v>2017</v>
      </c>
      <c r="E898" s="11" t="n">
        <v>12</v>
      </c>
      <c r="F898" s="11" t="n">
        <v>3</v>
      </c>
      <c r="G898" s="11" t="n">
        <v>18</v>
      </c>
      <c r="H898" s="11" t="n">
        <v>52</v>
      </c>
      <c r="I898" s="11" t="n">
        <v>20</v>
      </c>
      <c r="J898" s="11" t="n">
        <v>18</v>
      </c>
      <c r="K898" s="17" t="s">
        <v>21</v>
      </c>
      <c r="L898" s="1" t="e">
        <f aca="false">IF(#REF!=#REF!,IF(K898="Stroke",IF(K899="Stroke",IF((J899-J898)&lt;0,1000+J899-J898,J899-J898),""),""),"")</f>
        <v>#REF!</v>
      </c>
      <c r="M898" s="11" t="s">
        <v>1</v>
      </c>
      <c r="N898" s="11" t="s">
        <v>2</v>
      </c>
      <c r="O898" s="11" t="n">
        <v>0</v>
      </c>
      <c r="P898" s="1" t="e">
        <f aca="false">IF(#REF!=#REF!,IF(K898="Stroke",IF(K899="Stroke",IF(#REF!=#REF!,IF(Q898=Q899,IF((J899-J898)&lt;0,1000+J899-J898-O898,J899-J898-O898),""),""),""),""),"")</f>
        <v>#REF!</v>
      </c>
      <c r="Q898" s="11" t="n">
        <v>1</v>
      </c>
      <c r="R898" s="1" t="e">
        <f aca="false">IF(#REF!&lt;&gt;#REF!,COUNTIFS($K$112:$K$1378,$K$112,#REF!,#REF!),"")</f>
        <v>#REF!</v>
      </c>
      <c r="S898" s="1" t="e">
        <f aca="false">IF(AND(#REF!&lt;&gt;#REF!,#REF!=#REF!,M898="positive",M899="negative"),1,"")</f>
        <v>#REF!</v>
      </c>
      <c r="T898" s="1" t="e">
        <f aca="false">IF(AND(#REF!=#REF!,K:K="stroke",M:M="positive",S898&lt;&gt;"1"),1,"")</f>
        <v>#REF!</v>
      </c>
      <c r="U898" s="1" t="e">
        <f aca="false">IF((AND(R898&lt;&gt;"",W898&lt;&gt;1,K:K="stroke",M:M="negative",#REF!=#REF!)),IF(W898&lt;&gt;0,"",1),"")</f>
        <v>#REF!</v>
      </c>
      <c r="V898" s="1" t="e">
        <f aca="false">IF(R898="","",(SUM(S898:U898)+W898))</f>
        <v>#REF!</v>
      </c>
      <c r="W898" s="1" t="e">
        <f aca="false">IF(#REF!&lt;&gt;#REF!,COUNTIFS($K$112:$K$1378,"up",#REF!,#REF!),"")</f>
        <v>#REF!</v>
      </c>
      <c r="X898" s="1" t="e">
        <f aca="false">IF(#REF!&lt;&gt;#REF!,COUNTIFS($K$112:$K$1378,"SRS",#REF!,#REF!),"")</f>
        <v>#REF!</v>
      </c>
      <c r="Y898" s="1" t="e">
        <f aca="false">IF(R898&lt;&gt;"",IF(R898=1,"",COUNTIFS($O$112:$O$1378,"&gt;40",#REF!,#REF!)),"")</f>
        <v>#REF!</v>
      </c>
    </row>
    <row r="899" s="11" customFormat="true" ht="15.75" hidden="false" customHeight="false" outlineLevel="0" collapsed="false">
      <c r="A899" s="11" t="n">
        <f aca="false">I899+(H899*60)+(G899*3600)</f>
        <v>67940</v>
      </c>
      <c r="B899" s="16" t="str">
        <f aca="false">CONCATENATE(D899,E899,F899,G899,H899,I899)</f>
        <v>2017123185220</v>
      </c>
      <c r="C899" s="11" t="str">
        <f aca="false">CONCATENATE(D899,E899,F899)</f>
        <v>2017123</v>
      </c>
      <c r="D899" s="11" t="n">
        <v>2017</v>
      </c>
      <c r="E899" s="11" t="n">
        <v>12</v>
      </c>
      <c r="F899" s="11" t="n">
        <v>3</v>
      </c>
      <c r="G899" s="11" t="n">
        <v>18</v>
      </c>
      <c r="H899" s="11" t="n">
        <v>52</v>
      </c>
      <c r="I899" s="11" t="n">
        <v>20</v>
      </c>
      <c r="J899" s="11" t="n">
        <v>29</v>
      </c>
      <c r="K899" s="17" t="s">
        <v>21</v>
      </c>
      <c r="L899" s="1" t="e">
        <f aca="false">IF(#REF!=#REF!,IF(K899="Stroke",IF(K900="Stroke",IF((J900-J899)&lt;0,1000+J900-J899,J900-J899),""),""),"")</f>
        <v>#REF!</v>
      </c>
      <c r="M899" s="11" t="s">
        <v>1</v>
      </c>
      <c r="N899" s="11" t="s">
        <v>2</v>
      </c>
      <c r="O899" s="11" t="n">
        <v>0</v>
      </c>
      <c r="P899" s="1" t="e">
        <f aca="false">IF(#REF!=#REF!,IF(K899="Stroke",IF(K900="Stroke",IF(#REF!=#REF!,IF(Q899=Q900,IF((J900-J899)&lt;0,1000+J900-J899-O899,J900-J899-O899),""),""),""),""),"")</f>
        <v>#REF!</v>
      </c>
      <c r="Q899" s="11" t="n">
        <v>1</v>
      </c>
      <c r="R899" s="1" t="e">
        <f aca="false">IF(#REF!&lt;&gt;#REF!,COUNTIFS($K$112:$K$1378,$K$112,#REF!,#REF!),"")</f>
        <v>#REF!</v>
      </c>
      <c r="S899" s="1" t="e">
        <f aca="false">IF(AND(#REF!&lt;&gt;#REF!,#REF!=#REF!,M899="positive",M900="negative"),1,"")</f>
        <v>#REF!</v>
      </c>
      <c r="T899" s="1" t="e">
        <f aca="false">IF(AND(#REF!=#REF!,K:K="stroke",M:M="positive",S899&lt;&gt;"1"),1,"")</f>
        <v>#REF!</v>
      </c>
      <c r="U899" s="1" t="e">
        <f aca="false">IF((AND(R899&lt;&gt;"",W899&lt;&gt;1,K:K="stroke",M:M="negative",#REF!=#REF!)),IF(W899&lt;&gt;0,"",1),"")</f>
        <v>#REF!</v>
      </c>
      <c r="V899" s="1" t="e">
        <f aca="false">IF(R899="","",(SUM(S899:U899)+W899))</f>
        <v>#REF!</v>
      </c>
      <c r="W899" s="1" t="e">
        <f aca="false">IF(#REF!&lt;&gt;#REF!,COUNTIFS($K$112:$K$1378,"up",#REF!,#REF!),"")</f>
        <v>#REF!</v>
      </c>
      <c r="X899" s="1" t="e">
        <f aca="false">IF(#REF!&lt;&gt;#REF!,COUNTIFS($K$112:$K$1378,"SRS",#REF!,#REF!),"")</f>
        <v>#REF!</v>
      </c>
      <c r="Y899" s="1" t="e">
        <f aca="false">IF(R899&lt;&gt;"",IF(R899=1,"",COUNTIFS($O$112:$O$1378,"&gt;40",#REF!,#REF!)),"")</f>
        <v>#REF!</v>
      </c>
    </row>
    <row r="900" s="11" customFormat="true" ht="15.75" hidden="false" customHeight="false" outlineLevel="0" collapsed="false">
      <c r="A900" s="11" t="n">
        <f aca="false">I900+(H900*60)+(G900*3600)</f>
        <v>67940</v>
      </c>
      <c r="B900" s="16" t="str">
        <f aca="false">CONCATENATE(D900,E900,F900,G900,H900,I900)</f>
        <v>2017123185220</v>
      </c>
      <c r="C900" s="11" t="str">
        <f aca="false">CONCATENATE(D900,E900,F900)</f>
        <v>2017123</v>
      </c>
      <c r="D900" s="11" t="n">
        <v>2017</v>
      </c>
      <c r="E900" s="11" t="n">
        <v>12</v>
      </c>
      <c r="F900" s="11" t="n">
        <v>3</v>
      </c>
      <c r="G900" s="11" t="n">
        <v>18</v>
      </c>
      <c r="H900" s="11" t="n">
        <v>52</v>
      </c>
      <c r="I900" s="11" t="n">
        <v>20</v>
      </c>
      <c r="J900" s="11" t="n">
        <v>40</v>
      </c>
      <c r="K900" s="17" t="s">
        <v>21</v>
      </c>
      <c r="L900" s="1" t="e">
        <f aca="false">IF(#REF!=#REF!,IF(K900="Stroke",IF(K901="Stroke",IF((J901-J900)&lt;0,1000+J901-J900,J901-J900),""),""),"")</f>
        <v>#REF!</v>
      </c>
      <c r="M900" s="11" t="s">
        <v>1</v>
      </c>
      <c r="N900" s="11" t="s">
        <v>2</v>
      </c>
      <c r="O900" s="11" t="n">
        <v>0</v>
      </c>
      <c r="P900" s="1" t="e">
        <f aca="false">IF(#REF!=#REF!,IF(K900="Stroke",IF(K901="Stroke",IF(#REF!=#REF!,IF(Q900=Q901,IF((J901-J900)&lt;0,1000+J901-J900-O900,J901-J900-O900),""),""),""),""),"")</f>
        <v>#REF!</v>
      </c>
      <c r="Q900" s="11" t="n">
        <v>1</v>
      </c>
      <c r="R900" s="1" t="e">
        <f aca="false">IF(#REF!&lt;&gt;#REF!,COUNTIFS($K$112:$K$1378,$K$112,#REF!,#REF!),"")</f>
        <v>#REF!</v>
      </c>
      <c r="S900" s="1" t="e">
        <f aca="false">IF(AND(#REF!&lt;&gt;#REF!,#REF!=#REF!,M900="positive",M901="negative"),1,"")</f>
        <v>#REF!</v>
      </c>
      <c r="T900" s="1" t="e">
        <f aca="false">IF(AND(#REF!=#REF!,K:K="stroke",M:M="positive",S900&lt;&gt;"1"),1,"")</f>
        <v>#REF!</v>
      </c>
      <c r="U900" s="1" t="e">
        <f aca="false">IF((AND(R900&lt;&gt;"",W900&lt;&gt;1,K:K="stroke",M:M="negative",#REF!=#REF!)),IF(W900&lt;&gt;0,"",1),"")</f>
        <v>#REF!</v>
      </c>
      <c r="V900" s="1" t="e">
        <f aca="false">IF(R900="","",(SUM(S900:U900)+W900))</f>
        <v>#REF!</v>
      </c>
      <c r="W900" s="1" t="e">
        <f aca="false">IF(#REF!&lt;&gt;#REF!,COUNTIFS($K$112:$K$1378,"up",#REF!,#REF!),"")</f>
        <v>#REF!</v>
      </c>
      <c r="X900" s="1" t="e">
        <f aca="false">IF(#REF!&lt;&gt;#REF!,COUNTIFS($K$112:$K$1378,"SRS",#REF!,#REF!),"")</f>
        <v>#REF!</v>
      </c>
      <c r="Y900" s="1" t="e">
        <f aca="false">IF(R900&lt;&gt;"",IF(R900=1,"",COUNTIFS($O$112:$O$1378,"&gt;40",#REF!,#REF!)),"")</f>
        <v>#REF!</v>
      </c>
    </row>
    <row r="901" s="11" customFormat="true" ht="15.75" hidden="false" customHeight="false" outlineLevel="0" collapsed="false">
      <c r="A901" s="11" t="n">
        <f aca="false">I901+(H901*60)+(G901*3600)</f>
        <v>67940</v>
      </c>
      <c r="B901" s="16" t="str">
        <f aca="false">CONCATENATE(D901,E901,F901,G901,H901,I901)</f>
        <v>2017123185220</v>
      </c>
      <c r="C901" s="11" t="str">
        <f aca="false">CONCATENATE(D901,E901,F901)</f>
        <v>2017123</v>
      </c>
      <c r="D901" s="11" t="n">
        <v>2017</v>
      </c>
      <c r="E901" s="11" t="n">
        <v>12</v>
      </c>
      <c r="F901" s="11" t="n">
        <v>3</v>
      </c>
      <c r="G901" s="11" t="n">
        <v>18</v>
      </c>
      <c r="H901" s="11" t="n">
        <v>52</v>
      </c>
      <c r="I901" s="11" t="n">
        <v>20</v>
      </c>
      <c r="J901" s="11" t="n">
        <v>50</v>
      </c>
      <c r="K901" s="17" t="s">
        <v>21</v>
      </c>
      <c r="L901" s="1" t="e">
        <f aca="false">IF(#REF!=#REF!,IF(K901="Stroke",IF(K902="Stroke",IF((J902-J901)&lt;0,1000+J902-J901,J902-J901),""),""),"")</f>
        <v>#REF!</v>
      </c>
      <c r="M901" s="11" t="s">
        <v>1</v>
      </c>
      <c r="N901" s="11" t="s">
        <v>2</v>
      </c>
      <c r="O901" s="11" t="n">
        <v>0</v>
      </c>
      <c r="P901" s="1" t="e">
        <f aca="false">IF(#REF!=#REF!,IF(K901="Stroke",IF(K902="Stroke",IF(#REF!=#REF!,IF(Q901=Q902,IF((J902-J901)&lt;0,1000+J902-J901-O901,J902-J901-O901),""),""),""),""),"")</f>
        <v>#REF!</v>
      </c>
      <c r="Q901" s="11" t="n">
        <v>1</v>
      </c>
      <c r="R901" s="1" t="e">
        <f aca="false">IF(#REF!&lt;&gt;#REF!,COUNTIFS($K$112:$K$1378,$K$112,#REF!,#REF!),"")</f>
        <v>#REF!</v>
      </c>
      <c r="S901" s="1" t="e">
        <f aca="false">IF(AND(#REF!&lt;&gt;#REF!,#REF!=#REF!,M901="positive",M902="negative"),1,"")</f>
        <v>#REF!</v>
      </c>
      <c r="T901" s="1" t="e">
        <f aca="false">IF(AND(#REF!=#REF!,K:K="stroke",M:M="positive",S901&lt;&gt;"1"),1,"")</f>
        <v>#REF!</v>
      </c>
      <c r="U901" s="1" t="e">
        <f aca="false">IF((AND(R901&lt;&gt;"",W901&lt;&gt;1,K:K="stroke",M:M="negative",#REF!=#REF!)),IF(W901&lt;&gt;0,"",1),"")</f>
        <v>#REF!</v>
      </c>
      <c r="V901" s="1" t="e">
        <f aca="false">IF(R901="","",(SUM(S901:U901)+W901))</f>
        <v>#REF!</v>
      </c>
      <c r="W901" s="1" t="e">
        <f aca="false">IF(#REF!&lt;&gt;#REF!,COUNTIFS($K$112:$K$1378,"up",#REF!,#REF!),"")</f>
        <v>#REF!</v>
      </c>
      <c r="X901" s="1" t="e">
        <f aca="false">IF(#REF!&lt;&gt;#REF!,COUNTIFS($K$112:$K$1378,"SRS",#REF!,#REF!),"")</f>
        <v>#REF!</v>
      </c>
      <c r="Y901" s="1" t="e">
        <f aca="false">IF(R901&lt;&gt;"",IF(R901=1,"",COUNTIFS($O$112:$O$1378,"&gt;40",#REF!,#REF!)),"")</f>
        <v>#REF!</v>
      </c>
    </row>
    <row r="902" s="11" customFormat="true" ht="15.75" hidden="false" customHeight="false" outlineLevel="0" collapsed="false">
      <c r="A902" s="11" t="n">
        <f aca="false">I902+(H902*60)+(G902*3600)</f>
        <v>67940</v>
      </c>
      <c r="B902" s="16" t="str">
        <f aca="false">CONCATENATE(D902,E902,F902,G902,H902,I902)</f>
        <v>2017123185220</v>
      </c>
      <c r="C902" s="11" t="str">
        <f aca="false">CONCATENATE(D902,E902,F902)</f>
        <v>2017123</v>
      </c>
      <c r="D902" s="11" t="n">
        <v>2017</v>
      </c>
      <c r="E902" s="11" t="n">
        <v>12</v>
      </c>
      <c r="F902" s="11" t="n">
        <v>3</v>
      </c>
      <c r="G902" s="11" t="n">
        <v>18</v>
      </c>
      <c r="H902" s="11" t="n">
        <v>52</v>
      </c>
      <c r="I902" s="11" t="n">
        <v>20</v>
      </c>
      <c r="J902" s="11" t="n">
        <v>55</v>
      </c>
      <c r="K902" s="17" t="s">
        <v>21</v>
      </c>
      <c r="L902" s="1" t="e">
        <f aca="false">IF(#REF!=#REF!,IF(K902="Stroke",IF(K903="Stroke",IF((J903-J902)&lt;0,1000+J903-J902,J903-J902),""),""),"")</f>
        <v>#REF!</v>
      </c>
      <c r="M902" s="11" t="s">
        <v>1</v>
      </c>
      <c r="N902" s="11" t="s">
        <v>2</v>
      </c>
      <c r="O902" s="11" t="n">
        <v>0</v>
      </c>
      <c r="P902" s="1" t="e">
        <f aca="false">IF(#REF!=#REF!,IF(K902="Stroke",IF(K903="Stroke",IF(#REF!=#REF!,IF(Q902=Q903,IF((J903-J902)&lt;0,1000+J903-J902-O902,J903-J902-O902),""),""),""),""),"")</f>
        <v>#REF!</v>
      </c>
      <c r="Q902" s="11" t="n">
        <v>1</v>
      </c>
      <c r="R902" s="1" t="e">
        <f aca="false">IF(#REF!&lt;&gt;#REF!,COUNTIFS($K$112:$K$1378,$K$112,#REF!,#REF!),"")</f>
        <v>#REF!</v>
      </c>
      <c r="S902" s="1" t="e">
        <f aca="false">IF(AND(#REF!&lt;&gt;#REF!,#REF!=#REF!,M902="positive",M903="negative"),1,"")</f>
        <v>#REF!</v>
      </c>
      <c r="T902" s="1" t="e">
        <f aca="false">IF(AND(#REF!=#REF!,K:K="stroke",M:M="positive",S902&lt;&gt;"1"),1,"")</f>
        <v>#REF!</v>
      </c>
      <c r="U902" s="1" t="e">
        <f aca="false">IF((AND(R902&lt;&gt;"",W902&lt;&gt;1,K:K="stroke",M:M="negative",#REF!=#REF!)),IF(W902&lt;&gt;0,"",1),"")</f>
        <v>#REF!</v>
      </c>
      <c r="V902" s="1" t="e">
        <f aca="false">IF(R902="","",(SUM(S902:U902)+W902))</f>
        <v>#REF!</v>
      </c>
      <c r="W902" s="1" t="e">
        <f aca="false">IF(#REF!&lt;&gt;#REF!,COUNTIFS($K$112:$K$1378,"up",#REF!,#REF!),"")</f>
        <v>#REF!</v>
      </c>
      <c r="X902" s="1" t="e">
        <f aca="false">IF(#REF!&lt;&gt;#REF!,COUNTIFS($K$112:$K$1378,"SRS",#REF!,#REF!),"")</f>
        <v>#REF!</v>
      </c>
      <c r="Y902" s="1" t="e">
        <f aca="false">IF(R902&lt;&gt;"",IF(R902=1,"",COUNTIFS($O$112:$O$1378,"&gt;40",#REF!,#REF!)),"")</f>
        <v>#REF!</v>
      </c>
    </row>
    <row r="903" s="11" customFormat="true" ht="15.75" hidden="false" customHeight="false" outlineLevel="0" collapsed="false">
      <c r="A903" s="11" t="n">
        <f aca="false">I903+(H903*60)+(G903*3600)</f>
        <v>67940</v>
      </c>
      <c r="B903" s="16" t="str">
        <f aca="false">CONCATENATE(D903,E903,F903,G903,H903,I903)</f>
        <v>2017123185220</v>
      </c>
      <c r="C903" s="11" t="str">
        <f aca="false">CONCATENATE(D903,E903,F903)</f>
        <v>2017123</v>
      </c>
      <c r="D903" s="11" t="n">
        <v>2017</v>
      </c>
      <c r="E903" s="11" t="n">
        <v>12</v>
      </c>
      <c r="F903" s="11" t="n">
        <v>3</v>
      </c>
      <c r="G903" s="11" t="n">
        <v>18</v>
      </c>
      <c r="H903" s="11" t="n">
        <v>52</v>
      </c>
      <c r="I903" s="11" t="n">
        <v>20</v>
      </c>
      <c r="J903" s="11" t="n">
        <v>64</v>
      </c>
      <c r="K903" s="17" t="s">
        <v>21</v>
      </c>
      <c r="L903" s="1" t="e">
        <f aca="false">IF(#REF!=#REF!,IF(K903="Stroke",IF(K904="Stroke",IF((J904-J903)&lt;0,1000+J904-J903,J904-J903),""),""),"")</f>
        <v>#REF!</v>
      </c>
      <c r="M903" s="11" t="s">
        <v>1</v>
      </c>
      <c r="N903" s="11" t="s">
        <v>2</v>
      </c>
      <c r="O903" s="11" t="n">
        <v>0</v>
      </c>
      <c r="P903" s="1" t="e">
        <f aca="false">IF(#REF!=#REF!,IF(K903="Stroke",IF(K904="Stroke",IF(#REF!=#REF!,IF(Q903=Q904,IF((J904-J903)&lt;0,1000+J904-J903-O903,J904-J903-O903),""),""),""),""),"")</f>
        <v>#REF!</v>
      </c>
      <c r="Q903" s="11" t="n">
        <v>1</v>
      </c>
      <c r="R903" s="1" t="e">
        <f aca="false">IF(#REF!&lt;&gt;#REF!,COUNTIFS($K$112:$K$1378,$K$112,#REF!,#REF!),"")</f>
        <v>#REF!</v>
      </c>
      <c r="S903" s="1" t="e">
        <f aca="false">IF(AND(#REF!&lt;&gt;#REF!,#REF!=#REF!,M903="positive",M904="negative"),1,"")</f>
        <v>#REF!</v>
      </c>
      <c r="T903" s="1" t="e">
        <f aca="false">IF(AND(#REF!=#REF!,K:K="stroke",M:M="positive",S903&lt;&gt;"1"),1,"")</f>
        <v>#REF!</v>
      </c>
      <c r="U903" s="1" t="e">
        <f aca="false">IF((AND(R903&lt;&gt;"",W903&lt;&gt;1,K:K="stroke",M:M="negative",#REF!=#REF!)),IF(W903&lt;&gt;0,"",1),"")</f>
        <v>#REF!</v>
      </c>
      <c r="V903" s="1" t="e">
        <f aca="false">IF(R903="","",(SUM(S903:U903)+W903))</f>
        <v>#REF!</v>
      </c>
      <c r="W903" s="1" t="e">
        <f aca="false">IF(#REF!&lt;&gt;#REF!,COUNTIFS($K$112:$K$1378,"up",#REF!,#REF!),"")</f>
        <v>#REF!</v>
      </c>
      <c r="X903" s="1" t="e">
        <f aca="false">IF(#REF!&lt;&gt;#REF!,COUNTIFS($K$112:$K$1378,"SRS",#REF!,#REF!),"")</f>
        <v>#REF!</v>
      </c>
      <c r="Y903" s="1" t="e">
        <f aca="false">IF(R903&lt;&gt;"",IF(R903=1,"",COUNTIFS($O$112:$O$1378,"&gt;40",#REF!,#REF!)),"")</f>
        <v>#REF!</v>
      </c>
    </row>
    <row r="904" customFormat="false" ht="15.75" hidden="false" customHeight="false" outlineLevel="0" collapsed="false">
      <c r="A904" s="11" t="n">
        <f aca="false">I904+(H904*60)+(G904*3600)</f>
        <v>67940</v>
      </c>
      <c r="B904" s="16" t="str">
        <f aca="false">CONCATENATE(D904,E904,F904,G904,H904,I904)</f>
        <v>2017123185220</v>
      </c>
      <c r="C904" s="11" t="str">
        <f aca="false">CONCATENATE(D904,E904,F904)</f>
        <v>2017123</v>
      </c>
      <c r="D904" s="11" t="n">
        <v>2017</v>
      </c>
      <c r="E904" s="11" t="n">
        <v>12</v>
      </c>
      <c r="F904" s="11" t="n">
        <v>3</v>
      </c>
      <c r="G904" s="11" t="n">
        <v>18</v>
      </c>
      <c r="H904" s="11" t="n">
        <v>52</v>
      </c>
      <c r="I904" s="11" t="n">
        <v>20</v>
      </c>
      <c r="J904" s="11" t="n">
        <v>89</v>
      </c>
      <c r="K904" s="17" t="s">
        <v>21</v>
      </c>
      <c r="L904" s="1" t="e">
        <f aca="false">IF(#REF!=#REF!,IF(K904="Stroke",IF(K905="Stroke",IF((J905-J904)&lt;0,1000+J905-J904,J905-J904),""),""),"")</f>
        <v>#REF!</v>
      </c>
      <c r="M904" s="11" t="s">
        <v>1</v>
      </c>
      <c r="N904" s="11" t="s">
        <v>2</v>
      </c>
      <c r="O904" s="11" t="n">
        <v>0</v>
      </c>
      <c r="P904" s="1" t="e">
        <f aca="false">IF(#REF!=#REF!,IF(K904="Stroke",IF(K905="Stroke",IF(#REF!=#REF!,IF(Q904=Q905,IF((J905-J904)&lt;0,1000+J905-J904-O904,J905-J904-O904),""),""),""),""),"")</f>
        <v>#REF!</v>
      </c>
      <c r="Q904" s="11" t="n">
        <v>1</v>
      </c>
      <c r="R904" s="1" t="e">
        <f aca="false">IF(#REF!&lt;&gt;#REF!,COUNTIFS($K$112:$K$1378,$K$112,#REF!,#REF!),"")</f>
        <v>#REF!</v>
      </c>
      <c r="S904" s="1" t="e">
        <f aca="false">IF(AND(#REF!&lt;&gt;#REF!,#REF!=#REF!,M904="positive",M905="negative"),1,"")</f>
        <v>#REF!</v>
      </c>
      <c r="T904" s="1" t="e">
        <f aca="false">IF(AND(#REF!=#REF!,K:K="stroke",M:M="positive",S904&lt;&gt;"1"),1,"")</f>
        <v>#REF!</v>
      </c>
      <c r="U904" s="1" t="e">
        <f aca="false">IF((AND(R904&lt;&gt;"",W904&lt;&gt;1,K:K="stroke",M:M="negative",#REF!=#REF!)),IF(W904&lt;&gt;0,"",1),"")</f>
        <v>#REF!</v>
      </c>
      <c r="V904" s="1" t="e">
        <f aca="false">IF(R904="","",(SUM(S904:U904)+W904))</f>
        <v>#REF!</v>
      </c>
      <c r="W904" s="1" t="e">
        <f aca="false">IF(#REF!&lt;&gt;#REF!,COUNTIFS($K$112:$K$1378,"up",#REF!,#REF!),"")</f>
        <v>#REF!</v>
      </c>
      <c r="X904" s="1" t="e">
        <f aca="false">IF(#REF!&lt;&gt;#REF!,COUNTIFS($K$112:$K$1378,"SRS",#REF!,#REF!),"")</f>
        <v>#REF!</v>
      </c>
      <c r="Y904" s="1" t="e">
        <f aca="false">IF(R904&lt;&gt;"",IF(R904=1,"",COUNTIFS($O$112:$O$1378,"&gt;40",#REF!,#REF!)),"")</f>
        <v>#REF!</v>
      </c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customFormat="false" ht="15.75" hidden="false" customHeight="false" outlineLevel="0" collapsed="false">
      <c r="A905" s="11" t="n">
        <f aca="false">I905+(H905*60)+(G905*3600)</f>
        <v>67940</v>
      </c>
      <c r="B905" s="16" t="str">
        <f aca="false">CONCATENATE(D905,E905,F905,G905,H905,I905)</f>
        <v>2017123185220</v>
      </c>
      <c r="C905" s="11" t="str">
        <f aca="false">CONCATENATE(D905,E905,F905)</f>
        <v>2017123</v>
      </c>
      <c r="D905" s="11" t="n">
        <v>2017</v>
      </c>
      <c r="E905" s="11" t="n">
        <v>12</v>
      </c>
      <c r="F905" s="11" t="n">
        <v>3</v>
      </c>
      <c r="G905" s="11" t="n">
        <v>18</v>
      </c>
      <c r="H905" s="11" t="n">
        <v>52</v>
      </c>
      <c r="I905" s="11" t="n">
        <v>20</v>
      </c>
      <c r="J905" s="11" t="n">
        <v>91</v>
      </c>
      <c r="K905" s="17" t="s">
        <v>21</v>
      </c>
      <c r="L905" s="1" t="e">
        <f aca="false">IF(#REF!=#REF!,IF(K905="Stroke",IF(K906="Stroke",IF((J906-J905)&lt;0,1000+J906-J905,J906-J905),""),""),"")</f>
        <v>#REF!</v>
      </c>
      <c r="M905" s="11" t="s">
        <v>1</v>
      </c>
      <c r="N905" s="11" t="s">
        <v>2</v>
      </c>
      <c r="O905" s="11" t="n">
        <v>0</v>
      </c>
      <c r="P905" s="1" t="e">
        <f aca="false">IF(#REF!=#REF!,IF(K905="Stroke",IF(K906="Stroke",IF(#REF!=#REF!,IF(Q905=Q906,IF((J906-J905)&lt;0,1000+J906-J905-O905,J906-J905-O905),""),""),""),""),"")</f>
        <v>#REF!</v>
      </c>
      <c r="Q905" s="11" t="n">
        <v>1</v>
      </c>
      <c r="R905" s="1" t="e">
        <f aca="false">IF(#REF!&lt;&gt;#REF!,COUNTIFS($K$112:$K$1378,$K$112,#REF!,#REF!),"")</f>
        <v>#REF!</v>
      </c>
      <c r="S905" s="1" t="e">
        <f aca="false">IF(AND(#REF!&lt;&gt;#REF!,#REF!=#REF!,M905="positive",M906="negative"),1,"")</f>
        <v>#REF!</v>
      </c>
      <c r="T905" s="1" t="e">
        <f aca="false">IF(AND(#REF!=#REF!,K:K="stroke",M:M="positive",S905&lt;&gt;"1"),1,"")</f>
        <v>#REF!</v>
      </c>
      <c r="U905" s="1" t="e">
        <f aca="false">IF((AND(R905&lt;&gt;"",W905&lt;&gt;1,K:K="stroke",M:M="negative",#REF!=#REF!)),IF(W905&lt;&gt;0,"",1),"")</f>
        <v>#REF!</v>
      </c>
      <c r="V905" s="1" t="e">
        <f aca="false">IF(R905="","",(SUM(S905:U905)+W905))</f>
        <v>#REF!</v>
      </c>
      <c r="W905" s="1" t="e">
        <f aca="false">IF(#REF!&lt;&gt;#REF!,COUNTIFS($K$112:$K$1378,"up",#REF!,#REF!),"")</f>
        <v>#REF!</v>
      </c>
      <c r="X905" s="1" t="e">
        <f aca="false">IF(#REF!&lt;&gt;#REF!,COUNTIFS($K$112:$K$1378,"SRS",#REF!,#REF!),"")</f>
        <v>#REF!</v>
      </c>
      <c r="Y905" s="1" t="e">
        <f aca="false">IF(R905&lt;&gt;"",IF(R905=1,"",COUNTIFS($O$112:$O$1378,"&gt;40",#REF!,#REF!)),"")</f>
        <v>#REF!</v>
      </c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customFormat="false" ht="15.75" hidden="false" customHeight="false" outlineLevel="0" collapsed="false">
      <c r="A906" s="11" t="n">
        <f aca="false">I906+(H906*60)+(G906*3600)</f>
        <v>67940</v>
      </c>
      <c r="B906" s="16" t="str">
        <f aca="false">CONCATENATE(D906,E906,F906,G906,H906,I906)</f>
        <v>2017123185220</v>
      </c>
      <c r="C906" s="11" t="str">
        <f aca="false">CONCATENATE(D906,E906,F906)</f>
        <v>2017123</v>
      </c>
      <c r="D906" s="11" t="n">
        <v>2017</v>
      </c>
      <c r="E906" s="11" t="n">
        <v>12</v>
      </c>
      <c r="F906" s="11" t="n">
        <v>3</v>
      </c>
      <c r="G906" s="11" t="n">
        <v>18</v>
      </c>
      <c r="H906" s="11" t="n">
        <v>52</v>
      </c>
      <c r="I906" s="11" t="n">
        <v>20</v>
      </c>
      <c r="J906" s="11" t="n">
        <v>103</v>
      </c>
      <c r="K906" s="17" t="s">
        <v>21</v>
      </c>
      <c r="L906" s="1" t="e">
        <f aca="false">IF(#REF!=#REF!,IF(K906="Stroke",IF(K907="Stroke",IF((J907-J906)&lt;0,1000+J907-J906,J907-J906),""),""),"")</f>
        <v>#REF!</v>
      </c>
      <c r="M906" s="11" t="s">
        <v>1</v>
      </c>
      <c r="N906" s="11" t="s">
        <v>2</v>
      </c>
      <c r="O906" s="11" t="n">
        <v>0</v>
      </c>
      <c r="P906" s="1" t="e">
        <f aca="false">IF(#REF!=#REF!,IF(K906="Stroke",IF(K907="Stroke",IF(#REF!=#REF!,IF(Q906=Q907,IF((J907-J906)&lt;0,1000+J907-J906-O906,J907-J906-O906),""),""),""),""),"")</f>
        <v>#REF!</v>
      </c>
      <c r="Q906" s="11" t="n">
        <v>1</v>
      </c>
      <c r="R906" s="1" t="e">
        <f aca="false">IF(#REF!&lt;&gt;#REF!,COUNTIFS($K$112:$K$1378,$K$112,#REF!,#REF!),"")</f>
        <v>#REF!</v>
      </c>
      <c r="S906" s="1" t="e">
        <f aca="false">IF(AND(#REF!&lt;&gt;#REF!,#REF!=#REF!,M906="positive",M907="negative"),1,"")</f>
        <v>#REF!</v>
      </c>
      <c r="T906" s="1" t="e">
        <f aca="false">IF(AND(#REF!=#REF!,K:K="stroke",M:M="positive",S906&lt;&gt;"1"),1,"")</f>
        <v>#REF!</v>
      </c>
      <c r="U906" s="1" t="e">
        <f aca="false">IF((AND(R906&lt;&gt;"",W906&lt;&gt;1,K:K="stroke",M:M="negative",#REF!=#REF!)),IF(W906&lt;&gt;0,"",1),"")</f>
        <v>#REF!</v>
      </c>
      <c r="V906" s="1" t="e">
        <f aca="false">IF(R906="","",(SUM(S906:U906)+W906))</f>
        <v>#REF!</v>
      </c>
      <c r="W906" s="1" t="e">
        <f aca="false">IF(#REF!&lt;&gt;#REF!,COUNTIFS($K$112:$K$1378,"up",#REF!,#REF!),"")</f>
        <v>#REF!</v>
      </c>
      <c r="X906" s="1" t="e">
        <f aca="false">IF(#REF!&lt;&gt;#REF!,COUNTIFS($K$112:$K$1378,"SRS",#REF!,#REF!),"")</f>
        <v>#REF!</v>
      </c>
      <c r="Y906" s="1" t="e">
        <f aca="false">IF(R906&lt;&gt;"",IF(R906=1,"",COUNTIFS($O$112:$O$1378,"&gt;40",#REF!,#REF!)),"")</f>
        <v>#REF!</v>
      </c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customFormat="false" ht="15.75" hidden="false" customHeight="false" outlineLevel="0" collapsed="false">
      <c r="A907" s="11" t="n">
        <f aca="false">I907+(H907*60)+(G907*3600)</f>
        <v>67940</v>
      </c>
      <c r="B907" s="16" t="str">
        <f aca="false">CONCATENATE(D907,E907,F907,G907,H907,I907)</f>
        <v>2017123185220</v>
      </c>
      <c r="C907" s="11" t="str">
        <f aca="false">CONCATENATE(D907,E907,F907)</f>
        <v>2017123</v>
      </c>
      <c r="D907" s="11" t="n">
        <v>2017</v>
      </c>
      <c r="E907" s="11" t="n">
        <v>12</v>
      </c>
      <c r="F907" s="11" t="n">
        <v>3</v>
      </c>
      <c r="G907" s="11" t="n">
        <v>18</v>
      </c>
      <c r="H907" s="11" t="n">
        <v>52</v>
      </c>
      <c r="I907" s="11" t="n">
        <v>20</v>
      </c>
      <c r="J907" s="11" t="n">
        <v>112</v>
      </c>
      <c r="K907" s="17" t="s">
        <v>21</v>
      </c>
      <c r="L907" s="1" t="e">
        <f aca="false">IF(#REF!=#REF!,IF(K907="Stroke",IF(K908="Stroke",IF((J908-J907)&lt;0,1000+J908-J907,J908-J907),""),""),"")</f>
        <v>#REF!</v>
      </c>
      <c r="M907" s="11" t="s">
        <v>1</v>
      </c>
      <c r="N907" s="11" t="s">
        <v>2</v>
      </c>
      <c r="O907" s="11" t="n">
        <v>0</v>
      </c>
      <c r="P907" s="1" t="e">
        <f aca="false">IF(#REF!=#REF!,IF(K907="Stroke",IF(K908="Stroke",IF(#REF!=#REF!,IF(Q907=Q908,IF((J908-J907)&lt;0,1000+J908-J907-O907,J908-J907-O907),""),""),""),""),"")</f>
        <v>#REF!</v>
      </c>
      <c r="Q907" s="11" t="n">
        <v>1</v>
      </c>
      <c r="R907" s="1" t="e">
        <f aca="false">IF(#REF!&lt;&gt;#REF!,COUNTIFS($K$112:$K$1378,$K$112,#REF!,#REF!),"")</f>
        <v>#REF!</v>
      </c>
      <c r="S907" s="1" t="e">
        <f aca="false">IF(AND(#REF!&lt;&gt;#REF!,#REF!=#REF!,M907="positive",M908="negative"),1,"")</f>
        <v>#REF!</v>
      </c>
      <c r="T907" s="1" t="e">
        <f aca="false">IF(AND(#REF!=#REF!,K:K="stroke",M:M="positive",S907&lt;&gt;"1"),1,"")</f>
        <v>#REF!</v>
      </c>
      <c r="U907" s="1" t="e">
        <f aca="false">IF((AND(R907&lt;&gt;"",W907&lt;&gt;1,K:K="stroke",M:M="negative",#REF!=#REF!)),IF(W907&lt;&gt;0,"",1),"")</f>
        <v>#REF!</v>
      </c>
      <c r="V907" s="1" t="e">
        <f aca="false">IF(R907="","",(SUM(S907:U907)+W907))</f>
        <v>#REF!</v>
      </c>
      <c r="W907" s="1" t="e">
        <f aca="false">IF(#REF!&lt;&gt;#REF!,COUNTIFS($K$112:$K$1378,"up",#REF!,#REF!),"")</f>
        <v>#REF!</v>
      </c>
      <c r="X907" s="1" t="e">
        <f aca="false">IF(#REF!&lt;&gt;#REF!,COUNTIFS($K$112:$K$1378,"SRS",#REF!,#REF!),"")</f>
        <v>#REF!</v>
      </c>
      <c r="Y907" s="1" t="e">
        <f aca="false">IF(R907&lt;&gt;"",IF(R907=1,"",COUNTIFS($O$112:$O$1378,"&gt;40",#REF!,#REF!)),"")</f>
        <v>#REF!</v>
      </c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customFormat="false" ht="15.75" hidden="false" customHeight="false" outlineLevel="0" collapsed="false">
      <c r="A908" s="11" t="n">
        <f aca="false">I908+(H908*60)+(G908*3600)</f>
        <v>67940</v>
      </c>
      <c r="B908" s="16" t="str">
        <f aca="false">CONCATENATE(D908,E908,F908,G908,H908,I908)</f>
        <v>2017123185220</v>
      </c>
      <c r="C908" s="11" t="str">
        <f aca="false">CONCATENATE(D908,E908,F908)</f>
        <v>2017123</v>
      </c>
      <c r="D908" s="11" t="n">
        <v>2017</v>
      </c>
      <c r="E908" s="11" t="n">
        <v>12</v>
      </c>
      <c r="F908" s="11" t="n">
        <v>3</v>
      </c>
      <c r="G908" s="11" t="n">
        <v>18</v>
      </c>
      <c r="H908" s="11" t="n">
        <v>52</v>
      </c>
      <c r="I908" s="11" t="n">
        <v>20</v>
      </c>
      <c r="J908" s="11" t="n">
        <v>125</v>
      </c>
      <c r="K908" s="17" t="s">
        <v>21</v>
      </c>
      <c r="L908" s="1" t="e">
        <f aca="false">IF(#REF!=#REF!,IF(K908="Stroke",IF(K909="Stroke",IF((J909-J908)&lt;0,1000+J909-J908,J909-J908),""),""),"")</f>
        <v>#REF!</v>
      </c>
      <c r="M908" s="11" t="s">
        <v>1</v>
      </c>
      <c r="N908" s="11" t="s">
        <v>2</v>
      </c>
      <c r="O908" s="11" t="n">
        <v>0</v>
      </c>
      <c r="P908" s="1" t="e">
        <f aca="false">IF(#REF!=#REF!,IF(K908="Stroke",IF(K909="Stroke",IF(#REF!=#REF!,IF(Q908=Q909,IF((J909-J908)&lt;0,1000+J909-J908-O908,J909-J908-O908),""),""),""),""),"")</f>
        <v>#REF!</v>
      </c>
      <c r="Q908" s="11" t="n">
        <v>1</v>
      </c>
      <c r="R908" s="1" t="e">
        <f aca="false">IF(#REF!&lt;&gt;#REF!,COUNTIFS($K$112:$K$1378,$K$112,#REF!,#REF!),"")</f>
        <v>#REF!</v>
      </c>
      <c r="S908" s="1" t="e">
        <f aca="false">IF(AND(#REF!&lt;&gt;#REF!,#REF!=#REF!,M908="positive",M909="negative"),1,"")</f>
        <v>#REF!</v>
      </c>
      <c r="T908" s="1" t="e">
        <f aca="false">IF(AND(#REF!=#REF!,K:K="stroke",M:M="positive",S908&lt;&gt;"1"),1,"")</f>
        <v>#REF!</v>
      </c>
      <c r="U908" s="1" t="e">
        <f aca="false">IF((AND(R908&lt;&gt;"",W908&lt;&gt;1,K:K="stroke",M:M="negative",#REF!=#REF!)),IF(W908&lt;&gt;0,"",1),"")</f>
        <v>#REF!</v>
      </c>
      <c r="V908" s="1" t="e">
        <f aca="false">IF(R908="","",(SUM(S908:U908)+W908))</f>
        <v>#REF!</v>
      </c>
      <c r="W908" s="1" t="e">
        <f aca="false">IF(#REF!&lt;&gt;#REF!,COUNTIFS($K$112:$K$1378,"up",#REF!,#REF!),"")</f>
        <v>#REF!</v>
      </c>
      <c r="X908" s="1" t="e">
        <f aca="false">IF(#REF!&lt;&gt;#REF!,COUNTIFS($K$112:$K$1378,"SRS",#REF!,#REF!),"")</f>
        <v>#REF!</v>
      </c>
      <c r="Y908" s="1" t="e">
        <f aca="false">IF(R908&lt;&gt;"",IF(R908=1,"",COUNTIFS($O$112:$O$1378,"&gt;40",#REF!,#REF!)),"")</f>
        <v>#REF!</v>
      </c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customFormat="false" ht="15.75" hidden="false" customHeight="false" outlineLevel="0" collapsed="false">
      <c r="A909" s="11" t="n">
        <f aca="false">I909+(H909*60)+(G909*3600)</f>
        <v>67940</v>
      </c>
      <c r="B909" s="16" t="str">
        <f aca="false">CONCATENATE(D909,E909,F909,G909,H909,I909)</f>
        <v>2017123185220</v>
      </c>
      <c r="C909" s="11" t="str">
        <f aca="false">CONCATENATE(D909,E909,F909)</f>
        <v>2017123</v>
      </c>
      <c r="D909" s="11" t="n">
        <v>2017</v>
      </c>
      <c r="E909" s="11" t="n">
        <v>12</v>
      </c>
      <c r="F909" s="11" t="n">
        <v>3</v>
      </c>
      <c r="G909" s="11" t="n">
        <v>18</v>
      </c>
      <c r="H909" s="11" t="n">
        <v>52</v>
      </c>
      <c r="I909" s="11" t="n">
        <v>20</v>
      </c>
      <c r="J909" s="11" t="n">
        <v>137</v>
      </c>
      <c r="K909" s="17" t="s">
        <v>21</v>
      </c>
      <c r="L909" s="1" t="e">
        <f aca="false">IF(#REF!=#REF!,IF(K909="Stroke",IF(K910="Stroke",IF((J910-J909)&lt;0,1000+J910-J909,J910-J909),""),""),"")</f>
        <v>#REF!</v>
      </c>
      <c r="M909" s="11" t="s">
        <v>1</v>
      </c>
      <c r="N909" s="11" t="s">
        <v>2</v>
      </c>
      <c r="O909" s="11" t="n">
        <v>0</v>
      </c>
      <c r="P909" s="1" t="e">
        <f aca="false">IF(#REF!=#REF!,IF(K909="Stroke",IF(K910="Stroke",IF(#REF!=#REF!,IF(Q909=Q910,IF((J910-J909)&lt;0,1000+J910-J909-O909,J910-J909-O909),""),""),""),""),"")</f>
        <v>#REF!</v>
      </c>
      <c r="Q909" s="11" t="n">
        <v>1</v>
      </c>
      <c r="R909" s="1" t="e">
        <f aca="false">IF(#REF!&lt;&gt;#REF!,COUNTIFS($K$112:$K$1378,$K$112,#REF!,#REF!),"")</f>
        <v>#REF!</v>
      </c>
      <c r="S909" s="1" t="e">
        <f aca="false">IF(AND(#REF!&lt;&gt;#REF!,#REF!=#REF!,M909="positive",M910="negative"),1,"")</f>
        <v>#REF!</v>
      </c>
      <c r="T909" s="1" t="e">
        <f aca="false">IF(AND(#REF!=#REF!,K:K="stroke",M:M="positive",S909&lt;&gt;"1"),1,"")</f>
        <v>#REF!</v>
      </c>
      <c r="U909" s="1" t="e">
        <f aca="false">IF((AND(R909&lt;&gt;"",W909&lt;&gt;1,K:K="stroke",M:M="negative",#REF!=#REF!)),IF(W909&lt;&gt;0,"",1),"")</f>
        <v>#REF!</v>
      </c>
      <c r="V909" s="1" t="e">
        <f aca="false">IF(R909="","",(SUM(S909:U909)+W909))</f>
        <v>#REF!</v>
      </c>
      <c r="W909" s="1" t="e">
        <f aca="false">IF(#REF!&lt;&gt;#REF!,COUNTIFS($K$112:$K$1378,"up",#REF!,#REF!),"")</f>
        <v>#REF!</v>
      </c>
      <c r="X909" s="1" t="e">
        <f aca="false">IF(#REF!&lt;&gt;#REF!,COUNTIFS($K$112:$K$1378,"SRS",#REF!,#REF!),"")</f>
        <v>#REF!</v>
      </c>
      <c r="Y909" s="1" t="e">
        <f aca="false">IF(R909&lt;&gt;"",IF(R909=1,"",COUNTIFS($O$112:$O$1378,"&gt;40",#REF!,#REF!)),"")</f>
        <v>#REF!</v>
      </c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customFormat="false" ht="15.75" hidden="false" customHeight="false" outlineLevel="0" collapsed="false">
      <c r="A910" s="11" t="n">
        <f aca="false">I910+(H910*60)+(G910*3600)</f>
        <v>67940</v>
      </c>
      <c r="B910" s="16" t="str">
        <f aca="false">CONCATENATE(D910,E910,F910,G910,H910,I910)</f>
        <v>2017123185220</v>
      </c>
      <c r="C910" s="11" t="str">
        <f aca="false">CONCATENATE(D910,E910,F910)</f>
        <v>2017123</v>
      </c>
      <c r="D910" s="11" t="n">
        <v>2017</v>
      </c>
      <c r="E910" s="11" t="n">
        <v>12</v>
      </c>
      <c r="F910" s="11" t="n">
        <v>3</v>
      </c>
      <c r="G910" s="11" t="n">
        <v>18</v>
      </c>
      <c r="H910" s="11" t="n">
        <v>52</v>
      </c>
      <c r="I910" s="11" t="n">
        <v>20</v>
      </c>
      <c r="J910" s="11" t="n">
        <v>159</v>
      </c>
      <c r="K910" s="17" t="s">
        <v>21</v>
      </c>
      <c r="L910" s="1" t="e">
        <f aca="false">IF(#REF!=#REF!,IF(K910="Stroke",IF(K911="Stroke",IF((J911-J910)&lt;0,1000+J911-J910,J911-J910),""),""),"")</f>
        <v>#REF!</v>
      </c>
      <c r="M910" s="11" t="s">
        <v>1</v>
      </c>
      <c r="N910" s="11" t="s">
        <v>2</v>
      </c>
      <c r="O910" s="11" t="n">
        <v>0</v>
      </c>
      <c r="P910" s="1" t="e">
        <f aca="false">IF(#REF!=#REF!,IF(K910="Stroke",IF(K911="Stroke",IF(#REF!=#REF!,IF(Q910=Q911,IF((J911-J910)&lt;0,1000+J911-J910-O910,J911-J910-O910),""),""),""),""),"")</f>
        <v>#REF!</v>
      </c>
      <c r="Q910" s="11" t="n">
        <v>1</v>
      </c>
      <c r="R910" s="1" t="e">
        <f aca="false">IF(#REF!&lt;&gt;#REF!,COUNTIFS($K$112:$K$1378,$K$112,#REF!,#REF!),"")</f>
        <v>#REF!</v>
      </c>
      <c r="S910" s="1" t="e">
        <f aca="false">IF(AND(#REF!&lt;&gt;#REF!,#REF!=#REF!,M910="positive",M911="negative"),1,"")</f>
        <v>#REF!</v>
      </c>
      <c r="T910" s="1" t="e">
        <f aca="false">IF(AND(#REF!=#REF!,K:K="stroke",M:M="positive",S910&lt;&gt;"1"),1,"")</f>
        <v>#REF!</v>
      </c>
      <c r="U910" s="1" t="e">
        <f aca="false">IF((AND(R910&lt;&gt;"",W910&lt;&gt;1,K:K="stroke",M:M="negative",#REF!=#REF!)),IF(W910&lt;&gt;0,"",1),"")</f>
        <v>#REF!</v>
      </c>
      <c r="V910" s="1" t="e">
        <f aca="false">IF(R910="","",(SUM(S910:U910)+W910))</f>
        <v>#REF!</v>
      </c>
      <c r="W910" s="1" t="e">
        <f aca="false">IF(#REF!&lt;&gt;#REF!,COUNTIFS($K$112:$K$1378,"up",#REF!,#REF!),"")</f>
        <v>#REF!</v>
      </c>
      <c r="X910" s="1" t="e">
        <f aca="false">IF(#REF!&lt;&gt;#REF!,COUNTIFS($K$112:$K$1378,"SRS",#REF!,#REF!),"")</f>
        <v>#REF!</v>
      </c>
      <c r="Y910" s="1" t="e">
        <f aca="false">IF(R910&lt;&gt;"",IF(R910=1,"",COUNTIFS($O$112:$O$1378,"&gt;40",#REF!,#REF!)),"")</f>
        <v>#REF!</v>
      </c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s="5" customFormat="true" ht="15.75" hidden="false" customHeight="false" outlineLevel="0" collapsed="false">
      <c r="A911" s="11" t="n">
        <f aca="false">I911+(H911*60)+(G911*3600)</f>
        <v>67940</v>
      </c>
      <c r="B911" s="16" t="str">
        <f aca="false">CONCATENATE(D911,E911,F911,G911,H911,I911)</f>
        <v>2017123185220</v>
      </c>
      <c r="C911" s="11" t="str">
        <f aca="false">CONCATENATE(D911,E911,F911)</f>
        <v>2017123</v>
      </c>
      <c r="D911" s="11" t="n">
        <v>2017</v>
      </c>
      <c r="E911" s="11" t="n">
        <v>12</v>
      </c>
      <c r="F911" s="11" t="n">
        <v>3</v>
      </c>
      <c r="G911" s="11" t="n">
        <v>18</v>
      </c>
      <c r="H911" s="11" t="n">
        <v>52</v>
      </c>
      <c r="I911" s="11" t="n">
        <v>20</v>
      </c>
      <c r="J911" s="11" t="n">
        <v>256</v>
      </c>
      <c r="K911" s="17" t="s">
        <v>21</v>
      </c>
      <c r="L911" s="1" t="e">
        <f aca="false">IF(#REF!=#REF!,IF(K911="Stroke",IF(K912="Stroke",IF((J912-J911)&lt;0,1000+J912-J911,J912-J911),""),""),"")</f>
        <v>#REF!</v>
      </c>
      <c r="M911" s="11" t="s">
        <v>1</v>
      </c>
      <c r="N911" s="11" t="s">
        <v>2</v>
      </c>
      <c r="O911" s="11" t="n">
        <v>0</v>
      </c>
      <c r="P911" s="1" t="e">
        <f aca="false">IF(#REF!=#REF!,IF(K911="Stroke",IF(K912="Stroke",IF(#REF!=#REF!,IF(Q911=Q912,IF((J912-J911)&lt;0,1000+J912-J911-O911,J912-J911-O911),""),""),""),""),"")</f>
        <v>#REF!</v>
      </c>
      <c r="Q911" s="11" t="n">
        <v>1</v>
      </c>
      <c r="R911" s="1" t="e">
        <f aca="false">IF(#REF!&lt;&gt;#REF!,COUNTIFS($K$112:$K$1378,$K$112,#REF!,#REF!),"")</f>
        <v>#REF!</v>
      </c>
      <c r="S911" s="1" t="e">
        <f aca="false">IF(AND(#REF!&lt;&gt;#REF!,#REF!=#REF!,M911="positive",M912="negative"),1,"")</f>
        <v>#REF!</v>
      </c>
      <c r="T911" s="1" t="e">
        <f aca="false">IF(AND(#REF!=#REF!,K:K="stroke",M:M="positive",S911&lt;&gt;"1"),1,"")</f>
        <v>#REF!</v>
      </c>
      <c r="U911" s="1" t="e">
        <f aca="false">IF((AND(R911&lt;&gt;"",W911&lt;&gt;1,K:K="stroke",M:M="negative",#REF!=#REF!)),IF(W911&lt;&gt;0,"",1),"")</f>
        <v>#REF!</v>
      </c>
      <c r="V911" s="1" t="e">
        <f aca="false">IF(R911="","",(SUM(S911:U911)+W911))</f>
        <v>#REF!</v>
      </c>
      <c r="W911" s="1" t="e">
        <f aca="false">IF(#REF!&lt;&gt;#REF!,COUNTIFS($K$112:$K$1378,"up",#REF!,#REF!),"")</f>
        <v>#REF!</v>
      </c>
      <c r="X911" s="1" t="e">
        <f aca="false">IF(#REF!&lt;&gt;#REF!,COUNTIFS($K$112:$K$1378,"SRS",#REF!,#REF!),"")</f>
        <v>#REF!</v>
      </c>
      <c r="Y911" s="1" t="e">
        <f aca="false">IF(R911&lt;&gt;"",IF(R911=1,"",COUNTIFS($O$112:$O$1378,"&gt;40",#REF!,#REF!)),"")</f>
        <v>#REF!</v>
      </c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s="5" customFormat="true" ht="15.75" hidden="false" customHeight="false" outlineLevel="0" collapsed="false">
      <c r="A912" s="11" t="n">
        <f aca="false">I912+(H912*60)+(G912*3600)</f>
        <v>67940</v>
      </c>
      <c r="B912" s="16" t="str">
        <f aca="false">CONCATENATE(D912,E912,F912,G912,H912,I912)</f>
        <v>2017123185220</v>
      </c>
      <c r="C912" s="11" t="str">
        <f aca="false">CONCATENATE(D912,E912,F912)</f>
        <v>2017123</v>
      </c>
      <c r="D912" s="11" t="n">
        <v>2017</v>
      </c>
      <c r="E912" s="11" t="n">
        <v>12</v>
      </c>
      <c r="F912" s="11" t="n">
        <v>3</v>
      </c>
      <c r="G912" s="11" t="n">
        <v>18</v>
      </c>
      <c r="H912" s="11" t="n">
        <v>52</v>
      </c>
      <c r="I912" s="11" t="n">
        <v>20</v>
      </c>
      <c r="J912" s="11" t="n">
        <v>534</v>
      </c>
      <c r="K912" s="17" t="s">
        <v>21</v>
      </c>
      <c r="L912" s="1" t="e">
        <f aca="false">IF(#REF!=#REF!,IF(K912="Stroke",IF(K913="Stroke",IF((J913-J912)&lt;0,1000+J913-J912,J913-J912),""),""),"")</f>
        <v>#REF!</v>
      </c>
      <c r="M912" s="11" t="s">
        <v>1</v>
      </c>
      <c r="N912" s="11" t="s">
        <v>2</v>
      </c>
      <c r="O912" s="11" t="n">
        <v>0</v>
      </c>
      <c r="P912" s="1" t="e">
        <f aca="false">IF(#REF!=#REF!,IF(K912="Stroke",IF(K913="Stroke",IF(#REF!=#REF!,IF(Q912=Q913,IF((J913-J912)&lt;0,1000+J913-J912-O912,J913-J912-O912),""),""),""),""),"")</f>
        <v>#REF!</v>
      </c>
      <c r="Q912" s="11" t="n">
        <v>1</v>
      </c>
      <c r="R912" s="1" t="e">
        <f aca="false">IF(#REF!&lt;&gt;#REF!,COUNTIFS($K$112:$K$1378,$K$112,#REF!,#REF!),"")</f>
        <v>#REF!</v>
      </c>
      <c r="S912" s="1" t="e">
        <f aca="false">IF(AND(#REF!&lt;&gt;#REF!,#REF!=#REF!,M912="positive",M913="negative"),1,"")</f>
        <v>#REF!</v>
      </c>
      <c r="T912" s="1" t="e">
        <f aca="false">IF(AND(#REF!=#REF!,K:K="stroke",M:M="positive",S912&lt;&gt;"1"),1,"")</f>
        <v>#REF!</v>
      </c>
      <c r="U912" s="1" t="e">
        <f aca="false">IF((AND(R912&lt;&gt;"",W912&lt;&gt;1,K:K="stroke",M:M="negative",#REF!=#REF!)),IF(W912&lt;&gt;0,"",1),"")</f>
        <v>#REF!</v>
      </c>
      <c r="V912" s="1" t="e">
        <f aca="false">IF(R912="","",(SUM(S912:U912)+W912))</f>
        <v>#REF!</v>
      </c>
      <c r="W912" s="1" t="e">
        <f aca="false">IF(#REF!&lt;&gt;#REF!,COUNTIFS($K$112:$K$1378,"up",#REF!,#REF!),"")</f>
        <v>#REF!</v>
      </c>
      <c r="X912" s="1" t="e">
        <f aca="false">IF(#REF!&lt;&gt;#REF!,COUNTIFS($K$112:$K$1378,"SRS",#REF!,#REF!),"")</f>
        <v>#REF!</v>
      </c>
      <c r="Y912" s="1" t="e">
        <f aca="false">IF(R912&lt;&gt;"",IF(R912=1,"",COUNTIFS($O$112:$O$1378,"&gt;40",#REF!,#REF!)),"")</f>
        <v>#REF!</v>
      </c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customFormat="false" ht="15.75" hidden="false" customHeight="false" outlineLevel="0" collapsed="false">
      <c r="A913" s="14" t="n">
        <f aca="false">I913+(H913*60)+(G913*3600)</f>
        <v>78575</v>
      </c>
      <c r="B913" s="22" t="str">
        <f aca="false">CONCATENATE(D913,E913,F913,G913,H913,I913)</f>
        <v>2018123214935</v>
      </c>
      <c r="C913" s="14" t="str">
        <f aca="false">CONCATENATE(D913,E913,F913)</f>
        <v>2018123</v>
      </c>
      <c r="D913" s="14" t="n">
        <v>2018</v>
      </c>
      <c r="E913" s="14" t="n">
        <v>1</v>
      </c>
      <c r="F913" s="14" t="n">
        <v>23</v>
      </c>
      <c r="G913" s="14" t="n">
        <v>21</v>
      </c>
      <c r="H913" s="14" t="n">
        <v>49</v>
      </c>
      <c r="I913" s="14" t="n">
        <v>35</v>
      </c>
      <c r="J913" s="14" t="n">
        <v>876</v>
      </c>
      <c r="K913" s="14" t="s">
        <v>11</v>
      </c>
      <c r="L913" s="14" t="e">
        <f aca="false">IF(#REF!=#REF!,IF(K913="Stroke",IF(K914="Stroke",IF((J914-J913)&lt;0,1000+J914-J913,J914-J913),""),""),"")</f>
        <v>#REF!</v>
      </c>
      <c r="M913" s="14" t="s">
        <v>1</v>
      </c>
      <c r="N913" s="14" t="s">
        <v>2</v>
      </c>
      <c r="O913" s="14" t="n">
        <v>16</v>
      </c>
      <c r="P913" s="5" t="e">
        <f aca="false">IF(#REF!=#REF!,IF(K913="Stroke",IF(K914="Stroke",IF(#REF!=#REF!,IF(Q913=Q914,IF((J914-J913)&lt;0,1000+J914-J913-O913,J914-J913-O913),""),""),""),""),"")</f>
        <v>#REF!</v>
      </c>
      <c r="Q913" s="14" t="n">
        <v>1</v>
      </c>
      <c r="R913" s="5" t="e">
        <f aca="false">IF(#REF!&lt;&gt;#REF!,COUNTIFS($K$112:$K$1378,$K$112,#REF!,#REF!),"")</f>
        <v>#REF!</v>
      </c>
      <c r="S913" s="5" t="e">
        <f aca="false">IF(AND(#REF!&lt;&gt;#REF!,#REF!=#REF!,M913="positive",M914="negative"),1,"")</f>
        <v>#REF!</v>
      </c>
      <c r="T913" s="5" t="e">
        <f aca="false">IF(AND(#REF!=#REF!,K:K="stroke",M:M="positive",S913&lt;&gt;"1"),1,"")</f>
        <v>#REF!</v>
      </c>
      <c r="U913" s="5" t="e">
        <f aca="false">IF((AND(R913&lt;&gt;"",W913&lt;&gt;1,K:K="stroke",M:M="negative",#REF!=#REF!)),IF(W913&lt;&gt;0,"",1),"")</f>
        <v>#REF!</v>
      </c>
      <c r="V913" s="5" t="e">
        <f aca="false">IF(R913="","",(SUM(S913:U913)+W913))</f>
        <v>#REF!</v>
      </c>
      <c r="W913" s="5" t="e">
        <f aca="false">IF(#REF!&lt;&gt;#REF!,COUNTIFS($K$112:$K$1378,"up",#REF!,#REF!),"")</f>
        <v>#REF!</v>
      </c>
      <c r="X913" s="5" t="e">
        <f aca="false">IF(#REF!&lt;&gt;#REF!,COUNTIFS($K$112:$K$1378,"SRS",#REF!,#REF!),"")</f>
        <v>#REF!</v>
      </c>
      <c r="Y913" s="5" t="e">
        <f aca="false">IF(R913&lt;&gt;"",IF(R913=1,"",COUNTIFS($O$112:$O$1378,"&gt;40",#REF!,#REF!)),"")</f>
        <v>#REF!</v>
      </c>
      <c r="Z913" s="14"/>
      <c r="AA913" s="14"/>
      <c r="AB913" s="14"/>
      <c r="AC913" s="14"/>
      <c r="AD913" s="5"/>
      <c r="AE913" s="5"/>
      <c r="AF913" s="5"/>
      <c r="AG913" s="5"/>
      <c r="AH913" s="5"/>
    </row>
    <row r="914" s="5" customFormat="true" ht="15.75" hidden="false" customHeight="false" outlineLevel="0" collapsed="false">
      <c r="A914" s="31" t="n">
        <f aca="false">I914+(H914*60)+(G914*3600)</f>
        <v>78575</v>
      </c>
      <c r="B914" s="32" t="str">
        <f aca="false">CONCATENATE(D914,E914,F914,G914,H914,I914)</f>
        <v>2018123214935</v>
      </c>
      <c r="C914" s="31" t="str">
        <f aca="false">CONCATENATE(D914,E914,F914)</f>
        <v>2018123</v>
      </c>
      <c r="D914" s="31" t="n">
        <v>2018</v>
      </c>
      <c r="E914" s="31" t="n">
        <v>1</v>
      </c>
      <c r="F914" s="31" t="n">
        <v>23</v>
      </c>
      <c r="G914" s="31" t="n">
        <v>21</v>
      </c>
      <c r="H914" s="31" t="n">
        <v>49</v>
      </c>
      <c r="I914" s="31" t="n">
        <v>35</v>
      </c>
      <c r="J914" s="31" t="n">
        <v>900</v>
      </c>
      <c r="K914" s="31" t="s">
        <v>80</v>
      </c>
      <c r="L914" s="31" t="e">
        <f aca="false">IF(#REF!=#REF!,IF(K914="Stroke",IF(K915="Stroke",IF((J915-J914)&lt;0,1000+J915-J914,J915-J914),""),""),"")</f>
        <v>#REF!</v>
      </c>
      <c r="M914" s="31" t="s">
        <v>1</v>
      </c>
      <c r="N914" s="31" t="s">
        <v>2</v>
      </c>
      <c r="O914" s="31" t="n">
        <v>0</v>
      </c>
      <c r="P914" s="1" t="e">
        <f aca="false">IF(#REF!=#REF!,IF(K914="Stroke",IF(K915="Stroke",IF(#REF!=#REF!,IF(Q914=Q915,IF((J915-J914)&lt;0,1000+J915-J914-O914,J915-J914-O914),""),""),""),""),"")</f>
        <v>#REF!</v>
      </c>
      <c r="Q914" s="31" t="n">
        <v>0</v>
      </c>
      <c r="R914" s="1" t="e">
        <f aca="false">IF(#REF!&lt;&gt;#REF!,COUNTIFS($K$112:$K$1378,$K$112,#REF!,#REF!),"")</f>
        <v>#REF!</v>
      </c>
      <c r="S914" s="1" t="e">
        <f aca="false">IF(AND(#REF!&lt;&gt;#REF!,#REF!=#REF!,M914="positive",M915="negative"),1,"")</f>
        <v>#REF!</v>
      </c>
      <c r="T914" s="1" t="e">
        <f aca="false">IF(AND(#REF!=#REF!,K:K="stroke",M:M="positive",S914&lt;&gt;"1"),1,"")</f>
        <v>#REF!</v>
      </c>
      <c r="U914" s="1" t="e">
        <f aca="false">IF((AND(R914&lt;&gt;"",W914&lt;&gt;1,K:K="stroke",M:M="negative",#REF!=#REF!)),IF(W914&lt;&gt;0,"",1),"")</f>
        <v>#REF!</v>
      </c>
      <c r="V914" s="1" t="e">
        <f aca="false">IF(R914="","",(SUM(S914:U914)+W914))</f>
        <v>#REF!</v>
      </c>
      <c r="W914" s="1" t="e">
        <f aca="false">IF(#REF!&lt;&gt;#REF!,COUNTIFS($K$112:$K$1378,"up",#REF!,#REF!),"")</f>
        <v>#REF!</v>
      </c>
      <c r="X914" s="1" t="e">
        <f aca="false">IF(#REF!&lt;&gt;#REF!,COUNTIFS($K$112:$K$1378,"SRS",#REF!,#REF!),"")</f>
        <v>#REF!</v>
      </c>
      <c r="Y914" s="1" t="e">
        <f aca="false">IF(R914&lt;&gt;"",IF(R914=1,"",COUNTIFS($O$112:$O$1378,"&gt;40",#REF!,#REF!)),"")</f>
        <v>#REF!</v>
      </c>
      <c r="Z914" s="31" t="s">
        <v>81</v>
      </c>
      <c r="AA914" s="31"/>
      <c r="AB914" s="31"/>
      <c r="AC914" s="31"/>
      <c r="AD914" s="1"/>
      <c r="AE914" s="1"/>
      <c r="AF914" s="1"/>
      <c r="AG914" s="1"/>
      <c r="AH914" s="1"/>
    </row>
    <row r="915" customFormat="false" ht="15.75" hidden="false" customHeight="false" outlineLevel="0" collapsed="false">
      <c r="A915" s="14" t="n">
        <f aca="false">I915+(H915*60)+(G915*3600)</f>
        <v>79040</v>
      </c>
      <c r="B915" s="22" t="str">
        <f aca="false">CONCATENATE(D915,E915,F915,G915,H915,I915)</f>
        <v>2018123215720</v>
      </c>
      <c r="C915" s="14" t="str">
        <f aca="false">CONCATENATE(D915,E915,F915)</f>
        <v>2018123</v>
      </c>
      <c r="D915" s="14" t="n">
        <v>2018</v>
      </c>
      <c r="E915" s="14" t="n">
        <v>1</v>
      </c>
      <c r="F915" s="14" t="n">
        <v>23</v>
      </c>
      <c r="G915" s="14" t="n">
        <v>21</v>
      </c>
      <c r="H915" s="14" t="n">
        <v>57</v>
      </c>
      <c r="I915" s="14" t="n">
        <v>20</v>
      </c>
      <c r="J915" s="14" t="n">
        <v>989</v>
      </c>
      <c r="K915" s="14" t="s">
        <v>82</v>
      </c>
      <c r="L915" s="14" t="e">
        <f aca="false">IF(#REF!=#REF!,IF(K915="Stroke",IF(K916="Stroke",IF((J916-J915)&lt;0,1000+J916-J915,J916-J915),""),""),"")</f>
        <v>#REF!</v>
      </c>
      <c r="M915" s="14" t="s">
        <v>62</v>
      </c>
      <c r="N915" s="14" t="s">
        <v>41</v>
      </c>
      <c r="O915" s="14" t="n">
        <v>0</v>
      </c>
      <c r="P915" s="5" t="e">
        <f aca="false">IF(#REF!=#REF!,IF(K915="Stroke",IF(K916="Stroke",IF(#REF!=#REF!,IF(Q915=Q916,IF((J916-J915)&lt;0,1000+J916-J915-O915,J916-J915-O915),""),""),""),""),"")</f>
        <v>#REF!</v>
      </c>
      <c r="Q915" s="14" t="n">
        <v>0</v>
      </c>
      <c r="R915" s="5" t="e">
        <f aca="false">IF(#REF!&lt;&gt;#REF!,COUNTIFS($K$112:$K$1378,$K$112,#REF!,#REF!),"")</f>
        <v>#REF!</v>
      </c>
      <c r="S915" s="5" t="e">
        <f aca="false">IF(AND(#REF!&lt;&gt;#REF!,#REF!=#REF!,M915="positive",M916="negative"),1,"")</f>
        <v>#REF!</v>
      </c>
      <c r="T915" s="5" t="e">
        <f aca="false">IF(AND(#REF!=#REF!,K:K="stroke",M:M="positive",S915&lt;&gt;"1"),1,"")</f>
        <v>#REF!</v>
      </c>
      <c r="U915" s="5" t="e">
        <f aca="false">IF((AND(R915&lt;&gt;"",W915&lt;&gt;1,K:K="stroke",M:M="negative",#REF!=#REF!)),IF(W915&lt;&gt;0,"",1),"")</f>
        <v>#REF!</v>
      </c>
      <c r="V915" s="5" t="e">
        <f aca="false">IF(R915="","",(SUM(S915:U915)+W915))</f>
        <v>#REF!</v>
      </c>
      <c r="W915" s="5" t="e">
        <f aca="false">IF(#REF!&lt;&gt;#REF!,COUNTIFS($K$112:$K$1378,"up",#REF!,#REF!),"")</f>
        <v>#REF!</v>
      </c>
      <c r="X915" s="5" t="e">
        <f aca="false">IF(#REF!&lt;&gt;#REF!,COUNTIFS($K$112:$K$1378,"SRS",#REF!,#REF!),"")</f>
        <v>#REF!</v>
      </c>
      <c r="Y915" s="5" t="e">
        <f aca="false">IF(R915&lt;&gt;"",IF(R915=1,"",COUNTIFS($O$112:$O$1378,"&gt;40",#REF!,#REF!)),"")</f>
        <v>#REF!</v>
      </c>
      <c r="Z915" s="14" t="s">
        <v>83</v>
      </c>
      <c r="AA915" s="14"/>
      <c r="AB915" s="14"/>
      <c r="AC915" s="14"/>
      <c r="AD915" s="5"/>
      <c r="AE915" s="5"/>
      <c r="AF915" s="5"/>
      <c r="AG915" s="5"/>
      <c r="AH915" s="5"/>
    </row>
    <row r="916" customFormat="false" ht="15.75" hidden="false" customHeight="false" outlineLevel="0" collapsed="false">
      <c r="A916" s="31" t="n">
        <f aca="false">I916+(H916*60)+(G916*3600)</f>
        <v>79041</v>
      </c>
      <c r="B916" s="32" t="str">
        <f aca="false">CONCATENATE(D916,E916,F916,G916,H916,I916)</f>
        <v>2018123215721</v>
      </c>
      <c r="C916" s="31" t="str">
        <f aca="false">CONCATENATE(D916,E916,F916)</f>
        <v>2018123</v>
      </c>
      <c r="D916" s="31" t="n">
        <v>2018</v>
      </c>
      <c r="E916" s="31" t="n">
        <v>1</v>
      </c>
      <c r="F916" s="31" t="n">
        <v>23</v>
      </c>
      <c r="G916" s="31" t="n">
        <v>21</v>
      </c>
      <c r="H916" s="31" t="n">
        <v>57</v>
      </c>
      <c r="I916" s="31" t="n">
        <v>21</v>
      </c>
      <c r="J916" s="31" t="n">
        <v>29</v>
      </c>
      <c r="K916" s="31" t="s">
        <v>0</v>
      </c>
      <c r="L916" s="31" t="e">
        <f aca="false">IF(#REF!=#REF!,IF(K916="Stroke",IF(K917="Stroke",IF((J917-J916)&lt;0,1000+J917-J916,J917-J916),""),""),"")</f>
        <v>#REF!</v>
      </c>
      <c r="M916" s="31" t="s">
        <v>1</v>
      </c>
      <c r="N916" s="31" t="s">
        <v>2</v>
      </c>
      <c r="O916" s="31" t="n">
        <v>447</v>
      </c>
      <c r="P916" s="1" t="e">
        <f aca="false">IF(#REF!=#REF!,IF(K916="Stroke",IF(K917="Stroke",IF(#REF!=#REF!,IF(Q916=Q917,IF((J917-J916)&lt;0,1000+J917-J916-O916,J917-J916-O916),""),""),""),""),"")</f>
        <v>#REF!</v>
      </c>
      <c r="Q916" s="31" t="n">
        <v>1</v>
      </c>
      <c r="R916" s="1" t="e">
        <f aca="false">IF(#REF!&lt;&gt;#REF!,COUNTIFS($K$112:$K$1378,$K$112,#REF!,#REF!),"")</f>
        <v>#REF!</v>
      </c>
      <c r="S916" s="1" t="e">
        <f aca="false">IF(AND(#REF!&lt;&gt;#REF!,#REF!=#REF!,M916="positive",M917="negative"),1,"")</f>
        <v>#REF!</v>
      </c>
      <c r="T916" s="1" t="e">
        <f aca="false">IF(AND(#REF!=#REF!,K:K="stroke",M:M="positive",S916&lt;&gt;"1"),1,"")</f>
        <v>#REF!</v>
      </c>
      <c r="U916" s="1" t="e">
        <f aca="false">IF((AND(R916&lt;&gt;"",W916&lt;&gt;1,K:K="stroke",M:M="negative",#REF!=#REF!)),IF(W916&lt;&gt;0,"",1),"")</f>
        <v>#REF!</v>
      </c>
      <c r="V916" s="1" t="e">
        <f aca="false">IF(R916="","",(SUM(S916:U916)+W916))</f>
        <v>#REF!</v>
      </c>
      <c r="W916" s="1" t="e">
        <f aca="false">IF(#REF!&lt;&gt;#REF!,COUNTIFS($K$112:$K$1378,"up",#REF!,#REF!),"")</f>
        <v>#REF!</v>
      </c>
      <c r="X916" s="1" t="e">
        <f aca="false">IF(#REF!&lt;&gt;#REF!,COUNTIFS($K$112:$K$1378,"SRS",#REF!,#REF!),"")</f>
        <v>#REF!</v>
      </c>
      <c r="Y916" s="1" t="e">
        <f aca="false">IF(R916&lt;&gt;"",IF(R916=1,"",COUNTIFS($O$112:$O$1378,"&gt;40",#REF!,#REF!)),"")</f>
        <v>#REF!</v>
      </c>
      <c r="Z916" s="31" t="s">
        <v>84</v>
      </c>
      <c r="AA916" s="31" t="s">
        <v>85</v>
      </c>
      <c r="AB916" s="31"/>
      <c r="AC916" s="31"/>
    </row>
    <row r="917" s="5" customFormat="true" ht="15.75" hidden="false" customHeight="false" outlineLevel="0" collapsed="false">
      <c r="A917" s="31" t="n">
        <f aca="false">I917+(H917*60)+(G917*3600)</f>
        <v>79041</v>
      </c>
      <c r="B917" s="32" t="str">
        <f aca="false">CONCATENATE(D917,E917,F917,G917,H917,I917)</f>
        <v>2018123215721</v>
      </c>
      <c r="C917" s="31" t="str">
        <f aca="false">CONCATENATE(D917,E917,F917)</f>
        <v>2018123</v>
      </c>
      <c r="D917" s="31" t="n">
        <v>2018</v>
      </c>
      <c r="E917" s="31" t="n">
        <v>1</v>
      </c>
      <c r="F917" s="31" t="n">
        <v>23</v>
      </c>
      <c r="G917" s="31" t="n">
        <v>21</v>
      </c>
      <c r="H917" s="31" t="n">
        <v>57</v>
      </c>
      <c r="I917" s="31" t="n">
        <v>21</v>
      </c>
      <c r="J917" s="31" t="n">
        <v>41</v>
      </c>
      <c r="K917" s="31" t="s">
        <v>4</v>
      </c>
      <c r="L917" s="31" t="e">
        <f aca="false">IF(#REF!=#REF!,IF(K917="Stroke",IF(K918="Stroke",IF((J918-J917)&lt;0,1000+J918-J917,J918-J917),""),""),"")</f>
        <v>#REF!</v>
      </c>
      <c r="M917" s="31" t="s">
        <v>1</v>
      </c>
      <c r="N917" s="31" t="s">
        <v>2</v>
      </c>
      <c r="O917" s="31" t="n">
        <v>0</v>
      </c>
      <c r="P917" s="1" t="e">
        <f aca="false">IF(#REF!=#REF!,IF(K917="Stroke",IF(K918="Stroke",IF(#REF!=#REF!,IF(Q917=Q918,IF((J918-J917)&lt;0,1000+J918-J917-O917,J918-J917-O917),""),""),""),""),"")</f>
        <v>#REF!</v>
      </c>
      <c r="Q917" s="31" t="n">
        <v>1</v>
      </c>
      <c r="R917" s="1" t="e">
        <f aca="false">IF(#REF!&lt;&gt;#REF!,COUNTIFS($K$112:$K$1378,$K$112,#REF!,#REF!),"")</f>
        <v>#REF!</v>
      </c>
      <c r="S917" s="1" t="e">
        <f aca="false">IF(AND(#REF!&lt;&gt;#REF!,#REF!=#REF!,M917="positive",M918="negative"),1,"")</f>
        <v>#REF!</v>
      </c>
      <c r="T917" s="1" t="e">
        <f aca="false">IF(AND(#REF!=#REF!,K:K="stroke",M:M="positive",S917&lt;&gt;"1"),1,"")</f>
        <v>#REF!</v>
      </c>
      <c r="U917" s="1" t="e">
        <f aca="false">IF((AND(R917&lt;&gt;"",W917&lt;&gt;1,K:K="stroke",M:M="negative",#REF!=#REF!)),IF(W917&lt;&gt;0,"",1),"")</f>
        <v>#REF!</v>
      </c>
      <c r="V917" s="1" t="e">
        <f aca="false">IF(R917="","",(SUM(S917:U917)+W917))</f>
        <v>#REF!</v>
      </c>
      <c r="W917" s="1" t="e">
        <f aca="false">IF(#REF!&lt;&gt;#REF!,COUNTIFS($K$112:$K$1378,"up",#REF!,#REF!),"")</f>
        <v>#REF!</v>
      </c>
      <c r="X917" s="1" t="e">
        <f aca="false">IF(#REF!&lt;&gt;#REF!,COUNTIFS($K$112:$K$1378,"SRS",#REF!,#REF!),"")</f>
        <v>#REF!</v>
      </c>
      <c r="Y917" s="1" t="e">
        <f aca="false">IF(R917&lt;&gt;"",IF(R917=1,"",COUNTIFS($O$112:$O$1378,"&gt;40",#REF!,#REF!)),"")</f>
        <v>#REF!</v>
      </c>
      <c r="Z917" s="31" t="s">
        <v>86</v>
      </c>
      <c r="AA917" s="31"/>
      <c r="AB917" s="31"/>
      <c r="AC917" s="31"/>
      <c r="AD917" s="1"/>
      <c r="AE917" s="1"/>
      <c r="AF917" s="1"/>
      <c r="AG917" s="1"/>
      <c r="AH917" s="1"/>
    </row>
    <row r="918" customFormat="false" ht="15.75" hidden="false" customHeight="false" outlineLevel="0" collapsed="false">
      <c r="A918" s="14" t="n">
        <f aca="false">I918+(H918*60)+(G918*3600)</f>
        <v>65780</v>
      </c>
      <c r="B918" s="22" t="str">
        <f aca="false">CONCATENATE(D918,E918,F918,G918,H918,I918)</f>
        <v>2018124181620</v>
      </c>
      <c r="C918" s="14" t="str">
        <f aca="false">CONCATENATE(D918,E918,F918)</f>
        <v>2018124</v>
      </c>
      <c r="D918" s="14" t="n">
        <v>2018</v>
      </c>
      <c r="E918" s="14" t="n">
        <v>1</v>
      </c>
      <c r="F918" s="14" t="n">
        <v>24</v>
      </c>
      <c r="G918" s="14" t="n">
        <v>18</v>
      </c>
      <c r="H918" s="14" t="n">
        <v>16</v>
      </c>
      <c r="I918" s="14" t="n">
        <v>20</v>
      </c>
      <c r="J918" s="14" t="n">
        <v>735</v>
      </c>
      <c r="K918" s="14" t="s">
        <v>87</v>
      </c>
      <c r="L918" s="14" t="e">
        <f aca="false">IF(#REF!=#REF!,IF(K918="Stroke",IF(K919="Stroke",IF((J919-J918)&lt;0,1000+J919-J918,J919-J918),""),""),"")</f>
        <v>#REF!</v>
      </c>
      <c r="M918" s="14" t="s">
        <v>1</v>
      </c>
      <c r="N918" s="14" t="s">
        <v>2</v>
      </c>
      <c r="O918" s="14" t="n">
        <v>0</v>
      </c>
      <c r="P918" s="5" t="e">
        <f aca="false">IF(#REF!=#REF!,IF(K918="Stroke",IF(K919="Stroke",IF(#REF!=#REF!,IF(Q918=Q919,IF((J919-J918)&lt;0,1000+J919-J918-O918,J919-J918-O918),""),""),""),""),"")</f>
        <v>#REF!</v>
      </c>
      <c r="Q918" s="14" t="n">
        <v>0</v>
      </c>
      <c r="R918" s="5" t="e">
        <f aca="false">IF(#REF!&lt;&gt;#REF!,COUNTIFS($K$112:$K$1378,$K$112,#REF!,#REF!),"")</f>
        <v>#REF!</v>
      </c>
      <c r="S918" s="5" t="e">
        <f aca="false">IF(AND(#REF!&lt;&gt;#REF!,#REF!=#REF!,M918="positive",M919="negative"),1,"")</f>
        <v>#REF!</v>
      </c>
      <c r="T918" s="5" t="e">
        <f aca="false">IF(AND(#REF!=#REF!,K:K="stroke",M:M="positive",S918&lt;&gt;"1"),1,"")</f>
        <v>#REF!</v>
      </c>
      <c r="U918" s="5" t="e">
        <f aca="false">IF((AND(R918&lt;&gt;"",W918&lt;&gt;1,K:K="stroke",M:M="negative",#REF!=#REF!)),IF(W918&lt;&gt;0,"",1),"")</f>
        <v>#REF!</v>
      </c>
      <c r="V918" s="5" t="e">
        <f aca="false">IF(R918="","",(SUM(S918:U918)+W918))</f>
        <v>#REF!</v>
      </c>
      <c r="W918" s="5" t="e">
        <f aca="false">IF(#REF!&lt;&gt;#REF!,COUNTIFS($K$112:$K$1378,"up",#REF!,#REF!),"")</f>
        <v>#REF!</v>
      </c>
      <c r="X918" s="5" t="e">
        <f aca="false">IF(#REF!&lt;&gt;#REF!,COUNTIFS($K$112:$K$1378,"SRS",#REF!,#REF!),"")</f>
        <v>#REF!</v>
      </c>
      <c r="Y918" s="5" t="e">
        <f aca="false">IF(R918&lt;&gt;"",IF(R918=1,"",COUNTIFS($O$112:$O$1378,"&gt;40",#REF!,#REF!)),"")</f>
        <v>#REF!</v>
      </c>
      <c r="Z918" s="14" t="s">
        <v>88</v>
      </c>
      <c r="AA918" s="14"/>
      <c r="AB918" s="14"/>
      <c r="AC918" s="14"/>
      <c r="AD918" s="5"/>
      <c r="AE918" s="5"/>
      <c r="AF918" s="5"/>
      <c r="AG918" s="5"/>
      <c r="AH918" s="5"/>
    </row>
    <row r="919" customFormat="false" ht="15.75" hidden="false" customHeight="false" outlineLevel="0" collapsed="false">
      <c r="A919" s="31" t="n">
        <f aca="false">I919+(H919*60)+(G919*3600)</f>
        <v>65780</v>
      </c>
      <c r="B919" s="32" t="str">
        <f aca="false">CONCATENATE(D919,E919,F919,G919,H919,I919)</f>
        <v>2018124181620</v>
      </c>
      <c r="C919" s="31" t="str">
        <f aca="false">CONCATENATE(D919,E919,F919)</f>
        <v>2018124</v>
      </c>
      <c r="D919" s="31" t="n">
        <v>2018</v>
      </c>
      <c r="E919" s="31" t="n">
        <v>1</v>
      </c>
      <c r="F919" s="31" t="n">
        <v>24</v>
      </c>
      <c r="G919" s="31" t="n">
        <v>18</v>
      </c>
      <c r="H919" s="31" t="n">
        <v>16</v>
      </c>
      <c r="I919" s="31" t="n">
        <v>20</v>
      </c>
      <c r="J919" s="31" t="n">
        <v>979</v>
      </c>
      <c r="K919" s="31" t="s">
        <v>87</v>
      </c>
      <c r="L919" s="31" t="e">
        <f aca="false">IF(#REF!=#REF!,IF(K919="Stroke",IF(K920="Stroke",IF((J920-J919)&lt;0,1000+J920-J919,J920-J919),""),""),"")</f>
        <v>#REF!</v>
      </c>
      <c r="M919" s="31" t="s">
        <v>1</v>
      </c>
      <c r="N919" s="31" t="s">
        <v>2</v>
      </c>
      <c r="O919" s="31" t="n">
        <v>0</v>
      </c>
      <c r="P919" s="1" t="e">
        <f aca="false">IF(#REF!=#REF!,IF(K919="Stroke",IF(K920="Stroke",IF(#REF!=#REF!,IF(Q919=Q920,IF((J920-J919)&lt;0,1000+J920-J919-O919,J920-J919-O919),""),""),""),""),"")</f>
        <v>#REF!</v>
      </c>
      <c r="Q919" s="31" t="n">
        <v>0</v>
      </c>
      <c r="R919" s="1" t="e">
        <f aca="false">IF(#REF!&lt;&gt;#REF!,COUNTIFS($K$112:$K$1378,$K$112,#REF!,#REF!),"")</f>
        <v>#REF!</v>
      </c>
      <c r="S919" s="1" t="e">
        <f aca="false">IF(AND(#REF!&lt;&gt;#REF!,#REF!=#REF!,M919="positive",M920="negative"),1,"")</f>
        <v>#REF!</v>
      </c>
      <c r="T919" s="1" t="e">
        <f aca="false">IF(AND(#REF!=#REF!,K:K="stroke",M:M="positive",S919&lt;&gt;"1"),1,"")</f>
        <v>#REF!</v>
      </c>
      <c r="U919" s="1" t="e">
        <f aca="false">IF((AND(R919&lt;&gt;"",W919&lt;&gt;1,K:K="stroke",M:M="negative",#REF!=#REF!)),IF(W919&lt;&gt;0,"",1),"")</f>
        <v>#REF!</v>
      </c>
      <c r="V919" s="1" t="e">
        <f aca="false">IF(R919="","",(SUM(S919:U919)+W919))</f>
        <v>#REF!</v>
      </c>
      <c r="W919" s="1" t="e">
        <f aca="false">IF(#REF!&lt;&gt;#REF!,COUNTIFS($K$112:$K$1378,"up",#REF!,#REF!),"")</f>
        <v>#REF!</v>
      </c>
      <c r="X919" s="1" t="e">
        <f aca="false">IF(#REF!&lt;&gt;#REF!,COUNTIFS($K$112:$K$1378,"SRS",#REF!,#REF!),"")</f>
        <v>#REF!</v>
      </c>
      <c r="Y919" s="1" t="e">
        <f aca="false">IF(R919&lt;&gt;"",IF(R919=1,"",COUNTIFS($O$112:$O$1378,"&gt;40",#REF!,#REF!)),"")</f>
        <v>#REF!</v>
      </c>
      <c r="Z919" s="31" t="s">
        <v>89</v>
      </c>
      <c r="AA919" s="31" t="s">
        <v>90</v>
      </c>
      <c r="AB919" s="31"/>
      <c r="AC919" s="31"/>
    </row>
    <row r="920" s="5" customFormat="true" ht="15.75" hidden="false" customHeight="false" outlineLevel="0" collapsed="false">
      <c r="A920" s="31" t="n">
        <f aca="false">I920+(H920*60)+(G920*3600)</f>
        <v>65781</v>
      </c>
      <c r="B920" s="32" t="str">
        <f aca="false">CONCATENATE(D920,E920,F920,G920,H920,I920)</f>
        <v>2018124181621</v>
      </c>
      <c r="C920" s="31" t="str">
        <f aca="false">CONCATENATE(D920,E920,F920)</f>
        <v>2018124</v>
      </c>
      <c r="D920" s="31" t="n">
        <v>2018</v>
      </c>
      <c r="E920" s="31" t="n">
        <v>1</v>
      </c>
      <c r="F920" s="31" t="n">
        <v>24</v>
      </c>
      <c r="G920" s="31" t="n">
        <v>18</v>
      </c>
      <c r="H920" s="31" t="n">
        <v>16</v>
      </c>
      <c r="I920" s="31" t="n">
        <v>21</v>
      </c>
      <c r="J920" s="31" t="n">
        <v>50</v>
      </c>
      <c r="K920" s="31" t="s">
        <v>11</v>
      </c>
      <c r="L920" s="31" t="e">
        <f aca="false">IF(#REF!=#REF!,IF(K920="Stroke",IF(K921="Stroke",IF((J921-J920)&lt;0,1000+J921-J920,J921-J920),""),""),"")</f>
        <v>#REF!</v>
      </c>
      <c r="M920" s="31" t="s">
        <v>1</v>
      </c>
      <c r="N920" s="31" t="s">
        <v>41</v>
      </c>
      <c r="O920" s="31" t="n">
        <v>0</v>
      </c>
      <c r="P920" s="1" t="e">
        <f aca="false">IF(#REF!=#REF!,IF(K920="Stroke",IF(K921="Stroke",IF(#REF!=#REF!,IF(Q920=Q921,IF((J921-J920)&lt;0,1000+J921-J920-O920,J921-J920-O920),""),""),""),""),"")</f>
        <v>#REF!</v>
      </c>
      <c r="Q920" s="31" t="n">
        <v>0</v>
      </c>
      <c r="R920" s="1" t="e">
        <f aca="false">IF(#REF!&lt;&gt;#REF!,COUNTIFS($K$112:$K$1378,$K$112,#REF!,#REF!),"")</f>
        <v>#REF!</v>
      </c>
      <c r="S920" s="1" t="e">
        <f aca="false">IF(AND(#REF!&lt;&gt;#REF!,#REF!=#REF!,M920="positive",M921="negative"),1,"")</f>
        <v>#REF!</v>
      </c>
      <c r="T920" s="1" t="e">
        <f aca="false">IF(AND(#REF!=#REF!,K:K="stroke",M:M="positive",S920&lt;&gt;"1"),1,"")</f>
        <v>#REF!</v>
      </c>
      <c r="U920" s="1" t="e">
        <f aca="false">IF((AND(R920&lt;&gt;"",W920&lt;&gt;1,K:K="stroke",M:M="negative",#REF!=#REF!)),IF(W920&lt;&gt;0,"",1),"")</f>
        <v>#REF!</v>
      </c>
      <c r="V920" s="1" t="e">
        <f aca="false">IF(R920="","",(SUM(S920:U920)+W920))</f>
        <v>#REF!</v>
      </c>
      <c r="W920" s="1" t="e">
        <f aca="false">IF(#REF!&lt;&gt;#REF!,COUNTIFS($K$112:$K$1378,"up",#REF!,#REF!),"")</f>
        <v>#REF!</v>
      </c>
      <c r="X920" s="1" t="e">
        <f aca="false">IF(#REF!&lt;&gt;#REF!,COUNTIFS($K$112:$K$1378,"SRS",#REF!,#REF!),"")</f>
        <v>#REF!</v>
      </c>
      <c r="Y920" s="1" t="e">
        <f aca="false">IF(R920&lt;&gt;"",IF(R920=1,"",COUNTIFS($O$112:$O$1378,"&gt;40",#REF!,#REF!)),"")</f>
        <v>#REF!</v>
      </c>
      <c r="Z920" s="31" t="s">
        <v>91</v>
      </c>
      <c r="AA920" s="31"/>
      <c r="AB920" s="31"/>
      <c r="AC920" s="31"/>
      <c r="AD920" s="1"/>
      <c r="AE920" s="1"/>
      <c r="AF920" s="1"/>
      <c r="AG920" s="1"/>
      <c r="AH920" s="1"/>
    </row>
    <row r="921" customFormat="false" ht="15.75" hidden="false" customHeight="false" outlineLevel="0" collapsed="false">
      <c r="A921" s="14" t="n">
        <f aca="false">I921+(H921*60)+(G921*3600)</f>
        <v>65903</v>
      </c>
      <c r="B921" s="22" t="str">
        <f aca="false">CONCATENATE(D921,E921,F921,G921,H921,I921)</f>
        <v>2018124181823</v>
      </c>
      <c r="C921" s="14" t="str">
        <f aca="false">CONCATENATE(D921,E921,F921)</f>
        <v>2018124</v>
      </c>
      <c r="D921" s="14" t="n">
        <v>2018</v>
      </c>
      <c r="E921" s="14" t="n">
        <v>1</v>
      </c>
      <c r="F921" s="14" t="n">
        <v>24</v>
      </c>
      <c r="G921" s="14" t="n">
        <v>18</v>
      </c>
      <c r="H921" s="14" t="n">
        <v>18</v>
      </c>
      <c r="I921" s="14" t="n">
        <v>23</v>
      </c>
      <c r="J921" s="14" t="n">
        <v>843</v>
      </c>
      <c r="K921" s="14" t="s">
        <v>11</v>
      </c>
      <c r="L921" s="14" t="e">
        <f aca="false">IF(#REF!=#REF!,IF(K921="Stroke",IF(K922="Stroke",IF((J922-J921)&lt;0,1000+J922-J921,J922-J921),""),""),"")</f>
        <v>#REF!</v>
      </c>
      <c r="M921" s="14" t="s">
        <v>1</v>
      </c>
      <c r="N921" s="14" t="s">
        <v>2</v>
      </c>
      <c r="O921" s="14" t="n">
        <v>36</v>
      </c>
      <c r="P921" s="5" t="e">
        <f aca="false">IF(#REF!=#REF!,IF(K921="Stroke",IF(K922="Stroke",IF(#REF!=#REF!,IF(Q921=Q922,IF((J922-J921)&lt;0,1000+J922-J921-O921,J922-J921-O921),""),""),""),""),"")</f>
        <v>#REF!</v>
      </c>
      <c r="Q921" s="14" t="n">
        <v>1</v>
      </c>
      <c r="R921" s="5" t="e">
        <f aca="false">IF(#REF!&lt;&gt;#REF!,COUNTIFS($K$112:$K$1378,$K$112,#REF!,#REF!),"")</f>
        <v>#REF!</v>
      </c>
      <c r="S921" s="5" t="e">
        <f aca="false">IF(AND(#REF!&lt;&gt;#REF!,#REF!=#REF!,M921="positive",M922="negative"),1,"")</f>
        <v>#REF!</v>
      </c>
      <c r="T921" s="5" t="e">
        <f aca="false">IF(AND(#REF!=#REF!,K:K="stroke",M:M="positive",S921&lt;&gt;"1"),1,"")</f>
        <v>#REF!</v>
      </c>
      <c r="U921" s="5" t="e">
        <f aca="false">IF((AND(R921&lt;&gt;"",W921&lt;&gt;1,K:K="stroke",M:M="negative",#REF!=#REF!)),IF(W921&lt;&gt;0,"",1),"")</f>
        <v>#REF!</v>
      </c>
      <c r="V921" s="5" t="e">
        <f aca="false">IF(R921="","",(SUM(S921:U921)+W921))</f>
        <v>#REF!</v>
      </c>
      <c r="W921" s="5" t="e">
        <f aca="false">IF(#REF!&lt;&gt;#REF!,COUNTIFS($K$112:$K$1378,"up",#REF!,#REF!),"")</f>
        <v>#REF!</v>
      </c>
      <c r="X921" s="5" t="e">
        <f aca="false">IF(#REF!&lt;&gt;#REF!,COUNTIFS($K$112:$K$1378,"SRS",#REF!,#REF!),"")</f>
        <v>#REF!</v>
      </c>
      <c r="Y921" s="5" t="e">
        <f aca="false">IF(R921&lt;&gt;"",IF(R921=1,"",COUNTIFS($O$112:$O$1378,"&gt;40",#REF!,#REF!)),"")</f>
        <v>#REF!</v>
      </c>
      <c r="Z921" s="14" t="s">
        <v>92</v>
      </c>
      <c r="AA921" s="14"/>
      <c r="AB921" s="14"/>
      <c r="AC921" s="14"/>
      <c r="AD921" s="5"/>
      <c r="AE921" s="5"/>
      <c r="AF921" s="5"/>
      <c r="AG921" s="5"/>
      <c r="AH921" s="5"/>
    </row>
    <row r="922" customFormat="false" ht="15.75" hidden="false" customHeight="false" outlineLevel="0" collapsed="false">
      <c r="A922" s="31" t="n">
        <f aca="false">I922+(H922*60)+(G922*3600)</f>
        <v>65903</v>
      </c>
      <c r="B922" s="32" t="str">
        <f aca="false">CONCATENATE(D922,E922,F922,G922,H922,I922)</f>
        <v>2018124181823</v>
      </c>
      <c r="C922" s="31" t="str">
        <f aca="false">CONCATENATE(D922,E922,F922)</f>
        <v>2018124</v>
      </c>
      <c r="D922" s="31" t="n">
        <v>2018</v>
      </c>
      <c r="E922" s="31" t="n">
        <v>1</v>
      </c>
      <c r="F922" s="31" t="n">
        <v>24</v>
      </c>
      <c r="G922" s="31" t="n">
        <v>18</v>
      </c>
      <c r="H922" s="31" t="n">
        <v>18</v>
      </c>
      <c r="I922" s="31" t="n">
        <v>23</v>
      </c>
      <c r="J922" s="31" t="n">
        <v>927</v>
      </c>
      <c r="K922" s="31" t="s">
        <v>11</v>
      </c>
      <c r="L922" s="31" t="e">
        <f aca="false">IF(#REF!=#REF!,IF(K922="Stroke",IF(K923="Stroke",IF((J923-J922)&lt;0,1000+J923-J922,J923-J922),""),""),"")</f>
        <v>#REF!</v>
      </c>
      <c r="M922" s="31" t="s">
        <v>62</v>
      </c>
      <c r="N922" s="31" t="s">
        <v>41</v>
      </c>
      <c r="O922" s="31" t="n">
        <v>0</v>
      </c>
      <c r="P922" s="1" t="e">
        <f aca="false">IF(#REF!=#REF!,IF(K922="Stroke",IF(K923="Stroke",IF(#REF!=#REF!,IF(Q922=Q923,IF((J923-J922)&lt;0,1000+J923-J922-O922,J923-J922-O922),""),""),""),""),"")</f>
        <v>#REF!</v>
      </c>
      <c r="Q922" s="31" t="n">
        <v>0</v>
      </c>
      <c r="R922" s="1" t="e">
        <f aca="false">IF(#REF!&lt;&gt;#REF!,COUNTIFS($K$112:$K$1378,$K$112,#REF!,#REF!),"")</f>
        <v>#REF!</v>
      </c>
      <c r="S922" s="1" t="e">
        <f aca="false">IF(AND(#REF!&lt;&gt;#REF!,#REF!=#REF!,M922="positive",M923="negative"),1,"")</f>
        <v>#REF!</v>
      </c>
      <c r="T922" s="1" t="e">
        <f aca="false">IF(AND(#REF!=#REF!,K:K="stroke",M:M="positive",S922&lt;&gt;"1"),1,"")</f>
        <v>#REF!</v>
      </c>
      <c r="U922" s="1" t="e">
        <f aca="false">IF((AND(R922&lt;&gt;"",W922&lt;&gt;1,K:K="stroke",M:M="negative",#REF!=#REF!)),IF(W922&lt;&gt;0,"",1),"")</f>
        <v>#REF!</v>
      </c>
      <c r="V922" s="1" t="e">
        <f aca="false">IF(R922="","",(SUM(S922:U922)+W922))</f>
        <v>#REF!</v>
      </c>
      <c r="W922" s="1" t="e">
        <f aca="false">IF(#REF!&lt;&gt;#REF!,COUNTIFS($K$112:$K$1378,"up",#REF!,#REF!),"")</f>
        <v>#REF!</v>
      </c>
      <c r="X922" s="1" t="e">
        <f aca="false">IF(#REF!&lt;&gt;#REF!,COUNTIFS($K$112:$K$1378,"SRS",#REF!,#REF!),"")</f>
        <v>#REF!</v>
      </c>
      <c r="Y922" s="1" t="e">
        <f aca="false">IF(R922&lt;&gt;"",IF(R922=1,"",COUNTIFS($O$112:$O$1378,"&gt;40",#REF!,#REF!)),"")</f>
        <v>#REF!</v>
      </c>
      <c r="Z922" s="31" t="s">
        <v>83</v>
      </c>
      <c r="AA922" s="31"/>
      <c r="AB922" s="31"/>
      <c r="AC922" s="31"/>
    </row>
    <row r="923" customFormat="false" ht="15.75" hidden="false" customHeight="false" outlineLevel="0" collapsed="false">
      <c r="A923" s="31" t="n">
        <f aca="false">I923+(H923*60)+(G923*3600)</f>
        <v>65903</v>
      </c>
      <c r="B923" s="32" t="str">
        <f aca="false">CONCATENATE(D923,E923,F923,G923,H923,I923)</f>
        <v>2018124181823</v>
      </c>
      <c r="C923" s="31" t="str">
        <f aca="false">CONCATENATE(D923,E923,F923)</f>
        <v>2018124</v>
      </c>
      <c r="D923" s="31" t="n">
        <v>2018</v>
      </c>
      <c r="E923" s="31" t="n">
        <v>1</v>
      </c>
      <c r="F923" s="31" t="n">
        <v>24</v>
      </c>
      <c r="G923" s="31" t="n">
        <v>18</v>
      </c>
      <c r="H923" s="31" t="n">
        <v>18</v>
      </c>
      <c r="I923" s="31" t="n">
        <v>23</v>
      </c>
      <c r="J923" s="31" t="n">
        <v>953</v>
      </c>
      <c r="K923" s="31" t="s">
        <v>80</v>
      </c>
      <c r="L923" s="31" t="e">
        <f aca="false">IF(#REF!=#REF!,IF(K923="Stroke",IF(K924="Stroke",IF((J924-J923)&lt;0,1000+J924-J923,J924-J923),""),""),"")</f>
        <v>#REF!</v>
      </c>
      <c r="M923" s="31" t="s">
        <v>62</v>
      </c>
      <c r="N923" s="31" t="s">
        <v>41</v>
      </c>
      <c r="O923" s="31" t="n">
        <v>0</v>
      </c>
      <c r="P923" s="1" t="e">
        <f aca="false">IF(#REF!=#REF!,IF(K923="Stroke",IF(K924="Stroke",IF(#REF!=#REF!,IF(Q923=Q924,IF((J924-J923)&lt;0,1000+J924-J923-O923,J924-J923-O923),""),""),""),""),"")</f>
        <v>#REF!</v>
      </c>
      <c r="Q923" s="31" t="n">
        <v>0</v>
      </c>
      <c r="R923" s="1" t="e">
        <f aca="false">IF(#REF!&lt;&gt;#REF!,COUNTIFS($K$112:$K$1378,$K$112,#REF!,#REF!),"")</f>
        <v>#REF!</v>
      </c>
      <c r="S923" s="1" t="e">
        <f aca="false">IF(AND(#REF!&lt;&gt;#REF!,#REF!=#REF!,M923="positive",M924="negative"),1,"")</f>
        <v>#REF!</v>
      </c>
      <c r="T923" s="1" t="e">
        <f aca="false">IF(AND(#REF!=#REF!,K:K="stroke",M:M="positive",S923&lt;&gt;"1"),1,"")</f>
        <v>#REF!</v>
      </c>
      <c r="U923" s="1" t="e">
        <f aca="false">IF((AND(R923&lt;&gt;"",W923&lt;&gt;1,K:K="stroke",M:M="negative",#REF!=#REF!)),IF(W923&lt;&gt;0,"",1),"")</f>
        <v>#REF!</v>
      </c>
      <c r="V923" s="1" t="e">
        <f aca="false">IF(R923="","",(SUM(S923:U923)+W923))</f>
        <v>#REF!</v>
      </c>
      <c r="W923" s="1" t="e">
        <f aca="false">IF(#REF!&lt;&gt;#REF!,COUNTIFS($K$112:$K$1378,"up",#REF!,#REF!),"")</f>
        <v>#REF!</v>
      </c>
      <c r="X923" s="1" t="e">
        <f aca="false">IF(#REF!&lt;&gt;#REF!,COUNTIFS($K$112:$K$1378,"SRS",#REF!,#REF!),"")</f>
        <v>#REF!</v>
      </c>
      <c r="Y923" s="1" t="e">
        <f aca="false">IF(R923&lt;&gt;"",IF(R923=1,"",COUNTIFS($O$112:$O$1378,"&gt;40",#REF!,#REF!)),"")</f>
        <v>#REF!</v>
      </c>
      <c r="Z923" s="31" t="s">
        <v>93</v>
      </c>
      <c r="AA923" s="31"/>
      <c r="AB923" s="31"/>
      <c r="AC923" s="31"/>
    </row>
    <row r="924" s="5" customFormat="true" ht="15.75" hidden="false" customHeight="false" outlineLevel="0" collapsed="false">
      <c r="A924" s="31" t="n">
        <f aca="false">I924+(H924*60)+(G924*3600)</f>
        <v>65904</v>
      </c>
      <c r="B924" s="32" t="str">
        <f aca="false">CONCATENATE(D924,E924,F924,G924,H924,I924)</f>
        <v>2018124181824</v>
      </c>
      <c r="C924" s="31" t="str">
        <f aca="false">CONCATENATE(D924,E924,F924)</f>
        <v>2018124</v>
      </c>
      <c r="D924" s="31" t="n">
        <v>2018</v>
      </c>
      <c r="E924" s="31" t="n">
        <v>1</v>
      </c>
      <c r="F924" s="31" t="n">
        <v>24</v>
      </c>
      <c r="G924" s="31" t="n">
        <v>18</v>
      </c>
      <c r="H924" s="31" t="n">
        <v>18</v>
      </c>
      <c r="I924" s="31" t="n">
        <v>24</v>
      </c>
      <c r="J924" s="31" t="n">
        <v>16</v>
      </c>
      <c r="K924" s="31" t="s">
        <v>80</v>
      </c>
      <c r="L924" s="31" t="e">
        <f aca="false">IF(#REF!=#REF!,IF(K924="Stroke",IF(K925="Stroke",IF((J925-J924)&lt;0,1000+J925-J924,J925-J924),""),""),"")</f>
        <v>#REF!</v>
      </c>
      <c r="M924" s="31" t="s">
        <v>62</v>
      </c>
      <c r="N924" s="31" t="s">
        <v>41</v>
      </c>
      <c r="O924" s="31" t="n">
        <v>0</v>
      </c>
      <c r="P924" s="1" t="e">
        <f aca="false">IF(#REF!=#REF!,IF(K924="Stroke",IF(K925="Stroke",IF(#REF!=#REF!,IF(Q924=Q925,IF((J925-J924)&lt;0,1000+J925-J924-O924,J925-J924-O924),""),""),""),""),"")</f>
        <v>#REF!</v>
      </c>
      <c r="Q924" s="31" t="n">
        <v>0</v>
      </c>
      <c r="R924" s="1" t="e">
        <f aca="false">IF(#REF!&lt;&gt;#REF!,COUNTIFS($K$112:$K$1378,$K$112,#REF!,#REF!),"")</f>
        <v>#REF!</v>
      </c>
      <c r="S924" s="1" t="e">
        <f aca="false">IF(AND(#REF!&lt;&gt;#REF!,#REF!=#REF!,M924="positive",M925="negative"),1,"")</f>
        <v>#REF!</v>
      </c>
      <c r="T924" s="1" t="e">
        <f aca="false">IF(AND(#REF!=#REF!,K:K="stroke",M:M="positive",S924&lt;&gt;"1"),1,"")</f>
        <v>#REF!</v>
      </c>
      <c r="U924" s="1" t="e">
        <f aca="false">IF((AND(R924&lt;&gt;"",W924&lt;&gt;1,K:K="stroke",M:M="negative",#REF!=#REF!)),IF(W924&lt;&gt;0,"",1),"")</f>
        <v>#REF!</v>
      </c>
      <c r="V924" s="1" t="e">
        <f aca="false">IF(R924="","",(SUM(S924:U924)+W924))</f>
        <v>#REF!</v>
      </c>
      <c r="W924" s="1" t="e">
        <f aca="false">IF(#REF!&lt;&gt;#REF!,COUNTIFS($K$112:$K$1378,"up",#REF!,#REF!),"")</f>
        <v>#REF!</v>
      </c>
      <c r="X924" s="1" t="e">
        <f aca="false">IF(#REF!&lt;&gt;#REF!,COUNTIFS($K$112:$K$1378,"SRS",#REF!,#REF!),"")</f>
        <v>#REF!</v>
      </c>
      <c r="Y924" s="1" t="e">
        <f aca="false">IF(R924&lt;&gt;"",IF(R924=1,"",COUNTIFS($O$112:$O$1378,"&gt;40",#REF!,#REF!)),"")</f>
        <v>#REF!</v>
      </c>
      <c r="Z924" s="31" t="s">
        <v>93</v>
      </c>
      <c r="AA924" s="31"/>
      <c r="AB924" s="31"/>
      <c r="AC924" s="31"/>
      <c r="AD924" s="1"/>
      <c r="AE924" s="1"/>
      <c r="AF924" s="1"/>
      <c r="AG924" s="1"/>
      <c r="AH924" s="1"/>
    </row>
    <row r="925" customFormat="false" ht="15.75" hidden="false" customHeight="false" outlineLevel="0" collapsed="false">
      <c r="A925" s="14" t="n">
        <f aca="false">I925+(H925*60)+(G925*3600)</f>
        <v>66048</v>
      </c>
      <c r="B925" s="22" t="str">
        <f aca="false">CONCATENATE(D925,E925,F925,G925,H925,I925)</f>
        <v>2018124182048</v>
      </c>
      <c r="C925" s="14" t="str">
        <f aca="false">CONCATENATE(D925,E925,F925)</f>
        <v>2018124</v>
      </c>
      <c r="D925" s="14" t="n">
        <v>2018</v>
      </c>
      <c r="E925" s="14" t="n">
        <v>1</v>
      </c>
      <c r="F925" s="14" t="n">
        <v>24</v>
      </c>
      <c r="G925" s="14" t="n">
        <v>18</v>
      </c>
      <c r="H925" s="14" t="n">
        <v>20</v>
      </c>
      <c r="I925" s="14" t="n">
        <v>48</v>
      </c>
      <c r="J925" s="14" t="n">
        <v>845</v>
      </c>
      <c r="K925" s="14" t="s">
        <v>17</v>
      </c>
      <c r="L925" s="14" t="e">
        <f aca="false">IF(#REF!=#REF!,IF(K925="Stroke",IF(K926="Stroke",IF((J926-J925)&lt;0,1000+J926-J925,J926-J925),""),""),"")</f>
        <v>#REF!</v>
      </c>
      <c r="M925" s="14" t="s">
        <v>29</v>
      </c>
      <c r="N925" s="14" t="s">
        <v>2</v>
      </c>
      <c r="O925" s="14" t="n">
        <v>190</v>
      </c>
      <c r="P925" s="5" t="e">
        <f aca="false">IF(#REF!=#REF!,IF(K925="Stroke",IF(K926="Stroke",IF(#REF!=#REF!,IF(Q925=Q926,IF((J926-J925)&lt;0,1000+J926-J925-O925,J926-J925-O925),""),""),""),""),"")</f>
        <v>#REF!</v>
      </c>
      <c r="Q925" s="14" t="s">
        <v>69</v>
      </c>
      <c r="R925" s="5" t="e">
        <f aca="false">IF(#REF!&lt;&gt;#REF!,COUNTIFS($K$112:$K$1378,$K$112,#REF!,#REF!),"")</f>
        <v>#REF!</v>
      </c>
      <c r="S925" s="5" t="e">
        <f aca="false">IF(AND(#REF!&lt;&gt;#REF!,#REF!=#REF!,M925="positive",M926="negative"),1,"")</f>
        <v>#REF!</v>
      </c>
      <c r="T925" s="5" t="e">
        <f aca="false">IF(AND(#REF!=#REF!,K:K="stroke",M:M="positive",S925&lt;&gt;"1"),1,"")</f>
        <v>#REF!</v>
      </c>
      <c r="U925" s="5" t="e">
        <f aca="false">IF((AND(R925&lt;&gt;"",W925&lt;&gt;1,K:K="stroke",M:M="negative",#REF!=#REF!)),IF(W925&lt;&gt;0,"",1),"")</f>
        <v>#REF!</v>
      </c>
      <c r="V925" s="5" t="e">
        <f aca="false">IF(R925="","",(SUM(S925:U925)+W925))</f>
        <v>#REF!</v>
      </c>
      <c r="W925" s="5" t="e">
        <f aca="false">IF(#REF!&lt;&gt;#REF!,COUNTIFS($K$112:$K$1378,"up",#REF!,#REF!),"")</f>
        <v>#REF!</v>
      </c>
      <c r="X925" s="5" t="e">
        <f aca="false">IF(#REF!&lt;&gt;#REF!,COUNTIFS($K$112:$K$1378,"SRS",#REF!,#REF!),"")</f>
        <v>#REF!</v>
      </c>
      <c r="Y925" s="5" t="e">
        <f aca="false">IF(R925&lt;&gt;"",IF(R925=1,"",COUNTIFS($O$112:$O$1378,"&gt;40",#REF!,#REF!)),"")</f>
        <v>#REF!</v>
      </c>
      <c r="Z925" s="14" t="s">
        <v>94</v>
      </c>
      <c r="AA925" s="14" t="s">
        <v>95</v>
      </c>
      <c r="AB925" s="14"/>
      <c r="AC925" s="14"/>
      <c r="AD925" s="5"/>
      <c r="AE925" s="5"/>
      <c r="AF925" s="5"/>
      <c r="AG925" s="5"/>
      <c r="AH925" s="5"/>
    </row>
    <row r="926" customFormat="false" ht="15.75" hidden="false" customHeight="false" outlineLevel="0" collapsed="false">
      <c r="A926" s="31" t="n">
        <f aca="false">I926+(H926*60)+(G926*3600)</f>
        <v>66048</v>
      </c>
      <c r="B926" s="32" t="str">
        <f aca="false">CONCATENATE(D926,E926,F926,G926,H926,I926)</f>
        <v>2018124182048</v>
      </c>
      <c r="C926" s="31" t="str">
        <f aca="false">CONCATENATE(D926,E926,F926)</f>
        <v>2018124</v>
      </c>
      <c r="D926" s="31" t="n">
        <v>2018</v>
      </c>
      <c r="E926" s="31" t="n">
        <v>1</v>
      </c>
      <c r="F926" s="31" t="n">
        <v>24</v>
      </c>
      <c r="G926" s="31" t="n">
        <v>18</v>
      </c>
      <c r="H926" s="31" t="n">
        <v>20</v>
      </c>
      <c r="I926" s="31" t="n">
        <v>48</v>
      </c>
      <c r="J926" s="31" t="n">
        <v>891</v>
      </c>
      <c r="K926" s="17" t="s">
        <v>21</v>
      </c>
      <c r="L926" s="31" t="e">
        <f aca="false">IF(#REF!=#REF!,IF(K926="Stroke",IF(K927="Stroke",IF((J927-J926)&lt;0,1000+J927-J926,J927-J926),""),""),"")</f>
        <v>#REF!</v>
      </c>
      <c r="M926" s="31"/>
      <c r="N926" s="31" t="s">
        <v>2</v>
      </c>
      <c r="O926" s="31" t="n">
        <v>0</v>
      </c>
      <c r="P926" s="1" t="e">
        <f aca="false">IF(#REF!=#REF!,IF(K926="Stroke",IF(K927="Stroke",IF(#REF!=#REF!,IF(Q926=Q927,IF((J927-J926)&lt;0,1000+J927-J926-O926,J927-J926-O926),""),""),""),""),"")</f>
        <v>#REF!</v>
      </c>
      <c r="Q926" s="31" t="s">
        <v>69</v>
      </c>
      <c r="R926" s="1" t="e">
        <f aca="false">IF(#REF!&lt;&gt;#REF!,COUNTIFS($K$112:$K$1378,$K$112,#REF!,#REF!),"")</f>
        <v>#REF!</v>
      </c>
      <c r="S926" s="1" t="e">
        <f aca="false">IF(AND(#REF!&lt;&gt;#REF!,#REF!=#REF!,M926="positive",M927="negative"),1,"")</f>
        <v>#REF!</v>
      </c>
      <c r="T926" s="1" t="e">
        <f aca="false">IF(AND(#REF!=#REF!,K:K="stroke",M:M="positive",S926&lt;&gt;"1"),1,"")</f>
        <v>#REF!</v>
      </c>
      <c r="U926" s="1" t="e">
        <f aca="false">IF((AND(R926&lt;&gt;"",W926&lt;&gt;1,K:K="stroke",M:M="negative",#REF!=#REF!)),IF(W926&lt;&gt;0,"",1),"")</f>
        <v>#REF!</v>
      </c>
      <c r="V926" s="1" t="e">
        <f aca="false">IF(R926="","",(SUM(S926:U926)+W926))</f>
        <v>#REF!</v>
      </c>
      <c r="W926" s="1" t="e">
        <f aca="false">IF(#REF!&lt;&gt;#REF!,COUNTIFS($K$112:$K$1378,"up",#REF!,#REF!),"")</f>
        <v>#REF!</v>
      </c>
      <c r="X926" s="1" t="e">
        <f aca="false">IF(#REF!&lt;&gt;#REF!,COUNTIFS($K$112:$K$1378,"SRS",#REF!,#REF!),"")</f>
        <v>#REF!</v>
      </c>
      <c r="Y926" s="1" t="e">
        <f aca="false">IF(R926&lt;&gt;"",IF(R926=1,"",COUNTIFS($O$112:$O$1378,"&gt;40",#REF!,#REF!)),"")</f>
        <v>#REF!</v>
      </c>
      <c r="Z926" s="31" t="s">
        <v>96</v>
      </c>
      <c r="AA926" s="31"/>
      <c r="AB926" s="31"/>
      <c r="AC926" s="31"/>
    </row>
    <row r="927" customFormat="false" ht="15.75" hidden="false" customHeight="false" outlineLevel="0" collapsed="false">
      <c r="A927" s="31" t="n">
        <f aca="false">I927+(H927*60)+(G927*3600)</f>
        <v>66048</v>
      </c>
      <c r="B927" s="32" t="str">
        <f aca="false">CONCATENATE(D927,E927,F927,G927,H927,I927)</f>
        <v>2018124182048</v>
      </c>
      <c r="C927" s="31" t="str">
        <f aca="false">CONCATENATE(D927,E927,F927)</f>
        <v>2018124</v>
      </c>
      <c r="D927" s="31" t="n">
        <v>2018</v>
      </c>
      <c r="E927" s="31" t="n">
        <v>1</v>
      </c>
      <c r="F927" s="31" t="n">
        <v>24</v>
      </c>
      <c r="G927" s="31" t="n">
        <v>18</v>
      </c>
      <c r="H927" s="31" t="n">
        <v>20</v>
      </c>
      <c r="I927" s="31" t="n">
        <v>48</v>
      </c>
      <c r="J927" s="31" t="n">
        <v>915</v>
      </c>
      <c r="K927" s="17" t="s">
        <v>21</v>
      </c>
      <c r="L927" s="31" t="e">
        <f aca="false">IF(#REF!=#REF!,IF(K927="Stroke",IF(K928="Stroke",IF((J928-J927)&lt;0,1000+J928-J927,J928-J927),""),""),"")</f>
        <v>#REF!</v>
      </c>
      <c r="M927" s="31"/>
      <c r="N927" s="31" t="s">
        <v>2</v>
      </c>
      <c r="O927" s="31" t="n">
        <v>0</v>
      </c>
      <c r="P927" s="1" t="e">
        <f aca="false">IF(#REF!=#REF!,IF(K927="Stroke",IF(K928="Stroke",IF(#REF!=#REF!,IF(Q927=Q928,IF((J928-J927)&lt;0,1000+J928-J927-O927,J928-J927-O927),""),""),""),""),"")</f>
        <v>#REF!</v>
      </c>
      <c r="Q927" s="31" t="s">
        <v>69</v>
      </c>
      <c r="R927" s="1" t="e">
        <f aca="false">IF(#REF!&lt;&gt;#REF!,COUNTIFS($K$112:$K$1378,$K$112,#REF!,#REF!),"")</f>
        <v>#REF!</v>
      </c>
      <c r="S927" s="1" t="e">
        <f aca="false">IF(AND(#REF!&lt;&gt;#REF!,#REF!=#REF!,M927="positive",M928="negative"),1,"")</f>
        <v>#REF!</v>
      </c>
      <c r="T927" s="1" t="e">
        <f aca="false">IF(AND(#REF!=#REF!,K:K="stroke",M:M="positive",S927&lt;&gt;"1"),1,"")</f>
        <v>#REF!</v>
      </c>
      <c r="U927" s="1" t="e">
        <f aca="false">IF((AND(R927&lt;&gt;"",W927&lt;&gt;1,K:K="stroke",M:M="negative",#REF!=#REF!)),IF(W927&lt;&gt;0,"",1),"")</f>
        <v>#REF!</v>
      </c>
      <c r="V927" s="1" t="e">
        <f aca="false">IF(R927="","",(SUM(S927:U927)+W927))</f>
        <v>#REF!</v>
      </c>
      <c r="W927" s="1" t="e">
        <f aca="false">IF(#REF!&lt;&gt;#REF!,COUNTIFS($K$112:$K$1378,"up",#REF!,#REF!),"")</f>
        <v>#REF!</v>
      </c>
      <c r="X927" s="1" t="e">
        <f aca="false">IF(#REF!&lt;&gt;#REF!,COUNTIFS($K$112:$K$1378,"SRS",#REF!,#REF!),"")</f>
        <v>#REF!</v>
      </c>
      <c r="Y927" s="1" t="e">
        <f aca="false">IF(R927&lt;&gt;"",IF(R927=1,"",COUNTIFS($O$112:$O$1378,"&gt;40",#REF!,#REF!)),"")</f>
        <v>#REF!</v>
      </c>
      <c r="Z927" s="31" t="s">
        <v>86</v>
      </c>
      <c r="AA927" s="31"/>
      <c r="AB927" s="31"/>
      <c r="AC927" s="31"/>
    </row>
    <row r="928" customFormat="false" ht="15.75" hidden="false" customHeight="false" outlineLevel="0" collapsed="false">
      <c r="A928" s="31" t="n">
        <f aca="false">I928+(H928*60)+(G928*3600)</f>
        <v>66049</v>
      </c>
      <c r="B928" s="32" t="str">
        <f aca="false">CONCATENATE(D928,E928,F928,G928,H928,I928)</f>
        <v>2018124182049</v>
      </c>
      <c r="C928" s="31" t="str">
        <f aca="false">CONCATENATE(D928,E928,F928)</f>
        <v>2018124</v>
      </c>
      <c r="D928" s="31" t="n">
        <v>2018</v>
      </c>
      <c r="E928" s="31" t="n">
        <v>1</v>
      </c>
      <c r="F928" s="31" t="n">
        <v>24</v>
      </c>
      <c r="G928" s="31" t="n">
        <v>18</v>
      </c>
      <c r="H928" s="31" t="n">
        <v>20</v>
      </c>
      <c r="I928" s="31" t="n">
        <v>49</v>
      </c>
      <c r="J928" s="31" t="n">
        <v>63</v>
      </c>
      <c r="K928" s="31" t="s">
        <v>80</v>
      </c>
      <c r="L928" s="31" t="e">
        <f aca="false">IF(#REF!=#REF!,IF(K928="Stroke",IF(K929="Stroke",IF((J929-J928)&lt;0,1000+J929-J928,J929-J928),""),""),"")</f>
        <v>#REF!</v>
      </c>
      <c r="M928" s="31" t="s">
        <v>62</v>
      </c>
      <c r="N928" s="31" t="s">
        <v>41</v>
      </c>
      <c r="O928" s="31" t="n">
        <v>0</v>
      </c>
      <c r="P928" s="1" t="e">
        <f aca="false">IF(#REF!=#REF!,IF(K928="Stroke",IF(K929="Stroke",IF(#REF!=#REF!,IF(Q928=Q929,IF((J929-J928)&lt;0,1000+J929-J928-O928,J929-J928-O928),""),""),""),""),"")</f>
        <v>#REF!</v>
      </c>
      <c r="Q928" s="31" t="n">
        <v>0</v>
      </c>
      <c r="R928" s="1" t="e">
        <f aca="false">IF(#REF!&lt;&gt;#REF!,COUNTIFS($K$112:$K$1378,$K$112,#REF!,#REF!),"")</f>
        <v>#REF!</v>
      </c>
      <c r="S928" s="1" t="e">
        <f aca="false">IF(AND(#REF!&lt;&gt;#REF!,#REF!=#REF!,M928="positive",M929="negative"),1,"")</f>
        <v>#REF!</v>
      </c>
      <c r="T928" s="1" t="e">
        <f aca="false">IF(AND(#REF!=#REF!,K:K="stroke",M:M="positive",S928&lt;&gt;"1"),1,"")</f>
        <v>#REF!</v>
      </c>
      <c r="U928" s="1" t="e">
        <f aca="false">IF((AND(R928&lt;&gt;"",W928&lt;&gt;1,K:K="stroke",M:M="negative",#REF!=#REF!)),IF(W928&lt;&gt;0,"",1),"")</f>
        <v>#REF!</v>
      </c>
      <c r="V928" s="1" t="e">
        <f aca="false">IF(R928="","",(SUM(S928:U928)+W928))</f>
        <v>#REF!</v>
      </c>
      <c r="W928" s="1" t="e">
        <f aca="false">IF(#REF!&lt;&gt;#REF!,COUNTIFS($K$112:$K$1378,"up",#REF!,#REF!),"")</f>
        <v>#REF!</v>
      </c>
      <c r="X928" s="1" t="e">
        <f aca="false">IF(#REF!&lt;&gt;#REF!,COUNTIFS($K$112:$K$1378,"SRS",#REF!,#REF!),"")</f>
        <v>#REF!</v>
      </c>
      <c r="Y928" s="1" t="e">
        <f aca="false">IF(R928&lt;&gt;"",IF(R928=1,"",COUNTIFS($O$112:$O$1378,"&gt;40",#REF!,#REF!)),"")</f>
        <v>#REF!</v>
      </c>
      <c r="Z928" s="31" t="s">
        <v>97</v>
      </c>
      <c r="AA928" s="31"/>
      <c r="AB928" s="31"/>
      <c r="AC928" s="31"/>
    </row>
    <row r="929" s="5" customFormat="true" ht="15.75" hidden="false" customHeight="false" outlineLevel="0" collapsed="false">
      <c r="A929" s="31" t="n">
        <f aca="false">I929+(H929*60)+(G929*3600)</f>
        <v>66049</v>
      </c>
      <c r="B929" s="32" t="str">
        <f aca="false">CONCATENATE(D929,E929,F929,G929,H929,I929)</f>
        <v>2018124182049</v>
      </c>
      <c r="C929" s="31" t="str">
        <f aca="false">CONCATENATE(D929,E929,F929)</f>
        <v>2018124</v>
      </c>
      <c r="D929" s="31" t="n">
        <v>2018</v>
      </c>
      <c r="E929" s="31" t="n">
        <v>1</v>
      </c>
      <c r="F929" s="31" t="n">
        <v>24</v>
      </c>
      <c r="G929" s="31" t="n">
        <v>18</v>
      </c>
      <c r="H929" s="31" t="n">
        <v>20</v>
      </c>
      <c r="I929" s="31" t="n">
        <v>49</v>
      </c>
      <c r="J929" s="31" t="n">
        <v>147</v>
      </c>
      <c r="K929" s="31" t="s">
        <v>80</v>
      </c>
      <c r="L929" s="31" t="e">
        <f aca="false">IF(#REF!=#REF!,IF(K929="Stroke",IF(K930="Stroke",IF((J930-J929)&lt;0,1000+J930-J929,J930-J929),""),""),"")</f>
        <v>#REF!</v>
      </c>
      <c r="M929" s="31" t="s">
        <v>62</v>
      </c>
      <c r="N929" s="31" t="s">
        <v>41</v>
      </c>
      <c r="O929" s="31" t="n">
        <v>0</v>
      </c>
      <c r="P929" s="1" t="e">
        <f aca="false">IF(#REF!=#REF!,IF(K929="Stroke",IF(K930="Stroke",IF(#REF!=#REF!,IF(Q929=Q930,IF((J930-J929)&lt;0,1000+J930-J929-O929,J930-J929-O929),""),""),""),""),"")</f>
        <v>#REF!</v>
      </c>
      <c r="Q929" s="31" t="n">
        <v>0</v>
      </c>
      <c r="R929" s="1" t="e">
        <f aca="false">IF(#REF!&lt;&gt;#REF!,COUNTIFS($K$112:$K$1378,$K$112,#REF!,#REF!),"")</f>
        <v>#REF!</v>
      </c>
      <c r="S929" s="1" t="e">
        <f aca="false">IF(AND(#REF!&lt;&gt;#REF!,#REF!=#REF!,M929="positive",M930="negative"),1,"")</f>
        <v>#REF!</v>
      </c>
      <c r="T929" s="1" t="e">
        <f aca="false">IF(AND(#REF!=#REF!,K:K="stroke",M:M="positive",S929&lt;&gt;"1"),1,"")</f>
        <v>#REF!</v>
      </c>
      <c r="U929" s="1" t="e">
        <f aca="false">IF((AND(R929&lt;&gt;"",W929&lt;&gt;1,K:K="stroke",M:M="negative",#REF!=#REF!)),IF(W929&lt;&gt;0,"",1),"")</f>
        <v>#REF!</v>
      </c>
      <c r="V929" s="1" t="e">
        <f aca="false">IF(R929="","",(SUM(S929:U929)+W929))</f>
        <v>#REF!</v>
      </c>
      <c r="W929" s="1" t="e">
        <f aca="false">IF(#REF!&lt;&gt;#REF!,COUNTIFS($K$112:$K$1378,"up",#REF!,#REF!),"")</f>
        <v>#REF!</v>
      </c>
      <c r="X929" s="1" t="e">
        <f aca="false">IF(#REF!&lt;&gt;#REF!,COUNTIFS($K$112:$K$1378,"SRS",#REF!,#REF!),"")</f>
        <v>#REF!</v>
      </c>
      <c r="Y929" s="1" t="e">
        <f aca="false">IF(R929&lt;&gt;"",IF(R929=1,"",COUNTIFS($O$112:$O$1378,"&gt;40",#REF!,#REF!)),"")</f>
        <v>#REF!</v>
      </c>
      <c r="Z929" s="31" t="s">
        <v>98</v>
      </c>
      <c r="AA929" s="31"/>
      <c r="AB929" s="31"/>
      <c r="AC929" s="31"/>
      <c r="AD929" s="1"/>
      <c r="AE929" s="1"/>
      <c r="AF929" s="1"/>
      <c r="AG929" s="1"/>
      <c r="AH929" s="1"/>
    </row>
    <row r="930" customFormat="false" ht="15.75" hidden="false" customHeight="false" outlineLevel="0" collapsed="false">
      <c r="A930" s="14" t="n">
        <f aca="false">I930+(H930*60)+(G930*3600)</f>
        <v>66768</v>
      </c>
      <c r="B930" s="22" t="str">
        <f aca="false">CONCATENATE(D930,E930,F930,G930,H930,I930)</f>
        <v>2018124183248</v>
      </c>
      <c r="C930" s="14" t="str">
        <f aca="false">CONCATENATE(D930,E930,F930)</f>
        <v>2018124</v>
      </c>
      <c r="D930" s="14" t="n">
        <v>2018</v>
      </c>
      <c r="E930" s="14" t="n">
        <v>1</v>
      </c>
      <c r="F930" s="14" t="n">
        <v>24</v>
      </c>
      <c r="G930" s="14" t="n">
        <v>18</v>
      </c>
      <c r="H930" s="14" t="n">
        <v>32</v>
      </c>
      <c r="I930" s="14" t="n">
        <v>48</v>
      </c>
      <c r="J930" s="14" t="n">
        <v>856</v>
      </c>
      <c r="K930" s="14" t="s">
        <v>82</v>
      </c>
      <c r="L930" s="14" t="e">
        <f aca="false">IF(#REF!=#REF!,IF(K930="Stroke",IF(K931="Stroke",IF((J931-J930)&lt;0,1000+J931-J930,J931-J930),""),""),"")</f>
        <v>#REF!</v>
      </c>
      <c r="M930" s="14" t="s">
        <v>29</v>
      </c>
      <c r="N930" s="14" t="s">
        <v>2</v>
      </c>
      <c r="O930" s="14" t="n">
        <v>0</v>
      </c>
      <c r="P930" s="5" t="e">
        <f aca="false">IF(#REF!=#REF!,IF(K930="Stroke",IF(K931="Stroke",IF(#REF!=#REF!,IF(Q930=Q931,IF((J931-J930)&lt;0,1000+J931-J930-O930,J931-J930-O930),""),""),""),""),"")</f>
        <v>#REF!</v>
      </c>
      <c r="Q930" s="14" t="n">
        <v>0</v>
      </c>
      <c r="R930" s="5" t="e">
        <f aca="false">IF(#REF!&lt;&gt;#REF!,COUNTIFS($K$112:$K$1378,$K$112,#REF!,#REF!),"")</f>
        <v>#REF!</v>
      </c>
      <c r="S930" s="5" t="e">
        <f aca="false">IF(AND(#REF!&lt;&gt;#REF!,#REF!=#REF!,M930="positive",M931="negative"),1,"")</f>
        <v>#REF!</v>
      </c>
      <c r="T930" s="5" t="e">
        <f aca="false">IF(AND(#REF!=#REF!,K:K="stroke",M:M="positive",S930&lt;&gt;"1"),1,"")</f>
        <v>#REF!</v>
      </c>
      <c r="U930" s="5" t="e">
        <f aca="false">IF((AND(R930&lt;&gt;"",W930&lt;&gt;1,K:K="stroke",M:M="negative",#REF!=#REF!)),IF(W930&lt;&gt;0,"",1),"")</f>
        <v>#REF!</v>
      </c>
      <c r="V930" s="5" t="e">
        <f aca="false">IF(R930="","",(SUM(S930:U930)+W930))</f>
        <v>#REF!</v>
      </c>
      <c r="W930" s="5" t="e">
        <f aca="false">IF(#REF!&lt;&gt;#REF!,COUNTIFS($K$112:$K$1378,"up",#REF!,#REF!),"")</f>
        <v>#REF!</v>
      </c>
      <c r="X930" s="5" t="e">
        <f aca="false">IF(#REF!&lt;&gt;#REF!,COUNTIFS($K$112:$K$1378,"SRS",#REF!,#REF!),"")</f>
        <v>#REF!</v>
      </c>
      <c r="Y930" s="5" t="e">
        <f aca="false">IF(R930&lt;&gt;"",IF(R930=1,"",COUNTIFS($O$112:$O$1378,"&gt;40",#REF!,#REF!)),"")</f>
        <v>#REF!</v>
      </c>
      <c r="Z930" s="14" t="s">
        <v>99</v>
      </c>
      <c r="AA930" s="14"/>
      <c r="AB930" s="14"/>
      <c r="AC930" s="14"/>
      <c r="AD930" s="5"/>
      <c r="AE930" s="5"/>
      <c r="AF930" s="5"/>
      <c r="AG930" s="5"/>
      <c r="AH930" s="5"/>
    </row>
    <row r="931" customFormat="false" ht="15.75" hidden="false" customHeight="false" outlineLevel="0" collapsed="false">
      <c r="A931" s="31" t="n">
        <f aca="false">I931+(H931*60)+(G931*3600)</f>
        <v>66768</v>
      </c>
      <c r="B931" s="32" t="str">
        <f aca="false">CONCATENATE(D931,E931,F931,G931,H931,I931)</f>
        <v>2018124183248</v>
      </c>
      <c r="C931" s="31" t="str">
        <f aca="false">CONCATENATE(D931,E931,F931)</f>
        <v>2018124</v>
      </c>
      <c r="D931" s="31" t="n">
        <v>2018</v>
      </c>
      <c r="E931" s="31" t="n">
        <v>1</v>
      </c>
      <c r="F931" s="31" t="n">
        <v>24</v>
      </c>
      <c r="G931" s="31" t="n">
        <v>18</v>
      </c>
      <c r="H931" s="31" t="n">
        <v>32</v>
      </c>
      <c r="I931" s="31" t="n">
        <v>48</v>
      </c>
      <c r="J931" s="31" t="n">
        <v>943</v>
      </c>
      <c r="K931" s="31" t="s">
        <v>100</v>
      </c>
      <c r="L931" s="31" t="e">
        <f aca="false">IF(#REF!=#REF!,IF(K931="Stroke",IF(K932="Stroke",IF((J932-J931)&lt;0,1000+J932-J931,J932-J931),""),""),"")</f>
        <v>#REF!</v>
      </c>
      <c r="M931" s="31"/>
      <c r="N931" s="31" t="s">
        <v>2</v>
      </c>
      <c r="O931" s="31" t="n">
        <v>0</v>
      </c>
      <c r="P931" s="1" t="e">
        <f aca="false">IF(#REF!=#REF!,IF(K931="Stroke",IF(K932="Stroke",IF(#REF!=#REF!,IF(Q931=Q932,IF((J932-J931)&lt;0,1000+J932-J931-O931,J932-J931-O931),""),""),""),""),"")</f>
        <v>#REF!</v>
      </c>
      <c r="Q931" s="31" t="n">
        <v>0</v>
      </c>
      <c r="R931" s="1" t="e">
        <f aca="false">IF(#REF!&lt;&gt;#REF!,COUNTIFS($K$112:$K$1378,$K$112,#REF!,#REF!),"")</f>
        <v>#REF!</v>
      </c>
      <c r="S931" s="1" t="e">
        <f aca="false">IF(AND(#REF!&lt;&gt;#REF!,#REF!=#REF!,M931="positive",M932="negative"),1,"")</f>
        <v>#REF!</v>
      </c>
      <c r="T931" s="1" t="e">
        <f aca="false">IF(AND(#REF!=#REF!,K:K="stroke",M:M="positive",S931&lt;&gt;"1"),1,"")</f>
        <v>#REF!</v>
      </c>
      <c r="U931" s="1" t="e">
        <f aca="false">IF((AND(R931&lt;&gt;"",W931&lt;&gt;1,K:K="stroke",M:M="negative",#REF!=#REF!)),IF(W931&lt;&gt;0,"",1),"")</f>
        <v>#REF!</v>
      </c>
      <c r="V931" s="1" t="e">
        <f aca="false">IF(R931="","",(SUM(S931:U931)+W931))</f>
        <v>#REF!</v>
      </c>
      <c r="W931" s="1" t="e">
        <f aca="false">IF(#REF!&lt;&gt;#REF!,COUNTIFS($K$112:$K$1378,"up",#REF!,#REF!),"")</f>
        <v>#REF!</v>
      </c>
      <c r="X931" s="1" t="e">
        <f aca="false">IF(#REF!&lt;&gt;#REF!,COUNTIFS($K$112:$K$1378,"SRS",#REF!,#REF!),"")</f>
        <v>#REF!</v>
      </c>
      <c r="Y931" s="1" t="e">
        <f aca="false">IF(R931&lt;&gt;"",IF(R931=1,"",COUNTIFS($O$112:$O$1378,"&gt;40",#REF!,#REF!)),"")</f>
        <v>#REF!</v>
      </c>
      <c r="Z931" s="31" t="s">
        <v>101</v>
      </c>
      <c r="AA931" s="31"/>
      <c r="AB931" s="31"/>
      <c r="AC931" s="31"/>
    </row>
    <row r="932" customFormat="false" ht="15.75" hidden="false" customHeight="false" outlineLevel="0" collapsed="false">
      <c r="A932" s="31" t="n">
        <f aca="false">I932+(H932*60)+(G932*3600)</f>
        <v>66768</v>
      </c>
      <c r="B932" s="32" t="str">
        <f aca="false">CONCATENATE(D932,E932,F932,G932,H932,I932)</f>
        <v>2018124183248</v>
      </c>
      <c r="C932" s="31" t="str">
        <f aca="false">CONCATENATE(D932,E932,F932)</f>
        <v>2018124</v>
      </c>
      <c r="D932" s="31" t="n">
        <v>2018</v>
      </c>
      <c r="E932" s="31" t="n">
        <v>1</v>
      </c>
      <c r="F932" s="31" t="n">
        <v>24</v>
      </c>
      <c r="G932" s="31" t="n">
        <v>18</v>
      </c>
      <c r="H932" s="31" t="n">
        <v>32</v>
      </c>
      <c r="I932" s="31" t="n">
        <v>48</v>
      </c>
      <c r="J932" s="31" t="n">
        <v>994</v>
      </c>
      <c r="K932" s="31" t="s">
        <v>11</v>
      </c>
      <c r="L932" s="31" t="e">
        <f aca="false">IF(#REF!=#REF!,IF(K932="Stroke",IF(K933="Stroke",IF((J933-J932)&lt;0,1000+J933-J932,J933-J932),""),""),"")</f>
        <v>#REF!</v>
      </c>
      <c r="M932" s="31" t="s">
        <v>29</v>
      </c>
      <c r="N932" s="31" t="s">
        <v>2</v>
      </c>
      <c r="O932" s="31" t="n">
        <v>188</v>
      </c>
      <c r="P932" s="1" t="e">
        <f aca="false">IF(#REF!=#REF!,IF(K932="Stroke",IF(K933="Stroke",IF(#REF!=#REF!,IF(Q932=Q933,IF((J933-J932)&lt;0,1000+J933-J932-O932,J933-J932-O932),""),""),""),""),"")</f>
        <v>#REF!</v>
      </c>
      <c r="Q932" s="31" t="n">
        <v>1</v>
      </c>
      <c r="R932" s="1" t="e">
        <f aca="false">IF(#REF!&lt;&gt;#REF!,COUNTIFS($K$112:$K$1378,$K$112,#REF!,#REF!),"")</f>
        <v>#REF!</v>
      </c>
      <c r="S932" s="1" t="e">
        <f aca="false">IF(AND(#REF!&lt;&gt;#REF!,#REF!=#REF!,M932="positive",M933="negative"),1,"")</f>
        <v>#REF!</v>
      </c>
      <c r="T932" s="1" t="e">
        <f aca="false">IF(AND(#REF!=#REF!,K:K="stroke",M:M="positive",S932&lt;&gt;"1"),1,"")</f>
        <v>#REF!</v>
      </c>
      <c r="U932" s="1" t="e">
        <f aca="false">IF((AND(R932&lt;&gt;"",W932&lt;&gt;1,K:K="stroke",M:M="negative",#REF!=#REF!)),IF(W932&lt;&gt;0,"",1),"")</f>
        <v>#REF!</v>
      </c>
      <c r="V932" s="1" t="e">
        <f aca="false">IF(R932="","",(SUM(S932:U932)+W932))</f>
        <v>#REF!</v>
      </c>
      <c r="W932" s="1" t="e">
        <f aca="false">IF(#REF!&lt;&gt;#REF!,COUNTIFS($K$112:$K$1378,"up",#REF!,#REF!),"")</f>
        <v>#REF!</v>
      </c>
      <c r="X932" s="1" t="e">
        <f aca="false">IF(#REF!&lt;&gt;#REF!,COUNTIFS($K$112:$K$1378,"SRS",#REF!,#REF!),"")</f>
        <v>#REF!</v>
      </c>
      <c r="Y932" s="1" t="e">
        <f aca="false">IF(R932&lt;&gt;"",IF(R932=1,"",COUNTIFS($O$112:$O$1378,"&gt;40",#REF!,#REF!)),"")</f>
        <v>#REF!</v>
      </c>
      <c r="Z932" s="31" t="s">
        <v>102</v>
      </c>
      <c r="AA932" s="31"/>
      <c r="AB932" s="31"/>
      <c r="AC932" s="31"/>
    </row>
    <row r="933" customFormat="false" ht="15.75" hidden="false" customHeight="false" outlineLevel="0" collapsed="false">
      <c r="A933" s="31" t="n">
        <f aca="false">I933+(H933*60)+(G933*3600)</f>
        <v>66769</v>
      </c>
      <c r="B933" s="32" t="str">
        <f aca="false">CONCATENATE(D933,E933,F933,G933,H933,I933)</f>
        <v>2018124183249</v>
      </c>
      <c r="C933" s="31" t="str">
        <f aca="false">CONCATENATE(D933,E933,F933)</f>
        <v>2018124</v>
      </c>
      <c r="D933" s="31" t="n">
        <v>2018</v>
      </c>
      <c r="E933" s="31" t="n">
        <v>1</v>
      </c>
      <c r="F933" s="31" t="n">
        <v>24</v>
      </c>
      <c r="G933" s="31" t="n">
        <v>18</v>
      </c>
      <c r="H933" s="31" t="n">
        <v>32</v>
      </c>
      <c r="I933" s="31" t="n">
        <v>49</v>
      </c>
      <c r="J933" s="31" t="n">
        <v>76</v>
      </c>
      <c r="K933" s="31" t="s">
        <v>80</v>
      </c>
      <c r="L933" s="31" t="e">
        <f aca="false">IF(#REF!=#REF!,IF(K933="Stroke",IF(K934="Stroke",IF((J934-J933)&lt;0,1000+J934-J933,J934-J933),""),""),"")</f>
        <v>#REF!</v>
      </c>
      <c r="M933" s="31"/>
      <c r="N933" s="31" t="s">
        <v>2</v>
      </c>
      <c r="O933" s="31" t="n">
        <v>0</v>
      </c>
      <c r="P933" s="1" t="e">
        <f aca="false">IF(#REF!=#REF!,IF(K933="Stroke",IF(K934="Stroke",IF(#REF!=#REF!,IF(Q933=Q934,IF((J934-J933)&lt;0,1000+J934-J933-O933,J934-J933-O933),""),""),""),""),"")</f>
        <v>#REF!</v>
      </c>
      <c r="Q933" s="31" t="n">
        <v>0</v>
      </c>
      <c r="R933" s="1" t="e">
        <f aca="false">IF(#REF!&lt;&gt;#REF!,COUNTIFS($K$112:$K$1378,$K$112,#REF!,#REF!),"")</f>
        <v>#REF!</v>
      </c>
      <c r="S933" s="1" t="e">
        <f aca="false">IF(AND(#REF!&lt;&gt;#REF!,#REF!=#REF!,M933="positive",M934="negative"),1,"")</f>
        <v>#REF!</v>
      </c>
      <c r="T933" s="1" t="e">
        <f aca="false">IF(AND(#REF!=#REF!,K:K="stroke",M:M="positive",S933&lt;&gt;"1"),1,"")</f>
        <v>#REF!</v>
      </c>
      <c r="U933" s="1" t="e">
        <f aca="false">IF((AND(R933&lt;&gt;"",W933&lt;&gt;1,K:K="stroke",M:M="negative",#REF!=#REF!)),IF(W933&lt;&gt;0,"",1),"")</f>
        <v>#REF!</v>
      </c>
      <c r="V933" s="1" t="e">
        <f aca="false">IF(R933="","",(SUM(S933:U933)+W933))</f>
        <v>#REF!</v>
      </c>
      <c r="W933" s="1" t="e">
        <f aca="false">IF(#REF!&lt;&gt;#REF!,COUNTIFS($K$112:$K$1378,"up",#REF!,#REF!),"")</f>
        <v>#REF!</v>
      </c>
      <c r="X933" s="1" t="e">
        <f aca="false">IF(#REF!&lt;&gt;#REF!,COUNTIFS($K$112:$K$1378,"SRS",#REF!,#REF!),"")</f>
        <v>#REF!</v>
      </c>
      <c r="Y933" s="1" t="e">
        <f aca="false">IF(R933&lt;&gt;"",IF(R933=1,"",COUNTIFS($O$112:$O$1378,"&gt;40",#REF!,#REF!)),"")</f>
        <v>#REF!</v>
      </c>
      <c r="Z933" s="31" t="s">
        <v>103</v>
      </c>
      <c r="AA933" s="31"/>
      <c r="AB933" s="31"/>
      <c r="AC933" s="31"/>
    </row>
    <row r="934" customFormat="false" ht="15.75" hidden="false" customHeight="false" outlineLevel="0" collapsed="false">
      <c r="A934" s="31" t="n">
        <f aca="false">I934+(H934*60)+(G934*3600)</f>
        <v>66769</v>
      </c>
      <c r="B934" s="32" t="str">
        <f aca="false">CONCATENATE(D934,E934,F934,G934,H934,I934)</f>
        <v>2018124183249</v>
      </c>
      <c r="C934" s="31" t="str">
        <f aca="false">CONCATENATE(D934,E934,F934)</f>
        <v>2018124</v>
      </c>
      <c r="D934" s="31" t="n">
        <v>2018</v>
      </c>
      <c r="E934" s="31" t="n">
        <v>1</v>
      </c>
      <c r="F934" s="31" t="n">
        <v>24</v>
      </c>
      <c r="G934" s="31" t="n">
        <v>18</v>
      </c>
      <c r="H934" s="31" t="n">
        <v>32</v>
      </c>
      <c r="I934" s="31" t="n">
        <v>49</v>
      </c>
      <c r="J934" s="31" t="n">
        <v>108</v>
      </c>
      <c r="K934" s="31" t="s">
        <v>80</v>
      </c>
      <c r="L934" s="31" t="e">
        <f aca="false">IF(#REF!=#REF!,IF(K934="Stroke",IF(K935="Stroke",IF((J935-J934)&lt;0,1000+J935-J934,J935-J934),""),""),"")</f>
        <v>#REF!</v>
      </c>
      <c r="M934" s="31"/>
      <c r="N934" s="31" t="s">
        <v>2</v>
      </c>
      <c r="O934" s="31" t="n">
        <v>0</v>
      </c>
      <c r="P934" s="1" t="e">
        <f aca="false">IF(#REF!=#REF!,IF(K934="Stroke",IF(K935="Stroke",IF(#REF!=#REF!,IF(Q934=Q935,IF((J935-J934)&lt;0,1000+J935-J934-O934,J935-J934-O934),""),""),""),""),"")</f>
        <v>#REF!</v>
      </c>
      <c r="Q934" s="31" t="n">
        <v>0</v>
      </c>
      <c r="R934" s="1" t="e">
        <f aca="false">IF(#REF!&lt;&gt;#REF!,COUNTIFS($K$112:$K$1378,$K$112,#REF!,#REF!),"")</f>
        <v>#REF!</v>
      </c>
      <c r="S934" s="1" t="e">
        <f aca="false">IF(AND(#REF!&lt;&gt;#REF!,#REF!=#REF!,M934="positive",M935="negative"),1,"")</f>
        <v>#REF!</v>
      </c>
      <c r="T934" s="1" t="e">
        <f aca="false">IF(AND(#REF!=#REF!,K:K="stroke",M:M="positive",S934&lt;&gt;"1"),1,"")</f>
        <v>#REF!</v>
      </c>
      <c r="U934" s="1" t="e">
        <f aca="false">IF((AND(R934&lt;&gt;"",W934&lt;&gt;1,K:K="stroke",M:M="negative",#REF!=#REF!)),IF(W934&lt;&gt;0,"",1),"")</f>
        <v>#REF!</v>
      </c>
      <c r="V934" s="1" t="e">
        <f aca="false">IF(R934="","",(SUM(S934:U934)+W934))</f>
        <v>#REF!</v>
      </c>
      <c r="W934" s="1" t="e">
        <f aca="false">IF(#REF!&lt;&gt;#REF!,COUNTIFS($K$112:$K$1378,"up",#REF!,#REF!),"")</f>
        <v>#REF!</v>
      </c>
      <c r="X934" s="1" t="e">
        <f aca="false">IF(#REF!&lt;&gt;#REF!,COUNTIFS($K$112:$K$1378,"SRS",#REF!,#REF!),"")</f>
        <v>#REF!</v>
      </c>
      <c r="Y934" s="1" t="e">
        <f aca="false">IF(R934&lt;&gt;"",IF(R934=1,"",COUNTIFS($O$112:$O$1378,"&gt;40",#REF!,#REF!)),"")</f>
        <v>#REF!</v>
      </c>
      <c r="Z934" s="31" t="s">
        <v>104</v>
      </c>
      <c r="AA934" s="31"/>
      <c r="AB934" s="31"/>
      <c r="AC934" s="31"/>
    </row>
    <row r="935" customFormat="false" ht="15.75" hidden="false" customHeight="false" outlineLevel="0" collapsed="false">
      <c r="A935" s="31" t="n">
        <f aca="false">I935+(H935*60)+(G935*3600)</f>
        <v>66769</v>
      </c>
      <c r="B935" s="32" t="str">
        <f aca="false">CONCATENATE(D935,E935,F935,G935,H935,I935)</f>
        <v>2018124183249</v>
      </c>
      <c r="C935" s="31" t="str">
        <f aca="false">CONCATENATE(D935,E935,F935)</f>
        <v>2018124</v>
      </c>
      <c r="D935" s="31" t="n">
        <v>2018</v>
      </c>
      <c r="E935" s="31" t="n">
        <v>1</v>
      </c>
      <c r="F935" s="31" t="n">
        <v>24</v>
      </c>
      <c r="G935" s="31" t="n">
        <v>18</v>
      </c>
      <c r="H935" s="31" t="n">
        <v>32</v>
      </c>
      <c r="I935" s="31" t="n">
        <v>49</v>
      </c>
      <c r="J935" s="31" t="n">
        <v>125</v>
      </c>
      <c r="K935" s="31" t="s">
        <v>80</v>
      </c>
      <c r="L935" s="31" t="e">
        <f aca="false">IF(#REF!=#REF!,IF(K935="Stroke",IF(K936="Stroke",IF((J936-J935)&lt;0,1000+J936-J935,J936-J935),""),""),"")</f>
        <v>#REF!</v>
      </c>
      <c r="M935" s="31"/>
      <c r="N935" s="31" t="s">
        <v>2</v>
      </c>
      <c r="O935" s="31" t="n">
        <v>0</v>
      </c>
      <c r="P935" s="1" t="e">
        <f aca="false">IF(#REF!=#REF!,IF(K935="Stroke",IF(K936="Stroke",IF(#REF!=#REF!,IF(Q935=Q936,IF((J936-J935)&lt;0,1000+J936-J935-O935,J936-J935-O935),""),""),""),""),"")</f>
        <v>#REF!</v>
      </c>
      <c r="Q935" s="31" t="n">
        <v>0</v>
      </c>
      <c r="R935" s="1" t="e">
        <f aca="false">IF(#REF!&lt;&gt;#REF!,COUNTIFS($K$112:$K$1378,$K$112,#REF!,#REF!),"")</f>
        <v>#REF!</v>
      </c>
      <c r="S935" s="1" t="e">
        <f aca="false">IF(AND(#REF!&lt;&gt;#REF!,#REF!=#REF!,M935="positive",M936="negative"),1,"")</f>
        <v>#REF!</v>
      </c>
      <c r="T935" s="1" t="e">
        <f aca="false">IF(AND(#REF!=#REF!,K:K="stroke",M:M="positive",S935&lt;&gt;"1"),1,"")</f>
        <v>#REF!</v>
      </c>
      <c r="U935" s="1" t="e">
        <f aca="false">IF((AND(R935&lt;&gt;"",W935&lt;&gt;1,K:K="stroke",M:M="negative",#REF!=#REF!)),IF(W935&lt;&gt;0,"",1),"")</f>
        <v>#REF!</v>
      </c>
      <c r="V935" s="1" t="e">
        <f aca="false">IF(R935="","",(SUM(S935:U935)+W935))</f>
        <v>#REF!</v>
      </c>
      <c r="W935" s="1" t="e">
        <f aca="false">IF(#REF!&lt;&gt;#REF!,COUNTIFS($K$112:$K$1378,"up",#REF!,#REF!),"")</f>
        <v>#REF!</v>
      </c>
      <c r="X935" s="1" t="e">
        <f aca="false">IF(#REF!&lt;&gt;#REF!,COUNTIFS($K$112:$K$1378,"SRS",#REF!,#REF!),"")</f>
        <v>#REF!</v>
      </c>
      <c r="Y935" s="1" t="e">
        <f aca="false">IF(R935&lt;&gt;"",IF(R935=1,"",COUNTIFS($O$112:$O$1378,"&gt;40",#REF!,#REF!)),"")</f>
        <v>#REF!</v>
      </c>
      <c r="Z935" s="31" t="s">
        <v>105</v>
      </c>
      <c r="AA935" s="31"/>
      <c r="AB935" s="31"/>
      <c r="AC935" s="31"/>
    </row>
    <row r="936" customFormat="false" ht="15.75" hidden="false" customHeight="false" outlineLevel="0" collapsed="false">
      <c r="A936" s="31" t="n">
        <f aca="false">I936+(H936*60)+(G936*3600)</f>
        <v>66769</v>
      </c>
      <c r="B936" s="32" t="str">
        <f aca="false">CONCATENATE(D936,E936,F936,G936,H936,I936)</f>
        <v>2018124183249</v>
      </c>
      <c r="C936" s="31" t="str">
        <f aca="false">CONCATENATE(D936,E936,F936)</f>
        <v>2018124</v>
      </c>
      <c r="D936" s="31" t="n">
        <v>2018</v>
      </c>
      <c r="E936" s="31" t="n">
        <v>1</v>
      </c>
      <c r="F936" s="31" t="n">
        <v>24</v>
      </c>
      <c r="G936" s="31" t="n">
        <v>18</v>
      </c>
      <c r="H936" s="31" t="n">
        <v>32</v>
      </c>
      <c r="I936" s="31" t="n">
        <v>49</v>
      </c>
      <c r="J936" s="31" t="n">
        <v>146</v>
      </c>
      <c r="K936" s="31" t="s">
        <v>80</v>
      </c>
      <c r="L936" s="31" t="e">
        <f aca="false">IF(#REF!=#REF!,IF(K936="Stroke",IF(K937="Stroke",IF((J937-J936)&lt;0,1000+J937-J936,J937-J936),""),""),"")</f>
        <v>#REF!</v>
      </c>
      <c r="M936" s="31"/>
      <c r="N936" s="31" t="s">
        <v>2</v>
      </c>
      <c r="O936" s="31" t="n">
        <v>0</v>
      </c>
      <c r="P936" s="1" t="e">
        <f aca="false">IF(#REF!=#REF!,IF(K936="Stroke",IF(K937="Stroke",IF(#REF!=#REF!,IF(Q936=Q937,IF((J937-J936)&lt;0,1000+J937-J936-O936,J937-J936-O936),""),""),""),""),"")</f>
        <v>#REF!</v>
      </c>
      <c r="Q936" s="31" t="n">
        <v>0</v>
      </c>
      <c r="R936" s="1" t="e">
        <f aca="false">IF(#REF!&lt;&gt;#REF!,COUNTIFS($K$112:$K$1378,$K$112,#REF!,#REF!),"")</f>
        <v>#REF!</v>
      </c>
      <c r="S936" s="1" t="e">
        <f aca="false">IF(AND(#REF!&lt;&gt;#REF!,#REF!=#REF!,M936="positive",M937="negative"),1,"")</f>
        <v>#REF!</v>
      </c>
      <c r="T936" s="1" t="e">
        <f aca="false">IF(AND(#REF!=#REF!,K:K="stroke",M:M="positive",S936&lt;&gt;"1"),1,"")</f>
        <v>#REF!</v>
      </c>
      <c r="U936" s="1" t="e">
        <f aca="false">IF((AND(R936&lt;&gt;"",W936&lt;&gt;1,K:K="stroke",M:M="negative",#REF!=#REF!)),IF(W936&lt;&gt;0,"",1),"")</f>
        <v>#REF!</v>
      </c>
      <c r="V936" s="1" t="e">
        <f aca="false">IF(R936="","",(SUM(S936:U936)+W936))</f>
        <v>#REF!</v>
      </c>
      <c r="W936" s="1" t="e">
        <f aca="false">IF(#REF!&lt;&gt;#REF!,COUNTIFS($K$112:$K$1378,"up",#REF!,#REF!),"")</f>
        <v>#REF!</v>
      </c>
      <c r="X936" s="1" t="e">
        <f aca="false">IF(#REF!&lt;&gt;#REF!,COUNTIFS($K$112:$K$1378,"SRS",#REF!,#REF!),"")</f>
        <v>#REF!</v>
      </c>
      <c r="Y936" s="1" t="e">
        <f aca="false">IF(R936&lt;&gt;"",IF(R936=1,"",COUNTIFS($O$112:$O$1378,"&gt;40",#REF!,#REF!)),"")</f>
        <v>#REF!</v>
      </c>
      <c r="Z936" s="31" t="s">
        <v>106</v>
      </c>
      <c r="AA936" s="31"/>
      <c r="AB936" s="31"/>
      <c r="AC936" s="31"/>
    </row>
    <row r="937" customFormat="false" ht="15.75" hidden="false" customHeight="false" outlineLevel="0" collapsed="false">
      <c r="A937" s="31" t="n">
        <f aca="false">I937+(H937*60)+(G937*3600)</f>
        <v>66769</v>
      </c>
      <c r="B937" s="32" t="str">
        <f aca="false">CONCATENATE(D937,E937,F937,G937,H937,I937)</f>
        <v>2018124183249</v>
      </c>
      <c r="C937" s="31" t="str">
        <f aca="false">CONCATENATE(D937,E937,F937)</f>
        <v>2018124</v>
      </c>
      <c r="D937" s="31" t="n">
        <v>2018</v>
      </c>
      <c r="E937" s="31" t="n">
        <v>1</v>
      </c>
      <c r="F937" s="31" t="n">
        <v>24</v>
      </c>
      <c r="G937" s="31" t="n">
        <v>18</v>
      </c>
      <c r="H937" s="31" t="n">
        <v>32</v>
      </c>
      <c r="I937" s="31" t="n">
        <v>49</v>
      </c>
      <c r="J937" s="31" t="n">
        <v>193</v>
      </c>
      <c r="K937" s="31" t="s">
        <v>80</v>
      </c>
      <c r="L937" s="31" t="e">
        <f aca="false">IF(#REF!=#REF!,IF(K937="Stroke",IF(K938="Stroke",IF((J938-J937)&lt;0,1000+J938-J937,J938-J937),""),""),"")</f>
        <v>#REF!</v>
      </c>
      <c r="M937" s="31"/>
      <c r="N937" s="31" t="s">
        <v>2</v>
      </c>
      <c r="O937" s="31" t="n">
        <v>0</v>
      </c>
      <c r="P937" s="1" t="e">
        <f aca="false">IF(#REF!=#REF!,IF(K937="Stroke",IF(K938="Stroke",IF(#REF!=#REF!,IF(Q937=Q938,IF((J938-J937)&lt;0,1000+J938-J937-O937,J938-J937-O937),""),""),""),""),"")</f>
        <v>#REF!</v>
      </c>
      <c r="Q937" s="31" t="n">
        <v>0</v>
      </c>
      <c r="R937" s="1" t="e">
        <f aca="false">IF(#REF!&lt;&gt;#REF!,COUNTIFS($K$112:$K$1378,$K$112,#REF!,#REF!),"")</f>
        <v>#REF!</v>
      </c>
      <c r="S937" s="1" t="e">
        <f aca="false">IF(AND(#REF!&lt;&gt;#REF!,#REF!=#REF!,M937="positive",M938="negative"),1,"")</f>
        <v>#REF!</v>
      </c>
      <c r="T937" s="1" t="e">
        <f aca="false">IF(AND(#REF!=#REF!,K:K="stroke",M:M="positive",S937&lt;&gt;"1"),1,"")</f>
        <v>#REF!</v>
      </c>
      <c r="U937" s="1" t="e">
        <f aca="false">IF((AND(R937&lt;&gt;"",W937&lt;&gt;1,K:K="stroke",M:M="negative",#REF!=#REF!)),IF(W937&lt;&gt;0,"",1),"")</f>
        <v>#REF!</v>
      </c>
      <c r="V937" s="1" t="e">
        <f aca="false">IF(R937="","",(SUM(S937:U937)+W937))</f>
        <v>#REF!</v>
      </c>
      <c r="W937" s="1" t="e">
        <f aca="false">IF(#REF!&lt;&gt;#REF!,COUNTIFS($K$112:$K$1378,"up",#REF!,#REF!),"")</f>
        <v>#REF!</v>
      </c>
      <c r="X937" s="1" t="e">
        <f aca="false">IF(#REF!&lt;&gt;#REF!,COUNTIFS($K$112:$K$1378,"SRS",#REF!,#REF!),"")</f>
        <v>#REF!</v>
      </c>
      <c r="Y937" s="1" t="e">
        <f aca="false">IF(R937&lt;&gt;"",IF(R937=1,"",COUNTIFS($O$112:$O$1378,"&gt;40",#REF!,#REF!)),"")</f>
        <v>#REF!</v>
      </c>
      <c r="Z937" s="31" t="s">
        <v>107</v>
      </c>
      <c r="AA937" s="31"/>
      <c r="AB937" s="31"/>
      <c r="AC937" s="31"/>
    </row>
    <row r="938" customFormat="false" ht="15.75" hidden="false" customHeight="false" outlineLevel="0" collapsed="false">
      <c r="A938" s="31" t="n">
        <f aca="false">I938+(H938*60)+(G938*3600)</f>
        <v>66769</v>
      </c>
      <c r="B938" s="32" t="str">
        <f aca="false">CONCATENATE(D938,E938,F938,G938,H938,I938)</f>
        <v>2018124183249</v>
      </c>
      <c r="C938" s="31" t="str">
        <f aca="false">CONCATENATE(D938,E938,F938)</f>
        <v>2018124</v>
      </c>
      <c r="D938" s="31" t="n">
        <v>2018</v>
      </c>
      <c r="E938" s="31" t="n">
        <v>1</v>
      </c>
      <c r="F938" s="31" t="n">
        <v>24</v>
      </c>
      <c r="G938" s="31" t="n">
        <v>18</v>
      </c>
      <c r="H938" s="31" t="n">
        <v>32</v>
      </c>
      <c r="I938" s="31" t="n">
        <v>49</v>
      </c>
      <c r="J938" s="31" t="n">
        <v>216</v>
      </c>
      <c r="K938" s="31" t="s">
        <v>80</v>
      </c>
      <c r="L938" s="31" t="e">
        <f aca="false">IF(#REF!=#REF!,IF(K938="Stroke",IF(K939="Stroke",IF((J939-J938)&lt;0,1000+J939-J938,J939-J938),""),""),"")</f>
        <v>#REF!</v>
      </c>
      <c r="M938" s="31"/>
      <c r="N938" s="31" t="s">
        <v>2</v>
      </c>
      <c r="O938" s="31"/>
      <c r="P938" s="1" t="e">
        <f aca="false">IF(#REF!=#REF!,IF(K938="Stroke",IF(K939="Stroke",IF(#REF!=#REF!,IF(Q938=Q939,IF((J939-J938)&lt;0,1000+J939-J938-O938,J939-J938-O938),""),""),""),""),"")</f>
        <v>#REF!</v>
      </c>
      <c r="Q938" s="31"/>
      <c r="R938" s="1" t="e">
        <f aca="false">IF(#REF!&lt;&gt;#REF!,COUNTIFS($K$112:$K$1378,$K$112,#REF!,#REF!),"")</f>
        <v>#REF!</v>
      </c>
      <c r="S938" s="1" t="e">
        <f aca="false">IF(AND(#REF!&lt;&gt;#REF!,#REF!=#REF!,M938="positive",M939="negative"),1,"")</f>
        <v>#REF!</v>
      </c>
      <c r="T938" s="1" t="e">
        <f aca="false">IF(AND(#REF!=#REF!,K:K="stroke",M:M="positive",S938&lt;&gt;"1"),1,"")</f>
        <v>#REF!</v>
      </c>
      <c r="U938" s="1" t="e">
        <f aca="false">IF((AND(R938&lt;&gt;"",W938&lt;&gt;1,K:K="stroke",M:M="negative",#REF!=#REF!)),IF(W938&lt;&gt;0,"",1),"")</f>
        <v>#REF!</v>
      </c>
      <c r="V938" s="1" t="e">
        <f aca="false">IF(R938="","",(SUM(S938:U938)+W938))</f>
        <v>#REF!</v>
      </c>
      <c r="W938" s="1" t="e">
        <f aca="false">IF(#REF!&lt;&gt;#REF!,COUNTIFS($K$112:$K$1378,"up",#REF!,#REF!),"")</f>
        <v>#REF!</v>
      </c>
      <c r="X938" s="1" t="e">
        <f aca="false">IF(#REF!&lt;&gt;#REF!,COUNTIFS($K$112:$K$1378,"SRS",#REF!,#REF!),"")</f>
        <v>#REF!</v>
      </c>
      <c r="Y938" s="1" t="e">
        <f aca="false">IF(R938&lt;&gt;"",IF(R938=1,"",COUNTIFS($O$112:$O$1378,"&gt;40",#REF!,#REF!)),"")</f>
        <v>#REF!</v>
      </c>
      <c r="Z938" s="31" t="s">
        <v>107</v>
      </c>
      <c r="AA938" s="31"/>
      <c r="AB938" s="31"/>
      <c r="AC938" s="31"/>
    </row>
    <row r="939" s="5" customFormat="true" ht="15.75" hidden="false" customHeight="false" outlineLevel="0" collapsed="false">
      <c r="A939" s="31" t="n">
        <f aca="false">I939+(H939*60)+(G939*3600)</f>
        <v>66769</v>
      </c>
      <c r="B939" s="32" t="str">
        <f aca="false">CONCATENATE(D939,E939,F939,G939,H939,I939)</f>
        <v>2018124183249</v>
      </c>
      <c r="C939" s="31" t="str">
        <f aca="false">CONCATENATE(D939,E939,F939)</f>
        <v>2018124</v>
      </c>
      <c r="D939" s="31" t="n">
        <v>2018</v>
      </c>
      <c r="E939" s="31" t="n">
        <v>1</v>
      </c>
      <c r="F939" s="31" t="n">
        <v>24</v>
      </c>
      <c r="G939" s="31" t="n">
        <v>18</v>
      </c>
      <c r="H939" s="31" t="n">
        <v>32</v>
      </c>
      <c r="I939" s="31" t="n">
        <v>49</v>
      </c>
      <c r="J939" s="31" t="n">
        <v>270</v>
      </c>
      <c r="K939" s="31" t="s">
        <v>80</v>
      </c>
      <c r="L939" s="31" t="e">
        <f aca="false">IF(#REF!=#REF!,IF(K939="Stroke",IF(K940="Stroke",IF((J940-J939)&lt;0,1000+J940-J939,J940-J939),""),""),"")</f>
        <v>#REF!</v>
      </c>
      <c r="M939" s="31"/>
      <c r="N939" s="31" t="s">
        <v>2</v>
      </c>
      <c r="O939" s="31"/>
      <c r="P939" s="1" t="e">
        <f aca="false">IF(#REF!=#REF!,IF(K939="Stroke",IF(K940="Stroke",IF(#REF!=#REF!,IF(Q939=Q940,IF((J940-J939)&lt;0,1000+J940-J939-O939,J940-J939-O939),""),""),""),""),"")</f>
        <v>#REF!</v>
      </c>
      <c r="Q939" s="31"/>
      <c r="R939" s="1" t="e">
        <f aca="false">IF(#REF!&lt;&gt;#REF!,COUNTIFS($K$112:$K$1378,$K$112,#REF!,#REF!),"")</f>
        <v>#REF!</v>
      </c>
      <c r="S939" s="1" t="e">
        <f aca="false">IF(AND(#REF!&lt;&gt;#REF!,#REF!=#REF!,M939="positive",M940="negative"),1,"")</f>
        <v>#REF!</v>
      </c>
      <c r="T939" s="1" t="e">
        <f aca="false">IF(AND(#REF!=#REF!,K:K="stroke",M:M="positive",S939&lt;&gt;"1"),1,"")</f>
        <v>#REF!</v>
      </c>
      <c r="U939" s="1" t="e">
        <f aca="false">IF((AND(R939&lt;&gt;"",W939&lt;&gt;1,K:K="stroke",M:M="negative",#REF!=#REF!)),IF(W939&lt;&gt;0,"",1),"")</f>
        <v>#REF!</v>
      </c>
      <c r="V939" s="1" t="e">
        <f aca="false">IF(R939="","",(SUM(S939:U939)+W939))</f>
        <v>#REF!</v>
      </c>
      <c r="W939" s="1" t="e">
        <f aca="false">IF(#REF!&lt;&gt;#REF!,COUNTIFS($K$112:$K$1378,"up",#REF!,#REF!),"")</f>
        <v>#REF!</v>
      </c>
      <c r="X939" s="1" t="e">
        <f aca="false">IF(#REF!&lt;&gt;#REF!,COUNTIFS($K$112:$K$1378,"SRS",#REF!,#REF!),"")</f>
        <v>#REF!</v>
      </c>
      <c r="Y939" s="1" t="e">
        <f aca="false">IF(R939&lt;&gt;"",IF(R939=1,"",COUNTIFS($O$112:$O$1378,"&gt;40",#REF!,#REF!)),"")</f>
        <v>#REF!</v>
      </c>
      <c r="Z939" s="31" t="s">
        <v>108</v>
      </c>
      <c r="AA939" s="31"/>
      <c r="AB939" s="31"/>
      <c r="AC939" s="31"/>
      <c r="AD939" s="1"/>
      <c r="AE939" s="1"/>
      <c r="AF939" s="1"/>
      <c r="AG939" s="1"/>
      <c r="AH939" s="1"/>
    </row>
    <row r="940" customFormat="false" ht="15.75" hidden="false" customHeight="false" outlineLevel="0" collapsed="false">
      <c r="A940" s="14" t="n">
        <f aca="false">I940+(H940*60)+(G940*3600)</f>
        <v>65663</v>
      </c>
      <c r="B940" s="22" t="str">
        <f aca="false">CONCATENATE(D940,E940,F940,G940,H940,I940)</f>
        <v>201823181423</v>
      </c>
      <c r="C940" s="14" t="str">
        <f aca="false">CONCATENATE(D940,E940,F940)</f>
        <v>201823</v>
      </c>
      <c r="D940" s="14" t="n">
        <v>2018</v>
      </c>
      <c r="E940" s="14" t="n">
        <v>2</v>
      </c>
      <c r="F940" s="14" t="n">
        <v>3</v>
      </c>
      <c r="G940" s="14" t="n">
        <v>18</v>
      </c>
      <c r="H940" s="14" t="n">
        <v>14</v>
      </c>
      <c r="I940" s="14" t="n">
        <v>23</v>
      </c>
      <c r="J940" s="14" t="n">
        <v>286</v>
      </c>
      <c r="K940" s="14" t="s">
        <v>11</v>
      </c>
      <c r="L940" s="14" t="e">
        <f aca="false">IF(#REF!=#REF!,IF(K940="Stroke",IF(K941="Stroke",IF((J941-J940)&lt;0,1000+J941-J940,J941-J940),""),""),"")</f>
        <v>#REF!</v>
      </c>
      <c r="M940" s="14" t="s">
        <v>1</v>
      </c>
      <c r="N940" s="14" t="s">
        <v>2</v>
      </c>
      <c r="O940" s="14" t="n">
        <v>7</v>
      </c>
      <c r="P940" s="5" t="e">
        <f aca="false">IF(#REF!=#REF!,IF(K940="Stroke",IF(K941="Stroke",IF(#REF!=#REF!,IF(Q940=Q941,IF((J941-J940)&lt;0,1000+J941-J940-O940,J941-J940-O940),""),""),""),""),"")</f>
        <v>#REF!</v>
      </c>
      <c r="Q940" s="14" t="n">
        <v>1</v>
      </c>
      <c r="R940" s="5" t="e">
        <f aca="false">IF(#REF!&lt;&gt;#REF!,COUNTIFS($K$112:$K$1378,$K$112,#REF!,#REF!),"")</f>
        <v>#REF!</v>
      </c>
      <c r="S940" s="5" t="e">
        <f aca="false">IF(AND(#REF!&lt;&gt;#REF!,#REF!=#REF!,M940="positive",M941="negative"),1,"")</f>
        <v>#REF!</v>
      </c>
      <c r="T940" s="5" t="e">
        <f aca="false">IF(AND(#REF!=#REF!,K:K="stroke",M:M="positive",S940&lt;&gt;"1"),1,"")</f>
        <v>#REF!</v>
      </c>
      <c r="U940" s="5" t="e">
        <f aca="false">IF((AND(R940&lt;&gt;"",W940&lt;&gt;1,K:K="stroke",M:M="negative",#REF!=#REF!)),IF(W940&lt;&gt;0,"",1),"")</f>
        <v>#REF!</v>
      </c>
      <c r="V940" s="5" t="e">
        <f aca="false">IF(R940="","",(SUM(S940:U940)+W940))</f>
        <v>#REF!</v>
      </c>
      <c r="W940" s="5" t="e">
        <f aca="false">IF(#REF!&lt;&gt;#REF!,COUNTIFS($K$112:$K$1378,"up",#REF!,#REF!),"")</f>
        <v>#REF!</v>
      </c>
      <c r="X940" s="5" t="e">
        <f aca="false">IF(#REF!&lt;&gt;#REF!,COUNTIFS($K$112:$K$1378,"SRS",#REF!,#REF!),"")</f>
        <v>#REF!</v>
      </c>
      <c r="Y940" s="5" t="e">
        <f aca="false">IF(R940&lt;&gt;"",IF(R940=1,"",COUNTIFS($O$112:$O$1378,"&gt;40",#REF!,#REF!)),"")</f>
        <v>#REF!</v>
      </c>
      <c r="Z940" s="14"/>
      <c r="AA940" s="14"/>
      <c r="AB940" s="14"/>
      <c r="AC940" s="14"/>
      <c r="AD940" s="5"/>
      <c r="AE940" s="5"/>
      <c r="AF940" s="5"/>
      <c r="AG940" s="5"/>
      <c r="AH940" s="5"/>
    </row>
    <row r="941" customFormat="false" ht="15.75" hidden="false" customHeight="false" outlineLevel="0" collapsed="false">
      <c r="A941" s="31" t="n">
        <f aca="false">I941+(H941*60)+(G941*3600)</f>
        <v>65663</v>
      </c>
      <c r="B941" s="32" t="str">
        <f aca="false">CONCATENATE(D941,E941,F941,G941,H941,I941)</f>
        <v>201823181423</v>
      </c>
      <c r="C941" s="31" t="str">
        <f aca="false">CONCATENATE(D941,E941,F941)</f>
        <v>201823</v>
      </c>
      <c r="D941" s="31" t="n">
        <v>2018</v>
      </c>
      <c r="E941" s="31" t="n">
        <v>2</v>
      </c>
      <c r="F941" s="31" t="n">
        <v>3</v>
      </c>
      <c r="G941" s="31" t="n">
        <v>18</v>
      </c>
      <c r="H941" s="31" t="n">
        <v>14</v>
      </c>
      <c r="I941" s="31" t="n">
        <v>23</v>
      </c>
      <c r="J941" s="31" t="n">
        <v>308</v>
      </c>
      <c r="K941" s="31" t="s">
        <v>109</v>
      </c>
      <c r="L941" s="31" t="e">
        <f aca="false">IF(#REF!=#REF!,IF(K941="Stroke",IF(K942="Stroke",IF((J942-J941)&lt;0,1000+J942-J941,J942-J941),""),""),"")</f>
        <v>#REF!</v>
      </c>
      <c r="M941" s="31"/>
      <c r="N941" s="31" t="s">
        <v>2</v>
      </c>
      <c r="O941" s="31" t="n">
        <v>0</v>
      </c>
      <c r="P941" s="1" t="e">
        <f aca="false">IF(#REF!=#REF!,IF(K941="Stroke",IF(K942="Stroke",IF(#REF!=#REF!,IF(Q941=Q942,IF((J942-J941)&lt;0,1000+J942-J941-O941,J942-J941-O941),""),""),""),""),"")</f>
        <v>#REF!</v>
      </c>
      <c r="Q941" s="31" t="n">
        <v>0</v>
      </c>
      <c r="R941" s="1" t="e">
        <f aca="false">IF(#REF!&lt;&gt;#REF!,COUNTIFS($K$112:$K$1378,$K$112,#REF!,#REF!),"")</f>
        <v>#REF!</v>
      </c>
      <c r="S941" s="1" t="e">
        <f aca="false">IF(AND(#REF!&lt;&gt;#REF!,#REF!=#REF!,M941="positive",M942="negative"),1,"")</f>
        <v>#REF!</v>
      </c>
      <c r="T941" s="1" t="e">
        <f aca="false">IF(AND(#REF!=#REF!,K:K="stroke",M:M="positive",S941&lt;&gt;"1"),1,"")</f>
        <v>#REF!</v>
      </c>
      <c r="U941" s="1" t="e">
        <f aca="false">IF((AND(R941&lt;&gt;"",W941&lt;&gt;1,K:K="stroke",M:M="negative",#REF!=#REF!)),IF(W941&lt;&gt;0,"",1),"")</f>
        <v>#REF!</v>
      </c>
      <c r="V941" s="1" t="e">
        <f aca="false">IF(R941="","",(SUM(S941:U941)+W941))</f>
        <v>#REF!</v>
      </c>
      <c r="W941" s="1" t="e">
        <f aca="false">IF(#REF!&lt;&gt;#REF!,COUNTIFS($K$112:$K$1378,"up",#REF!,#REF!),"")</f>
        <v>#REF!</v>
      </c>
      <c r="X941" s="1" t="e">
        <f aca="false">IF(#REF!&lt;&gt;#REF!,COUNTIFS($K$112:$K$1378,"SRS",#REF!,#REF!),"")</f>
        <v>#REF!</v>
      </c>
      <c r="Y941" s="1" t="e">
        <f aca="false">IF(R941&lt;&gt;"",IF(R941=1,"",COUNTIFS($O$112:$O$1378,"&gt;40",#REF!,#REF!)),"")</f>
        <v>#REF!</v>
      </c>
      <c r="Z941" s="31" t="s">
        <v>110</v>
      </c>
      <c r="AA941" s="31"/>
      <c r="AB941" s="31"/>
      <c r="AC941" s="31"/>
    </row>
    <row r="942" s="5" customFormat="true" ht="15.75" hidden="false" customHeight="false" outlineLevel="0" collapsed="false">
      <c r="A942" s="31" t="n">
        <f aca="false">I942+(H942*60)+(G942*3600)</f>
        <v>65663</v>
      </c>
      <c r="B942" s="32" t="str">
        <f aca="false">CONCATENATE(D942,E942,F942,G942,H942,I942)</f>
        <v>201823181423</v>
      </c>
      <c r="C942" s="31" t="str">
        <f aca="false">CONCATENATE(D942,E942,F942)</f>
        <v>201823</v>
      </c>
      <c r="D942" s="31" t="n">
        <v>2018</v>
      </c>
      <c r="E942" s="31" t="n">
        <v>2</v>
      </c>
      <c r="F942" s="31" t="n">
        <v>3</v>
      </c>
      <c r="G942" s="31" t="n">
        <v>18</v>
      </c>
      <c r="H942" s="31" t="n">
        <v>14</v>
      </c>
      <c r="I942" s="31" t="n">
        <v>23</v>
      </c>
      <c r="J942" s="31" t="n">
        <v>324</v>
      </c>
      <c r="K942" s="31" t="s">
        <v>80</v>
      </c>
      <c r="L942" s="31" t="e">
        <f aca="false">IF(#REF!=#REF!,IF(K942="Stroke",IF(K943="Stroke",IF((J943-J942)&lt;0,1000+J943-J942,J943-J942),""),""),"")</f>
        <v>#REF!</v>
      </c>
      <c r="M942" s="31"/>
      <c r="N942" s="31" t="s">
        <v>41</v>
      </c>
      <c r="O942" s="31" t="n">
        <v>0</v>
      </c>
      <c r="P942" s="1" t="e">
        <f aca="false">IF(#REF!=#REF!,IF(K942="Stroke",IF(K943="Stroke",IF(#REF!=#REF!,IF(Q942=Q943,IF((J943-J942)&lt;0,1000+J943-J942-O942,J943-J942-O942),""),""),""),""),"")</f>
        <v>#REF!</v>
      </c>
      <c r="Q942" s="31" t="n">
        <v>0</v>
      </c>
      <c r="R942" s="1" t="e">
        <f aca="false">IF(#REF!&lt;&gt;#REF!,COUNTIFS($K$112:$K$1378,$K$112,#REF!,#REF!),"")</f>
        <v>#REF!</v>
      </c>
      <c r="S942" s="1" t="e">
        <f aca="false">IF(AND(#REF!&lt;&gt;#REF!,#REF!=#REF!,M942="positive",M943="negative"),1,"")</f>
        <v>#REF!</v>
      </c>
      <c r="T942" s="1" t="e">
        <f aca="false">IF(AND(#REF!=#REF!,K:K="stroke",M:M="positive",S942&lt;&gt;"1"),1,"")</f>
        <v>#REF!</v>
      </c>
      <c r="U942" s="1" t="e">
        <f aca="false">IF((AND(R942&lt;&gt;"",W942&lt;&gt;1,K:K="stroke",M:M="negative",#REF!=#REF!)),IF(W942&lt;&gt;0,"",1),"")</f>
        <v>#REF!</v>
      </c>
      <c r="V942" s="1" t="e">
        <f aca="false">IF(R942="","",(SUM(S942:U942)+W942))</f>
        <v>#REF!</v>
      </c>
      <c r="W942" s="1" t="e">
        <f aca="false">IF(#REF!&lt;&gt;#REF!,COUNTIFS($K$112:$K$1378,"up",#REF!,#REF!),"")</f>
        <v>#REF!</v>
      </c>
      <c r="X942" s="1" t="e">
        <f aca="false">IF(#REF!&lt;&gt;#REF!,COUNTIFS($K$112:$K$1378,"SRS",#REF!,#REF!),"")</f>
        <v>#REF!</v>
      </c>
      <c r="Y942" s="1" t="e">
        <f aca="false">IF(R942&lt;&gt;"",IF(R942=1,"",COUNTIFS($O$112:$O$1378,"&gt;40",#REF!,#REF!)),"")</f>
        <v>#REF!</v>
      </c>
      <c r="Z942" s="31" t="s">
        <v>111</v>
      </c>
      <c r="AA942" s="31"/>
      <c r="AB942" s="31"/>
      <c r="AC942" s="31"/>
      <c r="AD942" s="1"/>
      <c r="AE942" s="1"/>
      <c r="AF942" s="1"/>
      <c r="AG942" s="1"/>
      <c r="AH942" s="1"/>
    </row>
    <row r="943" customFormat="false" ht="15.75" hidden="false" customHeight="false" outlineLevel="0" collapsed="false">
      <c r="A943" s="14" t="n">
        <f aca="false">I943+(H943*60)+(G943*3600)</f>
        <v>65743</v>
      </c>
      <c r="B943" s="22" t="str">
        <f aca="false">CONCATENATE(D943,E943,F943,G943,H943,I943)</f>
        <v>201823181543</v>
      </c>
      <c r="C943" s="14" t="str">
        <f aca="false">CONCATENATE(D943,E943,F943)</f>
        <v>201823</v>
      </c>
      <c r="D943" s="14" t="n">
        <v>2018</v>
      </c>
      <c r="E943" s="14" t="n">
        <v>2</v>
      </c>
      <c r="F943" s="14" t="n">
        <v>3</v>
      </c>
      <c r="G943" s="14" t="n">
        <v>18</v>
      </c>
      <c r="H943" s="14" t="n">
        <v>15</v>
      </c>
      <c r="I943" s="14" t="n">
        <v>43</v>
      </c>
      <c r="J943" s="14" t="n">
        <v>788</v>
      </c>
      <c r="K943" s="14" t="s">
        <v>11</v>
      </c>
      <c r="L943" s="14" t="e">
        <f aca="false">IF(#REF!=#REF!,IF(K943="Stroke",IF(K944="Stroke",IF((J944-J943)&lt;0,1000+J944-J943,J944-J943),""),""),"")</f>
        <v>#REF!</v>
      </c>
      <c r="M943" s="14" t="s">
        <v>1</v>
      </c>
      <c r="N943" s="14" t="s">
        <v>2</v>
      </c>
      <c r="O943" s="14" t="n">
        <v>6</v>
      </c>
      <c r="P943" s="5" t="e">
        <f aca="false">IF(#REF!=#REF!,IF(K943="Stroke",IF(K944="Stroke",IF(#REF!=#REF!,IF(Q943=Q944,IF((J944-J943)&lt;0,1000+J944-J943-O943,J944-J943-O943),""),""),""),""),"")</f>
        <v>#REF!</v>
      </c>
      <c r="Q943" s="14" t="n">
        <v>1</v>
      </c>
      <c r="R943" s="5" t="e">
        <f aca="false">IF(#REF!&lt;&gt;#REF!,COUNTIFS($K$112:$K$1378,$K$112,#REF!,#REF!),"")</f>
        <v>#REF!</v>
      </c>
      <c r="S943" s="5" t="e">
        <f aca="false">IF(AND(#REF!&lt;&gt;#REF!,#REF!=#REF!,M943="positive",M944="negative"),1,"")</f>
        <v>#REF!</v>
      </c>
      <c r="T943" s="5" t="e">
        <f aca="false">IF(AND(#REF!=#REF!,K:K="stroke",M:M="positive",S943&lt;&gt;"1"),1,"")</f>
        <v>#REF!</v>
      </c>
      <c r="U943" s="5" t="e">
        <f aca="false">IF((AND(R943&lt;&gt;"",W943&lt;&gt;1,K:K="stroke",M:M="negative",#REF!=#REF!)),IF(W943&lt;&gt;0,"",1),"")</f>
        <v>#REF!</v>
      </c>
      <c r="V943" s="5" t="e">
        <f aca="false">IF(R943="","",(SUM(S943:U943)+W943))</f>
        <v>#REF!</v>
      </c>
      <c r="W943" s="5" t="e">
        <f aca="false">IF(#REF!&lt;&gt;#REF!,COUNTIFS($K$112:$K$1378,"up",#REF!,#REF!),"")</f>
        <v>#REF!</v>
      </c>
      <c r="X943" s="5" t="e">
        <f aca="false">IF(#REF!&lt;&gt;#REF!,COUNTIFS($K$112:$K$1378,"SRS",#REF!,#REF!),"")</f>
        <v>#REF!</v>
      </c>
      <c r="Y943" s="5" t="e">
        <f aca="false">IF(R943&lt;&gt;"",IF(R943=1,"",COUNTIFS($O$112:$O$1378,"&gt;40",#REF!,#REF!)),"")</f>
        <v>#REF!</v>
      </c>
      <c r="Z943" s="14" t="s">
        <v>112</v>
      </c>
      <c r="AA943" s="14"/>
      <c r="AB943" s="14"/>
      <c r="AC943" s="14"/>
      <c r="AD943" s="5"/>
      <c r="AE943" s="5"/>
      <c r="AF943" s="5"/>
      <c r="AG943" s="5"/>
      <c r="AH943" s="5"/>
    </row>
    <row r="944" customFormat="false" ht="15.75" hidden="false" customHeight="false" outlineLevel="0" collapsed="false">
      <c r="A944" s="31" t="n">
        <f aca="false">I944+(H944*60)+(G944*3600)</f>
        <v>65743</v>
      </c>
      <c r="B944" s="32" t="str">
        <f aca="false">CONCATENATE(D944,E944,F944,G944,H944,I944)</f>
        <v>201823181543</v>
      </c>
      <c r="C944" s="31" t="str">
        <f aca="false">CONCATENATE(D944,E944,F944)</f>
        <v>201823</v>
      </c>
      <c r="D944" s="31" t="n">
        <v>2018</v>
      </c>
      <c r="E944" s="31" t="n">
        <v>2</v>
      </c>
      <c r="F944" s="31" t="n">
        <v>3</v>
      </c>
      <c r="G944" s="31" t="n">
        <v>18</v>
      </c>
      <c r="H944" s="31" t="n">
        <v>15</v>
      </c>
      <c r="I944" s="31" t="n">
        <v>43</v>
      </c>
      <c r="J944" s="31" t="n">
        <v>864</v>
      </c>
      <c r="K944" s="31" t="s">
        <v>11</v>
      </c>
      <c r="L944" s="31" t="e">
        <f aca="false">IF(#REF!=#REF!,IF(K944="Stroke",IF(K945="Stroke",IF((J945-J944)&lt;0,1000+J945-J944,J945-J944),""),""),"")</f>
        <v>#REF!</v>
      </c>
      <c r="M944" s="31" t="s">
        <v>1</v>
      </c>
      <c r="N944" s="31" t="s">
        <v>2</v>
      </c>
      <c r="O944" s="31" t="n">
        <v>4</v>
      </c>
      <c r="P944" s="1" t="e">
        <f aca="false">IF(#REF!=#REF!,IF(K944="Stroke",IF(K945="Stroke",IF(#REF!=#REF!,IF(Q944=Q945,IF((J945-J944)&lt;0,1000+J945-J944-O944,J945-J944-O944),""),""),""),""),"")</f>
        <v>#REF!</v>
      </c>
      <c r="Q944" s="31" t="n">
        <v>1</v>
      </c>
      <c r="R944" s="1" t="e">
        <f aca="false">IF(#REF!&lt;&gt;#REF!,COUNTIFS($K$112:$K$1378,$K$112,#REF!,#REF!),"")</f>
        <v>#REF!</v>
      </c>
      <c r="S944" s="1" t="e">
        <f aca="false">IF(AND(#REF!&lt;&gt;#REF!,#REF!=#REF!,M944="positive",M945="negative"),1,"")</f>
        <v>#REF!</v>
      </c>
      <c r="T944" s="1" t="e">
        <f aca="false">IF(AND(#REF!=#REF!,K:K="stroke",M:M="positive",S944&lt;&gt;"1"),1,"")</f>
        <v>#REF!</v>
      </c>
      <c r="U944" s="1" t="e">
        <f aca="false">IF((AND(R944&lt;&gt;"",W944&lt;&gt;1,K:K="stroke",M:M="negative",#REF!=#REF!)),IF(W944&lt;&gt;0,"",1),"")</f>
        <v>#REF!</v>
      </c>
      <c r="V944" s="1" t="e">
        <f aca="false">IF(R944="","",(SUM(S944:U944)+W944))</f>
        <v>#REF!</v>
      </c>
      <c r="W944" s="1" t="e">
        <f aca="false">IF(#REF!&lt;&gt;#REF!,COUNTIFS($K$112:$K$1378,"up",#REF!,#REF!),"")</f>
        <v>#REF!</v>
      </c>
      <c r="X944" s="1" t="e">
        <f aca="false">IF(#REF!&lt;&gt;#REF!,COUNTIFS($K$112:$K$1378,"SRS",#REF!,#REF!),"")</f>
        <v>#REF!</v>
      </c>
      <c r="Y944" s="1" t="e">
        <f aca="false">IF(R944&lt;&gt;"",IF(R944=1,"",COUNTIFS($O$112:$O$1378,"&gt;40",#REF!,#REF!)),"")</f>
        <v>#REF!</v>
      </c>
      <c r="Z944" s="31" t="s">
        <v>112</v>
      </c>
      <c r="AA944" s="31"/>
      <c r="AB944" s="31"/>
      <c r="AC944" s="31"/>
    </row>
    <row r="945" customFormat="false" ht="15.75" hidden="false" customHeight="false" outlineLevel="0" collapsed="false">
      <c r="A945" s="31" t="n">
        <f aca="false">I945+(H945*60)+(G945*3600)</f>
        <v>65743</v>
      </c>
      <c r="B945" s="32" t="str">
        <f aca="false">CONCATENATE(D945,E945,F945,G945,H945,I945)</f>
        <v>201823181543</v>
      </c>
      <c r="C945" s="31" t="str">
        <f aca="false">CONCATENATE(D945,E945,F945)</f>
        <v>201823</v>
      </c>
      <c r="D945" s="31" t="n">
        <v>2018</v>
      </c>
      <c r="E945" s="31" t="n">
        <v>2</v>
      </c>
      <c r="F945" s="31" t="n">
        <v>3</v>
      </c>
      <c r="G945" s="31" t="n">
        <v>18</v>
      </c>
      <c r="H945" s="31" t="n">
        <v>15</v>
      </c>
      <c r="I945" s="31" t="n">
        <v>43</v>
      </c>
      <c r="J945" s="31" t="n">
        <v>941</v>
      </c>
      <c r="K945" s="31" t="s">
        <v>11</v>
      </c>
      <c r="L945" s="31" t="e">
        <f aca="false">IF(#REF!=#REF!,IF(K945="Stroke",IF(K946="Stroke",IF((J946-J945)&lt;0,1000+J946-J945,J946-J945),""),""),"")</f>
        <v>#REF!</v>
      </c>
      <c r="M945" s="31" t="s">
        <v>1</v>
      </c>
      <c r="N945" s="31" t="s">
        <v>2</v>
      </c>
      <c r="O945" s="31" t="n">
        <v>2</v>
      </c>
      <c r="P945" s="1" t="e">
        <f aca="false">IF(#REF!=#REF!,IF(K945="Stroke",IF(K946="Stroke",IF(#REF!=#REF!,IF(Q945=Q946,IF((J946-J945)&lt;0,1000+J946-J945-O945,J946-J945-O945),""),""),""),""),"")</f>
        <v>#REF!</v>
      </c>
      <c r="Q945" s="31" t="n">
        <v>1</v>
      </c>
      <c r="R945" s="1" t="e">
        <f aca="false">IF(#REF!&lt;&gt;#REF!,COUNTIFS($K$112:$K$1378,$K$112,#REF!,#REF!),"")</f>
        <v>#REF!</v>
      </c>
      <c r="S945" s="1" t="e">
        <f aca="false">IF(AND(#REF!&lt;&gt;#REF!,#REF!=#REF!,M945="positive",M946="negative"),1,"")</f>
        <v>#REF!</v>
      </c>
      <c r="T945" s="1" t="e">
        <f aca="false">IF(AND(#REF!=#REF!,K:K="stroke",M:M="positive",S945&lt;&gt;"1"),1,"")</f>
        <v>#REF!</v>
      </c>
      <c r="U945" s="1" t="e">
        <f aca="false">IF((AND(R945&lt;&gt;"",W945&lt;&gt;1,K:K="stroke",M:M="negative",#REF!=#REF!)),IF(W945&lt;&gt;0,"",1),"")</f>
        <v>#REF!</v>
      </c>
      <c r="V945" s="1" t="e">
        <f aca="false">IF(R945="","",(SUM(S945:U945)+W945))</f>
        <v>#REF!</v>
      </c>
      <c r="W945" s="1" t="e">
        <f aca="false">IF(#REF!&lt;&gt;#REF!,COUNTIFS($K$112:$K$1378,"up",#REF!,#REF!),"")</f>
        <v>#REF!</v>
      </c>
      <c r="X945" s="1" t="e">
        <f aca="false">IF(#REF!&lt;&gt;#REF!,COUNTIFS($K$112:$K$1378,"SRS",#REF!,#REF!),"")</f>
        <v>#REF!</v>
      </c>
      <c r="Y945" s="1" t="e">
        <f aca="false">IF(R945&lt;&gt;"",IF(R945=1,"",COUNTIFS($O$112:$O$1378,"&gt;40",#REF!,#REF!)),"")</f>
        <v>#REF!</v>
      </c>
      <c r="Z945" s="31" t="s">
        <v>112</v>
      </c>
      <c r="AA945" s="31"/>
      <c r="AB945" s="31"/>
      <c r="AC945" s="31"/>
    </row>
    <row r="946" customFormat="false" ht="15.75" hidden="false" customHeight="false" outlineLevel="0" collapsed="false">
      <c r="A946" s="31" t="n">
        <f aca="false">I946+(H946*60)+(G946*3600)</f>
        <v>65743</v>
      </c>
      <c r="B946" s="32" t="str">
        <f aca="false">CONCATENATE(D946,E946,F946,G946,H946,I946)</f>
        <v>201823181543</v>
      </c>
      <c r="C946" s="31" t="str">
        <f aca="false">CONCATENATE(D946,E946,F946)</f>
        <v>201823</v>
      </c>
      <c r="D946" s="31" t="n">
        <v>2018</v>
      </c>
      <c r="E946" s="31" t="n">
        <v>2</v>
      </c>
      <c r="F946" s="31" t="n">
        <v>3</v>
      </c>
      <c r="G946" s="31" t="n">
        <v>18</v>
      </c>
      <c r="H946" s="31" t="n">
        <v>15</v>
      </c>
      <c r="I946" s="31" t="n">
        <v>43</v>
      </c>
      <c r="J946" s="31" t="n">
        <v>982</v>
      </c>
      <c r="K946" s="31" t="s">
        <v>11</v>
      </c>
      <c r="L946" s="31" t="e">
        <f aca="false">IF(#REF!=#REF!,IF(K946="Stroke",IF(K947="Stroke",IF((J947-J946)&lt;0,1000+J947-J946,J947-J946),""),""),"")</f>
        <v>#REF!</v>
      </c>
      <c r="M946" s="31" t="s">
        <v>1</v>
      </c>
      <c r="N946" s="31" t="s">
        <v>2</v>
      </c>
      <c r="O946" s="31" t="n">
        <v>2</v>
      </c>
      <c r="P946" s="1" t="e">
        <f aca="false">IF(#REF!=#REF!,IF(K946="Stroke",IF(K947="Stroke",IF(#REF!=#REF!,IF(Q946=Q947,IF((J947-J946)&lt;0,1000+J947-J946-O946,J947-J946-O946),""),""),""),""),"")</f>
        <v>#REF!</v>
      </c>
      <c r="Q946" s="31" t="n">
        <v>1</v>
      </c>
      <c r="R946" s="1" t="e">
        <f aca="false">IF(#REF!&lt;&gt;#REF!,COUNTIFS($K$112:$K$1378,$K$112,#REF!,#REF!),"")</f>
        <v>#REF!</v>
      </c>
      <c r="S946" s="1" t="e">
        <f aca="false">IF(AND(#REF!&lt;&gt;#REF!,#REF!=#REF!,M946="positive",M947="negative"),1,"")</f>
        <v>#REF!</v>
      </c>
      <c r="T946" s="1" t="e">
        <f aca="false">IF(AND(#REF!=#REF!,K:K="stroke",M:M="positive",S946&lt;&gt;"1"),1,"")</f>
        <v>#REF!</v>
      </c>
      <c r="U946" s="1" t="e">
        <f aca="false">IF((AND(R946&lt;&gt;"",W946&lt;&gt;1,K:K="stroke",M:M="negative",#REF!=#REF!)),IF(W946&lt;&gt;0,"",1),"")</f>
        <v>#REF!</v>
      </c>
      <c r="V946" s="1" t="e">
        <f aca="false">IF(R946="","",(SUM(S946:U946)+W946))</f>
        <v>#REF!</v>
      </c>
      <c r="W946" s="1" t="e">
        <f aca="false">IF(#REF!&lt;&gt;#REF!,COUNTIFS($K$112:$K$1378,"up",#REF!,#REF!),"")</f>
        <v>#REF!</v>
      </c>
      <c r="X946" s="1" t="e">
        <f aca="false">IF(#REF!&lt;&gt;#REF!,COUNTIFS($K$112:$K$1378,"SRS",#REF!,#REF!),"")</f>
        <v>#REF!</v>
      </c>
      <c r="Y946" s="1" t="e">
        <f aca="false">IF(R946&lt;&gt;"",IF(R946=1,"",COUNTIFS($O$112:$O$1378,"&gt;40",#REF!,#REF!)),"")</f>
        <v>#REF!</v>
      </c>
      <c r="Z946" s="31" t="s">
        <v>112</v>
      </c>
      <c r="AA946" s="31"/>
      <c r="AB946" s="31"/>
      <c r="AC946" s="31"/>
    </row>
    <row r="947" customFormat="false" ht="15.75" hidden="false" customHeight="false" outlineLevel="0" collapsed="false">
      <c r="A947" s="31" t="n">
        <f aca="false">I947+(H947*60)+(G947*3600)</f>
        <v>65744</v>
      </c>
      <c r="B947" s="32" t="str">
        <f aca="false">CONCATENATE(D947,E947,F947,G947,H947,I947)</f>
        <v>201823181544</v>
      </c>
      <c r="C947" s="31" t="str">
        <f aca="false">CONCATENATE(D947,E947,F947)</f>
        <v>201823</v>
      </c>
      <c r="D947" s="31" t="n">
        <v>2018</v>
      </c>
      <c r="E947" s="31" t="n">
        <v>2</v>
      </c>
      <c r="F947" s="31" t="n">
        <v>3</v>
      </c>
      <c r="G947" s="31" t="n">
        <v>18</v>
      </c>
      <c r="H947" s="31" t="n">
        <v>15</v>
      </c>
      <c r="I947" s="31" t="n">
        <v>44</v>
      </c>
      <c r="J947" s="31" t="n">
        <v>45</v>
      </c>
      <c r="K947" s="31" t="s">
        <v>11</v>
      </c>
      <c r="L947" s="31" t="e">
        <f aca="false">IF(#REF!=#REF!,IF(K947="Stroke",IF(K948="Stroke",IF((J948-J947)&lt;0,1000+J948-J947,J948-J947),""),""),"")</f>
        <v>#REF!</v>
      </c>
      <c r="M947" s="31" t="s">
        <v>1</v>
      </c>
      <c r="N947" s="31" t="s">
        <v>2</v>
      </c>
      <c r="O947" s="31" t="n">
        <v>3</v>
      </c>
      <c r="P947" s="1" t="e">
        <f aca="false">IF(#REF!=#REF!,IF(K947="Stroke",IF(K948="Stroke",IF(#REF!=#REF!,IF(Q947=Q948,IF((J948-J947)&lt;0,1000+J948-J947-O947,J948-J947-O947),""),""),""),""),"")</f>
        <v>#REF!</v>
      </c>
      <c r="Q947" s="31" t="n">
        <v>1</v>
      </c>
      <c r="R947" s="1" t="e">
        <f aca="false">IF(#REF!&lt;&gt;#REF!,COUNTIFS($K$112:$K$1378,$K$112,#REF!,#REF!),"")</f>
        <v>#REF!</v>
      </c>
      <c r="S947" s="1" t="e">
        <f aca="false">IF(AND(#REF!&lt;&gt;#REF!,#REF!=#REF!,M947="positive",M948="negative"),1,"")</f>
        <v>#REF!</v>
      </c>
      <c r="T947" s="1" t="e">
        <f aca="false">IF(AND(#REF!=#REF!,K:K="stroke",M:M="positive",S947&lt;&gt;"1"),1,"")</f>
        <v>#REF!</v>
      </c>
      <c r="U947" s="1" t="e">
        <f aca="false">IF((AND(R947&lt;&gt;"",W947&lt;&gt;1,K:K="stroke",M:M="negative",#REF!=#REF!)),IF(W947&lt;&gt;0,"",1),"")</f>
        <v>#REF!</v>
      </c>
      <c r="V947" s="1" t="e">
        <f aca="false">IF(R947="","",(SUM(S947:U947)+W947))</f>
        <v>#REF!</v>
      </c>
      <c r="W947" s="1" t="e">
        <f aca="false">IF(#REF!&lt;&gt;#REF!,COUNTIFS($K$112:$K$1378,"up",#REF!,#REF!),"")</f>
        <v>#REF!</v>
      </c>
      <c r="X947" s="1" t="e">
        <f aca="false">IF(#REF!&lt;&gt;#REF!,COUNTIFS($K$112:$K$1378,"SRS",#REF!,#REF!),"")</f>
        <v>#REF!</v>
      </c>
      <c r="Y947" s="1" t="e">
        <f aca="false">IF(R947&lt;&gt;"",IF(R947=1,"",COUNTIFS($O$112:$O$1378,"&gt;40",#REF!,#REF!)),"")</f>
        <v>#REF!</v>
      </c>
      <c r="Z947" s="31" t="s">
        <v>112</v>
      </c>
      <c r="AA947" s="31"/>
      <c r="AB947" s="31"/>
      <c r="AC947" s="31"/>
    </row>
    <row r="948" s="5" customFormat="true" ht="15.75" hidden="false" customHeight="false" outlineLevel="0" collapsed="false">
      <c r="A948" s="31" t="n">
        <f aca="false">I948+(H948*60)+(G948*3600)</f>
        <v>65744</v>
      </c>
      <c r="B948" s="32" t="str">
        <f aca="false">CONCATENATE(D948,E948,F948,G948,H948,I948)</f>
        <v>201823181544</v>
      </c>
      <c r="C948" s="31" t="str">
        <f aca="false">CONCATENATE(D948,E948,F948)</f>
        <v>201823</v>
      </c>
      <c r="D948" s="31" t="n">
        <v>2018</v>
      </c>
      <c r="E948" s="31" t="n">
        <v>2</v>
      </c>
      <c r="F948" s="31" t="n">
        <v>3</v>
      </c>
      <c r="G948" s="31" t="n">
        <v>18</v>
      </c>
      <c r="H948" s="31" t="n">
        <v>15</v>
      </c>
      <c r="I948" s="31" t="n">
        <v>44</v>
      </c>
      <c r="J948" s="31" t="n">
        <v>72</v>
      </c>
      <c r="K948" s="31" t="s">
        <v>11</v>
      </c>
      <c r="L948" s="31" t="e">
        <f aca="false">IF(#REF!=#REF!,IF(K948="Stroke",IF(K949="Stroke",IF((J949-J948)&lt;0,1000+J949-J948,J949-J948),""),""),"")</f>
        <v>#REF!</v>
      </c>
      <c r="M948" s="31" t="s">
        <v>1</v>
      </c>
      <c r="N948" s="31" t="s">
        <v>2</v>
      </c>
      <c r="O948" s="31" t="n">
        <v>2</v>
      </c>
      <c r="P948" s="1" t="e">
        <f aca="false">IF(#REF!=#REF!,IF(K948="Stroke",IF(K949="Stroke",IF(#REF!=#REF!,IF(Q948=Q949,IF((J949-J948)&lt;0,1000+J949-J948-O948,J949-J948-O948),""),""),""),""),"")</f>
        <v>#REF!</v>
      </c>
      <c r="Q948" s="31" t="n">
        <v>1</v>
      </c>
      <c r="R948" s="1" t="e">
        <f aca="false">IF(#REF!&lt;&gt;#REF!,COUNTIFS($K$112:$K$1378,$K$112,#REF!,#REF!),"")</f>
        <v>#REF!</v>
      </c>
      <c r="S948" s="1" t="e">
        <f aca="false">IF(AND(#REF!&lt;&gt;#REF!,#REF!=#REF!,M948="positive",M949="negative"),1,"")</f>
        <v>#REF!</v>
      </c>
      <c r="T948" s="1" t="e">
        <f aca="false">IF(AND(#REF!=#REF!,K:K="stroke",M:M="positive",S948&lt;&gt;"1"),1,"")</f>
        <v>#REF!</v>
      </c>
      <c r="U948" s="1" t="e">
        <f aca="false">IF((AND(R948&lt;&gt;"",W948&lt;&gt;1,K:K="stroke",M:M="negative",#REF!=#REF!)),IF(W948&lt;&gt;0,"",1),"")</f>
        <v>#REF!</v>
      </c>
      <c r="V948" s="1" t="e">
        <f aca="false">IF(R948="","",(SUM(S948:U948)+W948))</f>
        <v>#REF!</v>
      </c>
      <c r="W948" s="1" t="e">
        <f aca="false">IF(#REF!&lt;&gt;#REF!,COUNTIFS($K$112:$K$1378,"up",#REF!,#REF!),"")</f>
        <v>#REF!</v>
      </c>
      <c r="X948" s="1" t="e">
        <f aca="false">IF(#REF!&lt;&gt;#REF!,COUNTIFS($K$112:$K$1378,"SRS",#REF!,#REF!),"")</f>
        <v>#REF!</v>
      </c>
      <c r="Y948" s="1" t="e">
        <f aca="false">IF(R948&lt;&gt;"",IF(R948=1,"",COUNTIFS($O$112:$O$1378,"&gt;40",#REF!,#REF!)),"")</f>
        <v>#REF!</v>
      </c>
      <c r="Z948" s="31" t="s">
        <v>112</v>
      </c>
      <c r="AA948" s="31"/>
      <c r="AB948" s="31"/>
      <c r="AC948" s="31"/>
      <c r="AD948" s="1"/>
      <c r="AE948" s="1"/>
      <c r="AF948" s="1"/>
      <c r="AG948" s="1"/>
      <c r="AH948" s="1"/>
    </row>
    <row r="949" customFormat="false" ht="15.75" hidden="false" customHeight="false" outlineLevel="0" collapsed="false">
      <c r="A949" s="14" t="n">
        <f aca="false">I949+(H949*60)+(G949*3600)</f>
        <v>66062</v>
      </c>
      <c r="B949" s="22" t="str">
        <f aca="false">CONCATENATE(D949,E949,F949,G949,H949,I949)</f>
        <v>20182318212</v>
      </c>
      <c r="C949" s="14" t="str">
        <f aca="false">CONCATENATE(D949,E949,F949)</f>
        <v>201823</v>
      </c>
      <c r="D949" s="14" t="n">
        <v>2018</v>
      </c>
      <c r="E949" s="14" t="n">
        <v>2</v>
      </c>
      <c r="F949" s="14" t="n">
        <v>3</v>
      </c>
      <c r="G949" s="14" t="n">
        <v>18</v>
      </c>
      <c r="H949" s="14" t="n">
        <v>21</v>
      </c>
      <c r="I949" s="14" t="n">
        <v>2</v>
      </c>
      <c r="J949" s="14" t="n">
        <v>868</v>
      </c>
      <c r="K949" s="14" t="s">
        <v>82</v>
      </c>
      <c r="L949" s="14" t="e">
        <f aca="false">IF(#REF!=#REF!,IF(K949="Stroke",IF(K950="Stroke",IF((J950-J949)&lt;0,1000+J950-J949,J950-J949),""),""),"")</f>
        <v>#REF!</v>
      </c>
      <c r="M949" s="14" t="s">
        <v>62</v>
      </c>
      <c r="N949" s="14" t="s">
        <v>41</v>
      </c>
      <c r="O949" s="14" t="n">
        <v>0</v>
      </c>
      <c r="P949" s="5" t="e">
        <f aca="false">IF(#REF!=#REF!,IF(K949="Stroke",IF(K950="Stroke",IF(#REF!=#REF!,IF(Q949=Q950,IF((J950-J949)&lt;0,1000+J950-J949-O949,J950-J949-O949),""),""),""),""),"")</f>
        <v>#REF!</v>
      </c>
      <c r="Q949" s="14" t="n">
        <v>0</v>
      </c>
      <c r="R949" s="5" t="e">
        <f aca="false">IF(#REF!&lt;&gt;#REF!,COUNTIFS($K$112:$K$1378,$K$112,#REF!,#REF!),"")</f>
        <v>#REF!</v>
      </c>
      <c r="S949" s="5" t="e">
        <f aca="false">IF(AND(#REF!&lt;&gt;#REF!,#REF!=#REF!,M949="positive",M950="negative"),1,"")</f>
        <v>#REF!</v>
      </c>
      <c r="T949" s="5" t="e">
        <f aca="false">IF(AND(#REF!=#REF!,K:K="stroke",M:M="positive",S949&lt;&gt;"1"),1,"")</f>
        <v>#REF!</v>
      </c>
      <c r="U949" s="5" t="e">
        <f aca="false">IF((AND(R949&lt;&gt;"",W949&lt;&gt;1,K:K="stroke",M:M="negative",#REF!=#REF!)),IF(W949&lt;&gt;0,"",1),"")</f>
        <v>#REF!</v>
      </c>
      <c r="V949" s="5" t="e">
        <f aca="false">IF(R949="","",(SUM(S949:U949)+W949))</f>
        <v>#REF!</v>
      </c>
      <c r="W949" s="5" t="e">
        <f aca="false">IF(#REF!&lt;&gt;#REF!,COUNTIFS($K$112:$K$1378,"up",#REF!,#REF!),"")</f>
        <v>#REF!</v>
      </c>
      <c r="X949" s="5" t="e">
        <f aca="false">IF(#REF!&lt;&gt;#REF!,COUNTIFS($K$112:$K$1378,"SRS",#REF!,#REF!),"")</f>
        <v>#REF!</v>
      </c>
      <c r="Y949" s="5" t="e">
        <f aca="false">IF(R949&lt;&gt;"",IF(R949=1,"",COUNTIFS($O$112:$O$1378,"&gt;40",#REF!,#REF!)),"")</f>
        <v>#REF!</v>
      </c>
      <c r="Z949" s="14" t="s">
        <v>97</v>
      </c>
      <c r="AA949" s="14"/>
      <c r="AB949" s="14"/>
      <c r="AC949" s="14"/>
      <c r="AD949" s="5"/>
      <c r="AE949" s="5"/>
      <c r="AF949" s="5"/>
      <c r="AG949" s="5"/>
      <c r="AH949" s="5"/>
    </row>
    <row r="950" customFormat="false" ht="15.75" hidden="false" customHeight="false" outlineLevel="0" collapsed="false">
      <c r="A950" s="31" t="n">
        <f aca="false">I950+(H950*60)+(G950*3600)</f>
        <v>66062</v>
      </c>
      <c r="B950" s="32" t="str">
        <f aca="false">CONCATENATE(D950,E950,F950,G950,H950,I950)</f>
        <v>20182318212</v>
      </c>
      <c r="C950" s="31" t="str">
        <f aca="false">CONCATENATE(D950,E950,F950)</f>
        <v>201823</v>
      </c>
      <c r="D950" s="31" t="n">
        <v>2018</v>
      </c>
      <c r="E950" s="31" t="n">
        <v>2</v>
      </c>
      <c r="F950" s="31" t="n">
        <v>3</v>
      </c>
      <c r="G950" s="31" t="n">
        <v>18</v>
      </c>
      <c r="H950" s="31" t="n">
        <v>21</v>
      </c>
      <c r="I950" s="31" t="n">
        <v>2</v>
      </c>
      <c r="J950" s="31" t="n">
        <v>980</v>
      </c>
      <c r="K950" s="31" t="s">
        <v>82</v>
      </c>
      <c r="L950" s="31" t="e">
        <f aca="false">IF(#REF!=#REF!,IF(K950="Stroke",IF(K951="Stroke",IF((J951-J950)&lt;0,1000+J951-J950,J951-J950),""),""),"")</f>
        <v>#REF!</v>
      </c>
      <c r="M950" s="31" t="s">
        <v>1</v>
      </c>
      <c r="N950" s="31" t="s">
        <v>2</v>
      </c>
      <c r="O950" s="31"/>
      <c r="P950" s="1" t="e">
        <f aca="false">IF(#REF!=#REF!,IF(K950="Stroke",IF(K951="Stroke",IF(#REF!=#REF!,IF(Q950=Q951,IF((J951-J950)&lt;0,1000+J951-J950-O950,J951-J950-O950),""),""),""),""),"")</f>
        <v>#REF!</v>
      </c>
      <c r="Q950" s="31"/>
      <c r="R950" s="1" t="e">
        <f aca="false">IF(#REF!&lt;&gt;#REF!,COUNTIFS($K$112:$K$1378,$K$112,#REF!,#REF!),"")</f>
        <v>#REF!</v>
      </c>
      <c r="S950" s="1" t="e">
        <f aca="false">IF(AND(#REF!&lt;&gt;#REF!,#REF!=#REF!,M950="positive",M951="negative"),1,"")</f>
        <v>#REF!</v>
      </c>
      <c r="T950" s="1" t="e">
        <f aca="false">IF(AND(#REF!=#REF!,K:K="stroke",M:M="positive",S950&lt;&gt;"1"),1,"")</f>
        <v>#REF!</v>
      </c>
      <c r="U950" s="1" t="e">
        <f aca="false">IF((AND(R950&lt;&gt;"",W950&lt;&gt;1,K:K="stroke",M:M="negative",#REF!=#REF!)),IF(W950&lt;&gt;0,"",1),"")</f>
        <v>#REF!</v>
      </c>
      <c r="V950" s="1" t="e">
        <f aca="false">IF(R950="","",(SUM(S950:U950)+W950))</f>
        <v>#REF!</v>
      </c>
      <c r="W950" s="1" t="e">
        <f aca="false">IF(#REF!&lt;&gt;#REF!,COUNTIFS($K$112:$K$1378,"up",#REF!,#REF!),"")</f>
        <v>#REF!</v>
      </c>
      <c r="X950" s="1" t="e">
        <f aca="false">IF(#REF!&lt;&gt;#REF!,COUNTIFS($K$112:$K$1378,"SRS",#REF!,#REF!),"")</f>
        <v>#REF!</v>
      </c>
      <c r="Y950" s="1" t="e">
        <f aca="false">IF(R950&lt;&gt;"",IF(R950=1,"",COUNTIFS($O$112:$O$1378,"&gt;40",#REF!,#REF!)),"")</f>
        <v>#REF!</v>
      </c>
      <c r="Z950" s="31" t="s">
        <v>113</v>
      </c>
      <c r="AA950" s="31"/>
      <c r="AB950" s="31"/>
      <c r="AC950" s="31"/>
    </row>
    <row r="951" s="5" customFormat="true" ht="15.75" hidden="false" customHeight="false" outlineLevel="0" collapsed="false">
      <c r="A951" s="31" t="n">
        <f aca="false">I951+(H951*60)+(G951*3600)</f>
        <v>66063</v>
      </c>
      <c r="B951" s="32" t="str">
        <f aca="false">CONCATENATE(D951,E951,F951,G951,H951,I951)</f>
        <v>20182318213</v>
      </c>
      <c r="C951" s="31" t="str">
        <f aca="false">CONCATENATE(D951,E951,F951)</f>
        <v>201823</v>
      </c>
      <c r="D951" s="31" t="n">
        <v>2018</v>
      </c>
      <c r="E951" s="31" t="n">
        <v>2</v>
      </c>
      <c r="F951" s="31" t="n">
        <v>3</v>
      </c>
      <c r="G951" s="31" t="n">
        <v>18</v>
      </c>
      <c r="H951" s="31" t="n">
        <v>21</v>
      </c>
      <c r="I951" s="31" t="n">
        <v>3</v>
      </c>
      <c r="J951" s="31" t="n">
        <v>4</v>
      </c>
      <c r="K951" s="31" t="s">
        <v>11</v>
      </c>
      <c r="L951" s="31" t="e">
        <f aca="false">IF(#REF!=#REF!,IF(K951="Stroke",IF(K952="Stroke",IF((J952-J951)&lt;0,1000+J952-J951,J952-J951),""),""),"")</f>
        <v>#REF!</v>
      </c>
      <c r="M951" s="31" t="s">
        <v>62</v>
      </c>
      <c r="N951" s="31" t="s">
        <v>41</v>
      </c>
      <c r="O951" s="31" t="n">
        <v>0</v>
      </c>
      <c r="P951" s="1" t="e">
        <f aca="false">IF(#REF!=#REF!,IF(K951="Stroke",IF(K952="Stroke",IF(#REF!=#REF!,IF(Q951=Q952,IF((J952-J951)&lt;0,1000+J952-J951-O951,J952-J951-O951),""),""),""),""),"")</f>
        <v>#REF!</v>
      </c>
      <c r="Q951" s="31" t="n">
        <v>0</v>
      </c>
      <c r="R951" s="1" t="e">
        <f aca="false">IF(#REF!&lt;&gt;#REF!,COUNTIFS($K$112:$K$1378,$K$112,#REF!,#REF!),"")</f>
        <v>#REF!</v>
      </c>
      <c r="S951" s="1" t="e">
        <f aca="false">IF(AND(#REF!&lt;&gt;#REF!,#REF!=#REF!,M951="positive",M952="negative"),1,"")</f>
        <v>#REF!</v>
      </c>
      <c r="T951" s="1" t="e">
        <f aca="false">IF(AND(#REF!=#REF!,K:K="stroke",M:M="positive",S951&lt;&gt;"1"),1,"")</f>
        <v>#REF!</v>
      </c>
      <c r="U951" s="1" t="e">
        <f aca="false">IF((AND(R951&lt;&gt;"",W951&lt;&gt;1,K:K="stroke",M:M="negative",#REF!=#REF!)),IF(W951&lt;&gt;0,"",1),"")</f>
        <v>#REF!</v>
      </c>
      <c r="V951" s="1" t="e">
        <f aca="false">IF(R951="","",(SUM(S951:U951)+W951))</f>
        <v>#REF!</v>
      </c>
      <c r="W951" s="1" t="e">
        <f aca="false">IF(#REF!&lt;&gt;#REF!,COUNTIFS($K$112:$K$1378,"up",#REF!,#REF!),"")</f>
        <v>#REF!</v>
      </c>
      <c r="X951" s="1" t="e">
        <f aca="false">IF(#REF!&lt;&gt;#REF!,COUNTIFS($K$112:$K$1378,"SRS",#REF!,#REF!),"")</f>
        <v>#REF!</v>
      </c>
      <c r="Y951" s="1" t="e">
        <f aca="false">IF(R951&lt;&gt;"",IF(R951=1,"",COUNTIFS($O$112:$O$1378,"&gt;40",#REF!,#REF!)),"")</f>
        <v>#REF!</v>
      </c>
      <c r="Z951" s="31" t="s">
        <v>91</v>
      </c>
      <c r="AA951" s="31"/>
      <c r="AB951" s="31"/>
      <c r="AC951" s="31"/>
      <c r="AD951" s="1"/>
      <c r="AE951" s="1"/>
      <c r="AF951" s="1"/>
      <c r="AG951" s="1"/>
      <c r="AH951" s="1"/>
    </row>
    <row r="952" customFormat="false" ht="15.75" hidden="false" customHeight="false" outlineLevel="0" collapsed="false">
      <c r="A952" s="14" t="n">
        <f aca="false">I952+(H952*60)+(G952*3600)</f>
        <v>66153</v>
      </c>
      <c r="B952" s="22" t="str">
        <f aca="false">CONCATENATE(D952,E952,F952,G952,H952,I952)</f>
        <v>201823182233</v>
      </c>
      <c r="C952" s="14" t="str">
        <f aca="false">CONCATENATE(D952,E952,F952)</f>
        <v>201823</v>
      </c>
      <c r="D952" s="14" t="n">
        <v>2018</v>
      </c>
      <c r="E952" s="14" t="n">
        <v>2</v>
      </c>
      <c r="F952" s="14" t="n">
        <v>3</v>
      </c>
      <c r="G952" s="14" t="n">
        <v>18</v>
      </c>
      <c r="H952" s="14" t="n">
        <v>22</v>
      </c>
      <c r="I952" s="14" t="n">
        <v>33</v>
      </c>
      <c r="J952" s="14" t="n">
        <v>33</v>
      </c>
      <c r="K952" s="14" t="s">
        <v>11</v>
      </c>
      <c r="L952" s="14" t="e">
        <f aca="false">IF(#REF!=#REF!,IF(K952="Stroke",IF(K953="Stroke",IF((J953-J952)&lt;0,1000+J953-J952,J953-J952),""),""),"")</f>
        <v>#REF!</v>
      </c>
      <c r="M952" s="14" t="s">
        <v>1</v>
      </c>
      <c r="N952" s="14" t="s">
        <v>2</v>
      </c>
      <c r="O952" s="14" t="n">
        <v>29</v>
      </c>
      <c r="P952" s="5" t="e">
        <f aca="false">IF(#REF!=#REF!,IF(K952="Stroke",IF(K953="Stroke",IF(#REF!=#REF!,IF(Q952=Q953,IF((J953-J952)&lt;0,1000+J953-J952-O952,J953-J952-O952),""),""),""),""),"")</f>
        <v>#REF!</v>
      </c>
      <c r="Q952" s="14" t="n">
        <v>1</v>
      </c>
      <c r="R952" s="5" t="e">
        <f aca="false">IF(#REF!&lt;&gt;#REF!,COUNTIFS($K$112:$K$1378,$K$112,#REF!,#REF!),"")</f>
        <v>#REF!</v>
      </c>
      <c r="S952" s="5" t="e">
        <f aca="false">IF(AND(#REF!&lt;&gt;#REF!,#REF!=#REF!,M952="positive",M953="negative"),1,"")</f>
        <v>#REF!</v>
      </c>
      <c r="T952" s="5" t="e">
        <f aca="false">IF(AND(#REF!=#REF!,K:K="stroke",M:M="positive",S952&lt;&gt;"1"),1,"")</f>
        <v>#REF!</v>
      </c>
      <c r="U952" s="5" t="e">
        <f aca="false">IF((AND(R952&lt;&gt;"",W952&lt;&gt;1,K:K="stroke",M:M="negative",#REF!=#REF!)),IF(W952&lt;&gt;0,"",1),"")</f>
        <v>#REF!</v>
      </c>
      <c r="V952" s="5" t="e">
        <f aca="false">IF(R952="","",(SUM(S952:U952)+W952))</f>
        <v>#REF!</v>
      </c>
      <c r="W952" s="5" t="e">
        <f aca="false">IF(#REF!&lt;&gt;#REF!,COUNTIFS($K$112:$K$1378,"up",#REF!,#REF!),"")</f>
        <v>#REF!</v>
      </c>
      <c r="X952" s="5" t="e">
        <f aca="false">IF(#REF!&lt;&gt;#REF!,COUNTIFS($K$112:$K$1378,"SRS",#REF!,#REF!),"")</f>
        <v>#REF!</v>
      </c>
      <c r="Y952" s="5" t="e">
        <f aca="false">IF(R952&lt;&gt;"",IF(R952=1,"",COUNTIFS($O$112:$O$1378,"&gt;40",#REF!,#REF!)),"")</f>
        <v>#REF!</v>
      </c>
      <c r="Z952" s="14" t="s">
        <v>114</v>
      </c>
      <c r="AA952" s="14"/>
      <c r="AB952" s="14"/>
      <c r="AC952" s="14"/>
      <c r="AD952" s="5"/>
      <c r="AE952" s="5"/>
      <c r="AF952" s="5"/>
      <c r="AG952" s="5"/>
      <c r="AH952" s="5"/>
    </row>
    <row r="953" customFormat="false" ht="15.75" hidden="false" customHeight="false" outlineLevel="0" collapsed="false">
      <c r="A953" s="31" t="n">
        <f aca="false">I953+(H953*60)+(G953*3600)</f>
        <v>66153</v>
      </c>
      <c r="B953" s="32" t="str">
        <f aca="false">CONCATENATE(D953,E953,F953,G953,H953,I953)</f>
        <v>201823182233</v>
      </c>
      <c r="C953" s="31" t="str">
        <f aca="false">CONCATENATE(D953,E953,F953)</f>
        <v>201823</v>
      </c>
      <c r="D953" s="31" t="n">
        <v>2018</v>
      </c>
      <c r="E953" s="31" t="n">
        <v>2</v>
      </c>
      <c r="F953" s="31" t="n">
        <v>3</v>
      </c>
      <c r="G953" s="31" t="n">
        <v>18</v>
      </c>
      <c r="H953" s="31" t="n">
        <v>22</v>
      </c>
      <c r="I953" s="31" t="n">
        <v>33</v>
      </c>
      <c r="J953" s="31" t="n">
        <v>82</v>
      </c>
      <c r="K953" s="31" t="s">
        <v>11</v>
      </c>
      <c r="L953" s="31" t="e">
        <f aca="false">IF(#REF!=#REF!,IF(K953="Stroke",IF(K954="Stroke",IF((J954-J953)&lt;0,1000+J954-J953,J954-J953),""),""),"")</f>
        <v>#REF!</v>
      </c>
      <c r="M953" s="31" t="s">
        <v>1</v>
      </c>
      <c r="N953" s="31" t="s">
        <v>2</v>
      </c>
      <c r="O953" s="31" t="n">
        <v>29</v>
      </c>
      <c r="P953" s="1" t="e">
        <f aca="false">IF(#REF!=#REF!,IF(K953="Stroke",IF(K954="Stroke",IF(#REF!=#REF!,IF(Q953=Q954,IF((J954-J953)&lt;0,1000+J954-J953-O953,J954-J953-O953),""),""),""),""),"")</f>
        <v>#REF!</v>
      </c>
      <c r="Q953" s="31" t="n">
        <v>1</v>
      </c>
      <c r="R953" s="1" t="e">
        <f aca="false">IF(#REF!&lt;&gt;#REF!,COUNTIFS($K$112:$K$1378,$K$112,#REF!,#REF!),"")</f>
        <v>#REF!</v>
      </c>
      <c r="S953" s="1" t="e">
        <f aca="false">IF(AND(#REF!&lt;&gt;#REF!,#REF!=#REF!,M953="positive",M954="negative"),1,"")</f>
        <v>#REF!</v>
      </c>
      <c r="T953" s="1" t="e">
        <f aca="false">IF(AND(#REF!=#REF!,K:K="stroke",M:M="positive",S953&lt;&gt;"1"),1,"")</f>
        <v>#REF!</v>
      </c>
      <c r="U953" s="1" t="e">
        <f aca="false">IF((AND(R953&lt;&gt;"",W953&lt;&gt;1,K:K="stroke",M:M="negative",#REF!=#REF!)),IF(W953&lt;&gt;0,"",1),"")</f>
        <v>#REF!</v>
      </c>
      <c r="V953" s="1" t="e">
        <f aca="false">IF(R953="","",(SUM(S953:U953)+W953))</f>
        <v>#REF!</v>
      </c>
      <c r="W953" s="1" t="e">
        <f aca="false">IF(#REF!&lt;&gt;#REF!,COUNTIFS($K$112:$K$1378,"up",#REF!,#REF!),"")</f>
        <v>#REF!</v>
      </c>
      <c r="X953" s="1" t="e">
        <f aca="false">IF(#REF!&lt;&gt;#REF!,COUNTIFS($K$112:$K$1378,"SRS",#REF!,#REF!),"")</f>
        <v>#REF!</v>
      </c>
      <c r="Y953" s="1" t="e">
        <f aca="false">IF(R953&lt;&gt;"",IF(R953=1,"",COUNTIFS($O$112:$O$1378,"&gt;40",#REF!,#REF!)),"")</f>
        <v>#REF!</v>
      </c>
      <c r="Z953" s="31" t="s">
        <v>115</v>
      </c>
      <c r="AA953" s="31"/>
      <c r="AB953" s="31"/>
      <c r="AC953" s="31"/>
    </row>
    <row r="954" customFormat="false" ht="15.75" hidden="false" customHeight="false" outlineLevel="0" collapsed="false">
      <c r="A954" s="31" t="n">
        <f aca="false">I954+(H954*60)+(G954*3600)</f>
        <v>66153</v>
      </c>
      <c r="B954" s="32" t="str">
        <f aca="false">CONCATENATE(D954,E954,F954,G954,H954,I954)</f>
        <v>201823182233</v>
      </c>
      <c r="C954" s="31" t="str">
        <f aca="false">CONCATENATE(D954,E954,F954)</f>
        <v>201823</v>
      </c>
      <c r="D954" s="31" t="n">
        <v>2018</v>
      </c>
      <c r="E954" s="31" t="n">
        <v>2</v>
      </c>
      <c r="F954" s="31" t="n">
        <v>3</v>
      </c>
      <c r="G954" s="31" t="n">
        <v>18</v>
      </c>
      <c r="H954" s="31" t="n">
        <v>22</v>
      </c>
      <c r="I954" s="31" t="n">
        <v>33</v>
      </c>
      <c r="J954" s="31" t="n">
        <v>84</v>
      </c>
      <c r="K954" s="31" t="s">
        <v>4</v>
      </c>
      <c r="L954" s="31" t="e">
        <f aca="false">IF(#REF!=#REF!,IF(K954="Stroke",IF(K955="Stroke",IF((J955-J954)&lt;0,1000+J955-J954,J955-J954),""),""),"")</f>
        <v>#REF!</v>
      </c>
      <c r="M954" s="31" t="s">
        <v>1</v>
      </c>
      <c r="N954" s="31" t="s">
        <v>2</v>
      </c>
      <c r="O954" s="31" t="n">
        <v>0</v>
      </c>
      <c r="P954" s="1" t="e">
        <f aca="false">IF(#REF!=#REF!,IF(K954="Stroke",IF(K955="Stroke",IF(#REF!=#REF!,IF(Q954=Q955,IF((J955-J954)&lt;0,1000+J955-J954-O954,J955-J954-O954),""),""),""),""),"")</f>
        <v>#REF!</v>
      </c>
      <c r="Q954" s="31" t="n">
        <v>1</v>
      </c>
      <c r="R954" s="1" t="e">
        <f aca="false">IF(#REF!&lt;&gt;#REF!,COUNTIFS($K$112:$K$1378,$K$112,#REF!,#REF!),"")</f>
        <v>#REF!</v>
      </c>
      <c r="S954" s="1" t="e">
        <f aca="false">IF(AND(#REF!&lt;&gt;#REF!,#REF!=#REF!,M954="positive",M955="negative"),1,"")</f>
        <v>#REF!</v>
      </c>
      <c r="T954" s="1" t="e">
        <f aca="false">IF(AND(#REF!=#REF!,K:K="stroke",M:M="positive",S954&lt;&gt;"1"),1,"")</f>
        <v>#REF!</v>
      </c>
      <c r="U954" s="1" t="e">
        <f aca="false">IF((AND(R954&lt;&gt;"",W954&lt;&gt;1,K:K="stroke",M:M="negative",#REF!=#REF!)),IF(W954&lt;&gt;0,"",1),"")</f>
        <v>#REF!</v>
      </c>
      <c r="V954" s="1" t="e">
        <f aca="false">IF(R954="","",(SUM(S954:U954)+W954))</f>
        <v>#REF!</v>
      </c>
      <c r="W954" s="1" t="e">
        <f aca="false">IF(#REF!&lt;&gt;#REF!,COUNTIFS($K$112:$K$1378,"up",#REF!,#REF!),"")</f>
        <v>#REF!</v>
      </c>
      <c r="X954" s="1" t="e">
        <f aca="false">IF(#REF!&lt;&gt;#REF!,COUNTIFS($K$112:$K$1378,"SRS",#REF!,#REF!),"")</f>
        <v>#REF!</v>
      </c>
      <c r="Y954" s="1" t="e">
        <f aca="false">IF(R954&lt;&gt;"",IF(R954=1,"",COUNTIFS($O$112:$O$1378,"&gt;40",#REF!,#REF!)),"")</f>
        <v>#REF!</v>
      </c>
      <c r="Z954" s="31" t="s">
        <v>116</v>
      </c>
      <c r="AA954" s="31"/>
      <c r="AB954" s="31"/>
      <c r="AC954" s="31"/>
    </row>
    <row r="955" customFormat="false" ht="15.75" hidden="false" customHeight="false" outlineLevel="0" collapsed="false">
      <c r="A955" s="31" t="n">
        <f aca="false">I955+(H955*60)+(G955*3600)</f>
        <v>66153</v>
      </c>
      <c r="B955" s="32" t="str">
        <f aca="false">CONCATENATE(D955,E955,F955,G955,H955,I955)</f>
        <v>201823182233</v>
      </c>
      <c r="C955" s="31" t="str">
        <f aca="false">CONCATENATE(D955,E955,F955)</f>
        <v>201823</v>
      </c>
      <c r="D955" s="31" t="n">
        <v>2018</v>
      </c>
      <c r="E955" s="31" t="n">
        <v>2</v>
      </c>
      <c r="F955" s="31" t="n">
        <v>3</v>
      </c>
      <c r="G955" s="31" t="n">
        <v>18</v>
      </c>
      <c r="H955" s="31" t="n">
        <v>22</v>
      </c>
      <c r="I955" s="31" t="n">
        <v>33</v>
      </c>
      <c r="J955" s="31" t="n">
        <v>162</v>
      </c>
      <c r="K955" s="31" t="s">
        <v>11</v>
      </c>
      <c r="L955" s="31" t="e">
        <f aca="false">IF(#REF!=#REF!,IF(K955="Stroke",IF(K956="Stroke",IF((J956-J955)&lt;0,1000+J956-J955,J956-J955),""),""),"")</f>
        <v>#REF!</v>
      </c>
      <c r="M955" s="31" t="s">
        <v>1</v>
      </c>
      <c r="N955" s="31" t="s">
        <v>2</v>
      </c>
      <c r="O955" s="31" t="n">
        <v>24</v>
      </c>
      <c r="P955" s="1" t="e">
        <f aca="false">IF(#REF!=#REF!,IF(K955="Stroke",IF(K956="Stroke",IF(#REF!=#REF!,IF(Q955=Q956,IF((J956-J955)&lt;0,1000+J956-J955-O955,J956-J955-O955),""),""),""),""),"")</f>
        <v>#REF!</v>
      </c>
      <c r="Q955" s="31" t="n">
        <v>1</v>
      </c>
      <c r="R955" s="1" t="e">
        <f aca="false">IF(#REF!&lt;&gt;#REF!,COUNTIFS($K$112:$K$1378,$K$112,#REF!,#REF!),"")</f>
        <v>#REF!</v>
      </c>
      <c r="S955" s="1" t="e">
        <f aca="false">IF(AND(#REF!&lt;&gt;#REF!,#REF!=#REF!,M955="positive",M956="negative"),1,"")</f>
        <v>#REF!</v>
      </c>
      <c r="T955" s="1" t="e">
        <f aca="false">IF(AND(#REF!=#REF!,K:K="stroke",M:M="positive",S955&lt;&gt;"1"),1,"")</f>
        <v>#REF!</v>
      </c>
      <c r="U955" s="1" t="e">
        <f aca="false">IF((AND(R955&lt;&gt;"",W955&lt;&gt;1,K:K="stroke",M:M="negative",#REF!=#REF!)),IF(W955&lt;&gt;0,"",1),"")</f>
        <v>#REF!</v>
      </c>
      <c r="V955" s="1" t="e">
        <f aca="false">IF(R955="","",(SUM(S955:U955)+W955))</f>
        <v>#REF!</v>
      </c>
      <c r="W955" s="1" t="e">
        <f aca="false">IF(#REF!&lt;&gt;#REF!,COUNTIFS($K$112:$K$1378,"up",#REF!,#REF!),"")</f>
        <v>#REF!</v>
      </c>
      <c r="X955" s="1" t="e">
        <f aca="false">IF(#REF!&lt;&gt;#REF!,COUNTIFS($K$112:$K$1378,"SRS",#REF!,#REF!),"")</f>
        <v>#REF!</v>
      </c>
      <c r="Y955" s="1" t="e">
        <f aca="false">IF(R955&lt;&gt;"",IF(R955=1,"",COUNTIFS($O$112:$O$1378,"&gt;40",#REF!,#REF!)),"")</f>
        <v>#REF!</v>
      </c>
      <c r="Z955" s="31" t="s">
        <v>115</v>
      </c>
      <c r="AA955" s="31"/>
      <c r="AB955" s="31"/>
      <c r="AC955" s="31"/>
    </row>
    <row r="956" customFormat="false" ht="15.75" hidden="false" customHeight="false" outlineLevel="0" collapsed="false">
      <c r="A956" s="31" t="n">
        <f aca="false">I956+(H956*60)+(G956*3600)</f>
        <v>66153</v>
      </c>
      <c r="B956" s="32" t="str">
        <f aca="false">CONCATENATE(D956,E956,F956,G956,H956,I956)</f>
        <v>201823182233</v>
      </c>
      <c r="C956" s="31" t="str">
        <f aca="false">CONCATENATE(D956,E956,F956)</f>
        <v>201823</v>
      </c>
      <c r="D956" s="31" t="n">
        <v>2018</v>
      </c>
      <c r="E956" s="31" t="n">
        <v>2</v>
      </c>
      <c r="F956" s="31" t="n">
        <v>3</v>
      </c>
      <c r="G956" s="31" t="n">
        <v>18</v>
      </c>
      <c r="H956" s="31" t="n">
        <v>22</v>
      </c>
      <c r="I956" s="31" t="n">
        <v>33</v>
      </c>
      <c r="J956" s="31" t="n">
        <v>193</v>
      </c>
      <c r="K956" s="31" t="s">
        <v>11</v>
      </c>
      <c r="L956" s="31" t="e">
        <f aca="false">IF(#REF!=#REF!,IF(K956="Stroke",IF(K957="Stroke",IF((J957-J956)&lt;0,1000+J957-J956,J957-J956),""),""),"")</f>
        <v>#REF!</v>
      </c>
      <c r="M956" s="31" t="s">
        <v>1</v>
      </c>
      <c r="N956" s="31" t="s">
        <v>2</v>
      </c>
      <c r="O956" s="31" t="n">
        <v>132</v>
      </c>
      <c r="P956" s="1" t="e">
        <f aca="false">IF(#REF!=#REF!,IF(K956="Stroke",IF(K957="Stroke",IF(#REF!=#REF!,IF(Q956=Q957,IF((J957-J956)&lt;0,1000+J957-J956-O956,J957-J956-O956),""),""),""),""),"")</f>
        <v>#REF!</v>
      </c>
      <c r="Q956" s="31" t="n">
        <v>1</v>
      </c>
      <c r="R956" s="1" t="e">
        <f aca="false">IF(#REF!&lt;&gt;#REF!,COUNTIFS($K$112:$K$1378,$K$112,#REF!,#REF!),"")</f>
        <v>#REF!</v>
      </c>
      <c r="S956" s="1" t="e">
        <f aca="false">IF(AND(#REF!&lt;&gt;#REF!,#REF!=#REF!,M956="positive",M957="negative"),1,"")</f>
        <v>#REF!</v>
      </c>
      <c r="T956" s="1" t="e">
        <f aca="false">IF(AND(#REF!=#REF!,K:K="stroke",M:M="positive",S956&lt;&gt;"1"),1,"")</f>
        <v>#REF!</v>
      </c>
      <c r="U956" s="1" t="e">
        <f aca="false">IF((AND(R956&lt;&gt;"",W956&lt;&gt;1,K:K="stroke",M:M="negative",#REF!=#REF!)),IF(W956&lt;&gt;0,"",1),"")</f>
        <v>#REF!</v>
      </c>
      <c r="V956" s="1" t="e">
        <f aca="false">IF(R956="","",(SUM(S956:U956)+W956))</f>
        <v>#REF!</v>
      </c>
      <c r="W956" s="1" t="e">
        <f aca="false">IF(#REF!&lt;&gt;#REF!,COUNTIFS($K$112:$K$1378,"up",#REF!,#REF!),"")</f>
        <v>#REF!</v>
      </c>
      <c r="X956" s="1" t="e">
        <f aca="false">IF(#REF!&lt;&gt;#REF!,COUNTIFS($K$112:$K$1378,"SRS",#REF!,#REF!),"")</f>
        <v>#REF!</v>
      </c>
      <c r="Y956" s="1" t="e">
        <f aca="false">IF(R956&lt;&gt;"",IF(R956=1,"",COUNTIFS($O$112:$O$1378,"&gt;40",#REF!,#REF!)),"")</f>
        <v>#REF!</v>
      </c>
      <c r="Z956" s="31" t="s">
        <v>115</v>
      </c>
      <c r="AA956" s="31"/>
      <c r="AB956" s="31"/>
      <c r="AC956" s="31"/>
    </row>
    <row r="957" customFormat="false" ht="15.75" hidden="false" customHeight="false" outlineLevel="0" collapsed="false">
      <c r="A957" s="31" t="n">
        <f aca="false">I957+(H957*60)+(G957*3600)</f>
        <v>66153</v>
      </c>
      <c r="B957" s="32" t="str">
        <f aca="false">CONCATENATE(D957,E957,F957,G957,H957,I957)</f>
        <v>201823182233</v>
      </c>
      <c r="C957" s="31" t="str">
        <f aca="false">CONCATENATE(D957,E957,F957)</f>
        <v>201823</v>
      </c>
      <c r="D957" s="31" t="n">
        <v>2018</v>
      </c>
      <c r="E957" s="31" t="n">
        <v>2</v>
      </c>
      <c r="F957" s="31" t="n">
        <v>3</v>
      </c>
      <c r="G957" s="31" t="n">
        <v>18</v>
      </c>
      <c r="H957" s="31" t="n">
        <v>22</v>
      </c>
      <c r="I957" s="31" t="n">
        <v>33</v>
      </c>
      <c r="J957" s="31" t="n">
        <v>197</v>
      </c>
      <c r="K957" s="31" t="s">
        <v>4</v>
      </c>
      <c r="L957" s="31" t="e">
        <f aca="false">IF(#REF!=#REF!,IF(K957="Stroke",IF(K958="Stroke",IF((J958-J957)&lt;0,1000+J958-J957,J958-J957),""),""),"")</f>
        <v>#REF!</v>
      </c>
      <c r="M957" s="31" t="s">
        <v>1</v>
      </c>
      <c r="N957" s="31" t="s">
        <v>2</v>
      </c>
      <c r="O957" s="31" t="n">
        <v>0</v>
      </c>
      <c r="P957" s="1" t="e">
        <f aca="false">IF(#REF!=#REF!,IF(K957="Stroke",IF(K958="Stroke",IF(#REF!=#REF!,IF(Q957=Q958,IF((J958-J957)&lt;0,1000+J958-J957-O957,J958-J957-O957),""),""),""),""),"")</f>
        <v>#REF!</v>
      </c>
      <c r="Q957" s="31" t="n">
        <v>1</v>
      </c>
      <c r="R957" s="1" t="e">
        <f aca="false">IF(#REF!&lt;&gt;#REF!,COUNTIFS($K$112:$K$1378,$K$112,#REF!,#REF!),"")</f>
        <v>#REF!</v>
      </c>
      <c r="S957" s="1" t="e">
        <f aca="false">IF(AND(#REF!&lt;&gt;#REF!,#REF!=#REF!,M957="positive",M958="negative"),1,"")</f>
        <v>#REF!</v>
      </c>
      <c r="T957" s="1" t="e">
        <f aca="false">IF(AND(#REF!=#REF!,K:K="stroke",M:M="positive",S957&lt;&gt;"1"),1,"")</f>
        <v>#REF!</v>
      </c>
      <c r="U957" s="1" t="e">
        <f aca="false">IF((AND(R957&lt;&gt;"",W957&lt;&gt;1,K:K="stroke",M:M="negative",#REF!=#REF!)),IF(W957&lt;&gt;0,"",1),"")</f>
        <v>#REF!</v>
      </c>
      <c r="V957" s="1" t="e">
        <f aca="false">IF(R957="","",(SUM(S957:U957)+W957))</f>
        <v>#REF!</v>
      </c>
      <c r="W957" s="1" t="e">
        <f aca="false">IF(#REF!&lt;&gt;#REF!,COUNTIFS($K$112:$K$1378,"up",#REF!,#REF!),"")</f>
        <v>#REF!</v>
      </c>
      <c r="X957" s="1" t="e">
        <f aca="false">IF(#REF!&lt;&gt;#REF!,COUNTIFS($K$112:$K$1378,"SRS",#REF!,#REF!),"")</f>
        <v>#REF!</v>
      </c>
      <c r="Y957" s="1" t="e">
        <f aca="false">IF(R957&lt;&gt;"",IF(R957=1,"",COUNTIFS($O$112:$O$1378,"&gt;40",#REF!,#REF!)),"")</f>
        <v>#REF!</v>
      </c>
      <c r="Z957" s="31" t="s">
        <v>117</v>
      </c>
      <c r="AA957" s="31"/>
      <c r="AB957" s="31"/>
      <c r="AC957" s="31"/>
    </row>
    <row r="958" customFormat="false" ht="15.75" hidden="false" customHeight="false" outlineLevel="0" collapsed="false">
      <c r="A958" s="31" t="n">
        <f aca="false">I958+(H958*60)+(G958*3600)</f>
        <v>66153</v>
      </c>
      <c r="B958" s="32" t="str">
        <f aca="false">CONCATENATE(D958,E958,F958,G958,H958,I958)</f>
        <v>201823182233</v>
      </c>
      <c r="C958" s="31" t="str">
        <f aca="false">CONCATENATE(D958,E958,F958)</f>
        <v>201823</v>
      </c>
      <c r="D958" s="31" t="n">
        <v>2018</v>
      </c>
      <c r="E958" s="31" t="n">
        <v>2</v>
      </c>
      <c r="F958" s="31" t="n">
        <v>3</v>
      </c>
      <c r="G958" s="31" t="n">
        <v>18</v>
      </c>
      <c r="H958" s="31" t="n">
        <v>22</v>
      </c>
      <c r="I958" s="31" t="n">
        <v>33</v>
      </c>
      <c r="J958" s="31" t="n">
        <v>209</v>
      </c>
      <c r="K958" s="31" t="s">
        <v>4</v>
      </c>
      <c r="L958" s="31" t="e">
        <f aca="false">IF(#REF!=#REF!,IF(K958="Stroke",IF(K959="Stroke",IF((J959-J958)&lt;0,1000+J959-J958,J959-J958),""),""),"")</f>
        <v>#REF!</v>
      </c>
      <c r="M958" s="31" t="s">
        <v>1</v>
      </c>
      <c r="N958" s="31" t="s">
        <v>2</v>
      </c>
      <c r="O958" s="31" t="n">
        <v>0</v>
      </c>
      <c r="P958" s="1" t="e">
        <f aca="false">IF(#REF!=#REF!,IF(K958="Stroke",IF(K959="Stroke",IF(#REF!=#REF!,IF(Q958=Q959,IF((J959-J958)&lt;0,1000+J959-J958-O958,J959-J958-O958),""),""),""),""),"")</f>
        <v>#REF!</v>
      </c>
      <c r="Q958" s="31" t="n">
        <v>1</v>
      </c>
      <c r="R958" s="1" t="e">
        <f aca="false">IF(#REF!&lt;&gt;#REF!,COUNTIFS($K$112:$K$1378,$K$112,#REF!,#REF!),"")</f>
        <v>#REF!</v>
      </c>
      <c r="S958" s="1" t="e">
        <f aca="false">IF(AND(#REF!&lt;&gt;#REF!,#REF!=#REF!,M958="positive",M959="negative"),1,"")</f>
        <v>#REF!</v>
      </c>
      <c r="T958" s="1" t="e">
        <f aca="false">IF(AND(#REF!=#REF!,K:K="stroke",M:M="positive",S958&lt;&gt;"1"),1,"")</f>
        <v>#REF!</v>
      </c>
      <c r="U958" s="1" t="e">
        <f aca="false">IF((AND(R958&lt;&gt;"",W958&lt;&gt;1,K:K="stroke",M:M="negative",#REF!=#REF!)),IF(W958&lt;&gt;0,"",1),"")</f>
        <v>#REF!</v>
      </c>
      <c r="V958" s="1" t="e">
        <f aca="false">IF(R958="","",(SUM(S958:U958)+W958))</f>
        <v>#REF!</v>
      </c>
      <c r="W958" s="1" t="e">
        <f aca="false">IF(#REF!&lt;&gt;#REF!,COUNTIFS($K$112:$K$1378,"up",#REF!,#REF!),"")</f>
        <v>#REF!</v>
      </c>
      <c r="X958" s="1" t="e">
        <f aca="false">IF(#REF!&lt;&gt;#REF!,COUNTIFS($K$112:$K$1378,"SRS",#REF!,#REF!),"")</f>
        <v>#REF!</v>
      </c>
      <c r="Y958" s="1" t="e">
        <f aca="false">IF(R958&lt;&gt;"",IF(R958=1,"",COUNTIFS($O$112:$O$1378,"&gt;40",#REF!,#REF!)),"")</f>
        <v>#REF!</v>
      </c>
      <c r="Z958" s="31" t="s">
        <v>117</v>
      </c>
      <c r="AA958" s="31"/>
      <c r="AB958" s="31"/>
      <c r="AC958" s="31"/>
    </row>
    <row r="959" customFormat="false" ht="15.75" hidden="false" customHeight="false" outlineLevel="0" collapsed="false">
      <c r="A959" s="31" t="n">
        <f aca="false">I959+(H959*60)+(G959*3600)</f>
        <v>66153</v>
      </c>
      <c r="B959" s="32" t="str">
        <f aca="false">CONCATENATE(D959,E959,F959,G959,H959,I959)</f>
        <v>201823182233</v>
      </c>
      <c r="C959" s="31" t="str">
        <f aca="false">CONCATENATE(D959,E959,F959)</f>
        <v>201823</v>
      </c>
      <c r="D959" s="31" t="n">
        <v>2018</v>
      </c>
      <c r="E959" s="31" t="n">
        <v>2</v>
      </c>
      <c r="F959" s="31" t="n">
        <v>3</v>
      </c>
      <c r="G959" s="31" t="n">
        <v>18</v>
      </c>
      <c r="H959" s="31" t="n">
        <v>22</v>
      </c>
      <c r="I959" s="31" t="n">
        <v>33</v>
      </c>
      <c r="J959" s="31" t="n">
        <v>235</v>
      </c>
      <c r="K959" s="31" t="s">
        <v>4</v>
      </c>
      <c r="L959" s="31" t="e">
        <f aca="false">IF(#REF!=#REF!,IF(K959="Stroke",IF(K960="Stroke",IF((J960-J959)&lt;0,1000+J960-J959,J960-J959),""),""),"")</f>
        <v>#REF!</v>
      </c>
      <c r="M959" s="31" t="s">
        <v>1</v>
      </c>
      <c r="N959" s="31" t="s">
        <v>2</v>
      </c>
      <c r="O959" s="31" t="n">
        <v>0</v>
      </c>
      <c r="P959" s="1" t="e">
        <f aca="false">IF(#REF!=#REF!,IF(K959="Stroke",IF(K960="Stroke",IF(#REF!=#REF!,IF(Q959=Q960,IF((J960-J959)&lt;0,1000+J960-J959-O959,J960-J959-O959),""),""),""),""),"")</f>
        <v>#REF!</v>
      </c>
      <c r="Q959" s="31" t="n">
        <v>1</v>
      </c>
      <c r="R959" s="1" t="e">
        <f aca="false">IF(#REF!&lt;&gt;#REF!,COUNTIFS($K$112:$K$1378,$K$112,#REF!,#REF!),"")</f>
        <v>#REF!</v>
      </c>
      <c r="S959" s="1" t="e">
        <f aca="false">IF(AND(#REF!&lt;&gt;#REF!,#REF!=#REF!,M959="positive",M960="negative"),1,"")</f>
        <v>#REF!</v>
      </c>
      <c r="T959" s="1" t="e">
        <f aca="false">IF(AND(#REF!=#REF!,K:K="stroke",M:M="positive",S959&lt;&gt;"1"),1,"")</f>
        <v>#REF!</v>
      </c>
      <c r="U959" s="1" t="e">
        <f aca="false">IF((AND(R959&lt;&gt;"",W959&lt;&gt;1,K:K="stroke",M:M="negative",#REF!=#REF!)),IF(W959&lt;&gt;0,"",1),"")</f>
        <v>#REF!</v>
      </c>
      <c r="V959" s="1" t="e">
        <f aca="false">IF(R959="","",(SUM(S959:U959)+W959))</f>
        <v>#REF!</v>
      </c>
      <c r="W959" s="1" t="e">
        <f aca="false">IF(#REF!&lt;&gt;#REF!,COUNTIFS($K$112:$K$1378,"up",#REF!,#REF!),"")</f>
        <v>#REF!</v>
      </c>
      <c r="X959" s="1" t="e">
        <f aca="false">IF(#REF!&lt;&gt;#REF!,COUNTIFS($K$112:$K$1378,"SRS",#REF!,#REF!),"")</f>
        <v>#REF!</v>
      </c>
      <c r="Y959" s="1" t="e">
        <f aca="false">IF(R959&lt;&gt;"",IF(R959=1,"",COUNTIFS($O$112:$O$1378,"&gt;40",#REF!,#REF!)),"")</f>
        <v>#REF!</v>
      </c>
      <c r="Z959" s="31" t="s">
        <v>117</v>
      </c>
      <c r="AA959" s="31"/>
      <c r="AB959" s="31"/>
      <c r="AC959" s="31"/>
    </row>
    <row r="960" s="5" customFormat="true" ht="15.75" hidden="false" customHeight="false" outlineLevel="0" collapsed="false">
      <c r="A960" s="31" t="n">
        <f aca="false">I960+(H960*60)+(G960*3600)</f>
        <v>66153</v>
      </c>
      <c r="B960" s="32" t="str">
        <f aca="false">CONCATENATE(D960,E960,F960,G960,H960,I960)</f>
        <v>201823182233</v>
      </c>
      <c r="C960" s="31" t="str">
        <f aca="false">CONCATENATE(D960,E960,F960)</f>
        <v>201823</v>
      </c>
      <c r="D960" s="31" t="n">
        <v>2018</v>
      </c>
      <c r="E960" s="31" t="n">
        <v>2</v>
      </c>
      <c r="F960" s="31" t="n">
        <v>3</v>
      </c>
      <c r="G960" s="31" t="n">
        <v>18</v>
      </c>
      <c r="H960" s="31" t="n">
        <v>22</v>
      </c>
      <c r="I960" s="31" t="n">
        <v>33</v>
      </c>
      <c r="J960" s="31" t="n">
        <v>290</v>
      </c>
      <c r="K960" s="31" t="s">
        <v>4</v>
      </c>
      <c r="L960" s="31" t="e">
        <f aca="false">IF(#REF!=#REF!,IF(K960="Stroke",IF(K961="Stroke",IF((J961-J960)&lt;0,1000+J961-J960,J961-J960),""),""),"")</f>
        <v>#REF!</v>
      </c>
      <c r="M960" s="31" t="s">
        <v>1</v>
      </c>
      <c r="N960" s="31" t="s">
        <v>2</v>
      </c>
      <c r="O960" s="31" t="n">
        <v>0</v>
      </c>
      <c r="P960" s="1" t="e">
        <f aca="false">IF(#REF!=#REF!,IF(K960="Stroke",IF(K961="Stroke",IF(#REF!=#REF!,IF(Q960=Q961,IF((J961-J960)&lt;0,1000+J961-J960-O960,J961-J960-O960),""),""),""),""),"")</f>
        <v>#REF!</v>
      </c>
      <c r="Q960" s="31" t="n">
        <v>1</v>
      </c>
      <c r="R960" s="1" t="e">
        <f aca="false">IF(#REF!&lt;&gt;#REF!,COUNTIFS($K$112:$K$1378,$K$112,#REF!,#REF!),"")</f>
        <v>#REF!</v>
      </c>
      <c r="S960" s="1" t="e">
        <f aca="false">IF(AND(#REF!&lt;&gt;#REF!,#REF!=#REF!,M960="positive",M961="negative"),1,"")</f>
        <v>#REF!</v>
      </c>
      <c r="T960" s="1" t="e">
        <f aca="false">IF(AND(#REF!=#REF!,K:K="stroke",M:M="positive",S960&lt;&gt;"1"),1,"")</f>
        <v>#REF!</v>
      </c>
      <c r="U960" s="1" t="e">
        <f aca="false">IF((AND(R960&lt;&gt;"",W960&lt;&gt;1,K:K="stroke",M:M="negative",#REF!=#REF!)),IF(W960&lt;&gt;0,"",1),"")</f>
        <v>#REF!</v>
      </c>
      <c r="V960" s="1" t="e">
        <f aca="false">IF(R960="","",(SUM(S960:U960)+W960))</f>
        <v>#REF!</v>
      </c>
      <c r="W960" s="1" t="e">
        <f aca="false">IF(#REF!&lt;&gt;#REF!,COUNTIFS($K$112:$K$1378,"up",#REF!,#REF!),"")</f>
        <v>#REF!</v>
      </c>
      <c r="X960" s="1" t="e">
        <f aca="false">IF(#REF!&lt;&gt;#REF!,COUNTIFS($K$112:$K$1378,"SRS",#REF!,#REF!),"")</f>
        <v>#REF!</v>
      </c>
      <c r="Y960" s="1" t="e">
        <f aca="false">IF(R960&lt;&gt;"",IF(R960=1,"",COUNTIFS($O$112:$O$1378,"&gt;40",#REF!,#REF!)),"")</f>
        <v>#REF!</v>
      </c>
      <c r="Z960" s="31" t="s">
        <v>116</v>
      </c>
      <c r="AA960" s="31"/>
      <c r="AB960" s="31"/>
      <c r="AC960" s="31"/>
      <c r="AD960" s="1"/>
      <c r="AE960" s="1"/>
      <c r="AF960" s="1"/>
      <c r="AG960" s="1"/>
      <c r="AH960" s="1"/>
    </row>
    <row r="961" customFormat="false" ht="15.75" hidden="false" customHeight="false" outlineLevel="0" collapsed="false">
      <c r="A961" s="14" t="n">
        <f aca="false">I961+(H961*60)+(G961*3600)</f>
        <v>66225</v>
      </c>
      <c r="B961" s="22" t="str">
        <f aca="false">CONCATENATE(D961,E961,F961,G961,H961,I961)</f>
        <v>201823182345</v>
      </c>
      <c r="C961" s="14" t="str">
        <f aca="false">CONCATENATE(D961,E961,F961)</f>
        <v>201823</v>
      </c>
      <c r="D961" s="14" t="n">
        <v>2018</v>
      </c>
      <c r="E961" s="14" t="n">
        <v>2</v>
      </c>
      <c r="F961" s="14" t="n">
        <v>3</v>
      </c>
      <c r="G961" s="14" t="n">
        <v>18</v>
      </c>
      <c r="H961" s="14" t="n">
        <v>23</v>
      </c>
      <c r="I961" s="14" t="n">
        <v>45</v>
      </c>
      <c r="J961" s="14" t="n">
        <v>687</v>
      </c>
      <c r="K961" s="14" t="s">
        <v>11</v>
      </c>
      <c r="L961" s="14" t="e">
        <f aca="false">IF(#REF!=#REF!,IF(K961="Stroke",IF(K962="Stroke",IF((J962-J961)&lt;0,1000+J962-J961,J962-J961),""),""),"")</f>
        <v>#REF!</v>
      </c>
      <c r="M961" s="14" t="s">
        <v>1</v>
      </c>
      <c r="N961" s="14" t="s">
        <v>2</v>
      </c>
      <c r="O961" s="14" t="n">
        <v>18</v>
      </c>
      <c r="P961" s="5" t="e">
        <f aca="false">IF(#REF!=#REF!,IF(K961="Stroke",IF(K962="Stroke",IF(#REF!=#REF!,IF(Q961=Q962,IF((J962-J961)&lt;0,1000+J962-J961-O961,J962-J961-O961),""),""),""),""),"")</f>
        <v>#REF!</v>
      </c>
      <c r="Q961" s="14" t="n">
        <v>1</v>
      </c>
      <c r="R961" s="5" t="e">
        <f aca="false">IF(#REF!&lt;&gt;#REF!,COUNTIFS($K$112:$K$1378,$K$112,#REF!,#REF!),"")</f>
        <v>#REF!</v>
      </c>
      <c r="S961" s="5" t="e">
        <f aca="false">IF(AND(#REF!&lt;&gt;#REF!,#REF!=#REF!,M961="positive",M962="negative"),1,"")</f>
        <v>#REF!</v>
      </c>
      <c r="T961" s="5" t="e">
        <f aca="false">IF(AND(#REF!=#REF!,K:K="stroke",M:M="positive",S961&lt;&gt;"1"),1,"")</f>
        <v>#REF!</v>
      </c>
      <c r="U961" s="5" t="e">
        <f aca="false">IF((AND(R961&lt;&gt;"",W961&lt;&gt;1,K:K="stroke",M:M="negative",#REF!=#REF!)),IF(W961&lt;&gt;0,"",1),"")</f>
        <v>#REF!</v>
      </c>
      <c r="V961" s="5" t="e">
        <f aca="false">IF(R961="","",(SUM(S961:U961)+W961))</f>
        <v>#REF!</v>
      </c>
      <c r="W961" s="5" t="e">
        <f aca="false">IF(#REF!&lt;&gt;#REF!,COUNTIFS($K$112:$K$1378,"up",#REF!,#REF!),"")</f>
        <v>#REF!</v>
      </c>
      <c r="X961" s="5" t="e">
        <f aca="false">IF(#REF!&lt;&gt;#REF!,COUNTIFS($K$112:$K$1378,"SRS",#REF!,#REF!),"")</f>
        <v>#REF!</v>
      </c>
      <c r="Y961" s="5" t="e">
        <f aca="false">IF(R961&lt;&gt;"",IF(R961=1,"",COUNTIFS($O$112:$O$1378,"&gt;40",#REF!,#REF!)),"")</f>
        <v>#REF!</v>
      </c>
      <c r="Z961" s="14" t="s">
        <v>114</v>
      </c>
      <c r="AA961" s="14"/>
      <c r="AB961" s="14"/>
      <c r="AC961" s="14"/>
      <c r="AD961" s="5"/>
      <c r="AE961" s="5"/>
      <c r="AF961" s="5"/>
      <c r="AG961" s="5"/>
      <c r="AH961" s="5"/>
    </row>
    <row r="962" s="5" customFormat="true" ht="15.75" hidden="false" customHeight="false" outlineLevel="0" collapsed="false">
      <c r="A962" s="31" t="n">
        <f aca="false">I962+(H962*60)+(G962*3600)</f>
        <v>66225</v>
      </c>
      <c r="B962" s="32" t="str">
        <f aca="false">CONCATENATE(D962,E962,F962,G962,H962,I962)</f>
        <v>201823182345</v>
      </c>
      <c r="C962" s="31" t="str">
        <f aca="false">CONCATENATE(D962,E962,F962)</f>
        <v>201823</v>
      </c>
      <c r="D962" s="31" t="n">
        <v>2018</v>
      </c>
      <c r="E962" s="31" t="n">
        <v>2</v>
      </c>
      <c r="F962" s="31" t="n">
        <v>3</v>
      </c>
      <c r="G962" s="31" t="n">
        <v>18</v>
      </c>
      <c r="H962" s="31" t="n">
        <v>23</v>
      </c>
      <c r="I962" s="31" t="n">
        <v>45</v>
      </c>
      <c r="J962" s="31" t="n">
        <v>725</v>
      </c>
      <c r="K962" s="31" t="s">
        <v>11</v>
      </c>
      <c r="L962" s="31" t="e">
        <f aca="false">IF(#REF!=#REF!,IF(K962="Stroke",IF(K963="Stroke",IF((J963-J962)&lt;0,1000+J963-J962,J963-J962),""),""),"")</f>
        <v>#REF!</v>
      </c>
      <c r="M962" s="31" t="s">
        <v>1</v>
      </c>
      <c r="N962" s="31" t="s">
        <v>2</v>
      </c>
      <c r="O962" s="31" t="n">
        <v>13</v>
      </c>
      <c r="P962" s="1" t="e">
        <f aca="false">IF(#REF!=#REF!,IF(K962="Stroke",IF(K963="Stroke",IF(#REF!=#REF!,IF(Q962=Q963,IF((J963-J962)&lt;0,1000+J963-J962-O962,J963-J962-O962),""),""),""),""),"")</f>
        <v>#REF!</v>
      </c>
      <c r="Q962" s="31" t="n">
        <v>2</v>
      </c>
      <c r="R962" s="1" t="e">
        <f aca="false">IF(#REF!&lt;&gt;#REF!,COUNTIFS($K$112:$K$1378,$K$112,#REF!,#REF!),"")</f>
        <v>#REF!</v>
      </c>
      <c r="S962" s="1" t="e">
        <f aca="false">IF(AND(#REF!&lt;&gt;#REF!,#REF!=#REF!,M962="positive",M963="negative"),1,"")</f>
        <v>#REF!</v>
      </c>
      <c r="T962" s="1" t="e">
        <f aca="false">IF(AND(#REF!=#REF!,K:K="stroke",M:M="positive",S962&lt;&gt;"1"),1,"")</f>
        <v>#REF!</v>
      </c>
      <c r="U962" s="1" t="e">
        <f aca="false">IF((AND(R962&lt;&gt;"",W962&lt;&gt;1,K:K="stroke",M:M="negative",#REF!=#REF!)),IF(W962&lt;&gt;0,"",1),"")</f>
        <v>#REF!</v>
      </c>
      <c r="V962" s="1" t="e">
        <f aca="false">IF(R962="","",(SUM(S962:U962)+W962))</f>
        <v>#REF!</v>
      </c>
      <c r="W962" s="1" t="e">
        <f aca="false">IF(#REF!&lt;&gt;#REF!,COUNTIFS($K$112:$K$1378,"up",#REF!,#REF!),"")</f>
        <v>#REF!</v>
      </c>
      <c r="X962" s="1" t="e">
        <f aca="false">IF(#REF!&lt;&gt;#REF!,COUNTIFS($K$112:$K$1378,"SRS",#REF!,#REF!),"")</f>
        <v>#REF!</v>
      </c>
      <c r="Y962" s="1" t="e">
        <f aca="false">IF(R962&lt;&gt;"",IF(R962=1,"",COUNTIFS($O$112:$O$1378,"&gt;40",#REF!,#REF!)),"")</f>
        <v>#REF!</v>
      </c>
      <c r="Z962" s="31" t="s">
        <v>118</v>
      </c>
      <c r="AA962" s="31"/>
      <c r="AB962" s="31"/>
      <c r="AC962" s="31"/>
      <c r="AD962" s="1"/>
      <c r="AE962" s="1"/>
      <c r="AF962" s="1"/>
      <c r="AG962" s="1"/>
      <c r="AH962" s="1"/>
    </row>
    <row r="963" customFormat="false" ht="15.75" hidden="false" customHeight="false" outlineLevel="0" collapsed="false">
      <c r="A963" s="14" t="n">
        <f aca="false">I963+(H963*60)+(G963*3600)</f>
        <v>66543</v>
      </c>
      <c r="B963" s="22" t="str">
        <f aca="false">CONCATENATE(D963,E963,F963,G963,H963,I963)</f>
        <v>20182318293</v>
      </c>
      <c r="C963" s="14" t="str">
        <f aca="false">CONCATENATE(D963,E963,F963)</f>
        <v>201823</v>
      </c>
      <c r="D963" s="14" t="n">
        <v>2018</v>
      </c>
      <c r="E963" s="14" t="n">
        <v>2</v>
      </c>
      <c r="F963" s="14" t="n">
        <v>3</v>
      </c>
      <c r="G963" s="14" t="n">
        <v>18</v>
      </c>
      <c r="H963" s="14" t="n">
        <v>29</v>
      </c>
      <c r="I963" s="14" t="n">
        <v>3</v>
      </c>
      <c r="J963" s="14" t="n">
        <v>117</v>
      </c>
      <c r="K963" s="14" t="s">
        <v>11</v>
      </c>
      <c r="L963" s="14" t="e">
        <f aca="false">IF(#REF!=#REF!,IF(K963="Stroke",IF(K964="Stroke",IF((J964-J963)&lt;0,1000+J964-J963,J964-J963),""),""),"")</f>
        <v>#REF!</v>
      </c>
      <c r="M963" s="14" t="s">
        <v>1</v>
      </c>
      <c r="N963" s="14" t="s">
        <v>2</v>
      </c>
      <c r="O963" s="14" t="n">
        <v>24</v>
      </c>
      <c r="P963" s="5" t="e">
        <f aca="false">IF(#REF!=#REF!,IF(K963="Stroke",IF(K964="Stroke",IF(#REF!=#REF!,IF(Q963=Q964,IF((J964-J963)&lt;0,1000+J964-J963-O963,J964-J963-O963),""),""),""),""),"")</f>
        <v>#REF!</v>
      </c>
      <c r="Q963" s="14" t="n">
        <v>1</v>
      </c>
      <c r="R963" s="5" t="e">
        <f aca="false">IF(#REF!&lt;&gt;#REF!,COUNTIFS($K$112:$K$1378,$K$112,#REF!,#REF!),"")</f>
        <v>#REF!</v>
      </c>
      <c r="S963" s="5" t="e">
        <f aca="false">IF(AND(#REF!&lt;&gt;#REF!,#REF!=#REF!,M963="positive",M964="negative"),1,"")</f>
        <v>#REF!</v>
      </c>
      <c r="T963" s="5" t="e">
        <f aca="false">IF(AND(#REF!=#REF!,K:K="stroke",M:M="positive",S963&lt;&gt;"1"),1,"")</f>
        <v>#REF!</v>
      </c>
      <c r="U963" s="5" t="e">
        <f aca="false">IF((AND(R963&lt;&gt;"",W963&lt;&gt;1,K:K="stroke",M:M="negative",#REF!=#REF!)),IF(W963&lt;&gt;0,"",1),"")</f>
        <v>#REF!</v>
      </c>
      <c r="V963" s="5" t="e">
        <f aca="false">IF(R963="","",(SUM(S963:U963)+W963))</f>
        <v>#REF!</v>
      </c>
      <c r="W963" s="5" t="e">
        <f aca="false">IF(#REF!&lt;&gt;#REF!,COUNTIFS($K$112:$K$1378,"up",#REF!,#REF!),"")</f>
        <v>#REF!</v>
      </c>
      <c r="X963" s="5" t="e">
        <f aca="false">IF(#REF!&lt;&gt;#REF!,COUNTIFS($K$112:$K$1378,"SRS",#REF!,#REF!),"")</f>
        <v>#REF!</v>
      </c>
      <c r="Y963" s="5" t="e">
        <f aca="false">IF(R963&lt;&gt;"",IF(R963=1,"",COUNTIFS($O$112:$O$1378,"&gt;40",#REF!,#REF!)),"")</f>
        <v>#REF!</v>
      </c>
      <c r="Z963" s="14" t="s">
        <v>119</v>
      </c>
      <c r="AA963" s="14"/>
      <c r="AB963" s="14"/>
      <c r="AC963" s="14"/>
      <c r="AD963" s="5"/>
      <c r="AE963" s="5"/>
      <c r="AF963" s="5"/>
      <c r="AG963" s="5"/>
      <c r="AH963" s="5"/>
    </row>
    <row r="964" customFormat="false" ht="15.75" hidden="false" customHeight="false" outlineLevel="0" collapsed="false">
      <c r="A964" s="31" t="n">
        <f aca="false">I964+(H964*60)+(G964*3600)</f>
        <v>66543</v>
      </c>
      <c r="B964" s="32" t="str">
        <f aca="false">CONCATENATE(D964,E964,F964,G964,H964,I964)</f>
        <v>20182318293</v>
      </c>
      <c r="C964" s="31" t="str">
        <f aca="false">CONCATENATE(D964,E964,F964)</f>
        <v>201823</v>
      </c>
      <c r="D964" s="31" t="n">
        <v>2018</v>
      </c>
      <c r="E964" s="31" t="n">
        <v>2</v>
      </c>
      <c r="F964" s="31" t="n">
        <v>3</v>
      </c>
      <c r="G964" s="31" t="n">
        <v>18</v>
      </c>
      <c r="H964" s="31" t="n">
        <v>29</v>
      </c>
      <c r="I964" s="31" t="n">
        <v>3</v>
      </c>
      <c r="J964" s="31" t="n">
        <v>173</v>
      </c>
      <c r="K964" s="31" t="s">
        <v>11</v>
      </c>
      <c r="L964" s="31" t="e">
        <f aca="false">IF(#REF!=#REF!,IF(K964="Stroke",IF(K965="Stroke",IF((J965-J964)&lt;0,1000+J965-J964,J965-J964),""),""),"")</f>
        <v>#REF!</v>
      </c>
      <c r="M964" s="31" t="s">
        <v>1</v>
      </c>
      <c r="N964" s="31" t="s">
        <v>2</v>
      </c>
      <c r="O964" s="31" t="n">
        <v>14</v>
      </c>
      <c r="P964" s="1" t="e">
        <f aca="false">IF(#REF!=#REF!,IF(K964="Stroke",IF(K965="Stroke",IF(#REF!=#REF!,IF(Q964=Q965,IF((J965-J964)&lt;0,1000+J965-J964-O964,J965-J964-O964),""),""),""),""),"")</f>
        <v>#REF!</v>
      </c>
      <c r="Q964" s="31" t="n">
        <v>1</v>
      </c>
      <c r="R964" s="1" t="e">
        <f aca="false">IF(#REF!&lt;&gt;#REF!,COUNTIFS($K$112:$K$1378,$K$112,#REF!,#REF!),"")</f>
        <v>#REF!</v>
      </c>
      <c r="S964" s="1" t="e">
        <f aca="false">IF(AND(#REF!&lt;&gt;#REF!,#REF!=#REF!,M964="positive",M965="negative"),1,"")</f>
        <v>#REF!</v>
      </c>
      <c r="T964" s="1" t="e">
        <f aca="false">IF(AND(#REF!=#REF!,K:K="stroke",M:M="positive",S964&lt;&gt;"1"),1,"")</f>
        <v>#REF!</v>
      </c>
      <c r="U964" s="1" t="e">
        <f aca="false">IF((AND(R964&lt;&gt;"",W964&lt;&gt;1,K:K="stroke",M:M="negative",#REF!=#REF!)),IF(W964&lt;&gt;0,"",1),"")</f>
        <v>#REF!</v>
      </c>
      <c r="V964" s="1" t="e">
        <f aca="false">IF(R964="","",(SUM(S964:U964)+W964))</f>
        <v>#REF!</v>
      </c>
      <c r="W964" s="1" t="e">
        <f aca="false">IF(#REF!&lt;&gt;#REF!,COUNTIFS($K$112:$K$1378,"up",#REF!,#REF!),"")</f>
        <v>#REF!</v>
      </c>
      <c r="X964" s="1" t="e">
        <f aca="false">IF(#REF!&lt;&gt;#REF!,COUNTIFS($K$112:$K$1378,"SRS",#REF!,#REF!),"")</f>
        <v>#REF!</v>
      </c>
      <c r="Y964" s="1" t="e">
        <f aca="false">IF(R964&lt;&gt;"",IF(R964=1,"",COUNTIFS($O$112:$O$1378,"&gt;40",#REF!,#REF!)),"")</f>
        <v>#REF!</v>
      </c>
      <c r="Z964" s="31" t="s">
        <v>120</v>
      </c>
      <c r="AA964" s="31"/>
      <c r="AB964" s="31"/>
      <c r="AC964" s="31"/>
    </row>
    <row r="965" customFormat="false" ht="15.75" hidden="false" customHeight="false" outlineLevel="0" collapsed="false">
      <c r="A965" s="31" t="n">
        <f aca="false">I965+(H965*60)+(G965*3600)</f>
        <v>66543</v>
      </c>
      <c r="B965" s="32" t="str">
        <f aca="false">CONCATENATE(D965,E965,F965,G965,H965,I965)</f>
        <v>20182318293</v>
      </c>
      <c r="C965" s="31" t="str">
        <f aca="false">CONCATENATE(D965,E965,F965)</f>
        <v>201823</v>
      </c>
      <c r="D965" s="31" t="n">
        <v>2018</v>
      </c>
      <c r="E965" s="31" t="n">
        <v>2</v>
      </c>
      <c r="F965" s="31" t="n">
        <v>3</v>
      </c>
      <c r="G965" s="31" t="n">
        <v>18</v>
      </c>
      <c r="H965" s="31" t="n">
        <v>29</v>
      </c>
      <c r="I965" s="31" t="n">
        <v>3</v>
      </c>
      <c r="J965" s="31" t="n">
        <v>240</v>
      </c>
      <c r="K965" s="31" t="s">
        <v>11</v>
      </c>
      <c r="L965" s="31" t="e">
        <f aca="false">IF(#REF!=#REF!,IF(K965="Stroke",IF(K966="Stroke",IF((J966-J965)&lt;0,1000+J966-J965,J966-J965),""),""),"")</f>
        <v>#REF!</v>
      </c>
      <c r="M965" s="31" t="s">
        <v>1</v>
      </c>
      <c r="N965" s="31" t="s">
        <v>2</v>
      </c>
      <c r="O965" s="31" t="n">
        <v>61</v>
      </c>
      <c r="P965" s="1" t="e">
        <f aca="false">IF(#REF!=#REF!,IF(K965="Stroke",IF(K966="Stroke",IF(#REF!=#REF!,IF(Q965=Q966,IF((J966-J965)&lt;0,1000+J966-J965-O965,J966-J965-O965),""),""),""),""),"")</f>
        <v>#REF!</v>
      </c>
      <c r="Q965" s="31" t="n">
        <v>1</v>
      </c>
      <c r="R965" s="1" t="e">
        <f aca="false">IF(#REF!&lt;&gt;#REF!,COUNTIFS($K$112:$K$1378,$K$112,#REF!,#REF!),"")</f>
        <v>#REF!</v>
      </c>
      <c r="S965" s="1" t="e">
        <f aca="false">IF(AND(#REF!&lt;&gt;#REF!,#REF!=#REF!,M965="positive",M966="negative"),1,"")</f>
        <v>#REF!</v>
      </c>
      <c r="T965" s="1" t="e">
        <f aca="false">IF(AND(#REF!=#REF!,K:K="stroke",M:M="positive",S965&lt;&gt;"1"),1,"")</f>
        <v>#REF!</v>
      </c>
      <c r="U965" s="1" t="e">
        <f aca="false">IF((AND(R965&lt;&gt;"",W965&lt;&gt;1,K:K="stroke",M:M="negative",#REF!=#REF!)),IF(W965&lt;&gt;0,"",1),"")</f>
        <v>#REF!</v>
      </c>
      <c r="V965" s="1" t="e">
        <f aca="false">IF(R965="","",(SUM(S965:U965)+W965))</f>
        <v>#REF!</v>
      </c>
      <c r="W965" s="1" t="e">
        <f aca="false">IF(#REF!&lt;&gt;#REF!,COUNTIFS($K$112:$K$1378,"up",#REF!,#REF!),"")</f>
        <v>#REF!</v>
      </c>
      <c r="X965" s="1" t="e">
        <f aca="false">IF(#REF!&lt;&gt;#REF!,COUNTIFS($K$112:$K$1378,"SRS",#REF!,#REF!),"")</f>
        <v>#REF!</v>
      </c>
      <c r="Y965" s="1" t="e">
        <f aca="false">IF(R965&lt;&gt;"",IF(R965=1,"",COUNTIFS($O$112:$O$1378,"&gt;40",#REF!,#REF!)),"")</f>
        <v>#REF!</v>
      </c>
      <c r="Z965" s="31" t="s">
        <v>121</v>
      </c>
      <c r="AA965" s="31"/>
      <c r="AB965" s="31"/>
      <c r="AC965" s="31"/>
    </row>
    <row r="966" customFormat="false" ht="15.75" hidden="false" customHeight="false" outlineLevel="0" collapsed="false">
      <c r="A966" s="31" t="n">
        <f aca="false">I966+(H966*60)+(G966*3600)</f>
        <v>66543</v>
      </c>
      <c r="B966" s="32" t="str">
        <f aca="false">CONCATENATE(D966,E966,F966,G966,H966,I966)</f>
        <v>20182318293</v>
      </c>
      <c r="C966" s="31" t="str">
        <f aca="false">CONCATENATE(D966,E966,F966)</f>
        <v>201823</v>
      </c>
      <c r="D966" s="31" t="n">
        <v>2018</v>
      </c>
      <c r="E966" s="31" t="n">
        <v>2</v>
      </c>
      <c r="F966" s="31" t="n">
        <v>3</v>
      </c>
      <c r="G966" s="31" t="n">
        <v>18</v>
      </c>
      <c r="H966" s="31" t="n">
        <v>29</v>
      </c>
      <c r="I966" s="31" t="n">
        <v>3</v>
      </c>
      <c r="J966" s="31" t="n">
        <v>243</v>
      </c>
      <c r="K966" s="31" t="s">
        <v>4</v>
      </c>
      <c r="L966" s="31" t="e">
        <f aca="false">IF(#REF!=#REF!,IF(K966="Stroke",IF(K967="Stroke",IF((J967-J966)&lt;0,1000+J967-J966,J967-J966),""),""),"")</f>
        <v>#REF!</v>
      </c>
      <c r="M966" s="31" t="s">
        <v>1</v>
      </c>
      <c r="N966" s="31" t="s">
        <v>2</v>
      </c>
      <c r="O966" s="31" t="n">
        <v>0</v>
      </c>
      <c r="P966" s="1" t="e">
        <f aca="false">IF(#REF!=#REF!,IF(K966="Stroke",IF(K967="Stroke",IF(#REF!=#REF!,IF(Q966=Q967,IF((J967-J966)&lt;0,1000+J967-J966-O966,J967-J966-O966),""),""),""),""),"")</f>
        <v>#REF!</v>
      </c>
      <c r="Q966" s="31" t="n">
        <v>1</v>
      </c>
      <c r="R966" s="1" t="e">
        <f aca="false">IF(#REF!&lt;&gt;#REF!,COUNTIFS($K$112:$K$1378,$K$112,#REF!,#REF!),"")</f>
        <v>#REF!</v>
      </c>
      <c r="S966" s="1" t="e">
        <f aca="false">IF(AND(#REF!&lt;&gt;#REF!,#REF!=#REF!,M966="positive",M967="negative"),1,"")</f>
        <v>#REF!</v>
      </c>
      <c r="T966" s="1" t="e">
        <f aca="false">IF(AND(#REF!=#REF!,K:K="stroke",M:M="positive",S966&lt;&gt;"1"),1,"")</f>
        <v>#REF!</v>
      </c>
      <c r="U966" s="1" t="e">
        <f aca="false">IF((AND(R966&lt;&gt;"",W966&lt;&gt;1,K:K="stroke",M:M="negative",#REF!=#REF!)),IF(W966&lt;&gt;0,"",1),"")</f>
        <v>#REF!</v>
      </c>
      <c r="V966" s="1" t="e">
        <f aca="false">IF(R966="","",(SUM(S966:U966)+W966))</f>
        <v>#REF!</v>
      </c>
      <c r="W966" s="1" t="e">
        <f aca="false">IF(#REF!&lt;&gt;#REF!,COUNTIFS($K$112:$K$1378,"up",#REF!,#REF!),"")</f>
        <v>#REF!</v>
      </c>
      <c r="X966" s="1" t="e">
        <f aca="false">IF(#REF!&lt;&gt;#REF!,COUNTIFS($K$112:$K$1378,"SRS",#REF!,#REF!),"")</f>
        <v>#REF!</v>
      </c>
      <c r="Y966" s="1" t="e">
        <f aca="false">IF(R966&lt;&gt;"",IF(R966=1,"",COUNTIFS($O$112:$O$1378,"&gt;40",#REF!,#REF!)),"")</f>
        <v>#REF!</v>
      </c>
      <c r="Z966" s="31" t="s">
        <v>117</v>
      </c>
      <c r="AA966" s="31"/>
      <c r="AB966" s="31"/>
      <c r="AC966" s="31"/>
    </row>
    <row r="967" s="5" customFormat="true" ht="15.75" hidden="false" customHeight="false" outlineLevel="0" collapsed="false">
      <c r="A967" s="31" t="n">
        <f aca="false">I967+(H967*60)+(G967*3600)</f>
        <v>66543</v>
      </c>
      <c r="B967" s="32" t="str">
        <f aca="false">CONCATENATE(D967,E967,F967,G967,H967,I967)</f>
        <v>20182318293</v>
      </c>
      <c r="C967" s="31" t="str">
        <f aca="false">CONCATENATE(D967,E967,F967)</f>
        <v>201823</v>
      </c>
      <c r="D967" s="31" t="n">
        <v>2018</v>
      </c>
      <c r="E967" s="31" t="n">
        <v>2</v>
      </c>
      <c r="F967" s="31" t="n">
        <v>3</v>
      </c>
      <c r="G967" s="31" t="n">
        <v>18</v>
      </c>
      <c r="H967" s="31" t="n">
        <v>29</v>
      </c>
      <c r="I967" s="31" t="n">
        <v>3</v>
      </c>
      <c r="J967" s="31" t="n">
        <v>260</v>
      </c>
      <c r="K967" s="31" t="s">
        <v>4</v>
      </c>
      <c r="L967" s="31" t="e">
        <f aca="false">IF(#REF!=#REF!,IF(K967="Stroke",IF(K968="Stroke",IF((J968-J967)&lt;0,1000+J968-J967,J968-J967),""),""),"")</f>
        <v>#REF!</v>
      </c>
      <c r="M967" s="31" t="s">
        <v>1</v>
      </c>
      <c r="N967" s="31" t="s">
        <v>2</v>
      </c>
      <c r="O967" s="31" t="n">
        <v>0</v>
      </c>
      <c r="P967" s="1" t="e">
        <f aca="false">IF(#REF!=#REF!,IF(K967="Stroke",IF(K968="Stroke",IF(#REF!=#REF!,IF(Q967=Q968,IF((J968-J967)&lt;0,1000+J968-J967-O967,J968-J967-O967),""),""),""),""),"")</f>
        <v>#REF!</v>
      </c>
      <c r="Q967" s="31" t="n">
        <v>1</v>
      </c>
      <c r="R967" s="1" t="e">
        <f aca="false">IF(#REF!&lt;&gt;#REF!,COUNTIFS($K$112:$K$1378,$K$112,#REF!,#REF!),"")</f>
        <v>#REF!</v>
      </c>
      <c r="S967" s="1" t="e">
        <f aca="false">IF(AND(#REF!&lt;&gt;#REF!,#REF!=#REF!,M967="positive",M968="negative"),1,"")</f>
        <v>#REF!</v>
      </c>
      <c r="T967" s="1" t="e">
        <f aca="false">IF(AND(#REF!=#REF!,K:K="stroke",M:M="positive",S967&lt;&gt;"1"),1,"")</f>
        <v>#REF!</v>
      </c>
      <c r="U967" s="1" t="e">
        <f aca="false">IF((AND(R967&lt;&gt;"",W967&lt;&gt;1,K:K="stroke",M:M="negative",#REF!=#REF!)),IF(W967&lt;&gt;0,"",1),"")</f>
        <v>#REF!</v>
      </c>
      <c r="V967" s="1" t="e">
        <f aca="false">IF(R967="","",(SUM(S967:U967)+W967))</f>
        <v>#REF!</v>
      </c>
      <c r="W967" s="1" t="e">
        <f aca="false">IF(#REF!&lt;&gt;#REF!,COUNTIFS($K$112:$K$1378,"up",#REF!,#REF!),"")</f>
        <v>#REF!</v>
      </c>
      <c r="X967" s="1" t="e">
        <f aca="false">IF(#REF!&lt;&gt;#REF!,COUNTIFS($K$112:$K$1378,"SRS",#REF!,#REF!),"")</f>
        <v>#REF!</v>
      </c>
      <c r="Y967" s="1" t="e">
        <f aca="false">IF(R967&lt;&gt;"",IF(R967=1,"",COUNTIFS($O$112:$O$1378,"&gt;40",#REF!,#REF!)),"")</f>
        <v>#REF!</v>
      </c>
      <c r="Z967" s="31" t="s">
        <v>117</v>
      </c>
      <c r="AA967" s="31"/>
      <c r="AB967" s="31"/>
      <c r="AC967" s="31"/>
      <c r="AD967" s="1"/>
      <c r="AE967" s="1"/>
      <c r="AF967" s="1"/>
      <c r="AG967" s="1"/>
      <c r="AH967" s="1"/>
    </row>
    <row r="968" customFormat="false" ht="15.75" hidden="false" customHeight="false" outlineLevel="0" collapsed="false">
      <c r="A968" s="14" t="n">
        <f aca="false">I968+(H968*60)+(G968*3600)</f>
        <v>67491</v>
      </c>
      <c r="B968" s="22" t="str">
        <f aca="false">CONCATENATE(D968,E968,F968,G968,H968,I968)</f>
        <v>201823184451</v>
      </c>
      <c r="C968" s="14" t="str">
        <f aca="false">CONCATENATE(D968,E968,F968)</f>
        <v>201823</v>
      </c>
      <c r="D968" s="14" t="n">
        <v>2018</v>
      </c>
      <c r="E968" s="14" t="n">
        <v>2</v>
      </c>
      <c r="F968" s="14" t="n">
        <v>3</v>
      </c>
      <c r="G968" s="14" t="n">
        <v>18</v>
      </c>
      <c r="H968" s="14" t="n">
        <v>44</v>
      </c>
      <c r="I968" s="14" t="n">
        <v>51</v>
      </c>
      <c r="J968" s="14" t="n">
        <v>678</v>
      </c>
      <c r="K968" s="14" t="s">
        <v>11</v>
      </c>
      <c r="L968" s="14" t="e">
        <f aca="false">IF(#REF!=#REF!,IF(K968="Stroke",IF(K969="Stroke",IF((J969-J968)&lt;0,1000+J969-J968,J969-J968),""),""),"")</f>
        <v>#REF!</v>
      </c>
      <c r="M968" s="14" t="s">
        <v>1</v>
      </c>
      <c r="N968" s="14" t="s">
        <v>2</v>
      </c>
      <c r="O968" s="14" t="n">
        <v>14</v>
      </c>
      <c r="P968" s="5" t="e">
        <f aca="false">IF(#REF!=#REF!,IF(K968="Stroke",IF(K969="Stroke",IF(#REF!=#REF!,IF(Q968=Q969,IF((J969-J968)&lt;0,1000+J969-J968-O968,J969-J968-O968),""),""),""),""),"")</f>
        <v>#REF!</v>
      </c>
      <c r="Q968" s="14" t="n">
        <v>1</v>
      </c>
      <c r="R968" s="5" t="e">
        <f aca="false">IF(#REF!&lt;&gt;#REF!,COUNTIFS($K$112:$K$1378,$K$112,#REF!,#REF!),"")</f>
        <v>#REF!</v>
      </c>
      <c r="S968" s="5" t="e">
        <f aca="false">IF(AND(#REF!&lt;&gt;#REF!,#REF!=#REF!,M968="positive",M969="negative"),1,"")</f>
        <v>#REF!</v>
      </c>
      <c r="T968" s="5" t="e">
        <f aca="false">IF(AND(#REF!=#REF!,K:K="stroke",M:M="positive",S968&lt;&gt;"1"),1,"")</f>
        <v>#REF!</v>
      </c>
      <c r="U968" s="5" t="e">
        <f aca="false">IF((AND(R968&lt;&gt;"",W968&lt;&gt;1,K:K="stroke",M:M="negative",#REF!=#REF!)),IF(W968&lt;&gt;0,"",1),"")</f>
        <v>#REF!</v>
      </c>
      <c r="V968" s="5" t="e">
        <f aca="false">IF(R968="","",(SUM(S968:U968)+W968))</f>
        <v>#REF!</v>
      </c>
      <c r="W968" s="5" t="e">
        <f aca="false">IF(#REF!&lt;&gt;#REF!,COUNTIFS($K$112:$K$1378,"up",#REF!,#REF!),"")</f>
        <v>#REF!</v>
      </c>
      <c r="X968" s="5" t="e">
        <f aca="false">IF(#REF!&lt;&gt;#REF!,COUNTIFS($K$112:$K$1378,"SRS",#REF!,#REF!),"")</f>
        <v>#REF!</v>
      </c>
      <c r="Y968" s="5" t="e">
        <f aca="false">IF(R968&lt;&gt;"",IF(R968=1,"",COUNTIFS($O$112:$O$1378,"&gt;40",#REF!,#REF!)),"")</f>
        <v>#REF!</v>
      </c>
      <c r="Z968" s="14" t="s">
        <v>122</v>
      </c>
      <c r="AA968" s="14"/>
      <c r="AB968" s="14"/>
      <c r="AC968" s="14"/>
      <c r="AD968" s="5"/>
      <c r="AE968" s="5"/>
      <c r="AF968" s="5"/>
      <c r="AG968" s="5"/>
      <c r="AH968" s="5"/>
    </row>
    <row r="969" customFormat="false" ht="15.75" hidden="false" customHeight="false" outlineLevel="0" collapsed="false">
      <c r="A969" s="31" t="n">
        <f aca="false">I969+(H969*60)+(G969*3600)</f>
        <v>67491</v>
      </c>
      <c r="B969" s="32" t="str">
        <f aca="false">CONCATENATE(D969,E969,F969,G969,H969,I969)</f>
        <v>201823184451</v>
      </c>
      <c r="C969" s="31" t="str">
        <f aca="false">CONCATENATE(D969,E969,F969)</f>
        <v>201823</v>
      </c>
      <c r="D969" s="31" t="n">
        <v>2018</v>
      </c>
      <c r="E969" s="31" t="n">
        <v>2</v>
      </c>
      <c r="F969" s="31" t="n">
        <v>3</v>
      </c>
      <c r="G969" s="31" t="n">
        <v>18</v>
      </c>
      <c r="H969" s="31" t="n">
        <v>44</v>
      </c>
      <c r="I969" s="31" t="n">
        <v>51</v>
      </c>
      <c r="J969" s="31" t="n">
        <v>716</v>
      </c>
      <c r="K969" s="31" t="s">
        <v>11</v>
      </c>
      <c r="L969" s="31" t="e">
        <f aca="false">IF(#REF!=#REF!,IF(K969="Stroke",IF(K970="Stroke",IF((J970-J969)&lt;0,1000+J970-J969,J970-J969),""),""),"")</f>
        <v>#REF!</v>
      </c>
      <c r="M969" s="31" t="s">
        <v>1</v>
      </c>
      <c r="N969" s="31" t="s">
        <v>2</v>
      </c>
      <c r="O969" s="31" t="n">
        <v>5</v>
      </c>
      <c r="P969" s="1" t="e">
        <f aca="false">IF(#REF!=#REF!,IF(K969="Stroke",IF(K970="Stroke",IF(#REF!=#REF!,IF(Q969=Q970,IF((J970-J969)&lt;0,1000+J970-J969-O969,J970-J969-O969),""),""),""),""),"")</f>
        <v>#REF!</v>
      </c>
      <c r="Q969" s="31" t="n">
        <v>1</v>
      </c>
      <c r="R969" s="1" t="e">
        <f aca="false">IF(#REF!&lt;&gt;#REF!,COUNTIFS($K$112:$K$1378,$K$112,#REF!,#REF!),"")</f>
        <v>#REF!</v>
      </c>
      <c r="S969" s="1" t="e">
        <f aca="false">IF(AND(#REF!&lt;&gt;#REF!,#REF!=#REF!,M969="positive",M970="negative"),1,"")</f>
        <v>#REF!</v>
      </c>
      <c r="T969" s="1" t="e">
        <f aca="false">IF(AND(#REF!=#REF!,K:K="stroke",M:M="positive",S969&lt;&gt;"1"),1,"")</f>
        <v>#REF!</v>
      </c>
      <c r="U969" s="1" t="e">
        <f aca="false">IF((AND(R969&lt;&gt;"",W969&lt;&gt;1,K:K="stroke",M:M="negative",#REF!=#REF!)),IF(W969&lt;&gt;0,"",1),"")</f>
        <v>#REF!</v>
      </c>
      <c r="V969" s="1" t="e">
        <f aca="false">IF(R969="","",(SUM(S969:U969)+W969))</f>
        <v>#REF!</v>
      </c>
      <c r="W969" s="1" t="e">
        <f aca="false">IF(#REF!&lt;&gt;#REF!,COUNTIFS($K$112:$K$1378,"up",#REF!,#REF!),"")</f>
        <v>#REF!</v>
      </c>
      <c r="X969" s="1" t="e">
        <f aca="false">IF(#REF!&lt;&gt;#REF!,COUNTIFS($K$112:$K$1378,"SRS",#REF!,#REF!),"")</f>
        <v>#REF!</v>
      </c>
      <c r="Y969" s="1" t="e">
        <f aca="false">IF(R969&lt;&gt;"",IF(R969=1,"",COUNTIFS($O$112:$O$1378,"&gt;40",#REF!,#REF!)),"")</f>
        <v>#REF!</v>
      </c>
      <c r="Z969" s="31" t="s">
        <v>123</v>
      </c>
      <c r="AA969" s="31"/>
      <c r="AB969" s="31"/>
      <c r="AC969" s="31"/>
    </row>
    <row r="970" customFormat="false" ht="15.75" hidden="false" customHeight="false" outlineLevel="0" collapsed="false">
      <c r="A970" s="31" t="n">
        <f aca="false">I970+(H970*60)+(G970*3600)</f>
        <v>67491</v>
      </c>
      <c r="B970" s="32" t="str">
        <f aca="false">CONCATENATE(D970,E970,F970,G970,H970,I970)</f>
        <v>201823184451</v>
      </c>
      <c r="C970" s="31" t="str">
        <f aca="false">CONCATENATE(D970,E970,F970)</f>
        <v>201823</v>
      </c>
      <c r="D970" s="31" t="n">
        <v>2018</v>
      </c>
      <c r="E970" s="31" t="n">
        <v>2</v>
      </c>
      <c r="F970" s="31" t="n">
        <v>3</v>
      </c>
      <c r="G970" s="31" t="n">
        <v>18</v>
      </c>
      <c r="H970" s="31" t="n">
        <v>44</v>
      </c>
      <c r="I970" s="31" t="n">
        <v>51</v>
      </c>
      <c r="J970" s="31" t="n">
        <v>744</v>
      </c>
      <c r="K970" s="31" t="s">
        <v>11</v>
      </c>
      <c r="L970" s="31" t="e">
        <f aca="false">IF(#REF!=#REF!,IF(K970="Stroke",IF(K971="Stroke",IF((J971-J970)&lt;0,1000+J971-J970,J971-J970),""),""),"")</f>
        <v>#REF!</v>
      </c>
      <c r="M970" s="31" t="s">
        <v>1</v>
      </c>
      <c r="N970" s="31" t="s">
        <v>2</v>
      </c>
      <c r="O970" s="31" t="n">
        <v>10</v>
      </c>
      <c r="P970" s="1" t="e">
        <f aca="false">IF(#REF!=#REF!,IF(K970="Stroke",IF(K971="Stroke",IF(#REF!=#REF!,IF(Q970=Q971,IF((J971-J970)&lt;0,1000+J971-J970-O970,J971-J970-O970),""),""),""),""),"")</f>
        <v>#REF!</v>
      </c>
      <c r="Q970" s="31" t="n">
        <v>1</v>
      </c>
      <c r="R970" s="1" t="e">
        <f aca="false">IF(#REF!&lt;&gt;#REF!,COUNTIFS($K$112:$K$1378,$K$112,#REF!,#REF!),"")</f>
        <v>#REF!</v>
      </c>
      <c r="S970" s="1" t="e">
        <f aca="false">IF(AND(#REF!&lt;&gt;#REF!,#REF!=#REF!,M970="positive",M971="negative"),1,"")</f>
        <v>#REF!</v>
      </c>
      <c r="T970" s="1" t="e">
        <f aca="false">IF(AND(#REF!=#REF!,K:K="stroke",M:M="positive",S970&lt;&gt;"1"),1,"")</f>
        <v>#REF!</v>
      </c>
      <c r="U970" s="1" t="e">
        <f aca="false">IF((AND(R970&lt;&gt;"",W970&lt;&gt;1,K:K="stroke",M:M="negative",#REF!=#REF!)),IF(W970&lt;&gt;0,"",1),"")</f>
        <v>#REF!</v>
      </c>
      <c r="V970" s="1" t="e">
        <f aca="false">IF(R970="","",(SUM(S970:U970)+W970))</f>
        <v>#REF!</v>
      </c>
      <c r="W970" s="1" t="e">
        <f aca="false">IF(#REF!&lt;&gt;#REF!,COUNTIFS($K$112:$K$1378,"up",#REF!,#REF!),"")</f>
        <v>#REF!</v>
      </c>
      <c r="X970" s="1" t="e">
        <f aca="false">IF(#REF!&lt;&gt;#REF!,COUNTIFS($K$112:$K$1378,"SRS",#REF!,#REF!),"")</f>
        <v>#REF!</v>
      </c>
      <c r="Y970" s="1" t="e">
        <f aca="false">IF(R970&lt;&gt;"",IF(R970=1,"",COUNTIFS($O$112:$O$1378,"&gt;40",#REF!,#REF!)),"")</f>
        <v>#REF!</v>
      </c>
      <c r="Z970" s="31" t="s">
        <v>123</v>
      </c>
      <c r="AA970" s="31"/>
      <c r="AB970" s="31"/>
      <c r="AC970" s="31"/>
    </row>
    <row r="971" customFormat="false" ht="15.75" hidden="false" customHeight="false" outlineLevel="0" collapsed="false">
      <c r="A971" s="31" t="n">
        <f aca="false">I971+(H971*60)+(G971*3600)</f>
        <v>67491</v>
      </c>
      <c r="B971" s="32" t="str">
        <f aca="false">CONCATENATE(D971,E971,F971,G971,H971,I971)</f>
        <v>201823184451</v>
      </c>
      <c r="C971" s="31" t="str">
        <f aca="false">CONCATENATE(D971,E971,F971)</f>
        <v>201823</v>
      </c>
      <c r="D971" s="31" t="n">
        <v>2018</v>
      </c>
      <c r="E971" s="31" t="n">
        <v>2</v>
      </c>
      <c r="F971" s="31" t="n">
        <v>3</v>
      </c>
      <c r="G971" s="31" t="n">
        <v>18</v>
      </c>
      <c r="H971" s="31" t="n">
        <v>44</v>
      </c>
      <c r="I971" s="31" t="n">
        <v>51</v>
      </c>
      <c r="J971" s="31" t="n">
        <v>766</v>
      </c>
      <c r="K971" s="31" t="s">
        <v>11</v>
      </c>
      <c r="L971" s="31" t="e">
        <f aca="false">IF(#REF!=#REF!,IF(K971="Stroke",IF(K972="Stroke",IF((J972-J971)&lt;0,1000+J972-J971,J972-J971),""),""),"")</f>
        <v>#REF!</v>
      </c>
      <c r="M971" s="31" t="s">
        <v>1</v>
      </c>
      <c r="N971" s="31" t="s">
        <v>2</v>
      </c>
      <c r="O971" s="31" t="n">
        <v>100</v>
      </c>
      <c r="P971" s="1" t="e">
        <f aca="false">IF(#REF!=#REF!,IF(K971="Stroke",IF(K972="Stroke",IF(#REF!=#REF!,IF(Q971=Q972,IF((J972-J971)&lt;0,1000+J972-J971-O971,J972-J971-O971),""),""),""),""),"")</f>
        <v>#REF!</v>
      </c>
      <c r="Q971" s="31" t="n">
        <v>1</v>
      </c>
      <c r="R971" s="1" t="e">
        <f aca="false">IF(#REF!&lt;&gt;#REF!,COUNTIFS($K$112:$K$1378,$K$112,#REF!,#REF!),"")</f>
        <v>#REF!</v>
      </c>
      <c r="S971" s="1" t="e">
        <f aca="false">IF(AND(#REF!&lt;&gt;#REF!,#REF!=#REF!,M971="positive",M972="negative"),1,"")</f>
        <v>#REF!</v>
      </c>
      <c r="T971" s="1" t="e">
        <f aca="false">IF(AND(#REF!=#REF!,K:K="stroke",M:M="positive",S971&lt;&gt;"1"),1,"")</f>
        <v>#REF!</v>
      </c>
      <c r="U971" s="1" t="e">
        <f aca="false">IF((AND(R971&lt;&gt;"",W971&lt;&gt;1,K:K="stroke",M:M="negative",#REF!=#REF!)),IF(W971&lt;&gt;0,"",1),"")</f>
        <v>#REF!</v>
      </c>
      <c r="V971" s="1" t="e">
        <f aca="false">IF(R971="","",(SUM(S971:U971)+W971))</f>
        <v>#REF!</v>
      </c>
      <c r="W971" s="1" t="e">
        <f aca="false">IF(#REF!&lt;&gt;#REF!,COUNTIFS($K$112:$K$1378,"up",#REF!,#REF!),"")</f>
        <v>#REF!</v>
      </c>
      <c r="X971" s="1" t="e">
        <f aca="false">IF(#REF!&lt;&gt;#REF!,COUNTIFS($K$112:$K$1378,"SRS",#REF!,#REF!),"")</f>
        <v>#REF!</v>
      </c>
      <c r="Y971" s="1" t="e">
        <f aca="false">IF(R971&lt;&gt;"",IF(R971=1,"",COUNTIFS($O$112:$O$1378,"&gt;40",#REF!,#REF!)),"")</f>
        <v>#REF!</v>
      </c>
      <c r="Z971" s="31" t="s">
        <v>123</v>
      </c>
      <c r="AA971" s="31"/>
      <c r="AB971" s="31"/>
      <c r="AC971" s="31"/>
    </row>
    <row r="972" customFormat="false" ht="15.75" hidden="false" customHeight="false" outlineLevel="0" collapsed="false">
      <c r="A972" s="31" t="n">
        <f aca="false">I972+(H972*60)+(G972*3600)</f>
        <v>67491</v>
      </c>
      <c r="B972" s="32" t="str">
        <f aca="false">CONCATENATE(D972,E972,F972,G972,H972,I972)</f>
        <v>201823184451</v>
      </c>
      <c r="C972" s="31" t="str">
        <f aca="false">CONCATENATE(D972,E972,F972)</f>
        <v>201823</v>
      </c>
      <c r="D972" s="31" t="n">
        <v>2018</v>
      </c>
      <c r="E972" s="31" t="n">
        <v>2</v>
      </c>
      <c r="F972" s="31" t="n">
        <v>3</v>
      </c>
      <c r="G972" s="31" t="n">
        <v>18</v>
      </c>
      <c r="H972" s="31" t="n">
        <v>44</v>
      </c>
      <c r="I972" s="31" t="n">
        <v>51</v>
      </c>
      <c r="J972" s="31" t="n">
        <v>768</v>
      </c>
      <c r="K972" s="31" t="s">
        <v>4</v>
      </c>
      <c r="L972" s="31" t="e">
        <f aca="false">IF(#REF!=#REF!,IF(K972="Stroke",IF(K973="Stroke",IF((J973-J972)&lt;0,1000+J973-J972,J973-J972),""),""),"")</f>
        <v>#REF!</v>
      </c>
      <c r="M972" s="31" t="s">
        <v>1</v>
      </c>
      <c r="N972" s="31" t="s">
        <v>2</v>
      </c>
      <c r="O972" s="31" t="n">
        <v>0</v>
      </c>
      <c r="P972" s="1" t="e">
        <f aca="false">IF(#REF!=#REF!,IF(K972="Stroke",IF(K973="Stroke",IF(#REF!=#REF!,IF(Q972=Q973,IF((J973-J972)&lt;0,1000+J973-J972-O972,J973-J972-O972),""),""),""),""),"")</f>
        <v>#REF!</v>
      </c>
      <c r="Q972" s="31" t="n">
        <v>1</v>
      </c>
      <c r="R972" s="1" t="e">
        <f aca="false">IF(#REF!&lt;&gt;#REF!,COUNTIFS($K$112:$K$1378,$K$112,#REF!,#REF!),"")</f>
        <v>#REF!</v>
      </c>
      <c r="S972" s="1" t="e">
        <f aca="false">IF(AND(#REF!&lt;&gt;#REF!,#REF!=#REF!,M972="positive",M973="negative"),1,"")</f>
        <v>#REF!</v>
      </c>
      <c r="T972" s="1" t="e">
        <f aca="false">IF(AND(#REF!=#REF!,K:K="stroke",M:M="positive",S972&lt;&gt;"1"),1,"")</f>
        <v>#REF!</v>
      </c>
      <c r="U972" s="1" t="e">
        <f aca="false">IF((AND(R972&lt;&gt;"",W972&lt;&gt;1,K:K="stroke",M:M="negative",#REF!=#REF!)),IF(W972&lt;&gt;0,"",1),"")</f>
        <v>#REF!</v>
      </c>
      <c r="V972" s="1" t="e">
        <f aca="false">IF(R972="","",(SUM(S972:U972)+W972))</f>
        <v>#REF!</v>
      </c>
      <c r="W972" s="1" t="e">
        <f aca="false">IF(#REF!&lt;&gt;#REF!,COUNTIFS($K$112:$K$1378,"up",#REF!,#REF!),"")</f>
        <v>#REF!</v>
      </c>
      <c r="X972" s="1" t="e">
        <f aca="false">IF(#REF!&lt;&gt;#REF!,COUNTIFS($K$112:$K$1378,"SRS",#REF!,#REF!),"")</f>
        <v>#REF!</v>
      </c>
      <c r="Y972" s="1" t="e">
        <f aca="false">IF(R972&lt;&gt;"",IF(R972=1,"",COUNTIFS($O$112:$O$1378,"&gt;40",#REF!,#REF!)),"")</f>
        <v>#REF!</v>
      </c>
      <c r="Z972" s="31" t="s">
        <v>117</v>
      </c>
      <c r="AA972" s="31"/>
      <c r="AB972" s="31"/>
      <c r="AC972" s="31"/>
    </row>
    <row r="973" s="5" customFormat="true" ht="15.75" hidden="false" customHeight="false" outlineLevel="0" collapsed="false">
      <c r="A973" s="31" t="n">
        <f aca="false">I973+(H973*60)+(G973*3600)</f>
        <v>67491</v>
      </c>
      <c r="B973" s="32" t="str">
        <f aca="false">CONCATENATE(D973,E973,F973,G973,H973,I973)</f>
        <v>201823184451</v>
      </c>
      <c r="C973" s="31" t="str">
        <f aca="false">CONCATENATE(D973,E973,F973)</f>
        <v>201823</v>
      </c>
      <c r="D973" s="31" t="n">
        <v>2018</v>
      </c>
      <c r="E973" s="31" t="n">
        <v>2</v>
      </c>
      <c r="F973" s="31" t="n">
        <v>3</v>
      </c>
      <c r="G973" s="31" t="n">
        <v>18</v>
      </c>
      <c r="H973" s="31" t="n">
        <v>44</v>
      </c>
      <c r="I973" s="31" t="n">
        <v>51</v>
      </c>
      <c r="J973" s="31" t="n">
        <v>881</v>
      </c>
      <c r="K973" s="31" t="s">
        <v>11</v>
      </c>
      <c r="L973" s="31" t="e">
        <f aca="false">IF(#REF!=#REF!,IF(K973="Stroke",IF(K974="Stroke",IF((J974-J973)&lt;0,1000+J974-J973,J974-J973),""),""),"")</f>
        <v>#REF!</v>
      </c>
      <c r="M973" s="31" t="s">
        <v>1</v>
      </c>
      <c r="N973" s="31" t="s">
        <v>2</v>
      </c>
      <c r="O973" s="31" t="n">
        <v>13</v>
      </c>
      <c r="P973" s="1" t="e">
        <f aca="false">IF(#REF!=#REF!,IF(K973="Stroke",IF(K974="Stroke",IF(#REF!=#REF!,IF(Q973=Q974,IF((J974-J973)&lt;0,1000+J974-J973-O973,J974-J973-O973),""),""),""),""),"")</f>
        <v>#REF!</v>
      </c>
      <c r="Q973" s="31" t="n">
        <v>1</v>
      </c>
      <c r="R973" s="1" t="e">
        <f aca="false">IF(#REF!&lt;&gt;#REF!,COUNTIFS($K$112:$K$1378,$K$112,#REF!,#REF!),"")</f>
        <v>#REF!</v>
      </c>
      <c r="S973" s="1" t="e">
        <f aca="false">IF(AND(#REF!&lt;&gt;#REF!,#REF!=#REF!,M973="positive",M974="negative"),1,"")</f>
        <v>#REF!</v>
      </c>
      <c r="T973" s="1" t="e">
        <f aca="false">IF(AND(#REF!=#REF!,K:K="stroke",M:M="positive",S973&lt;&gt;"1"),1,"")</f>
        <v>#REF!</v>
      </c>
      <c r="U973" s="1" t="e">
        <f aca="false">IF((AND(R973&lt;&gt;"",W973&lt;&gt;1,K:K="stroke",M:M="negative",#REF!=#REF!)),IF(W973&lt;&gt;0,"",1),"")</f>
        <v>#REF!</v>
      </c>
      <c r="V973" s="1" t="e">
        <f aca="false">IF(R973="","",(SUM(S973:U973)+W973))</f>
        <v>#REF!</v>
      </c>
      <c r="W973" s="1" t="e">
        <f aca="false">IF(#REF!&lt;&gt;#REF!,COUNTIFS($K$112:$K$1378,"up",#REF!,#REF!),"")</f>
        <v>#REF!</v>
      </c>
      <c r="X973" s="1" t="e">
        <f aca="false">IF(#REF!&lt;&gt;#REF!,COUNTIFS($K$112:$K$1378,"SRS",#REF!,#REF!),"")</f>
        <v>#REF!</v>
      </c>
      <c r="Y973" s="1" t="e">
        <f aca="false">IF(R973&lt;&gt;"",IF(R973=1,"",COUNTIFS($O$112:$O$1378,"&gt;40",#REF!,#REF!)),"")</f>
        <v>#REF!</v>
      </c>
      <c r="Z973" s="31" t="s">
        <v>123</v>
      </c>
      <c r="AA973" s="31"/>
      <c r="AB973" s="31"/>
      <c r="AC973" s="31"/>
      <c r="AD973" s="1"/>
      <c r="AE973" s="1"/>
      <c r="AF973" s="1"/>
      <c r="AG973" s="1"/>
      <c r="AH973" s="1"/>
    </row>
    <row r="974" customFormat="false" ht="15.75" hidden="false" customHeight="false" outlineLevel="0" collapsed="false">
      <c r="A974" s="14" t="n">
        <f aca="false">I974+(H974*60)+(G974*3600)</f>
        <v>50645</v>
      </c>
      <c r="B974" s="22" t="str">
        <f aca="false">CONCATENATE(D974,E974,F974,G974,H974,I974)</f>
        <v>2018261445</v>
      </c>
      <c r="C974" s="14" t="str">
        <f aca="false">CONCATENATE(D974,E974,F974)</f>
        <v>201826</v>
      </c>
      <c r="D974" s="14" t="n">
        <v>2018</v>
      </c>
      <c r="E974" s="14" t="n">
        <v>2</v>
      </c>
      <c r="F974" s="14" t="n">
        <v>6</v>
      </c>
      <c r="G974" s="14" t="n">
        <v>14</v>
      </c>
      <c r="H974" s="14" t="n">
        <v>4</v>
      </c>
      <c r="I974" s="14" t="n">
        <v>5</v>
      </c>
      <c r="J974" s="14" t="n">
        <v>74</v>
      </c>
      <c r="K974" s="14" t="s">
        <v>11</v>
      </c>
      <c r="L974" s="14" t="e">
        <f aca="false">IF(#REF!=#REF!,IF(K974="Stroke",IF(K975="Stroke",IF((J975-J974)&lt;0,1000+J975-J974,J975-J974),""),""),"")</f>
        <v>#REF!</v>
      </c>
      <c r="M974" s="14" t="s">
        <v>1</v>
      </c>
      <c r="N974" s="14" t="s">
        <v>2</v>
      </c>
      <c r="O974" s="14" t="n">
        <v>9</v>
      </c>
      <c r="P974" s="5" t="e">
        <f aca="false">IF(#REF!=#REF!,IF(K974="Stroke",IF(K975="Stroke",IF(#REF!=#REF!,IF(Q974=Q975,IF((J975-J974)&lt;0,1000+J975-J974-O974,J975-J974-O974),""),""),""),""),"")</f>
        <v>#REF!</v>
      </c>
      <c r="Q974" s="14" t="n">
        <v>1</v>
      </c>
      <c r="R974" s="5" t="e">
        <f aca="false">IF(#REF!&lt;&gt;#REF!,COUNTIFS($K$112:$K$1378,$K$112,#REF!,#REF!),"")</f>
        <v>#REF!</v>
      </c>
      <c r="S974" s="5" t="e">
        <f aca="false">IF(AND(#REF!&lt;&gt;#REF!,#REF!=#REF!,M974="positive",M975="negative"),1,"")</f>
        <v>#REF!</v>
      </c>
      <c r="T974" s="5" t="e">
        <f aca="false">IF(AND(#REF!=#REF!,K:K="stroke",M:M="positive",S974&lt;&gt;"1"),1,"")</f>
        <v>#REF!</v>
      </c>
      <c r="U974" s="5" t="e">
        <f aca="false">IF((AND(R974&lt;&gt;"",W974&lt;&gt;1,K:K="stroke",M:M="negative",#REF!=#REF!)),IF(W974&lt;&gt;0,"",1),"")</f>
        <v>#REF!</v>
      </c>
      <c r="V974" s="5" t="e">
        <f aca="false">IF(R974="","",(SUM(S974:U974)+W974))</f>
        <v>#REF!</v>
      </c>
      <c r="W974" s="5" t="e">
        <f aca="false">IF(#REF!&lt;&gt;#REF!,COUNTIFS($K$112:$K$1378,"up",#REF!,#REF!),"")</f>
        <v>#REF!</v>
      </c>
      <c r="X974" s="5" t="e">
        <f aca="false">IF(#REF!&lt;&gt;#REF!,COUNTIFS($K$112:$K$1378,"SRS",#REF!,#REF!),"")</f>
        <v>#REF!</v>
      </c>
      <c r="Y974" s="5" t="e">
        <f aca="false">IF(R974&lt;&gt;"",IF(R974=1,"",COUNTIFS($O$112:$O$1378,"&gt;40",#REF!,#REF!)),"")</f>
        <v>#REF!</v>
      </c>
      <c r="Z974" s="14" t="s">
        <v>124</v>
      </c>
      <c r="AA974" s="14"/>
      <c r="AB974" s="14"/>
      <c r="AC974" s="14"/>
      <c r="AD974" s="5"/>
      <c r="AE974" s="5"/>
      <c r="AF974" s="5"/>
      <c r="AG974" s="5"/>
      <c r="AH974" s="5"/>
    </row>
    <row r="975" customFormat="false" ht="15.75" hidden="false" customHeight="false" outlineLevel="0" collapsed="false">
      <c r="A975" s="31" t="n">
        <f aca="false">I975+(H975*60)+(G975*3600)</f>
        <v>50645</v>
      </c>
      <c r="B975" s="32" t="str">
        <f aca="false">CONCATENATE(D975,E975,F975,G975,H975,I975)</f>
        <v>2018261445</v>
      </c>
      <c r="C975" s="31" t="str">
        <f aca="false">CONCATENATE(D975,E975,F975)</f>
        <v>201826</v>
      </c>
      <c r="D975" s="31" t="n">
        <v>2018</v>
      </c>
      <c r="E975" s="31" t="n">
        <v>2</v>
      </c>
      <c r="F975" s="31" t="n">
        <v>6</v>
      </c>
      <c r="G975" s="31" t="n">
        <v>14</v>
      </c>
      <c r="H975" s="31" t="n">
        <v>4</v>
      </c>
      <c r="I975" s="31" t="n">
        <v>5</v>
      </c>
      <c r="J975" s="31" t="n">
        <v>89</v>
      </c>
      <c r="K975" s="31" t="s">
        <v>11</v>
      </c>
      <c r="L975" s="31" t="e">
        <f aca="false">IF(#REF!=#REF!,IF(K975="Stroke",IF(K976="Stroke",IF((J976-J975)&lt;0,1000+J976-J975,J976-J975),""),""),"")</f>
        <v>#REF!</v>
      </c>
      <c r="M975" s="31" t="s">
        <v>1</v>
      </c>
      <c r="N975" s="31" t="s">
        <v>2</v>
      </c>
      <c r="O975" s="31" t="n">
        <v>10</v>
      </c>
      <c r="P975" s="1" t="e">
        <f aca="false">IF(#REF!=#REF!,IF(K975="Stroke",IF(K976="Stroke",IF(#REF!=#REF!,IF(Q975=Q976,IF((J976-J975)&lt;0,1000+J976-J975-O975,J976-J975-O975),""),""),""),""),"")</f>
        <v>#REF!</v>
      </c>
      <c r="Q975" s="31" t="n">
        <v>1</v>
      </c>
      <c r="R975" s="1" t="e">
        <f aca="false">IF(#REF!&lt;&gt;#REF!,COUNTIFS($K$112:$K$1378,$K$112,#REF!,#REF!),"")</f>
        <v>#REF!</v>
      </c>
      <c r="S975" s="1" t="e">
        <f aca="false">IF(AND(#REF!&lt;&gt;#REF!,#REF!=#REF!,M975="positive",M976="negative"),1,"")</f>
        <v>#REF!</v>
      </c>
      <c r="T975" s="1" t="e">
        <f aca="false">IF(AND(#REF!=#REF!,K:K="stroke",M:M="positive",S975&lt;&gt;"1"),1,"")</f>
        <v>#REF!</v>
      </c>
      <c r="U975" s="1" t="e">
        <f aca="false">IF((AND(R975&lt;&gt;"",W975&lt;&gt;1,K:K="stroke",M:M="negative",#REF!=#REF!)),IF(W975&lt;&gt;0,"",1),"")</f>
        <v>#REF!</v>
      </c>
      <c r="V975" s="1" t="e">
        <f aca="false">IF(R975="","",(SUM(S975:U975)+W975))</f>
        <v>#REF!</v>
      </c>
      <c r="W975" s="1" t="e">
        <f aca="false">IF(#REF!&lt;&gt;#REF!,COUNTIFS($K$112:$K$1378,"up",#REF!,#REF!),"")</f>
        <v>#REF!</v>
      </c>
      <c r="X975" s="1" t="e">
        <f aca="false">IF(#REF!&lt;&gt;#REF!,COUNTIFS($K$112:$K$1378,"SRS",#REF!,#REF!),"")</f>
        <v>#REF!</v>
      </c>
      <c r="Y975" s="1" t="e">
        <f aca="false">IF(R975&lt;&gt;"",IF(R975=1,"",COUNTIFS($O$112:$O$1378,"&gt;40",#REF!,#REF!)),"")</f>
        <v>#REF!</v>
      </c>
      <c r="Z975" s="31" t="s">
        <v>125</v>
      </c>
      <c r="AA975" s="31"/>
      <c r="AB975" s="31"/>
      <c r="AC975" s="31"/>
    </row>
    <row r="976" customFormat="false" ht="15.75" hidden="false" customHeight="false" outlineLevel="0" collapsed="false">
      <c r="A976" s="31" t="n">
        <f aca="false">I976+(H976*60)+(G976*3600)</f>
        <v>50645</v>
      </c>
      <c r="B976" s="32" t="str">
        <f aca="false">CONCATENATE(D976,E976,F976,G976,H976,I976)</f>
        <v>2018261445</v>
      </c>
      <c r="C976" s="31" t="str">
        <f aca="false">CONCATENATE(D976,E976,F976)</f>
        <v>201826</v>
      </c>
      <c r="D976" s="31" t="n">
        <v>2018</v>
      </c>
      <c r="E976" s="31" t="n">
        <v>2</v>
      </c>
      <c r="F976" s="31" t="n">
        <v>6</v>
      </c>
      <c r="G976" s="31" t="n">
        <v>14</v>
      </c>
      <c r="H976" s="31" t="n">
        <v>4</v>
      </c>
      <c r="I976" s="31" t="n">
        <v>5</v>
      </c>
      <c r="J976" s="31" t="n">
        <v>90</v>
      </c>
      <c r="K976" s="31" t="s">
        <v>4</v>
      </c>
      <c r="L976" s="31" t="e">
        <f aca="false">IF(#REF!=#REF!,IF(K976="Stroke",IF(K977="Stroke",IF((J977-J976)&lt;0,1000+J977-J976,J977-J976),""),""),"")</f>
        <v>#REF!</v>
      </c>
      <c r="M976" s="31" t="s">
        <v>1</v>
      </c>
      <c r="N976" s="31" t="s">
        <v>2</v>
      </c>
      <c r="O976" s="31" t="n">
        <v>0</v>
      </c>
      <c r="P976" s="1" t="e">
        <f aca="false">IF(#REF!=#REF!,IF(K976="Stroke",IF(K977="Stroke",IF(#REF!=#REF!,IF(Q976=Q977,IF((J977-J976)&lt;0,1000+J977-J976-O976,J977-J976-O976),""),""),""),""),"")</f>
        <v>#REF!</v>
      </c>
      <c r="Q976" s="31" t="n">
        <v>1</v>
      </c>
      <c r="R976" s="1" t="e">
        <f aca="false">IF(#REF!&lt;&gt;#REF!,COUNTIFS($K$112:$K$1378,$K$112,#REF!,#REF!),"")</f>
        <v>#REF!</v>
      </c>
      <c r="S976" s="1" t="e">
        <f aca="false">IF(AND(#REF!&lt;&gt;#REF!,#REF!=#REF!,M976="positive",M977="negative"),1,"")</f>
        <v>#REF!</v>
      </c>
      <c r="T976" s="1" t="e">
        <f aca="false">IF(AND(#REF!=#REF!,K:K="stroke",M:M="positive",S976&lt;&gt;"1"),1,"")</f>
        <v>#REF!</v>
      </c>
      <c r="U976" s="1" t="e">
        <f aca="false">IF((AND(R976&lt;&gt;"",W976&lt;&gt;1,K:K="stroke",M:M="negative",#REF!=#REF!)),IF(W976&lt;&gt;0,"",1),"")</f>
        <v>#REF!</v>
      </c>
      <c r="V976" s="1" t="e">
        <f aca="false">IF(R976="","",(SUM(S976:U976)+W976))</f>
        <v>#REF!</v>
      </c>
      <c r="W976" s="1" t="e">
        <f aca="false">IF(#REF!&lt;&gt;#REF!,COUNTIFS($K$112:$K$1378,"up",#REF!,#REF!),"")</f>
        <v>#REF!</v>
      </c>
      <c r="X976" s="1" t="e">
        <f aca="false">IF(#REF!&lt;&gt;#REF!,COUNTIFS($K$112:$K$1378,"SRS",#REF!,#REF!),"")</f>
        <v>#REF!</v>
      </c>
      <c r="Y976" s="1" t="e">
        <f aca="false">IF(R976&lt;&gt;"",IF(R976=1,"",COUNTIFS($O$112:$O$1378,"&gt;40",#REF!,#REF!)),"")</f>
        <v>#REF!</v>
      </c>
      <c r="Z976" s="31" t="s">
        <v>117</v>
      </c>
      <c r="AA976" s="31"/>
      <c r="AB976" s="31"/>
      <c r="AC976" s="31"/>
    </row>
    <row r="977" s="5" customFormat="true" ht="15.75" hidden="false" customHeight="false" outlineLevel="0" collapsed="false">
      <c r="A977" s="31" t="n">
        <f aca="false">I977+(H977*60)+(G977*3600)</f>
        <v>50645</v>
      </c>
      <c r="B977" s="32" t="str">
        <f aca="false">CONCATENATE(D977,E977,F977,G977,H977,I977)</f>
        <v>2018261445</v>
      </c>
      <c r="C977" s="31" t="str">
        <f aca="false">CONCATENATE(D977,E977,F977)</f>
        <v>201826</v>
      </c>
      <c r="D977" s="31" t="n">
        <v>2018</v>
      </c>
      <c r="E977" s="31" t="n">
        <v>2</v>
      </c>
      <c r="F977" s="31" t="n">
        <v>6</v>
      </c>
      <c r="G977" s="31" t="n">
        <v>14</v>
      </c>
      <c r="H977" s="31" t="n">
        <v>4</v>
      </c>
      <c r="I977" s="31" t="n">
        <v>5</v>
      </c>
      <c r="J977" s="31" t="n">
        <v>93</v>
      </c>
      <c r="K977" s="31" t="s">
        <v>4</v>
      </c>
      <c r="L977" s="31" t="e">
        <f aca="false">IF(#REF!=#REF!,IF(K977="Stroke",IF(K978="Stroke",IF((J978-J977)&lt;0,1000+J978-J977,J978-J977),""),""),"")</f>
        <v>#REF!</v>
      </c>
      <c r="M977" s="31" t="s">
        <v>1</v>
      </c>
      <c r="N977" s="31" t="s">
        <v>2</v>
      </c>
      <c r="O977" s="31" t="n">
        <v>0</v>
      </c>
      <c r="P977" s="1" t="e">
        <f aca="false">IF(#REF!=#REF!,IF(K977="Stroke",IF(K978="Stroke",IF(#REF!=#REF!,IF(Q977=Q978,IF((J978-J977)&lt;0,1000+J978-J977-O977,J978-J977-O977),""),""),""),""),"")</f>
        <v>#REF!</v>
      </c>
      <c r="Q977" s="31" t="n">
        <v>1</v>
      </c>
      <c r="R977" s="1" t="e">
        <f aca="false">IF(#REF!&lt;&gt;#REF!,COUNTIFS($K$112:$K$1378,$K$112,#REF!,#REF!),"")</f>
        <v>#REF!</v>
      </c>
      <c r="S977" s="1" t="e">
        <f aca="false">IF(AND(#REF!&lt;&gt;#REF!,#REF!=#REF!,M977="positive",M978="negative"),1,"")</f>
        <v>#REF!</v>
      </c>
      <c r="T977" s="1" t="e">
        <f aca="false">IF(AND(#REF!=#REF!,K:K="stroke",M:M="positive",S977&lt;&gt;"1"),1,"")</f>
        <v>#REF!</v>
      </c>
      <c r="U977" s="1" t="e">
        <f aca="false">IF((AND(R977&lt;&gt;"",W977&lt;&gt;1,K:K="stroke",M:M="negative",#REF!=#REF!)),IF(W977&lt;&gt;0,"",1),"")</f>
        <v>#REF!</v>
      </c>
      <c r="V977" s="1" t="e">
        <f aca="false">IF(R977="","",(SUM(S977:U977)+W977))</f>
        <v>#REF!</v>
      </c>
      <c r="W977" s="1" t="e">
        <f aca="false">IF(#REF!&lt;&gt;#REF!,COUNTIFS($K$112:$K$1378,"up",#REF!,#REF!),"")</f>
        <v>#REF!</v>
      </c>
      <c r="X977" s="1" t="e">
        <f aca="false">IF(#REF!&lt;&gt;#REF!,COUNTIFS($K$112:$K$1378,"SRS",#REF!,#REF!),"")</f>
        <v>#REF!</v>
      </c>
      <c r="Y977" s="1" t="e">
        <f aca="false">IF(R977&lt;&gt;"",IF(R977=1,"",COUNTIFS($O$112:$O$1378,"&gt;40",#REF!,#REF!)),"")</f>
        <v>#REF!</v>
      </c>
      <c r="Z977" s="31" t="s">
        <v>126</v>
      </c>
      <c r="AA977" s="31"/>
      <c r="AB977" s="31"/>
      <c r="AC977" s="31"/>
      <c r="AD977" s="1"/>
      <c r="AE977" s="1"/>
      <c r="AF977" s="1"/>
      <c r="AG977" s="1"/>
      <c r="AH977" s="1"/>
    </row>
    <row r="978" customFormat="false" ht="15.75" hidden="false" customHeight="false" outlineLevel="0" collapsed="false">
      <c r="A978" s="14" t="n">
        <f aca="false">I978+(H978*60)+(G978*3600)</f>
        <v>50892</v>
      </c>
      <c r="B978" s="22" t="str">
        <f aca="false">CONCATENATE(D978,E978,F978,G978,H978,I978)</f>
        <v>20182614812</v>
      </c>
      <c r="C978" s="14" t="str">
        <f aca="false">CONCATENATE(D978,E978,F978)</f>
        <v>201826</v>
      </c>
      <c r="D978" s="14" t="n">
        <v>2018</v>
      </c>
      <c r="E978" s="14" t="n">
        <v>2</v>
      </c>
      <c r="F978" s="14" t="n">
        <v>6</v>
      </c>
      <c r="G978" s="14" t="n">
        <v>14</v>
      </c>
      <c r="H978" s="14" t="n">
        <v>8</v>
      </c>
      <c r="I978" s="14" t="n">
        <v>12</v>
      </c>
      <c r="J978" s="14" t="n">
        <v>506</v>
      </c>
      <c r="K978" s="14" t="s">
        <v>11</v>
      </c>
      <c r="L978" s="14" t="e">
        <f aca="false">IF(#REF!=#REF!,IF(K978="Stroke",IF(K979="Stroke",IF((J979-J978)&lt;0,1000+J979-J978,J979-J978),""),""),"")</f>
        <v>#REF!</v>
      </c>
      <c r="M978" s="14" t="s">
        <v>1</v>
      </c>
      <c r="N978" s="14" t="s">
        <v>2</v>
      </c>
      <c r="O978" s="14" t="n">
        <v>7</v>
      </c>
      <c r="P978" s="5" t="e">
        <f aca="false">IF(#REF!=#REF!,IF(K978="Stroke",IF(K979="Stroke",IF(#REF!=#REF!,IF(Q978=Q979,IF((J979-J978)&lt;0,1000+J979-J978-O978,J979-J978-O978),""),""),""),""),"")</f>
        <v>#REF!</v>
      </c>
      <c r="Q978" s="14" t="n">
        <v>1</v>
      </c>
      <c r="R978" s="5" t="e">
        <f aca="false">IF(#REF!&lt;&gt;#REF!,COUNTIFS($K$112:$K$1378,$K$112,#REF!,#REF!),"")</f>
        <v>#REF!</v>
      </c>
      <c r="S978" s="5" t="e">
        <f aca="false">IF(AND(#REF!&lt;&gt;#REF!,#REF!=#REF!,M978="positive",M979="negative"),1,"")</f>
        <v>#REF!</v>
      </c>
      <c r="T978" s="5" t="e">
        <f aca="false">IF(AND(#REF!=#REF!,K:K="stroke",M:M="positive",S978&lt;&gt;"1"),1,"")</f>
        <v>#REF!</v>
      </c>
      <c r="U978" s="5" t="e">
        <f aca="false">IF((AND(R978&lt;&gt;"",W978&lt;&gt;1,K:K="stroke",M:M="negative",#REF!=#REF!)),IF(W978&lt;&gt;0,"",1),"")</f>
        <v>#REF!</v>
      </c>
      <c r="V978" s="5" t="e">
        <f aca="false">IF(R978="","",(SUM(S978:U978)+W978))</f>
        <v>#REF!</v>
      </c>
      <c r="W978" s="5" t="e">
        <f aca="false">IF(#REF!&lt;&gt;#REF!,COUNTIFS($K$112:$K$1378,"up",#REF!,#REF!),"")</f>
        <v>#REF!</v>
      </c>
      <c r="X978" s="5" t="e">
        <f aca="false">IF(#REF!&lt;&gt;#REF!,COUNTIFS($K$112:$K$1378,"SRS",#REF!,#REF!),"")</f>
        <v>#REF!</v>
      </c>
      <c r="Y978" s="5" t="e">
        <f aca="false">IF(R978&lt;&gt;"",IF(R978=1,"",COUNTIFS($O$112:$O$1378,"&gt;40",#REF!,#REF!)),"")</f>
        <v>#REF!</v>
      </c>
      <c r="Z978" s="14" t="s">
        <v>127</v>
      </c>
      <c r="AA978" s="14"/>
      <c r="AB978" s="14"/>
      <c r="AC978" s="14"/>
      <c r="AD978" s="5"/>
      <c r="AE978" s="5"/>
      <c r="AF978" s="5"/>
      <c r="AG978" s="5"/>
      <c r="AH978" s="5"/>
    </row>
    <row r="979" customFormat="false" ht="15.75" hidden="false" customHeight="false" outlineLevel="0" collapsed="false">
      <c r="A979" s="31" t="n">
        <f aca="false">I979+(H979*60)+(G979*3600)</f>
        <v>50892</v>
      </c>
      <c r="B979" s="32" t="str">
        <f aca="false">CONCATENATE(D979,E979,F979,G979,H979,I979)</f>
        <v>20182614812</v>
      </c>
      <c r="C979" s="31" t="str">
        <f aca="false">CONCATENATE(D979,E979,F979)</f>
        <v>201826</v>
      </c>
      <c r="D979" s="31" t="n">
        <v>2018</v>
      </c>
      <c r="E979" s="31" t="n">
        <v>2</v>
      </c>
      <c r="F979" s="31" t="n">
        <v>6</v>
      </c>
      <c r="G979" s="31" t="n">
        <v>14</v>
      </c>
      <c r="H979" s="31" t="n">
        <v>8</v>
      </c>
      <c r="I979" s="31" t="n">
        <v>12</v>
      </c>
      <c r="J979" s="31" t="n">
        <v>635</v>
      </c>
      <c r="K979" s="31" t="s">
        <v>109</v>
      </c>
      <c r="L979" s="31" t="e">
        <f aca="false">IF(#REF!=#REF!,IF(K979="Stroke",IF(K980="Stroke",IF((J980-J979)&lt;0,1000+J980-J979,J980-J979),""),""),"")</f>
        <v>#REF!</v>
      </c>
      <c r="M979" s="31" t="s">
        <v>1</v>
      </c>
      <c r="N979" s="31" t="s">
        <v>2</v>
      </c>
      <c r="O979" s="31" t="n">
        <v>0</v>
      </c>
      <c r="P979" s="1" t="e">
        <f aca="false">IF(#REF!=#REF!,IF(K979="Stroke",IF(K980="Stroke",IF(#REF!=#REF!,IF(Q979=Q980,IF((J980-J979)&lt;0,1000+J980-J979-O979,J980-J979-O979),""),""),""),""),"")</f>
        <v>#REF!</v>
      </c>
      <c r="Q979" s="31" t="n">
        <v>1</v>
      </c>
      <c r="R979" s="1" t="e">
        <f aca="false">IF(#REF!&lt;&gt;#REF!,COUNTIFS($K$112:$K$1378,$K$112,#REF!,#REF!),"")</f>
        <v>#REF!</v>
      </c>
      <c r="S979" s="1" t="e">
        <f aca="false">IF(AND(#REF!&lt;&gt;#REF!,#REF!=#REF!,M979="positive",M980="negative"),1,"")</f>
        <v>#REF!</v>
      </c>
      <c r="T979" s="1" t="e">
        <f aca="false">IF(AND(#REF!=#REF!,K:K="stroke",M:M="positive",S979&lt;&gt;"1"),1,"")</f>
        <v>#REF!</v>
      </c>
      <c r="U979" s="1" t="e">
        <f aca="false">IF((AND(R979&lt;&gt;"",W979&lt;&gt;1,K:K="stroke",M:M="negative",#REF!=#REF!)),IF(W979&lt;&gt;0,"",1),"")</f>
        <v>#REF!</v>
      </c>
      <c r="V979" s="1" t="e">
        <f aca="false">IF(R979="","",(SUM(S979:U979)+W979))</f>
        <v>#REF!</v>
      </c>
      <c r="W979" s="1" t="e">
        <f aca="false">IF(#REF!&lt;&gt;#REF!,COUNTIFS($K$112:$K$1378,"up",#REF!,#REF!),"")</f>
        <v>#REF!</v>
      </c>
      <c r="X979" s="1" t="e">
        <f aca="false">IF(#REF!&lt;&gt;#REF!,COUNTIFS($K$112:$K$1378,"SRS",#REF!,#REF!),"")</f>
        <v>#REF!</v>
      </c>
      <c r="Y979" s="1" t="e">
        <f aca="false">IF(R979&lt;&gt;"",IF(R979=1,"",COUNTIFS($O$112:$O$1378,"&gt;40",#REF!,#REF!)),"")</f>
        <v>#REF!</v>
      </c>
      <c r="Z979" s="31" t="s">
        <v>128</v>
      </c>
      <c r="AA979" s="31"/>
      <c r="AB979" s="31"/>
      <c r="AC979" s="31"/>
    </row>
    <row r="980" s="5" customFormat="true" ht="15.75" hidden="false" customHeight="false" outlineLevel="0" collapsed="false">
      <c r="A980" s="31" t="n">
        <f aca="false">I980+(H980*60)+(G980*3600)</f>
        <v>50892</v>
      </c>
      <c r="B980" s="32" t="str">
        <f aca="false">CONCATENATE(D980,E980,F980,G980,H980,I980)</f>
        <v>20182614812</v>
      </c>
      <c r="C980" s="31" t="str">
        <f aca="false">CONCATENATE(D980,E980,F980)</f>
        <v>201826</v>
      </c>
      <c r="D980" s="31" t="n">
        <v>2018</v>
      </c>
      <c r="E980" s="31" t="n">
        <v>2</v>
      </c>
      <c r="F980" s="31" t="n">
        <v>6</v>
      </c>
      <c r="G980" s="31" t="n">
        <v>14</v>
      </c>
      <c r="H980" s="31" t="n">
        <v>8</v>
      </c>
      <c r="I980" s="31" t="n">
        <v>12</v>
      </c>
      <c r="J980" s="31" t="n">
        <v>661</v>
      </c>
      <c r="K980" s="31" t="s">
        <v>87</v>
      </c>
      <c r="L980" s="31" t="e">
        <f aca="false">IF(#REF!=#REF!,IF(K980="Stroke",IF(K981="Stroke",IF((J981-J980)&lt;0,1000+J981-J980,J981-J980),""),""),"")</f>
        <v>#REF!</v>
      </c>
      <c r="M980" s="31" t="s">
        <v>62</v>
      </c>
      <c r="N980" s="31" t="s">
        <v>2</v>
      </c>
      <c r="O980" s="31" t="n">
        <v>0</v>
      </c>
      <c r="P980" s="1" t="e">
        <f aca="false">IF(#REF!=#REF!,IF(K980="Stroke",IF(K981="Stroke",IF(#REF!=#REF!,IF(Q980=Q981,IF((J981-J980)&lt;0,1000+J981-J980-O980,J981-J980-O980),""),""),""),""),"")</f>
        <v>#REF!</v>
      </c>
      <c r="Q980" s="31" t="n">
        <v>0</v>
      </c>
      <c r="R980" s="1" t="e">
        <f aca="false">IF(#REF!&lt;&gt;#REF!,COUNTIFS($K$112:$K$1378,$K$112,#REF!,#REF!),"")</f>
        <v>#REF!</v>
      </c>
      <c r="S980" s="1" t="e">
        <f aca="false">IF(AND(#REF!&lt;&gt;#REF!,#REF!=#REF!,M980="positive",M981="negative"),1,"")</f>
        <v>#REF!</v>
      </c>
      <c r="T980" s="1" t="e">
        <f aca="false">IF(AND(#REF!=#REF!,K:K="stroke",M:M="positive",S980&lt;&gt;"1"),1,"")</f>
        <v>#REF!</v>
      </c>
      <c r="U980" s="1" t="e">
        <f aca="false">IF((AND(R980&lt;&gt;"",W980&lt;&gt;1,K:K="stroke",M:M="negative",#REF!=#REF!)),IF(W980&lt;&gt;0,"",1),"")</f>
        <v>#REF!</v>
      </c>
      <c r="V980" s="1" t="e">
        <f aca="false">IF(R980="","",(SUM(S980:U980)+W980))</f>
        <v>#REF!</v>
      </c>
      <c r="W980" s="1" t="e">
        <f aca="false">IF(#REF!&lt;&gt;#REF!,COUNTIFS($K$112:$K$1378,"up",#REF!,#REF!),"")</f>
        <v>#REF!</v>
      </c>
      <c r="X980" s="1" t="e">
        <f aca="false">IF(#REF!&lt;&gt;#REF!,COUNTIFS($K$112:$K$1378,"SRS",#REF!,#REF!),"")</f>
        <v>#REF!</v>
      </c>
      <c r="Y980" s="1" t="e">
        <f aca="false">IF(R980&lt;&gt;"",IF(R980=1,"",COUNTIFS($O$112:$O$1378,"&gt;40",#REF!,#REF!)),"")</f>
        <v>#REF!</v>
      </c>
      <c r="Z980" s="31" t="s">
        <v>129</v>
      </c>
      <c r="AA980" s="31"/>
      <c r="AB980" s="31"/>
      <c r="AC980" s="31"/>
      <c r="AD980" s="1"/>
      <c r="AE980" s="1"/>
      <c r="AF980" s="1"/>
      <c r="AG980" s="1"/>
      <c r="AH980" s="1"/>
    </row>
    <row r="981" customFormat="false" ht="15.75" hidden="false" customHeight="false" outlineLevel="0" collapsed="false">
      <c r="A981" s="14" t="n">
        <f aca="false">I981+(H981*60)+(G981*3600)</f>
        <v>50967</v>
      </c>
      <c r="B981" s="22" t="str">
        <f aca="false">CONCATENATE(D981,E981,F981,G981,H981,I981)</f>
        <v>20182614927</v>
      </c>
      <c r="C981" s="14" t="str">
        <f aca="false">CONCATENATE(D981,E981,F981)</f>
        <v>201826</v>
      </c>
      <c r="D981" s="14" t="n">
        <v>2018</v>
      </c>
      <c r="E981" s="14" t="n">
        <v>2</v>
      </c>
      <c r="F981" s="14" t="n">
        <v>6</v>
      </c>
      <c r="G981" s="14" t="n">
        <v>14</v>
      </c>
      <c r="H981" s="14" t="n">
        <v>9</v>
      </c>
      <c r="I981" s="14" t="n">
        <v>27</v>
      </c>
      <c r="J981" s="14" t="n">
        <v>521</v>
      </c>
      <c r="K981" s="14" t="s">
        <v>11</v>
      </c>
      <c r="L981" s="14" t="e">
        <f aca="false">IF(#REF!=#REF!,IF(K981="Stroke",IF(K982="Stroke",IF((J982-J981)&lt;0,1000+J982-J981,J982-J981),""),""),"")</f>
        <v>#REF!</v>
      </c>
      <c r="M981" s="14" t="s">
        <v>1</v>
      </c>
      <c r="N981" s="14" t="s">
        <v>2</v>
      </c>
      <c r="O981" s="14" t="n">
        <v>8</v>
      </c>
      <c r="P981" s="5" t="e">
        <f aca="false">IF(#REF!=#REF!,IF(K981="Stroke",IF(K982="Stroke",IF(#REF!=#REF!,IF(Q981=Q982,IF((J982-J981)&lt;0,1000+J982-J981-O981,J982-J981-O981),""),""),""),""),"")</f>
        <v>#REF!</v>
      </c>
      <c r="Q981" s="14" t="n">
        <v>1</v>
      </c>
      <c r="R981" s="5" t="e">
        <f aca="false">IF(#REF!&lt;&gt;#REF!,COUNTIFS($K$112:$K$1378,$K$112,#REF!,#REF!),"")</f>
        <v>#REF!</v>
      </c>
      <c r="S981" s="5" t="e">
        <f aca="false">IF(AND(#REF!&lt;&gt;#REF!,#REF!=#REF!,M981="positive",M982="negative"),1,"")</f>
        <v>#REF!</v>
      </c>
      <c r="T981" s="5" t="e">
        <f aca="false">IF(AND(#REF!=#REF!,K:K="stroke",M:M="positive",S981&lt;&gt;"1"),1,"")</f>
        <v>#REF!</v>
      </c>
      <c r="U981" s="5" t="e">
        <f aca="false">IF((AND(R981&lt;&gt;"",W981&lt;&gt;1,K:K="stroke",M:M="negative",#REF!=#REF!)),IF(W981&lt;&gt;0,"",1),"")</f>
        <v>#REF!</v>
      </c>
      <c r="V981" s="5" t="e">
        <f aca="false">IF(R981="","",(SUM(S981:U981)+W981))</f>
        <v>#REF!</v>
      </c>
      <c r="W981" s="5" t="e">
        <f aca="false">IF(#REF!&lt;&gt;#REF!,COUNTIFS($K$112:$K$1378,"up",#REF!,#REF!),"")</f>
        <v>#REF!</v>
      </c>
      <c r="X981" s="5" t="e">
        <f aca="false">IF(#REF!&lt;&gt;#REF!,COUNTIFS($K$112:$K$1378,"SRS",#REF!,#REF!),"")</f>
        <v>#REF!</v>
      </c>
      <c r="Y981" s="5" t="e">
        <f aca="false">IF(R981&lt;&gt;"",IF(R981=1,"",COUNTIFS($O$112:$O$1378,"&gt;40",#REF!,#REF!)),"")</f>
        <v>#REF!</v>
      </c>
      <c r="Z981" s="14" t="s">
        <v>130</v>
      </c>
      <c r="AA981" s="14"/>
      <c r="AB981" s="14"/>
      <c r="AC981" s="14"/>
      <c r="AD981" s="5"/>
      <c r="AE981" s="5"/>
      <c r="AF981" s="5"/>
      <c r="AG981" s="5"/>
      <c r="AH981" s="5"/>
    </row>
    <row r="982" customFormat="false" ht="15.75" hidden="false" customHeight="false" outlineLevel="0" collapsed="false">
      <c r="A982" s="31" t="n">
        <f aca="false">I982+(H982*60)+(G982*3600)</f>
        <v>50967</v>
      </c>
      <c r="B982" s="32" t="str">
        <f aca="false">CONCATENATE(D982,E982,F982,G982,H982,I982)</f>
        <v>20182614927</v>
      </c>
      <c r="C982" s="31" t="str">
        <f aca="false">CONCATENATE(D982,E982,F982)</f>
        <v>201826</v>
      </c>
      <c r="D982" s="31" t="n">
        <v>2018</v>
      </c>
      <c r="E982" s="31" t="n">
        <v>2</v>
      </c>
      <c r="F982" s="31" t="n">
        <v>6</v>
      </c>
      <c r="G982" s="31" t="n">
        <v>14</v>
      </c>
      <c r="H982" s="31" t="n">
        <v>9</v>
      </c>
      <c r="I982" s="31" t="n">
        <v>27</v>
      </c>
      <c r="J982" s="31" t="n">
        <v>628</v>
      </c>
      <c r="K982" s="31" t="s">
        <v>80</v>
      </c>
      <c r="L982" s="31" t="e">
        <f aca="false">IF(#REF!=#REF!,IF(K982="Stroke",IF(K983="Stroke",IF((J983-J982)&lt;0,1000+J983-J982,J983-J982),""),""),"")</f>
        <v>#REF!</v>
      </c>
      <c r="M982" s="31" t="s">
        <v>1</v>
      </c>
      <c r="N982" s="31" t="s">
        <v>2</v>
      </c>
      <c r="O982" s="31" t="n">
        <v>0</v>
      </c>
      <c r="P982" s="1" t="e">
        <f aca="false">IF(#REF!=#REF!,IF(K982="Stroke",IF(K983="Stroke",IF(#REF!=#REF!,IF(Q982=Q983,IF((J983-J982)&lt;0,1000+J983-J982-O982,J983-J982-O982),""),""),""),""),"")</f>
        <v>#REF!</v>
      </c>
      <c r="Q982" s="31" t="s">
        <v>131</v>
      </c>
      <c r="R982" s="1" t="e">
        <f aca="false">IF(#REF!&lt;&gt;#REF!,COUNTIFS($K$112:$K$1378,$K$112,#REF!,#REF!),"")</f>
        <v>#REF!</v>
      </c>
      <c r="S982" s="1" t="e">
        <f aca="false">IF(AND(#REF!&lt;&gt;#REF!,#REF!=#REF!,M982="positive",M983="negative"),1,"")</f>
        <v>#REF!</v>
      </c>
      <c r="T982" s="1" t="e">
        <f aca="false">IF(AND(#REF!=#REF!,K:K="stroke",M:M="positive",S982&lt;&gt;"1"),1,"")</f>
        <v>#REF!</v>
      </c>
      <c r="U982" s="1" t="e">
        <f aca="false">IF((AND(R982&lt;&gt;"",W982&lt;&gt;1,K:K="stroke",M:M="negative",#REF!=#REF!)),IF(W982&lt;&gt;0,"",1),"")</f>
        <v>#REF!</v>
      </c>
      <c r="V982" s="1" t="e">
        <f aca="false">IF(R982="","",(SUM(S982:U982)+W982))</f>
        <v>#REF!</v>
      </c>
      <c r="W982" s="1" t="e">
        <f aca="false">IF(#REF!&lt;&gt;#REF!,COUNTIFS($K$112:$K$1378,"up",#REF!,#REF!),"")</f>
        <v>#REF!</v>
      </c>
      <c r="X982" s="1" t="e">
        <f aca="false">IF(#REF!&lt;&gt;#REF!,COUNTIFS($K$112:$K$1378,"SRS",#REF!,#REF!),"")</f>
        <v>#REF!</v>
      </c>
      <c r="Y982" s="1" t="e">
        <f aca="false">IF(R982&lt;&gt;"",IF(R982=1,"",COUNTIFS($O$112:$O$1378,"&gt;40",#REF!,#REF!)),"")</f>
        <v>#REF!</v>
      </c>
      <c r="Z982" s="31" t="s">
        <v>132</v>
      </c>
      <c r="AA982" s="31"/>
      <c r="AB982" s="31"/>
      <c r="AC982" s="31"/>
    </row>
    <row r="983" s="5" customFormat="true" ht="15.75" hidden="false" customHeight="false" outlineLevel="0" collapsed="false">
      <c r="A983" s="31" t="n">
        <f aca="false">I983+(H983*60)+(G983*3600)</f>
        <v>50967</v>
      </c>
      <c r="B983" s="32" t="str">
        <f aca="false">CONCATENATE(D983,E983,F983,G983,H983,I983)</f>
        <v>20182614927</v>
      </c>
      <c r="C983" s="31" t="str">
        <f aca="false">CONCATENATE(D983,E983,F983)</f>
        <v>201826</v>
      </c>
      <c r="D983" s="31" t="n">
        <v>2018</v>
      </c>
      <c r="E983" s="31" t="n">
        <v>2</v>
      </c>
      <c r="F983" s="31" t="n">
        <v>6</v>
      </c>
      <c r="G983" s="31" t="n">
        <v>14</v>
      </c>
      <c r="H983" s="31" t="n">
        <v>9</v>
      </c>
      <c r="I983" s="31" t="n">
        <v>27</v>
      </c>
      <c r="J983" s="31" t="n">
        <v>632</v>
      </c>
      <c r="K983" s="31" t="s">
        <v>11</v>
      </c>
      <c r="L983" s="31" t="e">
        <f aca="false">IF(#REF!=#REF!,IF(K983="Stroke",IF(K984="Stroke",IF((J984-J983)&lt;0,1000+J984-J983,J984-J983),""),""),"")</f>
        <v>#REF!</v>
      </c>
      <c r="M983" s="31" t="s">
        <v>1</v>
      </c>
      <c r="N983" s="31" t="s">
        <v>2</v>
      </c>
      <c r="O983" s="31" t="n">
        <v>6</v>
      </c>
      <c r="P983" s="1" t="e">
        <f aca="false">IF(#REF!=#REF!,IF(K983="Stroke",IF(K984="Stroke",IF(#REF!=#REF!,IF(Q983=Q984,IF((J984-J983)&lt;0,1000+J984-J983-O983,J984-J983-O983),""),""),""),""),"")</f>
        <v>#REF!</v>
      </c>
      <c r="Q983" s="31" t="n">
        <v>2</v>
      </c>
      <c r="R983" s="1" t="e">
        <f aca="false">IF(#REF!&lt;&gt;#REF!,COUNTIFS($K$112:$K$1378,$K$112,#REF!,#REF!),"")</f>
        <v>#REF!</v>
      </c>
      <c r="S983" s="1" t="e">
        <f aca="false">IF(AND(#REF!&lt;&gt;#REF!,#REF!=#REF!,M983="positive",M984="negative"),1,"")</f>
        <v>#REF!</v>
      </c>
      <c r="T983" s="1" t="e">
        <f aca="false">IF(AND(#REF!=#REF!,K:K="stroke",M:M="positive",S983&lt;&gt;"1"),1,"")</f>
        <v>#REF!</v>
      </c>
      <c r="U983" s="1" t="e">
        <f aca="false">IF((AND(R983&lt;&gt;"",W983&lt;&gt;1,K:K="stroke",M:M="negative",#REF!=#REF!)),IF(W983&lt;&gt;0,"",1),"")</f>
        <v>#REF!</v>
      </c>
      <c r="V983" s="1" t="e">
        <f aca="false">IF(R983="","",(SUM(S983:U983)+W983))</f>
        <v>#REF!</v>
      </c>
      <c r="W983" s="1" t="e">
        <f aca="false">IF(#REF!&lt;&gt;#REF!,COUNTIFS($K$112:$K$1378,"up",#REF!,#REF!),"")</f>
        <v>#REF!</v>
      </c>
      <c r="X983" s="1" t="e">
        <f aca="false">IF(#REF!&lt;&gt;#REF!,COUNTIFS($K$112:$K$1378,"SRS",#REF!,#REF!),"")</f>
        <v>#REF!</v>
      </c>
      <c r="Y983" s="1" t="e">
        <f aca="false">IF(R983&lt;&gt;"",IF(R983=1,"",COUNTIFS($O$112:$O$1378,"&gt;40",#REF!,#REF!)),"")</f>
        <v>#REF!</v>
      </c>
      <c r="Z983" s="31" t="s">
        <v>133</v>
      </c>
      <c r="AA983" s="31"/>
      <c r="AB983" s="31"/>
      <c r="AC983" s="31"/>
      <c r="AD983" s="1"/>
      <c r="AE983" s="1"/>
      <c r="AF983" s="1"/>
      <c r="AG983" s="1"/>
      <c r="AH983" s="1"/>
    </row>
    <row r="984" s="5" customFormat="true" ht="15.75" hidden="false" customHeight="false" outlineLevel="0" collapsed="false">
      <c r="A984" s="14" t="n">
        <f aca="false">I984+(H984*60)+(G984*3600)</f>
        <v>51079</v>
      </c>
      <c r="B984" s="22" t="str">
        <f aca="false">CONCATENATE(D984,E984,F984,G984,H984,I984)</f>
        <v>201826141119</v>
      </c>
      <c r="C984" s="14" t="str">
        <f aca="false">CONCATENATE(D984,E984,F984)</f>
        <v>201826</v>
      </c>
      <c r="D984" s="14" t="n">
        <v>2018</v>
      </c>
      <c r="E984" s="14" t="n">
        <v>2</v>
      </c>
      <c r="F984" s="14" t="n">
        <v>6</v>
      </c>
      <c r="G984" s="14" t="n">
        <v>14</v>
      </c>
      <c r="H984" s="14" t="n">
        <v>11</v>
      </c>
      <c r="I984" s="14" t="n">
        <v>19</v>
      </c>
      <c r="J984" s="14" t="n">
        <v>562</v>
      </c>
      <c r="K984" s="14" t="s">
        <v>11</v>
      </c>
      <c r="L984" s="14" t="e">
        <f aca="false">IF(#REF!=#REF!,IF(K984="Stroke",IF(K985="Stroke",IF((J985-J984)&lt;0,1000+J985-J984,J985-J984),""),""),"")</f>
        <v>#REF!</v>
      </c>
      <c r="M984" s="14" t="s">
        <v>1</v>
      </c>
      <c r="N984" s="14" t="s">
        <v>2</v>
      </c>
      <c r="O984" s="14" t="n">
        <v>7</v>
      </c>
      <c r="P984" s="5" t="e">
        <f aca="false">IF(#REF!=#REF!,IF(K984="Stroke",IF(K985="Stroke",IF(#REF!=#REF!,IF(Q984=Q985,IF((J985-J984)&lt;0,1000+J985-J984-O984,J985-J984-O984),""),""),""),""),"")</f>
        <v>#REF!</v>
      </c>
      <c r="Q984" s="14" t="n">
        <v>1</v>
      </c>
      <c r="R984" s="5" t="e">
        <f aca="false">IF(#REF!&lt;&gt;#REF!,COUNTIFS($K$112:$K$1378,$K$112,#REF!,#REF!),"")</f>
        <v>#REF!</v>
      </c>
      <c r="S984" s="5" t="e">
        <f aca="false">IF(AND(#REF!&lt;&gt;#REF!,#REF!=#REF!,M984="positive",M985="negative"),1,"")</f>
        <v>#REF!</v>
      </c>
      <c r="T984" s="5" t="e">
        <f aca="false">IF(AND(#REF!=#REF!,K:K="stroke",M:M="positive",S984&lt;&gt;"1"),1,"")</f>
        <v>#REF!</v>
      </c>
      <c r="U984" s="5" t="e">
        <f aca="false">IF((AND(R984&lt;&gt;"",W984&lt;&gt;1,K:K="stroke",M:M="negative",#REF!=#REF!)),IF(W984&lt;&gt;0,"",1),"")</f>
        <v>#REF!</v>
      </c>
      <c r="V984" s="5" t="e">
        <f aca="false">IF(R984="","",(SUM(S984:U984)+W984))</f>
        <v>#REF!</v>
      </c>
      <c r="W984" s="5" t="e">
        <f aca="false">IF(#REF!&lt;&gt;#REF!,COUNTIFS($K$112:$K$1378,"up",#REF!,#REF!),"")</f>
        <v>#REF!</v>
      </c>
      <c r="X984" s="5" t="e">
        <f aca="false">IF(#REF!&lt;&gt;#REF!,COUNTIFS($K$112:$K$1378,"SRS",#REF!,#REF!),"")</f>
        <v>#REF!</v>
      </c>
      <c r="Y984" s="5" t="e">
        <f aca="false">IF(R984&lt;&gt;"",IF(R984=1,"",COUNTIFS($O$112:$O$1378,"&gt;40",#REF!,#REF!)),"")</f>
        <v>#REF!</v>
      </c>
      <c r="Z984" s="14"/>
      <c r="AA984" s="14"/>
      <c r="AB984" s="14"/>
      <c r="AC984" s="14"/>
    </row>
    <row r="985" customFormat="false" ht="15.75" hidden="false" customHeight="false" outlineLevel="0" collapsed="false">
      <c r="A985" s="14" t="n">
        <f aca="false">I985+(H985*60)+(G985*3600)</f>
        <v>51295</v>
      </c>
      <c r="B985" s="22" t="str">
        <f aca="false">CONCATENATE(D985,E985,F985,G985,H985,I985)</f>
        <v>201826141455</v>
      </c>
      <c r="C985" s="14" t="str">
        <f aca="false">CONCATENATE(D985,E985,F985)</f>
        <v>201826</v>
      </c>
      <c r="D985" s="14" t="n">
        <v>2018</v>
      </c>
      <c r="E985" s="14" t="n">
        <v>2</v>
      </c>
      <c r="F985" s="14" t="n">
        <v>6</v>
      </c>
      <c r="G985" s="14" t="n">
        <v>14</v>
      </c>
      <c r="H985" s="14" t="n">
        <v>14</v>
      </c>
      <c r="I985" s="14" t="n">
        <v>55</v>
      </c>
      <c r="J985" s="14" t="n">
        <v>62</v>
      </c>
      <c r="K985" s="14" t="s">
        <v>11</v>
      </c>
      <c r="L985" s="14" t="e">
        <f aca="false">IF(#REF!=#REF!,IF(K985="Stroke",IF(K986="Stroke",IF((J986-J985)&lt;0,1000+J986-J985,J986-J985),""),""),"")</f>
        <v>#REF!</v>
      </c>
      <c r="M985" s="14" t="s">
        <v>1</v>
      </c>
      <c r="N985" s="14" t="s">
        <v>2</v>
      </c>
      <c r="O985" s="14" t="n">
        <v>3</v>
      </c>
      <c r="P985" s="5" t="e">
        <f aca="false">IF(#REF!=#REF!,IF(K985="Stroke",IF(K986="Stroke",IF(#REF!=#REF!,IF(Q985=Q986,IF((J986-J985)&lt;0,1000+J986-J985-O985,J986-J985-O985),""),""),""),""),"")</f>
        <v>#REF!</v>
      </c>
      <c r="Q985" s="14" t="n">
        <v>1</v>
      </c>
      <c r="R985" s="5" t="e">
        <f aca="false">IF(#REF!&lt;&gt;#REF!,COUNTIFS($K$112:$K$1378,$K$112,#REF!,#REF!),"")</f>
        <v>#REF!</v>
      </c>
      <c r="S985" s="5" t="e">
        <f aca="false">IF(AND(#REF!&lt;&gt;#REF!,#REF!=#REF!,M985="positive",M986="negative"),1,"")</f>
        <v>#REF!</v>
      </c>
      <c r="T985" s="5" t="e">
        <f aca="false">IF(AND(#REF!=#REF!,K:K="stroke",M:M="positive",S985&lt;&gt;"1"),1,"")</f>
        <v>#REF!</v>
      </c>
      <c r="U985" s="5" t="e">
        <f aca="false">IF((AND(R985&lt;&gt;"",W985&lt;&gt;1,K:K="stroke",M:M="negative",#REF!=#REF!)),IF(W985&lt;&gt;0,"",1),"")</f>
        <v>#REF!</v>
      </c>
      <c r="V985" s="5" t="e">
        <f aca="false">IF(R985="","",(SUM(S985:U985)+W985))</f>
        <v>#REF!</v>
      </c>
      <c r="W985" s="5" t="e">
        <f aca="false">IF(#REF!&lt;&gt;#REF!,COUNTIFS($K$112:$K$1378,"up",#REF!,#REF!),"")</f>
        <v>#REF!</v>
      </c>
      <c r="X985" s="5" t="e">
        <f aca="false">IF(#REF!&lt;&gt;#REF!,COUNTIFS($K$112:$K$1378,"SRS",#REF!,#REF!),"")</f>
        <v>#REF!</v>
      </c>
      <c r="Y985" s="5" t="e">
        <f aca="false">IF(R985&lt;&gt;"",IF(R985=1,"",COUNTIFS($O$112:$O$1378,"&gt;40",#REF!,#REF!)),"")</f>
        <v>#REF!</v>
      </c>
      <c r="Z985" s="14" t="s">
        <v>134</v>
      </c>
      <c r="AA985" s="14"/>
      <c r="AB985" s="14"/>
      <c r="AC985" s="14"/>
      <c r="AD985" s="5"/>
      <c r="AE985" s="5"/>
      <c r="AF985" s="5"/>
      <c r="AG985" s="5"/>
      <c r="AH985" s="5"/>
    </row>
    <row r="986" customFormat="false" ht="15.75" hidden="false" customHeight="false" outlineLevel="0" collapsed="false">
      <c r="A986" s="31" t="n">
        <f aca="false">I986+(H986*60)+(G986*3600)</f>
        <v>51295</v>
      </c>
      <c r="B986" s="32" t="str">
        <f aca="false">CONCATENATE(D986,E986,F986,G986,H986,I986)</f>
        <v>201826141455</v>
      </c>
      <c r="C986" s="31" t="str">
        <f aca="false">CONCATENATE(D986,E986,F986)</f>
        <v>201826</v>
      </c>
      <c r="D986" s="31" t="n">
        <v>2018</v>
      </c>
      <c r="E986" s="31" t="n">
        <v>2</v>
      </c>
      <c r="F986" s="31" t="n">
        <v>6</v>
      </c>
      <c r="G986" s="31" t="n">
        <v>14</v>
      </c>
      <c r="H986" s="31" t="n">
        <v>14</v>
      </c>
      <c r="I986" s="31" t="n">
        <v>55</v>
      </c>
      <c r="J986" s="31" t="n">
        <v>90</v>
      </c>
      <c r="K986" s="31" t="s">
        <v>109</v>
      </c>
      <c r="L986" s="31" t="e">
        <f aca="false">IF(#REF!=#REF!,IF(K986="Stroke",IF(K987="Stroke",IF((J987-J986)&lt;0,1000+J987-J986,J987-J986),""),""),"")</f>
        <v>#REF!</v>
      </c>
      <c r="M986" s="31" t="s">
        <v>1</v>
      </c>
      <c r="N986" s="31" t="s">
        <v>2</v>
      </c>
      <c r="O986" s="31" t="n">
        <v>0</v>
      </c>
      <c r="P986" s="1" t="e">
        <f aca="false">IF(#REF!=#REF!,IF(K986="Stroke",IF(K987="Stroke",IF(#REF!=#REF!,IF(Q986=Q987,IF((J987-J986)&lt;0,1000+J987-J986-O986,J987-J986-O986),""),""),""),""),"")</f>
        <v>#REF!</v>
      </c>
      <c r="Q986" s="31" t="n">
        <v>1</v>
      </c>
      <c r="R986" s="1" t="e">
        <f aca="false">IF(#REF!&lt;&gt;#REF!,COUNTIFS($K$112:$K$1378,$K$112,#REF!,#REF!),"")</f>
        <v>#REF!</v>
      </c>
      <c r="S986" s="1" t="e">
        <f aca="false">IF(AND(#REF!&lt;&gt;#REF!,#REF!=#REF!,M986="positive",M987="negative"),1,"")</f>
        <v>#REF!</v>
      </c>
      <c r="T986" s="1" t="e">
        <f aca="false">IF(AND(#REF!=#REF!,K:K="stroke",M:M="positive",S986&lt;&gt;"1"),1,"")</f>
        <v>#REF!</v>
      </c>
      <c r="U986" s="1" t="e">
        <f aca="false">IF((AND(R986&lt;&gt;"",W986&lt;&gt;1,K:K="stroke",M:M="negative",#REF!=#REF!)),IF(W986&lt;&gt;0,"",1),"")</f>
        <v>#REF!</v>
      </c>
      <c r="V986" s="1" t="e">
        <f aca="false">IF(R986="","",(SUM(S986:U986)+W986))</f>
        <v>#REF!</v>
      </c>
      <c r="W986" s="1" t="e">
        <f aca="false">IF(#REF!&lt;&gt;#REF!,COUNTIFS($K$112:$K$1378,"up",#REF!,#REF!),"")</f>
        <v>#REF!</v>
      </c>
      <c r="X986" s="1" t="e">
        <f aca="false">IF(#REF!&lt;&gt;#REF!,COUNTIFS($K$112:$K$1378,"SRS",#REF!,#REF!),"")</f>
        <v>#REF!</v>
      </c>
      <c r="Y986" s="1" t="e">
        <f aca="false">IF(R986&lt;&gt;"",IF(R986=1,"",COUNTIFS($O$112:$O$1378,"&gt;40",#REF!,#REF!)),"")</f>
        <v>#REF!</v>
      </c>
      <c r="Z986" s="31"/>
      <c r="AA986" s="31"/>
      <c r="AB986" s="31"/>
      <c r="AC986" s="31"/>
    </row>
    <row r="987" customFormat="false" ht="15.75" hidden="false" customHeight="false" outlineLevel="0" collapsed="false">
      <c r="A987" s="31" t="n">
        <f aca="false">I987+(H987*60)+(G987*3600)</f>
        <v>51295</v>
      </c>
      <c r="B987" s="32" t="str">
        <f aca="false">CONCATENATE(D987,E987,F987,G987,H987,I987)</f>
        <v>201826141455</v>
      </c>
      <c r="C987" s="31" t="str">
        <f aca="false">CONCATENATE(D987,E987,F987)</f>
        <v>201826</v>
      </c>
      <c r="D987" s="31" t="n">
        <v>2018</v>
      </c>
      <c r="E987" s="31" t="n">
        <v>2</v>
      </c>
      <c r="F987" s="31" t="n">
        <v>6</v>
      </c>
      <c r="G987" s="31" t="n">
        <v>14</v>
      </c>
      <c r="H987" s="31" t="n">
        <v>14</v>
      </c>
      <c r="I987" s="31" t="n">
        <v>55</v>
      </c>
      <c r="J987" s="31" t="n">
        <v>124</v>
      </c>
      <c r="K987" s="31" t="s">
        <v>109</v>
      </c>
      <c r="L987" s="31" t="e">
        <f aca="false">IF(#REF!=#REF!,IF(K987="Stroke",IF(K988="Stroke",IF((J988-J987)&lt;0,1000+J988-J987,J988-J987),""),""),"")</f>
        <v>#REF!</v>
      </c>
      <c r="M987" s="31" t="s">
        <v>1</v>
      </c>
      <c r="N987" s="31" t="s">
        <v>2</v>
      </c>
      <c r="O987" s="31" t="n">
        <v>0</v>
      </c>
      <c r="P987" s="1" t="e">
        <f aca="false">IF(#REF!=#REF!,IF(K987="Stroke",IF(K988="Stroke",IF(#REF!=#REF!,IF(Q987=Q988,IF((J988-J987)&lt;0,1000+J988-J987-O987,J988-J987-O987),""),""),""),""),"")</f>
        <v>#REF!</v>
      </c>
      <c r="Q987" s="31" t="n">
        <v>1</v>
      </c>
      <c r="R987" s="1" t="e">
        <f aca="false">IF(#REF!&lt;&gt;#REF!,COUNTIFS($K$112:$K$1378,$K$112,#REF!,#REF!),"")</f>
        <v>#REF!</v>
      </c>
      <c r="S987" s="1" t="e">
        <f aca="false">IF(AND(#REF!&lt;&gt;#REF!,#REF!=#REF!,M987="positive",M988="negative"),1,"")</f>
        <v>#REF!</v>
      </c>
      <c r="T987" s="1" t="e">
        <f aca="false">IF(AND(#REF!=#REF!,K:K="stroke",M:M="positive",S987&lt;&gt;"1"),1,"")</f>
        <v>#REF!</v>
      </c>
      <c r="U987" s="1" t="e">
        <f aca="false">IF((AND(R987&lt;&gt;"",W987&lt;&gt;1,K:K="stroke",M:M="negative",#REF!=#REF!)),IF(W987&lt;&gt;0,"",1),"")</f>
        <v>#REF!</v>
      </c>
      <c r="V987" s="1" t="e">
        <f aca="false">IF(R987="","",(SUM(S987:U987)+W987))</f>
        <v>#REF!</v>
      </c>
      <c r="W987" s="1" t="e">
        <f aca="false">IF(#REF!&lt;&gt;#REF!,COUNTIFS($K$112:$K$1378,"up",#REF!,#REF!),"")</f>
        <v>#REF!</v>
      </c>
      <c r="X987" s="1" t="e">
        <f aca="false">IF(#REF!&lt;&gt;#REF!,COUNTIFS($K$112:$K$1378,"SRS",#REF!,#REF!),"")</f>
        <v>#REF!</v>
      </c>
      <c r="Y987" s="1" t="e">
        <f aca="false">IF(R987&lt;&gt;"",IF(R987=1,"",COUNTIFS($O$112:$O$1378,"&gt;40",#REF!,#REF!)),"")</f>
        <v>#REF!</v>
      </c>
      <c r="Z987" s="31"/>
      <c r="AA987" s="31"/>
      <c r="AB987" s="31"/>
      <c r="AC987" s="31"/>
    </row>
    <row r="988" customFormat="false" ht="15.75" hidden="false" customHeight="false" outlineLevel="0" collapsed="false">
      <c r="A988" s="31" t="n">
        <f aca="false">I988+(H988*60)+(G988*3600)</f>
        <v>51295</v>
      </c>
      <c r="B988" s="32" t="str">
        <f aca="false">CONCATENATE(D988,E988,F988,G988,H988,I988)</f>
        <v>201826141455</v>
      </c>
      <c r="C988" s="31" t="str">
        <f aca="false">CONCATENATE(D988,E988,F988)</f>
        <v>201826</v>
      </c>
      <c r="D988" s="31" t="n">
        <v>2018</v>
      </c>
      <c r="E988" s="31" t="n">
        <v>2</v>
      </c>
      <c r="F988" s="31" t="n">
        <v>6</v>
      </c>
      <c r="G988" s="31" t="n">
        <v>14</v>
      </c>
      <c r="H988" s="31" t="n">
        <v>14</v>
      </c>
      <c r="I988" s="31" t="n">
        <v>55</v>
      </c>
      <c r="J988" s="31" t="n">
        <v>220</v>
      </c>
      <c r="K988" s="31" t="s">
        <v>109</v>
      </c>
      <c r="L988" s="31" t="e">
        <f aca="false">IF(#REF!=#REF!,IF(K988="Stroke",IF(K989="Stroke",IF((J989-J988)&lt;0,1000+J989-J988,J989-J988),""),""),"")</f>
        <v>#REF!</v>
      </c>
      <c r="M988" s="31" t="s">
        <v>1</v>
      </c>
      <c r="N988" s="31" t="s">
        <v>2</v>
      </c>
      <c r="O988" s="31" t="n">
        <v>0</v>
      </c>
      <c r="P988" s="1" t="e">
        <f aca="false">IF(#REF!=#REF!,IF(K988="Stroke",IF(K989="Stroke",IF(#REF!=#REF!,IF(Q988=Q989,IF((J989-J988)&lt;0,1000+J989-J988-O988,J989-J988-O988),""),""),""),""),"")</f>
        <v>#REF!</v>
      </c>
      <c r="Q988" s="31" t="n">
        <v>2</v>
      </c>
      <c r="R988" s="1" t="e">
        <f aca="false">IF(#REF!&lt;&gt;#REF!,COUNTIFS($K$112:$K$1378,$K$112,#REF!,#REF!),"")</f>
        <v>#REF!</v>
      </c>
      <c r="S988" s="1" t="e">
        <f aca="false">IF(AND(#REF!&lt;&gt;#REF!,#REF!=#REF!,M988="positive",M989="negative"),1,"")</f>
        <v>#REF!</v>
      </c>
      <c r="T988" s="1" t="e">
        <f aca="false">IF(AND(#REF!=#REF!,K:K="stroke",M:M="positive",S988&lt;&gt;"1"),1,"")</f>
        <v>#REF!</v>
      </c>
      <c r="U988" s="1" t="e">
        <f aca="false">IF((AND(R988&lt;&gt;"",W988&lt;&gt;1,K:K="stroke",M:M="negative",#REF!=#REF!)),IF(W988&lt;&gt;0,"",1),"")</f>
        <v>#REF!</v>
      </c>
      <c r="V988" s="1" t="e">
        <f aca="false">IF(R988="","",(SUM(S988:U988)+W988))</f>
        <v>#REF!</v>
      </c>
      <c r="W988" s="1" t="e">
        <f aca="false">IF(#REF!&lt;&gt;#REF!,COUNTIFS($K$112:$K$1378,"up",#REF!,#REF!),"")</f>
        <v>#REF!</v>
      </c>
      <c r="X988" s="1" t="e">
        <f aca="false">IF(#REF!&lt;&gt;#REF!,COUNTIFS($K$112:$K$1378,"SRS",#REF!,#REF!),"")</f>
        <v>#REF!</v>
      </c>
      <c r="Y988" s="1" t="e">
        <f aca="false">IF(R988&lt;&gt;"",IF(R988=1,"",COUNTIFS($O$112:$O$1378,"&gt;40",#REF!,#REF!)),"")</f>
        <v>#REF!</v>
      </c>
      <c r="Z988" s="31" t="s">
        <v>135</v>
      </c>
      <c r="AA988" s="31"/>
      <c r="AB988" s="31"/>
      <c r="AC988" s="31"/>
    </row>
    <row r="989" customFormat="false" ht="15.75" hidden="false" customHeight="false" outlineLevel="0" collapsed="false">
      <c r="A989" s="31" t="n">
        <f aca="false">I989+(H989*60)+(G989*3600)</f>
        <v>51295</v>
      </c>
      <c r="B989" s="32" t="str">
        <f aca="false">CONCATENATE(D989,E989,F989,G989,H989,I989)</f>
        <v>201826141455</v>
      </c>
      <c r="C989" s="31" t="str">
        <f aca="false">CONCATENATE(D989,E989,F989)</f>
        <v>201826</v>
      </c>
      <c r="D989" s="31" t="n">
        <v>2018</v>
      </c>
      <c r="E989" s="31" t="n">
        <v>2</v>
      </c>
      <c r="F989" s="31" t="n">
        <v>6</v>
      </c>
      <c r="G989" s="31" t="n">
        <v>14</v>
      </c>
      <c r="H989" s="31" t="n">
        <v>14</v>
      </c>
      <c r="I989" s="31" t="n">
        <v>55</v>
      </c>
      <c r="J989" s="31" t="n">
        <v>245</v>
      </c>
      <c r="K989" s="31" t="s">
        <v>109</v>
      </c>
      <c r="L989" s="31" t="e">
        <f aca="false">IF(#REF!=#REF!,IF(K989="Stroke",IF(K990="Stroke",IF((J990-J989)&lt;0,1000+J990-J989,J990-J989),""),""),"")</f>
        <v>#REF!</v>
      </c>
      <c r="M989" s="31" t="s">
        <v>1</v>
      </c>
      <c r="N989" s="31" t="s">
        <v>2</v>
      </c>
      <c r="O989" s="31" t="n">
        <v>0</v>
      </c>
      <c r="P989" s="1" t="e">
        <f aca="false">IF(#REF!=#REF!,IF(K989="Stroke",IF(K990="Stroke",IF(#REF!=#REF!,IF(Q989=Q990,IF((J990-J989)&lt;0,1000+J990-J989-O989,J990-J989-O989),""),""),""),""),"")</f>
        <v>#REF!</v>
      </c>
      <c r="Q989" s="31" t="n">
        <v>2</v>
      </c>
      <c r="R989" s="1" t="e">
        <f aca="false">IF(#REF!&lt;&gt;#REF!,COUNTIFS($K$112:$K$1378,$K$112,#REF!,#REF!),"")</f>
        <v>#REF!</v>
      </c>
      <c r="S989" s="1" t="e">
        <f aca="false">IF(AND(#REF!&lt;&gt;#REF!,#REF!=#REF!,M989="positive",M990="negative"),1,"")</f>
        <v>#REF!</v>
      </c>
      <c r="T989" s="1" t="e">
        <f aca="false">IF(AND(#REF!=#REF!,K:K="stroke",M:M="positive",S989&lt;&gt;"1"),1,"")</f>
        <v>#REF!</v>
      </c>
      <c r="U989" s="1" t="e">
        <f aca="false">IF((AND(R989&lt;&gt;"",W989&lt;&gt;1,K:K="stroke",M:M="negative",#REF!=#REF!)),IF(W989&lt;&gt;0,"",1),"")</f>
        <v>#REF!</v>
      </c>
      <c r="V989" s="1" t="e">
        <f aca="false">IF(R989="","",(SUM(S989:U989)+W989))</f>
        <v>#REF!</v>
      </c>
      <c r="W989" s="1" t="e">
        <f aca="false">IF(#REF!&lt;&gt;#REF!,COUNTIFS($K$112:$K$1378,"up",#REF!,#REF!),"")</f>
        <v>#REF!</v>
      </c>
      <c r="X989" s="1" t="e">
        <f aca="false">IF(#REF!&lt;&gt;#REF!,COUNTIFS($K$112:$K$1378,"SRS",#REF!,#REF!),"")</f>
        <v>#REF!</v>
      </c>
      <c r="Y989" s="1" t="e">
        <f aca="false">IF(R989&lt;&gt;"",IF(R989=1,"",COUNTIFS($O$112:$O$1378,"&gt;40",#REF!,#REF!)),"")</f>
        <v>#REF!</v>
      </c>
      <c r="Z989" s="31" t="s">
        <v>136</v>
      </c>
      <c r="AA989" s="31"/>
      <c r="AB989" s="31"/>
      <c r="AC989" s="31"/>
    </row>
    <row r="990" customFormat="false" ht="15.75" hidden="false" customHeight="false" outlineLevel="0" collapsed="false">
      <c r="A990" s="31" t="n">
        <f aca="false">I990+(H990*60)+(G990*3600)</f>
        <v>51295</v>
      </c>
      <c r="B990" s="32" t="str">
        <f aca="false">CONCATENATE(D990,E990,F990,G990,H990,I990)</f>
        <v>201826141455</v>
      </c>
      <c r="C990" s="31" t="str">
        <f aca="false">CONCATENATE(D990,E990,F990)</f>
        <v>201826</v>
      </c>
      <c r="D990" s="31" t="n">
        <v>2018</v>
      </c>
      <c r="E990" s="31" t="n">
        <v>2</v>
      </c>
      <c r="F990" s="31" t="n">
        <v>6</v>
      </c>
      <c r="G990" s="31" t="n">
        <v>14</v>
      </c>
      <c r="H990" s="31" t="n">
        <v>14</v>
      </c>
      <c r="I990" s="31" t="n">
        <v>55</v>
      </c>
      <c r="J990" s="31" t="n">
        <v>267</v>
      </c>
      <c r="K990" s="31" t="s">
        <v>109</v>
      </c>
      <c r="L990" s="31" t="e">
        <f aca="false">IF(#REF!=#REF!,IF(K990="Stroke",IF(K991="Stroke",IF((J991-J990)&lt;0,1000+J991-J990,J991-J990),""),""),"")</f>
        <v>#REF!</v>
      </c>
      <c r="M990" s="31" t="s">
        <v>1</v>
      </c>
      <c r="N990" s="31" t="s">
        <v>2</v>
      </c>
      <c r="O990" s="31" t="n">
        <v>0</v>
      </c>
      <c r="P990" s="1" t="e">
        <f aca="false">IF(#REF!=#REF!,IF(K990="Stroke",IF(K991="Stroke",IF(#REF!=#REF!,IF(Q990=Q991,IF((J991-J990)&lt;0,1000+J991-J990-O990,J991-J990-O990),""),""),""),""),"")</f>
        <v>#REF!</v>
      </c>
      <c r="Q990" s="31" t="n">
        <v>2</v>
      </c>
      <c r="R990" s="1" t="e">
        <f aca="false">IF(#REF!&lt;&gt;#REF!,COUNTIFS($K$112:$K$1378,$K$112,#REF!,#REF!),"")</f>
        <v>#REF!</v>
      </c>
      <c r="S990" s="1" t="e">
        <f aca="false">IF(AND(#REF!&lt;&gt;#REF!,#REF!=#REF!,M990="positive",M991="negative"),1,"")</f>
        <v>#REF!</v>
      </c>
      <c r="T990" s="1" t="e">
        <f aca="false">IF(AND(#REF!=#REF!,K:K="stroke",M:M="positive",S990&lt;&gt;"1"),1,"")</f>
        <v>#REF!</v>
      </c>
      <c r="U990" s="1" t="e">
        <f aca="false">IF((AND(R990&lt;&gt;"",W990&lt;&gt;1,K:K="stroke",M:M="negative",#REF!=#REF!)),IF(W990&lt;&gt;0,"",1),"")</f>
        <v>#REF!</v>
      </c>
      <c r="V990" s="1" t="e">
        <f aca="false">IF(R990="","",(SUM(S990:U990)+W990))</f>
        <v>#REF!</v>
      </c>
      <c r="W990" s="1" t="e">
        <f aca="false">IF(#REF!&lt;&gt;#REF!,COUNTIFS($K$112:$K$1378,"up",#REF!,#REF!),"")</f>
        <v>#REF!</v>
      </c>
      <c r="X990" s="1" t="e">
        <f aca="false">IF(#REF!&lt;&gt;#REF!,COUNTIFS($K$112:$K$1378,"SRS",#REF!,#REF!),"")</f>
        <v>#REF!</v>
      </c>
      <c r="Y990" s="1" t="e">
        <f aca="false">IF(R990&lt;&gt;"",IF(R990=1,"",COUNTIFS($O$112:$O$1378,"&gt;40",#REF!,#REF!)),"")</f>
        <v>#REF!</v>
      </c>
      <c r="Z990" s="31" t="s">
        <v>136</v>
      </c>
      <c r="AA990" s="31"/>
      <c r="AB990" s="31"/>
      <c r="AC990" s="31"/>
    </row>
    <row r="991" customFormat="false" ht="15.75" hidden="false" customHeight="false" outlineLevel="0" collapsed="false">
      <c r="A991" s="31" t="n">
        <f aca="false">I991+(H991*60)+(G991*3600)</f>
        <v>51295</v>
      </c>
      <c r="B991" s="32" t="str">
        <f aca="false">CONCATENATE(D991,E991,F991,G991,H991,I991)</f>
        <v>201826141455</v>
      </c>
      <c r="C991" s="31" t="str">
        <f aca="false">CONCATENATE(D991,E991,F991)</f>
        <v>201826</v>
      </c>
      <c r="D991" s="31" t="n">
        <v>2018</v>
      </c>
      <c r="E991" s="31" t="n">
        <v>2</v>
      </c>
      <c r="F991" s="31" t="n">
        <v>6</v>
      </c>
      <c r="G991" s="31" t="n">
        <v>14</v>
      </c>
      <c r="H991" s="31" t="n">
        <v>14</v>
      </c>
      <c r="I991" s="31" t="n">
        <v>55</v>
      </c>
      <c r="J991" s="31" t="n">
        <v>285</v>
      </c>
      <c r="K991" s="31" t="s">
        <v>109</v>
      </c>
      <c r="L991" s="31" t="e">
        <f aca="false">IF(#REF!=#REF!,IF(K991="Stroke",IF(K992="Stroke",IF((J992-J991)&lt;0,1000+J992-J991,J992-J991),""),""),"")</f>
        <v>#REF!</v>
      </c>
      <c r="M991" s="31" t="s">
        <v>1</v>
      </c>
      <c r="N991" s="31" t="s">
        <v>2</v>
      </c>
      <c r="O991" s="31" t="n">
        <v>0</v>
      </c>
      <c r="P991" s="1" t="e">
        <f aca="false">IF(#REF!=#REF!,IF(K991="Stroke",IF(K992="Stroke",IF(#REF!=#REF!,IF(Q991=Q992,IF((J992-J991)&lt;0,1000+J992-J991-O991,J992-J991-O991),""),""),""),""),"")</f>
        <v>#REF!</v>
      </c>
      <c r="Q991" s="31" t="n">
        <v>2</v>
      </c>
      <c r="R991" s="1" t="e">
        <f aca="false">IF(#REF!&lt;&gt;#REF!,COUNTIFS($K$112:$K$1378,$K$112,#REF!,#REF!),"")</f>
        <v>#REF!</v>
      </c>
      <c r="S991" s="1" t="e">
        <f aca="false">IF(AND(#REF!&lt;&gt;#REF!,#REF!=#REF!,M991="positive",M992="negative"),1,"")</f>
        <v>#REF!</v>
      </c>
      <c r="T991" s="1" t="e">
        <f aca="false">IF(AND(#REF!=#REF!,K:K="stroke",M:M="positive",S991&lt;&gt;"1"),1,"")</f>
        <v>#REF!</v>
      </c>
      <c r="U991" s="1" t="e">
        <f aca="false">IF((AND(R991&lt;&gt;"",W991&lt;&gt;1,K:K="stroke",M:M="negative",#REF!=#REF!)),IF(W991&lt;&gt;0,"",1),"")</f>
        <v>#REF!</v>
      </c>
      <c r="V991" s="1" t="e">
        <f aca="false">IF(R991="","",(SUM(S991:U991)+W991))</f>
        <v>#REF!</v>
      </c>
      <c r="W991" s="1" t="e">
        <f aca="false">IF(#REF!&lt;&gt;#REF!,COUNTIFS($K$112:$K$1378,"up",#REF!,#REF!),"")</f>
        <v>#REF!</v>
      </c>
      <c r="X991" s="1" t="e">
        <f aca="false">IF(#REF!&lt;&gt;#REF!,COUNTIFS($K$112:$K$1378,"SRS",#REF!,#REF!),"")</f>
        <v>#REF!</v>
      </c>
      <c r="Y991" s="1" t="e">
        <f aca="false">IF(R991&lt;&gt;"",IF(R991=1,"",COUNTIFS($O$112:$O$1378,"&gt;40",#REF!,#REF!)),"")</f>
        <v>#REF!</v>
      </c>
      <c r="Z991" s="31" t="s">
        <v>136</v>
      </c>
      <c r="AA991" s="31"/>
      <c r="AB991" s="31"/>
      <c r="AC991" s="31"/>
    </row>
    <row r="992" customFormat="false" ht="15.75" hidden="false" customHeight="false" outlineLevel="0" collapsed="false">
      <c r="A992" s="31" t="n">
        <f aca="false">I992+(H992*60)+(G992*3600)</f>
        <v>51295</v>
      </c>
      <c r="B992" s="32" t="str">
        <f aca="false">CONCATENATE(D992,E992,F992,G992,H992,I992)</f>
        <v>201826141455</v>
      </c>
      <c r="C992" s="31" t="str">
        <f aca="false">CONCATENATE(D992,E992,F992)</f>
        <v>201826</v>
      </c>
      <c r="D992" s="31" t="n">
        <v>2018</v>
      </c>
      <c r="E992" s="31" t="n">
        <v>2</v>
      </c>
      <c r="F992" s="31" t="n">
        <v>6</v>
      </c>
      <c r="G992" s="31" t="n">
        <v>14</v>
      </c>
      <c r="H992" s="31" t="n">
        <v>14</v>
      </c>
      <c r="I992" s="31" t="n">
        <v>55</v>
      </c>
      <c r="J992" s="31" t="n">
        <v>289</v>
      </c>
      <c r="K992" s="31" t="s">
        <v>11</v>
      </c>
      <c r="L992" s="31" t="e">
        <f aca="false">IF(#REF!=#REF!,IF(K992="Stroke",IF(K993="Stroke",IF((J993-J992)&lt;0,1000+J993-J992,J993-J992),""),""),"")</f>
        <v>#REF!</v>
      </c>
      <c r="M992" s="31" t="s">
        <v>1</v>
      </c>
      <c r="N992" s="31" t="s">
        <v>2</v>
      </c>
      <c r="O992" s="31" t="n">
        <v>13</v>
      </c>
      <c r="P992" s="1" t="e">
        <f aca="false">IF(#REF!=#REF!,IF(K992="Stroke",IF(K993="Stroke",IF(#REF!=#REF!,IF(Q992=Q993,IF((J993-J992)&lt;0,1000+J993-J992-O992,J993-J992-O992),""),""),""),""),"")</f>
        <v>#REF!</v>
      </c>
      <c r="Q992" s="31" t="n">
        <v>2</v>
      </c>
      <c r="R992" s="1" t="e">
        <f aca="false">IF(#REF!&lt;&gt;#REF!,COUNTIFS($K$112:$K$1378,$K$112,#REF!,#REF!),"")</f>
        <v>#REF!</v>
      </c>
      <c r="S992" s="1" t="e">
        <f aca="false">IF(AND(#REF!&lt;&gt;#REF!,#REF!=#REF!,M992="positive",M993="negative"),1,"")</f>
        <v>#REF!</v>
      </c>
      <c r="T992" s="1" t="e">
        <f aca="false">IF(AND(#REF!=#REF!,K:K="stroke",M:M="positive",S992&lt;&gt;"1"),1,"")</f>
        <v>#REF!</v>
      </c>
      <c r="U992" s="1" t="e">
        <f aca="false">IF((AND(R992&lt;&gt;"",W992&lt;&gt;1,K:K="stroke",M:M="negative",#REF!=#REF!)),IF(W992&lt;&gt;0,"",1),"")</f>
        <v>#REF!</v>
      </c>
      <c r="V992" s="1" t="e">
        <f aca="false">IF(R992="","",(SUM(S992:U992)+W992))</f>
        <v>#REF!</v>
      </c>
      <c r="W992" s="1" t="e">
        <f aca="false">IF(#REF!&lt;&gt;#REF!,COUNTIFS($K$112:$K$1378,"up",#REF!,#REF!),"")</f>
        <v>#REF!</v>
      </c>
      <c r="X992" s="1" t="e">
        <f aca="false">IF(#REF!&lt;&gt;#REF!,COUNTIFS($K$112:$K$1378,"SRS",#REF!,#REF!),"")</f>
        <v>#REF!</v>
      </c>
      <c r="Y992" s="1" t="e">
        <f aca="false">IF(R992&lt;&gt;"",IF(R992=1,"",COUNTIFS($O$112:$O$1378,"&gt;40",#REF!,#REF!)),"")</f>
        <v>#REF!</v>
      </c>
      <c r="Z992" s="31" t="s">
        <v>137</v>
      </c>
      <c r="AA992" s="31"/>
      <c r="AB992" s="31"/>
      <c r="AC992" s="31"/>
    </row>
    <row r="993" customFormat="false" ht="15.75" hidden="false" customHeight="false" outlineLevel="0" collapsed="false">
      <c r="A993" s="31" t="n">
        <f aca="false">I993+(H993*60)+(G993*3600)</f>
        <v>51295</v>
      </c>
      <c r="B993" s="32" t="str">
        <f aca="false">CONCATENATE(D993,E993,F993,G993,H993,I993)</f>
        <v>201826141455</v>
      </c>
      <c r="C993" s="31" t="str">
        <f aca="false">CONCATENATE(D993,E993,F993)</f>
        <v>201826</v>
      </c>
      <c r="D993" s="31" t="n">
        <v>2018</v>
      </c>
      <c r="E993" s="31" t="n">
        <v>2</v>
      </c>
      <c r="F993" s="31" t="n">
        <v>6</v>
      </c>
      <c r="G993" s="31" t="n">
        <v>14</v>
      </c>
      <c r="H993" s="31" t="n">
        <v>14</v>
      </c>
      <c r="I993" s="31" t="n">
        <v>55</v>
      </c>
      <c r="J993" s="31" t="n">
        <v>353</v>
      </c>
      <c r="K993" s="31" t="s">
        <v>11</v>
      </c>
      <c r="L993" s="31" t="e">
        <f aca="false">IF(#REF!=#REF!,IF(K993="Stroke",IF(K994="Stroke",IF((J994-J993)&lt;0,1000+J994-J993,J994-J993),""),""),"")</f>
        <v>#REF!</v>
      </c>
      <c r="M993" s="31" t="s">
        <v>1</v>
      </c>
      <c r="N993" s="31" t="s">
        <v>2</v>
      </c>
      <c r="O993" s="31" t="n">
        <v>7</v>
      </c>
      <c r="P993" s="1" t="e">
        <f aca="false">IF(#REF!=#REF!,IF(K993="Stroke",IF(K994="Stroke",IF(#REF!=#REF!,IF(Q993=Q994,IF((J994-J993)&lt;0,1000+J994-J993-O993,J994-J993-O993),""),""),""),""),"")</f>
        <v>#REF!</v>
      </c>
      <c r="Q993" s="31" t="n">
        <v>2</v>
      </c>
      <c r="R993" s="1" t="e">
        <f aca="false">IF(#REF!&lt;&gt;#REF!,COUNTIFS($K$112:$K$1378,$K$112,#REF!,#REF!),"")</f>
        <v>#REF!</v>
      </c>
      <c r="S993" s="1" t="e">
        <f aca="false">IF(AND(#REF!&lt;&gt;#REF!,#REF!=#REF!,M993="positive",M994="negative"),1,"")</f>
        <v>#REF!</v>
      </c>
      <c r="T993" s="1" t="e">
        <f aca="false">IF(AND(#REF!=#REF!,K:K="stroke",M:M="positive",S993&lt;&gt;"1"),1,"")</f>
        <v>#REF!</v>
      </c>
      <c r="U993" s="1" t="e">
        <f aca="false">IF((AND(R993&lt;&gt;"",W993&lt;&gt;1,K:K="stroke",M:M="negative",#REF!=#REF!)),IF(W993&lt;&gt;0,"",1),"")</f>
        <v>#REF!</v>
      </c>
      <c r="V993" s="1" t="e">
        <f aca="false">IF(R993="","",(SUM(S993:U993)+W993))</f>
        <v>#REF!</v>
      </c>
      <c r="W993" s="1" t="e">
        <f aca="false">IF(#REF!&lt;&gt;#REF!,COUNTIFS($K$112:$K$1378,"up",#REF!,#REF!),"")</f>
        <v>#REF!</v>
      </c>
      <c r="X993" s="1" t="e">
        <f aca="false">IF(#REF!&lt;&gt;#REF!,COUNTIFS($K$112:$K$1378,"SRS",#REF!,#REF!),"")</f>
        <v>#REF!</v>
      </c>
      <c r="Y993" s="1" t="e">
        <f aca="false">IF(R993&lt;&gt;"",IF(R993=1,"",COUNTIFS($O$112:$O$1378,"&gt;40",#REF!,#REF!)),"")</f>
        <v>#REF!</v>
      </c>
      <c r="Z993" s="31"/>
      <c r="AA993" s="31"/>
      <c r="AB993" s="31"/>
      <c r="AC993" s="31"/>
    </row>
    <row r="994" customFormat="false" ht="15.75" hidden="false" customHeight="false" outlineLevel="0" collapsed="false">
      <c r="A994" s="31" t="n">
        <f aca="false">I994+(H994*60)+(G994*3600)</f>
        <v>51295</v>
      </c>
      <c r="B994" s="32" t="str">
        <f aca="false">CONCATENATE(D994,E994,F994,G994,H994,I994)</f>
        <v>201826141455</v>
      </c>
      <c r="C994" s="31" t="str">
        <f aca="false">CONCATENATE(D994,E994,F994)</f>
        <v>201826</v>
      </c>
      <c r="D994" s="31" t="n">
        <v>2018</v>
      </c>
      <c r="E994" s="31" t="n">
        <v>2</v>
      </c>
      <c r="F994" s="31" t="n">
        <v>6</v>
      </c>
      <c r="G994" s="31" t="n">
        <v>14</v>
      </c>
      <c r="H994" s="31" t="n">
        <v>14</v>
      </c>
      <c r="I994" s="31" t="n">
        <v>55</v>
      </c>
      <c r="J994" s="31" t="n">
        <v>382</v>
      </c>
      <c r="K994" s="31" t="s">
        <v>11</v>
      </c>
      <c r="L994" s="31" t="e">
        <f aca="false">IF(#REF!=#REF!,IF(K994="Stroke",IF(K995="Stroke",IF((J995-J994)&lt;0,1000+J995-J994,J995-J994),""),""),"")</f>
        <v>#REF!</v>
      </c>
      <c r="M994" s="31" t="s">
        <v>1</v>
      </c>
      <c r="N994" s="31" t="s">
        <v>2</v>
      </c>
      <c r="O994" s="31" t="n">
        <v>11</v>
      </c>
      <c r="P994" s="1" t="e">
        <f aca="false">IF(#REF!=#REF!,IF(K994="Stroke",IF(K995="Stroke",IF(#REF!=#REF!,IF(Q994=Q995,IF((J995-J994)&lt;0,1000+J995-J994-O994,J995-J994-O994),""),""),""),""),"")</f>
        <v>#REF!</v>
      </c>
      <c r="Q994" s="31" t="n">
        <v>3</v>
      </c>
      <c r="R994" s="1" t="e">
        <f aca="false">IF(#REF!&lt;&gt;#REF!,COUNTIFS($K$112:$K$1378,$K$112,#REF!,#REF!),"")</f>
        <v>#REF!</v>
      </c>
      <c r="S994" s="1" t="e">
        <f aca="false">IF(AND(#REF!&lt;&gt;#REF!,#REF!=#REF!,M994="positive",M995="negative"),1,"")</f>
        <v>#REF!</v>
      </c>
      <c r="T994" s="1" t="e">
        <f aca="false">IF(AND(#REF!=#REF!,K:K="stroke",M:M="positive",S994&lt;&gt;"1"),1,"")</f>
        <v>#REF!</v>
      </c>
      <c r="U994" s="1" t="e">
        <f aca="false">IF((AND(R994&lt;&gt;"",W994&lt;&gt;1,K:K="stroke",M:M="negative",#REF!=#REF!)),IF(W994&lt;&gt;0,"",1),"")</f>
        <v>#REF!</v>
      </c>
      <c r="V994" s="1" t="e">
        <f aca="false">IF(R994="","",(SUM(S994:U994)+W994))</f>
        <v>#REF!</v>
      </c>
      <c r="W994" s="1" t="e">
        <f aca="false">IF(#REF!&lt;&gt;#REF!,COUNTIFS($K$112:$K$1378,"up",#REF!,#REF!),"")</f>
        <v>#REF!</v>
      </c>
      <c r="X994" s="1" t="e">
        <f aca="false">IF(#REF!&lt;&gt;#REF!,COUNTIFS($K$112:$K$1378,"SRS",#REF!,#REF!),"")</f>
        <v>#REF!</v>
      </c>
      <c r="Y994" s="1" t="e">
        <f aca="false">IF(R994&lt;&gt;"",IF(R994=1,"",COUNTIFS($O$112:$O$1378,"&gt;40",#REF!,#REF!)),"")</f>
        <v>#REF!</v>
      </c>
      <c r="Z994" s="31" t="s">
        <v>138</v>
      </c>
      <c r="AA994" s="31"/>
      <c r="AB994" s="31"/>
      <c r="AC994" s="31"/>
    </row>
    <row r="995" customFormat="false" ht="15.75" hidden="false" customHeight="false" outlineLevel="0" collapsed="false">
      <c r="A995" s="31" t="n">
        <f aca="false">I995+(H995*60)+(G995*3600)</f>
        <v>51295</v>
      </c>
      <c r="B995" s="32" t="str">
        <f aca="false">CONCATENATE(D995,E995,F995,G995,H995,I995)</f>
        <v>201826141455</v>
      </c>
      <c r="C995" s="31" t="str">
        <f aca="false">CONCATENATE(D995,E995,F995)</f>
        <v>201826</v>
      </c>
      <c r="D995" s="31" t="n">
        <v>2018</v>
      </c>
      <c r="E995" s="31" t="n">
        <v>2</v>
      </c>
      <c r="F995" s="31" t="n">
        <v>6</v>
      </c>
      <c r="G995" s="31" t="n">
        <v>14</v>
      </c>
      <c r="H995" s="31" t="n">
        <v>14</v>
      </c>
      <c r="I995" s="31" t="n">
        <v>55</v>
      </c>
      <c r="J995" s="31" t="n">
        <v>423</v>
      </c>
      <c r="K995" s="31" t="s">
        <v>11</v>
      </c>
      <c r="L995" s="31" t="e">
        <f aca="false">IF(#REF!=#REF!,IF(K995="Stroke",IF(K996="Stroke",IF((J996-J995)&lt;0,1000+J996-J995,J996-J995),""),""),"")</f>
        <v>#REF!</v>
      </c>
      <c r="M995" s="31" t="s">
        <v>1</v>
      </c>
      <c r="N995" s="31" t="s">
        <v>2</v>
      </c>
      <c r="O995" s="31" t="n">
        <v>14</v>
      </c>
      <c r="P995" s="1" t="e">
        <f aca="false">IF(#REF!=#REF!,IF(K995="Stroke",IF(K996="Stroke",IF(#REF!=#REF!,IF(Q995=Q996,IF((J996-J995)&lt;0,1000+J996-J995-O995,J996-J995-O995),""),""),""),""),"")</f>
        <v>#REF!</v>
      </c>
      <c r="Q995" s="31" t="n">
        <v>3</v>
      </c>
      <c r="R995" s="1" t="e">
        <f aca="false">IF(#REF!&lt;&gt;#REF!,COUNTIFS($K$112:$K$1378,$K$112,#REF!,#REF!),"")</f>
        <v>#REF!</v>
      </c>
      <c r="S995" s="1" t="e">
        <f aca="false">IF(AND(#REF!&lt;&gt;#REF!,#REF!=#REF!,M995="positive",M996="negative"),1,"")</f>
        <v>#REF!</v>
      </c>
      <c r="T995" s="1" t="e">
        <f aca="false">IF(AND(#REF!=#REF!,K:K="stroke",M:M="positive",S995&lt;&gt;"1"),1,"")</f>
        <v>#REF!</v>
      </c>
      <c r="U995" s="1" t="e">
        <f aca="false">IF((AND(R995&lt;&gt;"",W995&lt;&gt;1,K:K="stroke",M:M="negative",#REF!=#REF!)),IF(W995&lt;&gt;0,"",1),"")</f>
        <v>#REF!</v>
      </c>
      <c r="V995" s="1" t="e">
        <f aca="false">IF(R995="","",(SUM(S995:U995)+W995))</f>
        <v>#REF!</v>
      </c>
      <c r="W995" s="1" t="e">
        <f aca="false">IF(#REF!&lt;&gt;#REF!,COUNTIFS($K$112:$K$1378,"up",#REF!,#REF!),"")</f>
        <v>#REF!</v>
      </c>
      <c r="X995" s="1" t="e">
        <f aca="false">IF(#REF!&lt;&gt;#REF!,COUNTIFS($K$112:$K$1378,"SRS",#REF!,#REF!),"")</f>
        <v>#REF!</v>
      </c>
      <c r="Y995" s="1" t="e">
        <f aca="false">IF(R995&lt;&gt;"",IF(R995=1,"",COUNTIFS($O$112:$O$1378,"&gt;40",#REF!,#REF!)),"")</f>
        <v>#REF!</v>
      </c>
      <c r="Z995" s="31"/>
      <c r="AA995" s="31"/>
      <c r="AB995" s="31"/>
      <c r="AC995" s="31"/>
    </row>
    <row r="996" customFormat="false" ht="15.75" hidden="false" customHeight="false" outlineLevel="0" collapsed="false">
      <c r="A996" s="31" t="n">
        <f aca="false">I996+(H996*60)+(G996*3600)</f>
        <v>51295</v>
      </c>
      <c r="B996" s="32" t="str">
        <f aca="false">CONCATENATE(D996,E996,F996,G996,H996,I996)</f>
        <v>201826141455</v>
      </c>
      <c r="C996" s="31" t="str">
        <f aca="false">CONCATENATE(D996,E996,F996)</f>
        <v>201826</v>
      </c>
      <c r="D996" s="31" t="n">
        <v>2018</v>
      </c>
      <c r="E996" s="31" t="n">
        <v>2</v>
      </c>
      <c r="F996" s="31" t="n">
        <v>6</v>
      </c>
      <c r="G996" s="31" t="n">
        <v>14</v>
      </c>
      <c r="H996" s="31" t="n">
        <v>14</v>
      </c>
      <c r="I996" s="31" t="n">
        <v>55</v>
      </c>
      <c r="J996" s="31" t="n">
        <v>532</v>
      </c>
      <c r="K996" s="31" t="s">
        <v>11</v>
      </c>
      <c r="L996" s="31" t="e">
        <f aca="false">IF(#REF!=#REF!,IF(K996="Stroke",IF(K997="Stroke",IF((J997-J996)&lt;0,1000+J997-J996,J997-J996),""),""),"")</f>
        <v>#REF!</v>
      </c>
      <c r="M996" s="31" t="s">
        <v>1</v>
      </c>
      <c r="N996" s="31" t="s">
        <v>2</v>
      </c>
      <c r="O996" s="31" t="n">
        <v>10</v>
      </c>
      <c r="P996" s="1" t="e">
        <f aca="false">IF(#REF!=#REF!,IF(K996="Stroke",IF(K997="Stroke",IF(#REF!=#REF!,IF(Q996=Q997,IF((J997-J996)&lt;0,1000+J997-J996-O996,J997-J996-O996),""),""),""),""),"")</f>
        <v>#REF!</v>
      </c>
      <c r="Q996" s="31" t="n">
        <v>3</v>
      </c>
      <c r="R996" s="1" t="e">
        <f aca="false">IF(#REF!&lt;&gt;#REF!,COUNTIFS($K$112:$K$1378,$K$112,#REF!,#REF!),"")</f>
        <v>#REF!</v>
      </c>
      <c r="S996" s="1" t="e">
        <f aca="false">IF(AND(#REF!&lt;&gt;#REF!,#REF!=#REF!,M996="positive",M997="negative"),1,"")</f>
        <v>#REF!</v>
      </c>
      <c r="T996" s="1" t="e">
        <f aca="false">IF(AND(#REF!=#REF!,K:K="stroke",M:M="positive",S996&lt;&gt;"1"),1,"")</f>
        <v>#REF!</v>
      </c>
      <c r="U996" s="1" t="e">
        <f aca="false">IF((AND(R996&lt;&gt;"",W996&lt;&gt;1,K:K="stroke",M:M="negative",#REF!=#REF!)),IF(W996&lt;&gt;0,"",1),"")</f>
        <v>#REF!</v>
      </c>
      <c r="V996" s="1" t="e">
        <f aca="false">IF(R996="","",(SUM(S996:U996)+W996))</f>
        <v>#REF!</v>
      </c>
      <c r="W996" s="1" t="e">
        <f aca="false">IF(#REF!&lt;&gt;#REF!,COUNTIFS($K$112:$K$1378,"up",#REF!,#REF!),"")</f>
        <v>#REF!</v>
      </c>
      <c r="X996" s="1" t="e">
        <f aca="false">IF(#REF!&lt;&gt;#REF!,COUNTIFS($K$112:$K$1378,"SRS",#REF!,#REF!),"")</f>
        <v>#REF!</v>
      </c>
      <c r="Y996" s="1" t="e">
        <f aca="false">IF(R996&lt;&gt;"",IF(R996=1,"",COUNTIFS($O$112:$O$1378,"&gt;40",#REF!,#REF!)),"")</f>
        <v>#REF!</v>
      </c>
      <c r="Z996" s="31"/>
      <c r="AA996" s="31"/>
      <c r="AB996" s="31"/>
      <c r="AC996" s="31"/>
    </row>
    <row r="997" s="5" customFormat="true" ht="15.75" hidden="false" customHeight="false" outlineLevel="0" collapsed="false">
      <c r="A997" s="31" t="n">
        <f aca="false">I997+(H997*60)+(G997*3600)</f>
        <v>51295</v>
      </c>
      <c r="B997" s="32" t="str">
        <f aca="false">CONCATENATE(D997,E997,F997,G997,H997,I997)</f>
        <v>201826141455</v>
      </c>
      <c r="C997" s="31" t="str">
        <f aca="false">CONCATENATE(D997,E997,F997)</f>
        <v>201826</v>
      </c>
      <c r="D997" s="31" t="n">
        <v>2018</v>
      </c>
      <c r="E997" s="31" t="n">
        <v>2</v>
      </c>
      <c r="F997" s="31" t="n">
        <v>6</v>
      </c>
      <c r="G997" s="31" t="n">
        <v>14</v>
      </c>
      <c r="H997" s="31" t="n">
        <v>14</v>
      </c>
      <c r="I997" s="31" t="n">
        <v>55</v>
      </c>
      <c r="J997" s="31" t="n">
        <v>560</v>
      </c>
      <c r="K997" s="31" t="s">
        <v>11</v>
      </c>
      <c r="L997" s="31" t="e">
        <f aca="false">IF(#REF!=#REF!,IF(K997="Stroke",IF(K998="Stroke",IF((J998-J997)&lt;0,1000+J998-J997,J998-J997),""),""),"")</f>
        <v>#REF!</v>
      </c>
      <c r="M997" s="31" t="s">
        <v>1</v>
      </c>
      <c r="N997" s="31" t="s">
        <v>2</v>
      </c>
      <c r="O997" s="31" t="n">
        <v>4</v>
      </c>
      <c r="P997" s="1" t="e">
        <f aca="false">IF(#REF!=#REF!,IF(K997="Stroke",IF(K998="Stroke",IF(#REF!=#REF!,IF(Q997=Q998,IF((J998-J997)&lt;0,1000+J998-J997-O997,J998-J997-O997),""),""),""),""),"")</f>
        <v>#REF!</v>
      </c>
      <c r="Q997" s="31" t="n">
        <v>3</v>
      </c>
      <c r="R997" s="1" t="e">
        <f aca="false">IF(#REF!&lt;&gt;#REF!,COUNTIFS($K$112:$K$1378,$K$112,#REF!,#REF!),"")</f>
        <v>#REF!</v>
      </c>
      <c r="S997" s="1" t="e">
        <f aca="false">IF(AND(#REF!&lt;&gt;#REF!,#REF!=#REF!,M997="positive",M998="negative"),1,"")</f>
        <v>#REF!</v>
      </c>
      <c r="T997" s="1" t="e">
        <f aca="false">IF(AND(#REF!=#REF!,K:K="stroke",M:M="positive",S997&lt;&gt;"1"),1,"")</f>
        <v>#REF!</v>
      </c>
      <c r="U997" s="1" t="e">
        <f aca="false">IF((AND(R997&lt;&gt;"",W997&lt;&gt;1,K:K="stroke",M:M="negative",#REF!=#REF!)),IF(W997&lt;&gt;0,"",1),"")</f>
        <v>#REF!</v>
      </c>
      <c r="V997" s="1" t="e">
        <f aca="false">IF(R997="","",(SUM(S997:U997)+W997))</f>
        <v>#REF!</v>
      </c>
      <c r="W997" s="1" t="e">
        <f aca="false">IF(#REF!&lt;&gt;#REF!,COUNTIFS($K$112:$K$1378,"up",#REF!,#REF!),"")</f>
        <v>#REF!</v>
      </c>
      <c r="X997" s="1" t="e">
        <f aca="false">IF(#REF!&lt;&gt;#REF!,COUNTIFS($K$112:$K$1378,"SRS",#REF!,#REF!),"")</f>
        <v>#REF!</v>
      </c>
      <c r="Y997" s="1" t="e">
        <f aca="false">IF(R997&lt;&gt;"",IF(R997=1,"",COUNTIFS($O$112:$O$1378,"&gt;40",#REF!,#REF!)),"")</f>
        <v>#REF!</v>
      </c>
      <c r="Z997" s="31"/>
      <c r="AA997" s="31"/>
      <c r="AB997" s="31"/>
      <c r="AC997" s="31"/>
      <c r="AD997" s="1"/>
      <c r="AE997" s="1"/>
      <c r="AF997" s="1"/>
      <c r="AG997" s="1"/>
      <c r="AH997" s="1"/>
    </row>
    <row r="998" customFormat="false" ht="15.75" hidden="false" customHeight="false" outlineLevel="0" collapsed="false">
      <c r="A998" s="14" t="n">
        <f aca="false">I998+(H998*60)+(G998*3600)</f>
        <v>51846</v>
      </c>
      <c r="B998" s="22" t="str">
        <f aca="false">CONCATENATE(D998,E998,F998,G998,H998,I998)</f>
        <v>20182614246</v>
      </c>
      <c r="C998" s="14" t="str">
        <f aca="false">CONCATENATE(D998,E998,F998)</f>
        <v>201826</v>
      </c>
      <c r="D998" s="14" t="n">
        <v>2018</v>
      </c>
      <c r="E998" s="14" t="n">
        <v>2</v>
      </c>
      <c r="F998" s="14" t="n">
        <v>6</v>
      </c>
      <c r="G998" s="14" t="n">
        <v>14</v>
      </c>
      <c r="H998" s="14" t="n">
        <v>24</v>
      </c>
      <c r="I998" s="14" t="n">
        <v>6</v>
      </c>
      <c r="J998" s="14" t="n">
        <v>993</v>
      </c>
      <c r="K998" s="14" t="s">
        <v>11</v>
      </c>
      <c r="L998" s="14" t="e">
        <f aca="false">IF(#REF!=#REF!,IF(K998="Stroke",IF(K999="Stroke",IF((J999-J998)&lt;0,1000+J999-J998,J999-J998),""),""),"")</f>
        <v>#REF!</v>
      </c>
      <c r="M998" s="14" t="s">
        <v>1</v>
      </c>
      <c r="N998" s="14" t="s">
        <v>2</v>
      </c>
      <c r="O998" s="14" t="n">
        <v>3</v>
      </c>
      <c r="P998" s="5" t="e">
        <f aca="false">IF(#REF!=#REF!,IF(K998="Stroke",IF(K999="Stroke",IF(#REF!=#REF!,IF(Q998=Q999,IF((J999-J998)&lt;0,1000+J999-J998-O998,J999-J998-O998),""),""),""),""),"")</f>
        <v>#REF!</v>
      </c>
      <c r="Q998" s="14" t="n">
        <v>1</v>
      </c>
      <c r="R998" s="5" t="e">
        <f aca="false">IF(#REF!&lt;&gt;#REF!,COUNTIFS($K$112:$K$1378,$K$112,#REF!,#REF!),"")</f>
        <v>#REF!</v>
      </c>
      <c r="S998" s="5" t="e">
        <f aca="false">IF(AND(#REF!&lt;&gt;#REF!,#REF!=#REF!,M998="positive",M999="negative"),1,"")</f>
        <v>#REF!</v>
      </c>
      <c r="T998" s="5" t="e">
        <f aca="false">IF(AND(#REF!=#REF!,K:K="stroke",M:M="positive",S998&lt;&gt;"1"),1,"")</f>
        <v>#REF!</v>
      </c>
      <c r="U998" s="5" t="e">
        <f aca="false">IF((AND(R998&lt;&gt;"",W998&lt;&gt;1,K:K="stroke",M:M="negative",#REF!=#REF!)),IF(W998&lt;&gt;0,"",1),"")</f>
        <v>#REF!</v>
      </c>
      <c r="V998" s="5" t="e">
        <f aca="false">IF(R998="","",(SUM(S998:U998)+W998))</f>
        <v>#REF!</v>
      </c>
      <c r="W998" s="5" t="e">
        <f aca="false">IF(#REF!&lt;&gt;#REF!,COUNTIFS($K$112:$K$1378,"up",#REF!,#REF!),"")</f>
        <v>#REF!</v>
      </c>
      <c r="X998" s="5" t="e">
        <f aca="false">IF(#REF!&lt;&gt;#REF!,COUNTIFS($K$112:$K$1378,"SRS",#REF!,#REF!),"")</f>
        <v>#REF!</v>
      </c>
      <c r="Y998" s="5" t="e">
        <f aca="false">IF(R998&lt;&gt;"",IF(R998=1,"",COUNTIFS($O$112:$O$1378,"&gt;40",#REF!,#REF!)),"")</f>
        <v>#REF!</v>
      </c>
      <c r="Z998" s="14"/>
      <c r="AA998" s="14"/>
      <c r="AB998" s="14"/>
      <c r="AC998" s="14"/>
      <c r="AD998" s="5"/>
      <c r="AE998" s="5"/>
      <c r="AF998" s="5"/>
      <c r="AG998" s="5"/>
      <c r="AH998" s="5"/>
    </row>
    <row r="999" customFormat="false" ht="15.75" hidden="false" customHeight="false" outlineLevel="0" collapsed="false">
      <c r="A999" s="31" t="n">
        <f aca="false">I999+(H999*60)+(G999*3600)</f>
        <v>51847</v>
      </c>
      <c r="B999" s="32" t="str">
        <f aca="false">CONCATENATE(D999,E999,F999,G999,H999,I999)</f>
        <v>20182614247</v>
      </c>
      <c r="C999" s="31" t="str">
        <f aca="false">CONCATENATE(D999,E999,F999)</f>
        <v>201826</v>
      </c>
      <c r="D999" s="31" t="n">
        <v>2018</v>
      </c>
      <c r="E999" s="31" t="n">
        <v>2</v>
      </c>
      <c r="F999" s="31" t="n">
        <v>6</v>
      </c>
      <c r="G999" s="31" t="n">
        <v>14</v>
      </c>
      <c r="H999" s="31" t="n">
        <v>24</v>
      </c>
      <c r="I999" s="31" t="n">
        <v>7</v>
      </c>
      <c r="J999" s="31" t="n">
        <v>11</v>
      </c>
      <c r="K999" s="31" t="s">
        <v>11</v>
      </c>
      <c r="L999" s="31" t="e">
        <f aca="false">IF(#REF!=#REF!,IF(K999="Stroke",IF(K1000="Stroke",IF((J1000-J999)&lt;0,1000+J1000-J999,J1000-J999),""),""),"")</f>
        <v>#REF!</v>
      </c>
      <c r="M999" s="31" t="s">
        <v>1</v>
      </c>
      <c r="N999" s="31" t="s">
        <v>2</v>
      </c>
      <c r="O999" s="31" t="n">
        <v>6</v>
      </c>
      <c r="P999" s="1" t="e">
        <f aca="false">IF(#REF!=#REF!,IF(K999="Stroke",IF(K1000="Stroke",IF(#REF!=#REF!,IF(Q999=Q1000,IF((J1000-J999)&lt;0,1000+J1000-J999-O999,J1000-J999-O999),""),""),""),""),"")</f>
        <v>#REF!</v>
      </c>
      <c r="Q999" s="31" t="n">
        <v>1</v>
      </c>
      <c r="R999" s="1" t="e">
        <f aca="false">IF(#REF!&lt;&gt;#REF!,COUNTIFS($K$112:$K$1378,$K$112,#REF!,#REF!),"")</f>
        <v>#REF!</v>
      </c>
      <c r="S999" s="1" t="e">
        <f aca="false">IF(AND(#REF!&lt;&gt;#REF!,#REF!=#REF!,M999="positive",M1000="negative"),1,"")</f>
        <v>#REF!</v>
      </c>
      <c r="T999" s="1" t="e">
        <f aca="false">IF(AND(#REF!=#REF!,K:K="stroke",M:M="positive",S999&lt;&gt;"1"),1,"")</f>
        <v>#REF!</v>
      </c>
      <c r="U999" s="1" t="e">
        <f aca="false">IF((AND(R999&lt;&gt;"",W999&lt;&gt;1,K:K="stroke",M:M="negative",#REF!=#REF!)),IF(W999&lt;&gt;0,"",1),"")</f>
        <v>#REF!</v>
      </c>
      <c r="V999" s="1" t="e">
        <f aca="false">IF(R999="","",(SUM(S999:U999)+W999))</f>
        <v>#REF!</v>
      </c>
      <c r="W999" s="1" t="e">
        <f aca="false">IF(#REF!&lt;&gt;#REF!,COUNTIFS($K$112:$K$1378,"up",#REF!,#REF!),"")</f>
        <v>#REF!</v>
      </c>
      <c r="X999" s="1" t="e">
        <f aca="false">IF(#REF!&lt;&gt;#REF!,COUNTIFS($K$112:$K$1378,"SRS",#REF!,#REF!),"")</f>
        <v>#REF!</v>
      </c>
      <c r="Y999" s="1" t="e">
        <f aca="false">IF(R999&lt;&gt;"",IF(R999=1,"",COUNTIFS($O$112:$O$1378,"&gt;40",#REF!,#REF!)),"")</f>
        <v>#REF!</v>
      </c>
      <c r="Z999" s="31"/>
      <c r="AA999" s="31"/>
      <c r="AB999" s="31"/>
      <c r="AC999" s="31"/>
    </row>
    <row r="1000" customFormat="false" ht="15.75" hidden="false" customHeight="false" outlineLevel="0" collapsed="false">
      <c r="A1000" s="31" t="n">
        <f aca="false">I1000+(H1000*60)+(G1000*3600)</f>
        <v>51847</v>
      </c>
      <c r="B1000" s="32" t="str">
        <f aca="false">CONCATENATE(D1000,E1000,F1000,G1000,H1000,I1000)</f>
        <v>20182614247</v>
      </c>
      <c r="C1000" s="31" t="str">
        <f aca="false">CONCATENATE(D1000,E1000,F1000)</f>
        <v>201826</v>
      </c>
      <c r="D1000" s="31" t="n">
        <v>2018</v>
      </c>
      <c r="E1000" s="31" t="n">
        <v>2</v>
      </c>
      <c r="F1000" s="31" t="n">
        <v>6</v>
      </c>
      <c r="G1000" s="31" t="n">
        <v>14</v>
      </c>
      <c r="H1000" s="31" t="n">
        <v>24</v>
      </c>
      <c r="I1000" s="31" t="n">
        <v>7</v>
      </c>
      <c r="J1000" s="31" t="n">
        <v>71</v>
      </c>
      <c r="K1000" s="31" t="s">
        <v>11</v>
      </c>
      <c r="L1000" s="31" t="e">
        <f aca="false">IF(#REF!=#REF!,IF(K1000="Stroke",IF(K1001="Stroke",IF((J1001-J1000)&lt;0,1000+J1001-J1000,J1001-J1000),""),""),"")</f>
        <v>#REF!</v>
      </c>
      <c r="M1000" s="31" t="s">
        <v>1</v>
      </c>
      <c r="N1000" s="31" t="s">
        <v>2</v>
      </c>
      <c r="O1000" s="31" t="n">
        <v>7</v>
      </c>
      <c r="P1000" s="1" t="e">
        <f aca="false">IF(#REF!=#REF!,IF(K1000="Stroke",IF(K1001="Stroke",IF(#REF!=#REF!,IF(Q1000=Q1001,IF((J1001-J1000)&lt;0,1000+J1001-J1000-O1000,J1001-J1000-O1000),""),""),""),""),"")</f>
        <v>#REF!</v>
      </c>
      <c r="Q1000" s="31" t="n">
        <v>2</v>
      </c>
      <c r="R1000" s="1" t="e">
        <f aca="false">IF(#REF!&lt;&gt;#REF!,COUNTIFS($K$112:$K$1378,$K$112,#REF!,#REF!),"")</f>
        <v>#REF!</v>
      </c>
      <c r="S1000" s="1" t="e">
        <f aca="false">IF(AND(#REF!&lt;&gt;#REF!,#REF!=#REF!,M1000="positive",M1001="negative"),1,"")</f>
        <v>#REF!</v>
      </c>
      <c r="T1000" s="1" t="e">
        <f aca="false">IF(AND(#REF!=#REF!,K:K="stroke",M:M="positive",S1000&lt;&gt;"1"),1,"")</f>
        <v>#REF!</v>
      </c>
      <c r="U1000" s="1" t="e">
        <f aca="false">IF((AND(R1000&lt;&gt;"",W1000&lt;&gt;1,K:K="stroke",M:M="negative",#REF!=#REF!)),IF(W1000&lt;&gt;0,"",1),"")</f>
        <v>#REF!</v>
      </c>
      <c r="V1000" s="1" t="e">
        <f aca="false">IF(R1000="","",(SUM(S1000:U1000)+W1000))</f>
        <v>#REF!</v>
      </c>
      <c r="W1000" s="1" t="e">
        <f aca="false">IF(#REF!&lt;&gt;#REF!,COUNTIFS($K$112:$K$1378,"up",#REF!,#REF!),"")</f>
        <v>#REF!</v>
      </c>
      <c r="X1000" s="1" t="e">
        <f aca="false">IF(#REF!&lt;&gt;#REF!,COUNTIFS($K$112:$K$1378,"SRS",#REF!,#REF!),"")</f>
        <v>#REF!</v>
      </c>
      <c r="Y1000" s="1" t="e">
        <f aca="false">IF(R1000&lt;&gt;"",IF(R1000=1,"",COUNTIFS($O$112:$O$1378,"&gt;40",#REF!,#REF!)),"")</f>
        <v>#REF!</v>
      </c>
      <c r="Z1000" s="31"/>
      <c r="AA1000" s="31"/>
      <c r="AB1000" s="31"/>
      <c r="AC1000" s="31"/>
    </row>
    <row r="1001" customFormat="false" ht="15.75" hidden="false" customHeight="false" outlineLevel="0" collapsed="false">
      <c r="A1001" s="31" t="n">
        <f aca="false">I1001+(H1001*60)+(G1001*3600)</f>
        <v>51847</v>
      </c>
      <c r="B1001" s="32" t="str">
        <f aca="false">CONCATENATE(D1001,E1001,F1001,G1001,H1001,I1001)</f>
        <v>20182614247</v>
      </c>
      <c r="C1001" s="31" t="str">
        <f aca="false">CONCATENATE(D1001,E1001,F1001)</f>
        <v>201826</v>
      </c>
      <c r="D1001" s="31" t="n">
        <v>2018</v>
      </c>
      <c r="E1001" s="31" t="n">
        <v>2</v>
      </c>
      <c r="F1001" s="31" t="n">
        <v>6</v>
      </c>
      <c r="G1001" s="31" t="n">
        <v>14</v>
      </c>
      <c r="H1001" s="31" t="n">
        <v>24</v>
      </c>
      <c r="I1001" s="31" t="n">
        <v>7</v>
      </c>
      <c r="J1001" s="31" t="n">
        <v>138</v>
      </c>
      <c r="K1001" s="31" t="s">
        <v>11</v>
      </c>
      <c r="L1001" s="31" t="e">
        <f aca="false">IF(#REF!=#REF!,IF(K1001="Stroke",IF(K1002="Stroke",IF((J1002-J1001)&lt;0,1000+J1002-J1001,J1002-J1001),""),""),"")</f>
        <v>#REF!</v>
      </c>
      <c r="M1001" s="31" t="s">
        <v>1</v>
      </c>
      <c r="N1001" s="31" t="s">
        <v>2</v>
      </c>
      <c r="O1001" s="31" t="n">
        <v>8</v>
      </c>
      <c r="P1001" s="1" t="e">
        <f aca="false">IF(#REF!=#REF!,IF(K1001="Stroke",IF(K1002="Stroke",IF(#REF!=#REF!,IF(Q1001=Q1002,IF((J1002-J1001)&lt;0,1000+J1002-J1001-O1001,J1002-J1001-O1001),""),""),""),""),"")</f>
        <v>#REF!</v>
      </c>
      <c r="Q1001" s="31" t="n">
        <v>2</v>
      </c>
      <c r="R1001" s="1" t="e">
        <f aca="false">IF(#REF!&lt;&gt;#REF!,COUNTIFS($K$112:$K$1378,$K$112,#REF!,#REF!),"")</f>
        <v>#REF!</v>
      </c>
      <c r="S1001" s="1" t="e">
        <f aca="false">IF(AND(#REF!&lt;&gt;#REF!,#REF!=#REF!,M1001="positive",M1002="negative"),1,"")</f>
        <v>#REF!</v>
      </c>
      <c r="T1001" s="1" t="e">
        <f aca="false">IF(AND(#REF!=#REF!,K:K="stroke",M:M="positive",S1001&lt;&gt;"1"),1,"")</f>
        <v>#REF!</v>
      </c>
      <c r="U1001" s="1" t="e">
        <f aca="false">IF((AND(R1001&lt;&gt;"",W1001&lt;&gt;1,K:K="stroke",M:M="negative",#REF!=#REF!)),IF(W1001&lt;&gt;0,"",1),"")</f>
        <v>#REF!</v>
      </c>
      <c r="V1001" s="1" t="e">
        <f aca="false">IF(R1001="","",(SUM(S1001:U1001)+W1001))</f>
        <v>#REF!</v>
      </c>
      <c r="W1001" s="1" t="e">
        <f aca="false">IF(#REF!&lt;&gt;#REF!,COUNTIFS($K$112:$K$1378,"up",#REF!,#REF!),"")</f>
        <v>#REF!</v>
      </c>
      <c r="X1001" s="1" t="e">
        <f aca="false">IF(#REF!&lt;&gt;#REF!,COUNTIFS($K$112:$K$1378,"SRS",#REF!,#REF!),"")</f>
        <v>#REF!</v>
      </c>
      <c r="Y1001" s="1" t="e">
        <f aca="false">IF(R1001&lt;&gt;"",IF(R1001=1,"",COUNTIFS($O$112:$O$1378,"&gt;40",#REF!,#REF!)),"")</f>
        <v>#REF!</v>
      </c>
      <c r="Z1001" s="31"/>
      <c r="AA1001" s="31"/>
      <c r="AB1001" s="31"/>
      <c r="AC1001" s="31"/>
    </row>
    <row r="1002" customFormat="false" ht="15.75" hidden="false" customHeight="false" outlineLevel="0" collapsed="false">
      <c r="A1002" s="31" t="n">
        <f aca="false">I1002+(H1002*60)+(G1002*3600)</f>
        <v>51847</v>
      </c>
      <c r="B1002" s="32" t="str">
        <f aca="false">CONCATENATE(D1002,E1002,F1002,G1002,H1002,I1002)</f>
        <v>20182614247</v>
      </c>
      <c r="C1002" s="31" t="str">
        <f aca="false">CONCATENATE(D1002,E1002,F1002)</f>
        <v>201826</v>
      </c>
      <c r="D1002" s="31" t="n">
        <v>2018</v>
      </c>
      <c r="E1002" s="31" t="n">
        <v>2</v>
      </c>
      <c r="F1002" s="31" t="n">
        <v>6</v>
      </c>
      <c r="G1002" s="31" t="n">
        <v>14</v>
      </c>
      <c r="H1002" s="31" t="n">
        <v>24</v>
      </c>
      <c r="I1002" s="31" t="n">
        <v>7</v>
      </c>
      <c r="J1002" s="31" t="n">
        <v>183</v>
      </c>
      <c r="K1002" s="31" t="s">
        <v>11</v>
      </c>
      <c r="L1002" s="31" t="e">
        <f aca="false">IF(#REF!=#REF!,IF(K1002="Stroke",IF(K1003="Stroke",IF((J1003-J1002)&lt;0,1000+J1003-J1002,J1003-J1002),""),""),"")</f>
        <v>#REF!</v>
      </c>
      <c r="M1002" s="31" t="s">
        <v>1</v>
      </c>
      <c r="N1002" s="31" t="s">
        <v>2</v>
      </c>
      <c r="O1002" s="31" t="n">
        <v>3</v>
      </c>
      <c r="P1002" s="1" t="e">
        <f aca="false">IF(#REF!=#REF!,IF(K1002="Stroke",IF(K1003="Stroke",IF(#REF!=#REF!,IF(Q1002=Q1003,IF((J1003-J1002)&lt;0,1000+J1003-J1002-O1002,J1003-J1002-O1002),""),""),""),""),"")</f>
        <v>#REF!</v>
      </c>
      <c r="Q1002" s="31" t="n">
        <v>2</v>
      </c>
      <c r="R1002" s="1" t="e">
        <f aca="false">IF(#REF!&lt;&gt;#REF!,COUNTIFS($K$112:$K$1378,$K$112,#REF!,#REF!),"")</f>
        <v>#REF!</v>
      </c>
      <c r="S1002" s="1" t="e">
        <f aca="false">IF(AND(#REF!&lt;&gt;#REF!,#REF!=#REF!,M1002="positive",M1003="negative"),1,"")</f>
        <v>#REF!</v>
      </c>
      <c r="T1002" s="1" t="e">
        <f aca="false">IF(AND(#REF!=#REF!,K:K="stroke",M:M="positive",S1002&lt;&gt;"1"),1,"")</f>
        <v>#REF!</v>
      </c>
      <c r="U1002" s="1" t="e">
        <f aca="false">IF((AND(R1002&lt;&gt;"",W1002&lt;&gt;1,K:K="stroke",M:M="negative",#REF!=#REF!)),IF(W1002&lt;&gt;0,"",1),"")</f>
        <v>#REF!</v>
      </c>
      <c r="V1002" s="1" t="e">
        <f aca="false">IF(R1002="","",(SUM(S1002:U1002)+W1002))</f>
        <v>#REF!</v>
      </c>
      <c r="W1002" s="1" t="e">
        <f aca="false">IF(#REF!&lt;&gt;#REF!,COUNTIFS($K$112:$K$1378,"up",#REF!,#REF!),"")</f>
        <v>#REF!</v>
      </c>
      <c r="X1002" s="1" t="e">
        <f aca="false">IF(#REF!&lt;&gt;#REF!,COUNTIFS($K$112:$K$1378,"SRS",#REF!,#REF!),"")</f>
        <v>#REF!</v>
      </c>
      <c r="Y1002" s="1" t="e">
        <f aca="false">IF(R1002&lt;&gt;"",IF(R1002=1,"",COUNTIFS($O$112:$O$1378,"&gt;40",#REF!,#REF!)),"")</f>
        <v>#REF!</v>
      </c>
      <c r="Z1002" s="31"/>
      <c r="AA1002" s="31"/>
      <c r="AB1002" s="31"/>
      <c r="AC1002" s="31"/>
    </row>
    <row r="1003" customFormat="false" ht="15.75" hidden="false" customHeight="false" outlineLevel="0" collapsed="false">
      <c r="A1003" s="31" t="n">
        <f aca="false">I1003+(H1003*60)+(G1003*3600)</f>
        <v>51847</v>
      </c>
      <c r="B1003" s="32" t="str">
        <f aca="false">CONCATENATE(D1003,E1003,F1003,G1003,H1003,I1003)</f>
        <v>20182614247</v>
      </c>
      <c r="C1003" s="31" t="str">
        <f aca="false">CONCATENATE(D1003,E1003,F1003)</f>
        <v>201826</v>
      </c>
      <c r="D1003" s="31" t="n">
        <v>2018</v>
      </c>
      <c r="E1003" s="31" t="n">
        <v>2</v>
      </c>
      <c r="F1003" s="31" t="n">
        <v>6</v>
      </c>
      <c r="G1003" s="31" t="n">
        <v>14</v>
      </c>
      <c r="H1003" s="31" t="n">
        <v>24</v>
      </c>
      <c r="I1003" s="31" t="n">
        <v>7</v>
      </c>
      <c r="J1003" s="31" t="n">
        <v>188</v>
      </c>
      <c r="K1003" s="31" t="s">
        <v>11</v>
      </c>
      <c r="L1003" s="31" t="e">
        <f aca="false">IF(#REF!=#REF!,IF(K1003="Stroke",IF(K1004="Stroke",IF((J1004-J1003)&lt;0,1000+J1004-J1003,J1004-J1003),""),""),"")</f>
        <v>#REF!</v>
      </c>
      <c r="M1003" s="31" t="s">
        <v>1</v>
      </c>
      <c r="N1003" s="31" t="s">
        <v>2</v>
      </c>
      <c r="O1003" s="31" t="n">
        <v>2</v>
      </c>
      <c r="P1003" s="1" t="e">
        <f aca="false">IF(#REF!=#REF!,IF(K1003="Stroke",IF(K1004="Stroke",IF(#REF!=#REF!,IF(Q1003=Q1004,IF((J1004-J1003)&lt;0,1000+J1004-J1003-O1003,J1004-J1003-O1003),""),""),""),""),"")</f>
        <v>#REF!</v>
      </c>
      <c r="Q1003" s="31" t="n">
        <v>2</v>
      </c>
      <c r="R1003" s="1" t="e">
        <f aca="false">IF(#REF!&lt;&gt;#REF!,COUNTIFS($K$112:$K$1378,$K$112,#REF!,#REF!),"")</f>
        <v>#REF!</v>
      </c>
      <c r="S1003" s="1" t="e">
        <f aca="false">IF(AND(#REF!&lt;&gt;#REF!,#REF!=#REF!,M1003="positive",M1004="negative"),1,"")</f>
        <v>#REF!</v>
      </c>
      <c r="T1003" s="1" t="e">
        <f aca="false">IF(AND(#REF!=#REF!,K:K="stroke",M:M="positive",S1003&lt;&gt;"1"),1,"")</f>
        <v>#REF!</v>
      </c>
      <c r="U1003" s="1" t="e">
        <f aca="false">IF((AND(R1003&lt;&gt;"",W1003&lt;&gt;1,K:K="stroke",M:M="negative",#REF!=#REF!)),IF(W1003&lt;&gt;0,"",1),"")</f>
        <v>#REF!</v>
      </c>
      <c r="V1003" s="1" t="e">
        <f aca="false">IF(R1003="","",(SUM(S1003:U1003)+W1003))</f>
        <v>#REF!</v>
      </c>
      <c r="W1003" s="1" t="e">
        <f aca="false">IF(#REF!&lt;&gt;#REF!,COUNTIFS($K$112:$K$1378,"up",#REF!,#REF!),"")</f>
        <v>#REF!</v>
      </c>
      <c r="X1003" s="1" t="e">
        <f aca="false">IF(#REF!&lt;&gt;#REF!,COUNTIFS($K$112:$K$1378,"SRS",#REF!,#REF!),"")</f>
        <v>#REF!</v>
      </c>
      <c r="Y1003" s="1" t="e">
        <f aca="false">IF(R1003&lt;&gt;"",IF(R1003=1,"",COUNTIFS($O$112:$O$1378,"&gt;40",#REF!,#REF!)),"")</f>
        <v>#REF!</v>
      </c>
      <c r="Z1003" s="31"/>
      <c r="AA1003" s="31"/>
      <c r="AB1003" s="31"/>
      <c r="AC1003" s="31"/>
    </row>
    <row r="1004" customFormat="false" ht="15.75" hidden="false" customHeight="false" outlineLevel="0" collapsed="false">
      <c r="A1004" s="31" t="n">
        <f aca="false">I1004+(H1004*60)+(G1004*3600)</f>
        <v>51847</v>
      </c>
      <c r="B1004" s="32" t="str">
        <f aca="false">CONCATENATE(D1004,E1004,F1004,G1004,H1004,I1004)</f>
        <v>20182614247</v>
      </c>
      <c r="C1004" s="31" t="str">
        <f aca="false">CONCATENATE(D1004,E1004,F1004)</f>
        <v>201826</v>
      </c>
      <c r="D1004" s="31" t="n">
        <v>2018</v>
      </c>
      <c r="E1004" s="31" t="n">
        <v>2</v>
      </c>
      <c r="F1004" s="31" t="n">
        <v>6</v>
      </c>
      <c r="G1004" s="31" t="n">
        <v>14</v>
      </c>
      <c r="H1004" s="31" t="n">
        <v>24</v>
      </c>
      <c r="I1004" s="31" t="n">
        <v>7</v>
      </c>
      <c r="J1004" s="31" t="n">
        <v>240</v>
      </c>
      <c r="K1004" s="31" t="s">
        <v>11</v>
      </c>
      <c r="L1004" s="31" t="e">
        <f aca="false">IF(#REF!=#REF!,IF(K1004="Stroke",IF(K1005="Stroke",IF((J1005-J1004)&lt;0,1000+J1005-J1004,J1005-J1004),""),""),"")</f>
        <v>#REF!</v>
      </c>
      <c r="M1004" s="31" t="s">
        <v>1</v>
      </c>
      <c r="N1004" s="31" t="s">
        <v>2</v>
      </c>
      <c r="O1004" s="31" t="n">
        <v>1</v>
      </c>
      <c r="P1004" s="1" t="e">
        <f aca="false">IF(#REF!=#REF!,IF(K1004="Stroke",IF(K1005="Stroke",IF(#REF!=#REF!,IF(Q1004=Q1005,IF((J1005-J1004)&lt;0,1000+J1005-J1004-O1004,J1005-J1004-O1004),""),""),""),""),"")</f>
        <v>#REF!</v>
      </c>
      <c r="Q1004" s="31" t="n">
        <v>2</v>
      </c>
      <c r="R1004" s="1" t="e">
        <f aca="false">IF(#REF!&lt;&gt;#REF!,COUNTIFS($K$112:$K$1378,$K$112,#REF!,#REF!),"")</f>
        <v>#REF!</v>
      </c>
      <c r="S1004" s="1" t="e">
        <f aca="false">IF(AND(#REF!&lt;&gt;#REF!,#REF!=#REF!,M1004="positive",M1005="negative"),1,"")</f>
        <v>#REF!</v>
      </c>
      <c r="T1004" s="1" t="e">
        <f aca="false">IF(AND(#REF!=#REF!,K:K="stroke",M:M="positive",S1004&lt;&gt;"1"),1,"")</f>
        <v>#REF!</v>
      </c>
      <c r="U1004" s="1" t="e">
        <f aca="false">IF((AND(R1004&lt;&gt;"",W1004&lt;&gt;1,K:K="stroke",M:M="negative",#REF!=#REF!)),IF(W1004&lt;&gt;0,"",1),"")</f>
        <v>#REF!</v>
      </c>
      <c r="V1004" s="1" t="e">
        <f aca="false">IF(R1004="","",(SUM(S1004:U1004)+W1004))</f>
        <v>#REF!</v>
      </c>
      <c r="W1004" s="1" t="e">
        <f aca="false">IF(#REF!&lt;&gt;#REF!,COUNTIFS($K$112:$K$1378,"up",#REF!,#REF!),"")</f>
        <v>#REF!</v>
      </c>
      <c r="X1004" s="1" t="e">
        <f aca="false">IF(#REF!&lt;&gt;#REF!,COUNTIFS($K$112:$K$1378,"SRS",#REF!,#REF!),"")</f>
        <v>#REF!</v>
      </c>
      <c r="Y1004" s="1" t="e">
        <f aca="false">IF(R1004&lt;&gt;"",IF(R1004=1,"",COUNTIFS($O$112:$O$1378,"&gt;40",#REF!,#REF!)),"")</f>
        <v>#REF!</v>
      </c>
      <c r="Z1004" s="31"/>
      <c r="AA1004" s="31"/>
      <c r="AB1004" s="31"/>
      <c r="AC1004" s="31"/>
    </row>
    <row r="1005" customFormat="false" ht="15.75" hidden="false" customHeight="false" outlineLevel="0" collapsed="false">
      <c r="A1005" s="31" t="n">
        <f aca="false">I1005+(H1005*60)+(G1005*3600)</f>
        <v>51847</v>
      </c>
      <c r="B1005" s="32" t="str">
        <f aca="false">CONCATENATE(D1005,E1005,F1005,G1005,H1005,I1005)</f>
        <v>20182614247</v>
      </c>
      <c r="C1005" s="31" t="str">
        <f aca="false">CONCATENATE(D1005,E1005,F1005)</f>
        <v>201826</v>
      </c>
      <c r="D1005" s="31" t="n">
        <v>2018</v>
      </c>
      <c r="E1005" s="31" t="n">
        <v>2</v>
      </c>
      <c r="F1005" s="31" t="n">
        <v>6</v>
      </c>
      <c r="G1005" s="31" t="n">
        <v>14</v>
      </c>
      <c r="H1005" s="31" t="n">
        <v>24</v>
      </c>
      <c r="I1005" s="31" t="n">
        <v>7</v>
      </c>
      <c r="J1005" s="31" t="n">
        <v>248</v>
      </c>
      <c r="K1005" s="31" t="s">
        <v>11</v>
      </c>
      <c r="L1005" s="31" t="e">
        <f aca="false">IF(#REF!=#REF!,IF(K1005="Stroke",IF(K1006="Stroke",IF((J1006-J1005)&lt;0,1000+J1006-J1005,J1006-J1005),""),""),"")</f>
        <v>#REF!</v>
      </c>
      <c r="M1005" s="31" t="s">
        <v>1</v>
      </c>
      <c r="N1005" s="31" t="s">
        <v>2</v>
      </c>
      <c r="O1005" s="31" t="n">
        <v>1</v>
      </c>
      <c r="P1005" s="1" t="e">
        <f aca="false">IF(#REF!=#REF!,IF(K1005="Stroke",IF(K1006="Stroke",IF(#REF!=#REF!,IF(Q1005=Q1006,IF((J1006-J1005)&lt;0,1000+J1006-J1005-O1005,J1006-J1005-O1005),""),""),""),""),"")</f>
        <v>#REF!</v>
      </c>
      <c r="Q1005" s="31" t="n">
        <v>2</v>
      </c>
      <c r="R1005" s="1" t="e">
        <f aca="false">IF(#REF!&lt;&gt;#REF!,COUNTIFS($K$112:$K$1378,$K$112,#REF!,#REF!),"")</f>
        <v>#REF!</v>
      </c>
      <c r="S1005" s="1" t="e">
        <f aca="false">IF(AND(#REF!&lt;&gt;#REF!,#REF!=#REF!,M1005="positive",M1006="negative"),1,"")</f>
        <v>#REF!</v>
      </c>
      <c r="T1005" s="1" t="e">
        <f aca="false">IF(AND(#REF!=#REF!,K:K="stroke",M:M="positive",S1005&lt;&gt;"1"),1,"")</f>
        <v>#REF!</v>
      </c>
      <c r="U1005" s="1" t="e">
        <f aca="false">IF((AND(R1005&lt;&gt;"",W1005&lt;&gt;1,K:K="stroke",M:M="negative",#REF!=#REF!)),IF(W1005&lt;&gt;0,"",1),"")</f>
        <v>#REF!</v>
      </c>
      <c r="V1005" s="1" t="e">
        <f aca="false">IF(R1005="","",(SUM(S1005:U1005)+W1005))</f>
        <v>#REF!</v>
      </c>
      <c r="W1005" s="1" t="e">
        <f aca="false">IF(#REF!&lt;&gt;#REF!,COUNTIFS($K$112:$K$1378,"up",#REF!,#REF!),"")</f>
        <v>#REF!</v>
      </c>
      <c r="X1005" s="1" t="e">
        <f aca="false">IF(#REF!&lt;&gt;#REF!,COUNTIFS($K$112:$K$1378,"SRS",#REF!,#REF!),"")</f>
        <v>#REF!</v>
      </c>
      <c r="Y1005" s="1" t="e">
        <f aca="false">IF(R1005&lt;&gt;"",IF(R1005=1,"",COUNTIFS($O$112:$O$1378,"&gt;40",#REF!,#REF!)),"")</f>
        <v>#REF!</v>
      </c>
      <c r="Z1005" s="31"/>
      <c r="AA1005" s="31"/>
      <c r="AB1005" s="31"/>
      <c r="AC1005" s="31"/>
    </row>
    <row r="1006" s="5" customFormat="true" ht="15.75" hidden="false" customHeight="false" outlineLevel="0" collapsed="false">
      <c r="A1006" s="31" t="n">
        <f aca="false">I1006+(H1006*60)+(G1006*3600)</f>
        <v>51847</v>
      </c>
      <c r="B1006" s="32" t="str">
        <f aca="false">CONCATENATE(D1006,E1006,F1006,G1006,H1006,I1006)</f>
        <v>20182614247</v>
      </c>
      <c r="C1006" s="31" t="str">
        <f aca="false">CONCATENATE(D1006,E1006,F1006)</f>
        <v>201826</v>
      </c>
      <c r="D1006" s="31" t="n">
        <v>2018</v>
      </c>
      <c r="E1006" s="31" t="n">
        <v>2</v>
      </c>
      <c r="F1006" s="31" t="n">
        <v>6</v>
      </c>
      <c r="G1006" s="31" t="n">
        <v>14</v>
      </c>
      <c r="H1006" s="31" t="n">
        <v>24</v>
      </c>
      <c r="I1006" s="31" t="n">
        <v>7</v>
      </c>
      <c r="J1006" s="31" t="n">
        <v>282</v>
      </c>
      <c r="K1006" s="31" t="s">
        <v>11</v>
      </c>
      <c r="L1006" s="31" t="e">
        <f aca="false">IF(#REF!=#REF!,IF(K1006="Stroke",IF(K1007="Stroke",IF((J1007-J1006)&lt;0,1000+J1007-J1006,J1007-J1006),""),""),"")</f>
        <v>#REF!</v>
      </c>
      <c r="M1006" s="31" t="s">
        <v>1</v>
      </c>
      <c r="N1006" s="31" t="s">
        <v>2</v>
      </c>
      <c r="O1006" s="31" t="n">
        <v>1</v>
      </c>
      <c r="P1006" s="1" t="e">
        <f aca="false">IF(#REF!=#REF!,IF(K1006="Stroke",IF(K1007="Stroke",IF(#REF!=#REF!,IF(Q1006=Q1007,IF((J1007-J1006)&lt;0,1000+J1007-J1006-O1006,J1007-J1006-O1006),""),""),""),""),"")</f>
        <v>#REF!</v>
      </c>
      <c r="Q1006" s="31" t="n">
        <v>2</v>
      </c>
      <c r="R1006" s="1" t="e">
        <f aca="false">IF(#REF!&lt;&gt;#REF!,COUNTIFS($K$112:$K$1378,$K$112,#REF!,#REF!),"")</f>
        <v>#REF!</v>
      </c>
      <c r="S1006" s="1" t="e">
        <f aca="false">IF(AND(#REF!&lt;&gt;#REF!,#REF!=#REF!,M1006="positive",M1007="negative"),1,"")</f>
        <v>#REF!</v>
      </c>
      <c r="T1006" s="1" t="e">
        <f aca="false">IF(AND(#REF!=#REF!,K:K="stroke",M:M="positive",S1006&lt;&gt;"1"),1,"")</f>
        <v>#REF!</v>
      </c>
      <c r="U1006" s="1" t="e">
        <f aca="false">IF((AND(R1006&lt;&gt;"",W1006&lt;&gt;1,K:K="stroke",M:M="negative",#REF!=#REF!)),IF(W1006&lt;&gt;0,"",1),"")</f>
        <v>#REF!</v>
      </c>
      <c r="V1006" s="1" t="e">
        <f aca="false">IF(R1006="","",(SUM(S1006:U1006)+W1006))</f>
        <v>#REF!</v>
      </c>
      <c r="W1006" s="1" t="e">
        <f aca="false">IF(#REF!&lt;&gt;#REF!,COUNTIFS($K$112:$K$1378,"up",#REF!,#REF!),"")</f>
        <v>#REF!</v>
      </c>
      <c r="X1006" s="1" t="e">
        <f aca="false">IF(#REF!&lt;&gt;#REF!,COUNTIFS($K$112:$K$1378,"SRS",#REF!,#REF!),"")</f>
        <v>#REF!</v>
      </c>
      <c r="Y1006" s="1" t="e">
        <f aca="false">IF(R1006&lt;&gt;"",IF(R1006=1,"",COUNTIFS($O$112:$O$1378,"&gt;40",#REF!,#REF!)),"")</f>
        <v>#REF!</v>
      </c>
      <c r="Z1006" s="31"/>
      <c r="AA1006" s="31"/>
      <c r="AB1006" s="31"/>
      <c r="AC1006" s="31"/>
      <c r="AD1006" s="1"/>
      <c r="AE1006" s="1"/>
      <c r="AF1006" s="1"/>
      <c r="AG1006" s="1"/>
      <c r="AH1006" s="1"/>
    </row>
    <row r="1007" s="5" customFormat="true" ht="15.75" hidden="false" customHeight="false" outlineLevel="0" collapsed="false">
      <c r="A1007" s="14" t="n">
        <f aca="false">I1007+(H1007*60)+(G1007*3600)</f>
        <v>52086</v>
      </c>
      <c r="B1007" s="22" t="str">
        <f aca="false">CONCATENATE(D1007,E1007,F1007,G1007,H1007,I1007)</f>
        <v>20182614286</v>
      </c>
      <c r="C1007" s="14" t="str">
        <f aca="false">CONCATENATE(D1007,E1007,F1007)</f>
        <v>201826</v>
      </c>
      <c r="D1007" s="14" t="n">
        <v>2018</v>
      </c>
      <c r="E1007" s="14" t="n">
        <v>2</v>
      </c>
      <c r="F1007" s="14" t="n">
        <v>6</v>
      </c>
      <c r="G1007" s="14" t="n">
        <v>14</v>
      </c>
      <c r="H1007" s="14" t="n">
        <v>28</v>
      </c>
      <c r="I1007" s="14" t="n">
        <v>6</v>
      </c>
      <c r="J1007" s="14" t="n">
        <v>620</v>
      </c>
      <c r="K1007" s="14" t="s">
        <v>11</v>
      </c>
      <c r="L1007" s="14" t="e">
        <f aca="false">IF(#REF!=#REF!,IF(K1007="Stroke",IF(K1008="Stroke",IF((J1008-J1007)&lt;0,1000+J1008-J1007,J1008-J1007),""),""),"")</f>
        <v>#REF!</v>
      </c>
      <c r="M1007" s="14" t="s">
        <v>1</v>
      </c>
      <c r="N1007" s="14" t="s">
        <v>2</v>
      </c>
      <c r="O1007" s="14" t="n">
        <v>10</v>
      </c>
      <c r="P1007" s="5" t="e">
        <f aca="false">IF(#REF!=#REF!,IF(K1007="Stroke",IF(K1008="Stroke",IF(#REF!=#REF!,IF(Q1007=Q1008,IF((J1008-J1007)&lt;0,1000+J1008-J1007-O1007,J1008-J1007-O1007),""),""),""),""),"")</f>
        <v>#REF!</v>
      </c>
      <c r="Q1007" s="14" t="n">
        <v>1</v>
      </c>
      <c r="R1007" s="5" t="e">
        <f aca="false">IF(#REF!&lt;&gt;#REF!,COUNTIFS($K$112:$K$1378,$K$112,#REF!,#REF!),"")</f>
        <v>#REF!</v>
      </c>
      <c r="S1007" s="5" t="e">
        <f aca="false">IF(AND(#REF!&lt;&gt;#REF!,#REF!=#REF!,M1007="positive",M1008="negative"),1,"")</f>
        <v>#REF!</v>
      </c>
      <c r="T1007" s="5" t="e">
        <f aca="false">IF(AND(#REF!=#REF!,K:K="stroke",M:M="positive",S1007&lt;&gt;"1"),1,"")</f>
        <v>#REF!</v>
      </c>
      <c r="U1007" s="5" t="e">
        <f aca="false">IF((AND(R1007&lt;&gt;"",W1007&lt;&gt;1,K:K="stroke",M:M="negative",#REF!=#REF!)),IF(W1007&lt;&gt;0,"",1),"")</f>
        <v>#REF!</v>
      </c>
      <c r="V1007" s="5" t="e">
        <f aca="false">IF(R1007="","",(SUM(S1007:U1007)+W1007))</f>
        <v>#REF!</v>
      </c>
      <c r="W1007" s="5" t="e">
        <f aca="false">IF(#REF!&lt;&gt;#REF!,COUNTIFS($K$112:$K$1378,"up",#REF!,#REF!),"")</f>
        <v>#REF!</v>
      </c>
      <c r="X1007" s="5" t="e">
        <f aca="false">IF(#REF!&lt;&gt;#REF!,COUNTIFS($K$112:$K$1378,"SRS",#REF!,#REF!),"")</f>
        <v>#REF!</v>
      </c>
      <c r="Y1007" s="5" t="e">
        <f aca="false">IF(R1007&lt;&gt;"",IF(R1007=1,"",COUNTIFS($O$112:$O$1378,"&gt;40",#REF!,#REF!)),"")</f>
        <v>#REF!</v>
      </c>
      <c r="Z1007" s="14" t="s">
        <v>139</v>
      </c>
      <c r="AA1007" s="14"/>
      <c r="AB1007" s="14"/>
      <c r="AC1007" s="14"/>
    </row>
    <row r="1008" customFormat="false" ht="15.75" hidden="false" customHeight="false" outlineLevel="0" collapsed="false">
      <c r="A1008" s="14" t="n">
        <f aca="false">I1008+(H1008*60)+(G1008*3600)</f>
        <v>52204</v>
      </c>
      <c r="B1008" s="22" t="str">
        <f aca="false">CONCATENATE(D1008,E1008,F1008,G1008,H1008,I1008)</f>
        <v>20182614304</v>
      </c>
      <c r="C1008" s="14" t="str">
        <f aca="false">CONCATENATE(D1008,E1008,F1008)</f>
        <v>201826</v>
      </c>
      <c r="D1008" s="14" t="n">
        <v>2018</v>
      </c>
      <c r="E1008" s="14" t="n">
        <v>2</v>
      </c>
      <c r="F1008" s="14" t="n">
        <v>6</v>
      </c>
      <c r="G1008" s="14" t="n">
        <v>14</v>
      </c>
      <c r="H1008" s="14" t="n">
        <v>30</v>
      </c>
      <c r="I1008" s="14" t="n">
        <v>4</v>
      </c>
      <c r="J1008" s="14" t="n">
        <v>792</v>
      </c>
      <c r="K1008" s="14" t="s">
        <v>11</v>
      </c>
      <c r="L1008" s="14" t="e">
        <f aca="false">IF(#REF!=#REF!,IF(K1008="Stroke",IF(K1009="Stroke",IF((J1009-J1008)&lt;0,1000+J1009-J1008,J1009-J1008),""),""),"")</f>
        <v>#REF!</v>
      </c>
      <c r="M1008" s="14" t="s">
        <v>1</v>
      </c>
      <c r="N1008" s="14" t="s">
        <v>2</v>
      </c>
      <c r="O1008" s="14" t="n">
        <v>5</v>
      </c>
      <c r="P1008" s="5" t="e">
        <f aca="false">IF(#REF!=#REF!,IF(K1008="Stroke",IF(K1009="Stroke",IF(#REF!=#REF!,IF(Q1008=Q1009,IF((J1009-J1008)&lt;0,1000+J1009-J1008-O1008,J1009-J1008-O1008),""),""),""),""),"")</f>
        <v>#REF!</v>
      </c>
      <c r="Q1008" s="14" t="n">
        <v>1</v>
      </c>
      <c r="R1008" s="5" t="e">
        <f aca="false">IF(#REF!&lt;&gt;#REF!,COUNTIFS($K$112:$K$1378,$K$112,#REF!,#REF!),"")</f>
        <v>#REF!</v>
      </c>
      <c r="S1008" s="5" t="e">
        <f aca="false">IF(AND(#REF!&lt;&gt;#REF!,#REF!=#REF!,M1008="positive",M1009="negative"),1,"")</f>
        <v>#REF!</v>
      </c>
      <c r="T1008" s="5" t="e">
        <f aca="false">IF(AND(#REF!=#REF!,K:K="stroke",M:M="positive",S1008&lt;&gt;"1"),1,"")</f>
        <v>#REF!</v>
      </c>
      <c r="U1008" s="5" t="e">
        <f aca="false">IF((AND(R1008&lt;&gt;"",W1008&lt;&gt;1,K:K="stroke",M:M="negative",#REF!=#REF!)),IF(W1008&lt;&gt;0,"",1),"")</f>
        <v>#REF!</v>
      </c>
      <c r="V1008" s="5" t="e">
        <f aca="false">IF(R1008="","",(SUM(S1008:U1008)+W1008))</f>
        <v>#REF!</v>
      </c>
      <c r="W1008" s="5" t="e">
        <f aca="false">IF(#REF!&lt;&gt;#REF!,COUNTIFS($K$112:$K$1378,"up",#REF!,#REF!),"")</f>
        <v>#REF!</v>
      </c>
      <c r="X1008" s="5" t="e">
        <f aca="false">IF(#REF!&lt;&gt;#REF!,COUNTIFS($K$112:$K$1378,"SRS",#REF!,#REF!),"")</f>
        <v>#REF!</v>
      </c>
      <c r="Y1008" s="5" t="e">
        <f aca="false">IF(R1008&lt;&gt;"",IF(R1008=1,"",COUNTIFS($O$112:$O$1378,"&gt;40",#REF!,#REF!)),"")</f>
        <v>#REF!</v>
      </c>
      <c r="Z1008" s="14" t="s">
        <v>140</v>
      </c>
      <c r="AA1008" s="14"/>
      <c r="AB1008" s="14"/>
      <c r="AC1008" s="14"/>
      <c r="AD1008" s="5"/>
      <c r="AE1008" s="5"/>
      <c r="AF1008" s="5"/>
      <c r="AG1008" s="5"/>
      <c r="AH1008" s="5"/>
    </row>
    <row r="1009" customFormat="false" ht="15.75" hidden="false" customHeight="false" outlineLevel="0" collapsed="false">
      <c r="A1009" s="15" t="n">
        <f aca="false">I1009+(H1009*60)+(G1009*3600)</f>
        <v>52204</v>
      </c>
      <c r="B1009" s="32" t="str">
        <f aca="false">CONCATENATE(D1009,E1009,F1009,G1009,H1009,I1009)</f>
        <v>20182614304</v>
      </c>
      <c r="C1009" s="15" t="str">
        <f aca="false">CONCATENATE(D1009,E1009,F1009)</f>
        <v>201826</v>
      </c>
      <c r="D1009" s="15" t="n">
        <v>2018</v>
      </c>
      <c r="E1009" s="15" t="n">
        <v>2</v>
      </c>
      <c r="F1009" s="15" t="n">
        <v>6</v>
      </c>
      <c r="G1009" s="15" t="n">
        <v>14</v>
      </c>
      <c r="H1009" s="15" t="n">
        <v>30</v>
      </c>
      <c r="I1009" s="15" t="n">
        <v>4</v>
      </c>
      <c r="J1009" s="15" t="n">
        <v>814</v>
      </c>
      <c r="K1009" s="15" t="s">
        <v>109</v>
      </c>
      <c r="L1009" s="15" t="e">
        <f aca="false">IF(#REF!=#REF!,IF(K1009="Stroke",IF(K1010="Stroke",IF((J1010-J1009)&lt;0,1000+J1010-J1009,J1010-J1009),""),""),"")</f>
        <v>#REF!</v>
      </c>
      <c r="M1009" s="15" t="s">
        <v>1</v>
      </c>
      <c r="N1009" s="15" t="s">
        <v>2</v>
      </c>
      <c r="O1009" s="15" t="n">
        <v>0</v>
      </c>
      <c r="P1009" s="1" t="e">
        <f aca="false">IF(#REF!=#REF!,IF(K1009="Stroke",IF(K1010="Stroke",IF(#REF!=#REF!,IF(Q1009=Q1010,IF((J1010-J1009)&lt;0,1000+J1010-J1009-O1009,J1010-J1009-O1009),""),""),""),""),"")</f>
        <v>#REF!</v>
      </c>
      <c r="Q1009" s="15" t="n">
        <v>1</v>
      </c>
      <c r="R1009" s="1" t="e">
        <f aca="false">IF(#REF!&lt;&gt;#REF!,COUNTIFS($K$112:$K$1378,$K$112,#REF!,#REF!),"")</f>
        <v>#REF!</v>
      </c>
      <c r="S1009" s="1" t="e">
        <f aca="false">IF(AND(#REF!&lt;&gt;#REF!,#REF!=#REF!,M1009="positive",M1010="negative"),1,"")</f>
        <v>#REF!</v>
      </c>
      <c r="T1009" s="1" t="e">
        <f aca="false">IF(AND(#REF!=#REF!,K:K="stroke",M:M="positive",S1009&lt;&gt;"1"),1,"")</f>
        <v>#REF!</v>
      </c>
      <c r="U1009" s="1" t="e">
        <f aca="false">IF((AND(R1009&lt;&gt;"",W1009&lt;&gt;1,K:K="stroke",M:M="negative",#REF!=#REF!)),IF(W1009&lt;&gt;0,"",1),"")</f>
        <v>#REF!</v>
      </c>
      <c r="V1009" s="1" t="e">
        <f aca="false">IF(R1009="","",(SUM(S1009:U1009)+W1009))</f>
        <v>#REF!</v>
      </c>
      <c r="W1009" s="1" t="e">
        <f aca="false">IF(#REF!&lt;&gt;#REF!,COUNTIFS($K$112:$K$1378,"up",#REF!,#REF!),"")</f>
        <v>#REF!</v>
      </c>
      <c r="X1009" s="1" t="e">
        <f aca="false">IF(#REF!&lt;&gt;#REF!,COUNTIFS($K$112:$K$1378,"SRS",#REF!,#REF!),"")</f>
        <v>#REF!</v>
      </c>
      <c r="Y1009" s="1" t="e">
        <f aca="false">IF(R1009&lt;&gt;"",IF(R1009=1,"",COUNTIFS($O$112:$O$1378,"&gt;40",#REF!,#REF!)),"")</f>
        <v>#REF!</v>
      </c>
      <c r="Z1009" s="15"/>
      <c r="AA1009" s="15"/>
      <c r="AB1009" s="15"/>
      <c r="AC1009" s="15"/>
    </row>
    <row r="1010" customFormat="false" ht="15.75" hidden="false" customHeight="false" outlineLevel="0" collapsed="false">
      <c r="A1010" s="15" t="n">
        <f aca="false">I1010+(H1010*60)+(G1010*3600)</f>
        <v>52204</v>
      </c>
      <c r="B1010" s="32" t="str">
        <f aca="false">CONCATENATE(D1010,E1010,F1010,G1010,H1010,I1010)</f>
        <v>20182614304</v>
      </c>
      <c r="C1010" s="15" t="str">
        <f aca="false">CONCATENATE(D1010,E1010,F1010)</f>
        <v>201826</v>
      </c>
      <c r="D1010" s="15" t="n">
        <v>2018</v>
      </c>
      <c r="E1010" s="15" t="n">
        <v>2</v>
      </c>
      <c r="F1010" s="15" t="n">
        <v>6</v>
      </c>
      <c r="G1010" s="15" t="n">
        <v>14</v>
      </c>
      <c r="H1010" s="15" t="n">
        <v>30</v>
      </c>
      <c r="I1010" s="15" t="n">
        <v>4</v>
      </c>
      <c r="J1010" s="15" t="n">
        <v>820</v>
      </c>
      <c r="K1010" s="15" t="s">
        <v>109</v>
      </c>
      <c r="L1010" s="15" t="e">
        <f aca="false">IF(#REF!=#REF!,IF(K1010="Stroke",IF(K1011="Stroke",IF((J1011-J1010)&lt;0,1000+J1011-J1010,J1011-J1010),""),""),"")</f>
        <v>#REF!</v>
      </c>
      <c r="M1010" s="15" t="s">
        <v>1</v>
      </c>
      <c r="N1010" s="15" t="s">
        <v>2</v>
      </c>
      <c r="O1010" s="15" t="n">
        <v>0</v>
      </c>
      <c r="P1010" s="1" t="e">
        <f aca="false">IF(#REF!=#REF!,IF(K1010="Stroke",IF(K1011="Stroke",IF(#REF!=#REF!,IF(Q1010=Q1011,IF((J1011-J1010)&lt;0,1000+J1011-J1010-O1010,J1011-J1010-O1010),""),""),""),""),"")</f>
        <v>#REF!</v>
      </c>
      <c r="Q1010" s="15" t="n">
        <v>1</v>
      </c>
      <c r="R1010" s="1" t="e">
        <f aca="false">IF(#REF!&lt;&gt;#REF!,COUNTIFS($K$112:$K$1378,$K$112,#REF!,#REF!),"")</f>
        <v>#REF!</v>
      </c>
      <c r="S1010" s="1" t="e">
        <f aca="false">IF(AND(#REF!&lt;&gt;#REF!,#REF!=#REF!,M1010="positive",M1011="negative"),1,"")</f>
        <v>#REF!</v>
      </c>
      <c r="T1010" s="1" t="e">
        <f aca="false">IF(AND(#REF!=#REF!,K:K="stroke",M:M="positive",S1010&lt;&gt;"1"),1,"")</f>
        <v>#REF!</v>
      </c>
      <c r="U1010" s="1" t="e">
        <f aca="false">IF((AND(R1010&lt;&gt;"",W1010&lt;&gt;1,K:K="stroke",M:M="negative",#REF!=#REF!)),IF(W1010&lt;&gt;0,"",1),"")</f>
        <v>#REF!</v>
      </c>
      <c r="V1010" s="1" t="e">
        <f aca="false">IF(R1010="","",(SUM(S1010:U1010)+W1010))</f>
        <v>#REF!</v>
      </c>
      <c r="W1010" s="1" t="e">
        <f aca="false">IF(#REF!&lt;&gt;#REF!,COUNTIFS($K$112:$K$1378,"up",#REF!,#REF!),"")</f>
        <v>#REF!</v>
      </c>
      <c r="X1010" s="1" t="e">
        <f aca="false">IF(#REF!&lt;&gt;#REF!,COUNTIFS($K$112:$K$1378,"SRS",#REF!,#REF!),"")</f>
        <v>#REF!</v>
      </c>
      <c r="Y1010" s="1" t="e">
        <f aca="false">IF(R1010&lt;&gt;"",IF(R1010=1,"",COUNTIFS($O$112:$O$1378,"&gt;40",#REF!,#REF!)),"")</f>
        <v>#REF!</v>
      </c>
      <c r="Z1010" s="15"/>
      <c r="AA1010" s="15"/>
      <c r="AB1010" s="15"/>
      <c r="AC1010" s="15"/>
    </row>
    <row r="1011" s="5" customFormat="true" ht="15.75" hidden="false" customHeight="false" outlineLevel="0" collapsed="false">
      <c r="A1011" s="15" t="n">
        <f aca="false">I1011+(H1011*60)+(G1011*3600)</f>
        <v>52204</v>
      </c>
      <c r="B1011" s="32" t="str">
        <f aca="false">CONCATENATE(D1011,E1011,F1011,G1011,H1011,I1011)</f>
        <v>20182614304</v>
      </c>
      <c r="C1011" s="15" t="str">
        <f aca="false">CONCATENATE(D1011,E1011,F1011)</f>
        <v>201826</v>
      </c>
      <c r="D1011" s="15" t="n">
        <v>2018</v>
      </c>
      <c r="E1011" s="15" t="n">
        <v>2</v>
      </c>
      <c r="F1011" s="15" t="n">
        <v>6</v>
      </c>
      <c r="G1011" s="15" t="n">
        <v>14</v>
      </c>
      <c r="H1011" s="15" t="n">
        <v>30</v>
      </c>
      <c r="I1011" s="15" t="n">
        <v>4</v>
      </c>
      <c r="J1011" s="15" t="n">
        <v>883</v>
      </c>
      <c r="K1011" s="15" t="s">
        <v>11</v>
      </c>
      <c r="L1011" s="15" t="e">
        <f aca="false">IF(#REF!=#REF!,IF(K1011="Stroke",IF(K1012="Stroke",IF((J1012-J1011)&lt;0,1000+J1012-J1011,J1012-J1011),""),""),"")</f>
        <v>#REF!</v>
      </c>
      <c r="M1011" s="15" t="s">
        <v>1</v>
      </c>
      <c r="N1011" s="15" t="s">
        <v>2</v>
      </c>
      <c r="O1011" s="15" t="n">
        <v>10</v>
      </c>
      <c r="P1011" s="1" t="e">
        <f aca="false">IF(#REF!=#REF!,IF(K1011="Stroke",IF(K1012="Stroke",IF(#REF!=#REF!,IF(Q1011=Q1012,IF((J1012-J1011)&lt;0,1000+J1012-J1011-O1011,J1012-J1011-O1011),""),""),""),""),"")</f>
        <v>#REF!</v>
      </c>
      <c r="Q1011" s="15" t="n">
        <v>1</v>
      </c>
      <c r="R1011" s="1" t="e">
        <f aca="false">IF(#REF!&lt;&gt;#REF!,COUNTIFS($K$112:$K$1378,$K$112,#REF!,#REF!),"")</f>
        <v>#REF!</v>
      </c>
      <c r="S1011" s="1" t="e">
        <f aca="false">IF(AND(#REF!&lt;&gt;#REF!,#REF!=#REF!,M1011="positive",M1012="negative"),1,"")</f>
        <v>#REF!</v>
      </c>
      <c r="T1011" s="1" t="e">
        <f aca="false">IF(AND(#REF!=#REF!,K:K="stroke",M:M="positive",S1011&lt;&gt;"1"),1,"")</f>
        <v>#REF!</v>
      </c>
      <c r="U1011" s="1" t="e">
        <f aca="false">IF((AND(R1011&lt;&gt;"",W1011&lt;&gt;1,K:K="stroke",M:M="negative",#REF!=#REF!)),IF(W1011&lt;&gt;0,"",1),"")</f>
        <v>#REF!</v>
      </c>
      <c r="V1011" s="1" t="e">
        <f aca="false">IF(R1011="","",(SUM(S1011:U1011)+W1011))</f>
        <v>#REF!</v>
      </c>
      <c r="W1011" s="1" t="e">
        <f aca="false">IF(#REF!&lt;&gt;#REF!,COUNTIFS($K$112:$K$1378,"up",#REF!,#REF!),"")</f>
        <v>#REF!</v>
      </c>
      <c r="X1011" s="1" t="e">
        <f aca="false">IF(#REF!&lt;&gt;#REF!,COUNTIFS($K$112:$K$1378,"SRS",#REF!,#REF!),"")</f>
        <v>#REF!</v>
      </c>
      <c r="Y1011" s="1" t="e">
        <f aca="false">IF(R1011&lt;&gt;"",IF(R1011=1,"",COUNTIFS($O$112:$O$1378,"&gt;40",#REF!,#REF!)),"")</f>
        <v>#REF!</v>
      </c>
      <c r="Z1011" s="15"/>
      <c r="AA1011" s="15"/>
      <c r="AB1011" s="15"/>
      <c r="AC1011" s="15"/>
      <c r="AD1011" s="1"/>
      <c r="AE1011" s="1"/>
      <c r="AF1011" s="1"/>
      <c r="AG1011" s="1"/>
      <c r="AH1011" s="1"/>
    </row>
    <row r="1012" customFormat="false" ht="15.75" hidden="false" customHeight="false" outlineLevel="0" collapsed="false">
      <c r="A1012" s="14" t="n">
        <f aca="false">I1012+(H1012*60)+(G1012*3600)</f>
        <v>52362</v>
      </c>
      <c r="B1012" s="22" t="str">
        <f aca="false">CONCATENATE(D1012,E1012,F1012,G1012,H1012,I1012)</f>
        <v>201826143242</v>
      </c>
      <c r="C1012" s="14" t="str">
        <f aca="false">CONCATENATE(D1012,E1012,F1012)</f>
        <v>201826</v>
      </c>
      <c r="D1012" s="14" t="n">
        <v>2018</v>
      </c>
      <c r="E1012" s="14" t="n">
        <v>2</v>
      </c>
      <c r="F1012" s="14" t="n">
        <v>6</v>
      </c>
      <c r="G1012" s="14" t="n">
        <v>14</v>
      </c>
      <c r="H1012" s="14" t="n">
        <v>32</v>
      </c>
      <c r="I1012" s="14" t="n">
        <v>42</v>
      </c>
      <c r="J1012" s="14" t="n">
        <v>770</v>
      </c>
      <c r="K1012" s="14" t="s">
        <v>11</v>
      </c>
      <c r="L1012" s="14" t="e">
        <f aca="false">IF(#REF!=#REF!,IF(K1012="Stroke",IF(K1013="Stroke",IF((J1013-J1012)&lt;0,1000+J1013-J1012,J1013-J1012),""),""),"")</f>
        <v>#REF!</v>
      </c>
      <c r="M1012" s="14" t="s">
        <v>1</v>
      </c>
      <c r="N1012" s="14" t="s">
        <v>2</v>
      </c>
      <c r="O1012" s="14" t="n">
        <v>17</v>
      </c>
      <c r="P1012" s="5" t="e">
        <f aca="false">IF(#REF!=#REF!,IF(K1012="Stroke",IF(K1013="Stroke",IF(#REF!=#REF!,IF(Q1012=Q1013,IF((J1013-J1012)&lt;0,1000+J1013-J1012-O1012,J1013-J1012-O1012),""),""),""),""),"")</f>
        <v>#REF!</v>
      </c>
      <c r="Q1012" s="14" t="n">
        <v>1</v>
      </c>
      <c r="R1012" s="5" t="e">
        <f aca="false">IF(#REF!&lt;&gt;#REF!,COUNTIFS($K$112:$K$1378,$K$112,#REF!,#REF!),"")</f>
        <v>#REF!</v>
      </c>
      <c r="S1012" s="5" t="e">
        <f aca="false">IF(AND(#REF!&lt;&gt;#REF!,#REF!=#REF!,M1012="positive",M1013="negative"),1,"")</f>
        <v>#REF!</v>
      </c>
      <c r="T1012" s="5" t="e">
        <f aca="false">IF(AND(#REF!=#REF!,K:K="stroke",M:M="positive",S1012&lt;&gt;"1"),1,"")</f>
        <v>#REF!</v>
      </c>
      <c r="U1012" s="5" t="e">
        <f aca="false">IF((AND(R1012&lt;&gt;"",W1012&lt;&gt;1,K:K="stroke",M:M="negative",#REF!=#REF!)),IF(W1012&lt;&gt;0,"",1),"")</f>
        <v>#REF!</v>
      </c>
      <c r="V1012" s="5" t="e">
        <f aca="false">IF(R1012="","",(SUM(S1012:U1012)+W1012))</f>
        <v>#REF!</v>
      </c>
      <c r="W1012" s="5" t="e">
        <f aca="false">IF(#REF!&lt;&gt;#REF!,COUNTIFS($K$112:$K$1378,"up",#REF!,#REF!),"")</f>
        <v>#REF!</v>
      </c>
      <c r="X1012" s="5" t="e">
        <f aca="false">IF(#REF!&lt;&gt;#REF!,COUNTIFS($K$112:$K$1378,"SRS",#REF!,#REF!),"")</f>
        <v>#REF!</v>
      </c>
      <c r="Y1012" s="5" t="e">
        <f aca="false">IF(R1012&lt;&gt;"",IF(R1012=1,"",COUNTIFS($O$112:$O$1378,"&gt;40",#REF!,#REF!)),"")</f>
        <v>#REF!</v>
      </c>
      <c r="Z1012" s="14" t="s">
        <v>141</v>
      </c>
      <c r="AA1012" s="14"/>
      <c r="AB1012" s="14"/>
      <c r="AC1012" s="14"/>
      <c r="AD1012" s="5"/>
      <c r="AE1012" s="5"/>
      <c r="AF1012" s="5"/>
      <c r="AG1012" s="5"/>
      <c r="AH1012" s="5"/>
    </row>
    <row r="1013" s="5" customFormat="true" ht="15.75" hidden="false" customHeight="false" outlineLevel="0" collapsed="false">
      <c r="A1013" s="15" t="n">
        <f aca="false">I1013+(H1013*60)+(G1013*3600)</f>
        <v>52362</v>
      </c>
      <c r="B1013" s="32" t="str">
        <f aca="false">CONCATENATE(D1013,E1013,F1013,G1013,H1013,I1013)</f>
        <v>201826143242</v>
      </c>
      <c r="C1013" s="15" t="str">
        <f aca="false">CONCATENATE(D1013,E1013,F1013)</f>
        <v>201826</v>
      </c>
      <c r="D1013" s="15" t="n">
        <v>2018</v>
      </c>
      <c r="E1013" s="15" t="n">
        <v>2</v>
      </c>
      <c r="F1013" s="15" t="n">
        <v>6</v>
      </c>
      <c r="G1013" s="15" t="n">
        <v>14</v>
      </c>
      <c r="H1013" s="15" t="n">
        <v>32</v>
      </c>
      <c r="I1013" s="15" t="n">
        <v>42</v>
      </c>
      <c r="J1013" s="15" t="n">
        <v>791</v>
      </c>
      <c r="K1013" s="15" t="s">
        <v>109</v>
      </c>
      <c r="L1013" s="15" t="e">
        <f aca="false">IF(#REF!=#REF!,IF(K1013="Stroke",IF(K1014="Stroke",IF((J1014-J1013)&lt;0,1000+J1014-J1013,J1014-J1013),""),""),"")</f>
        <v>#REF!</v>
      </c>
      <c r="M1013" s="15" t="s">
        <v>1</v>
      </c>
      <c r="N1013" s="15" t="s">
        <v>2</v>
      </c>
      <c r="O1013" s="15" t="n">
        <v>0</v>
      </c>
      <c r="P1013" s="1" t="e">
        <f aca="false">IF(#REF!=#REF!,IF(K1013="Stroke",IF(K1014="Stroke",IF(#REF!=#REF!,IF(Q1013=Q1014,IF((J1014-J1013)&lt;0,1000+J1014-J1013-O1013,J1014-J1013-O1013),""),""),""),""),"")</f>
        <v>#REF!</v>
      </c>
      <c r="Q1013" s="15" t="n">
        <v>1</v>
      </c>
      <c r="R1013" s="1" t="e">
        <f aca="false">IF(#REF!&lt;&gt;#REF!,COUNTIFS($K$112:$K$1378,$K$112,#REF!,#REF!),"")</f>
        <v>#REF!</v>
      </c>
      <c r="S1013" s="1" t="e">
        <f aca="false">IF(AND(#REF!&lt;&gt;#REF!,#REF!=#REF!,M1013="positive",M1014="negative"),1,"")</f>
        <v>#REF!</v>
      </c>
      <c r="T1013" s="1" t="e">
        <f aca="false">IF(AND(#REF!=#REF!,K:K="stroke",M:M="positive",S1013&lt;&gt;"1"),1,"")</f>
        <v>#REF!</v>
      </c>
      <c r="U1013" s="1" t="e">
        <f aca="false">IF((AND(R1013&lt;&gt;"",W1013&lt;&gt;1,K:K="stroke",M:M="negative",#REF!=#REF!)),IF(W1013&lt;&gt;0,"",1),"")</f>
        <v>#REF!</v>
      </c>
      <c r="V1013" s="1" t="e">
        <f aca="false">IF(R1013="","",(SUM(S1013:U1013)+W1013))</f>
        <v>#REF!</v>
      </c>
      <c r="W1013" s="1" t="e">
        <f aca="false">IF(#REF!&lt;&gt;#REF!,COUNTIFS($K$112:$K$1378,"up",#REF!,#REF!),"")</f>
        <v>#REF!</v>
      </c>
      <c r="X1013" s="1" t="e">
        <f aca="false">IF(#REF!&lt;&gt;#REF!,COUNTIFS($K$112:$K$1378,"SRS",#REF!,#REF!),"")</f>
        <v>#REF!</v>
      </c>
      <c r="Y1013" s="1" t="e">
        <f aca="false">IF(R1013&lt;&gt;"",IF(R1013=1,"",COUNTIFS($O$112:$O$1378,"&gt;40",#REF!,#REF!)),"")</f>
        <v>#REF!</v>
      </c>
      <c r="Z1013" s="15"/>
      <c r="AA1013" s="15"/>
      <c r="AB1013" s="15"/>
      <c r="AC1013" s="15"/>
      <c r="AD1013" s="1"/>
      <c r="AE1013" s="1"/>
      <c r="AF1013" s="1"/>
      <c r="AG1013" s="1"/>
      <c r="AH1013" s="1"/>
    </row>
    <row r="1014" customFormat="false" ht="15.75" hidden="false" customHeight="false" outlineLevel="0" collapsed="false">
      <c r="A1014" s="14" t="n">
        <f aca="false">I1014+(H1014*60)+(G1014*3600)</f>
        <v>52485</v>
      </c>
      <c r="B1014" s="22" t="str">
        <f aca="false">CONCATENATE(D1014,E1014,F1014,G1014,H1014,I1014)</f>
        <v>201826143445</v>
      </c>
      <c r="C1014" s="14" t="str">
        <f aca="false">CONCATENATE(D1014,E1014,F1014)</f>
        <v>201826</v>
      </c>
      <c r="D1014" s="14" t="n">
        <v>2018</v>
      </c>
      <c r="E1014" s="14" t="n">
        <v>2</v>
      </c>
      <c r="F1014" s="14" t="n">
        <v>6</v>
      </c>
      <c r="G1014" s="14" t="n">
        <v>14</v>
      </c>
      <c r="H1014" s="14" t="n">
        <v>34</v>
      </c>
      <c r="I1014" s="14" t="n">
        <v>45</v>
      </c>
      <c r="J1014" s="14" t="n">
        <v>62</v>
      </c>
      <c r="K1014" s="14" t="s">
        <v>11</v>
      </c>
      <c r="L1014" s="14" t="e">
        <f aca="false">IF(#REF!=#REF!,IF(K1014="Stroke",IF(K1015="Stroke",IF((J1015-J1014)&lt;0,1000+J1015-J1014,J1015-J1014),""),""),"")</f>
        <v>#REF!</v>
      </c>
      <c r="M1014" s="14" t="s">
        <v>1</v>
      </c>
      <c r="N1014" s="14" t="s">
        <v>2</v>
      </c>
      <c r="O1014" s="14" t="n">
        <v>8</v>
      </c>
      <c r="P1014" s="5" t="e">
        <f aca="false">IF(#REF!=#REF!,IF(K1014="Stroke",IF(K1015="Stroke",IF(#REF!=#REF!,IF(Q1014=Q1015,IF((J1015-J1014)&lt;0,1000+J1015-J1014-O1014,J1015-J1014-O1014),""),""),""),""),"")</f>
        <v>#REF!</v>
      </c>
      <c r="Q1014" s="14" t="n">
        <v>1</v>
      </c>
      <c r="R1014" s="5" t="e">
        <f aca="false">IF(#REF!&lt;&gt;#REF!,COUNTIFS($K$112:$K$1378,$K$112,#REF!,#REF!),"")</f>
        <v>#REF!</v>
      </c>
      <c r="S1014" s="5" t="e">
        <f aca="false">IF(AND(#REF!&lt;&gt;#REF!,#REF!=#REF!,M1014="positive",M1015="negative"),1,"")</f>
        <v>#REF!</v>
      </c>
      <c r="T1014" s="5" t="e">
        <f aca="false">IF(AND(#REF!=#REF!,K:K="stroke",M:M="positive",S1014&lt;&gt;"1"),1,"")</f>
        <v>#REF!</v>
      </c>
      <c r="U1014" s="5" t="e">
        <f aca="false">IF((AND(R1014&lt;&gt;"",W1014&lt;&gt;1,K:K="stroke",M:M="negative",#REF!=#REF!)),IF(W1014&lt;&gt;0,"",1),"")</f>
        <v>#REF!</v>
      </c>
      <c r="V1014" s="5" t="e">
        <f aca="false">IF(R1014="","",(SUM(S1014:U1014)+W1014))</f>
        <v>#REF!</v>
      </c>
      <c r="W1014" s="5" t="e">
        <f aca="false">IF(#REF!&lt;&gt;#REF!,COUNTIFS($K$112:$K$1378,"up",#REF!,#REF!),"")</f>
        <v>#REF!</v>
      </c>
      <c r="X1014" s="5" t="e">
        <f aca="false">IF(#REF!&lt;&gt;#REF!,COUNTIFS($K$112:$K$1378,"SRS",#REF!,#REF!),"")</f>
        <v>#REF!</v>
      </c>
      <c r="Y1014" s="5" t="e">
        <f aca="false">IF(R1014&lt;&gt;"",IF(R1014=1,"",COUNTIFS($O$112:$O$1378,"&gt;40",#REF!,#REF!)),"")</f>
        <v>#REF!</v>
      </c>
      <c r="Z1014" s="14"/>
      <c r="AA1014" s="14"/>
      <c r="AB1014" s="14"/>
      <c r="AC1014" s="14"/>
      <c r="AD1014" s="5"/>
      <c r="AE1014" s="5"/>
      <c r="AF1014" s="5"/>
      <c r="AG1014" s="5"/>
      <c r="AH1014" s="5"/>
    </row>
    <row r="1015" customFormat="false" ht="15.75" hidden="false" customHeight="false" outlineLevel="0" collapsed="false">
      <c r="A1015" s="15" t="n">
        <f aca="false">I1015+(H1015*60)+(G1015*3600)</f>
        <v>52485</v>
      </c>
      <c r="B1015" s="32" t="str">
        <f aca="false">CONCATENATE(D1015,E1015,F1015,G1015,H1015,I1015)</f>
        <v>201826143445</v>
      </c>
      <c r="C1015" s="15" t="str">
        <f aca="false">CONCATENATE(D1015,E1015,F1015)</f>
        <v>201826</v>
      </c>
      <c r="D1015" s="15" t="n">
        <v>2018</v>
      </c>
      <c r="E1015" s="15" t="n">
        <v>2</v>
      </c>
      <c r="F1015" s="15" t="n">
        <v>6</v>
      </c>
      <c r="G1015" s="15" t="n">
        <v>14</v>
      </c>
      <c r="H1015" s="15" t="n">
        <v>34</v>
      </c>
      <c r="I1015" s="15" t="n">
        <v>45</v>
      </c>
      <c r="J1015" s="15" t="n">
        <v>84</v>
      </c>
      <c r="K1015" s="15" t="s">
        <v>11</v>
      </c>
      <c r="L1015" s="15" t="e">
        <f aca="false">IF(#REF!=#REF!,IF(K1015="Stroke",IF(K1016="Stroke",IF((J1016-J1015)&lt;0,1000+J1016-J1015,J1016-J1015),""),""),"")</f>
        <v>#REF!</v>
      </c>
      <c r="M1015" s="15" t="s">
        <v>1</v>
      </c>
      <c r="N1015" s="15" t="s">
        <v>2</v>
      </c>
      <c r="O1015" s="15" t="n">
        <v>343</v>
      </c>
      <c r="P1015" s="1" t="e">
        <f aca="false">IF(#REF!=#REF!,IF(K1015="Stroke",IF(K1016="Stroke",IF(#REF!=#REF!,IF(Q1015=Q1016,IF((J1016-J1015)&lt;0,1000+J1016-J1015-O1015,J1016-J1015-O1015),""),""),""),""),"")</f>
        <v>#REF!</v>
      </c>
      <c r="Q1015" s="15" t="n">
        <v>1</v>
      </c>
      <c r="R1015" s="1" t="e">
        <f aca="false">IF(#REF!&lt;&gt;#REF!,COUNTIFS($K$112:$K$1378,$K$112,#REF!,#REF!),"")</f>
        <v>#REF!</v>
      </c>
      <c r="S1015" s="1" t="e">
        <f aca="false">IF(AND(#REF!&lt;&gt;#REF!,#REF!=#REF!,M1015="positive",M1016="negative"),1,"")</f>
        <v>#REF!</v>
      </c>
      <c r="T1015" s="1" t="e">
        <f aca="false">IF(AND(#REF!=#REF!,K:K="stroke",M:M="positive",S1015&lt;&gt;"1"),1,"")</f>
        <v>#REF!</v>
      </c>
      <c r="U1015" s="1" t="e">
        <f aca="false">IF((AND(R1015&lt;&gt;"",W1015&lt;&gt;1,K:K="stroke",M:M="negative",#REF!=#REF!)),IF(W1015&lt;&gt;0,"",1),"")</f>
        <v>#REF!</v>
      </c>
      <c r="V1015" s="1" t="e">
        <f aca="false">IF(R1015="","",(SUM(S1015:U1015)+W1015))</f>
        <v>#REF!</v>
      </c>
      <c r="W1015" s="1" t="e">
        <f aca="false">IF(#REF!&lt;&gt;#REF!,COUNTIFS($K$112:$K$1378,"up",#REF!,#REF!),"")</f>
        <v>#REF!</v>
      </c>
      <c r="X1015" s="1" t="e">
        <f aca="false">IF(#REF!&lt;&gt;#REF!,COUNTIFS($K$112:$K$1378,"SRS",#REF!,#REF!),"")</f>
        <v>#REF!</v>
      </c>
      <c r="Y1015" s="1" t="e">
        <f aca="false">IF(R1015&lt;&gt;"",IF(R1015=1,"",COUNTIFS($O$112:$O$1378,"&gt;40",#REF!,#REF!)),"")</f>
        <v>#REF!</v>
      </c>
      <c r="Z1015" s="15"/>
      <c r="AA1015" s="15"/>
      <c r="AB1015" s="15"/>
      <c r="AC1015" s="15"/>
    </row>
    <row r="1016" customFormat="false" ht="15.75" hidden="false" customHeight="false" outlineLevel="0" collapsed="false">
      <c r="A1016" s="15" t="n">
        <f aca="false">I1016+(H1016*60)+(G1016*3600)</f>
        <v>52485</v>
      </c>
      <c r="B1016" s="32" t="str">
        <f aca="false">CONCATENATE(D1016,E1016,F1016,G1016,H1016,I1016)</f>
        <v>201826143445</v>
      </c>
      <c r="C1016" s="15" t="str">
        <f aca="false">CONCATENATE(D1016,E1016,F1016)</f>
        <v>201826</v>
      </c>
      <c r="D1016" s="15" t="n">
        <v>2018</v>
      </c>
      <c r="E1016" s="15" t="n">
        <v>2</v>
      </c>
      <c r="F1016" s="15" t="n">
        <v>6</v>
      </c>
      <c r="G1016" s="15" t="n">
        <v>14</v>
      </c>
      <c r="H1016" s="15" t="n">
        <v>34</v>
      </c>
      <c r="I1016" s="15" t="n">
        <v>45</v>
      </c>
      <c r="J1016" s="15" t="n">
        <v>108</v>
      </c>
      <c r="K1016" s="15" t="s">
        <v>4</v>
      </c>
      <c r="L1016" s="15" t="e">
        <f aca="false">IF(#REF!=#REF!,IF(K1016="Stroke",IF(K1017="Stroke",IF((J1017-J1016)&lt;0,1000+J1017-J1016,J1017-J1016),""),""),"")</f>
        <v>#REF!</v>
      </c>
      <c r="M1016" s="15" t="s">
        <v>1</v>
      </c>
      <c r="N1016" s="15" t="s">
        <v>2</v>
      </c>
      <c r="O1016" s="15" t="n">
        <v>0</v>
      </c>
      <c r="P1016" s="1" t="e">
        <f aca="false">IF(#REF!=#REF!,IF(K1016="Stroke",IF(K1017="Stroke",IF(#REF!=#REF!,IF(Q1016=Q1017,IF((J1017-J1016)&lt;0,1000+J1017-J1016-O1016,J1017-J1016-O1016),""),""),""),""),"")</f>
        <v>#REF!</v>
      </c>
      <c r="Q1016" s="15" t="n">
        <v>1</v>
      </c>
      <c r="R1016" s="1" t="e">
        <f aca="false">IF(#REF!&lt;&gt;#REF!,COUNTIFS($K$112:$K$1378,$K$112,#REF!,#REF!),"")</f>
        <v>#REF!</v>
      </c>
      <c r="S1016" s="1" t="e">
        <f aca="false">IF(AND(#REF!&lt;&gt;#REF!,#REF!=#REF!,M1016="positive",M1017="negative"),1,"")</f>
        <v>#REF!</v>
      </c>
      <c r="T1016" s="1" t="e">
        <f aca="false">IF(AND(#REF!=#REF!,K:K="stroke",M:M="positive",S1016&lt;&gt;"1"),1,"")</f>
        <v>#REF!</v>
      </c>
      <c r="U1016" s="1" t="e">
        <f aca="false">IF((AND(R1016&lt;&gt;"",W1016&lt;&gt;1,K:K="stroke",M:M="negative",#REF!=#REF!)),IF(W1016&lt;&gt;0,"",1),"")</f>
        <v>#REF!</v>
      </c>
      <c r="V1016" s="1" t="e">
        <f aca="false">IF(R1016="","",(SUM(S1016:U1016)+W1016))</f>
        <v>#REF!</v>
      </c>
      <c r="W1016" s="1" t="e">
        <f aca="false">IF(#REF!&lt;&gt;#REF!,COUNTIFS($K$112:$K$1378,"up",#REF!,#REF!),"")</f>
        <v>#REF!</v>
      </c>
      <c r="X1016" s="1" t="e">
        <f aca="false">IF(#REF!&lt;&gt;#REF!,COUNTIFS($K$112:$K$1378,"SRS",#REF!,#REF!),"")</f>
        <v>#REF!</v>
      </c>
      <c r="Y1016" s="1" t="e">
        <f aca="false">IF(R1016&lt;&gt;"",IF(R1016=1,"",COUNTIFS($O$112:$O$1378,"&gt;40",#REF!,#REF!)),"")</f>
        <v>#REF!</v>
      </c>
      <c r="Z1016" s="15" t="s">
        <v>142</v>
      </c>
      <c r="AA1016" s="15"/>
      <c r="AB1016" s="15"/>
      <c r="AC1016" s="15"/>
    </row>
    <row r="1017" customFormat="false" ht="15.75" hidden="false" customHeight="false" outlineLevel="0" collapsed="false">
      <c r="A1017" s="15" t="n">
        <f aca="false">I1017+(H1017*60)+(G1017*3600)</f>
        <v>52485</v>
      </c>
      <c r="B1017" s="32" t="str">
        <f aca="false">CONCATENATE(D1017,E1017,F1017,G1017,H1017,I1017)</f>
        <v>201826143445</v>
      </c>
      <c r="C1017" s="15" t="str">
        <f aca="false">CONCATENATE(D1017,E1017,F1017)</f>
        <v>201826</v>
      </c>
      <c r="D1017" s="15" t="n">
        <v>2018</v>
      </c>
      <c r="E1017" s="15" t="n">
        <v>2</v>
      </c>
      <c r="F1017" s="15" t="n">
        <v>6</v>
      </c>
      <c r="G1017" s="15" t="n">
        <v>14</v>
      </c>
      <c r="H1017" s="15" t="n">
        <v>34</v>
      </c>
      <c r="I1017" s="15" t="n">
        <v>45</v>
      </c>
      <c r="J1017" s="15" t="n">
        <v>121</v>
      </c>
      <c r="K1017" s="15" t="s">
        <v>4</v>
      </c>
      <c r="L1017" s="15" t="e">
        <f aca="false">IF(#REF!=#REF!,IF(K1017="Stroke",IF(K1018="Stroke",IF((J1018-J1017)&lt;0,1000+J1018-J1017,J1018-J1017),""),""),"")</f>
        <v>#REF!</v>
      </c>
      <c r="M1017" s="15" t="s">
        <v>1</v>
      </c>
      <c r="N1017" s="15" t="s">
        <v>2</v>
      </c>
      <c r="O1017" s="15" t="n">
        <v>0</v>
      </c>
      <c r="P1017" s="1" t="e">
        <f aca="false">IF(#REF!=#REF!,IF(K1017="Stroke",IF(K1018="Stroke",IF(#REF!=#REF!,IF(Q1017=Q1018,IF((J1018-J1017)&lt;0,1000+J1018-J1017-O1017,J1018-J1017-O1017),""),""),""),""),"")</f>
        <v>#REF!</v>
      </c>
      <c r="Q1017" s="15" t="n">
        <v>1</v>
      </c>
      <c r="R1017" s="1" t="e">
        <f aca="false">IF(#REF!&lt;&gt;#REF!,COUNTIFS($K$112:$K$1378,$K$112,#REF!,#REF!),"")</f>
        <v>#REF!</v>
      </c>
      <c r="S1017" s="1" t="e">
        <f aca="false">IF(AND(#REF!&lt;&gt;#REF!,#REF!=#REF!,M1017="positive",M1018="negative"),1,"")</f>
        <v>#REF!</v>
      </c>
      <c r="T1017" s="1" t="e">
        <f aca="false">IF(AND(#REF!=#REF!,K:K="stroke",M:M="positive",S1017&lt;&gt;"1"),1,"")</f>
        <v>#REF!</v>
      </c>
      <c r="U1017" s="1" t="e">
        <f aca="false">IF((AND(R1017&lt;&gt;"",W1017&lt;&gt;1,K:K="stroke",M:M="negative",#REF!=#REF!)),IF(W1017&lt;&gt;0,"",1),"")</f>
        <v>#REF!</v>
      </c>
      <c r="V1017" s="1" t="e">
        <f aca="false">IF(R1017="","",(SUM(S1017:U1017)+W1017))</f>
        <v>#REF!</v>
      </c>
      <c r="W1017" s="1" t="e">
        <f aca="false">IF(#REF!&lt;&gt;#REF!,COUNTIFS($K$112:$K$1378,"up",#REF!,#REF!),"")</f>
        <v>#REF!</v>
      </c>
      <c r="X1017" s="1" t="e">
        <f aca="false">IF(#REF!&lt;&gt;#REF!,COUNTIFS($K$112:$K$1378,"SRS",#REF!,#REF!),"")</f>
        <v>#REF!</v>
      </c>
      <c r="Y1017" s="1" t="e">
        <f aca="false">IF(R1017&lt;&gt;"",IF(R1017=1,"",COUNTIFS($O$112:$O$1378,"&gt;40",#REF!,#REF!)),"")</f>
        <v>#REF!</v>
      </c>
      <c r="Z1017" s="15" t="s">
        <v>142</v>
      </c>
      <c r="AA1017" s="15"/>
      <c r="AB1017" s="15"/>
      <c r="AC1017" s="15"/>
    </row>
    <row r="1018" customFormat="false" ht="15.75" hidden="false" customHeight="false" outlineLevel="0" collapsed="false">
      <c r="A1018" s="15" t="n">
        <f aca="false">I1018+(H1018*60)+(G1018*3600)</f>
        <v>52485</v>
      </c>
      <c r="B1018" s="32" t="str">
        <f aca="false">CONCATENATE(D1018,E1018,F1018,G1018,H1018,I1018)</f>
        <v>201826143445</v>
      </c>
      <c r="C1018" s="15" t="str">
        <f aca="false">CONCATENATE(D1018,E1018,F1018)</f>
        <v>201826</v>
      </c>
      <c r="D1018" s="15" t="n">
        <v>2018</v>
      </c>
      <c r="E1018" s="15" t="n">
        <v>2</v>
      </c>
      <c r="F1018" s="15" t="n">
        <v>6</v>
      </c>
      <c r="G1018" s="15" t="n">
        <v>14</v>
      </c>
      <c r="H1018" s="15" t="n">
        <v>34</v>
      </c>
      <c r="I1018" s="15" t="n">
        <v>45</v>
      </c>
      <c r="J1018" s="15" t="n">
        <v>128</v>
      </c>
      <c r="K1018" s="15" t="s">
        <v>4</v>
      </c>
      <c r="L1018" s="15" t="e">
        <f aca="false">IF(#REF!=#REF!,IF(K1018="Stroke",IF(K1019="Stroke",IF((J1019-J1018)&lt;0,1000+J1019-J1018,J1019-J1018),""),""),"")</f>
        <v>#REF!</v>
      </c>
      <c r="M1018" s="15" t="s">
        <v>1</v>
      </c>
      <c r="N1018" s="15" t="s">
        <v>2</v>
      </c>
      <c r="O1018" s="15" t="n">
        <v>0</v>
      </c>
      <c r="P1018" s="1" t="e">
        <f aca="false">IF(#REF!=#REF!,IF(K1018="Stroke",IF(K1019="Stroke",IF(#REF!=#REF!,IF(Q1018=Q1019,IF((J1019-J1018)&lt;0,1000+J1019-J1018-O1018,J1019-J1018-O1018),""),""),""),""),"")</f>
        <v>#REF!</v>
      </c>
      <c r="Q1018" s="15" t="n">
        <v>1</v>
      </c>
      <c r="R1018" s="1" t="e">
        <f aca="false">IF(#REF!&lt;&gt;#REF!,COUNTIFS($K$112:$K$1378,$K$112,#REF!,#REF!),"")</f>
        <v>#REF!</v>
      </c>
      <c r="S1018" s="1" t="e">
        <f aca="false">IF(AND(#REF!&lt;&gt;#REF!,#REF!=#REF!,M1018="positive",M1019="negative"),1,"")</f>
        <v>#REF!</v>
      </c>
      <c r="T1018" s="1" t="e">
        <f aca="false">IF(AND(#REF!=#REF!,K:K="stroke",M:M="positive",S1018&lt;&gt;"1"),1,"")</f>
        <v>#REF!</v>
      </c>
      <c r="U1018" s="1" t="e">
        <f aca="false">IF((AND(R1018&lt;&gt;"",W1018&lt;&gt;1,K:K="stroke",M:M="negative",#REF!=#REF!)),IF(W1018&lt;&gt;0,"",1),"")</f>
        <v>#REF!</v>
      </c>
      <c r="V1018" s="1" t="e">
        <f aca="false">IF(R1018="","",(SUM(S1018:U1018)+W1018))</f>
        <v>#REF!</v>
      </c>
      <c r="W1018" s="1" t="e">
        <f aca="false">IF(#REF!&lt;&gt;#REF!,COUNTIFS($K$112:$K$1378,"up",#REF!,#REF!),"")</f>
        <v>#REF!</v>
      </c>
      <c r="X1018" s="1" t="e">
        <f aca="false">IF(#REF!&lt;&gt;#REF!,COUNTIFS($K$112:$K$1378,"SRS",#REF!,#REF!),"")</f>
        <v>#REF!</v>
      </c>
      <c r="Y1018" s="1" t="e">
        <f aca="false">IF(R1018&lt;&gt;"",IF(R1018=1,"",COUNTIFS($O$112:$O$1378,"&gt;40",#REF!,#REF!)),"")</f>
        <v>#REF!</v>
      </c>
      <c r="Z1018" s="15" t="s">
        <v>142</v>
      </c>
      <c r="AA1018" s="15"/>
      <c r="AB1018" s="15"/>
      <c r="AC1018" s="15"/>
    </row>
    <row r="1019" customFormat="false" ht="15.75" hidden="false" customHeight="false" outlineLevel="0" collapsed="false">
      <c r="A1019" s="15" t="n">
        <f aca="false">I1019+(H1019*60)+(G1019*3600)</f>
        <v>52485</v>
      </c>
      <c r="B1019" s="32" t="str">
        <f aca="false">CONCATENATE(D1019,E1019,F1019,G1019,H1019,I1019)</f>
        <v>201826143445</v>
      </c>
      <c r="C1019" s="15" t="str">
        <f aca="false">CONCATENATE(D1019,E1019,F1019)</f>
        <v>201826</v>
      </c>
      <c r="D1019" s="15" t="n">
        <v>2018</v>
      </c>
      <c r="E1019" s="15" t="n">
        <v>2</v>
      </c>
      <c r="F1019" s="15" t="n">
        <v>6</v>
      </c>
      <c r="G1019" s="15" t="n">
        <v>14</v>
      </c>
      <c r="H1019" s="15" t="n">
        <v>34</v>
      </c>
      <c r="I1019" s="15" t="n">
        <v>45</v>
      </c>
      <c r="J1019" s="15" t="n">
        <v>132</v>
      </c>
      <c r="K1019" s="15" t="s">
        <v>4</v>
      </c>
      <c r="L1019" s="15" t="e">
        <f aca="false">IF(#REF!=#REF!,IF(K1019="Stroke",IF(K1020="Stroke",IF((J1020-J1019)&lt;0,1000+J1020-J1019,J1020-J1019),""),""),"")</f>
        <v>#REF!</v>
      </c>
      <c r="M1019" s="15" t="s">
        <v>1</v>
      </c>
      <c r="N1019" s="15" t="s">
        <v>2</v>
      </c>
      <c r="O1019" s="15" t="n">
        <v>0</v>
      </c>
      <c r="P1019" s="1" t="e">
        <f aca="false">IF(#REF!=#REF!,IF(K1019="Stroke",IF(K1020="Stroke",IF(#REF!=#REF!,IF(Q1019=Q1020,IF((J1020-J1019)&lt;0,1000+J1020-J1019-O1019,J1020-J1019-O1019),""),""),""),""),"")</f>
        <v>#REF!</v>
      </c>
      <c r="Q1019" s="15" t="n">
        <v>1</v>
      </c>
      <c r="R1019" s="1" t="e">
        <f aca="false">IF(#REF!&lt;&gt;#REF!,COUNTIFS($K$112:$K$1378,$K$112,#REF!,#REF!),"")</f>
        <v>#REF!</v>
      </c>
      <c r="S1019" s="1" t="e">
        <f aca="false">IF(AND(#REF!&lt;&gt;#REF!,#REF!=#REF!,M1019="positive",M1020="negative"),1,"")</f>
        <v>#REF!</v>
      </c>
      <c r="T1019" s="1" t="e">
        <f aca="false">IF(AND(#REF!=#REF!,K:K="stroke",M:M="positive",S1019&lt;&gt;"1"),1,"")</f>
        <v>#REF!</v>
      </c>
      <c r="U1019" s="1" t="e">
        <f aca="false">IF((AND(R1019&lt;&gt;"",W1019&lt;&gt;1,K:K="stroke",M:M="negative",#REF!=#REF!)),IF(W1019&lt;&gt;0,"",1),"")</f>
        <v>#REF!</v>
      </c>
      <c r="V1019" s="1" t="e">
        <f aca="false">IF(R1019="","",(SUM(S1019:U1019)+W1019))</f>
        <v>#REF!</v>
      </c>
      <c r="W1019" s="1" t="e">
        <f aca="false">IF(#REF!&lt;&gt;#REF!,COUNTIFS($K$112:$K$1378,"up",#REF!,#REF!),"")</f>
        <v>#REF!</v>
      </c>
      <c r="X1019" s="1" t="e">
        <f aca="false">IF(#REF!&lt;&gt;#REF!,COUNTIFS($K$112:$K$1378,"SRS",#REF!,#REF!),"")</f>
        <v>#REF!</v>
      </c>
      <c r="Y1019" s="1" t="e">
        <f aca="false">IF(R1019&lt;&gt;"",IF(R1019=1,"",COUNTIFS($O$112:$O$1378,"&gt;40",#REF!,#REF!)),"")</f>
        <v>#REF!</v>
      </c>
      <c r="Z1019" s="15" t="s">
        <v>142</v>
      </c>
      <c r="AA1019" s="15"/>
      <c r="AB1019" s="15"/>
      <c r="AC1019" s="15"/>
    </row>
    <row r="1020" customFormat="false" ht="15.75" hidden="false" customHeight="false" outlineLevel="0" collapsed="false">
      <c r="A1020" s="15" t="n">
        <f aca="false">I1020+(H1020*60)+(G1020*3600)</f>
        <v>52485</v>
      </c>
      <c r="B1020" s="32" t="str">
        <f aca="false">CONCATENATE(D1020,E1020,F1020,G1020,H1020,I1020)</f>
        <v>201826143445</v>
      </c>
      <c r="C1020" s="15" t="str">
        <f aca="false">CONCATENATE(D1020,E1020,F1020)</f>
        <v>201826</v>
      </c>
      <c r="D1020" s="15" t="n">
        <v>2018</v>
      </c>
      <c r="E1020" s="15" t="n">
        <v>2</v>
      </c>
      <c r="F1020" s="15" t="n">
        <v>6</v>
      </c>
      <c r="G1020" s="15" t="n">
        <v>14</v>
      </c>
      <c r="H1020" s="15" t="n">
        <v>34</v>
      </c>
      <c r="I1020" s="15" t="n">
        <v>45</v>
      </c>
      <c r="J1020" s="15" t="n">
        <v>458</v>
      </c>
      <c r="K1020" s="15" t="s">
        <v>11</v>
      </c>
      <c r="L1020" s="15" t="e">
        <f aca="false">IF(#REF!=#REF!,IF(K1020="Stroke",IF(K1021="Stroke",IF((J1021-J1020)&lt;0,1000+J1021-J1020,J1021-J1020),""),""),"")</f>
        <v>#REF!</v>
      </c>
      <c r="M1020" s="15" t="s">
        <v>1</v>
      </c>
      <c r="N1020" s="15" t="s">
        <v>2</v>
      </c>
      <c r="O1020" s="15" t="n">
        <v>11</v>
      </c>
      <c r="P1020" s="1" t="e">
        <f aca="false">IF(#REF!=#REF!,IF(K1020="Stroke",IF(K1021="Stroke",IF(#REF!=#REF!,IF(Q1020=Q1021,IF((J1021-J1020)&lt;0,1000+J1021-J1020-O1020,J1021-J1020-O1020),""),""),""),""),"")</f>
        <v>#REF!</v>
      </c>
      <c r="Q1020" s="15" t="n">
        <v>1</v>
      </c>
      <c r="R1020" s="1" t="e">
        <f aca="false">IF(#REF!&lt;&gt;#REF!,COUNTIFS($K$112:$K$1378,$K$112,#REF!,#REF!),"")</f>
        <v>#REF!</v>
      </c>
      <c r="S1020" s="1" t="e">
        <f aca="false">IF(AND(#REF!&lt;&gt;#REF!,#REF!=#REF!,M1020="positive",M1021="negative"),1,"")</f>
        <v>#REF!</v>
      </c>
      <c r="T1020" s="1" t="e">
        <f aca="false">IF(AND(#REF!=#REF!,K:K="stroke",M:M="positive",S1020&lt;&gt;"1"),1,"")</f>
        <v>#REF!</v>
      </c>
      <c r="U1020" s="1" t="e">
        <f aca="false">IF((AND(R1020&lt;&gt;"",W1020&lt;&gt;1,K:K="stroke",M:M="negative",#REF!=#REF!)),IF(W1020&lt;&gt;0,"",1),"")</f>
        <v>#REF!</v>
      </c>
      <c r="V1020" s="1" t="e">
        <f aca="false">IF(R1020="","",(SUM(S1020:U1020)+W1020))</f>
        <v>#REF!</v>
      </c>
      <c r="W1020" s="1" t="e">
        <f aca="false">IF(#REF!&lt;&gt;#REF!,COUNTIFS($K$112:$K$1378,"up",#REF!,#REF!),"")</f>
        <v>#REF!</v>
      </c>
      <c r="X1020" s="1" t="e">
        <f aca="false">IF(#REF!&lt;&gt;#REF!,COUNTIFS($K$112:$K$1378,"SRS",#REF!,#REF!),"")</f>
        <v>#REF!</v>
      </c>
      <c r="Y1020" s="1" t="e">
        <f aca="false">IF(R1020&lt;&gt;"",IF(R1020=1,"",COUNTIFS($O$112:$O$1378,"&gt;40",#REF!,#REF!)),"")</f>
        <v>#REF!</v>
      </c>
      <c r="Z1020" s="15"/>
      <c r="AA1020" s="15"/>
      <c r="AB1020" s="15"/>
      <c r="AC1020" s="15"/>
    </row>
    <row r="1021" customFormat="false" ht="15.75" hidden="false" customHeight="false" outlineLevel="0" collapsed="false">
      <c r="A1021" s="15" t="n">
        <f aca="false">I1021+(H1021*60)+(G1021*3600)</f>
        <v>52485</v>
      </c>
      <c r="B1021" s="32" t="str">
        <f aca="false">CONCATENATE(D1021,E1021,F1021,G1021,H1021,I1021)</f>
        <v>201826143445</v>
      </c>
      <c r="C1021" s="15" t="str">
        <f aca="false">CONCATENATE(D1021,E1021,F1021)</f>
        <v>201826</v>
      </c>
      <c r="D1021" s="15" t="n">
        <v>2018</v>
      </c>
      <c r="E1021" s="15" t="n">
        <v>2</v>
      </c>
      <c r="F1021" s="15" t="n">
        <v>6</v>
      </c>
      <c r="G1021" s="15" t="n">
        <v>14</v>
      </c>
      <c r="H1021" s="15" t="n">
        <v>34</v>
      </c>
      <c r="I1021" s="15" t="n">
        <v>45</v>
      </c>
      <c r="J1021" s="15" t="n">
        <v>643</v>
      </c>
      <c r="K1021" s="15" t="s">
        <v>11</v>
      </c>
      <c r="L1021" s="15" t="e">
        <f aca="false">IF(#REF!=#REF!,IF(K1021="Stroke",IF(K1022="Stroke",IF((J1022-J1021)&lt;0,1000+J1022-J1021,J1022-J1021),""),""),"")</f>
        <v>#REF!</v>
      </c>
      <c r="M1021" s="15" t="s">
        <v>1</v>
      </c>
      <c r="N1021" s="15" t="s">
        <v>2</v>
      </c>
      <c r="O1021" s="15" t="n">
        <v>12</v>
      </c>
      <c r="P1021" s="1" t="e">
        <f aca="false">IF(#REF!=#REF!,IF(K1021="Stroke",IF(K1022="Stroke",IF(#REF!=#REF!,IF(Q1021=Q1022,IF((J1022-J1021)&lt;0,1000+J1022-J1021-O1021,J1022-J1021-O1021),""),""),""),""),"")</f>
        <v>#REF!</v>
      </c>
      <c r="Q1021" s="15" t="n">
        <v>1</v>
      </c>
      <c r="R1021" s="1" t="e">
        <f aca="false">IF(#REF!&lt;&gt;#REF!,COUNTIFS($K$112:$K$1378,$K$112,#REF!,#REF!),"")</f>
        <v>#REF!</v>
      </c>
      <c r="S1021" s="1" t="e">
        <f aca="false">IF(AND(#REF!&lt;&gt;#REF!,#REF!=#REF!,M1021="positive",M1022="negative"),1,"")</f>
        <v>#REF!</v>
      </c>
      <c r="T1021" s="1" t="e">
        <f aca="false">IF(AND(#REF!=#REF!,K:K="stroke",M:M="positive",S1021&lt;&gt;"1"),1,"")</f>
        <v>#REF!</v>
      </c>
      <c r="U1021" s="1" t="e">
        <f aca="false">IF((AND(R1021&lt;&gt;"",W1021&lt;&gt;1,K:K="stroke",M:M="negative",#REF!=#REF!)),IF(W1021&lt;&gt;0,"",1),"")</f>
        <v>#REF!</v>
      </c>
      <c r="V1021" s="1" t="e">
        <f aca="false">IF(R1021="","",(SUM(S1021:U1021)+W1021))</f>
        <v>#REF!</v>
      </c>
      <c r="W1021" s="1" t="e">
        <f aca="false">IF(#REF!&lt;&gt;#REF!,COUNTIFS($K$112:$K$1378,"up",#REF!,#REF!),"")</f>
        <v>#REF!</v>
      </c>
      <c r="X1021" s="1" t="e">
        <f aca="false">IF(#REF!&lt;&gt;#REF!,COUNTIFS($K$112:$K$1378,"SRS",#REF!,#REF!),"")</f>
        <v>#REF!</v>
      </c>
      <c r="Y1021" s="1" t="e">
        <f aca="false">IF(R1021&lt;&gt;"",IF(R1021=1,"",COUNTIFS($O$112:$O$1378,"&gt;40",#REF!,#REF!)),"")</f>
        <v>#REF!</v>
      </c>
      <c r="Z1021" s="15"/>
      <c r="AA1021" s="15"/>
      <c r="AB1021" s="15"/>
      <c r="AC1021" s="15"/>
    </row>
    <row r="1022" customFormat="false" ht="15.75" hidden="false" customHeight="false" outlineLevel="0" collapsed="false">
      <c r="A1022" s="15" t="n">
        <f aca="false">I1022+(H1022*60)+(G1022*3600)</f>
        <v>52485</v>
      </c>
      <c r="B1022" s="32" t="str">
        <f aca="false">CONCATENATE(D1022,E1022,F1022,G1022,H1022,I1022)</f>
        <v>201826143445</v>
      </c>
      <c r="C1022" s="15" t="str">
        <f aca="false">CONCATENATE(D1022,E1022,F1022)</f>
        <v>201826</v>
      </c>
      <c r="D1022" s="15" t="n">
        <v>2018</v>
      </c>
      <c r="E1022" s="15" t="n">
        <v>2</v>
      </c>
      <c r="F1022" s="15" t="n">
        <v>6</v>
      </c>
      <c r="G1022" s="15" t="n">
        <v>14</v>
      </c>
      <c r="H1022" s="15" t="n">
        <v>34</v>
      </c>
      <c r="I1022" s="15" t="n">
        <v>45</v>
      </c>
      <c r="J1022" s="15" t="n">
        <v>688</v>
      </c>
      <c r="K1022" s="15" t="s">
        <v>11</v>
      </c>
      <c r="L1022" s="15" t="e">
        <f aca="false">IF(#REF!=#REF!,IF(K1022="Stroke",IF(K1023="Stroke",IF((J1023-J1022)&lt;0,1000+J1023-J1022,J1023-J1022),""),""),"")</f>
        <v>#REF!</v>
      </c>
      <c r="M1022" s="15" t="s">
        <v>1</v>
      </c>
      <c r="N1022" s="15" t="s">
        <v>2</v>
      </c>
      <c r="O1022" s="15" t="n">
        <v>2</v>
      </c>
      <c r="P1022" s="1" t="e">
        <f aca="false">IF(#REF!=#REF!,IF(K1022="Stroke",IF(K1023="Stroke",IF(#REF!=#REF!,IF(Q1022=Q1023,IF((J1023-J1022)&lt;0,1000+J1023-J1022-O1022,J1023-J1022-O1022),""),""),""),""),"")</f>
        <v>#REF!</v>
      </c>
      <c r="Q1022" s="15" t="n">
        <v>1</v>
      </c>
      <c r="R1022" s="1" t="e">
        <f aca="false">IF(#REF!&lt;&gt;#REF!,COUNTIFS($K$112:$K$1378,$K$112,#REF!,#REF!),"")</f>
        <v>#REF!</v>
      </c>
      <c r="S1022" s="1" t="e">
        <f aca="false">IF(AND(#REF!&lt;&gt;#REF!,#REF!=#REF!,M1022="positive",M1023="negative"),1,"")</f>
        <v>#REF!</v>
      </c>
      <c r="T1022" s="1" t="e">
        <f aca="false">IF(AND(#REF!=#REF!,K:K="stroke",M:M="positive",S1022&lt;&gt;"1"),1,"")</f>
        <v>#REF!</v>
      </c>
      <c r="U1022" s="1" t="e">
        <f aca="false">IF((AND(R1022&lt;&gt;"",W1022&lt;&gt;1,K:K="stroke",M:M="negative",#REF!=#REF!)),IF(W1022&lt;&gt;0,"",1),"")</f>
        <v>#REF!</v>
      </c>
      <c r="V1022" s="1" t="e">
        <f aca="false">IF(R1022="","",(SUM(S1022:U1022)+W1022))</f>
        <v>#REF!</v>
      </c>
      <c r="W1022" s="1" t="e">
        <f aca="false">IF(#REF!&lt;&gt;#REF!,COUNTIFS($K$112:$K$1378,"up",#REF!,#REF!),"")</f>
        <v>#REF!</v>
      </c>
      <c r="X1022" s="1" t="e">
        <f aca="false">IF(#REF!&lt;&gt;#REF!,COUNTIFS($K$112:$K$1378,"SRS",#REF!,#REF!),"")</f>
        <v>#REF!</v>
      </c>
      <c r="Y1022" s="1" t="e">
        <f aca="false">IF(R1022&lt;&gt;"",IF(R1022=1,"",COUNTIFS($O$112:$O$1378,"&gt;40",#REF!,#REF!)),"")</f>
        <v>#REF!</v>
      </c>
      <c r="Z1022" s="15"/>
      <c r="AA1022" s="15"/>
      <c r="AB1022" s="15"/>
      <c r="AC1022" s="15"/>
    </row>
    <row r="1023" customFormat="false" ht="15.75" hidden="false" customHeight="false" outlineLevel="0" collapsed="false">
      <c r="A1023" s="15" t="n">
        <f aca="false">I1023+(H1023*60)+(G1023*3600)</f>
        <v>52485</v>
      </c>
      <c r="B1023" s="32" t="str">
        <f aca="false">CONCATENATE(D1023,E1023,F1023,G1023,H1023,I1023)</f>
        <v>201826143445</v>
      </c>
      <c r="C1023" s="15" t="str">
        <f aca="false">CONCATENATE(D1023,E1023,F1023)</f>
        <v>201826</v>
      </c>
      <c r="D1023" s="15" t="n">
        <v>2018</v>
      </c>
      <c r="E1023" s="15" t="n">
        <v>2</v>
      </c>
      <c r="F1023" s="15" t="n">
        <v>6</v>
      </c>
      <c r="G1023" s="15" t="n">
        <v>14</v>
      </c>
      <c r="H1023" s="15" t="n">
        <v>34</v>
      </c>
      <c r="I1023" s="15" t="n">
        <v>45</v>
      </c>
      <c r="J1023" s="15" t="n">
        <v>721</v>
      </c>
      <c r="K1023" s="15" t="s">
        <v>11</v>
      </c>
      <c r="L1023" s="15" t="e">
        <f aca="false">IF(#REF!=#REF!,IF(K1023="Stroke",IF(K1024="Stroke",IF((J1024-J1023)&lt;0,1000+J1024-J1023,J1024-J1023),""),""),"")</f>
        <v>#REF!</v>
      </c>
      <c r="M1023" s="15" t="s">
        <v>1</v>
      </c>
      <c r="N1023" s="15" t="s">
        <v>2</v>
      </c>
      <c r="O1023" s="15" t="n">
        <v>38</v>
      </c>
      <c r="P1023" s="1" t="e">
        <f aca="false">IF(#REF!=#REF!,IF(K1023="Stroke",IF(K1024="Stroke",IF(#REF!=#REF!,IF(Q1023=Q1024,IF((J1024-J1023)&lt;0,1000+J1024-J1023-O1023,J1024-J1023-O1023),""),""),""),""),"")</f>
        <v>#REF!</v>
      </c>
      <c r="Q1023" s="15" t="n">
        <v>1</v>
      </c>
      <c r="R1023" s="1" t="e">
        <f aca="false">IF(#REF!&lt;&gt;#REF!,COUNTIFS($K$112:$K$1378,$K$112,#REF!,#REF!),"")</f>
        <v>#REF!</v>
      </c>
      <c r="S1023" s="1" t="e">
        <f aca="false">IF(AND(#REF!&lt;&gt;#REF!,#REF!=#REF!,M1023="positive",M1024="negative"),1,"")</f>
        <v>#REF!</v>
      </c>
      <c r="T1023" s="1" t="e">
        <f aca="false">IF(AND(#REF!=#REF!,K:K="stroke",M:M="positive",S1023&lt;&gt;"1"),1,"")</f>
        <v>#REF!</v>
      </c>
      <c r="U1023" s="1" t="e">
        <f aca="false">IF((AND(R1023&lt;&gt;"",W1023&lt;&gt;1,K:K="stroke",M:M="negative",#REF!=#REF!)),IF(W1023&lt;&gt;0,"",1),"")</f>
        <v>#REF!</v>
      </c>
      <c r="V1023" s="1" t="e">
        <f aca="false">IF(R1023="","",(SUM(S1023:U1023)+W1023))</f>
        <v>#REF!</v>
      </c>
      <c r="W1023" s="1" t="e">
        <f aca="false">IF(#REF!&lt;&gt;#REF!,COUNTIFS($K$112:$K$1378,"up",#REF!,#REF!),"")</f>
        <v>#REF!</v>
      </c>
      <c r="X1023" s="1" t="e">
        <f aca="false">IF(#REF!&lt;&gt;#REF!,COUNTIFS($K$112:$K$1378,"SRS",#REF!,#REF!),"")</f>
        <v>#REF!</v>
      </c>
      <c r="Y1023" s="1" t="e">
        <f aca="false">IF(R1023&lt;&gt;"",IF(R1023=1,"",COUNTIFS($O$112:$O$1378,"&gt;40",#REF!,#REF!)),"")</f>
        <v>#REF!</v>
      </c>
      <c r="Z1023" s="15"/>
      <c r="AA1023" s="15"/>
      <c r="AB1023" s="15"/>
      <c r="AC1023" s="15"/>
    </row>
    <row r="1024" customFormat="false" ht="15.75" hidden="false" customHeight="false" outlineLevel="0" collapsed="false">
      <c r="A1024" s="15" t="n">
        <f aca="false">I1024+(H1024*60)+(G1024*3600)</f>
        <v>52485</v>
      </c>
      <c r="B1024" s="32" t="str">
        <f aca="false">CONCATENATE(D1024,E1024,F1024,G1024,H1024,I1024)</f>
        <v>201826143445</v>
      </c>
      <c r="C1024" s="15" t="str">
        <f aca="false">CONCATENATE(D1024,E1024,F1024)</f>
        <v>201826</v>
      </c>
      <c r="D1024" s="15" t="n">
        <v>2018</v>
      </c>
      <c r="E1024" s="15" t="n">
        <v>2</v>
      </c>
      <c r="F1024" s="15" t="n">
        <v>6</v>
      </c>
      <c r="G1024" s="15" t="n">
        <v>14</v>
      </c>
      <c r="H1024" s="15" t="n">
        <v>34</v>
      </c>
      <c r="I1024" s="15" t="n">
        <v>45</v>
      </c>
      <c r="J1024" s="15" t="n">
        <v>844</v>
      </c>
      <c r="K1024" s="15" t="s">
        <v>11</v>
      </c>
      <c r="L1024" s="15" t="e">
        <f aca="false">IF(#REF!=#REF!,IF(K1024="Stroke",IF(K1025="Stroke",IF((J1025-J1024)&lt;0,1000+J1025-J1024,J1025-J1024),""),""),"")</f>
        <v>#REF!</v>
      </c>
      <c r="M1024" s="15" t="s">
        <v>1</v>
      </c>
      <c r="N1024" s="15" t="s">
        <v>2</v>
      </c>
      <c r="O1024" s="15" t="n">
        <v>22</v>
      </c>
      <c r="P1024" s="1" t="e">
        <f aca="false">IF(#REF!=#REF!,IF(K1024="Stroke",IF(K1025="Stroke",IF(#REF!=#REF!,IF(Q1024=Q1025,IF((J1025-J1024)&lt;0,1000+J1025-J1024-O1024,J1025-J1024-O1024),""),""),""),""),"")</f>
        <v>#REF!</v>
      </c>
      <c r="Q1024" s="15" t="n">
        <v>1</v>
      </c>
      <c r="R1024" s="1" t="e">
        <f aca="false">IF(#REF!&lt;&gt;#REF!,COUNTIFS($K$112:$K$1378,$K$112,#REF!,#REF!),"")</f>
        <v>#REF!</v>
      </c>
      <c r="S1024" s="1" t="e">
        <f aca="false">IF(AND(#REF!&lt;&gt;#REF!,#REF!=#REF!,M1024="positive",M1025="negative"),1,"")</f>
        <v>#REF!</v>
      </c>
      <c r="T1024" s="1" t="e">
        <f aca="false">IF(AND(#REF!=#REF!,K:K="stroke",M:M="positive",S1024&lt;&gt;"1"),1,"")</f>
        <v>#REF!</v>
      </c>
      <c r="U1024" s="1" t="e">
        <f aca="false">IF((AND(R1024&lt;&gt;"",W1024&lt;&gt;1,K:K="stroke",M:M="negative",#REF!=#REF!)),IF(W1024&lt;&gt;0,"",1),"")</f>
        <v>#REF!</v>
      </c>
      <c r="V1024" s="1" t="e">
        <f aca="false">IF(R1024="","",(SUM(S1024:U1024)+W1024))</f>
        <v>#REF!</v>
      </c>
      <c r="W1024" s="1" t="e">
        <f aca="false">IF(#REF!&lt;&gt;#REF!,COUNTIFS($K$112:$K$1378,"up",#REF!,#REF!),"")</f>
        <v>#REF!</v>
      </c>
      <c r="X1024" s="1" t="e">
        <f aca="false">IF(#REF!&lt;&gt;#REF!,COUNTIFS($K$112:$K$1378,"SRS",#REF!,#REF!),"")</f>
        <v>#REF!</v>
      </c>
      <c r="Y1024" s="1" t="e">
        <f aca="false">IF(R1024&lt;&gt;"",IF(R1024=1,"",COUNTIFS($O$112:$O$1378,"&gt;40",#REF!,#REF!)),"")</f>
        <v>#REF!</v>
      </c>
      <c r="Z1024" s="15"/>
      <c r="AA1024" s="15"/>
      <c r="AB1024" s="15"/>
      <c r="AC1024" s="15"/>
    </row>
    <row r="1025" customFormat="false" ht="15.75" hidden="false" customHeight="false" outlineLevel="0" collapsed="false">
      <c r="A1025" s="15" t="n">
        <f aca="false">I1025+(H1025*60)+(G1025*3600)</f>
        <v>52485</v>
      </c>
      <c r="B1025" s="32" t="str">
        <f aca="false">CONCATENATE(D1025,E1025,F1025,G1025,H1025,I1025)</f>
        <v>201826143445</v>
      </c>
      <c r="C1025" s="31" t="str">
        <f aca="false">CONCATENATE(D1025,E1025,F1025)</f>
        <v>201826</v>
      </c>
      <c r="D1025" s="31" t="n">
        <v>2018</v>
      </c>
      <c r="E1025" s="31" t="n">
        <v>2</v>
      </c>
      <c r="F1025" s="31" t="n">
        <v>6</v>
      </c>
      <c r="G1025" s="31" t="n">
        <v>14</v>
      </c>
      <c r="H1025" s="31" t="n">
        <v>34</v>
      </c>
      <c r="I1025" s="31" t="n">
        <v>45</v>
      </c>
      <c r="J1025" s="31" t="n">
        <v>908</v>
      </c>
      <c r="K1025" s="31" t="s">
        <v>11</v>
      </c>
      <c r="L1025" s="31" t="e">
        <f aca="false">IF(#REF!=#REF!,IF(K1025="Stroke",IF(K1026="Stroke",IF((J1026-J1025)&lt;0,1000+J1026-J1025,J1026-J1025),""),""),"")</f>
        <v>#REF!</v>
      </c>
      <c r="M1025" s="31" t="s">
        <v>1</v>
      </c>
      <c r="N1025" s="31" t="s">
        <v>2</v>
      </c>
      <c r="O1025" s="31" t="n">
        <v>2</v>
      </c>
      <c r="P1025" s="1" t="e">
        <f aca="false">IF(#REF!=#REF!,IF(K1025="Stroke",IF(K1026="Stroke",IF(#REF!=#REF!,IF(Q1025=Q1026,IF((J1026-J1025)&lt;0,1000+J1026-J1025-O1025,J1026-J1025-O1025),""),""),""),""),"")</f>
        <v>#REF!</v>
      </c>
      <c r="Q1025" s="31" t="n">
        <v>1</v>
      </c>
      <c r="R1025" s="1" t="e">
        <f aca="false">IF(#REF!&lt;&gt;#REF!,COUNTIFS($K$112:$K$1378,$K$112,#REF!,#REF!),"")</f>
        <v>#REF!</v>
      </c>
      <c r="S1025" s="1" t="e">
        <f aca="false">IF(AND(#REF!&lt;&gt;#REF!,#REF!=#REF!,M1025="positive",M1026="negative"),1,"")</f>
        <v>#REF!</v>
      </c>
      <c r="T1025" s="1" t="e">
        <f aca="false">IF(AND(#REF!=#REF!,K:K="stroke",M:M="positive",S1025&lt;&gt;"1"),1,"")</f>
        <v>#REF!</v>
      </c>
      <c r="U1025" s="1" t="e">
        <f aca="false">IF((AND(R1025&lt;&gt;"",W1025&lt;&gt;1,K:K="stroke",M:M="negative",#REF!=#REF!)),IF(W1025&lt;&gt;0,"",1),"")</f>
        <v>#REF!</v>
      </c>
      <c r="V1025" s="1" t="e">
        <f aca="false">IF(R1025="","",(SUM(S1025:U1025)+W1025))</f>
        <v>#REF!</v>
      </c>
      <c r="W1025" s="1" t="e">
        <f aca="false">IF(#REF!&lt;&gt;#REF!,COUNTIFS($K$112:$K$1378,"up",#REF!,#REF!),"")</f>
        <v>#REF!</v>
      </c>
      <c r="X1025" s="1" t="e">
        <f aca="false">IF(#REF!&lt;&gt;#REF!,COUNTIFS($K$112:$K$1378,"SRS",#REF!,#REF!),"")</f>
        <v>#REF!</v>
      </c>
      <c r="Y1025" s="1" t="e">
        <f aca="false">IF(R1025&lt;&gt;"",IF(R1025=1,"",COUNTIFS($O$112:$O$1378,"&gt;40",#REF!,#REF!)),"")</f>
        <v>#REF!</v>
      </c>
      <c r="Z1025" s="31"/>
      <c r="AA1025" s="31"/>
      <c r="AB1025" s="31"/>
      <c r="AC1025" s="31"/>
    </row>
    <row r="1026" s="5" customFormat="true" ht="15.75" hidden="false" customHeight="false" outlineLevel="0" collapsed="false">
      <c r="A1026" s="15" t="n">
        <f aca="false">I1026+(H1026*60)+(G1026*3600)</f>
        <v>52485</v>
      </c>
      <c r="B1026" s="32" t="str">
        <f aca="false">CONCATENATE(D1026,E1026,F1026,G1026,H1026,I1026)</f>
        <v>201826143445</v>
      </c>
      <c r="C1026" s="31" t="str">
        <f aca="false">CONCATENATE(D1026,E1026,F1026)</f>
        <v>201826</v>
      </c>
      <c r="D1026" s="31" t="n">
        <v>2018</v>
      </c>
      <c r="E1026" s="31" t="n">
        <v>2</v>
      </c>
      <c r="F1026" s="31" t="n">
        <v>6</v>
      </c>
      <c r="G1026" s="31" t="n">
        <v>14</v>
      </c>
      <c r="H1026" s="31" t="n">
        <v>34</v>
      </c>
      <c r="I1026" s="31" t="n">
        <v>45</v>
      </c>
      <c r="J1026" s="31" t="n">
        <v>926</v>
      </c>
      <c r="K1026" s="31" t="s">
        <v>11</v>
      </c>
      <c r="L1026" s="31" t="e">
        <f aca="false">IF(#REF!=#REF!,IF(K1026="Stroke",IF(K1027="Stroke",IF((J1027-J1026)&lt;0,1000+J1027-J1026,J1027-J1026),""),""),"")</f>
        <v>#REF!</v>
      </c>
      <c r="M1026" s="31" t="s">
        <v>1</v>
      </c>
      <c r="N1026" s="31" t="s">
        <v>2</v>
      </c>
      <c r="O1026" s="31" t="n">
        <v>2</v>
      </c>
      <c r="P1026" s="1" t="e">
        <f aca="false">IF(#REF!=#REF!,IF(K1026="Stroke",IF(K1027="Stroke",IF(#REF!=#REF!,IF(Q1026=Q1027,IF((J1027-J1026)&lt;0,1000+J1027-J1026-O1026,J1027-J1026-O1026),""),""),""),""),"")</f>
        <v>#REF!</v>
      </c>
      <c r="Q1026" s="31" t="n">
        <v>1</v>
      </c>
      <c r="R1026" s="1" t="e">
        <f aca="false">IF(#REF!&lt;&gt;#REF!,COUNTIFS($K$112:$K$1378,$K$112,#REF!,#REF!),"")</f>
        <v>#REF!</v>
      </c>
      <c r="S1026" s="1" t="e">
        <f aca="false">IF(AND(#REF!&lt;&gt;#REF!,#REF!=#REF!,M1026="positive",M1027="negative"),1,"")</f>
        <v>#REF!</v>
      </c>
      <c r="T1026" s="1" t="e">
        <f aca="false">IF(AND(#REF!=#REF!,K:K="stroke",M:M="positive",S1026&lt;&gt;"1"),1,"")</f>
        <v>#REF!</v>
      </c>
      <c r="U1026" s="1" t="e">
        <f aca="false">IF((AND(R1026&lt;&gt;"",W1026&lt;&gt;1,K:K="stroke",M:M="negative",#REF!=#REF!)),IF(W1026&lt;&gt;0,"",1),"")</f>
        <v>#REF!</v>
      </c>
      <c r="V1026" s="1" t="e">
        <f aca="false">IF(R1026="","",(SUM(S1026:U1026)+W1026))</f>
        <v>#REF!</v>
      </c>
      <c r="W1026" s="1" t="e">
        <f aca="false">IF(#REF!&lt;&gt;#REF!,COUNTIFS($K$112:$K$1378,"up",#REF!,#REF!),"")</f>
        <v>#REF!</v>
      </c>
      <c r="X1026" s="1" t="e">
        <f aca="false">IF(#REF!&lt;&gt;#REF!,COUNTIFS($K$112:$K$1378,"SRS",#REF!,#REF!),"")</f>
        <v>#REF!</v>
      </c>
      <c r="Y1026" s="1" t="e">
        <f aca="false">IF(R1026&lt;&gt;"",IF(R1026=1,"",COUNTIFS($O$112:$O$1378,"&gt;40",#REF!,#REF!)),"")</f>
        <v>#REF!</v>
      </c>
      <c r="Z1026" s="31"/>
      <c r="AA1026" s="31"/>
      <c r="AB1026" s="31"/>
      <c r="AC1026" s="31"/>
      <c r="AD1026" s="1"/>
      <c r="AE1026" s="1"/>
      <c r="AF1026" s="1"/>
      <c r="AG1026" s="1"/>
      <c r="AH1026" s="1"/>
    </row>
    <row r="1027" customFormat="false" ht="15.75" hidden="false" customHeight="false" outlineLevel="0" collapsed="false">
      <c r="A1027" s="14" t="n">
        <f aca="false">I1027+(H1027*60)+(G1027*3600)</f>
        <v>52550</v>
      </c>
      <c r="B1027" s="22" t="str">
        <f aca="false">CONCATENATE(D1027,E1027,F1027,G1027,H1027,I1027)</f>
        <v>201826143550</v>
      </c>
      <c r="C1027" s="14" t="str">
        <f aca="false">CONCATENATE(D1027,E1027,F1027)</f>
        <v>201826</v>
      </c>
      <c r="D1027" s="14" t="n">
        <v>2018</v>
      </c>
      <c r="E1027" s="14" t="n">
        <v>2</v>
      </c>
      <c r="F1027" s="14" t="n">
        <v>6</v>
      </c>
      <c r="G1027" s="14" t="n">
        <v>14</v>
      </c>
      <c r="H1027" s="14" t="n">
        <v>35</v>
      </c>
      <c r="I1027" s="14" t="n">
        <v>50</v>
      </c>
      <c r="J1027" s="14" t="n">
        <v>480</v>
      </c>
      <c r="K1027" s="14" t="s">
        <v>11</v>
      </c>
      <c r="L1027" s="14" t="e">
        <f aca="false">IF(#REF!=#REF!,IF(K1027="Stroke",IF(K1028="Stroke",IF((J1028-J1027)&lt;0,1000+J1028-J1027,J1028-J1027),""),""),"")</f>
        <v>#REF!</v>
      </c>
      <c r="M1027" s="14" t="s">
        <v>1</v>
      </c>
      <c r="N1027" s="14" t="s">
        <v>2</v>
      </c>
      <c r="O1027" s="14" t="n">
        <v>8</v>
      </c>
      <c r="P1027" s="5" t="e">
        <f aca="false">IF(#REF!=#REF!,IF(K1027="Stroke",IF(K1028="Stroke",IF(#REF!=#REF!,IF(Q1027=Q1028,IF((J1028-J1027)&lt;0,1000+J1028-J1027-O1027,J1028-J1027-O1027),""),""),""),""),"")</f>
        <v>#REF!</v>
      </c>
      <c r="Q1027" s="14" t="n">
        <v>1</v>
      </c>
      <c r="R1027" s="5" t="e">
        <f aca="false">IF(#REF!&lt;&gt;#REF!,COUNTIFS($K$112:$K$1378,$K$112,#REF!,#REF!),"")</f>
        <v>#REF!</v>
      </c>
      <c r="S1027" s="5" t="e">
        <f aca="false">IF(AND(#REF!&lt;&gt;#REF!,#REF!=#REF!,M1027="positive",M1028="negative"),1,"")</f>
        <v>#REF!</v>
      </c>
      <c r="T1027" s="5" t="e">
        <f aca="false">IF(AND(#REF!=#REF!,K:K="stroke",M:M="positive",S1027&lt;&gt;"1"),1,"")</f>
        <v>#REF!</v>
      </c>
      <c r="U1027" s="5" t="e">
        <f aca="false">IF((AND(R1027&lt;&gt;"",W1027&lt;&gt;1,K:K="stroke",M:M="negative",#REF!=#REF!)),IF(W1027&lt;&gt;0,"",1),"")</f>
        <v>#REF!</v>
      </c>
      <c r="V1027" s="5" t="e">
        <f aca="false">IF(R1027="","",(SUM(S1027:U1027)+W1027))</f>
        <v>#REF!</v>
      </c>
      <c r="W1027" s="5" t="e">
        <f aca="false">IF(#REF!&lt;&gt;#REF!,COUNTIFS($K$112:$K$1378,"up",#REF!,#REF!),"")</f>
        <v>#REF!</v>
      </c>
      <c r="X1027" s="5" t="e">
        <f aca="false">IF(#REF!&lt;&gt;#REF!,COUNTIFS($K$112:$K$1378,"SRS",#REF!,#REF!),"")</f>
        <v>#REF!</v>
      </c>
      <c r="Y1027" s="5" t="e">
        <f aca="false">IF(R1027&lt;&gt;"",IF(R1027=1,"",COUNTIFS($O$112:$O$1378,"&gt;40",#REF!,#REF!)),"")</f>
        <v>#REF!</v>
      </c>
      <c r="Z1027" s="14"/>
      <c r="AA1027" s="14"/>
      <c r="AB1027" s="14"/>
      <c r="AC1027" s="14"/>
      <c r="AD1027" s="5"/>
      <c r="AE1027" s="5"/>
      <c r="AF1027" s="5"/>
      <c r="AG1027" s="5"/>
      <c r="AH1027" s="5"/>
    </row>
    <row r="1028" customFormat="false" ht="15.75" hidden="false" customHeight="false" outlineLevel="0" collapsed="false">
      <c r="A1028" s="31" t="n">
        <f aca="false">I1028+(H1028*60)+(G1028*3600)</f>
        <v>52550</v>
      </c>
      <c r="B1028" s="32" t="str">
        <f aca="false">CONCATENATE(D1028,E1028,F1028,G1028,H1028,I1028)</f>
        <v>201826143550</v>
      </c>
      <c r="C1028" s="31" t="str">
        <f aca="false">CONCATENATE(D1028,E1028,F1028)</f>
        <v>201826</v>
      </c>
      <c r="D1028" s="31" t="n">
        <v>2018</v>
      </c>
      <c r="E1028" s="31" t="n">
        <v>2</v>
      </c>
      <c r="F1028" s="31" t="n">
        <v>6</v>
      </c>
      <c r="G1028" s="31" t="n">
        <v>14</v>
      </c>
      <c r="H1028" s="31" t="n">
        <v>35</v>
      </c>
      <c r="I1028" s="31" t="n">
        <v>50</v>
      </c>
      <c r="J1028" s="31" t="n">
        <v>508</v>
      </c>
      <c r="K1028" s="31" t="s">
        <v>11</v>
      </c>
      <c r="L1028" s="31" t="e">
        <f aca="false">IF(#REF!=#REF!,IF(K1028="Stroke",IF(K1029="Stroke",IF((J1029-J1028)&lt;0,1000+J1029-J1028,J1029-J1028),""),""),"")</f>
        <v>#REF!</v>
      </c>
      <c r="M1028" s="31" t="s">
        <v>1</v>
      </c>
      <c r="N1028" s="31" t="s">
        <v>2</v>
      </c>
      <c r="O1028" s="31" t="n">
        <v>3</v>
      </c>
      <c r="P1028" s="1" t="e">
        <f aca="false">IF(#REF!=#REF!,IF(K1028="Stroke",IF(K1029="Stroke",IF(#REF!=#REF!,IF(Q1028=Q1029,IF((J1029-J1028)&lt;0,1000+J1029-J1028-O1028,J1029-J1028-O1028),""),""),""),""),"")</f>
        <v>#REF!</v>
      </c>
      <c r="Q1028" s="31" t="n">
        <v>1</v>
      </c>
      <c r="R1028" s="1" t="e">
        <f aca="false">IF(#REF!&lt;&gt;#REF!,COUNTIFS($K$112:$K$1378,$K$112,#REF!,#REF!),"")</f>
        <v>#REF!</v>
      </c>
      <c r="S1028" s="1" t="e">
        <f aca="false">IF(AND(#REF!&lt;&gt;#REF!,#REF!=#REF!,M1028="positive",M1029="negative"),1,"")</f>
        <v>#REF!</v>
      </c>
      <c r="T1028" s="1" t="e">
        <f aca="false">IF(AND(#REF!=#REF!,K:K="stroke",M:M="positive",S1028&lt;&gt;"1"),1,"")</f>
        <v>#REF!</v>
      </c>
      <c r="U1028" s="1" t="e">
        <f aca="false">IF((AND(R1028&lt;&gt;"",W1028&lt;&gt;1,K:K="stroke",M:M="negative",#REF!=#REF!)),IF(W1028&lt;&gt;0,"",1),"")</f>
        <v>#REF!</v>
      </c>
      <c r="V1028" s="1" t="e">
        <f aca="false">IF(R1028="","",(SUM(S1028:U1028)+W1028))</f>
        <v>#REF!</v>
      </c>
      <c r="W1028" s="1" t="e">
        <f aca="false">IF(#REF!&lt;&gt;#REF!,COUNTIFS($K$112:$K$1378,"up",#REF!,#REF!),"")</f>
        <v>#REF!</v>
      </c>
      <c r="X1028" s="1" t="e">
        <f aca="false">IF(#REF!&lt;&gt;#REF!,COUNTIFS($K$112:$K$1378,"SRS",#REF!,#REF!),"")</f>
        <v>#REF!</v>
      </c>
      <c r="Y1028" s="1" t="e">
        <f aca="false">IF(R1028&lt;&gt;"",IF(R1028=1,"",COUNTIFS($O$112:$O$1378,"&gt;40",#REF!,#REF!)),"")</f>
        <v>#REF!</v>
      </c>
      <c r="Z1028" s="31"/>
      <c r="AA1028" s="31"/>
      <c r="AB1028" s="31"/>
      <c r="AC1028" s="31"/>
    </row>
    <row r="1029" customFormat="false" ht="15.75" hidden="false" customHeight="false" outlineLevel="0" collapsed="false">
      <c r="A1029" s="31" t="n">
        <f aca="false">I1029+(H1029*60)+(G1029*3600)</f>
        <v>52550</v>
      </c>
      <c r="B1029" s="32" t="str">
        <f aca="false">CONCATENATE(D1029,E1029,F1029,G1029,H1029,I1029)</f>
        <v>201826143550</v>
      </c>
      <c r="C1029" s="31" t="str">
        <f aca="false">CONCATENATE(D1029,E1029,F1029)</f>
        <v>201826</v>
      </c>
      <c r="D1029" s="31" t="n">
        <v>2018</v>
      </c>
      <c r="E1029" s="31" t="n">
        <v>2</v>
      </c>
      <c r="F1029" s="31" t="n">
        <v>6</v>
      </c>
      <c r="G1029" s="31" t="n">
        <v>14</v>
      </c>
      <c r="H1029" s="31" t="n">
        <v>35</v>
      </c>
      <c r="I1029" s="31" t="n">
        <v>50</v>
      </c>
      <c r="J1029" s="31" t="n">
        <v>509</v>
      </c>
      <c r="K1029" s="31" t="s">
        <v>4</v>
      </c>
      <c r="L1029" s="31" t="e">
        <f aca="false">IF(#REF!=#REF!,IF(K1029="Stroke",IF(K1030="Stroke",IF((J1030-J1029)&lt;0,1000+J1030-J1029,J1030-J1029),""),""),"")</f>
        <v>#REF!</v>
      </c>
      <c r="M1029" s="31" t="s">
        <v>1</v>
      </c>
      <c r="N1029" s="31" t="s">
        <v>2</v>
      </c>
      <c r="O1029" s="31" t="n">
        <v>0</v>
      </c>
      <c r="P1029" s="1" t="e">
        <f aca="false">IF(#REF!=#REF!,IF(K1029="Stroke",IF(K1030="Stroke",IF(#REF!=#REF!,IF(Q1029=Q1030,IF((J1030-J1029)&lt;0,1000+J1030-J1029-O1029,J1030-J1029-O1029),""),""),""),""),"")</f>
        <v>#REF!</v>
      </c>
      <c r="Q1029" s="31" t="n">
        <v>1</v>
      </c>
      <c r="R1029" s="1" t="e">
        <f aca="false">IF(#REF!&lt;&gt;#REF!,COUNTIFS($K$112:$K$1378,$K$112,#REF!,#REF!),"")</f>
        <v>#REF!</v>
      </c>
      <c r="S1029" s="1" t="e">
        <f aca="false">IF(AND(#REF!&lt;&gt;#REF!,#REF!=#REF!,M1029="positive",M1030="negative"),1,"")</f>
        <v>#REF!</v>
      </c>
      <c r="T1029" s="1" t="e">
        <f aca="false">IF(AND(#REF!=#REF!,K:K="stroke",M:M="positive",S1029&lt;&gt;"1"),1,"")</f>
        <v>#REF!</v>
      </c>
      <c r="U1029" s="1" t="e">
        <f aca="false">IF((AND(R1029&lt;&gt;"",W1029&lt;&gt;1,K:K="stroke",M:M="negative",#REF!=#REF!)),IF(W1029&lt;&gt;0,"",1),"")</f>
        <v>#REF!</v>
      </c>
      <c r="V1029" s="1" t="e">
        <f aca="false">IF(R1029="","",(SUM(S1029:U1029)+W1029))</f>
        <v>#REF!</v>
      </c>
      <c r="W1029" s="1" t="e">
        <f aca="false">IF(#REF!&lt;&gt;#REF!,COUNTIFS($K$112:$K$1378,"up",#REF!,#REF!),"")</f>
        <v>#REF!</v>
      </c>
      <c r="X1029" s="1" t="e">
        <f aca="false">IF(#REF!&lt;&gt;#REF!,COUNTIFS($K$112:$K$1378,"SRS",#REF!,#REF!),"")</f>
        <v>#REF!</v>
      </c>
      <c r="Y1029" s="1" t="e">
        <f aca="false">IF(R1029&lt;&gt;"",IF(R1029=1,"",COUNTIFS($O$112:$O$1378,"&gt;40",#REF!,#REF!)),"")</f>
        <v>#REF!</v>
      </c>
      <c r="Z1029" s="31"/>
      <c r="AA1029" s="31"/>
      <c r="AB1029" s="31"/>
      <c r="AC1029" s="31"/>
    </row>
    <row r="1030" customFormat="false" ht="15.75" hidden="false" customHeight="false" outlineLevel="0" collapsed="false">
      <c r="A1030" s="31" t="n">
        <f aca="false">I1030+(H1030*60)+(G1030*3600)</f>
        <v>52550</v>
      </c>
      <c r="B1030" s="32" t="str">
        <f aca="false">CONCATENATE(D1030,E1030,F1030,G1030,H1030,I1030)</f>
        <v>201826143550</v>
      </c>
      <c r="C1030" s="31" t="str">
        <f aca="false">CONCATENATE(D1030,E1030,F1030)</f>
        <v>201826</v>
      </c>
      <c r="D1030" s="31" t="n">
        <v>2018</v>
      </c>
      <c r="E1030" s="31" t="n">
        <v>2</v>
      </c>
      <c r="F1030" s="31" t="n">
        <v>6</v>
      </c>
      <c r="G1030" s="31" t="n">
        <v>14</v>
      </c>
      <c r="H1030" s="31" t="n">
        <v>35</v>
      </c>
      <c r="I1030" s="31" t="n">
        <v>50</v>
      </c>
      <c r="J1030" s="31" t="n">
        <v>520</v>
      </c>
      <c r="K1030" s="31" t="s">
        <v>109</v>
      </c>
      <c r="L1030" s="31" t="e">
        <f aca="false">IF(#REF!=#REF!,IF(K1030="Stroke",IF(K1031="Stroke",IF((J1031-J1030)&lt;0,1000+J1031-J1030,J1031-J1030),""),""),"")</f>
        <v>#REF!</v>
      </c>
      <c r="M1030" s="31" t="s">
        <v>1</v>
      </c>
      <c r="N1030" s="31" t="s">
        <v>2</v>
      </c>
      <c r="O1030" s="31" t="n">
        <v>0</v>
      </c>
      <c r="P1030" s="1" t="e">
        <f aca="false">IF(#REF!=#REF!,IF(K1030="Stroke",IF(K1031="Stroke",IF(#REF!=#REF!,IF(Q1030=Q1031,IF((J1031-J1030)&lt;0,1000+J1031-J1030-O1030,J1031-J1030-O1030),""),""),""),""),"")</f>
        <v>#REF!</v>
      </c>
      <c r="Q1030" s="31" t="s">
        <v>131</v>
      </c>
      <c r="R1030" s="1" t="e">
        <f aca="false">IF(#REF!&lt;&gt;#REF!,COUNTIFS($K$112:$K$1378,$K$112,#REF!,#REF!),"")</f>
        <v>#REF!</v>
      </c>
      <c r="S1030" s="1" t="e">
        <f aca="false">IF(AND(#REF!&lt;&gt;#REF!,#REF!=#REF!,M1030="positive",M1031="negative"),1,"")</f>
        <v>#REF!</v>
      </c>
      <c r="T1030" s="1" t="e">
        <f aca="false">IF(AND(#REF!=#REF!,K:K="stroke",M:M="positive",S1030&lt;&gt;"1"),1,"")</f>
        <v>#REF!</v>
      </c>
      <c r="U1030" s="1" t="e">
        <f aca="false">IF((AND(R1030&lt;&gt;"",W1030&lt;&gt;1,K:K="stroke",M:M="negative",#REF!=#REF!)),IF(W1030&lt;&gt;0,"",1),"")</f>
        <v>#REF!</v>
      </c>
      <c r="V1030" s="1" t="e">
        <f aca="false">IF(R1030="","",(SUM(S1030:U1030)+W1030))</f>
        <v>#REF!</v>
      </c>
      <c r="W1030" s="1" t="e">
        <f aca="false">IF(#REF!&lt;&gt;#REF!,COUNTIFS($K$112:$K$1378,"up",#REF!,#REF!),"")</f>
        <v>#REF!</v>
      </c>
      <c r="X1030" s="1" t="e">
        <f aca="false">IF(#REF!&lt;&gt;#REF!,COUNTIFS($K$112:$K$1378,"SRS",#REF!,#REF!),"")</f>
        <v>#REF!</v>
      </c>
      <c r="Y1030" s="1" t="e">
        <f aca="false">IF(R1030&lt;&gt;"",IF(R1030=1,"",COUNTIFS($O$112:$O$1378,"&gt;40",#REF!,#REF!)),"")</f>
        <v>#REF!</v>
      </c>
      <c r="Z1030" s="31"/>
      <c r="AA1030" s="31"/>
      <c r="AB1030" s="31"/>
      <c r="AC1030" s="31"/>
    </row>
    <row r="1031" customFormat="false" ht="15.75" hidden="false" customHeight="false" outlineLevel="0" collapsed="false">
      <c r="A1031" s="31" t="n">
        <f aca="false">I1031+(H1031*60)+(G1031*3600)</f>
        <v>52550</v>
      </c>
      <c r="B1031" s="32" t="str">
        <f aca="false">CONCATENATE(D1031,E1031,F1031,G1031,H1031,I1031)</f>
        <v>201826143550</v>
      </c>
      <c r="C1031" s="31" t="str">
        <f aca="false">CONCATENATE(D1031,E1031,F1031)</f>
        <v>201826</v>
      </c>
      <c r="D1031" s="31" t="n">
        <v>2018</v>
      </c>
      <c r="E1031" s="31" t="n">
        <v>2</v>
      </c>
      <c r="F1031" s="31" t="n">
        <v>6</v>
      </c>
      <c r="G1031" s="31" t="n">
        <v>14</v>
      </c>
      <c r="H1031" s="31" t="n">
        <v>35</v>
      </c>
      <c r="I1031" s="31" t="n">
        <v>50</v>
      </c>
      <c r="J1031" s="31" t="n">
        <v>526</v>
      </c>
      <c r="K1031" s="31" t="s">
        <v>11</v>
      </c>
      <c r="L1031" s="31" t="e">
        <f aca="false">IF(#REF!=#REF!,IF(K1031="Stroke",IF(K1032="Stroke",IF((J1032-J1031)&lt;0,1000+J1032-J1031,J1032-J1031),""),""),"")</f>
        <v>#REF!</v>
      </c>
      <c r="M1031" s="31" t="s">
        <v>1</v>
      </c>
      <c r="N1031" s="31" t="s">
        <v>2</v>
      </c>
      <c r="O1031" s="31" t="n">
        <v>121</v>
      </c>
      <c r="P1031" s="1" t="e">
        <f aca="false">IF(#REF!=#REF!,IF(K1031="Stroke",IF(K1032="Stroke",IF(#REF!=#REF!,IF(Q1031=Q1032,IF((J1032-J1031)&lt;0,1000+J1032-J1031-O1031,J1032-J1031-O1031),""),""),""),""),"")</f>
        <v>#REF!</v>
      </c>
      <c r="Q1031" s="31" t="n">
        <v>1</v>
      </c>
      <c r="R1031" s="1" t="e">
        <f aca="false">IF(#REF!&lt;&gt;#REF!,COUNTIFS($K$112:$K$1378,$K$112,#REF!,#REF!),"")</f>
        <v>#REF!</v>
      </c>
      <c r="S1031" s="1" t="e">
        <f aca="false">IF(AND(#REF!&lt;&gt;#REF!,#REF!=#REF!,M1031="positive",M1032="negative"),1,"")</f>
        <v>#REF!</v>
      </c>
      <c r="T1031" s="1" t="e">
        <f aca="false">IF(AND(#REF!=#REF!,K:K="stroke",M:M="positive",S1031&lt;&gt;"1"),1,"")</f>
        <v>#REF!</v>
      </c>
      <c r="U1031" s="1" t="e">
        <f aca="false">IF((AND(R1031&lt;&gt;"",W1031&lt;&gt;1,K:K="stroke",M:M="negative",#REF!=#REF!)),IF(W1031&lt;&gt;0,"",1),"")</f>
        <v>#REF!</v>
      </c>
      <c r="V1031" s="1" t="e">
        <f aca="false">IF(R1031="","",(SUM(S1031:U1031)+W1031))</f>
        <v>#REF!</v>
      </c>
      <c r="W1031" s="1" t="e">
        <f aca="false">IF(#REF!&lt;&gt;#REF!,COUNTIFS($K$112:$K$1378,"up",#REF!,#REF!),"")</f>
        <v>#REF!</v>
      </c>
      <c r="X1031" s="1" t="e">
        <f aca="false">IF(#REF!&lt;&gt;#REF!,COUNTIFS($K$112:$K$1378,"SRS",#REF!,#REF!),"")</f>
        <v>#REF!</v>
      </c>
      <c r="Y1031" s="1" t="e">
        <f aca="false">IF(R1031&lt;&gt;"",IF(R1031=1,"",COUNTIFS($O$112:$O$1378,"&gt;40",#REF!,#REF!)),"")</f>
        <v>#REF!</v>
      </c>
      <c r="Z1031" s="31"/>
      <c r="AA1031" s="31"/>
      <c r="AB1031" s="31"/>
      <c r="AC1031" s="31"/>
    </row>
    <row r="1032" customFormat="false" ht="15.75" hidden="false" customHeight="false" outlineLevel="0" collapsed="false">
      <c r="A1032" s="31" t="n">
        <f aca="false">I1032+(H1032*60)+(G1032*3600)</f>
        <v>52550</v>
      </c>
      <c r="B1032" s="32" t="str">
        <f aca="false">CONCATENATE(D1032,E1032,F1032,G1032,H1032,I1032)</f>
        <v>201826143550</v>
      </c>
      <c r="C1032" s="31" t="str">
        <f aca="false">CONCATENATE(D1032,E1032,F1032)</f>
        <v>201826</v>
      </c>
      <c r="D1032" s="31" t="n">
        <v>2018</v>
      </c>
      <c r="E1032" s="31" t="n">
        <v>2</v>
      </c>
      <c r="F1032" s="31" t="n">
        <v>6</v>
      </c>
      <c r="G1032" s="31" t="n">
        <v>14</v>
      </c>
      <c r="H1032" s="31" t="n">
        <v>35</v>
      </c>
      <c r="I1032" s="31" t="n">
        <v>50</v>
      </c>
      <c r="J1032" s="31" t="n">
        <v>600</v>
      </c>
      <c r="K1032" s="31" t="s">
        <v>4</v>
      </c>
      <c r="L1032" s="31" t="e">
        <f aca="false">IF(#REF!=#REF!,IF(K1032="Stroke",IF(K1033="Stroke",IF((J1033-J1032)&lt;0,1000+J1033-J1032,J1033-J1032),""),""),"")</f>
        <v>#REF!</v>
      </c>
      <c r="M1032" s="31" t="s">
        <v>1</v>
      </c>
      <c r="N1032" s="31" t="s">
        <v>2</v>
      </c>
      <c r="O1032" s="31" t="n">
        <v>0</v>
      </c>
      <c r="P1032" s="1" t="e">
        <f aca="false">IF(#REF!=#REF!,IF(K1032="Stroke",IF(K1033="Stroke",IF(#REF!=#REF!,IF(Q1032=Q1033,IF((J1033-J1032)&lt;0,1000+J1033-J1032-O1032,J1033-J1032-O1032),""),""),""),""),"")</f>
        <v>#REF!</v>
      </c>
      <c r="Q1032" s="31" t="n">
        <v>1</v>
      </c>
      <c r="R1032" s="1" t="e">
        <f aca="false">IF(#REF!&lt;&gt;#REF!,COUNTIFS($K$112:$K$1378,$K$112,#REF!,#REF!),"")</f>
        <v>#REF!</v>
      </c>
      <c r="S1032" s="1" t="e">
        <f aca="false">IF(AND(#REF!&lt;&gt;#REF!,#REF!=#REF!,M1032="positive",M1033="negative"),1,"")</f>
        <v>#REF!</v>
      </c>
      <c r="T1032" s="1" t="e">
        <f aca="false">IF(AND(#REF!=#REF!,K:K="stroke",M:M="positive",S1032&lt;&gt;"1"),1,"")</f>
        <v>#REF!</v>
      </c>
      <c r="U1032" s="1" t="e">
        <f aca="false">IF((AND(R1032&lt;&gt;"",W1032&lt;&gt;1,K:K="stroke",M:M="negative",#REF!=#REF!)),IF(W1032&lt;&gt;0,"",1),"")</f>
        <v>#REF!</v>
      </c>
      <c r="V1032" s="1" t="e">
        <f aca="false">IF(R1032="","",(SUM(S1032:U1032)+W1032))</f>
        <v>#REF!</v>
      </c>
      <c r="W1032" s="1" t="e">
        <f aca="false">IF(#REF!&lt;&gt;#REF!,COUNTIFS($K$112:$K$1378,"up",#REF!,#REF!),"")</f>
        <v>#REF!</v>
      </c>
      <c r="X1032" s="1" t="e">
        <f aca="false">IF(#REF!&lt;&gt;#REF!,COUNTIFS($K$112:$K$1378,"SRS",#REF!,#REF!),"")</f>
        <v>#REF!</v>
      </c>
      <c r="Y1032" s="1" t="e">
        <f aca="false">IF(R1032&lt;&gt;"",IF(R1032=1,"",COUNTIFS($O$112:$O$1378,"&gt;40",#REF!,#REF!)),"")</f>
        <v>#REF!</v>
      </c>
      <c r="Z1032" s="31"/>
      <c r="AA1032" s="31"/>
      <c r="AB1032" s="31"/>
      <c r="AC1032" s="31"/>
    </row>
    <row r="1033" customFormat="false" ht="15.75" hidden="false" customHeight="false" outlineLevel="0" collapsed="false">
      <c r="A1033" s="31" t="n">
        <f aca="false">I1033+(H1033*60)+(G1033*3600)</f>
        <v>52550</v>
      </c>
      <c r="B1033" s="32" t="str">
        <f aca="false">CONCATENATE(D1033,E1033,F1033,G1033,H1033,I1033)</f>
        <v>201826143550</v>
      </c>
      <c r="C1033" s="31" t="str">
        <f aca="false">CONCATENATE(D1033,E1033,F1033)</f>
        <v>201826</v>
      </c>
      <c r="D1033" s="31" t="n">
        <v>2018</v>
      </c>
      <c r="E1033" s="31" t="n">
        <v>2</v>
      </c>
      <c r="F1033" s="31" t="n">
        <v>6</v>
      </c>
      <c r="G1033" s="31" t="n">
        <v>14</v>
      </c>
      <c r="H1033" s="31" t="n">
        <v>35</v>
      </c>
      <c r="I1033" s="31" t="n">
        <v>50</v>
      </c>
      <c r="J1033" s="31" t="n">
        <v>628</v>
      </c>
      <c r="K1033" s="31" t="s">
        <v>4</v>
      </c>
      <c r="L1033" s="31" t="e">
        <f aca="false">IF(#REF!=#REF!,IF(K1033="Stroke",IF(K1034="Stroke",IF((J1034-J1033)&lt;0,1000+J1034-J1033,J1034-J1033),""),""),"")</f>
        <v>#REF!</v>
      </c>
      <c r="M1033" s="31" t="s">
        <v>1</v>
      </c>
      <c r="N1033" s="31" t="s">
        <v>2</v>
      </c>
      <c r="O1033" s="31" t="n">
        <v>0</v>
      </c>
      <c r="P1033" s="1" t="e">
        <f aca="false">IF(#REF!=#REF!,IF(K1033="Stroke",IF(K1034="Stroke",IF(#REF!=#REF!,IF(Q1033=Q1034,IF((J1034-J1033)&lt;0,1000+J1034-J1033-O1033,J1034-J1033-O1033),""),""),""),""),"")</f>
        <v>#REF!</v>
      </c>
      <c r="Q1033" s="31" t="n">
        <v>1</v>
      </c>
      <c r="R1033" s="1" t="e">
        <f aca="false">IF(#REF!&lt;&gt;#REF!,COUNTIFS($K$112:$K$1378,$K$112,#REF!,#REF!),"")</f>
        <v>#REF!</v>
      </c>
      <c r="S1033" s="1" t="e">
        <f aca="false">IF(AND(#REF!&lt;&gt;#REF!,#REF!=#REF!,M1033="positive",M1034="negative"),1,"")</f>
        <v>#REF!</v>
      </c>
      <c r="T1033" s="1" t="e">
        <f aca="false">IF(AND(#REF!=#REF!,K:K="stroke",M:M="positive",S1033&lt;&gt;"1"),1,"")</f>
        <v>#REF!</v>
      </c>
      <c r="U1033" s="1" t="e">
        <f aca="false">IF((AND(R1033&lt;&gt;"",W1033&lt;&gt;1,K:K="stroke",M:M="negative",#REF!=#REF!)),IF(W1033&lt;&gt;0,"",1),"")</f>
        <v>#REF!</v>
      </c>
      <c r="V1033" s="1" t="e">
        <f aca="false">IF(R1033="","",(SUM(S1033:U1033)+W1033))</f>
        <v>#REF!</v>
      </c>
      <c r="W1033" s="1" t="e">
        <f aca="false">IF(#REF!&lt;&gt;#REF!,COUNTIFS($K$112:$K$1378,"up",#REF!,#REF!),"")</f>
        <v>#REF!</v>
      </c>
      <c r="X1033" s="1" t="e">
        <f aca="false">IF(#REF!&lt;&gt;#REF!,COUNTIFS($K$112:$K$1378,"SRS",#REF!,#REF!),"")</f>
        <v>#REF!</v>
      </c>
      <c r="Y1033" s="1" t="e">
        <f aca="false">IF(R1033&lt;&gt;"",IF(R1033=1,"",COUNTIFS($O$112:$O$1378,"&gt;40",#REF!,#REF!)),"")</f>
        <v>#REF!</v>
      </c>
      <c r="Z1033" s="31"/>
      <c r="AA1033" s="31"/>
      <c r="AB1033" s="31"/>
      <c r="AC1033" s="31"/>
    </row>
    <row r="1034" s="5" customFormat="true" ht="15.75" hidden="false" customHeight="false" outlineLevel="0" collapsed="false">
      <c r="A1034" s="31" t="n">
        <f aca="false">I1034+(H1034*60)+(G1034*3600)</f>
        <v>52550</v>
      </c>
      <c r="B1034" s="32" t="str">
        <f aca="false">CONCATENATE(D1034,E1034,F1034,G1034,H1034,I1034)</f>
        <v>201826143550</v>
      </c>
      <c r="C1034" s="31" t="str">
        <f aca="false">CONCATENATE(D1034,E1034,F1034)</f>
        <v>201826</v>
      </c>
      <c r="D1034" s="31" t="n">
        <v>2018</v>
      </c>
      <c r="E1034" s="31" t="n">
        <v>2</v>
      </c>
      <c r="F1034" s="31" t="n">
        <v>6</v>
      </c>
      <c r="G1034" s="31" t="n">
        <v>14</v>
      </c>
      <c r="H1034" s="31" t="n">
        <v>35</v>
      </c>
      <c r="I1034" s="31" t="n">
        <v>50</v>
      </c>
      <c r="J1034" s="31" t="n">
        <v>647</v>
      </c>
      <c r="K1034" s="31" t="s">
        <v>143</v>
      </c>
      <c r="L1034" s="31" t="e">
        <f aca="false">IF(#REF!=#REF!,IF(K1034="Stroke",IF(K1035="Stroke",IF((J1035-J1034)&lt;0,1000+J1035-J1034,J1035-J1034),""),""),"")</f>
        <v>#REF!</v>
      </c>
      <c r="M1034" s="31" t="s">
        <v>1</v>
      </c>
      <c r="N1034" s="31" t="s">
        <v>2</v>
      </c>
      <c r="O1034" s="31" t="n">
        <v>0</v>
      </c>
      <c r="P1034" s="1" t="e">
        <f aca="false">IF(#REF!=#REF!,IF(K1034="Stroke",IF(K1035="Stroke",IF(#REF!=#REF!,IF(Q1034=Q1035,IF((J1035-J1034)&lt;0,1000+J1035-J1034-O1034,J1035-J1034-O1034),""),""),""),""),"")</f>
        <v>#REF!</v>
      </c>
      <c r="Q1034" s="31"/>
      <c r="R1034" s="1" t="e">
        <f aca="false">IF(#REF!&lt;&gt;#REF!,COUNTIFS($K$112:$K$1378,$K$112,#REF!,#REF!),"")</f>
        <v>#REF!</v>
      </c>
      <c r="S1034" s="1" t="e">
        <f aca="false">IF(AND(#REF!&lt;&gt;#REF!,#REF!=#REF!,M1034="positive",M1035="negative"),1,"")</f>
        <v>#REF!</v>
      </c>
      <c r="T1034" s="1" t="e">
        <f aca="false">IF(AND(#REF!=#REF!,K:K="stroke",M:M="positive",S1034&lt;&gt;"1"),1,"")</f>
        <v>#REF!</v>
      </c>
      <c r="U1034" s="1" t="e">
        <f aca="false">IF((AND(R1034&lt;&gt;"",W1034&lt;&gt;1,K:K="stroke",M:M="negative",#REF!=#REF!)),IF(W1034&lt;&gt;0,"",1),"")</f>
        <v>#REF!</v>
      </c>
      <c r="V1034" s="1" t="e">
        <f aca="false">IF(R1034="","",(SUM(S1034:U1034)+W1034))</f>
        <v>#REF!</v>
      </c>
      <c r="W1034" s="1" t="e">
        <f aca="false">IF(#REF!&lt;&gt;#REF!,COUNTIFS($K$112:$K$1378,"up",#REF!,#REF!),"")</f>
        <v>#REF!</v>
      </c>
      <c r="X1034" s="1" t="e">
        <f aca="false">IF(#REF!&lt;&gt;#REF!,COUNTIFS($K$112:$K$1378,"SRS",#REF!,#REF!),"")</f>
        <v>#REF!</v>
      </c>
      <c r="Y1034" s="1" t="e">
        <f aca="false">IF(R1034&lt;&gt;"",IF(R1034=1,"",COUNTIFS($O$112:$O$1378,"&gt;40",#REF!,#REF!)),"")</f>
        <v>#REF!</v>
      </c>
      <c r="Z1034" s="31" t="s">
        <v>144</v>
      </c>
      <c r="AA1034" s="31"/>
      <c r="AB1034" s="31"/>
      <c r="AC1034" s="31"/>
      <c r="AD1034" s="1"/>
      <c r="AE1034" s="1"/>
      <c r="AF1034" s="1"/>
      <c r="AG1034" s="1"/>
      <c r="AH1034" s="1"/>
    </row>
    <row r="1035" s="5" customFormat="true" ht="15.75" hidden="false" customHeight="false" outlineLevel="0" collapsed="false">
      <c r="A1035" s="14" t="n">
        <f aca="false">I1035+(H1035*60)+(G1035*3600)</f>
        <v>53964</v>
      </c>
      <c r="B1035" s="22" t="str">
        <f aca="false">CONCATENATE(D1035,E1035,F1035,G1035,H1035,I1035)</f>
        <v>201826145924</v>
      </c>
      <c r="C1035" s="33" t="str">
        <f aca="false">CONCATENATE(D1035,E1035,F1035)</f>
        <v>201826</v>
      </c>
      <c r="D1035" s="33" t="n">
        <v>2018</v>
      </c>
      <c r="E1035" s="33" t="n">
        <v>2</v>
      </c>
      <c r="F1035" s="33" t="n">
        <v>6</v>
      </c>
      <c r="G1035" s="33" t="n">
        <v>14</v>
      </c>
      <c r="H1035" s="33" t="n">
        <v>59</v>
      </c>
      <c r="I1035" s="33" t="n">
        <v>24</v>
      </c>
      <c r="J1035" s="33" t="n">
        <v>7</v>
      </c>
      <c r="K1035" s="33" t="s">
        <v>11</v>
      </c>
      <c r="L1035" s="33" t="e">
        <f aca="false">IF(#REF!=#REF!,IF(K1035="Stroke",IF(K1036="Stroke",IF((J1036-J1035)&lt;0,1000+J1036-J1035,J1036-J1035),""),""),"")</f>
        <v>#REF!</v>
      </c>
      <c r="M1035" s="33" t="s">
        <v>1</v>
      </c>
      <c r="N1035" s="33" t="s">
        <v>2</v>
      </c>
      <c r="O1035" s="33" t="n">
        <v>348</v>
      </c>
      <c r="P1035" s="34" t="e">
        <f aca="false">IF(#REF!=#REF!,IF(K1035="Stroke",IF(K1036="Stroke",IF(#REF!=#REF!,IF(Q1035=Q1036,IF((J1036-J1035)&lt;0,1000+J1036-J1035-O1035,J1036-J1035-O1035),""),""),""),""),"")</f>
        <v>#REF!</v>
      </c>
      <c r="Q1035" s="33"/>
      <c r="R1035" s="5" t="e">
        <f aca="false">IF(#REF!&lt;&gt;#REF!,COUNTIFS($K$112:$K$1378,$K$112,#REF!,#REF!),"")</f>
        <v>#REF!</v>
      </c>
      <c r="S1035" s="5" t="e">
        <f aca="false">IF(AND(#REF!&lt;&gt;#REF!,#REF!=#REF!,M1035="positive",M1036="negative"),1,"")</f>
        <v>#REF!</v>
      </c>
      <c r="T1035" s="5" t="e">
        <f aca="false">IF(AND(#REF!=#REF!,K:K="stroke",M:M="positive",S1035&lt;&gt;"1"),1,"")</f>
        <v>#REF!</v>
      </c>
      <c r="U1035" s="5" t="e">
        <f aca="false">IF((AND(R1035&lt;&gt;"",W1035&lt;&gt;1,K:K="stroke",M:M="negative",#REF!=#REF!)),IF(W1035&lt;&gt;0,"",1),"")</f>
        <v>#REF!</v>
      </c>
      <c r="V1035" s="5" t="e">
        <f aca="false">IF(R1035="","",(SUM(S1035:U1035)+W1035))</f>
        <v>#REF!</v>
      </c>
      <c r="W1035" s="5" t="e">
        <f aca="false">IF(#REF!&lt;&gt;#REF!,COUNTIFS($K$112:$K$1378,"up",#REF!,#REF!),"")</f>
        <v>#REF!</v>
      </c>
      <c r="X1035" s="5" t="e">
        <f aca="false">IF(#REF!&lt;&gt;#REF!,COUNTIFS($K$112:$K$1378,"SRS",#REF!,#REF!),"")</f>
        <v>#REF!</v>
      </c>
      <c r="Y1035" s="5" t="e">
        <f aca="false">IF(R1035&lt;&gt;"",IF(R1035=1,"",COUNTIFS($O$112:$O$1378,"&gt;40",#REF!,#REF!)),"")</f>
        <v>#REF!</v>
      </c>
      <c r="Z1035" s="14" t="s">
        <v>145</v>
      </c>
      <c r="AA1035" s="14"/>
      <c r="AB1035" s="14"/>
      <c r="AC1035" s="14"/>
    </row>
    <row r="1036" s="5" customFormat="true" ht="78.75" hidden="false" customHeight="false" outlineLevel="0" collapsed="false">
      <c r="A1036" s="7" t="s">
        <v>146</v>
      </c>
      <c r="B1036" s="8" t="s">
        <v>147</v>
      </c>
      <c r="C1036" s="35" t="s">
        <v>148</v>
      </c>
      <c r="D1036" s="35" t="s">
        <v>149</v>
      </c>
      <c r="E1036" s="35" t="s">
        <v>150</v>
      </c>
      <c r="F1036" s="35" t="s">
        <v>151</v>
      </c>
      <c r="G1036" s="35" t="s">
        <v>152</v>
      </c>
      <c r="H1036" s="35" t="s">
        <v>153</v>
      </c>
      <c r="I1036" s="35" t="s">
        <v>154</v>
      </c>
      <c r="J1036" s="35" t="s">
        <v>155</v>
      </c>
      <c r="K1036" s="35" t="s">
        <v>156</v>
      </c>
      <c r="L1036" s="35" t="s">
        <v>157</v>
      </c>
      <c r="M1036" s="35" t="s">
        <v>158</v>
      </c>
      <c r="N1036" s="35" t="s">
        <v>159</v>
      </c>
      <c r="O1036" s="35" t="s">
        <v>160</v>
      </c>
      <c r="P1036" s="35" t="s">
        <v>161</v>
      </c>
      <c r="Q1036" s="35" t="s">
        <v>162</v>
      </c>
      <c r="R1036" s="7" t="s">
        <v>163</v>
      </c>
      <c r="S1036" s="7" t="s">
        <v>164</v>
      </c>
      <c r="T1036" s="7" t="s">
        <v>29</v>
      </c>
      <c r="U1036" s="7" t="s">
        <v>1</v>
      </c>
      <c r="V1036" s="7"/>
      <c r="W1036" s="7" t="s">
        <v>165</v>
      </c>
      <c r="X1036" s="7" t="s">
        <v>166</v>
      </c>
      <c r="Y1036" s="7" t="s">
        <v>167</v>
      </c>
      <c r="Z1036" s="1" t="s">
        <v>168</v>
      </c>
      <c r="AA1036" s="1"/>
      <c r="AB1036" s="1"/>
      <c r="AC1036" s="1"/>
      <c r="AD1036" s="1"/>
      <c r="AE1036" s="1"/>
      <c r="AF1036" s="1"/>
      <c r="AG1036" s="1"/>
      <c r="AH1036" s="1"/>
    </row>
    <row r="1037" customFormat="false" ht="15.75" hidden="false" customHeight="false" outlineLevel="0" collapsed="false">
      <c r="L1037" s="11" t="e">
        <f aca="false">IF(#REF!=#REF!,IF(K1037="Stroke",IF(K1038="Stroke",IF((J1038-J1037)&lt;0,1000+J1038-J1037,J1038-J1037),""),""),"")</f>
        <v>#REF!</v>
      </c>
      <c r="P1037" s="1" t="e">
        <f aca="false">IF(#REF!=#REF!,IF(K1037="Stroke",IF(K1038="Stroke",IF(#REF!=#REF!,IF(Q1037=Q1038,IF((J1038-J1037)&lt;0,1000+J1038-J1037-O1037,J1038-J1037-O1037),""),""),""),""),"")</f>
        <v>#REF!</v>
      </c>
      <c r="R1037" s="1" t="e">
        <f aca="false">IF(#REF!&lt;&gt;#REF!,COUNTIFS($K$112:$K$1378,$K$112,#REF!,#REF!),"")</f>
        <v>#REF!</v>
      </c>
      <c r="W1037" s="1" t="e">
        <f aca="false">IF(#REF!&lt;&gt;#REF!,COUNTIFS($K$112:$K$1378,"up",#REF!,#REF!),"")</f>
        <v>#REF!</v>
      </c>
      <c r="X1037" s="1" t="e">
        <f aca="false">IF(#REF!&lt;&gt;#REF!,COUNTIFS($K$112:$K$1378,"SRS",#REF!,#REF!),"")</f>
        <v>#REF!</v>
      </c>
      <c r="Y1037" s="1" t="e">
        <f aca="false">IF(R1037&lt;&gt;"",IF(R1037=1,"",COUNTIFS($O$112:$O$1378,"&gt;40",#REF!,#REF!)),"")</f>
        <v>#REF!</v>
      </c>
    </row>
    <row r="1038" customFormat="false" ht="15.75" hidden="false" customHeight="false" outlineLevel="0" collapsed="false">
      <c r="L1038" s="11" t="e">
        <f aca="false">IF(#REF!=#REF!,IF(K1038="Stroke",IF(K1039="Stroke",IF((J1039-J1038)&lt;0,1000+J1039-J1038,J1039-J1038),""),""),"")</f>
        <v>#REF!</v>
      </c>
      <c r="P1038" s="1" t="e">
        <f aca="false">IF(#REF!=#REF!,IF(K1038="Stroke",IF(K1039="Stroke",IF(#REF!=#REF!,IF(Q1038=Q1039,IF((J1039-J1038)&lt;0,1000+J1039-J1038-O1038,J1039-J1038-O1038),""),""),""),""),"")</f>
        <v>#REF!</v>
      </c>
      <c r="R1038" s="1" t="e">
        <f aca="false">IF(#REF!&lt;&gt;#REF!,COUNTIFS($K$112:$K$1378,$K$112,#REF!,#REF!),"")</f>
        <v>#REF!</v>
      </c>
      <c r="W1038" s="1" t="e">
        <f aca="false">IF(#REF!&lt;&gt;#REF!,COUNTIFS($K$112:$K$1378,"up",#REF!,#REF!),"")</f>
        <v>#REF!</v>
      </c>
      <c r="X1038" s="1" t="e">
        <f aca="false">IF(#REF!&lt;&gt;#REF!,COUNTIFS($K$112:$K$1378,"SRS",#REF!,#REF!),"")</f>
        <v>#REF!</v>
      </c>
      <c r="Y1038" s="1" t="e">
        <f aca="false">IF(R1038&lt;&gt;"",IF(R1038=1,"",COUNTIFS($O$112:$O$1378,"&gt;40",#REF!,#REF!)),"")</f>
        <v>#REF!</v>
      </c>
    </row>
    <row r="1039" customFormat="false" ht="15.75" hidden="false" customHeight="false" outlineLevel="0" collapsed="false">
      <c r="L1039" s="11" t="e">
        <f aca="false">IF(#REF!=#REF!,IF(K1039="Stroke",IF(K1040="Stroke",IF((J1040-J1039)&lt;0,1000+J1040-J1039,J1040-J1039),""),""),"")</f>
        <v>#REF!</v>
      </c>
      <c r="P1039" s="1" t="e">
        <f aca="false">IF(#REF!=#REF!,IF(K1039="Stroke",IF(K1040="Stroke",IF(#REF!=#REF!,IF(Q1039=Q1040,IF((J1040-J1039)&lt;0,1000+J1040-J1039-O1039,J1040-J1039-O1039),""),""),""),""),"")</f>
        <v>#REF!</v>
      </c>
      <c r="R1039" s="1" t="e">
        <f aca="false">IF(#REF!&lt;&gt;#REF!,COUNTIFS($K$112:$K$1378,$K$112,#REF!,#REF!),"")</f>
        <v>#REF!</v>
      </c>
      <c r="W1039" s="1" t="e">
        <f aca="false">IF(#REF!&lt;&gt;#REF!,COUNTIFS($K$112:$K$1378,"up",#REF!,#REF!),"")</f>
        <v>#REF!</v>
      </c>
      <c r="X1039" s="1" t="e">
        <f aca="false">IF(#REF!&lt;&gt;#REF!,COUNTIFS($K$112:$K$1378,"SRS",#REF!,#REF!),"")</f>
        <v>#REF!</v>
      </c>
      <c r="Y1039" s="1" t="e">
        <f aca="false">IF(R1039&lt;&gt;"",IF(R1039=1,"",COUNTIFS($O$112:$O$1378,"&gt;40",#REF!,#REF!)),"")</f>
        <v>#REF!</v>
      </c>
    </row>
    <row r="1040" customFormat="false" ht="15.75" hidden="false" customHeight="false" outlineLevel="0" collapsed="false">
      <c r="L1040" s="11" t="e">
        <f aca="false">IF(#REF!=#REF!,IF(K1040="Stroke",IF(K1041="Stroke",IF((J1041-J1040)&lt;0,1000+J1041-J1040,J1041-J1040),""),""),"")</f>
        <v>#REF!</v>
      </c>
      <c r="P1040" s="1" t="e">
        <f aca="false">IF(#REF!=#REF!,IF(K1040="Stroke",IF(K1041="Stroke",IF(#REF!=#REF!,IF(Q1040=Q1041,IF((J1041-J1040)&lt;0,1000+J1041-J1040-O1040,J1041-J1040-O1040),""),""),""),""),"")</f>
        <v>#REF!</v>
      </c>
      <c r="R1040" s="1" t="e">
        <f aca="false">IF(#REF!&lt;&gt;#REF!,COUNTIFS($K$112:$K$1378,$K$112,#REF!,#REF!),"")</f>
        <v>#REF!</v>
      </c>
      <c r="W1040" s="1" t="e">
        <f aca="false">IF(#REF!&lt;&gt;#REF!,COUNTIFS($K$112:$K$1378,"up",#REF!,#REF!),"")</f>
        <v>#REF!</v>
      </c>
      <c r="X1040" s="1" t="e">
        <f aca="false">IF(#REF!&lt;&gt;#REF!,COUNTIFS($K$112:$K$1378,"SRS",#REF!,#REF!),"")</f>
        <v>#REF!</v>
      </c>
      <c r="Y1040" s="1" t="e">
        <f aca="false">IF(R1040&lt;&gt;"",IF(R1040=1,"",COUNTIFS($O$112:$O$1378,"&gt;40",#REF!,#REF!)),"")</f>
        <v>#REF!</v>
      </c>
    </row>
    <row r="1041" customFormat="false" ht="15.75" hidden="false" customHeight="false" outlineLevel="0" collapsed="false">
      <c r="L1041" s="11" t="e">
        <f aca="false">IF(#REF!=#REF!,IF(K1041="Stroke",IF(K1042="Stroke",IF((J1042-J1041)&lt;0,1000+J1042-J1041,J1042-J1041),""),""),"")</f>
        <v>#REF!</v>
      </c>
      <c r="P1041" s="1" t="e">
        <f aca="false">IF(#REF!=#REF!,IF(K1041="Stroke",IF(K1042="Stroke",IF(#REF!=#REF!,IF(Q1041=Q1042,IF((J1042-J1041)&lt;0,1000+J1042-J1041-O1041,J1042-J1041-O1041),""),""),""),""),"")</f>
        <v>#REF!</v>
      </c>
      <c r="R1041" s="1" t="e">
        <f aca="false">IF(#REF!&lt;&gt;#REF!,COUNTIFS($K$112:$K$1378,$K$112,#REF!,#REF!),"")</f>
        <v>#REF!</v>
      </c>
      <c r="W1041" s="1" t="e">
        <f aca="false">IF(#REF!&lt;&gt;#REF!,COUNTIFS($K$112:$K$1378,"up",#REF!,#REF!),"")</f>
        <v>#REF!</v>
      </c>
      <c r="X1041" s="1" t="e">
        <f aca="false">IF(#REF!&lt;&gt;#REF!,COUNTIFS($K$112:$K$1378,"SRS",#REF!,#REF!),"")</f>
        <v>#REF!</v>
      </c>
      <c r="Y1041" s="1" t="e">
        <f aca="false">IF(R1041&lt;&gt;"",IF(R1041=1,"",COUNTIFS($O$112:$O$1378,"&gt;40",#REF!,#REF!)),"")</f>
        <v>#REF!</v>
      </c>
    </row>
    <row r="1042" customFormat="false" ht="15.75" hidden="false" customHeight="false" outlineLevel="0" collapsed="false">
      <c r="L1042" s="11" t="e">
        <f aca="false">IF(#REF!=#REF!,IF(K1042="Stroke",IF(K1043="Stroke",IF((J1043-J1042)&lt;0,1000+J1043-J1042,J1043-J1042),""),""),"")</f>
        <v>#REF!</v>
      </c>
      <c r="P1042" s="1" t="e">
        <f aca="false">IF(#REF!=#REF!,IF(K1042="Stroke",IF(K1043="Stroke",IF(#REF!=#REF!,IF(Q1042=Q1043,IF((J1043-J1042)&lt;0,1000+J1043-J1042-O1042,J1043-J1042-O1042),""),""),""),""),"")</f>
        <v>#REF!</v>
      </c>
      <c r="R1042" s="1" t="e">
        <f aca="false">IF(#REF!&lt;&gt;#REF!,COUNTIFS($K$112:$K$1378,$K$112,#REF!,#REF!),"")</f>
        <v>#REF!</v>
      </c>
      <c r="W1042" s="1" t="e">
        <f aca="false">IF(#REF!&lt;&gt;#REF!,COUNTIFS($K$112:$K$1378,"up",#REF!,#REF!),"")</f>
        <v>#REF!</v>
      </c>
      <c r="X1042" s="1" t="e">
        <f aca="false">IF(#REF!&lt;&gt;#REF!,COUNTIFS($K$112:$K$1378,"SRS",#REF!,#REF!),"")</f>
        <v>#REF!</v>
      </c>
      <c r="Y1042" s="1" t="e">
        <f aca="false">IF(R1042&lt;&gt;"",IF(R1042=1,"",COUNTIFS($O$112:$O$1378,"&gt;40",#REF!,#REF!)),"")</f>
        <v>#REF!</v>
      </c>
    </row>
    <row r="1043" customFormat="false" ht="15.75" hidden="false" customHeight="false" outlineLevel="0" collapsed="false">
      <c r="L1043" s="11" t="e">
        <f aca="false">IF(#REF!=#REF!,IF(K1043="Stroke",IF(K1044="Stroke",IF((J1044-J1043)&lt;0,1000+J1044-J1043,J1044-J1043),""),""),"")</f>
        <v>#REF!</v>
      </c>
      <c r="P1043" s="1" t="e">
        <f aca="false">IF(#REF!=#REF!,IF(K1043="Stroke",IF(K1044="Stroke",IF(#REF!=#REF!,IF(Q1043=Q1044,IF((J1044-J1043)&lt;0,1000+J1044-J1043-O1043,J1044-J1043-O1043),""),""),""),""),"")</f>
        <v>#REF!</v>
      </c>
      <c r="R1043" s="1" t="e">
        <f aca="false">IF(#REF!&lt;&gt;#REF!,COUNTIFS($K$112:$K$1378,$K$112,#REF!,#REF!),"")</f>
        <v>#REF!</v>
      </c>
      <c r="W1043" s="1" t="e">
        <f aca="false">IF(#REF!&lt;&gt;#REF!,COUNTIFS($K$112:$K$1378,"up",#REF!,#REF!),"")</f>
        <v>#REF!</v>
      </c>
      <c r="X1043" s="1" t="e">
        <f aca="false">IF(#REF!&lt;&gt;#REF!,COUNTIFS($K$112:$K$1378,"SRS",#REF!,#REF!),"")</f>
        <v>#REF!</v>
      </c>
      <c r="Y1043" s="1" t="e">
        <f aca="false">IF(R1043&lt;&gt;"",IF(R1043=1,"",COUNTIFS($O$112:$O$1378,"&gt;40",#REF!,#REF!)),"")</f>
        <v>#REF!</v>
      </c>
    </row>
    <row r="1044" customFormat="false" ht="15.75" hidden="false" customHeight="false" outlineLevel="0" collapsed="false">
      <c r="L1044" s="11" t="e">
        <f aca="false">IF(#REF!=#REF!,IF(K1044="Stroke",IF(K1045="Stroke",IF((J1045-J1044)&lt;0,1000+J1045-J1044,J1045-J1044),""),""),"")</f>
        <v>#REF!</v>
      </c>
      <c r="P1044" s="1" t="e">
        <f aca="false">IF(#REF!=#REF!,IF(K1044="Stroke",IF(K1045="Stroke",IF(#REF!=#REF!,IF(Q1044=Q1045,IF((J1045-J1044)&lt;0,1000+J1045-J1044-O1044,J1045-J1044-O1044),""),""),""),""),"")</f>
        <v>#REF!</v>
      </c>
      <c r="R1044" s="1" t="e">
        <f aca="false">IF(#REF!&lt;&gt;#REF!,COUNTIFS($K$112:$K$1378,$K$112,#REF!,#REF!),"")</f>
        <v>#REF!</v>
      </c>
      <c r="W1044" s="1" t="e">
        <f aca="false">IF(#REF!&lt;&gt;#REF!,COUNTIFS($K$112:$K$1378,"up",#REF!,#REF!),"")</f>
        <v>#REF!</v>
      </c>
      <c r="X1044" s="1" t="e">
        <f aca="false">IF(#REF!&lt;&gt;#REF!,COUNTIFS($K$112:$K$1378,"SRS",#REF!,#REF!),"")</f>
        <v>#REF!</v>
      </c>
      <c r="Y1044" s="1" t="e">
        <f aca="false">IF(R1044&lt;&gt;"",IF(R1044=1,"",COUNTIFS($O$112:$O$1378,"&gt;40",#REF!,#REF!)),"")</f>
        <v>#REF!</v>
      </c>
    </row>
    <row r="1045" customFormat="false" ht="15.75" hidden="false" customHeight="false" outlineLevel="0" collapsed="false">
      <c r="L1045" s="11" t="e">
        <f aca="false">IF(#REF!=#REF!,IF(K1045="Stroke",IF(K1046="Stroke",IF((J1046-J1045)&lt;0,1000+J1046-J1045,J1046-J1045),""),""),"")</f>
        <v>#REF!</v>
      </c>
      <c r="P1045" s="1" t="e">
        <f aca="false">IF(#REF!=#REF!,IF(K1045="Stroke",IF(K1046="Stroke",IF(#REF!=#REF!,IF(Q1045=Q1046,IF((J1046-J1045)&lt;0,1000+J1046-J1045-O1045,J1046-J1045-O1045),""),""),""),""),"")</f>
        <v>#REF!</v>
      </c>
      <c r="R1045" s="1" t="e">
        <f aca="false">IF(#REF!&lt;&gt;#REF!,COUNTIFS($K$112:$K$1378,$K$112,#REF!,#REF!),"")</f>
        <v>#REF!</v>
      </c>
      <c r="W1045" s="1" t="e">
        <f aca="false">IF(#REF!&lt;&gt;#REF!,COUNTIFS($K$112:$K$1378,"up",#REF!,#REF!),"")</f>
        <v>#REF!</v>
      </c>
      <c r="X1045" s="1" t="e">
        <f aca="false">IF(#REF!&lt;&gt;#REF!,COUNTIFS($K$112:$K$1378,"SRS",#REF!,#REF!),"")</f>
        <v>#REF!</v>
      </c>
      <c r="Y1045" s="1" t="e">
        <f aca="false">IF(R1045&lt;&gt;"",IF(R1045=1,"",COUNTIFS($O$112:$O$1378,"&gt;40",#REF!,#REF!)),"")</f>
        <v>#REF!</v>
      </c>
    </row>
    <row r="1046" customFormat="false" ht="15.75" hidden="false" customHeight="false" outlineLevel="0" collapsed="false">
      <c r="L1046" s="11" t="e">
        <f aca="false">IF(#REF!=#REF!,IF(K1046="Stroke",IF(K1047="Stroke",IF((J1047-J1046)&lt;0,1000+J1047-J1046,J1047-J1046),""),""),"")</f>
        <v>#REF!</v>
      </c>
      <c r="P1046" s="1" t="e">
        <f aca="false">IF(#REF!=#REF!,IF(K1046="Stroke",IF(K1047="Stroke",IF(#REF!=#REF!,IF(Q1046=Q1047,IF((J1047-J1046)&lt;0,1000+J1047-J1046-O1046,J1047-J1046-O1046),""),""),""),""),"")</f>
        <v>#REF!</v>
      </c>
      <c r="R1046" s="1" t="e">
        <f aca="false">IF(#REF!&lt;&gt;#REF!,COUNTIFS($K$112:$K$1378,$K$112,#REF!,#REF!),"")</f>
        <v>#REF!</v>
      </c>
      <c r="W1046" s="1" t="e">
        <f aca="false">IF(#REF!&lt;&gt;#REF!,COUNTIFS($K$112:$K$1378,"up",#REF!,#REF!),"")</f>
        <v>#REF!</v>
      </c>
      <c r="X1046" s="1" t="e">
        <f aca="false">IF(#REF!&lt;&gt;#REF!,COUNTIFS($K$112:$K$1378,"SRS",#REF!,#REF!),"")</f>
        <v>#REF!</v>
      </c>
      <c r="Y1046" s="1" t="e">
        <f aca="false">IF(R1046&lt;&gt;"",IF(R1046=1,"",COUNTIFS($O$112:$O$1378,"&gt;40",#REF!,#REF!)),"")</f>
        <v>#REF!</v>
      </c>
    </row>
    <row r="1047" customFormat="false" ht="15.75" hidden="false" customHeight="false" outlineLevel="0" collapsed="false">
      <c r="L1047" s="11" t="e">
        <f aca="false">IF(#REF!=#REF!,IF(K1047="Stroke",IF(K1048="Stroke",IF((J1048-J1047)&lt;0,1000+J1048-J1047,J1048-J1047),""),""),"")</f>
        <v>#REF!</v>
      </c>
      <c r="P1047" s="1" t="e">
        <f aca="false">IF(#REF!=#REF!,IF(K1047="Stroke",IF(K1048="Stroke",IF(#REF!=#REF!,IF(Q1047=Q1048,IF((J1048-J1047)&lt;0,1000+J1048-J1047-O1047,J1048-J1047-O1047),""),""),""),""),"")</f>
        <v>#REF!</v>
      </c>
      <c r="R1047" s="1" t="e">
        <f aca="false">IF(#REF!&lt;&gt;#REF!,COUNTIFS($K$112:$K$1378,$K$112,#REF!,#REF!),"")</f>
        <v>#REF!</v>
      </c>
      <c r="W1047" s="1" t="e">
        <f aca="false">IF(#REF!&lt;&gt;#REF!,COUNTIFS($K$112:$K$1378,"up",#REF!,#REF!),"")</f>
        <v>#REF!</v>
      </c>
      <c r="X1047" s="1" t="e">
        <f aca="false">IF(#REF!&lt;&gt;#REF!,COUNTIFS($K$112:$K$1378,"SRS",#REF!,#REF!),"")</f>
        <v>#REF!</v>
      </c>
      <c r="Y1047" s="1" t="e">
        <f aca="false">IF(R1047&lt;&gt;"",IF(R1047=1,"",COUNTIFS($O$112:$O$1378,"&gt;40",#REF!,#REF!)),"")</f>
        <v>#REF!</v>
      </c>
    </row>
    <row r="1048" customFormat="false" ht="15.75" hidden="false" customHeight="false" outlineLevel="0" collapsed="false">
      <c r="L1048" s="11" t="e">
        <f aca="false">IF(#REF!=#REF!,IF(K1048="Stroke",IF(K1049="Stroke",IF((J1049-J1048)&lt;0,1000+J1049-J1048,J1049-J1048),""),""),"")</f>
        <v>#REF!</v>
      </c>
      <c r="P1048" s="1" t="e">
        <f aca="false">IF(#REF!=#REF!,IF(K1048="Stroke",IF(K1049="Stroke",IF(#REF!=#REF!,IF(Q1048=Q1049,IF((J1049-J1048)&lt;0,1000+J1049-J1048-O1048,J1049-J1048-O1048),""),""),""),""),"")</f>
        <v>#REF!</v>
      </c>
      <c r="R1048" s="1" t="e">
        <f aca="false">IF(#REF!&lt;&gt;#REF!,COUNTIFS($K$112:$K$1378,$K$112,#REF!,#REF!),"")</f>
        <v>#REF!</v>
      </c>
      <c r="W1048" s="1" t="e">
        <f aca="false">IF(#REF!&lt;&gt;#REF!,COUNTIFS($K$112:$K$1378,"up",#REF!,#REF!),"")</f>
        <v>#REF!</v>
      </c>
      <c r="X1048" s="1" t="e">
        <f aca="false">IF(#REF!&lt;&gt;#REF!,COUNTIFS($K$112:$K$1378,"SRS",#REF!,#REF!),"")</f>
        <v>#REF!</v>
      </c>
      <c r="Y1048" s="1" t="e">
        <f aca="false">IF(R1048&lt;&gt;"",IF(R1048=1,"",COUNTIFS($O$112:$O$1378,"&gt;40",#REF!,#REF!)),"")</f>
        <v>#REF!</v>
      </c>
    </row>
    <row r="1049" customFormat="false" ht="15.75" hidden="false" customHeight="false" outlineLevel="0" collapsed="false">
      <c r="L1049" s="11" t="e">
        <f aca="false">IF(#REF!=#REF!,IF(K1049="Stroke",IF(K1050="Stroke",IF((J1050-J1049)&lt;0,1000+J1050-J1049,J1050-J1049),""),""),"")</f>
        <v>#REF!</v>
      </c>
      <c r="P1049" s="1" t="e">
        <f aca="false">IF(#REF!=#REF!,IF(K1049="Stroke",IF(K1050="Stroke",IF(#REF!=#REF!,IF(Q1049=Q1050,IF((J1050-J1049)&lt;0,1000+J1050-J1049-O1049,J1050-J1049-O1049),""),""),""),""),"")</f>
        <v>#REF!</v>
      </c>
      <c r="R1049" s="1" t="e">
        <f aca="false">IF(#REF!&lt;&gt;#REF!,COUNTIFS($K$112:$K$1378,$K$112,#REF!,#REF!),"")</f>
        <v>#REF!</v>
      </c>
      <c r="W1049" s="1" t="e">
        <f aca="false">IF(#REF!&lt;&gt;#REF!,COUNTIFS($K$112:$K$1378,"up",#REF!,#REF!),"")</f>
        <v>#REF!</v>
      </c>
      <c r="X1049" s="1" t="e">
        <f aca="false">IF(#REF!&lt;&gt;#REF!,COUNTIFS($K$112:$K$1378,"SRS",#REF!,#REF!),"")</f>
        <v>#REF!</v>
      </c>
      <c r="Y1049" s="1" t="e">
        <f aca="false">IF(R1049&lt;&gt;"",IF(R1049=1,"",COUNTIFS($O$112:$O$1378,"&gt;40",#REF!,#REF!)),"")</f>
        <v>#REF!</v>
      </c>
    </row>
    <row r="1050" customFormat="false" ht="15.75" hidden="false" customHeight="false" outlineLevel="0" collapsed="false">
      <c r="L1050" s="11" t="e">
        <f aca="false">IF(#REF!=#REF!,IF(K1050="Stroke",IF(K1051="Stroke",IF((J1051-J1050)&lt;0,1000+J1051-J1050,J1051-J1050),""),""),"")</f>
        <v>#REF!</v>
      </c>
      <c r="P1050" s="1" t="e">
        <f aca="false">IF(#REF!=#REF!,IF(K1050="Stroke",IF(K1051="Stroke",IF(#REF!=#REF!,IF(Q1050=Q1051,IF((J1051-J1050)&lt;0,1000+J1051-J1050-O1050,J1051-J1050-O1050),""),""),""),""),"")</f>
        <v>#REF!</v>
      </c>
      <c r="R1050" s="1" t="e">
        <f aca="false">IF(#REF!&lt;&gt;#REF!,COUNTIFS($K$112:$K$1378,$K$112,#REF!,#REF!),"")</f>
        <v>#REF!</v>
      </c>
      <c r="W1050" s="1" t="e">
        <f aca="false">IF(#REF!&lt;&gt;#REF!,COUNTIFS($K$112:$K$1378,"up",#REF!,#REF!),"")</f>
        <v>#REF!</v>
      </c>
      <c r="X1050" s="1" t="e">
        <f aca="false">IF(#REF!&lt;&gt;#REF!,COUNTIFS($K$112:$K$1378,"SRS",#REF!,#REF!),"")</f>
        <v>#REF!</v>
      </c>
      <c r="Y1050" s="1" t="e">
        <f aca="false">IF(R1050&lt;&gt;"",IF(R1050=1,"",COUNTIFS($O$112:$O$1378,"&gt;40",#REF!,#REF!)),"")</f>
        <v>#REF!</v>
      </c>
    </row>
    <row r="1051" customFormat="false" ht="15.75" hidden="false" customHeight="false" outlineLevel="0" collapsed="false">
      <c r="L1051" s="11" t="e">
        <f aca="false">IF(#REF!=#REF!,IF(K1051="Stroke",IF(K1052="Stroke",IF((J1052-J1051)&lt;0,1000+J1052-J1051,J1052-J1051),""),""),"")</f>
        <v>#REF!</v>
      </c>
      <c r="P1051" s="1" t="e">
        <f aca="false">IF(#REF!=#REF!,IF(K1051="Stroke",IF(K1052="Stroke",IF(#REF!=#REF!,IF(Q1051=Q1052,IF((J1052-J1051)&lt;0,1000+J1052-J1051-O1051,J1052-J1051-O1051),""),""),""),""),"")</f>
        <v>#REF!</v>
      </c>
      <c r="R1051" s="1" t="e">
        <f aca="false">IF(#REF!&lt;&gt;#REF!,COUNTIFS($K$112:$K$1378,$K$112,#REF!,#REF!),"")</f>
        <v>#REF!</v>
      </c>
      <c r="W1051" s="1" t="e">
        <f aca="false">IF(#REF!&lt;&gt;#REF!,COUNTIFS($K$112:$K$1378,"up",#REF!,#REF!),"")</f>
        <v>#REF!</v>
      </c>
      <c r="X1051" s="1" t="e">
        <f aca="false">IF(#REF!&lt;&gt;#REF!,COUNTIFS($K$112:$K$1378,"SRS",#REF!,#REF!),"")</f>
        <v>#REF!</v>
      </c>
      <c r="Y1051" s="1" t="e">
        <f aca="false">IF(R1051&lt;&gt;"",IF(R1051=1,"",COUNTIFS($O$112:$O$1378,"&gt;40",#REF!,#REF!)),"")</f>
        <v>#REF!</v>
      </c>
    </row>
    <row r="1052" customFormat="false" ht="15.75" hidden="false" customHeight="false" outlineLevel="0" collapsed="false">
      <c r="L1052" s="11" t="e">
        <f aca="false">IF(#REF!=#REF!,IF(K1052="Stroke",IF(K1053="Stroke",IF((J1053-J1052)&lt;0,1000+J1053-J1052,J1053-J1052),""),""),"")</f>
        <v>#REF!</v>
      </c>
      <c r="P1052" s="1" t="e">
        <f aca="false">IF(#REF!=#REF!,IF(K1052="Stroke",IF(K1053="Stroke",IF(#REF!=#REF!,IF(Q1052=Q1053,IF((J1053-J1052)&lt;0,1000+J1053-J1052-O1052,J1053-J1052-O1052),""),""),""),""),"")</f>
        <v>#REF!</v>
      </c>
      <c r="R1052" s="1" t="e">
        <f aca="false">IF(#REF!&lt;&gt;#REF!,COUNTIFS($K$112:$K$1378,$K$112,#REF!,#REF!),"")</f>
        <v>#REF!</v>
      </c>
      <c r="W1052" s="1" t="e">
        <f aca="false">IF(#REF!&lt;&gt;#REF!,COUNTIFS($K$112:$K$1378,"up",#REF!,#REF!),"")</f>
        <v>#REF!</v>
      </c>
      <c r="X1052" s="1" t="e">
        <f aca="false">IF(#REF!&lt;&gt;#REF!,COUNTIFS($K$112:$K$1378,"SRS",#REF!,#REF!),"")</f>
        <v>#REF!</v>
      </c>
      <c r="Y1052" s="1" t="e">
        <f aca="false">IF(R1052&lt;&gt;"",IF(R1052=1,"",COUNTIFS($O$112:$O$1378,"&gt;40",#REF!,#REF!)),"")</f>
        <v>#REF!</v>
      </c>
    </row>
    <row r="1053" customFormat="false" ht="15.75" hidden="false" customHeight="false" outlineLevel="0" collapsed="false">
      <c r="L1053" s="11" t="e">
        <f aca="false">IF(#REF!=#REF!,IF(K1053="Stroke",IF(K1054="Stroke",IF((J1054-J1053)&lt;0,1000+J1054-J1053,J1054-J1053),""),""),"")</f>
        <v>#REF!</v>
      </c>
      <c r="P1053" s="1" t="e">
        <f aca="false">IF(#REF!=#REF!,IF(K1053="Stroke",IF(K1054="Stroke",IF(#REF!=#REF!,IF(Q1053=Q1054,IF((J1054-J1053)&lt;0,1000+J1054-J1053-O1053,J1054-J1053-O1053),""),""),""),""),"")</f>
        <v>#REF!</v>
      </c>
      <c r="R1053" s="1" t="e">
        <f aca="false">IF(#REF!&lt;&gt;#REF!,COUNTIFS($K$112:$K$1378,$K$112,#REF!,#REF!),"")</f>
        <v>#REF!</v>
      </c>
      <c r="W1053" s="1" t="e">
        <f aca="false">IF(#REF!&lt;&gt;#REF!,COUNTIFS($K$112:$K$1378,"up",#REF!,#REF!),"")</f>
        <v>#REF!</v>
      </c>
      <c r="X1053" s="1" t="e">
        <f aca="false">IF(#REF!&lt;&gt;#REF!,COUNTIFS($K$112:$K$1378,"SRS",#REF!,#REF!),"")</f>
        <v>#REF!</v>
      </c>
    </row>
    <row r="1054" customFormat="false" ht="15.75" hidden="false" customHeight="false" outlineLevel="0" collapsed="false">
      <c r="L1054" s="11" t="e">
        <f aca="false">IF(#REF!=#REF!,IF(K1054="Stroke",IF(K1055="Stroke",IF((J1055-J1054)&lt;0,1000+J1055-J1054,J1055-J1054),""),""),"")</f>
        <v>#REF!</v>
      </c>
      <c r="P1054" s="1" t="e">
        <f aca="false">IF(#REF!=#REF!,IF(K1054="Stroke",IF(K1055="Stroke",IF(#REF!=#REF!,IF(Q1054=Q1055,IF((J1055-J1054)&lt;0,1000+J1055-J1054-O1054,J1055-J1054-O1054),""),""),""),""),"")</f>
        <v>#REF!</v>
      </c>
      <c r="R1054" s="1" t="e">
        <f aca="false">IF(#REF!&lt;&gt;#REF!,COUNTIFS($K$112:$K$1378,$K$112,#REF!,#REF!),"")</f>
        <v>#REF!</v>
      </c>
      <c r="W1054" s="1" t="e">
        <f aca="false">IF(#REF!&lt;&gt;#REF!,COUNTIFS($K$112:$K$1378,"up",#REF!,#REF!),"")</f>
        <v>#REF!</v>
      </c>
      <c r="X1054" s="1" t="e">
        <f aca="false">IF(#REF!&lt;&gt;#REF!,COUNTIFS($K$112:$K$1378,"SRS",#REF!,#REF!),"")</f>
        <v>#REF!</v>
      </c>
    </row>
    <row r="1055" customFormat="false" ht="15.75" hidden="false" customHeight="false" outlineLevel="0" collapsed="false">
      <c r="L1055" s="11" t="e">
        <f aca="false">IF(#REF!=#REF!,IF(K1055="Stroke",IF(K1056="Stroke",IF((J1056-J1055)&lt;0,1000+J1056-J1055,J1056-J1055),""),""),"")</f>
        <v>#REF!</v>
      </c>
      <c r="P1055" s="1" t="e">
        <f aca="false">IF(#REF!=#REF!,IF(K1055="Stroke",IF(K1056="Stroke",IF(#REF!=#REF!,IF(Q1055=Q1056,IF((J1056-J1055)&lt;0,1000+J1056-J1055-O1055,J1056-J1055-O1055),""),""),""),""),"")</f>
        <v>#REF!</v>
      </c>
      <c r="R1055" s="1" t="e">
        <f aca="false">IF(#REF!&lt;&gt;#REF!,COUNTIFS($K$112:$K$1378,$K$112,#REF!,#REF!),"")</f>
        <v>#REF!</v>
      </c>
      <c r="W1055" s="1" t="e">
        <f aca="false">IF(#REF!&lt;&gt;#REF!,COUNTIFS($K$112:$K$1378,"up",#REF!,#REF!),"")</f>
        <v>#REF!</v>
      </c>
      <c r="X1055" s="1" t="e">
        <f aca="false">IF(#REF!&lt;&gt;#REF!,COUNTIFS($K$112:$K$1378,"SRS",#REF!,#REF!),"")</f>
        <v>#REF!</v>
      </c>
    </row>
    <row r="1056" customFormat="false" ht="15.75" hidden="false" customHeight="false" outlineLevel="0" collapsed="false">
      <c r="L1056" s="11" t="e">
        <f aca="false">IF(#REF!=#REF!,IF(K1056="Stroke",IF(K1057="Stroke",IF((J1057-J1056)&lt;0,1000+J1057-J1056,J1057-J1056),""),""),"")</f>
        <v>#REF!</v>
      </c>
      <c r="P1056" s="1" t="e">
        <f aca="false">IF(#REF!=#REF!,IF(K1056="Stroke",IF(K1057="Stroke",IF(#REF!=#REF!,IF(Q1056=Q1057,IF((J1057-J1056)&lt;0,1000+J1057-J1056-O1056,J1057-J1056-O1056),""),""),""),""),"")</f>
        <v>#REF!</v>
      </c>
      <c r="R1056" s="1" t="e">
        <f aca="false">IF(#REF!&lt;&gt;#REF!,COUNTIFS($K$112:$K$1378,$K$112,#REF!,#REF!),"")</f>
        <v>#REF!</v>
      </c>
      <c r="W1056" s="1" t="e">
        <f aca="false">IF(#REF!&lt;&gt;#REF!,COUNTIFS($K$112:$K$1378,"up",#REF!,#REF!),"")</f>
        <v>#REF!</v>
      </c>
      <c r="X1056" s="1" t="e">
        <f aca="false">IF(#REF!&lt;&gt;#REF!,COUNTIFS($K$112:$K$1378,"SRS",#REF!,#REF!),"")</f>
        <v>#REF!</v>
      </c>
    </row>
    <row r="1057" s="1" customFormat="true" ht="15.75" hidden="false" customHeight="false" outlineLevel="0" collapsed="false">
      <c r="L1057" s="11" t="e">
        <f aca="false">IF(#REF!=#REF!,IF(K1057="Stroke",IF(K1058="Stroke",IF((J1058-J1057)&lt;0,1000+J1058-J1057,J1058-J1057),""),""),"")</f>
        <v>#REF!</v>
      </c>
      <c r="P1057" s="1" t="e">
        <f aca="false">IF(#REF!=#REF!,IF(K1057="Stroke",IF(K1058="Stroke",IF(#REF!=#REF!,IF(Q1057=Q1058,IF((J1058-J1057)&lt;0,1000+J1058-J1057-O1057,J1058-J1057-O1057),""),""),""),""),"")</f>
        <v>#REF!</v>
      </c>
      <c r="R1057" s="1" t="e">
        <f aca="false">IF(#REF!&lt;&gt;#REF!,COUNTIFS($K$112:$K$1378,$K$112,#REF!,#REF!),"")</f>
        <v>#REF!</v>
      </c>
      <c r="W1057" s="1" t="e">
        <f aca="false">IF(#REF!&lt;&gt;#REF!,COUNTIFS($K$112:$K$1378,"up",#REF!,#REF!),"")</f>
        <v>#REF!</v>
      </c>
      <c r="X1057" s="1" t="e">
        <f aca="false">IF(#REF!&lt;&gt;#REF!,COUNTIFS($K$112:$K$1378,"SRS",#REF!,#REF!),"")</f>
        <v>#REF!</v>
      </c>
    </row>
    <row r="1058" s="1" customFormat="true" ht="15.75" hidden="false" customHeight="false" outlineLevel="0" collapsed="false">
      <c r="L1058" s="11" t="e">
        <f aca="false">IF(#REF!=#REF!,IF(K1058="Stroke",IF(K1059="Stroke",IF((J1059-J1058)&lt;0,1000+J1059-J1058,J1059-J1058),""),""),"")</f>
        <v>#REF!</v>
      </c>
      <c r="P1058" s="1" t="e">
        <f aca="false">IF(#REF!=#REF!,IF(K1058="Stroke",IF(K1059="Stroke",IF(#REF!=#REF!,IF(Q1058=Q1059,IF((J1059-J1058)&lt;0,1000+J1059-J1058-O1058,J1059-J1058-O1058),""),""),""),""),"")</f>
        <v>#REF!</v>
      </c>
      <c r="R1058" s="1" t="e">
        <f aca="false">IF(#REF!&lt;&gt;#REF!,COUNTIFS($K$112:$K$1378,$K$112,#REF!,#REF!),"")</f>
        <v>#REF!</v>
      </c>
      <c r="W1058" s="1" t="e">
        <f aca="false">IF(#REF!&lt;&gt;#REF!,COUNTIFS($K$112:$K$1378,"up",#REF!,#REF!),"")</f>
        <v>#REF!</v>
      </c>
      <c r="X1058" s="1" t="e">
        <f aca="false">IF(#REF!&lt;&gt;#REF!,COUNTIFS($K$112:$K$1378,"SRS",#REF!,#REF!),"")</f>
        <v>#REF!</v>
      </c>
    </row>
    <row r="1059" s="1" customFormat="true" ht="15.75" hidden="false" customHeight="false" outlineLevel="0" collapsed="false">
      <c r="L1059" s="11" t="e">
        <f aca="false">IF(#REF!=#REF!,IF(K1059="Stroke",IF(K1060="Stroke",IF((J1060-J1059)&lt;0,1000+J1060-J1059,J1060-J1059),""),""),"")</f>
        <v>#REF!</v>
      </c>
      <c r="P1059" s="1" t="e">
        <f aca="false">IF(#REF!=#REF!,IF(K1059="Stroke",IF(K1060="Stroke",IF(#REF!=#REF!,IF(Q1059=Q1060,IF((J1060-J1059)&lt;0,1000+J1060-J1059-O1059,J1060-J1059-O1059),""),""),""),""),"")</f>
        <v>#REF!</v>
      </c>
      <c r="R1059" s="1" t="e">
        <f aca="false">IF(#REF!&lt;&gt;#REF!,COUNTIFS($K$112:$K$1378,$K$112,#REF!,#REF!),"")</f>
        <v>#REF!</v>
      </c>
      <c r="W1059" s="1" t="e">
        <f aca="false">IF(#REF!&lt;&gt;#REF!,COUNTIFS($K$112:$K$1378,"up",#REF!,#REF!),"")</f>
        <v>#REF!</v>
      </c>
      <c r="X1059" s="1" t="e">
        <f aca="false">IF(#REF!&lt;&gt;#REF!,COUNTIFS($K$112:$K$1378,"SRS",#REF!,#REF!),"")</f>
        <v>#REF!</v>
      </c>
    </row>
    <row r="1060" s="1" customFormat="true" ht="15.75" hidden="false" customHeight="false" outlineLevel="0" collapsed="false">
      <c r="L1060" s="11" t="e">
        <f aca="false">IF(#REF!=#REF!,IF(K1060="Stroke",IF(K1061="Stroke",IF((J1061-J1060)&lt;0,1000+J1061-J1060,J1061-J1060),""),""),"")</f>
        <v>#REF!</v>
      </c>
      <c r="P1060" s="1" t="e">
        <f aca="false">IF(#REF!=#REF!,IF(K1060="Stroke",IF(K1061="Stroke",IF(#REF!=#REF!,IF(Q1060=Q1061,IF((J1061-J1060)&lt;0,1000+J1061-J1060-O1060,J1061-J1060-O1060),""),""),""),""),"")</f>
        <v>#REF!</v>
      </c>
      <c r="R1060" s="1" t="e">
        <f aca="false">IF(#REF!&lt;&gt;#REF!,COUNTIFS($K$112:$K$1378,$K$112,#REF!,#REF!),"")</f>
        <v>#REF!</v>
      </c>
      <c r="W1060" s="1" t="e">
        <f aca="false">IF(#REF!&lt;&gt;#REF!,COUNTIFS($K$112:$K$1378,"up",#REF!,#REF!),"")</f>
        <v>#REF!</v>
      </c>
      <c r="X1060" s="1" t="e">
        <f aca="false">IF(#REF!&lt;&gt;#REF!,COUNTIFS($K$112:$K$1378,"SRS",#REF!,#REF!),"")</f>
        <v>#REF!</v>
      </c>
    </row>
    <row r="1061" s="1" customFormat="true" ht="15.75" hidden="false" customHeight="false" outlineLevel="0" collapsed="false">
      <c r="P1061" s="1" t="e">
        <f aca="false">IF(#REF!=#REF!,IF(K1061="Stroke",IF(K1062="Stroke",IF(#REF!=#REF!,IF(Q1061=Q1062,IF((J1062-J1061)&lt;0,1000+J1062-J1061-O1061,J1062-J1061-O1061),""),""),""),""),"")</f>
        <v>#REF!</v>
      </c>
      <c r="R1061" s="1" t="e">
        <f aca="false">IF(#REF!&lt;&gt;#REF!,COUNTIFS($K$112:$K$1378,$K$112,#REF!,#REF!),"")</f>
        <v>#REF!</v>
      </c>
      <c r="W1061" s="1" t="e">
        <f aca="false">IF(#REF!&lt;&gt;#REF!,COUNTIFS($K$112:$K$1378,"up",#REF!,#REF!),"")</f>
        <v>#REF!</v>
      </c>
      <c r="X1061" s="1" t="e">
        <f aca="false">IF(#REF!&lt;&gt;#REF!,COUNTIFS($K$112:$K$1378,"SRS",#REF!,#REF!),"")</f>
        <v>#REF!</v>
      </c>
    </row>
    <row r="1062" s="1" customFormat="true" ht="15.75" hidden="false" customHeight="false" outlineLevel="0" collapsed="false">
      <c r="P1062" s="1" t="e">
        <f aca="false">IF(#REF!=#REF!,IF(K1062="Stroke",IF(K1063="Stroke",IF(#REF!=#REF!,IF(Q1062=Q1063,IF((J1063-J1062)&lt;0,1000+J1063-J1062-O1062,J1063-J1062-O1062),""),""),""),""),"")</f>
        <v>#REF!</v>
      </c>
      <c r="R1062" s="1" t="e">
        <f aca="false">IF(#REF!&lt;&gt;#REF!,COUNTIFS($K$112:$K$1378,$K$112,#REF!,#REF!),"")</f>
        <v>#REF!</v>
      </c>
      <c r="W1062" s="1" t="e">
        <f aca="false">IF(#REF!&lt;&gt;#REF!,COUNTIFS($K$112:$K$1378,"up",#REF!,#REF!),"")</f>
        <v>#REF!</v>
      </c>
      <c r="X1062" s="1" t="e">
        <f aca="false">IF(#REF!&lt;&gt;#REF!,COUNTIFS($K$112:$K$1378,"SRS",#REF!,#REF!),"")</f>
        <v>#REF!</v>
      </c>
    </row>
    <row r="1063" s="1" customFormat="true" ht="15.75" hidden="false" customHeight="false" outlineLevel="0" collapsed="false">
      <c r="P1063" s="1" t="e">
        <f aca="false">IF(#REF!=#REF!,IF(K1063="Stroke",IF(K1064="Stroke",IF(#REF!=#REF!,IF(Q1063=Q1064,IF((J1064-J1063)&lt;0,1000+J1064-J1063-O1063,J1064-J1063-O1063),""),""),""),""),"")</f>
        <v>#REF!</v>
      </c>
      <c r="R1063" s="1" t="e">
        <f aca="false">IF(#REF!&lt;&gt;#REF!,COUNTIFS($K$112:$K$1378,$K$112,#REF!,#REF!),"")</f>
        <v>#REF!</v>
      </c>
      <c r="W1063" s="1" t="e">
        <f aca="false">IF(#REF!&lt;&gt;#REF!,COUNTIFS($K$112:$K$1378,"up",#REF!,#REF!),"")</f>
        <v>#REF!</v>
      </c>
      <c r="X1063" s="1" t="e">
        <f aca="false">IF(#REF!&lt;&gt;#REF!,COUNTIFS($K$112:$K$1378,"SRS",#REF!,#REF!),"")</f>
        <v>#REF!</v>
      </c>
    </row>
    <row r="1064" s="1" customFormat="true" ht="15.75" hidden="false" customHeight="false" outlineLevel="0" collapsed="false">
      <c r="P1064" s="1" t="e">
        <f aca="false">IF(#REF!=#REF!,IF(K1064="Stroke",IF(K1065="Stroke",IF(#REF!=#REF!,IF(Q1064=Q1065,IF((J1065-J1064)&lt;0,1000+J1065-J1064-O1064,J1065-J1064-O1064),""),""),""),""),"")</f>
        <v>#REF!</v>
      </c>
      <c r="R1064" s="1" t="e">
        <f aca="false">IF(#REF!&lt;&gt;#REF!,COUNTIFS($K$112:$K$1378,$K$112,#REF!,#REF!),"")</f>
        <v>#REF!</v>
      </c>
      <c r="W1064" s="1" t="e">
        <f aca="false">IF(#REF!&lt;&gt;#REF!,COUNTIFS($K$112:$K$1378,"up",#REF!,#REF!),"")</f>
        <v>#REF!</v>
      </c>
      <c r="X1064" s="1" t="e">
        <f aca="false">IF(#REF!&lt;&gt;#REF!,COUNTIFS($K$112:$K$1378,"SRS",#REF!,#REF!),"")</f>
        <v>#REF!</v>
      </c>
    </row>
    <row r="1065" s="1" customFormat="true" ht="15.75" hidden="false" customHeight="false" outlineLevel="0" collapsed="false">
      <c r="P1065" s="1" t="e">
        <f aca="false">IF(#REF!=#REF!,IF(K1065="Stroke",IF(K1066="Stroke",IF(#REF!=#REF!,IF(Q1065=Q1066,IF((J1066-J1065)&lt;0,1000+J1066-J1065-O1065,J1066-J1065-O1065),""),""),""),""),"")</f>
        <v>#REF!</v>
      </c>
      <c r="R1065" s="1" t="e">
        <f aca="false">IF(#REF!&lt;&gt;#REF!,COUNTIFS($K$112:$K$1378,$K$112,#REF!,#REF!),"")</f>
        <v>#REF!</v>
      </c>
      <c r="W1065" s="1" t="e">
        <f aca="false">IF(#REF!&lt;&gt;#REF!,COUNTIFS($K$112:$K$1378,"up",#REF!,#REF!),"")</f>
        <v>#REF!</v>
      </c>
      <c r="X1065" s="1" t="e">
        <f aca="false">IF(#REF!&lt;&gt;#REF!,COUNTIFS($K$112:$K$1378,"SRS",#REF!,#REF!),"")</f>
        <v>#REF!</v>
      </c>
    </row>
    <row r="1066" s="1" customFormat="true" ht="15.75" hidden="false" customHeight="false" outlineLevel="0" collapsed="false">
      <c r="P1066" s="1" t="e">
        <f aca="false">IF(#REF!=#REF!,IF(K1066="Stroke",IF(K1067="Stroke",IF(#REF!=#REF!,IF(Q1066=Q1067,IF((J1067-J1066)&lt;0,1000+J1067-J1066-O1066,J1067-J1066-O1066),""),""),""),""),"")</f>
        <v>#REF!</v>
      </c>
      <c r="R1066" s="1" t="e">
        <f aca="false">IF(#REF!&lt;&gt;#REF!,COUNTIFS($K$112:$K$1378,$K$112,#REF!,#REF!),"")</f>
        <v>#REF!</v>
      </c>
      <c r="W1066" s="1" t="e">
        <f aca="false">IF(#REF!&lt;&gt;#REF!,COUNTIFS($K$112:$K$1378,"up",#REF!,#REF!),"")</f>
        <v>#REF!</v>
      </c>
      <c r="X1066" s="1" t="e">
        <f aca="false">IF(#REF!&lt;&gt;#REF!,COUNTIFS($K$112:$K$1378,"SRS",#REF!,#REF!),"")</f>
        <v>#REF!</v>
      </c>
    </row>
    <row r="1067" s="1" customFormat="true" ht="15.75" hidden="false" customHeight="false" outlineLevel="0" collapsed="false">
      <c r="P1067" s="1" t="e">
        <f aca="false">IF(#REF!=#REF!,IF(K1067="Stroke",IF(K1068="Stroke",IF(#REF!=#REF!,IF(Q1067=Q1068,IF((J1068-J1067)&lt;0,1000+J1068-J1067-O1067,J1068-J1067-O1067),""),""),""),""),"")</f>
        <v>#REF!</v>
      </c>
      <c r="R1067" s="1" t="e">
        <f aca="false">IF(#REF!&lt;&gt;#REF!,COUNTIFS($K$112:$K$1378,$K$112,#REF!,#REF!),"")</f>
        <v>#REF!</v>
      </c>
      <c r="W1067" s="1" t="e">
        <f aca="false">IF(#REF!&lt;&gt;#REF!,COUNTIFS($K$112:$K$1378,"up",#REF!,#REF!),"")</f>
        <v>#REF!</v>
      </c>
      <c r="X1067" s="1" t="e">
        <f aca="false">IF(#REF!&lt;&gt;#REF!,COUNTIFS($K$112:$K$1378,"SRS",#REF!,#REF!),"")</f>
        <v>#REF!</v>
      </c>
    </row>
    <row r="1068" s="1" customFormat="true" ht="15.75" hidden="false" customHeight="false" outlineLevel="0" collapsed="false">
      <c r="P1068" s="1" t="e">
        <f aca="false">IF(#REF!=#REF!,IF(K1068="Stroke",IF(K1069="Stroke",IF(#REF!=#REF!,IF(Q1068=Q1069,IF((J1069-J1068)&lt;0,1000+J1069-J1068-O1068,J1069-J1068-O1068),""),""),""),""),"")</f>
        <v>#REF!</v>
      </c>
      <c r="R1068" s="1" t="e">
        <f aca="false">IF(#REF!&lt;&gt;#REF!,COUNTIFS($K$112:$K$1378,$K$112,#REF!,#REF!),"")</f>
        <v>#REF!</v>
      </c>
      <c r="W1068" s="1" t="e">
        <f aca="false">IF(#REF!&lt;&gt;#REF!,COUNTIFS($K$112:$K$1378,"up",#REF!,#REF!),"")</f>
        <v>#REF!</v>
      </c>
      <c r="X1068" s="1" t="e">
        <f aca="false">IF(#REF!&lt;&gt;#REF!,COUNTIFS($K$112:$K$1378,"SRS",#REF!,#REF!),"")</f>
        <v>#REF!</v>
      </c>
    </row>
    <row r="1069" s="1" customFormat="true" ht="15.75" hidden="false" customHeight="false" outlineLevel="0" collapsed="false">
      <c r="P1069" s="1" t="e">
        <f aca="false">IF(#REF!=#REF!,IF(K1069="Stroke",IF(K1070="Stroke",IF(#REF!=#REF!,IF(Q1069=Q1070,IF((J1070-J1069)&lt;0,1000+J1070-J1069-O1069,J1070-J1069-O1069),""),""),""),""),"")</f>
        <v>#REF!</v>
      </c>
      <c r="R1069" s="1" t="e">
        <f aca="false">IF(#REF!&lt;&gt;#REF!,COUNTIFS($K$112:$K$1378,$K$112,#REF!,#REF!),"")</f>
        <v>#REF!</v>
      </c>
      <c r="W1069" s="1" t="e">
        <f aca="false">IF(#REF!&lt;&gt;#REF!,COUNTIFS($K$112:$K$1378,"up",#REF!,#REF!),"")</f>
        <v>#REF!</v>
      </c>
      <c r="X1069" s="1" t="e">
        <f aca="false">IF(#REF!&lt;&gt;#REF!,COUNTIFS($K$112:$K$1378,"SRS",#REF!,#REF!),"")</f>
        <v>#REF!</v>
      </c>
    </row>
    <row r="1070" s="1" customFormat="true" ht="15.75" hidden="false" customHeight="false" outlineLevel="0" collapsed="false">
      <c r="P1070" s="1" t="e">
        <f aca="false">IF(#REF!=#REF!,IF(K1070="Stroke",IF(K1071="Stroke",IF(#REF!=#REF!,IF(Q1070=Q1071,IF((J1071-J1070)&lt;0,1000+J1071-J1070-O1070,J1071-J1070-O1070),""),""),""),""),"")</f>
        <v>#REF!</v>
      </c>
      <c r="R1070" s="1" t="e">
        <f aca="false">IF(#REF!&lt;&gt;#REF!,COUNTIFS($K$112:$K$1378,$K$112,#REF!,#REF!),"")</f>
        <v>#REF!</v>
      </c>
      <c r="W1070" s="1" t="e">
        <f aca="false">IF(#REF!&lt;&gt;#REF!,COUNTIFS($K$112:$K$1378,"up",#REF!,#REF!),"")</f>
        <v>#REF!</v>
      </c>
      <c r="X1070" s="1" t="e">
        <f aca="false">IF(#REF!&lt;&gt;#REF!,COUNTIFS($K$112:$K$1378,"SRS",#REF!,#REF!),"")</f>
        <v>#REF!</v>
      </c>
    </row>
    <row r="1071" s="1" customFormat="true" ht="15.75" hidden="false" customHeight="false" outlineLevel="0" collapsed="false">
      <c r="P1071" s="1" t="e">
        <f aca="false">IF(#REF!=#REF!,IF(K1071="Stroke",IF(K1072="Stroke",IF(#REF!=#REF!,IF(Q1071=Q1072,IF((J1072-J1071)&lt;0,1000+J1072-J1071-O1071,J1072-J1071-O1071),""),""),""),""),"")</f>
        <v>#REF!</v>
      </c>
      <c r="R1071" s="1" t="e">
        <f aca="false">IF(#REF!&lt;&gt;#REF!,COUNTIFS($K$112:$K$1378,$K$112,#REF!,#REF!),"")</f>
        <v>#REF!</v>
      </c>
      <c r="W1071" s="1" t="e">
        <f aca="false">IF(#REF!&lt;&gt;#REF!,COUNTIFS($K$112:$K$1378,"up",#REF!,#REF!),"")</f>
        <v>#REF!</v>
      </c>
      <c r="X1071" s="1" t="e">
        <f aca="false">IF(#REF!&lt;&gt;#REF!,COUNTIFS($K$112:$K$1378,"SRS",#REF!,#REF!),"")</f>
        <v>#REF!</v>
      </c>
    </row>
    <row r="1072" s="1" customFormat="true" ht="15.75" hidden="false" customHeight="false" outlineLevel="0" collapsed="false">
      <c r="P1072" s="1" t="e">
        <f aca="false">IF(#REF!=#REF!,IF(K1072="Stroke",IF(K1073="Stroke",IF(#REF!=#REF!,IF(Q1072=Q1073,IF((J1073-J1072)&lt;0,1000+J1073-J1072-O1072,J1073-J1072-O1072),""),""),""),""),"")</f>
        <v>#REF!</v>
      </c>
      <c r="R1072" s="1" t="e">
        <f aca="false">IF(#REF!&lt;&gt;#REF!,COUNTIFS($K$112:$K$1378,$K$112,#REF!,#REF!),"")</f>
        <v>#REF!</v>
      </c>
      <c r="W1072" s="1" t="e">
        <f aca="false">IF(#REF!&lt;&gt;#REF!,COUNTIFS($K$112:$K$1378,"up",#REF!,#REF!),"")</f>
        <v>#REF!</v>
      </c>
      <c r="X1072" s="1" t="e">
        <f aca="false">IF(#REF!&lt;&gt;#REF!,COUNTIFS($K$112:$K$1378,"SRS",#REF!,#REF!),"")</f>
        <v>#REF!</v>
      </c>
    </row>
    <row r="1073" s="1" customFormat="true" ht="15.75" hidden="false" customHeight="false" outlineLevel="0" collapsed="false">
      <c r="P1073" s="1" t="e">
        <f aca="false">IF(#REF!=#REF!,IF(K1073="Stroke",IF(K1074="Stroke",IF(#REF!=#REF!,IF(Q1073=Q1074,IF((J1074-J1073)&lt;0,1000+J1074-J1073-O1073,J1074-J1073-O1073),""),""),""),""),"")</f>
        <v>#REF!</v>
      </c>
      <c r="R1073" s="1" t="e">
        <f aca="false">IF(#REF!&lt;&gt;#REF!,COUNTIFS($K$112:$K$1378,$K$112,#REF!,#REF!),"")</f>
        <v>#REF!</v>
      </c>
      <c r="W1073" s="1" t="e">
        <f aca="false">IF(#REF!&lt;&gt;#REF!,COUNTIFS($K$112:$K$1378,"up",#REF!,#REF!),"")</f>
        <v>#REF!</v>
      </c>
      <c r="X1073" s="1" t="e">
        <f aca="false">IF(#REF!&lt;&gt;#REF!,COUNTIFS($K$112:$K$1378,"SRS",#REF!,#REF!),"")</f>
        <v>#REF!</v>
      </c>
    </row>
    <row r="1074" s="1" customFormat="true" ht="15.75" hidden="false" customHeight="false" outlineLevel="0" collapsed="false">
      <c r="P1074" s="1" t="e">
        <f aca="false">IF(#REF!=#REF!,IF(K1074="Stroke",IF(K1075="Stroke",IF(#REF!=#REF!,IF(Q1074=Q1075,IF((J1075-J1074)&lt;0,1000+J1075-J1074-O1074,J1075-J1074-O1074),""),""),""),""),"")</f>
        <v>#REF!</v>
      </c>
      <c r="R1074" s="1" t="e">
        <f aca="false">IF(#REF!&lt;&gt;#REF!,COUNTIFS($K$112:$K$1378,$K$112,#REF!,#REF!),"")</f>
        <v>#REF!</v>
      </c>
      <c r="W1074" s="1" t="e">
        <f aca="false">IF(#REF!&lt;&gt;#REF!,COUNTIFS($K$112:$K$1378,"up",#REF!,#REF!),"")</f>
        <v>#REF!</v>
      </c>
      <c r="X1074" s="1" t="e">
        <f aca="false">IF(#REF!&lt;&gt;#REF!,COUNTIFS($K$112:$K$1378,"SRS",#REF!,#REF!),"")</f>
        <v>#REF!</v>
      </c>
    </row>
    <row r="1075" s="1" customFormat="true" ht="15.75" hidden="false" customHeight="false" outlineLevel="0" collapsed="false">
      <c r="P1075" s="1" t="e">
        <f aca="false">IF(#REF!=#REF!,IF(K1075="Stroke",IF(K1076="Stroke",IF(#REF!=#REF!,IF(Q1075=Q1076,IF((J1076-J1075)&lt;0,1000+J1076-J1075-O1075,J1076-J1075-O1075),""),""),""),""),"")</f>
        <v>#REF!</v>
      </c>
      <c r="R1075" s="1" t="e">
        <f aca="false">IF(#REF!&lt;&gt;#REF!,COUNTIFS($K$112:$K$1378,$K$112,#REF!,#REF!),"")</f>
        <v>#REF!</v>
      </c>
      <c r="W1075" s="1" t="e">
        <f aca="false">IF(#REF!&lt;&gt;#REF!,COUNTIFS($K$112:$K$1378,"up",#REF!,#REF!),"")</f>
        <v>#REF!</v>
      </c>
      <c r="X1075" s="1" t="e">
        <f aca="false">IF(#REF!&lt;&gt;#REF!,COUNTIFS($K$112:$K$1378,"SRS",#REF!,#REF!),"")</f>
        <v>#REF!</v>
      </c>
    </row>
    <row r="1076" s="1" customFormat="true" ht="15.75" hidden="false" customHeight="false" outlineLevel="0" collapsed="false">
      <c r="P1076" s="1" t="e">
        <f aca="false">IF(#REF!=#REF!,IF(K1076="Stroke",IF(K1077="Stroke",IF(#REF!=#REF!,IF(Q1076=Q1077,IF((J1077-J1076)&lt;0,1000+J1077-J1076-O1076,J1077-J1076-O1076),""),""),""),""),"")</f>
        <v>#REF!</v>
      </c>
      <c r="R1076" s="1" t="e">
        <f aca="false">IF(#REF!&lt;&gt;#REF!,COUNTIFS($K$112:$K$1378,$K$112,#REF!,#REF!),"")</f>
        <v>#REF!</v>
      </c>
      <c r="W1076" s="1" t="e">
        <f aca="false">IF(#REF!&lt;&gt;#REF!,COUNTIFS($K$112:$K$1378,"up",#REF!,#REF!),"")</f>
        <v>#REF!</v>
      </c>
      <c r="X1076" s="1" t="e">
        <f aca="false">IF(#REF!&lt;&gt;#REF!,COUNTIFS($K$112:$K$1378,"SRS",#REF!,#REF!),"")</f>
        <v>#REF!</v>
      </c>
    </row>
    <row r="1077" s="1" customFormat="true" ht="15.75" hidden="false" customHeight="false" outlineLevel="0" collapsed="false">
      <c r="P1077" s="1" t="e">
        <f aca="false">IF(#REF!=#REF!,IF(K1077="Stroke",IF(K1078="Stroke",IF(#REF!=#REF!,IF(Q1077=Q1078,IF((J1078-J1077)&lt;0,1000+J1078-J1077-O1077,J1078-J1077-O1077),""),""),""),""),"")</f>
        <v>#REF!</v>
      </c>
      <c r="R1077" s="1" t="e">
        <f aca="false">IF(#REF!&lt;&gt;#REF!,COUNTIFS($K$112:$K$1378,$K$112,#REF!,#REF!),"")</f>
        <v>#REF!</v>
      </c>
      <c r="W1077" s="1" t="e">
        <f aca="false">IF(#REF!&lt;&gt;#REF!,COUNTIFS($K$112:$K$1378,"up",#REF!,#REF!),"")</f>
        <v>#REF!</v>
      </c>
      <c r="X1077" s="1" t="e">
        <f aca="false">IF(#REF!&lt;&gt;#REF!,COUNTIFS($K$112:$K$1378,"SRS",#REF!,#REF!),"")</f>
        <v>#REF!</v>
      </c>
    </row>
    <row r="1078" s="1" customFormat="true" ht="15.75" hidden="false" customHeight="false" outlineLevel="0" collapsed="false">
      <c r="P1078" s="1" t="e">
        <f aca="false">IF(#REF!=#REF!,IF(K1078="Stroke",IF(K1079="Stroke",IF(#REF!=#REF!,IF(Q1078=Q1079,IF((J1079-J1078)&lt;0,1000+J1079-J1078-O1078,J1079-J1078-O1078),""),""),""),""),"")</f>
        <v>#REF!</v>
      </c>
      <c r="R1078" s="1" t="e">
        <f aca="false">IF(#REF!&lt;&gt;#REF!,COUNTIFS($K$112:$K$1378,$K$112,#REF!,#REF!),"")</f>
        <v>#REF!</v>
      </c>
      <c r="W1078" s="1" t="e">
        <f aca="false">IF(#REF!&lt;&gt;#REF!,COUNTIFS($K$112:$K$1378,"up",#REF!,#REF!),"")</f>
        <v>#REF!</v>
      </c>
      <c r="X1078" s="1" t="e">
        <f aca="false">IF(#REF!&lt;&gt;#REF!,COUNTIFS($K$112:$K$1378,"SRS",#REF!,#REF!),"")</f>
        <v>#REF!</v>
      </c>
    </row>
    <row r="1079" s="1" customFormat="true" ht="15.75" hidden="false" customHeight="false" outlineLevel="0" collapsed="false">
      <c r="P1079" s="1" t="e">
        <f aca="false">IF(#REF!=#REF!,IF(K1079="Stroke",IF(K1080="Stroke",IF(#REF!=#REF!,IF(Q1079=Q1080,IF((J1080-J1079)&lt;0,1000+J1080-J1079-O1079,J1080-J1079-O1079),""),""),""),""),"")</f>
        <v>#REF!</v>
      </c>
      <c r="R1079" s="1" t="e">
        <f aca="false">IF(#REF!&lt;&gt;#REF!,COUNTIFS($K$112:$K$1378,$K$112,#REF!,#REF!),"")</f>
        <v>#REF!</v>
      </c>
      <c r="W1079" s="1" t="e">
        <f aca="false">IF(#REF!&lt;&gt;#REF!,COUNTIFS($K$112:$K$1378,"up",#REF!,#REF!),"")</f>
        <v>#REF!</v>
      </c>
      <c r="X1079" s="1" t="e">
        <f aca="false">IF(#REF!&lt;&gt;#REF!,COUNTIFS($K$112:$K$1378,"SRS",#REF!,#REF!),"")</f>
        <v>#REF!</v>
      </c>
    </row>
    <row r="1080" s="1" customFormat="true" ht="15.75" hidden="false" customHeight="false" outlineLevel="0" collapsed="false">
      <c r="P1080" s="1" t="e">
        <f aca="false">IF(#REF!=#REF!,IF(K1080="Stroke",IF(K1081="Stroke",IF(#REF!=#REF!,IF(Q1080=Q1081,IF((J1081-J1080)&lt;0,1000+J1081-J1080-O1080,J1081-J1080-O1080),""),""),""),""),"")</f>
        <v>#REF!</v>
      </c>
    </row>
    <row r="1081" s="1" customFormat="true" ht="15.75" hidden="false" customHeight="false" outlineLevel="0" collapsed="false">
      <c r="P1081" s="1" t="e">
        <f aca="false">IF(#REF!=#REF!,IF(K1081="Stroke",IF(K1082="Stroke",IF(#REF!=#REF!,IF(Q1081=Q1082,IF((J1082-J1081)&lt;0,1000+J1082-J1081-O1081,J1082-J1081-O1081),""),""),""),""),"")</f>
        <v>#REF!</v>
      </c>
    </row>
    <row r="1082" s="1" customFormat="true" ht="15.75" hidden="false" customHeight="false" outlineLevel="0" collapsed="false">
      <c r="P1082" s="1" t="e">
        <f aca="false">IF(#REF!=#REF!,IF(K1082="Stroke",IF(K1083="Stroke",IF(#REF!=#REF!,IF(Q1082=Q1083,IF((J1083-J1082)&lt;0,1000+J1083-J1082-O1082,J1083-J1082-O1082),""),""),""),""),"")</f>
        <v>#REF!</v>
      </c>
    </row>
    <row r="1083" s="1" customFormat="true" ht="15.75" hidden="false" customHeight="false" outlineLevel="0" collapsed="false">
      <c r="P1083" s="1" t="e">
        <f aca="false">IF(#REF!=#REF!,IF(K1083="Stroke",IF(K1084="Stroke",IF(#REF!=#REF!,IF(Q1083=Q1084,IF((J1084-J1083)&lt;0,1000+J1084-J1083-O1083,J1084-J1083-O1083),""),""),""),""),"")</f>
        <v>#REF!</v>
      </c>
    </row>
    <row r="1084" s="1" customFormat="true" ht="15.75" hidden="false" customHeight="false" outlineLevel="0" collapsed="false">
      <c r="P1084" s="1" t="e">
        <f aca="false">IF(#REF!=#REF!,IF(K1084="Stroke",IF(K1085="Stroke",IF(#REF!=#REF!,IF(Q1084=Q1085,IF((J1085-J1084)&lt;0,1000+J1085-J1084-O1084,J1085-J1084-O1084),""),""),""),""),"")</f>
        <v>#REF!</v>
      </c>
    </row>
    <row r="1085" s="1" customFormat="true" ht="15.75" hidden="false" customHeight="false" outlineLevel="0" collapsed="false">
      <c r="P1085" s="1" t="e">
        <f aca="false">IF(#REF!=#REF!,IF(K1085="Stroke",IF(K1086="Stroke",IF(#REF!=#REF!,IF(Q1085=Q1086,IF((J1086-J1085)&lt;0,1000+J1086-J1085-O1085,J1086-J1085-O1085),""),""),""),""),"")</f>
        <v>#REF!</v>
      </c>
    </row>
    <row r="1086" s="1" customFormat="true" ht="15.75" hidden="false" customHeight="false" outlineLevel="0" collapsed="false">
      <c r="P1086" s="1" t="e">
        <f aca="false">IF(#REF!=#REF!,IF(K1086="Stroke",IF(K1087="Stroke",IF(#REF!=#REF!,IF(Q1086=Q1087,IF((J1087-J1086)&lt;0,1000+J1087-J1086-O1086,J1087-J1086-O1086),""),""),""),""),"")</f>
        <v>#REF!</v>
      </c>
    </row>
    <row r="1087" s="1" customFormat="true" ht="15.75" hidden="false" customHeight="false" outlineLevel="0" collapsed="false">
      <c r="P1087" s="1" t="e">
        <f aca="false">IF(#REF!=#REF!,IF(K1087="Stroke",IF(K1088="Stroke",IF(#REF!=#REF!,IF(Q1087=Q1088,IF((J1088-J1087)&lt;0,1000+J1088-J1087-O1087,J1088-J1087-O1087),""),""),""),""),"")</f>
        <v>#REF!</v>
      </c>
    </row>
    <row r="1088" s="1" customFormat="true" ht="15.75" hidden="false" customHeight="false" outlineLevel="0" collapsed="false">
      <c r="P1088" s="1" t="e">
        <f aca="false">IF(#REF!=#REF!,IF(K1088="Stroke",IF(K1089="Stroke",IF(#REF!=#REF!,IF(Q1088=Q1089,IF((J1089-J1088)&lt;0,1000+J1089-J1088-O1088,J1089-J1088-O1088),""),""),""),""),"")</f>
        <v>#REF!</v>
      </c>
    </row>
    <row r="1089" s="1" customFormat="true" ht="15.75" hidden="false" customHeight="false" outlineLevel="0" collapsed="false">
      <c r="P1089" s="1" t="e">
        <f aca="false">IF(#REF!=#REF!,IF(K1089="Stroke",IF(K1090="Stroke",IF(#REF!=#REF!,IF(Q1089=Q1090,IF((J1090-J1089)&lt;0,1000+J1090-J1089-O1089,J1090-J1089-O1089),""),""),""),""),"")</f>
        <v>#REF!</v>
      </c>
    </row>
    <row r="1090" s="1" customFormat="true" ht="15.75" hidden="false" customHeight="false" outlineLevel="0" collapsed="false">
      <c r="P1090" s="1" t="e">
        <f aca="false">IF(#REF!=#REF!,IF(K1090="Stroke",IF(K1091="Stroke",IF(#REF!=#REF!,IF(Q1090=Q1091,IF((J1091-J1090)&lt;0,1000+J1091-J1090-O1090,J1091-J1090-O1090),""),""),""),""),"")</f>
        <v>#REF!</v>
      </c>
    </row>
    <row r="1091" s="1" customFormat="true" ht="15.75" hidden="false" customHeight="false" outlineLevel="0" collapsed="false">
      <c r="P1091" s="1" t="e">
        <f aca="false">IF(#REF!=#REF!,IF(K1091="Stroke",IF(K1092="Stroke",IF(#REF!=#REF!,IF(Q1091=Q1092,IF((J1092-J1091)&lt;0,1000+J1092-J1091-O1091,J1092-J1091-O1091),""),""),""),""),"")</f>
        <v>#REF!</v>
      </c>
    </row>
    <row r="1092" s="1" customFormat="true" ht="15.75" hidden="false" customHeight="false" outlineLevel="0" collapsed="false">
      <c r="P1092" s="1" t="e">
        <f aca="false">IF(#REF!=#REF!,IF(K1092="Stroke",IF(K1093="Stroke",IF(#REF!=#REF!,IF(Q1092=Q1093,IF((J1093-J1092)&lt;0,1000+J1093-J1092-O1092,J1093-J1092-O1092),""),""),""),""),"")</f>
        <v>#REF!</v>
      </c>
    </row>
    <row r="1093" s="1" customFormat="true" ht="15.75" hidden="false" customHeight="false" outlineLevel="0" collapsed="false">
      <c r="P1093" s="1" t="e">
        <f aca="false">IF(#REF!=#REF!,IF(K1093="Stroke",IF(K1094="Stroke",IF(#REF!=#REF!,IF(Q1093=Q1094,IF((J1094-J1093)&lt;0,1000+J1094-J1093-O1093,J1094-J1093-O1093),""),""),""),""),"")</f>
        <v>#REF!</v>
      </c>
    </row>
    <row r="1094" s="1" customFormat="true" ht="15.75" hidden="false" customHeight="false" outlineLevel="0" collapsed="false">
      <c r="P1094" s="1" t="e">
        <f aca="false">IF(#REF!=#REF!,IF(K1094="Stroke",IF(K1095="Stroke",IF(#REF!=#REF!,IF(Q1094=Q1095,IF((J1095-J1094)&lt;0,1000+J1095-J1094-O1094,J1095-J1094-O1094),""),""),""),""),"")</f>
        <v>#REF!</v>
      </c>
    </row>
    <row r="1095" s="1" customFormat="true" ht="15.75" hidden="false" customHeight="false" outlineLevel="0" collapsed="false">
      <c r="P1095" s="1" t="e">
        <f aca="false">IF(#REF!=#REF!,IF(K1095="Stroke",IF(K1096="Stroke",IF(#REF!=#REF!,IF(Q1095=Q1096,IF((J1096-J1095)&lt;0,1000+J1096-J1095-O1095,J1096-J1095-O1095),""),""),""),""),"")</f>
        <v>#REF!</v>
      </c>
    </row>
    <row r="1096" s="1" customFormat="true" ht="15.75" hidden="false" customHeight="false" outlineLevel="0" collapsed="false">
      <c r="P1096" s="1" t="e">
        <f aca="false">IF(#REF!=#REF!,IF(K1096="Stroke",IF(K1097="Stroke",IF(#REF!=#REF!,IF(Q1096=Q1097,IF((J1097-J1096)&lt;0,1000+J1097-J1096-O1096,J1097-J1096-O1096),""),""),""),""),"")</f>
        <v>#REF!</v>
      </c>
    </row>
    <row r="1097" s="1" customFormat="true" ht="15.75" hidden="false" customHeight="false" outlineLevel="0" collapsed="false">
      <c r="P1097" s="1" t="e">
        <f aca="false">IF(#REF!=#REF!,IF(K1097="Stroke",IF(K1098="Stroke",IF(#REF!=#REF!,IF(Q1097=Q1098,IF((J1098-J1097)&lt;0,1000+J1098-J1097-O1097,J1098-J1097-O1097),""),""),""),""),"")</f>
        <v>#REF!</v>
      </c>
    </row>
    <row r="1098" s="1" customFormat="true" ht="15.75" hidden="false" customHeight="false" outlineLevel="0" collapsed="false">
      <c r="P1098" s="1" t="e">
        <f aca="false">IF(#REF!=#REF!,IF(K1098="Stroke",IF(K1099="Stroke",IF(#REF!=#REF!,IF(Q1098=Q1099,IF((J1099-J1098)&lt;0,1000+J1099-J1098-O1098,J1099-J1098-O1098),""),""),""),""),"")</f>
        <v>#REF!</v>
      </c>
    </row>
    <row r="1099" s="1" customFormat="true" ht="15.75" hidden="false" customHeight="false" outlineLevel="0" collapsed="false">
      <c r="P1099" s="1" t="e">
        <f aca="false">IF(#REF!=#REF!,IF(K1099="Stroke",IF(K1100="Stroke",IF(#REF!=#REF!,IF(Q1099=Q1100,IF((J1100-J1099)&lt;0,1000+J1100-J1099-O1099,J1100-J1099-O1099),""),""),""),""),"")</f>
        <v>#REF!</v>
      </c>
    </row>
    <row r="1100" s="1" customFormat="true" ht="15.75" hidden="false" customHeight="false" outlineLevel="0" collapsed="false">
      <c r="P1100" s="1" t="e">
        <f aca="false">IF(#REF!=#REF!,IF(K1100="Stroke",IF(K1101="Stroke",IF(#REF!=#REF!,IF(Q1100=Q1101,IF((J1101-J1100)&lt;0,1000+J1101-J1100-O1100,J1101-J1100-O1100),""),""),""),""),"")</f>
        <v>#REF!</v>
      </c>
    </row>
    <row r="1101" s="1" customFormat="true" ht="15.75" hidden="false" customHeight="false" outlineLevel="0" collapsed="false">
      <c r="P1101" s="1" t="e">
        <f aca="false">IF(#REF!=#REF!,IF(K1101="Stroke",IF(K1102="Stroke",IF(#REF!=#REF!,IF(Q1101=Q1102,IF((J1102-J1101)&lt;0,1000+J1102-J1101-O1101,J1102-J1101-O1101),""),""),""),""),"")</f>
        <v>#REF!</v>
      </c>
    </row>
    <row r="1102" s="1" customFormat="true" ht="15.75" hidden="false" customHeight="false" outlineLevel="0" collapsed="false">
      <c r="P1102" s="1" t="e">
        <f aca="false">IF(#REF!=#REF!,IF(K1102="Stroke",IF(K1103="Stroke",IF(#REF!=#REF!,IF(Q1102=Q1103,IF((J1103-J1102)&lt;0,1000+J1103-J1102-O1102,J1103-J1102-O1102),""),""),""),""),"")</f>
        <v>#REF!</v>
      </c>
    </row>
    <row r="1103" s="1" customFormat="true" ht="15.75" hidden="false" customHeight="false" outlineLevel="0" collapsed="false">
      <c r="P1103" s="1" t="e">
        <f aca="false">IF(#REF!=#REF!,IF(K1103="Stroke",IF(K1104="Stroke",IF(#REF!=#REF!,IF(Q1103=Q1104,IF((J1104-J1103)&lt;0,1000+J1104-J1103-O1103,J1104-J1103-O1103),""),""),""),""),"")</f>
        <v>#REF!</v>
      </c>
    </row>
    <row r="1104" s="1" customFormat="true" ht="15.75" hidden="false" customHeight="false" outlineLevel="0" collapsed="false">
      <c r="P1104" s="1" t="e">
        <f aca="false">IF(#REF!=#REF!,IF(K1104="Stroke",IF(K1105="Stroke",IF(#REF!=#REF!,IF(Q1104=Q1105,IF((J1105-J1104)&lt;0,1000+J1105-J1104-O1104,J1105-J1104-O1104),""),""),""),""),"")</f>
        <v>#REF!</v>
      </c>
    </row>
    <row r="1105" s="1" customFormat="true" ht="15.75" hidden="false" customHeight="false" outlineLevel="0" collapsed="false">
      <c r="P1105" s="1" t="e">
        <f aca="false">IF(#REF!=#REF!,IF(K1105="Stroke",IF(K1106="Stroke",IF(#REF!=#REF!,IF(Q1105=Q1106,IF((J1106-J1105)&lt;0,1000+J1106-J1105-O1105,J1106-J1105-O1105),""),""),""),""),"")</f>
        <v>#REF!</v>
      </c>
    </row>
    <row r="1106" s="1" customFormat="true" ht="15.75" hidden="false" customHeight="false" outlineLevel="0" collapsed="false">
      <c r="P1106" s="1" t="e">
        <f aca="false">IF(#REF!=#REF!,IF(K1106="Stroke",IF(K1107="Stroke",IF(#REF!=#REF!,IF(Q1106=Q1107,IF((J1107-J1106)&lt;0,1000+J1107-J1106-O1106,J1107-J1106-O1106),""),""),""),""),"")</f>
        <v>#REF!</v>
      </c>
    </row>
    <row r="1107" s="1" customFormat="true" ht="15.75" hidden="false" customHeight="false" outlineLevel="0" collapsed="false">
      <c r="P1107" s="1" t="e">
        <f aca="false">IF(#REF!=#REF!,IF(K1107="Stroke",IF(K1108="Stroke",IF(#REF!=#REF!,IF(Q1107=Q1108,IF((J1108-J1107)&lt;0,1000+J1108-J1107-O1107,J1108-J1107-O1107),""),""),""),""),"")</f>
        <v>#REF!</v>
      </c>
    </row>
    <row r="1108" s="1" customFormat="true" ht="15.75" hidden="false" customHeight="false" outlineLevel="0" collapsed="false">
      <c r="P1108" s="1" t="e">
        <f aca="false">IF(#REF!=#REF!,IF(K1108="Stroke",IF(K1109="Stroke",IF(#REF!=#REF!,IF(Q1108=Q1109,IF((J1109-J1108)&lt;0,1000+J1109-J1108-O1108,J1109-J1108-O1108),""),""),""),""),"")</f>
        <v>#REF!</v>
      </c>
    </row>
    <row r="1109" s="1" customFormat="true" ht="15.75" hidden="false" customHeight="false" outlineLevel="0" collapsed="false">
      <c r="P1109" s="1" t="e">
        <f aca="false">IF(#REF!=#REF!,IF(K1109="Stroke",IF(K1110="Stroke",IF(#REF!=#REF!,IF(Q1109=Q1110,IF((J1110-J1109)&lt;0,1000+J1110-J1109-O1109,J1110-J1109-O1109),""),""),""),""),"")</f>
        <v>#REF!</v>
      </c>
    </row>
    <row r="1110" s="1" customFormat="true" ht="15.75" hidden="false" customHeight="false" outlineLevel="0" collapsed="false">
      <c r="P1110" s="1" t="e">
        <f aca="false">IF(#REF!=#REF!,IF(K1110="Stroke",IF(K1111="Stroke",IF(#REF!=#REF!,IF(Q1110=Q1111,IF((J1111-J1110)&lt;0,1000+J1111-J1110-O1110,J1111-J1110-O1110),""),""),""),""),"")</f>
        <v>#REF!</v>
      </c>
    </row>
    <row r="1111" s="1" customFormat="true" ht="15.75" hidden="false" customHeight="false" outlineLevel="0" collapsed="false">
      <c r="P1111" s="1" t="e">
        <f aca="false">IF(#REF!=#REF!,IF(K1111="Stroke",IF(K1112="Stroke",IF(#REF!=#REF!,IF(Q1111=Q1112,IF((J1112-J1111)&lt;0,1000+J1112-J1111-O1111,J1112-J1111-O1111),""),""),""),""),"")</f>
        <v>#REF!</v>
      </c>
    </row>
    <row r="1112" s="1" customFormat="true" ht="15.75" hidden="false" customHeight="false" outlineLevel="0" collapsed="false">
      <c r="P1112" s="1" t="e">
        <f aca="false">IF(#REF!=#REF!,IF(K1112="Stroke",IF(K1113="Stroke",IF(#REF!=#REF!,IF(Q1112=Q1113,IF((J1113-J1112)&lt;0,1000+J1113-J1112-O1112,J1113-J1112-O1112),""),""),""),""),"")</f>
        <v>#REF!</v>
      </c>
    </row>
    <row r="1113" s="1" customFormat="true" ht="15.75" hidden="false" customHeight="false" outlineLevel="0" collapsed="false">
      <c r="P1113" s="1" t="e">
        <f aca="false">IF(#REF!=#REF!,IF(K1113="Stroke",IF(K1114="Stroke",IF(#REF!=#REF!,IF(Q1113=Q1114,IF((J1114-J1113)&lt;0,1000+J1114-J1113-O1113,J1114-J1113-O1113),""),""),""),""),"")</f>
        <v>#REF!</v>
      </c>
    </row>
    <row r="1114" s="1" customFormat="true" ht="15.75" hidden="false" customHeight="false" outlineLevel="0" collapsed="false">
      <c r="P1114" s="1" t="e">
        <f aca="false">IF(#REF!=#REF!,IF(K1114="Stroke",IF(K1115="Stroke",IF(#REF!=#REF!,IF(Q1114=Q1115,IF((J1115-J1114)&lt;0,1000+J1115-J1114-O1114,J1115-J1114-O1114),""),""),""),""),"")</f>
        <v>#REF!</v>
      </c>
    </row>
    <row r="1115" s="1" customFormat="true" ht="15.75" hidden="false" customHeight="false" outlineLevel="0" collapsed="false">
      <c r="P1115" s="1" t="e">
        <f aca="false">IF(#REF!=#REF!,IF(K1115="Stroke",IF(K1116="Stroke",IF(#REF!=#REF!,IF(Q1115=Q1116,IF((J1116-J1115)&lt;0,1000+J1116-J1115-O1115,J1116-J1115-O1115),""),""),""),""),"")</f>
        <v>#REF!</v>
      </c>
    </row>
    <row r="1116" s="1" customFormat="true" ht="15.75" hidden="false" customHeight="false" outlineLevel="0" collapsed="false">
      <c r="P1116" s="1" t="e">
        <f aca="false">IF(#REF!=#REF!,IF(K1116="Stroke",IF(K1117="Stroke",IF(#REF!=#REF!,IF(Q1116=Q1117,IF((J1117-J1116)&lt;0,1000+J1117-J1116-O1116,J1117-J1116-O1116),""),""),""),""),"")</f>
        <v>#REF!</v>
      </c>
    </row>
    <row r="1117" s="1" customFormat="true" ht="15.75" hidden="false" customHeight="false" outlineLevel="0" collapsed="false">
      <c r="P1117" s="1" t="e">
        <f aca="false">IF(#REF!=#REF!,IF(K1117="Stroke",IF(K1118="Stroke",IF(#REF!=#REF!,IF(Q1117=Q1118,IF((J1118-J1117)&lt;0,1000+J1118-J1117-O1117,J1118-J1117-O1117),""),""),""),""),"")</f>
        <v>#REF!</v>
      </c>
    </row>
    <row r="1118" s="1" customFormat="true" ht="15.75" hidden="false" customHeight="false" outlineLevel="0" collapsed="false">
      <c r="P1118" s="1" t="e">
        <f aca="false">IF(#REF!=#REF!,IF(K1118="Stroke",IF(K1119="Stroke",IF(#REF!=#REF!,IF(Q1118=Q1119,IF((J1119-J1118)&lt;0,1000+J1119-J1118-O1118,J1119-J1118-O1118),""),""),""),""),"")</f>
        <v>#REF!</v>
      </c>
    </row>
    <row r="1119" s="1" customFormat="true" ht="15.75" hidden="false" customHeight="false" outlineLevel="0" collapsed="false">
      <c r="P1119" s="1" t="e">
        <f aca="false">IF(#REF!=#REF!,IF(K1119="Stroke",IF(K1120="Stroke",IF(#REF!=#REF!,IF(Q1119=Q1120,IF((J1120-J1119)&lt;0,1000+J1120-J1119-O1119,J1120-J1119-O1119),""),""),""),""),"")</f>
        <v>#REF!</v>
      </c>
    </row>
    <row r="1120" s="1" customFormat="true" ht="15.75" hidden="false" customHeight="false" outlineLevel="0" collapsed="false">
      <c r="P1120" s="1" t="e">
        <f aca="false">IF(#REF!=#REF!,IF(K1120="Stroke",IF(K1121="Stroke",IF(#REF!=#REF!,IF(Q1120=Q1121,IF((J1121-J1120)&lt;0,1000+J1121-J1120-O1120,J1121-J1120-O1120),""),""),""),""),"")</f>
        <v>#REF!</v>
      </c>
    </row>
    <row r="1121" s="1" customFormat="true" ht="15.75" hidden="false" customHeight="false" outlineLevel="0" collapsed="false">
      <c r="P1121" s="1" t="e">
        <f aca="false">IF(#REF!=#REF!,IF(K1121="Stroke",IF(K1122="Stroke",IF(#REF!=#REF!,IF(Q1121=Q1122,IF((J1122-J1121)&lt;0,1000+J1122-J1121-O1121,J1122-J1121-O1121),""),""),""),""),"")</f>
        <v>#REF!</v>
      </c>
    </row>
    <row r="1122" s="1" customFormat="true" ht="15.75" hidden="false" customHeight="false" outlineLevel="0" collapsed="false">
      <c r="P1122" s="1" t="e">
        <f aca="false">IF(#REF!=#REF!,IF(K1122="Stroke",IF(K1123="Stroke",IF(#REF!=#REF!,IF(Q1122=Q1123,IF((J1123-J1122)&lt;0,1000+J1123-J1122-O1122,J1123-J1122-O1122),""),""),""),""),"")</f>
        <v>#REF!</v>
      </c>
    </row>
    <row r="1123" s="1" customFormat="true" ht="15.75" hidden="false" customHeight="false" outlineLevel="0" collapsed="false">
      <c r="P1123" s="1" t="e">
        <f aca="false">IF(#REF!=#REF!,IF(K1123="Stroke",IF(K1124="Stroke",IF(#REF!=#REF!,IF(Q1123=Q1124,IF((J1124-J1123)&lt;0,1000+J1124-J1123-O1123,J1124-J1123-O1123),""),""),""),""),"")</f>
        <v>#REF!</v>
      </c>
    </row>
    <row r="1124" s="1" customFormat="true" ht="15.75" hidden="false" customHeight="false" outlineLevel="0" collapsed="false">
      <c r="P1124" s="1" t="e">
        <f aca="false">IF(#REF!=#REF!,IF(K1124="Stroke",IF(K1125="Stroke",IF(#REF!=#REF!,IF(Q1124=Q1125,IF((J1125-J1124)&lt;0,1000+J1125-J1124-O1124,J1125-J1124-O1124),""),""),""),""),"")</f>
        <v>#REF!</v>
      </c>
    </row>
    <row r="1125" s="1" customFormat="true" ht="15.75" hidden="false" customHeight="false" outlineLevel="0" collapsed="false">
      <c r="P1125" s="1" t="e">
        <f aca="false">IF(#REF!=#REF!,IF(K1125="Stroke",IF(K1126="Stroke",IF(#REF!=#REF!,IF(Q1125=Q1126,IF((J1126-J1125)&lt;0,1000+J1126-J1125-O1125,J1126-J1125-O1125),""),""),""),""),"")</f>
        <v>#REF!</v>
      </c>
    </row>
    <row r="1126" s="1" customFormat="true" ht="15.75" hidden="false" customHeight="false" outlineLevel="0" collapsed="false">
      <c r="P1126" s="1" t="e">
        <f aca="false">IF(#REF!=#REF!,IF(K1126="Stroke",IF(K1127="Stroke",IF(#REF!=#REF!,IF(Q1126=Q1127,IF((J1127-J1126)&lt;0,1000+J1127-J1126-O1126,J1127-J1126-O1126),""),""),""),""),"")</f>
        <v>#REF!</v>
      </c>
    </row>
    <row r="1127" s="1" customFormat="true" ht="15.75" hidden="false" customHeight="false" outlineLevel="0" collapsed="false">
      <c r="P1127" s="1" t="e">
        <f aca="false">IF(#REF!=#REF!,IF(K1127="Stroke",IF(K1128="Stroke",IF(#REF!=#REF!,IF(Q1127=Q1128,IF((J1128-J1127)&lt;0,1000+J1128-J1127-O1127,J1128-J1127-O1127),""),""),""),""),"")</f>
        <v>#REF!</v>
      </c>
    </row>
    <row r="1128" s="1" customFormat="true" ht="15.75" hidden="false" customHeight="false" outlineLevel="0" collapsed="false">
      <c r="P1128" s="1" t="e">
        <f aca="false">IF(#REF!=#REF!,IF(K1128="Stroke",IF(K1129="Stroke",IF(#REF!=#REF!,IF(Q1128=Q1129,IF((J1129-J1128)&lt;0,1000+J1129-J1128-O1128,J1129-J1128-O1128),""),""),""),""),"")</f>
        <v>#REF!</v>
      </c>
    </row>
    <row r="1129" s="1" customFormat="true" ht="15.75" hidden="false" customHeight="false" outlineLevel="0" collapsed="false">
      <c r="P1129" s="1" t="e">
        <f aca="false">IF(#REF!=#REF!,IF(K1129="Stroke",IF(K1130="Stroke",IF(#REF!=#REF!,IF(Q1129=Q1130,IF((J1130-J1129)&lt;0,1000+J1130-J1129-O1129,J1130-J1129-O1129),""),""),""),""),"")</f>
        <v>#REF!</v>
      </c>
    </row>
    <row r="1130" s="1" customFormat="true" ht="15.75" hidden="false" customHeight="false" outlineLevel="0" collapsed="false">
      <c r="P1130" s="1" t="e">
        <f aca="false">IF(#REF!=#REF!,IF(K1130="Stroke",IF(K1131="Stroke",IF(#REF!=#REF!,IF(Q1130=Q1131,IF((J1131-J1130)&lt;0,1000+J1131-J1130-O1130,J1131-J1130-O1130),""),""),""),""),"")</f>
        <v>#REF!</v>
      </c>
    </row>
    <row r="1131" s="1" customFormat="true" ht="15.75" hidden="false" customHeight="false" outlineLevel="0" collapsed="false">
      <c r="P1131" s="1" t="e">
        <f aca="false">IF(#REF!=#REF!,IF(K1131="Stroke",IF(K1132="Stroke",IF(#REF!=#REF!,IF(Q1131=Q1132,IF((J1132-J1131)&lt;0,1000+J1132-J1131-O1131,J1132-J1131-O1131),""),""),""),""),"")</f>
        <v>#REF!</v>
      </c>
    </row>
    <row r="1132" s="1" customFormat="true" ht="15.75" hidden="false" customHeight="false" outlineLevel="0" collapsed="false">
      <c r="P1132" s="1" t="e">
        <f aca="false">IF(#REF!=#REF!,IF(K1132="Stroke",IF(K1133="Stroke",IF(#REF!=#REF!,IF(Q1132=Q1133,IF((J1133-J1132)&lt;0,1000+J1133-J1132-O1132,J1133-J1132-O1132),""),""),""),""),"")</f>
        <v>#REF!</v>
      </c>
    </row>
    <row r="1133" s="1" customFormat="true" ht="15.75" hidden="false" customHeight="false" outlineLevel="0" collapsed="false">
      <c r="P1133" s="1" t="e">
        <f aca="false">IF(#REF!=#REF!,IF(K1133="Stroke",IF(K1134="Stroke",IF(#REF!=#REF!,IF(Q1133=Q1134,IF((J1134-J1133)&lt;0,1000+J1134-J1133-O1133,J1134-J1133-O1133),""),""),""),""),"")</f>
        <v>#REF!</v>
      </c>
    </row>
    <row r="1134" s="1" customFormat="true" ht="15.75" hidden="false" customHeight="false" outlineLevel="0" collapsed="false">
      <c r="P1134" s="1" t="e">
        <f aca="false">IF(#REF!=#REF!,IF(K1134="Stroke",IF(K1135="Stroke",IF(#REF!=#REF!,IF(Q1134=Q1135,IF((J1135-J1134)&lt;0,1000+J1135-J1134-O1134,J1135-J1134-O1134),""),""),""),""),"")</f>
        <v>#REF!</v>
      </c>
    </row>
    <row r="1135" s="1" customFormat="true" ht="15.75" hidden="false" customHeight="false" outlineLevel="0" collapsed="false">
      <c r="P1135" s="1" t="e">
        <f aca="false">IF(#REF!=#REF!,IF(K1135="Stroke",IF(K1136="Stroke",IF(#REF!=#REF!,IF(Q1135=Q1136,IF((J1136-J1135)&lt;0,1000+J1136-J1135-O1135,J1136-J1135-O1135),""),""),""),""),"")</f>
        <v>#REF!</v>
      </c>
    </row>
    <row r="1136" s="1" customFormat="true" ht="15.75" hidden="false" customHeight="false" outlineLevel="0" collapsed="false">
      <c r="P1136" s="1" t="e">
        <f aca="false">IF(#REF!=#REF!,IF(K1136="Stroke",IF(K1137="Stroke",IF(#REF!=#REF!,IF(Q1136=Q1137,IF((J1137-J1136)&lt;0,1000+J1137-J1136-O1136,J1137-J1136-O1136),""),""),""),""),"")</f>
        <v>#REF!</v>
      </c>
    </row>
    <row r="1137" s="1" customFormat="true" ht="15.75" hidden="false" customHeight="false" outlineLevel="0" collapsed="false">
      <c r="P1137" s="1" t="e">
        <f aca="false">IF(#REF!=#REF!,IF(K1137="Stroke",IF(K1138="Stroke",IF(#REF!=#REF!,IF(Q1137=Q1138,IF((J1138-J1137)&lt;0,1000+J1138-J1137-O1137,J1138-J1137-O1137),""),""),""),""),"")</f>
        <v>#REF!</v>
      </c>
    </row>
    <row r="1138" s="1" customFormat="true" ht="15.75" hidden="false" customHeight="false" outlineLevel="0" collapsed="false">
      <c r="P1138" s="1" t="e">
        <f aca="false">IF(#REF!=#REF!,IF(K1138="Stroke",IF(K1139="Stroke",IF(#REF!=#REF!,IF(Q1138=Q1139,IF((J1139-J1138)&lt;0,1000+J1139-J1138-O1138,J1139-J1138-O1138),""),""),""),""),"")</f>
        <v>#REF!</v>
      </c>
    </row>
    <row r="1139" s="1" customFormat="true" ht="15.75" hidden="false" customHeight="false" outlineLevel="0" collapsed="false">
      <c r="P1139" s="1" t="e">
        <f aca="false">IF(#REF!=#REF!,IF(K1139="Stroke",IF(K1140="Stroke",IF(#REF!=#REF!,IF(Q1139=Q1140,IF((J1140-J1139)&lt;0,1000+J1140-J1139-O1139,J1140-J1139-O1139),""),""),""),""),"")</f>
        <v>#REF!</v>
      </c>
    </row>
    <row r="1140" s="1" customFormat="true" ht="15.75" hidden="false" customHeight="false" outlineLevel="0" collapsed="false">
      <c r="P1140" s="1" t="e">
        <f aca="false">IF(#REF!=#REF!,IF(K1140="Stroke",IF(K1141="Stroke",IF(#REF!=#REF!,IF(Q1140=Q1141,IF((J1141-J1140)&lt;0,1000+J1141-J1140-O1140,J1141-J1140-O1140),""),""),""),""),"")</f>
        <v>#REF!</v>
      </c>
    </row>
    <row r="1141" s="1" customFormat="true" ht="15.75" hidden="false" customHeight="false" outlineLevel="0" collapsed="false">
      <c r="P1141" s="1" t="e">
        <f aca="false">IF(#REF!=#REF!,IF(K1141="Stroke",IF(K1142="Stroke",IF(#REF!=#REF!,IF(Q1141=Q1142,IF((J1142-J1141)&lt;0,1000+J1142-J1141-O1141,J1142-J1141-O1141),""),""),""),""),"")</f>
        <v>#REF!</v>
      </c>
    </row>
    <row r="1142" s="1" customFormat="true" ht="15.75" hidden="false" customHeight="false" outlineLevel="0" collapsed="false">
      <c r="P1142" s="1" t="e">
        <f aca="false">IF(#REF!=#REF!,IF(K1142="Stroke",IF(K1143="Stroke",IF(#REF!=#REF!,IF(Q1142=Q1143,IF((J1143-J1142)&lt;0,1000+J1143-J1142-O1142,J1143-J1142-O1142),""),""),""),""),"")</f>
        <v>#REF!</v>
      </c>
    </row>
    <row r="1143" s="1" customFormat="true" ht="15.75" hidden="false" customHeight="false" outlineLevel="0" collapsed="false">
      <c r="P1143" s="1" t="e">
        <f aca="false">IF(#REF!=#REF!,IF(K1143="Stroke",IF(K1144="Stroke",IF(#REF!=#REF!,IF(Q1143=Q1144,IF((J1144-J1143)&lt;0,1000+J1144-J1143-O1143,J1144-J1143-O1143),""),""),""),""),"")</f>
        <v>#REF!</v>
      </c>
    </row>
    <row r="1144" s="1" customFormat="true" ht="15.75" hidden="false" customHeight="false" outlineLevel="0" collapsed="false">
      <c r="P1144" s="1" t="e">
        <f aca="false">IF(#REF!=#REF!,IF(K1144="Stroke",IF(K1145="Stroke",IF(#REF!=#REF!,IF(Q1144=Q1145,IF((J1145-J1144)&lt;0,1000+J1145-J1144-O1144,J1145-J1144-O1144),""),""),""),""),"")</f>
        <v>#REF!</v>
      </c>
    </row>
    <row r="1145" s="1" customFormat="true" ht="15.75" hidden="false" customHeight="false" outlineLevel="0" collapsed="false">
      <c r="P1145" s="1" t="e">
        <f aca="false">IF(#REF!=#REF!,IF(K1145="Stroke",IF(K1146="Stroke",IF(#REF!=#REF!,IF(Q1145=Q1146,IF((J1146-J1145)&lt;0,1000+J1146-J1145-O1145,J1146-J1145-O1145),""),""),""),""),"")</f>
        <v>#REF!</v>
      </c>
    </row>
    <row r="1146" s="1" customFormat="true" ht="15.75" hidden="false" customHeight="false" outlineLevel="0" collapsed="false">
      <c r="P1146" s="1" t="e">
        <f aca="false">IF(#REF!=#REF!,IF(K1146="Stroke",IF(K1147="Stroke",IF(#REF!=#REF!,IF(Q1146=Q1147,IF((J1147-J1146)&lt;0,1000+J1147-J1146-O1146,J1147-J1146-O1146),""),""),""),""),"")</f>
        <v>#REF!</v>
      </c>
    </row>
    <row r="1147" s="1" customFormat="true" ht="15.75" hidden="false" customHeight="false" outlineLevel="0" collapsed="false">
      <c r="P1147" s="1" t="e">
        <f aca="false">IF(#REF!=#REF!,IF(K1147="Stroke",IF(K1148="Stroke",IF(#REF!=#REF!,IF(Q1147=Q1148,IF((J1148-J1147)&lt;0,1000+J1148-J1147-O1147,J1148-J1147-O1147),""),""),""),""),"")</f>
        <v>#REF!</v>
      </c>
    </row>
    <row r="1148" s="1" customFormat="true" ht="15.75" hidden="false" customHeight="false" outlineLevel="0" collapsed="false">
      <c r="P1148" s="1" t="e">
        <f aca="false">IF(#REF!=#REF!,IF(K1148="Stroke",IF(K1149="Stroke",IF(#REF!=#REF!,IF(Q1148=Q1149,IF((J1149-J1148)&lt;0,1000+J1149-J1148-O1148,J1149-J1148-O1148),""),""),""),""),"")</f>
        <v>#REF!</v>
      </c>
    </row>
    <row r="1149" s="1" customFormat="true" ht="15.75" hidden="false" customHeight="false" outlineLevel="0" collapsed="false">
      <c r="P1149" s="1" t="e">
        <f aca="false">IF(#REF!=#REF!,IF(K1149="Stroke",IF(K1150="Stroke",IF(#REF!=#REF!,IF(Q1149=Q1150,IF((J1150-J1149)&lt;0,1000+J1150-J1149-O1149,J1150-J1149-O1149),""),""),""),""),"")</f>
        <v>#REF!</v>
      </c>
    </row>
    <row r="1150" s="1" customFormat="true" ht="15.75" hidden="false" customHeight="false" outlineLevel="0" collapsed="false">
      <c r="P1150" s="1" t="e">
        <f aca="false">IF(#REF!=#REF!,IF(K1150="Stroke",IF(K1151="Stroke",IF(#REF!=#REF!,IF(Q1150=Q1151,IF((J1151-J1150)&lt;0,1000+J1151-J1150-O1150,J1151-J1150-O1150),""),""),""),""),"")</f>
        <v>#REF!</v>
      </c>
    </row>
    <row r="1151" s="1" customFormat="true" ht="15.75" hidden="false" customHeight="false" outlineLevel="0" collapsed="false">
      <c r="P1151" s="1" t="e">
        <f aca="false">IF(#REF!=#REF!,IF(K1151="Stroke",IF(K1152="Stroke",IF(#REF!=#REF!,IF(Q1151=Q1152,IF((J1152-J1151)&lt;0,1000+J1152-J1151-O1151,J1152-J1151-O1151),""),""),""),""),"")</f>
        <v>#REF!</v>
      </c>
    </row>
    <row r="1152" s="1" customFormat="true" ht="15.75" hidden="false" customHeight="false" outlineLevel="0" collapsed="false">
      <c r="P1152" s="1" t="e">
        <f aca="false">IF(#REF!=#REF!,IF(K1152="Stroke",IF(K1153="Stroke",IF(#REF!=#REF!,IF(Q1152=Q1153,IF((J1153-J1152)&lt;0,1000+J1153-J1152-O1152,J1153-J1152-O1152),""),""),""),""),"")</f>
        <v>#REF!</v>
      </c>
    </row>
    <row r="1153" s="1" customFormat="true" ht="15.75" hidden="false" customHeight="false" outlineLevel="0" collapsed="false">
      <c r="P1153" s="1" t="e">
        <f aca="false">IF(#REF!=#REF!,IF(K1153="Stroke",IF(K1154="Stroke",IF(#REF!=#REF!,IF(Q1153=Q1154,IF((J1154-J1153)&lt;0,1000+J1154-J1153-O1153,J1154-J1153-O1153),""),""),""),""),"")</f>
        <v>#REF!</v>
      </c>
    </row>
    <row r="1154" s="1" customFormat="true" ht="15.75" hidden="false" customHeight="false" outlineLevel="0" collapsed="false">
      <c r="P1154" s="1" t="e">
        <f aca="false">IF(#REF!=#REF!,IF(K1154="Stroke",IF(K1155="Stroke",IF(#REF!=#REF!,IF(Q1154=Q1155,IF((J1155-J1154)&lt;0,1000+J1155-J1154-O1154,J1155-J1154-O1154),""),""),""),""),"")</f>
        <v>#REF!</v>
      </c>
    </row>
    <row r="1155" s="1" customFormat="true" ht="15.75" hidden="false" customHeight="false" outlineLevel="0" collapsed="false">
      <c r="P1155" s="1" t="e">
        <f aca="false">IF(#REF!=#REF!,IF(K1155="Stroke",IF(K1156="Stroke",IF(#REF!=#REF!,IF(Q1155=Q1156,IF((J1156-J1155)&lt;0,1000+J1156-J1155-O1155,J1156-J1155-O1155),""),""),""),""),"")</f>
        <v>#REF!</v>
      </c>
    </row>
    <row r="1156" s="1" customFormat="true" ht="15.75" hidden="false" customHeight="false" outlineLevel="0" collapsed="false">
      <c r="P1156" s="1" t="e">
        <f aca="false">IF(#REF!=#REF!,IF(K1156="Stroke",IF(K1157="Stroke",IF(#REF!=#REF!,IF(Q1156=Q1157,IF((J1157-J1156)&lt;0,1000+J1157-J1156-O1156,J1157-J1156-O1156),""),""),""),""),"")</f>
        <v>#REF!</v>
      </c>
    </row>
    <row r="1157" s="1" customFormat="true" ht="15.75" hidden="false" customHeight="false" outlineLevel="0" collapsed="false">
      <c r="P1157" s="1" t="e">
        <f aca="false">IF(#REF!=#REF!,IF(K1157="Stroke",IF(K1158="Stroke",IF(#REF!=#REF!,IF(Q1157=Q1158,IF((J1158-J1157)&lt;0,1000+J1158-J1157-O1157,J1158-J1157-O1157),""),""),""),""),"")</f>
        <v>#REF!</v>
      </c>
    </row>
    <row r="1158" s="1" customFormat="true" ht="15.75" hidden="false" customHeight="false" outlineLevel="0" collapsed="false">
      <c r="P1158" s="1" t="e">
        <f aca="false">IF(#REF!=#REF!,IF(K1158="Stroke",IF(K1159="Stroke",IF(#REF!=#REF!,IF(Q1158=Q1159,IF((J1159-J1158)&lt;0,1000+J1159-J1158-O1158,J1159-J1158-O1158),""),""),""),""),"")</f>
        <v>#REF!</v>
      </c>
    </row>
    <row r="1159" s="1" customFormat="true" ht="15.75" hidden="false" customHeight="false" outlineLevel="0" collapsed="false">
      <c r="P1159" s="1" t="e">
        <f aca="false">IF(#REF!=#REF!,IF(K1159="Stroke",IF(K1160="Stroke",IF(#REF!=#REF!,IF(Q1159=Q1160,IF((J1160-J1159)&lt;0,1000+J1160-J1159-O1159,J1160-J1159-O1159),""),""),""),""),"")</f>
        <v>#REF!</v>
      </c>
    </row>
    <row r="1160" s="1" customFormat="true" ht="15.75" hidden="false" customHeight="false" outlineLevel="0" collapsed="false">
      <c r="P1160" s="1" t="e">
        <f aca="false">IF(#REF!=#REF!,IF(K1160="Stroke",IF(K1161="Stroke",IF(#REF!=#REF!,IF(Q1160=Q1161,IF((J1161-J1160)&lt;0,1000+J1161-J1160-O1160,J1161-J1160-O1160),""),""),""),""),"")</f>
        <v>#REF!</v>
      </c>
    </row>
    <row r="1161" s="1" customFormat="true" ht="15.75" hidden="false" customHeight="false" outlineLevel="0" collapsed="false">
      <c r="P1161" s="1" t="e">
        <f aca="false">IF(#REF!=#REF!,IF(K1161="Stroke",IF(K1162="Stroke",IF(#REF!=#REF!,IF(Q1161=Q1162,IF((J1162-J1161)&lt;0,1000+J1162-J1161-O1161,J1162-J1161-O1161),""),""),""),""),"")</f>
        <v>#REF!</v>
      </c>
    </row>
    <row r="1162" s="1" customFormat="true" ht="15.75" hidden="false" customHeight="false" outlineLevel="0" collapsed="false">
      <c r="P1162" s="1" t="e">
        <f aca="false">IF(#REF!=#REF!,IF(K1162="Stroke",IF(K1163="Stroke",IF(#REF!=#REF!,IF(Q1162=Q1163,IF((J1163-J1162)&lt;0,1000+J1163-J1162-O1162,J1163-J1162-O1162),""),""),""),""),"")</f>
        <v>#REF!</v>
      </c>
    </row>
    <row r="1163" s="1" customFormat="true" ht="15.75" hidden="false" customHeight="false" outlineLevel="0" collapsed="false">
      <c r="P1163" s="1" t="e">
        <f aca="false">IF(#REF!=#REF!,IF(K1163="Stroke",IF(K1164="Stroke",IF(#REF!=#REF!,IF(Q1163=Q1164,IF((J1164-J1163)&lt;0,1000+J1164-J1163-O1163,J1164-J1163-O1163),""),""),""),""),"")</f>
        <v>#REF!</v>
      </c>
    </row>
    <row r="1164" s="1" customFormat="true" ht="15.75" hidden="false" customHeight="false" outlineLevel="0" collapsed="false">
      <c r="P1164" s="1" t="e">
        <f aca="false">IF(#REF!=#REF!,IF(K1164="Stroke",IF(K1165="Stroke",IF(#REF!=#REF!,IF(Q1164=Q1165,IF((J1165-J1164)&lt;0,1000+J1165-J1164-O1164,J1165-J1164-O1164),""),""),""),""),"")</f>
        <v>#REF!</v>
      </c>
    </row>
    <row r="1165" s="1" customFormat="true" ht="15.75" hidden="false" customHeight="false" outlineLevel="0" collapsed="false">
      <c r="P1165" s="1" t="e">
        <f aca="false">IF(#REF!=#REF!,IF(K1165="Stroke",IF(K1166="Stroke",IF(#REF!=#REF!,IF(Q1165=Q1166,IF((J1166-J1165)&lt;0,1000+J1166-J1165-O1165,J1166-J1165-O1165),""),""),""),""),"")</f>
        <v>#REF!</v>
      </c>
    </row>
    <row r="1166" s="1" customFormat="true" ht="15.75" hidden="false" customHeight="false" outlineLevel="0" collapsed="false">
      <c r="P1166" s="1" t="e">
        <f aca="false">IF(#REF!=#REF!,IF(K1166="Stroke",IF(K1167="Stroke",IF(#REF!=#REF!,IF(Q1166=Q1167,IF((J1167-J1166)&lt;0,1000+J1167-J1166-O1166,J1167-J1166-O1166),""),""),""),""),"")</f>
        <v>#REF!</v>
      </c>
    </row>
    <row r="1167" s="1" customFormat="true" ht="15.75" hidden="false" customHeight="false" outlineLevel="0" collapsed="false">
      <c r="P1167" s="1" t="e">
        <f aca="false">IF(#REF!=#REF!,IF(K1167="Stroke",IF(K1168="Stroke",IF(#REF!=#REF!,IF(Q1167=Q1168,IF((J1168-J1167)&lt;0,1000+J1168-J1167-O1167,J1168-J1167-O1167),""),""),""),""),"")</f>
        <v>#REF!</v>
      </c>
    </row>
    <row r="1168" s="1" customFormat="true" ht="15.75" hidden="false" customHeight="false" outlineLevel="0" collapsed="false">
      <c r="P1168" s="1" t="e">
        <f aca="false">IF(#REF!=#REF!,IF(K1168="Stroke",IF(K1169="Stroke",IF(#REF!=#REF!,IF(Q1168=Q1169,IF((J1169-J1168)&lt;0,1000+J1169-J1168-O1168,J1169-J1168-O1168),""),""),""),""),"")</f>
        <v>#REF!</v>
      </c>
    </row>
    <row r="1169" s="1" customFormat="true" ht="15.75" hidden="false" customHeight="false" outlineLevel="0" collapsed="false">
      <c r="P1169" s="1" t="e">
        <f aca="false">IF(#REF!=#REF!,IF(K1169="Stroke",IF(K1170="Stroke",IF(#REF!=#REF!,IF(Q1169=Q1170,IF((J1170-J1169)&lt;0,1000+J1170-J1169-O1169,J1170-J1169-O1169),""),""),""),""),"")</f>
        <v>#REF!</v>
      </c>
    </row>
    <row r="1170" s="1" customFormat="true" ht="15.75" hidden="false" customHeight="false" outlineLevel="0" collapsed="false">
      <c r="P1170" s="1" t="e">
        <f aca="false">IF(#REF!=#REF!,IF(K1170="Stroke",IF(K1171="Stroke",IF(#REF!=#REF!,IF(Q1170=Q1171,IF((J1171-J1170)&lt;0,1000+J1171-J1170-O1170,J1171-J1170-O1170),""),""),""),""),"")</f>
        <v>#REF!</v>
      </c>
    </row>
    <row r="1171" s="1" customFormat="true" ht="15.75" hidden="false" customHeight="false" outlineLevel="0" collapsed="false">
      <c r="P1171" s="1" t="e">
        <f aca="false">IF(#REF!=#REF!,IF(K1171="Stroke",IF(K1172="Stroke",IF(#REF!=#REF!,IF(Q1171=Q1172,IF((J1172-J1171)&lt;0,1000+J1172-J1171-O1171,J1172-J1171-O1171),""),""),""),""),"")</f>
        <v>#REF!</v>
      </c>
    </row>
    <row r="1172" s="1" customFormat="true" ht="15.75" hidden="false" customHeight="false" outlineLevel="0" collapsed="false">
      <c r="P1172" s="1" t="e">
        <f aca="false">IF(#REF!=#REF!,IF(K1172="Stroke",IF(K1173="Stroke",IF(#REF!=#REF!,IF(Q1172=Q1173,IF((J1173-J1172)&lt;0,1000+J1173-J1172-O1172,J1173-J1172-O1172),""),""),""),""),"")</f>
        <v>#REF!</v>
      </c>
    </row>
    <row r="1173" s="1" customFormat="true" ht="15.75" hidden="false" customHeight="false" outlineLevel="0" collapsed="false">
      <c r="P1173" s="1" t="e">
        <f aca="false">IF(#REF!=#REF!,IF(K1173="Stroke",IF(K1174="Stroke",IF(#REF!=#REF!,IF(Q1173=Q1174,IF((J1174-J1173)&lt;0,1000+J1174-J1173-O1173,J1174-J1173-O1173),""),""),""),""),"")</f>
        <v>#REF!</v>
      </c>
    </row>
    <row r="1174" s="1" customFormat="true" ht="15.75" hidden="false" customHeight="false" outlineLevel="0" collapsed="false">
      <c r="P1174" s="1" t="e">
        <f aca="false">IF(#REF!=#REF!,IF(K1174="Stroke",IF(K1175="Stroke",IF(#REF!=#REF!,IF(Q1174=Q1175,IF((J1175-J1174)&lt;0,1000+J1175-J1174-O1174,J1175-J1174-O1174),""),""),""),""),"")</f>
        <v>#REF!</v>
      </c>
    </row>
    <row r="1175" s="1" customFormat="true" ht="15.75" hidden="false" customHeight="false" outlineLevel="0" collapsed="false">
      <c r="P1175" s="1" t="e">
        <f aca="false">IF(#REF!=#REF!,IF(K1175="Stroke",IF(K1176="Stroke",IF(#REF!=#REF!,IF(Q1175=Q1176,IF((J1176-J1175)&lt;0,1000+J1176-J1175-O1175,J1176-J1175-O1175),""),""),""),""),"")</f>
        <v>#REF!</v>
      </c>
    </row>
    <row r="1176" s="1" customFormat="true" ht="15.75" hidden="false" customHeight="false" outlineLevel="0" collapsed="false">
      <c r="P1176" s="1" t="e">
        <f aca="false">IF(#REF!=#REF!,IF(K1176="Stroke",IF(K1177="Stroke",IF(#REF!=#REF!,IF(Q1176=Q1177,IF((J1177-J1176)&lt;0,1000+J1177-J1176-O1176,J1177-J1176-O1176),""),""),""),""),"")</f>
        <v>#REF!</v>
      </c>
    </row>
    <row r="1177" s="1" customFormat="true" ht="15.75" hidden="false" customHeight="false" outlineLevel="0" collapsed="false">
      <c r="P1177" s="1" t="e">
        <f aca="false">IF(#REF!=#REF!,IF(K1177="Stroke",IF(K1178="Stroke",IF(#REF!=#REF!,IF(Q1177=Q1178,IF((J1178-J1177)&lt;0,1000+J1178-J1177-O1177,J1178-J1177-O1177),""),""),""),""),"")</f>
        <v>#REF!</v>
      </c>
    </row>
    <row r="1178" s="1" customFormat="true" ht="15.75" hidden="false" customHeight="false" outlineLevel="0" collapsed="false">
      <c r="P1178" s="1" t="e">
        <f aca="false">IF(#REF!=#REF!,IF(K1178="Stroke",IF(K1179="Stroke",IF(#REF!=#REF!,IF(Q1178=Q1179,IF((J1179-J1178)&lt;0,1000+J1179-J1178-O1178,J1179-J1178-O1178),""),""),""),""),"")</f>
        <v>#REF!</v>
      </c>
    </row>
    <row r="1179" s="1" customFormat="true" ht="15.75" hidden="false" customHeight="false" outlineLevel="0" collapsed="false">
      <c r="P1179" s="1" t="e">
        <f aca="false">IF(#REF!=#REF!,IF(K1179="Stroke",IF(K1180="Stroke",IF(#REF!=#REF!,IF(Q1179=Q1180,IF((J1180-J1179)&lt;0,1000+J1180-J1179-O1179,J1180-J1179-O1179),""),""),""),""),"")</f>
        <v>#REF!</v>
      </c>
    </row>
    <row r="1180" s="1" customFormat="true" ht="15.75" hidden="false" customHeight="false" outlineLevel="0" collapsed="false">
      <c r="P1180" s="1" t="e">
        <f aca="false">IF(#REF!=#REF!,IF(K1180="Stroke",IF(K1181="Stroke",IF(#REF!=#REF!,IF(Q1180=Q1181,IF((J1181-J1180)&lt;0,1000+J1181-J1180-O1180,J1181-J1180-O1180),""),""),""),""),"")</f>
        <v>#REF!</v>
      </c>
    </row>
    <row r="1181" s="1" customFormat="true" ht="15.75" hidden="false" customHeight="false" outlineLevel="0" collapsed="false">
      <c r="P1181" s="1" t="e">
        <f aca="false">IF(#REF!=#REF!,IF(K1181="Stroke",IF(K1182="Stroke",IF(#REF!=#REF!,IF(Q1181=Q1182,IF((J1182-J1181)&lt;0,1000+J1182-J1181-O1181,J1182-J1181-O1181),""),""),""),""),"")</f>
        <v>#REF!</v>
      </c>
    </row>
    <row r="1182" s="1" customFormat="true" ht="15.75" hidden="false" customHeight="false" outlineLevel="0" collapsed="false">
      <c r="P1182" s="1" t="e">
        <f aca="false">IF(#REF!=#REF!,IF(K1182="Stroke",IF(K1183="Stroke",IF(#REF!=#REF!,IF(Q1182=Q1183,IF((J1183-J1182)&lt;0,1000+J1183-J1182-O1182,J1183-J1182-O1182),""),""),""),""),"")</f>
        <v>#REF!</v>
      </c>
    </row>
    <row r="1183" s="1" customFormat="true" ht="15.75" hidden="false" customHeight="false" outlineLevel="0" collapsed="false">
      <c r="P1183" s="1" t="e">
        <f aca="false">IF(#REF!=#REF!,IF(K1183="Stroke",IF(K1184="Stroke",IF(#REF!=#REF!,IF(Q1183=Q1184,IF((J1184-J1183)&lt;0,1000+J1184-J1183-O1183,J1184-J1183-O1183),""),""),""),""),"")</f>
        <v>#REF!</v>
      </c>
    </row>
    <row r="1184" s="1" customFormat="true" ht="15.75" hidden="false" customHeight="false" outlineLevel="0" collapsed="false">
      <c r="P1184" s="1" t="e">
        <f aca="false">IF(#REF!=#REF!,IF(K1184="Stroke",IF(K1185="Stroke",IF(#REF!=#REF!,IF(Q1184=Q1185,IF((J1185-J1184)&lt;0,1000+J1185-J1184-O1184,J1185-J1184-O1184),""),""),""),""),"")</f>
        <v>#REF!</v>
      </c>
    </row>
    <row r="1185" s="1" customFormat="true" ht="15.75" hidden="false" customHeight="false" outlineLevel="0" collapsed="false">
      <c r="P1185" s="1" t="e">
        <f aca="false">IF(#REF!=#REF!,IF(K1185="Stroke",IF(K1186="Stroke",IF(#REF!=#REF!,IF(Q1185=Q1186,IF((J1186-J1185)&lt;0,1000+J1186-J1185-O1185,J1186-J1185-O1185),""),""),""),""),"")</f>
        <v>#REF!</v>
      </c>
    </row>
    <row r="1186" s="1" customFormat="true" ht="15.75" hidden="false" customHeight="false" outlineLevel="0" collapsed="false">
      <c r="P1186" s="1" t="e">
        <f aca="false">IF(#REF!=#REF!,IF(K1186="Stroke",IF(K1187="Stroke",IF(#REF!=#REF!,IF(Q1186=Q1187,IF((J1187-J1186)&lt;0,1000+J1187-J1186-O1186,J1187-J1186-O1186),""),""),""),""),"")</f>
        <v>#REF!</v>
      </c>
    </row>
    <row r="1187" s="1" customFormat="true" ht="15.75" hidden="false" customHeight="false" outlineLevel="0" collapsed="false">
      <c r="P1187" s="1" t="e">
        <f aca="false">IF(#REF!=#REF!,IF(K1187="Stroke",IF(K1188="Stroke",IF(#REF!=#REF!,IF(Q1187=Q1188,IF((J1188-J1187)&lt;0,1000+J1188-J1187-O1187,J1188-J1187-O1187),""),""),""),""),"")</f>
        <v>#REF!</v>
      </c>
    </row>
    <row r="1188" s="1" customFormat="true" ht="15.75" hidden="false" customHeight="false" outlineLevel="0" collapsed="false">
      <c r="P1188" s="1" t="e">
        <f aca="false">IF(#REF!=#REF!,IF(K1188="Stroke",IF(K1189="Stroke",IF(#REF!=#REF!,IF(Q1188=Q1189,IF((J1189-J1188)&lt;0,1000+J1189-J1188-O1188,J1189-J1188-O1188),""),""),""),""),"")</f>
        <v>#REF!</v>
      </c>
    </row>
    <row r="1189" s="1" customFormat="true" ht="15.75" hidden="false" customHeight="false" outlineLevel="0" collapsed="false">
      <c r="P1189" s="1" t="e">
        <f aca="false">IF(#REF!=#REF!,IF(K1189="Stroke",IF(K1190="Stroke",IF(#REF!=#REF!,IF(Q1189=Q1190,IF((J1190-J1189)&lt;0,1000+J1190-J1189-O1189,J1190-J1189-O1189),""),""),""),""),"")</f>
        <v>#REF!</v>
      </c>
    </row>
    <row r="1190" s="1" customFormat="true" ht="15.75" hidden="false" customHeight="false" outlineLevel="0" collapsed="false">
      <c r="P1190" s="1" t="e">
        <f aca="false">IF(#REF!=#REF!,IF(K1190="Stroke",IF(K1191="Stroke",IF(#REF!=#REF!,IF(Q1190=Q1191,IF((J1191-J1190)&lt;0,1000+J1191-J1190-O1190,J1191-J1190-O1190),""),""),""),""),"")</f>
        <v>#REF!</v>
      </c>
    </row>
    <row r="1191" s="1" customFormat="true" ht="15.75" hidden="false" customHeight="false" outlineLevel="0" collapsed="false">
      <c r="P1191" s="1" t="e">
        <f aca="false">IF(#REF!=#REF!,IF(K1191="Stroke",IF(K1192="Stroke",IF(#REF!=#REF!,IF(Q1191=Q1192,IF((J1192-J1191)&lt;0,1000+J1192-J1191-O1191,J1192-J1191-O1191),""),""),""),""),"")</f>
        <v>#REF!</v>
      </c>
    </row>
    <row r="1192" s="1" customFormat="true" ht="15.75" hidden="false" customHeight="false" outlineLevel="0" collapsed="false">
      <c r="P1192" s="1" t="e">
        <f aca="false">IF(#REF!=#REF!,IF(K1192="Stroke",IF(K1193="Stroke",IF(#REF!=#REF!,IF(Q1192=Q1193,IF((J1193-J1192)&lt;0,1000+J1193-J1192-O1192,J1193-J1192-O1192),""),""),""),""),"")</f>
        <v>#REF!</v>
      </c>
    </row>
    <row r="1193" s="1" customFormat="true" ht="15.75" hidden="false" customHeight="false" outlineLevel="0" collapsed="false">
      <c r="P1193" s="1" t="e">
        <f aca="false">IF(#REF!=#REF!,IF(K1193="Stroke",IF(K1194="Stroke",IF(#REF!=#REF!,IF(Q1193=Q1194,IF((J1194-J1193)&lt;0,1000+J1194-J1193-O1193,J1194-J1193-O1193),""),""),""),""),"")</f>
        <v>#REF!</v>
      </c>
    </row>
    <row r="1194" s="1" customFormat="true" ht="15.75" hidden="false" customHeight="false" outlineLevel="0" collapsed="false">
      <c r="P1194" s="1" t="e">
        <f aca="false">IF(#REF!=#REF!,IF(K1194="Stroke",IF(K1195="Stroke",IF(#REF!=#REF!,IF(Q1194=Q1195,IF((J1195-J1194)&lt;0,1000+J1195-J1194-O1194,J1195-J1194-O1194),""),""),""),""),"")</f>
        <v>#REF!</v>
      </c>
    </row>
    <row r="1195" s="1" customFormat="true" ht="15.75" hidden="false" customHeight="false" outlineLevel="0" collapsed="false">
      <c r="P1195" s="1" t="e">
        <f aca="false">IF(#REF!=#REF!,IF(K1195="Stroke",IF(K1196="Stroke",IF(#REF!=#REF!,IF(Q1195=Q1196,IF((J1196-J1195)&lt;0,1000+J1196-J1195-O1195,J1196-J1195-O1195),""),""),""),""),"")</f>
        <v>#REF!</v>
      </c>
    </row>
    <row r="1196" s="1" customFormat="true" ht="15.75" hidden="false" customHeight="false" outlineLevel="0" collapsed="false">
      <c r="P1196" s="1" t="e">
        <f aca="false">IF(#REF!=#REF!,IF(K1196="Stroke",IF(K1197="Stroke",IF(#REF!=#REF!,IF(Q1196=Q1197,IF((J1197-J1196)&lt;0,1000+J1197-J1196-O1196,J1197-J1196-O1196),""),""),""),""),"")</f>
        <v>#REF!</v>
      </c>
    </row>
    <row r="1197" s="1" customFormat="true" ht="15.75" hidden="false" customHeight="false" outlineLevel="0" collapsed="false">
      <c r="P1197" s="1" t="e">
        <f aca="false">IF(#REF!=#REF!,IF(K1197="Stroke",IF(K1198="Stroke",IF(#REF!=#REF!,IF(Q1197=Q1198,IF((J1198-J1197)&lt;0,1000+J1198-J1197-O1197,J1198-J1197-O1197),""),""),""),""),"")</f>
        <v>#REF!</v>
      </c>
    </row>
    <row r="1198" s="1" customFormat="true" ht="15.75" hidden="false" customHeight="false" outlineLevel="0" collapsed="false">
      <c r="P1198" s="1" t="e">
        <f aca="false">IF(#REF!=#REF!,IF(K1198="Stroke",IF(K1199="Stroke",IF(#REF!=#REF!,IF(Q1198=Q1199,IF((J1199-J1198)&lt;0,1000+J1199-J1198-O1198,J1199-J1198-O1198),""),""),""),""),"")</f>
        <v>#REF!</v>
      </c>
    </row>
    <row r="1199" s="1" customFormat="true" ht="15.75" hidden="false" customHeight="false" outlineLevel="0" collapsed="false">
      <c r="P1199" s="1" t="e">
        <f aca="false">IF(#REF!=#REF!,IF(K1199="Stroke",IF(K1200="Stroke",IF(#REF!=#REF!,IF(Q1199=Q1200,IF((J1200-J1199)&lt;0,1000+J1200-J1199-O1199,J1200-J1199-O1199),""),""),""),""),"")</f>
        <v>#REF!</v>
      </c>
    </row>
    <row r="1200" s="1" customFormat="true" ht="15.75" hidden="false" customHeight="false" outlineLevel="0" collapsed="false">
      <c r="P1200" s="1" t="e">
        <f aca="false">IF(#REF!=#REF!,IF(K1200="Stroke",IF(K1201="Stroke",IF(#REF!=#REF!,IF(Q1200=Q1201,IF((J1201-J1200)&lt;0,1000+J1201-J1200-O1200,J1201-J1200-O1200),""),""),""),""),"")</f>
        <v>#REF!</v>
      </c>
    </row>
    <row r="1201" s="1" customFormat="true" ht="15.75" hidden="false" customHeight="false" outlineLevel="0" collapsed="false">
      <c r="P1201" s="1" t="e">
        <f aca="false">IF(#REF!=#REF!,IF(K1201="Stroke",IF(K1202="Stroke",IF(#REF!=#REF!,IF(Q1201=Q1202,IF((J1202-J1201)&lt;0,1000+J1202-J1201-O1201,J1202-J1201-O1201),""),""),""),""),"")</f>
        <v>#REF!</v>
      </c>
    </row>
    <row r="1202" s="1" customFormat="true" ht="15.75" hidden="false" customHeight="false" outlineLevel="0" collapsed="false">
      <c r="P1202" s="1" t="e">
        <f aca="false">IF(#REF!=#REF!,IF(K1202="Stroke",IF(K1203="Stroke",IF(#REF!=#REF!,IF(Q1202=Q1203,IF((J1203-J1202)&lt;0,1000+J1203-J1202-O1202,J1203-J1202-O1202),""),""),""),""),"")</f>
        <v>#REF!</v>
      </c>
    </row>
    <row r="1203" s="1" customFormat="true" ht="15.75" hidden="false" customHeight="false" outlineLevel="0" collapsed="false">
      <c r="P1203" s="1" t="e">
        <f aca="false">IF(#REF!=#REF!,IF(K1203="Stroke",IF(K1204="Stroke",IF(#REF!=#REF!,IF(Q1203=Q1204,IF((J1204-J1203)&lt;0,1000+J1204-J1203-O1203,J1204-J1203-O1203),""),""),""),""),"")</f>
        <v>#REF!</v>
      </c>
    </row>
    <row r="1204" s="1" customFormat="true" ht="15.75" hidden="false" customHeight="false" outlineLevel="0" collapsed="false">
      <c r="P1204" s="1" t="e">
        <f aca="false">IF(#REF!=#REF!,IF(K1204="Stroke",IF(K1205="Stroke",IF(#REF!=#REF!,IF(Q1204=Q1205,IF((J1205-J1204)&lt;0,1000+J1205-J1204-O1204,J1205-J1204-O1204),""),""),""),""),"")</f>
        <v>#REF!</v>
      </c>
    </row>
    <row r="1205" s="1" customFormat="true" ht="15.75" hidden="false" customHeight="false" outlineLevel="0" collapsed="false">
      <c r="P1205" s="1" t="e">
        <f aca="false">IF(#REF!=#REF!,IF(K1205="Stroke",IF(K1206="Stroke",IF(#REF!=#REF!,IF(Q1205=Q1206,IF((J1206-J1205)&lt;0,1000+J1206-J1205-O1205,J1206-J1205-O1205),""),""),""),""),"")</f>
        <v>#REF!</v>
      </c>
    </row>
    <row r="1206" s="1" customFormat="true" ht="15.75" hidden="false" customHeight="false" outlineLevel="0" collapsed="false">
      <c r="P1206" s="1" t="e">
        <f aca="false">IF(#REF!=#REF!,IF(K1206="Stroke",IF(K1207="Stroke",IF(#REF!=#REF!,IF(Q1206=Q1207,IF((J1207-J1206)&lt;0,1000+J1207-J1206-O1206,J1207-J1206-O1206),""),""),""),""),"")</f>
        <v>#REF!</v>
      </c>
    </row>
    <row r="1207" s="1" customFormat="true" ht="15.75" hidden="false" customHeight="false" outlineLevel="0" collapsed="false">
      <c r="P1207" s="1" t="e">
        <f aca="false">IF(#REF!=#REF!,IF(K1207="Stroke",IF(K1208="Stroke",IF(#REF!=#REF!,IF(Q1207=Q1208,IF((J1208-J1207)&lt;0,1000+J1208-J1207-O1207,J1208-J1207-O1207),""),""),""),""),"")</f>
        <v>#REF!</v>
      </c>
    </row>
    <row r="1208" s="1" customFormat="true" ht="15.75" hidden="false" customHeight="false" outlineLevel="0" collapsed="false">
      <c r="P1208" s="1" t="e">
        <f aca="false">IF(#REF!=#REF!,IF(K1208="Stroke",IF(K1209="Stroke",IF(#REF!=#REF!,IF(Q1208=Q1209,IF((J1209-J1208)&lt;0,1000+J1209-J1208-O1208,J1209-J1208-O1208),""),""),""),""),"")</f>
        <v>#REF!</v>
      </c>
    </row>
    <row r="1209" s="1" customFormat="true" ht="15.75" hidden="false" customHeight="false" outlineLevel="0" collapsed="false">
      <c r="P1209" s="1" t="e">
        <f aca="false">IF(#REF!=#REF!,IF(K1209="Stroke",IF(K1210="Stroke",IF(#REF!=#REF!,IF(Q1209=Q1210,IF((J1210-J1209)&lt;0,1000+J1210-J1209-O1209,J1210-J1209-O1209),""),""),""),""),"")</f>
        <v>#REF!</v>
      </c>
    </row>
    <row r="1210" s="1" customFormat="true" ht="15.75" hidden="false" customHeight="false" outlineLevel="0" collapsed="false">
      <c r="P1210" s="1" t="e">
        <f aca="false">IF(#REF!=#REF!,IF(K1210="Stroke",IF(K1211="Stroke",IF(#REF!=#REF!,IF(Q1210=Q1211,IF((J1211-J1210)&lt;0,1000+J1211-J1210-O1210,J1211-J1210-O1210),""),""),""),""),"")</f>
        <v>#REF!</v>
      </c>
    </row>
    <row r="1211" s="1" customFormat="true" ht="15.75" hidden="false" customHeight="false" outlineLevel="0" collapsed="false">
      <c r="P1211" s="1" t="e">
        <f aca="false">IF(#REF!=#REF!,IF(K1211="Stroke",IF(K1212="Stroke",IF(#REF!=#REF!,IF(Q1211=Q1212,IF((J1212-J1211)&lt;0,1000+J1212-J1211-O1211,J1212-J1211-O1211),""),""),""),""),"")</f>
        <v>#REF!</v>
      </c>
    </row>
    <row r="1212" s="1" customFormat="true" ht="15.75" hidden="false" customHeight="false" outlineLevel="0" collapsed="false">
      <c r="P1212" s="1" t="e">
        <f aca="false">IF(#REF!=#REF!,IF(K1212="Stroke",IF(K1213="Stroke",IF(#REF!=#REF!,IF(Q1212=Q1213,IF((J1213-J1212)&lt;0,1000+J1213-J1212-O1212,J1213-J1212-O1212),""),""),""),""),"")</f>
        <v>#REF!</v>
      </c>
    </row>
    <row r="1213" s="1" customFormat="true" ht="15.75" hidden="false" customHeight="false" outlineLevel="0" collapsed="false">
      <c r="P1213" s="1" t="e">
        <f aca="false">IF(#REF!=#REF!,IF(K1213="Stroke",IF(K1214="Stroke",IF(#REF!=#REF!,IF(Q1213=Q1214,IF((J1214-J1213)&lt;0,1000+J1214-J1213-O1213,J1214-J1213-O1213),""),""),""),""),"")</f>
        <v>#REF!</v>
      </c>
    </row>
    <row r="1214" s="1" customFormat="true" ht="15.75" hidden="false" customHeight="false" outlineLevel="0" collapsed="false">
      <c r="P1214" s="1" t="e">
        <f aca="false">IF(#REF!=#REF!,IF(K1214="Stroke",IF(K1215="Stroke",IF(#REF!=#REF!,IF(Q1214=Q1215,IF((J1215-J1214)&lt;0,1000+J1215-J1214-O1214,J1215-J1214-O1214),""),""),""),""),"")</f>
        <v>#REF!</v>
      </c>
    </row>
    <row r="1215" s="1" customFormat="true" ht="15.75" hidden="false" customHeight="false" outlineLevel="0" collapsed="false">
      <c r="P1215" s="1" t="e">
        <f aca="false">IF(#REF!=#REF!,IF(K1215="Stroke",IF(K1216="Stroke",IF(#REF!=#REF!,IF(Q1215=Q1216,IF((J1216-J1215)&lt;0,1000+J1216-J1215-O1215,J1216-J1215-O1215),""),""),""),""),"")</f>
        <v>#REF!</v>
      </c>
    </row>
    <row r="1216" s="1" customFormat="true" ht="15.75" hidden="false" customHeight="false" outlineLevel="0" collapsed="false">
      <c r="P1216" s="1" t="e">
        <f aca="false">IF(#REF!=#REF!,IF(K1216="Stroke",IF(K1217="Stroke",IF(#REF!=#REF!,IF(Q1216=Q1217,IF((J1217-J1216)&lt;0,1000+J1217-J1216-O1216,J1217-J1216-O1216),""),""),""),""),"")</f>
        <v>#REF!</v>
      </c>
    </row>
    <row r="1217" s="1" customFormat="true" ht="15.75" hidden="false" customHeight="false" outlineLevel="0" collapsed="false">
      <c r="P1217" s="1" t="e">
        <f aca="false">IF(#REF!=#REF!,IF(K1217="Stroke",IF(K1218="Stroke",IF(#REF!=#REF!,IF(Q1217=Q1218,IF((J1218-J1217)&lt;0,1000+J1218-J1217-O1217,J1218-J1217-O1217),""),""),""),""),"")</f>
        <v>#REF!</v>
      </c>
    </row>
    <row r="1218" s="1" customFormat="true" ht="15.75" hidden="false" customHeight="false" outlineLevel="0" collapsed="false">
      <c r="P1218" s="1" t="e">
        <f aca="false">IF(#REF!=#REF!,IF(K1218="Stroke",IF(K1219="Stroke",IF(#REF!=#REF!,IF(Q1218=Q1219,IF((J1219-J1218)&lt;0,1000+J1219-J1218-O1218,J1219-J1218-O1218),""),""),""),""),"")</f>
        <v>#REF!</v>
      </c>
    </row>
    <row r="1219" s="1" customFormat="true" ht="15.75" hidden="false" customHeight="false" outlineLevel="0" collapsed="false">
      <c r="P1219" s="1" t="e">
        <f aca="false">IF(#REF!=#REF!,IF(K1219="Stroke",IF(K1220="Stroke",IF(#REF!=#REF!,IF(Q1219=Q1220,IF((J1220-J1219)&lt;0,1000+J1220-J1219-O1219,J1220-J1219-O1219),""),""),""),""),"")</f>
        <v>#REF!</v>
      </c>
    </row>
    <row r="1220" s="1" customFormat="true" ht="15.75" hidden="false" customHeight="false" outlineLevel="0" collapsed="false">
      <c r="P1220" s="1" t="e">
        <f aca="false">IF(#REF!=#REF!,IF(K1220="Stroke",IF(K1221="Stroke",IF(#REF!=#REF!,IF(Q1220=Q1221,IF((J1221-J1220)&lt;0,1000+J1221-J1220-O1220,J1221-J1220-O1220),""),""),""),""),"")</f>
        <v>#REF!</v>
      </c>
    </row>
    <row r="1221" s="1" customFormat="true" ht="15.75" hidden="false" customHeight="false" outlineLevel="0" collapsed="false">
      <c r="P1221" s="1" t="e">
        <f aca="false">IF(#REF!=#REF!,IF(K1221="Stroke",IF(K1222="Stroke",IF(#REF!=#REF!,IF(Q1221=Q1222,IF((J1222-J1221)&lt;0,1000+J1222-J1221-O1221,J1222-J1221-O1221),""),""),""),""),"")</f>
        <v>#REF!</v>
      </c>
    </row>
    <row r="1222" s="1" customFormat="true" ht="15.75" hidden="false" customHeight="false" outlineLevel="0" collapsed="false">
      <c r="P1222" s="1" t="e">
        <f aca="false">IF(#REF!=#REF!,IF(K1222="Stroke",IF(K1223="Stroke",IF(#REF!=#REF!,IF(Q1222=Q1223,IF((J1223-J1222)&lt;0,1000+J1223-J1222-O1222,J1223-J1222-O1222),""),""),""),""),"")</f>
        <v>#REF!</v>
      </c>
    </row>
    <row r="1223" s="1" customFormat="true" ht="15.75" hidden="false" customHeight="false" outlineLevel="0" collapsed="false">
      <c r="P1223" s="1" t="e">
        <f aca="false">IF(#REF!=#REF!,IF(K1223="Stroke",IF(K1224="Stroke",IF(#REF!=#REF!,IF(Q1223=Q1224,IF((J1224-J1223)&lt;0,1000+J1224-J1223-O1223,J1224-J1223-O1223),""),""),""),""),"")</f>
        <v>#REF!</v>
      </c>
    </row>
    <row r="1224" s="1" customFormat="true" ht="15.75" hidden="false" customHeight="false" outlineLevel="0" collapsed="false">
      <c r="P1224" s="1" t="e">
        <f aca="false">IF(#REF!=#REF!,IF(K1224="Stroke",IF(K1225="Stroke",IF(#REF!=#REF!,IF(Q1224=Q1225,IF((J1225-J1224)&lt;0,1000+J1225-J1224-O1224,J1225-J1224-O1224),""),""),""),""),"")</f>
        <v>#REF!</v>
      </c>
    </row>
    <row r="1225" s="1" customFormat="true" ht="15.75" hidden="false" customHeight="false" outlineLevel="0" collapsed="false">
      <c r="P1225" s="1" t="e">
        <f aca="false">IF(#REF!=#REF!,IF(K1225="Stroke",IF(K1226="Stroke",IF(#REF!=#REF!,IF(Q1225=Q1226,IF((J1226-J1225)&lt;0,1000+J1226-J1225-O1225,J1226-J1225-O1225),""),""),""),""),"")</f>
        <v>#REF!</v>
      </c>
    </row>
    <row r="1226" s="1" customFormat="true" ht="15.75" hidden="false" customHeight="false" outlineLevel="0" collapsed="false">
      <c r="P1226" s="1" t="e">
        <f aca="false">IF(#REF!=#REF!,IF(K1226="Stroke",IF(K1227="Stroke",IF(#REF!=#REF!,IF(Q1226=Q1227,IF((J1227-J1226)&lt;0,1000+J1227-J1226-O1226,J1227-J1226-O1226),""),""),""),""),"")</f>
        <v>#REF!</v>
      </c>
    </row>
    <row r="1227" s="1" customFormat="true" ht="15.75" hidden="false" customHeight="false" outlineLevel="0" collapsed="false">
      <c r="P1227" s="1" t="e">
        <f aca="false">IF(#REF!=#REF!,IF(K1227="Stroke",IF(K1228="Stroke",IF(#REF!=#REF!,IF(Q1227=Q1228,IF((J1228-J1227)&lt;0,1000+J1228-J1227-O1227,J1228-J1227-O1227),""),""),""),""),"")</f>
        <v>#REF!</v>
      </c>
    </row>
    <row r="1228" s="1" customFormat="true" ht="15.75" hidden="false" customHeight="false" outlineLevel="0" collapsed="false">
      <c r="P1228" s="1" t="e">
        <f aca="false">IF(#REF!=#REF!,IF(K1228="Stroke",IF(K1229="Stroke",IF(#REF!=#REF!,IF(Q1228=Q1229,IF((J1229-J1228)&lt;0,1000+J1229-J1228-O1228,J1229-J1228-O1228),""),""),""),""),"")</f>
        <v>#REF!</v>
      </c>
    </row>
    <row r="1229" s="1" customFormat="true" ht="15.75" hidden="false" customHeight="false" outlineLevel="0" collapsed="false">
      <c r="P1229" s="1" t="e">
        <f aca="false">IF(#REF!=#REF!,IF(K1229="Stroke",IF(K1230="Stroke",IF(#REF!=#REF!,IF(Q1229=Q1230,IF((J1230-J1229)&lt;0,1000+J1230-J1229-O1229,J1230-J1229-O1229),""),""),""),""),"")</f>
        <v>#REF!</v>
      </c>
    </row>
    <row r="1230" s="1" customFormat="true" ht="15.75" hidden="false" customHeight="false" outlineLevel="0" collapsed="false">
      <c r="P1230" s="1" t="e">
        <f aca="false">IF(#REF!=#REF!,IF(K1230="Stroke",IF(K1231="Stroke",IF(#REF!=#REF!,IF(Q1230=Q1231,IF((J1231-J1230)&lt;0,1000+J1231-J1230-O1230,J1231-J1230-O1230),""),""),""),""),"")</f>
        <v>#REF!</v>
      </c>
    </row>
    <row r="1231" s="1" customFormat="true" ht="15.75" hidden="false" customHeight="false" outlineLevel="0" collapsed="false">
      <c r="P1231" s="1" t="e">
        <f aca="false">IF(#REF!=#REF!,IF(K1231="Stroke",IF(K1232="Stroke",IF(#REF!=#REF!,IF(Q1231=Q1232,IF((J1232-J1231)&lt;0,1000+J1232-J1231-O1231,J1232-J1231-O1231),""),""),""),""),"")</f>
        <v>#REF!</v>
      </c>
    </row>
    <row r="1232" s="1" customFormat="true" ht="15.75" hidden="false" customHeight="false" outlineLevel="0" collapsed="false">
      <c r="P1232" s="1" t="e">
        <f aca="false">IF(#REF!=#REF!,IF(K1232="Stroke",IF(K1233="Stroke",IF(#REF!=#REF!,IF(Q1232=Q1233,IF((J1233-J1232)&lt;0,1000+J1233-J1232-O1232,J1233-J1232-O1232),""),""),""),""),"")</f>
        <v>#REF!</v>
      </c>
    </row>
    <row r="1233" s="1" customFormat="true" ht="15.75" hidden="false" customHeight="false" outlineLevel="0" collapsed="false">
      <c r="P1233" s="1" t="e">
        <f aca="false">IF(#REF!=#REF!,IF(K1233="Stroke",IF(K1234="Stroke",IF(#REF!=#REF!,IF(Q1233=Q1234,IF((J1234-J1233)&lt;0,1000+J1234-J1233-O1233,J1234-J1233-O1233),""),""),""),""),"")</f>
        <v>#REF!</v>
      </c>
    </row>
    <row r="1234" s="1" customFormat="true" ht="15.75" hidden="false" customHeight="false" outlineLevel="0" collapsed="false">
      <c r="P1234" s="1" t="e">
        <f aca="false">IF(#REF!=#REF!,IF(K1234="Stroke",IF(K1235="Stroke",IF(#REF!=#REF!,IF(Q1234=Q1235,IF((J1235-J1234)&lt;0,1000+J1235-J1234-O1234,J1235-J1234-O1234),""),""),""),""),"")</f>
        <v>#REF!</v>
      </c>
    </row>
    <row r="1235" s="1" customFormat="true" ht="15.75" hidden="false" customHeight="false" outlineLevel="0" collapsed="false">
      <c r="P1235" s="1" t="e">
        <f aca="false">IF(#REF!=#REF!,IF(K1235="Stroke",IF(K1236="Stroke",IF(#REF!=#REF!,IF(Q1235=Q1236,IF((J1236-J1235)&lt;0,1000+J1236-J1235-O1235,J1236-J1235-O1235),""),""),""),""),"")</f>
        <v>#REF!</v>
      </c>
    </row>
    <row r="1236" s="1" customFormat="true" ht="15.75" hidden="false" customHeight="false" outlineLevel="0" collapsed="false">
      <c r="P1236" s="1" t="e">
        <f aca="false">IF(#REF!=#REF!,IF(K1236="Stroke",IF(K1237="Stroke",IF(#REF!=#REF!,IF(Q1236=Q1237,IF((J1237-J1236)&lt;0,1000+J1237-J1236-O1236,J1237-J1236-O1236),""),""),""),""),"")</f>
        <v>#REF!</v>
      </c>
    </row>
    <row r="1237" s="1" customFormat="true" ht="15.75" hidden="false" customHeight="false" outlineLevel="0" collapsed="false">
      <c r="P1237" s="1" t="e">
        <f aca="false">IF(#REF!=#REF!,IF(K1237="Stroke",IF(K1238="Stroke",IF(#REF!=#REF!,IF(Q1237=Q1238,IF((J1238-J1237)&lt;0,1000+J1238-J1237-O1237,J1238-J1237-O1237),""),""),""),""),"")</f>
        <v>#REF!</v>
      </c>
    </row>
    <row r="1238" s="1" customFormat="true" ht="15.75" hidden="false" customHeight="false" outlineLevel="0" collapsed="false">
      <c r="P1238" s="1" t="e">
        <f aca="false">IF(#REF!=#REF!,IF(K1238="Stroke",IF(K1239="Stroke",IF(#REF!=#REF!,IF(Q1238=Q1239,IF((J1239-J1238)&lt;0,1000+J1239-J1238-O1238,J1239-J1238-O1238),""),""),""),""),"")</f>
        <v>#REF!</v>
      </c>
    </row>
    <row r="1239" s="1" customFormat="true" ht="15.75" hidden="false" customHeight="false" outlineLevel="0" collapsed="false">
      <c r="P1239" s="1" t="e">
        <f aca="false">IF(#REF!=#REF!,IF(K1239="Stroke",IF(K1240="Stroke",IF(#REF!=#REF!,IF(Q1239=Q1240,IF((J1240-J1239)&lt;0,1000+J1240-J1239-O1239,J1240-J1239-O1239),""),""),""),""),"")</f>
        <v>#REF!</v>
      </c>
    </row>
    <row r="1240" s="1" customFormat="true" ht="15.75" hidden="false" customHeight="false" outlineLevel="0" collapsed="false">
      <c r="P1240" s="1" t="e">
        <f aca="false">IF(#REF!=#REF!,IF(K1240="Stroke",IF(K1241="Stroke",IF(#REF!=#REF!,IF(Q1240=Q1241,IF((J1241-J1240)&lt;0,1000+J1241-J1240-O1240,J1241-J1240-O1240),""),""),""),""),"")</f>
        <v>#REF!</v>
      </c>
    </row>
    <row r="1241" s="1" customFormat="true" ht="15.75" hidden="false" customHeight="false" outlineLevel="0" collapsed="false">
      <c r="P1241" s="1" t="e">
        <f aca="false">IF(#REF!=#REF!,IF(K1241="Stroke",IF(K1242="Stroke",IF(#REF!=#REF!,IF(Q1241=Q1242,IF((J1242-J1241)&lt;0,1000+J1242-J1241-O1241,J1242-J1241-O1241),""),""),""),""),"")</f>
        <v>#REF!</v>
      </c>
    </row>
    <row r="1242" s="1" customFormat="true" ht="15.75" hidden="false" customHeight="false" outlineLevel="0" collapsed="false">
      <c r="P1242" s="1" t="e">
        <f aca="false">IF(#REF!=#REF!,IF(K1242="Stroke",IF(K1243="Stroke",IF(#REF!=#REF!,IF(Q1242=Q1243,IF((J1243-J1242)&lt;0,1000+J1243-J1242-O1242,J1243-J1242-O1242),""),""),""),""),"")</f>
        <v>#REF!</v>
      </c>
    </row>
    <row r="1243" s="1" customFormat="true" ht="15.75" hidden="false" customHeight="false" outlineLevel="0" collapsed="false">
      <c r="P1243" s="1" t="e">
        <f aca="false">IF(#REF!=#REF!,IF(K1243="Stroke",IF(K1244="Stroke",IF(#REF!=#REF!,IF(Q1243=Q1244,IF((J1244-J1243)&lt;0,1000+J1244-J1243-O1243,J1244-J1243-O1243),""),""),""),""),"")</f>
        <v>#REF!</v>
      </c>
    </row>
    <row r="1244" s="1" customFormat="true" ht="15.75" hidden="false" customHeight="false" outlineLevel="0" collapsed="false">
      <c r="P1244" s="1" t="e">
        <f aca="false">IF(#REF!=#REF!,IF(K1244="Stroke",IF(K1245="Stroke",IF(#REF!=#REF!,IF(Q1244=Q1245,IF((J1245-J1244)&lt;0,1000+J1245-J1244-O1244,J1245-J1244-O1244),""),""),""),""),"")</f>
        <v>#REF!</v>
      </c>
    </row>
    <row r="1245" s="1" customFormat="true" ht="15.75" hidden="false" customHeight="false" outlineLevel="0" collapsed="false">
      <c r="P1245" s="1" t="e">
        <f aca="false">IF(#REF!=#REF!,IF(K1245="Stroke",IF(K1246="Stroke",IF(#REF!=#REF!,IF(Q1245=Q1246,IF((J1246-J1245)&lt;0,1000+J1246-J1245-O1245,J1246-J1245-O1245),""),""),""),""),"")</f>
        <v>#REF!</v>
      </c>
    </row>
    <row r="1246" s="1" customFormat="true" ht="15.75" hidden="false" customHeight="false" outlineLevel="0" collapsed="false">
      <c r="P1246" s="1" t="e">
        <f aca="false">IF(#REF!=#REF!,IF(K1246="Stroke",IF(K1247="Stroke",IF(#REF!=#REF!,IF(Q1246=Q1247,IF((J1247-J1246)&lt;0,1000+J1247-J1246-O1246,J1247-J1246-O1246),""),""),""),""),"")</f>
        <v>#REF!</v>
      </c>
    </row>
    <row r="1247" s="1" customFormat="true" ht="15.75" hidden="false" customHeight="false" outlineLevel="0" collapsed="false">
      <c r="P1247" s="1" t="e">
        <f aca="false">IF(#REF!=#REF!,IF(K1247="Stroke",IF(K1248="Stroke",IF(#REF!=#REF!,IF(Q1247=Q1248,IF((J1248-J1247)&lt;0,1000+J1248-J1247-O1247,J1248-J1247-O1247),""),""),""),""),"")</f>
        <v>#REF!</v>
      </c>
    </row>
    <row r="1248" s="1" customFormat="true" ht="15.75" hidden="false" customHeight="false" outlineLevel="0" collapsed="false">
      <c r="P1248" s="1" t="e">
        <f aca="false">IF(#REF!=#REF!,IF(K1248="Stroke",IF(K1249="Stroke",IF(#REF!=#REF!,IF(Q1248=Q1249,IF((J1249-J1248)&lt;0,1000+J1249-J1248-O1248,J1249-J1248-O1248),""),""),""),""),"")</f>
        <v>#REF!</v>
      </c>
    </row>
    <row r="1249" s="1" customFormat="true" ht="15.75" hidden="false" customHeight="false" outlineLevel="0" collapsed="false">
      <c r="P1249" s="1" t="e">
        <f aca="false">IF(#REF!=#REF!,IF(K1249="Stroke",IF(K1250="Stroke",IF(#REF!=#REF!,IF(Q1249=Q1250,IF((J1250-J1249)&lt;0,1000+J1250-J1249-O1249,J1250-J1249-O1249),""),""),""),""),"")</f>
        <v>#REF!</v>
      </c>
    </row>
    <row r="1250" s="1" customFormat="true" ht="15.75" hidden="false" customHeight="false" outlineLevel="0" collapsed="false">
      <c r="P1250" s="1" t="e">
        <f aca="false">IF(#REF!=#REF!,IF(K1250="Stroke",IF(K1251="Stroke",IF(#REF!=#REF!,IF(Q1250=Q1251,IF((J1251-J1250)&lt;0,1000+J1251-J1250-O1250,J1251-J1250-O1250),""),""),""),""),"")</f>
        <v>#REF!</v>
      </c>
    </row>
    <row r="1251" s="1" customFormat="true" ht="15.75" hidden="false" customHeight="false" outlineLevel="0" collapsed="false">
      <c r="P1251" s="1" t="e">
        <f aca="false">IF(#REF!=#REF!,IF(K1251="Stroke",IF(K1252="Stroke",IF(#REF!=#REF!,IF(Q1251=Q1252,IF((J1252-J1251)&lt;0,1000+J1252-J1251-O1251,J1252-J1251-O1251),""),""),""),""),"")</f>
        <v>#REF!</v>
      </c>
    </row>
    <row r="1252" s="1" customFormat="true" ht="15.75" hidden="false" customHeight="false" outlineLevel="0" collapsed="false">
      <c r="P1252" s="1" t="e">
        <f aca="false">IF(#REF!=#REF!,IF(K1252="Stroke",IF(K1253="Stroke",IF(#REF!=#REF!,IF(Q1252=Q1253,IF((J1253-J1252)&lt;0,1000+J1253-J1252-O1252,J1253-J1252-O1252),""),""),""),""),"")</f>
        <v>#REF!</v>
      </c>
    </row>
    <row r="1253" s="1" customFormat="true" ht="15.75" hidden="false" customHeight="false" outlineLevel="0" collapsed="false">
      <c r="P1253" s="1" t="e">
        <f aca="false">IF(#REF!=#REF!,IF(K1253="Stroke",IF(K1254="Stroke",IF(#REF!=#REF!,IF(Q1253=Q1254,IF((J1254-J1253)&lt;0,1000+J1254-J1253-O1253,J1254-J1253-O1253),""),""),""),""),"")</f>
        <v>#REF!</v>
      </c>
    </row>
    <row r="1254" s="1" customFormat="true" ht="15.75" hidden="false" customHeight="false" outlineLevel="0" collapsed="false">
      <c r="P1254" s="1" t="e">
        <f aca="false">IF(#REF!=#REF!,IF(K1254="Stroke",IF(K1255="Stroke",IF(#REF!=#REF!,IF(Q1254=Q1255,IF((J1255-J1254)&lt;0,1000+J1255-J1254-O1254,J1255-J1254-O1254),""),""),""),""),"")</f>
        <v>#REF!</v>
      </c>
    </row>
    <row r="1255" s="1" customFormat="true" ht="15.75" hidden="false" customHeight="false" outlineLevel="0" collapsed="false">
      <c r="P1255" s="1" t="e">
        <f aca="false">IF(#REF!=#REF!,IF(K1255="Stroke",IF(K1256="Stroke",IF(#REF!=#REF!,IF(Q1255=Q1256,IF((J1256-J1255)&lt;0,1000+J1256-J1255-O1255,J1256-J1255-O1255),""),""),""),""),"")</f>
        <v>#REF!</v>
      </c>
    </row>
    <row r="1256" s="1" customFormat="true" ht="15.75" hidden="false" customHeight="false" outlineLevel="0" collapsed="false">
      <c r="P1256" s="1" t="e">
        <f aca="false">IF(#REF!=#REF!,IF(K1256="Stroke",IF(K1257="Stroke",IF(#REF!=#REF!,IF(Q1256=Q1257,IF((J1257-J1256)&lt;0,1000+J1257-J1256-O1256,J1257-J1256-O1256),""),""),""),""),"")</f>
        <v>#REF!</v>
      </c>
    </row>
    <row r="1257" s="1" customFormat="true" ht="15.75" hidden="false" customHeight="false" outlineLevel="0" collapsed="false">
      <c r="P1257" s="1" t="e">
        <f aca="false">IF(#REF!=#REF!,IF(K1257="Stroke",IF(K1258="Stroke",IF(#REF!=#REF!,IF(Q1257=Q1258,IF((J1258-J1257)&lt;0,1000+J1258-J1257-O1257,J1258-J1257-O1257),""),""),""),""),"")</f>
        <v>#REF!</v>
      </c>
    </row>
    <row r="1258" s="1" customFormat="true" ht="15.75" hidden="false" customHeight="false" outlineLevel="0" collapsed="false">
      <c r="P1258" s="1" t="e">
        <f aca="false">IF(#REF!=#REF!,IF(K1258="Stroke",IF(K1259="Stroke",IF(#REF!=#REF!,IF(Q1258=Q1259,IF((J1259-J1258)&lt;0,1000+J1259-J1258-O1258,J1259-J1258-O1258),""),""),""),""),"")</f>
        <v>#REF!</v>
      </c>
    </row>
    <row r="1259" s="1" customFormat="true" ht="15.75" hidden="false" customHeight="false" outlineLevel="0" collapsed="false">
      <c r="P1259" s="1" t="e">
        <f aca="false">IF(#REF!=#REF!,IF(K1259="Stroke",IF(K1260="Stroke",IF(#REF!=#REF!,IF(Q1259=Q1260,IF((J1260-J1259)&lt;0,1000+J1260-J1259-O1259,J1260-J1259-O1259),""),""),""),""),"")</f>
        <v>#REF!</v>
      </c>
    </row>
    <row r="1260" s="1" customFormat="true" ht="15.75" hidden="false" customHeight="false" outlineLevel="0" collapsed="false">
      <c r="P1260" s="1" t="e">
        <f aca="false">IF(#REF!=#REF!,IF(K1260="Stroke",IF(K1261="Stroke",IF(#REF!=#REF!,IF(Q1260=Q1261,IF((J1261-J1260)&lt;0,1000+J1261-J1260-O1260,J1261-J1260-O1260),""),""),""),""),"")</f>
        <v>#REF!</v>
      </c>
    </row>
    <row r="1261" s="1" customFormat="true" ht="15.75" hidden="false" customHeight="false" outlineLevel="0" collapsed="false">
      <c r="P1261" s="1" t="e">
        <f aca="false">IF(#REF!=#REF!,IF(K1261="Stroke",IF(K1262="Stroke",IF(#REF!=#REF!,IF(Q1261=Q1262,IF((J1262-J1261)&lt;0,1000+J1262-J1261-O1261,J1262-J1261-O1261),""),""),""),""),"")</f>
        <v>#REF!</v>
      </c>
    </row>
    <row r="1262" s="1" customFormat="true" ht="15.75" hidden="false" customHeight="false" outlineLevel="0" collapsed="false">
      <c r="P1262" s="1" t="e">
        <f aca="false">IF(#REF!=#REF!,IF(K1262="Stroke",IF(K1263="Stroke",IF(#REF!=#REF!,IF(Q1262=Q1263,IF((J1263-J1262)&lt;0,1000+J1263-J1262-O1262,J1263-J1262-O1262),""),""),""),""),"")</f>
        <v>#REF!</v>
      </c>
    </row>
    <row r="1263" s="1" customFormat="true" ht="15.75" hidden="false" customHeight="false" outlineLevel="0" collapsed="false">
      <c r="P1263" s="1" t="e">
        <f aca="false">IF(#REF!=#REF!,IF(K1263="Stroke",IF(K1264="Stroke",IF(#REF!=#REF!,IF(Q1263=Q1264,IF((J1264-J1263)&lt;0,1000+J1264-J1263-O1263,J1264-J1263-O1263),""),""),""),""),"")</f>
        <v>#REF!</v>
      </c>
    </row>
    <row r="1264" s="1" customFormat="true" ht="15.75" hidden="false" customHeight="false" outlineLevel="0" collapsed="false">
      <c r="P1264" s="1" t="e">
        <f aca="false">IF(#REF!=#REF!,IF(K1264="Stroke",IF(K1265="Stroke",IF(#REF!=#REF!,IF(Q1264=Q1265,IF((J1265-J1264)&lt;0,1000+J1265-J1264-O1264,J1265-J1264-O1264),""),""),""),""),"")</f>
        <v>#REF!</v>
      </c>
    </row>
    <row r="1265" s="1" customFormat="true" ht="15.75" hidden="false" customHeight="false" outlineLevel="0" collapsed="false">
      <c r="P1265" s="1" t="e">
        <f aca="false">IF(#REF!=#REF!,IF(K1265="Stroke",IF(K1266="Stroke",IF(#REF!=#REF!,IF(Q1265=Q1266,IF((J1266-J1265)&lt;0,1000+J1266-J1265-O1265,J1266-J1265-O1265),""),""),""),""),"")</f>
        <v>#REF!</v>
      </c>
    </row>
    <row r="1266" s="1" customFormat="true" ht="15.75" hidden="false" customHeight="false" outlineLevel="0" collapsed="false">
      <c r="P1266" s="1" t="e">
        <f aca="false">IF(#REF!=#REF!,IF(K1266="Stroke",IF(K1267="Stroke",IF(#REF!=#REF!,IF(Q1266=Q1267,IF((J1267-J1266)&lt;0,1000+J1267-J1266-O1266,J1267-J1266-O1266),""),""),""),""),"")</f>
        <v>#REF!</v>
      </c>
    </row>
    <row r="1267" s="1" customFormat="true" ht="15.75" hidden="false" customHeight="false" outlineLevel="0" collapsed="false">
      <c r="P1267" s="1" t="e">
        <f aca="false">IF(#REF!=#REF!,IF(K1267="Stroke",IF(K1268="Stroke",IF(#REF!=#REF!,IF(Q1267=Q1268,IF((J1268-J1267)&lt;0,1000+J1268-J1267-O1267,J1268-J1267-O1267),""),""),""),""),"")</f>
        <v>#REF!</v>
      </c>
    </row>
    <row r="1268" s="1" customFormat="true" ht="15.75" hidden="false" customHeight="false" outlineLevel="0" collapsed="false">
      <c r="P1268" s="1" t="e">
        <f aca="false">IF(#REF!=#REF!,IF(K1268="Stroke",IF(K1269="Stroke",IF(#REF!=#REF!,IF(Q1268=Q1269,IF((J1269-J1268)&lt;0,1000+J1269-J1268-O1268,J1269-J1268-O1268),""),""),""),""),"")</f>
        <v>#REF!</v>
      </c>
    </row>
    <row r="1269" s="1" customFormat="true" ht="15.75" hidden="false" customHeight="false" outlineLevel="0" collapsed="false">
      <c r="P1269" s="1" t="e">
        <f aca="false">IF(#REF!=#REF!,IF(K1269="Stroke",IF(K1270="Stroke",IF(#REF!=#REF!,IF(Q1269=Q1270,IF((J1270-J1269)&lt;0,1000+J1270-J1269-O1269,J1270-J1269-O1269),""),""),""),""),"")</f>
        <v>#REF!</v>
      </c>
    </row>
    <row r="1270" s="1" customFormat="true" ht="15.75" hidden="false" customHeight="false" outlineLevel="0" collapsed="false">
      <c r="P1270" s="1" t="e">
        <f aca="false">IF(#REF!=#REF!,IF(K1270="Stroke",IF(K1271="Stroke",IF(#REF!=#REF!,IF(Q1270=Q1271,IF((J1271-J1270)&lt;0,1000+J1271-J1270-O1270,J1271-J1270-O1270),""),""),""),""),"")</f>
        <v>#REF!</v>
      </c>
    </row>
    <row r="1271" s="1" customFormat="true" ht="15.75" hidden="false" customHeight="false" outlineLevel="0" collapsed="false">
      <c r="P1271" s="1" t="e">
        <f aca="false">IF(#REF!=#REF!,IF(K1271="Stroke",IF(K1272="Stroke",IF(#REF!=#REF!,IF(Q1271=Q1272,IF((J1272-J1271)&lt;0,1000+J1272-J1271-O1271,J1272-J1271-O1271),""),""),""),""),"")</f>
        <v>#REF!</v>
      </c>
    </row>
    <row r="1272" s="1" customFormat="true" ht="15.75" hidden="false" customHeight="false" outlineLevel="0" collapsed="false">
      <c r="P1272" s="1" t="e">
        <f aca="false">IF(#REF!=#REF!,IF(K1272="Stroke",IF(K1273="Stroke",IF(#REF!=#REF!,IF(Q1272=Q1273,IF((J1273-J1272)&lt;0,1000+J1273-J1272-O1272,J1273-J1272-O1272),""),""),""),""),"")</f>
        <v>#REF!</v>
      </c>
    </row>
    <row r="1273" s="1" customFormat="true" ht="15.75" hidden="false" customHeight="false" outlineLevel="0" collapsed="false">
      <c r="P1273" s="1" t="e">
        <f aca="false">IF(#REF!=#REF!,IF(K1273="Stroke",IF(K1274="Stroke",IF(#REF!=#REF!,IF(Q1273=Q1274,IF((J1274-J1273)&lt;0,1000+J1274-J1273-O1273,J1274-J1273-O1273),""),""),""),""),"")</f>
        <v>#REF!</v>
      </c>
    </row>
    <row r="1274" s="1" customFormat="true" ht="15.75" hidden="false" customHeight="false" outlineLevel="0" collapsed="false">
      <c r="P1274" s="1" t="e">
        <f aca="false">IF(#REF!=#REF!,IF(K1274="Stroke",IF(K1275="Stroke",IF(#REF!=#REF!,IF(Q1274=Q1275,IF((J1275-J1274)&lt;0,1000+J1275-J1274-O1274,J1275-J1274-O1274),""),""),""),""),"")</f>
        <v>#REF!</v>
      </c>
    </row>
    <row r="1275" s="1" customFormat="true" ht="15.75" hidden="false" customHeight="false" outlineLevel="0" collapsed="false">
      <c r="P1275" s="1" t="e">
        <f aca="false">IF(#REF!=#REF!,IF(K1275="Stroke",IF(K1276="Stroke",IF(#REF!=#REF!,IF(Q1275=Q1276,IF((J1276-J1275)&lt;0,1000+J1276-J1275-O1275,J1276-J1275-O1275),""),""),""),""),"")</f>
        <v>#REF!</v>
      </c>
    </row>
    <row r="1276" s="1" customFormat="true" ht="15.75" hidden="false" customHeight="false" outlineLevel="0" collapsed="false">
      <c r="P1276" s="1" t="e">
        <f aca="false">IF(#REF!=#REF!,IF(K1276="Stroke",IF(K1277="Stroke",IF(#REF!=#REF!,IF(Q1276=Q1277,IF((J1277-J1276)&lt;0,1000+J1277-J1276-O1276,J1277-J1276-O1276),""),""),""),""),"")</f>
        <v>#REF!</v>
      </c>
    </row>
    <row r="1277" s="1" customFormat="true" ht="15.75" hidden="false" customHeight="false" outlineLevel="0" collapsed="false">
      <c r="P1277" s="1" t="e">
        <f aca="false">IF(#REF!=#REF!,IF(K1277="Stroke",IF(K1278="Stroke",IF(#REF!=#REF!,IF(Q1277=Q1278,IF((J1278-J1277)&lt;0,1000+J1278-J1277-O1277,J1278-J1277-O1277),""),""),""),""),"")</f>
        <v>#REF!</v>
      </c>
    </row>
    <row r="1278" s="1" customFormat="true" ht="15.75" hidden="false" customHeight="false" outlineLevel="0" collapsed="false">
      <c r="P1278" s="1" t="e">
        <f aca="false">IF(#REF!=#REF!,IF(K1278="Stroke",IF(K1279="Stroke",IF(#REF!=#REF!,IF(Q1278=Q1279,IF((J1279-J1278)&lt;0,1000+J1279-J1278-O1278,J1279-J1278-O1278),""),""),""),""),"")</f>
        <v>#REF!</v>
      </c>
    </row>
    <row r="1279" s="1" customFormat="true" ht="15.75" hidden="false" customHeight="false" outlineLevel="0" collapsed="false">
      <c r="P1279" s="1" t="e">
        <f aca="false">IF(#REF!=#REF!,IF(K1279="Stroke",IF(K1280="Stroke",IF(#REF!=#REF!,IF(Q1279=Q1280,IF((J1280-J1279)&lt;0,1000+J1280-J1279-O1279,J1280-J1279-O1279),""),""),""),""),"")</f>
        <v>#REF!</v>
      </c>
    </row>
    <row r="1280" s="1" customFormat="true" ht="15.75" hidden="false" customHeight="false" outlineLevel="0" collapsed="false">
      <c r="P1280" s="1" t="e">
        <f aca="false">IF(#REF!=#REF!,IF(K1280="Stroke",IF(K1281="Stroke",IF(#REF!=#REF!,IF(Q1280=Q1281,IF((J1281-J1280)&lt;0,1000+J1281-J1280-O1280,J1281-J1280-O1280),""),""),""),""),"")</f>
        <v>#REF!</v>
      </c>
    </row>
    <row r="1281" s="1" customFormat="true" ht="15.75" hidden="false" customHeight="false" outlineLevel="0" collapsed="false">
      <c r="P1281" s="1" t="e">
        <f aca="false">IF(#REF!=#REF!,IF(K1281="Stroke",IF(K1282="Stroke",IF(#REF!=#REF!,IF(Q1281=Q1282,IF((J1282-J1281)&lt;0,1000+J1282-J1281-O1281,J1282-J1281-O1281),""),""),""),""),"")</f>
        <v>#REF!</v>
      </c>
    </row>
    <row r="1282" s="1" customFormat="true" ht="15.75" hidden="false" customHeight="false" outlineLevel="0" collapsed="false">
      <c r="P1282" s="1" t="e">
        <f aca="false">IF(#REF!=#REF!,IF(K1282="Stroke",IF(K1283="Stroke",IF(#REF!=#REF!,IF(Q1282=Q1283,IF((J1283-J1282)&lt;0,1000+J1283-J1282-O1282,J1283-J1282-O1282),""),""),""),""),"")</f>
        <v>#REF!</v>
      </c>
    </row>
    <row r="1283" s="1" customFormat="true" ht="15.75" hidden="false" customHeight="false" outlineLevel="0" collapsed="false">
      <c r="P1283" s="1" t="e">
        <f aca="false">IF(#REF!=#REF!,IF(K1283="Stroke",IF(K1284="Stroke",IF(#REF!=#REF!,IF(Q1283=Q1284,IF((J1284-J1283)&lt;0,1000+J1284-J1283-O1283,J1284-J1283-O1283),""),""),""),""),"")</f>
        <v>#REF!</v>
      </c>
    </row>
    <row r="1284" s="1" customFormat="true" ht="15.75" hidden="false" customHeight="false" outlineLevel="0" collapsed="false">
      <c r="P1284" s="1" t="e">
        <f aca="false">IF(#REF!=#REF!,IF(K1284="Stroke",IF(K1285="Stroke",IF(#REF!=#REF!,IF(Q1284=Q1285,IF((J1285-J1284)&lt;0,1000+J1285-J1284-O1284,J1285-J1284-O1284),""),""),""),""),"")</f>
        <v>#REF!</v>
      </c>
    </row>
    <row r="1285" s="1" customFormat="true" ht="15.75" hidden="false" customHeight="false" outlineLevel="0" collapsed="false">
      <c r="P1285" s="1" t="e">
        <f aca="false">IF(#REF!=#REF!,IF(K1285="Stroke",IF(K1286="Stroke",IF(#REF!=#REF!,IF(Q1285=Q1286,IF((J1286-J1285)&lt;0,1000+J1286-J1285-O1285,J1286-J1285-O1285),""),""),""),""),"")</f>
        <v>#REF!</v>
      </c>
    </row>
    <row r="1286" s="1" customFormat="true" ht="15.75" hidden="false" customHeight="false" outlineLevel="0" collapsed="false">
      <c r="P1286" s="1" t="e">
        <f aca="false">IF(#REF!=#REF!,IF(K1286="Stroke",IF(K1287="Stroke",IF(#REF!=#REF!,IF(Q1286=Q1287,IF((J1287-J1286)&lt;0,1000+J1287-J1286-O1286,J1287-J1286-O1286),""),""),""),""),"")</f>
        <v>#REF!</v>
      </c>
    </row>
    <row r="1287" s="1" customFormat="true" ht="15.75" hidden="false" customHeight="false" outlineLevel="0" collapsed="false">
      <c r="P1287" s="1" t="e">
        <f aca="false">IF(#REF!=#REF!,IF(K1287="Stroke",IF(K1288="Stroke",IF(#REF!=#REF!,IF(Q1287=Q1288,IF((J1288-J1287)&lt;0,1000+J1288-J1287-O1287,J1288-J1287-O1287),""),""),""),""),"")</f>
        <v>#REF!</v>
      </c>
    </row>
    <row r="1288" s="1" customFormat="true" ht="15.75" hidden="false" customHeight="false" outlineLevel="0" collapsed="false">
      <c r="P1288" s="1" t="e">
        <f aca="false">IF(#REF!=#REF!,IF(K1288="Stroke",IF(K1289="Stroke",IF(#REF!=#REF!,IF(Q1288=Q1289,IF((J1289-J1288)&lt;0,1000+J1289-J1288-O1288,J1289-J1288-O1288),""),""),""),""),"")</f>
        <v>#REF!</v>
      </c>
    </row>
    <row r="1289" s="1" customFormat="true" ht="15.75" hidden="false" customHeight="false" outlineLevel="0" collapsed="false">
      <c r="P1289" s="1" t="e">
        <f aca="false">IF(#REF!=#REF!,IF(K1289="Stroke",IF(K1290="Stroke",IF(#REF!=#REF!,IF(Q1289=Q1290,IF((J1290-J1289)&lt;0,1000+J1290-J1289-O1289,J1290-J1289-O1289),""),""),""),""),"")</f>
        <v>#REF!</v>
      </c>
    </row>
    <row r="1290" s="1" customFormat="true" ht="15.75" hidden="false" customHeight="false" outlineLevel="0" collapsed="false">
      <c r="P1290" s="1" t="e">
        <f aca="false">IF(#REF!=#REF!,IF(K1290="Stroke",IF(K1291="Stroke",IF(#REF!=#REF!,IF(Q1290=Q1291,IF((J1291-J1290)&lt;0,1000+J1291-J1290-O1290,J1291-J1290-O1290),""),""),""),""),"")</f>
        <v>#REF!</v>
      </c>
    </row>
    <row r="1291" s="1" customFormat="true" ht="15.75" hidden="false" customHeight="false" outlineLevel="0" collapsed="false">
      <c r="P1291" s="1" t="e">
        <f aca="false">IF(#REF!=#REF!,IF(K1291="Stroke",IF(K1292="Stroke",IF(#REF!=#REF!,IF(Q1291=Q1292,IF((J1292-J1291)&lt;0,1000+J1292-J1291-O1291,J1292-J1291-O1291),""),""),""),""),"")</f>
        <v>#REF!</v>
      </c>
    </row>
    <row r="1292" s="1" customFormat="true" ht="15.75" hidden="false" customHeight="false" outlineLevel="0" collapsed="false">
      <c r="P1292" s="1" t="e">
        <f aca="false">IF(#REF!=#REF!,IF(K1292="Stroke",IF(K1293="Stroke",IF(#REF!=#REF!,IF(Q1292=Q1293,IF((J1293-J1292)&lt;0,1000+J1293-J1292-O1292,J1293-J1292-O1292),""),""),""),""),"")</f>
        <v>#REF!</v>
      </c>
    </row>
    <row r="1293" s="1" customFormat="true" ht="15.75" hidden="false" customHeight="false" outlineLevel="0" collapsed="false">
      <c r="P1293" s="1" t="e">
        <f aca="false">IF(#REF!=#REF!,IF(K1293="Stroke",IF(K1294="Stroke",IF(#REF!=#REF!,IF(Q1293=Q1294,IF((J1294-J1293)&lt;0,1000+J1294-J1293-O1293,J1294-J1293-O1293),""),""),""),""),"")</f>
        <v>#REF!</v>
      </c>
    </row>
    <row r="1294" s="1" customFormat="true" ht="15.75" hidden="false" customHeight="false" outlineLevel="0" collapsed="false">
      <c r="P1294" s="1" t="e">
        <f aca="false">IF(#REF!=#REF!,IF(K1294="Stroke",IF(K1295="Stroke",IF(#REF!=#REF!,IF(Q1294=Q1295,IF((J1295-J1294)&lt;0,1000+J1295-J1294-O1294,J1295-J1294-O1294),""),""),""),""),"")</f>
        <v>#REF!</v>
      </c>
    </row>
    <row r="1295" s="1" customFormat="true" ht="15.75" hidden="false" customHeight="false" outlineLevel="0" collapsed="false">
      <c r="P1295" s="1" t="e">
        <f aca="false">IF(#REF!=#REF!,IF(K1295="Stroke",IF(K1296="Stroke",IF(#REF!=#REF!,IF(Q1295=Q1296,IF((J1296-J1295)&lt;0,1000+J1296-J1295-O1295,J1296-J1295-O1295),""),""),""),""),"")</f>
        <v>#REF!</v>
      </c>
    </row>
    <row r="1296" s="1" customFormat="true" ht="15.75" hidden="false" customHeight="false" outlineLevel="0" collapsed="false">
      <c r="P1296" s="1" t="e">
        <f aca="false">IF(#REF!=#REF!,IF(K1296="Stroke",IF(K1297="Stroke",IF(#REF!=#REF!,IF(Q1296=Q1297,IF((J1297-J1296)&lt;0,1000+J1297-J1296-O1296,J1297-J1296-O1296),""),""),""),""),"")</f>
        <v>#REF!</v>
      </c>
    </row>
    <row r="1297" s="1" customFormat="true" ht="15.75" hidden="false" customHeight="false" outlineLevel="0" collapsed="false">
      <c r="P1297" s="1" t="e">
        <f aca="false">IF(#REF!=#REF!,IF(K1297="Stroke",IF(K1298="Stroke",IF(#REF!=#REF!,IF(Q1297=Q1298,IF((J1298-J1297)&lt;0,1000+J1298-J1297-O1297,J1298-J1297-O1297),""),""),""),""),"")</f>
        <v>#REF!</v>
      </c>
    </row>
    <row r="1298" s="1" customFormat="true" ht="15.75" hidden="false" customHeight="false" outlineLevel="0" collapsed="false">
      <c r="P1298" s="1" t="e">
        <f aca="false">IF(#REF!=#REF!,IF(K1298="Stroke",IF(K1299="Stroke",IF(#REF!=#REF!,IF(Q1298=Q1299,IF((J1299-J1298)&lt;0,1000+J1299-J1298-O1298,J1299-J1298-O1298),""),""),""),""),"")</f>
        <v>#REF!</v>
      </c>
    </row>
    <row r="1299" s="1" customFormat="true" ht="15.75" hidden="false" customHeight="false" outlineLevel="0" collapsed="false">
      <c r="P1299" s="1" t="e">
        <f aca="false">IF(#REF!=#REF!,IF(K1299="Stroke",IF(K1300="Stroke",IF(#REF!=#REF!,IF(Q1299=Q1300,IF((J1300-J1299)&lt;0,1000+J1300-J1299-O1299,J1300-J1299-O1299),""),""),""),""),"")</f>
        <v>#REF!</v>
      </c>
    </row>
    <row r="1300" s="1" customFormat="true" ht="15.75" hidden="false" customHeight="false" outlineLevel="0" collapsed="false">
      <c r="P1300" s="1" t="e">
        <f aca="false">IF(#REF!=#REF!,IF(K1300="Stroke",IF(K1301="Stroke",IF(#REF!=#REF!,IF(Q1300=Q1301,IF((J1301-J1300)&lt;0,1000+J1301-J1300-O1300,J1301-J1300-O1300),""),""),""),""),"")</f>
        <v>#REF!</v>
      </c>
    </row>
    <row r="1301" s="1" customFormat="true" ht="15.75" hidden="false" customHeight="false" outlineLevel="0" collapsed="false">
      <c r="P1301" s="1" t="e">
        <f aca="false">IF(#REF!=#REF!,IF(K1301="Stroke",IF(K1302="Stroke",IF(#REF!=#REF!,IF(Q1301=Q1302,IF((J1302-J1301)&lt;0,1000+J1302-J1301-O1301,J1302-J1301-O1301),""),""),""),""),"")</f>
        <v>#REF!</v>
      </c>
    </row>
    <row r="1302" s="1" customFormat="true" ht="15.75" hidden="false" customHeight="false" outlineLevel="0" collapsed="false">
      <c r="P1302" s="1" t="e">
        <f aca="false">IF(#REF!=#REF!,IF(K1302="Stroke",IF(K1303="Stroke",IF(#REF!=#REF!,IF(Q1302=Q1303,IF((J1303-J1302)&lt;0,1000+J1303-J1302-O1302,J1303-J1302-O1302),""),""),""),""),"")</f>
        <v>#REF!</v>
      </c>
    </row>
    <row r="1303" s="1" customFormat="true" ht="15.75" hidden="false" customHeight="false" outlineLevel="0" collapsed="false">
      <c r="P1303" s="1" t="e">
        <f aca="false">IF(#REF!=#REF!,IF(K1303="Stroke",IF(K1304="Stroke",IF(#REF!=#REF!,IF(Q1303=Q1304,IF((J1304-J1303)&lt;0,1000+J1304-J1303-O1303,J1304-J1303-O1303),""),""),""),""),"")</f>
        <v>#REF!</v>
      </c>
    </row>
    <row r="1304" s="1" customFormat="true" ht="15.75" hidden="false" customHeight="false" outlineLevel="0" collapsed="false">
      <c r="P1304" s="1" t="e">
        <f aca="false">IF(#REF!=#REF!,IF(K1304="Stroke",IF(K1305="Stroke",IF(#REF!=#REF!,IF(Q1304=Q1305,IF((J1305-J1304)&lt;0,1000+J1305-J1304-O1304,J1305-J1304-O1304),""),""),""),""),"")</f>
        <v>#REF!</v>
      </c>
    </row>
    <row r="1305" s="1" customFormat="true" ht="15.75" hidden="false" customHeight="false" outlineLevel="0" collapsed="false">
      <c r="P1305" s="1" t="e">
        <f aca="false">IF(#REF!=#REF!,IF(K1305="Stroke",IF(K1306="Stroke",IF(#REF!=#REF!,IF(Q1305=Q1306,IF((J1306-J1305)&lt;0,1000+J1306-J1305-O1305,J1306-J1305-O1305),""),""),""),""),"")</f>
        <v>#REF!</v>
      </c>
    </row>
    <row r="1306" s="1" customFormat="true" ht="15.75" hidden="false" customHeight="false" outlineLevel="0" collapsed="false">
      <c r="P1306" s="1" t="e">
        <f aca="false">IF(#REF!=#REF!,IF(K1306="Stroke",IF(K1307="Stroke",IF(#REF!=#REF!,IF(Q1306=Q1307,IF((J1307-J1306)&lt;0,1000+J1307-J1306-O1306,J1307-J1306-O1306),""),""),""),""),"")</f>
        <v>#REF!</v>
      </c>
    </row>
    <row r="1307" s="1" customFormat="true" ht="15.75" hidden="false" customHeight="false" outlineLevel="0" collapsed="false">
      <c r="P1307" s="1" t="e">
        <f aca="false">IF(#REF!=#REF!,IF(K1307="Stroke",IF(K1308="Stroke",IF(#REF!=#REF!,IF(Q1307=Q1308,IF((J1308-J1307)&lt;0,1000+J1308-J1307-O1307,J1308-J1307-O1307),""),""),""),""),"")</f>
        <v>#REF!</v>
      </c>
    </row>
    <row r="1308" s="1" customFormat="true" ht="15.75" hidden="false" customHeight="false" outlineLevel="0" collapsed="false">
      <c r="P1308" s="1" t="e">
        <f aca="false">IF(#REF!=#REF!,IF(K1308="Stroke",IF(K1309="Stroke",IF(#REF!=#REF!,IF(Q1308=Q1309,IF((J1309-J1308)&lt;0,1000+J1309-J1308-O1308,J1309-J1308-O1308),""),""),""),""),"")</f>
        <v>#REF!</v>
      </c>
    </row>
    <row r="1309" s="1" customFormat="true" ht="15.75" hidden="false" customHeight="false" outlineLevel="0" collapsed="false">
      <c r="P1309" s="1" t="e">
        <f aca="false">IF(#REF!=#REF!,IF(K1309="Stroke",IF(K1310="Stroke",IF(#REF!=#REF!,IF(Q1309=Q1310,IF((J1310-J1309)&lt;0,1000+J1310-J1309-O1309,J1310-J1309-O1309),""),""),""),""),"")</f>
        <v>#REF!</v>
      </c>
    </row>
    <row r="1310" s="1" customFormat="true" ht="15.75" hidden="false" customHeight="false" outlineLevel="0" collapsed="false">
      <c r="P1310" s="1" t="e">
        <f aca="false">IF(#REF!=#REF!,IF(K1310="Stroke",IF(K1311="Stroke",IF(#REF!=#REF!,IF(Q1310=Q1311,IF((J1311-J1310)&lt;0,1000+J1311-J1310-O1310,J1311-J1310-O1310),""),""),""),""),"")</f>
        <v>#REF!</v>
      </c>
    </row>
    <row r="1311" s="1" customFormat="true" ht="15.75" hidden="false" customHeight="false" outlineLevel="0" collapsed="false">
      <c r="P1311" s="1" t="e">
        <f aca="false">IF(#REF!=#REF!,IF(K1311="Stroke",IF(K1312="Stroke",IF(#REF!=#REF!,IF(Q1311=Q1312,IF((J1312-J1311)&lt;0,1000+J1312-J1311-O1311,J1312-J1311-O1311),""),""),""),""),"")</f>
        <v>#REF!</v>
      </c>
    </row>
    <row r="1312" s="1" customFormat="true" ht="15.75" hidden="false" customHeight="false" outlineLevel="0" collapsed="false">
      <c r="P1312" s="1" t="e">
        <f aca="false">IF(#REF!=#REF!,IF(K1312="Stroke",IF(K1313="Stroke",IF(#REF!=#REF!,IF(Q1312=Q1313,IF((J1313-J1312)&lt;0,1000+J1313-J1312-O1312,J1313-J1312-O1312),""),""),""),""),"")</f>
        <v>#REF!</v>
      </c>
    </row>
    <row r="1313" s="1" customFormat="true" ht="15.75" hidden="false" customHeight="false" outlineLevel="0" collapsed="false">
      <c r="P1313" s="1" t="e">
        <f aca="false">IF(#REF!=#REF!,IF(K1313="Stroke",IF(K1314="Stroke",IF(#REF!=#REF!,IF(Q1313=Q1314,IF((J1314-J1313)&lt;0,1000+J1314-J1313-O1313,J1314-J1313-O1313),""),""),""),""),"")</f>
        <v>#REF!</v>
      </c>
    </row>
    <row r="1314" s="1" customFormat="true" ht="15.75" hidden="false" customHeight="false" outlineLevel="0" collapsed="false">
      <c r="P1314" s="1" t="e">
        <f aca="false">IF(#REF!=#REF!,IF(K1314="Stroke",IF(K1315="Stroke",IF(#REF!=#REF!,IF(Q1314=Q1315,IF((J1315-J1314)&lt;0,1000+J1315-J1314-O1314,J1315-J1314-O1314),""),""),""),""),"")</f>
        <v>#REF!</v>
      </c>
    </row>
    <row r="1315" s="1" customFormat="true" ht="15.75" hidden="false" customHeight="false" outlineLevel="0" collapsed="false">
      <c r="P1315" s="1" t="e">
        <f aca="false">IF(#REF!=#REF!,IF(K1315="Stroke",IF(K1316="Stroke",IF(#REF!=#REF!,IF(Q1315=Q1316,IF((J1316-J1315)&lt;0,1000+J1316-J1315-O1315,J1316-J1315-O1315),""),""),""),""),"")</f>
        <v>#REF!</v>
      </c>
    </row>
    <row r="1316" s="1" customFormat="true" ht="15.75" hidden="false" customHeight="false" outlineLevel="0" collapsed="false">
      <c r="P1316" s="1" t="e">
        <f aca="false">IF(#REF!=#REF!,IF(K1316="Stroke",IF(K1317="Stroke",IF(#REF!=#REF!,IF(Q1316=Q1317,IF((J1317-J1316)&lt;0,1000+J1317-J1316-O1316,J1317-J1316-O1316),""),""),""),""),"")</f>
        <v>#REF!</v>
      </c>
    </row>
    <row r="1317" s="1" customFormat="true" ht="15.75" hidden="false" customHeight="false" outlineLevel="0" collapsed="false">
      <c r="P1317" s="1" t="e">
        <f aca="false">IF(#REF!=#REF!,IF(K1317="Stroke",IF(K1318="Stroke",IF(#REF!=#REF!,IF(Q1317=Q1318,IF((J1318-J1317)&lt;0,1000+J1318-J1317-O1317,J1318-J1317-O1317),""),""),""),""),"")</f>
        <v>#REF!</v>
      </c>
    </row>
    <row r="1318" s="1" customFormat="true" ht="15.75" hidden="false" customHeight="false" outlineLevel="0" collapsed="false">
      <c r="P1318" s="1" t="e">
        <f aca="false">IF(#REF!=#REF!,IF(K1318="Stroke",IF(K1319="Stroke",IF(#REF!=#REF!,IF(Q1318=Q1319,IF((J1319-J1318)&lt;0,1000+J1319-J1318-O1318,J1319-J1318-O1318),""),""),""),""),"")</f>
        <v>#REF!</v>
      </c>
    </row>
    <row r="1319" s="1" customFormat="true" ht="15.75" hidden="false" customHeight="false" outlineLevel="0" collapsed="false">
      <c r="P1319" s="1" t="e">
        <f aca="false">IF(#REF!=#REF!,IF(K1319="Stroke",IF(K1320="Stroke",IF(#REF!=#REF!,IF(Q1319=Q1320,IF((J1320-J1319)&lt;0,1000+J1320-J1319-O1319,J1320-J1319-O1319),""),""),""),""),"")</f>
        <v>#REF!</v>
      </c>
    </row>
    <row r="1320" s="1" customFormat="true" ht="15.75" hidden="false" customHeight="false" outlineLevel="0" collapsed="false">
      <c r="P1320" s="1" t="e">
        <f aca="false">IF(#REF!=#REF!,IF(K1320="Stroke",IF(K1321="Stroke",IF(#REF!=#REF!,IF(Q1320=Q1321,IF((J1321-J1320)&lt;0,1000+J1321-J1320-O1320,J1321-J1320-O1320),""),""),""),""),"")</f>
        <v>#REF!</v>
      </c>
    </row>
    <row r="1321" s="1" customFormat="true" ht="15.75" hidden="false" customHeight="false" outlineLevel="0" collapsed="false">
      <c r="P1321" s="1" t="e">
        <f aca="false">IF(#REF!=#REF!,IF(K1321="Stroke",IF(K1322="Stroke",IF(#REF!=#REF!,IF(Q1321=Q1322,IF((J1322-J1321)&lt;0,1000+J1322-J1321-O1321,J1322-J1321-O1321),""),""),""),""),"")</f>
        <v>#REF!</v>
      </c>
    </row>
    <row r="1322" s="1" customFormat="true" ht="15.75" hidden="false" customHeight="false" outlineLevel="0" collapsed="false">
      <c r="P1322" s="1" t="e">
        <f aca="false">IF(#REF!=#REF!,IF(K1322="Stroke",IF(K1323="Stroke",IF(#REF!=#REF!,IF(Q1322=Q1323,IF((J1323-J1322)&lt;0,1000+J1323-J1322-O1322,J1323-J1322-O1322),""),""),""),""),"")</f>
        <v>#REF!</v>
      </c>
    </row>
    <row r="1323" s="1" customFormat="true" ht="15.75" hidden="false" customHeight="false" outlineLevel="0" collapsed="false">
      <c r="P1323" s="1" t="e">
        <f aca="false">IF(#REF!=#REF!,IF(K1323="Stroke",IF(K1324="Stroke",IF(#REF!=#REF!,IF(Q1323=Q1324,IF((J1324-J1323)&lt;0,1000+J1324-J1323-O1323,J1324-J1323-O1323),""),""),""),""),"")</f>
        <v>#REF!</v>
      </c>
    </row>
    <row r="1324" s="1" customFormat="true" ht="15.75" hidden="false" customHeight="false" outlineLevel="0" collapsed="false">
      <c r="P1324" s="1" t="e">
        <f aca="false">IF(#REF!=#REF!,IF(K1324="Stroke",IF(K1325="Stroke",IF(#REF!=#REF!,IF(Q1324=Q1325,IF((J1325-J1324)&lt;0,1000+J1325-J1324-O1324,J1325-J1324-O1324),""),""),""),""),"")</f>
        <v>#REF!</v>
      </c>
    </row>
    <row r="1325" s="1" customFormat="true" ht="15.75" hidden="false" customHeight="false" outlineLevel="0" collapsed="false">
      <c r="P1325" s="1" t="e">
        <f aca="false">IF(#REF!=#REF!,IF(K1325="Stroke",IF(K1326="Stroke",IF(#REF!=#REF!,IF(Q1325=Q1326,IF((J1326-J1325)&lt;0,1000+J1326-J1325-O1325,J1326-J1325-O1325),""),""),""),""),"")</f>
        <v>#REF!</v>
      </c>
    </row>
    <row r="1326" s="1" customFormat="true" ht="15.75" hidden="false" customHeight="false" outlineLevel="0" collapsed="false">
      <c r="P1326" s="1" t="e">
        <f aca="false">IF(#REF!=#REF!,IF(K1326="Stroke",IF(K1327="Stroke",IF(#REF!=#REF!,IF(Q1326=Q1327,IF((J1327-J1326)&lt;0,1000+J1327-J1326-O1326,J1327-J1326-O1326),""),""),""),""),"")</f>
        <v>#REF!</v>
      </c>
    </row>
    <row r="1327" s="1" customFormat="true" ht="15.75" hidden="false" customHeight="false" outlineLevel="0" collapsed="false">
      <c r="P1327" s="1" t="e">
        <f aca="false">IF(#REF!=#REF!,IF(K1327="Stroke",IF(K1328="Stroke",IF(#REF!=#REF!,IF(Q1327=Q1328,IF((J1328-J1327)&lt;0,1000+J1328-J1327-O1327,J1328-J1327-O1327),""),""),""),""),"")</f>
        <v>#REF!</v>
      </c>
    </row>
    <row r="1328" s="1" customFormat="true" ht="15.75" hidden="false" customHeight="false" outlineLevel="0" collapsed="false">
      <c r="P1328" s="1" t="e">
        <f aca="false">IF(#REF!=#REF!,IF(K1328="Stroke",IF(K1329="Stroke",IF(#REF!=#REF!,IF(Q1328=Q1329,IF((J1329-J1328)&lt;0,1000+J1329-J1328-O1328,J1329-J1328-O1328),""),""),""),""),"")</f>
        <v>#REF!</v>
      </c>
    </row>
    <row r="1329" s="1" customFormat="true" ht="15.75" hidden="false" customHeight="false" outlineLevel="0" collapsed="false">
      <c r="P1329" s="1" t="e">
        <f aca="false">IF(#REF!=#REF!,IF(K1329="Stroke",IF(K1330="Stroke",IF(#REF!=#REF!,IF(Q1329=Q1330,IF((J1330-J1329)&lt;0,1000+J1330-J1329-O1329,J1330-J1329-O1329),""),""),""),""),"")</f>
        <v>#REF!</v>
      </c>
    </row>
    <row r="1330" s="1" customFormat="true" ht="15.75" hidden="false" customHeight="false" outlineLevel="0" collapsed="false">
      <c r="P1330" s="1" t="e">
        <f aca="false">IF(#REF!=#REF!,IF(K1330="Stroke",IF(K1331="Stroke",IF(#REF!=#REF!,IF(Q1330=Q1331,IF((J1331-J1330)&lt;0,1000+J1331-J1330-O1330,J1331-J1330-O1330),""),""),""),""),"")</f>
        <v>#REF!</v>
      </c>
    </row>
    <row r="1331" s="1" customFormat="true" ht="15.75" hidden="false" customHeight="false" outlineLevel="0" collapsed="false">
      <c r="P1331" s="1" t="e">
        <f aca="false">IF(#REF!=#REF!,IF(K1331="Stroke",IF(K1332="Stroke",IF(#REF!=#REF!,IF(Q1331=Q1332,IF((J1332-J1331)&lt;0,1000+J1332-J1331-O1331,J1332-J1331-O1331),""),""),""),""),"")</f>
        <v>#REF!</v>
      </c>
    </row>
    <row r="1332" s="1" customFormat="true" ht="15.75" hidden="false" customHeight="false" outlineLevel="0" collapsed="false">
      <c r="P1332" s="1" t="e">
        <f aca="false">IF(#REF!=#REF!,IF(K1332="Stroke",IF(K1333="Stroke",IF(#REF!=#REF!,IF(Q1332=Q1333,IF((J1333-J1332)&lt;0,1000+J1333-J1332-O1332,J1333-J1332-O1332),""),""),""),""),"")</f>
        <v>#REF!</v>
      </c>
    </row>
    <row r="1333" s="1" customFormat="true" ht="15.75" hidden="false" customHeight="false" outlineLevel="0" collapsed="false">
      <c r="P1333" s="1" t="e">
        <f aca="false">IF(#REF!=#REF!,IF(K1333="Stroke",IF(K1334="Stroke",IF(#REF!=#REF!,IF(Q1333=Q1334,IF((J1334-J1333)&lt;0,1000+J1334-J1333-O1333,J1334-J1333-O1333),""),""),""),""),"")</f>
        <v>#REF!</v>
      </c>
    </row>
    <row r="1334" s="1" customFormat="true" ht="15.75" hidden="false" customHeight="false" outlineLevel="0" collapsed="false">
      <c r="P1334" s="1" t="e">
        <f aca="false">IF(#REF!=#REF!,IF(K1334="Stroke",IF(K1335="Stroke",IF(#REF!=#REF!,IF(Q1334=Q1335,IF((J1335-J1334)&lt;0,1000+J1335-J1334-O1334,J1335-J1334-O1334),""),""),""),""),"")</f>
        <v>#REF!</v>
      </c>
    </row>
    <row r="1335" s="1" customFormat="true" ht="15.75" hidden="false" customHeight="false" outlineLevel="0" collapsed="false">
      <c r="P1335" s="1" t="e">
        <f aca="false">IF(#REF!=#REF!,IF(K1335="Stroke",IF(K1336="Stroke",IF(#REF!=#REF!,IF(Q1335=Q1336,IF((J1336-J1335)&lt;0,1000+J1336-J1335-O1335,J1336-J1335-O1335),""),""),""),""),"")</f>
        <v>#REF!</v>
      </c>
    </row>
    <row r="1336" s="1" customFormat="true" ht="15.75" hidden="false" customHeight="false" outlineLevel="0" collapsed="false">
      <c r="P1336" s="1" t="e">
        <f aca="false">IF(#REF!=#REF!,IF(K1336="Stroke",IF(K1337="Stroke",IF(#REF!=#REF!,IF(Q1336=Q1337,IF((J1337-J1336)&lt;0,1000+J1337-J1336-O1336,J1337-J1336-O1336),""),""),""),""),"")</f>
        <v>#REF!</v>
      </c>
    </row>
    <row r="1337" s="1" customFormat="true" ht="15.75" hidden="false" customHeight="false" outlineLevel="0" collapsed="false">
      <c r="P1337" s="1" t="e">
        <f aca="false">IF(#REF!=#REF!,IF(K1337="Stroke",IF(K1338="Stroke",IF(#REF!=#REF!,IF(Q1337=Q1338,IF((J1338-J1337)&lt;0,1000+J1338-J1337-O1337,J1338-J1337-O1337),""),""),""),""),"")</f>
        <v>#REF!</v>
      </c>
    </row>
    <row r="1338" s="1" customFormat="true" ht="15.75" hidden="false" customHeight="false" outlineLevel="0" collapsed="false">
      <c r="P1338" s="1" t="e">
        <f aca="false">IF(#REF!=#REF!,IF(K1338="Stroke",IF(K1339="Stroke",IF(#REF!=#REF!,IF(Q1338=Q1339,IF((J1339-J1338)&lt;0,1000+J1339-J1338-O1338,J1339-J1338-O1338),""),""),""),""),"")</f>
        <v>#REF!</v>
      </c>
    </row>
    <row r="1339" s="1" customFormat="true" ht="15.75" hidden="false" customHeight="false" outlineLevel="0" collapsed="false">
      <c r="P1339" s="1" t="e">
        <f aca="false">IF(#REF!=#REF!,IF(K1339="Stroke",IF(K1340="Stroke",IF(#REF!=#REF!,IF(Q1339=Q1340,IF((J1340-J1339)&lt;0,1000+J1340-J1339-O1339,J1340-J1339-O1339),""),""),""),""),"")</f>
        <v>#REF!</v>
      </c>
    </row>
    <row r="1340" s="1" customFormat="true" ht="15.75" hidden="false" customHeight="false" outlineLevel="0" collapsed="false">
      <c r="P1340" s="1" t="e">
        <f aca="false">IF(#REF!=#REF!,IF(K1340="Stroke",IF(K1341="Stroke",IF(#REF!=#REF!,IF(Q1340=Q1341,IF((J1341-J1340)&lt;0,1000+J1341-J1340-O1340,J1341-J1340-O1340),""),""),""),""),"")</f>
        <v>#REF!</v>
      </c>
    </row>
    <row r="1341" s="1" customFormat="true" ht="15.75" hidden="false" customHeight="false" outlineLevel="0" collapsed="false">
      <c r="P1341" s="1" t="e">
        <f aca="false">IF(#REF!=#REF!,IF(K1341="Stroke",IF(K1342="Stroke",IF(#REF!=#REF!,IF(Q1341=Q1342,IF((J1342-J1341)&lt;0,1000+J1342-J1341-O1341,J1342-J1341-O1341),""),""),""),""),"")</f>
        <v>#REF!</v>
      </c>
    </row>
    <row r="1342" s="1" customFormat="true" ht="15.75" hidden="false" customHeight="false" outlineLevel="0" collapsed="false">
      <c r="P1342" s="1" t="e">
        <f aca="false">IF(#REF!=#REF!,IF(K1342="Stroke",IF(K1343="Stroke",IF(#REF!=#REF!,IF(Q1342=Q1343,IF((J1343-J1342)&lt;0,1000+J1343-J1342-O1342,J1343-J1342-O1342),""),""),""),""),"")</f>
        <v>#REF!</v>
      </c>
    </row>
    <row r="1343" s="1" customFormat="true" ht="15.75" hidden="false" customHeight="false" outlineLevel="0" collapsed="false">
      <c r="P1343" s="1" t="e">
        <f aca="false">IF(#REF!=#REF!,IF(K1343="Stroke",IF(K1344="Stroke",IF(#REF!=#REF!,IF(Q1343=Q1344,IF((J1344-J1343)&lt;0,1000+J1344-J1343-O1343,J1344-J1343-O1343),""),""),""),""),"")</f>
        <v>#REF!</v>
      </c>
    </row>
    <row r="1344" s="1" customFormat="true" ht="15.75" hidden="false" customHeight="false" outlineLevel="0" collapsed="false">
      <c r="P1344" s="1" t="e">
        <f aca="false">IF(#REF!=#REF!,IF(K1344="Stroke",IF(K1345="Stroke",IF(#REF!=#REF!,IF(Q1344=Q1345,IF((J1345-J1344)&lt;0,1000+J1345-J1344-O1344,J1345-J1344-O1344),""),""),""),""),"")</f>
        <v>#REF!</v>
      </c>
    </row>
    <row r="1345" s="1" customFormat="true" ht="15.75" hidden="false" customHeight="false" outlineLevel="0" collapsed="false">
      <c r="P1345" s="1" t="e">
        <f aca="false">IF(#REF!=#REF!,IF(K1345="Stroke",IF(K1346="Stroke",IF(#REF!=#REF!,IF(Q1345=Q1346,IF((J1346-J1345)&lt;0,1000+J1346-J1345-O1345,J1346-J1345-O1345),""),""),""),""),"")</f>
        <v>#REF!</v>
      </c>
    </row>
    <row r="1346" s="1" customFormat="true" ht="15.75" hidden="false" customHeight="false" outlineLevel="0" collapsed="false">
      <c r="P1346" s="1" t="e">
        <f aca="false">IF(#REF!=#REF!,IF(K1346="Stroke",IF(K1347="Stroke",IF(#REF!=#REF!,IF(Q1346=Q1347,IF((J1347-J1346)&lt;0,1000+J1347-J1346-O1346,J1347-J1346-O1346),""),""),""),""),"")</f>
        <v>#REF!</v>
      </c>
    </row>
    <row r="1347" s="1" customFormat="true" ht="15.75" hidden="false" customHeight="false" outlineLevel="0" collapsed="false">
      <c r="P1347" s="1" t="e">
        <f aca="false">IF(#REF!=#REF!,IF(K1347="Stroke",IF(K1348="Stroke",IF(#REF!=#REF!,IF(Q1347=Q1348,IF((J1348-J1347)&lt;0,1000+J1348-J1347-O1347,J1348-J1347-O1347),""),""),""),""),"")</f>
        <v>#REF!</v>
      </c>
    </row>
    <row r="1348" s="1" customFormat="true" ht="15.75" hidden="false" customHeight="false" outlineLevel="0" collapsed="false">
      <c r="P1348" s="1" t="e">
        <f aca="false">IF(#REF!=#REF!,IF(K1348="Stroke",IF(K1349="Stroke",IF(#REF!=#REF!,IF(Q1348=Q1349,IF((J1349-J1348)&lt;0,1000+J1349-J1348-O1348,J1349-J1348-O1348),""),""),""),""),"")</f>
        <v>#REF!</v>
      </c>
    </row>
    <row r="1349" s="1" customFormat="true" ht="15.75" hidden="false" customHeight="false" outlineLevel="0" collapsed="false">
      <c r="P1349" s="1" t="e">
        <f aca="false">IF(#REF!=#REF!,IF(K1349="Stroke",IF(K1350="Stroke",IF(#REF!=#REF!,IF(Q1349=Q1350,IF((J1350-J1349)&lt;0,1000+J1350-J1349-O1349,J1350-J1349-O1349),""),""),""),""),"")</f>
        <v>#REF!</v>
      </c>
    </row>
    <row r="1350" s="1" customFormat="true" ht="15.75" hidden="false" customHeight="false" outlineLevel="0" collapsed="false">
      <c r="P1350" s="1" t="e">
        <f aca="false">IF(#REF!=#REF!,IF(K1350="Stroke",IF(K1351="Stroke",IF(#REF!=#REF!,IF(Q1350=Q1351,IF((J1351-J1350)&lt;0,1000+J1351-J1350-O1350,J1351-J1350-O1350),""),""),""),""),"")</f>
        <v>#REF!</v>
      </c>
    </row>
    <row r="1351" s="1" customFormat="true" ht="15.75" hidden="false" customHeight="false" outlineLevel="0" collapsed="false">
      <c r="P1351" s="1" t="e">
        <f aca="false">IF(#REF!=#REF!,IF(K1351="Stroke",IF(K1352="Stroke",IF(#REF!=#REF!,IF(Q1351=Q1352,IF((J1352-J1351)&lt;0,1000+J1352-J1351-O1351,J1352-J1351-O1351),""),""),""),""),"")</f>
        <v>#REF!</v>
      </c>
    </row>
    <row r="1352" s="1" customFormat="true" ht="15.75" hidden="false" customHeight="false" outlineLevel="0" collapsed="false">
      <c r="P1352" s="1" t="e">
        <f aca="false">IF(#REF!=#REF!,IF(K1352="Stroke",IF(K1353="Stroke",IF(#REF!=#REF!,IF(Q1352=Q1353,IF((J1353-J1352)&lt;0,1000+J1353-J1352-O1352,J1353-J1352-O1352),""),""),""),""),"")</f>
        <v>#REF!</v>
      </c>
    </row>
    <row r="1353" s="1" customFormat="true" ht="15.75" hidden="false" customHeight="false" outlineLevel="0" collapsed="false">
      <c r="P1353" s="1" t="e">
        <f aca="false">IF(#REF!=#REF!,IF(K1353="Stroke",IF(K1354="Stroke",IF(#REF!=#REF!,IF(Q1353=Q1354,IF((J1354-J1353)&lt;0,1000+J1354-J1353-O1353,J1354-J1353-O1353),""),""),""),""),"")</f>
        <v>#REF!</v>
      </c>
    </row>
    <row r="1354" s="1" customFormat="true" ht="15.75" hidden="false" customHeight="false" outlineLevel="0" collapsed="false">
      <c r="P1354" s="1" t="e">
        <f aca="false">IF(#REF!=#REF!,IF(K1354="Stroke",IF(K1355="Stroke",IF(#REF!=#REF!,IF(Q1354=Q1355,IF((J1355-J1354)&lt;0,1000+J1355-J1354-O1354,J1355-J1354-O1354),""),""),""),""),"")</f>
        <v>#REF!</v>
      </c>
    </row>
    <row r="1355" s="1" customFormat="true" ht="15.75" hidden="false" customHeight="false" outlineLevel="0" collapsed="false">
      <c r="P1355" s="1" t="e">
        <f aca="false">IF(#REF!=#REF!,IF(K1355="Stroke",IF(K1356="Stroke",IF(#REF!=#REF!,IF(Q1355=Q1356,IF((J1356-J1355)&lt;0,1000+J1356-J1355-O1355,J1356-J1355-O1355),""),""),""),""),"")</f>
        <v>#REF!</v>
      </c>
    </row>
    <row r="1356" s="1" customFormat="true" ht="15.75" hidden="false" customHeight="false" outlineLevel="0" collapsed="false">
      <c r="P1356" s="1" t="e">
        <f aca="false">IF(#REF!=#REF!,IF(K1356="Stroke",IF(K1357="Stroke",IF(#REF!=#REF!,IF(Q1356=Q1357,IF((J1357-J1356)&lt;0,1000+J1357-J1356-O1356,J1357-J1356-O1356),""),""),""),""),"")</f>
        <v>#REF!</v>
      </c>
    </row>
    <row r="1357" s="1" customFormat="true" ht="15.75" hidden="false" customHeight="false" outlineLevel="0" collapsed="false">
      <c r="P1357" s="1" t="e">
        <f aca="false">IF(#REF!=#REF!,IF(K1357="Stroke",IF(K1358="Stroke",IF(#REF!=#REF!,IF(Q1357=Q1358,IF((J1358-J1357)&lt;0,1000+J1358-J1357-O1357,J1358-J1357-O1357),""),""),""),""),"")</f>
        <v>#REF!</v>
      </c>
    </row>
    <row r="1358" s="1" customFormat="true" ht="15.75" hidden="false" customHeight="false" outlineLevel="0" collapsed="false">
      <c r="P1358" s="1" t="e">
        <f aca="false">IF(#REF!=#REF!,IF(K1358="Stroke",IF(K1359="Stroke",IF(#REF!=#REF!,IF(Q1358=Q1359,IF((J1359-J1358)&lt;0,1000+J1359-J1358-O1358,J1359-J1358-O1358),""),""),""),""),"")</f>
        <v>#REF!</v>
      </c>
    </row>
    <row r="1359" s="1" customFormat="true" ht="15.75" hidden="false" customHeight="false" outlineLevel="0" collapsed="false">
      <c r="P1359" s="1" t="e">
        <f aca="false">IF(#REF!=#REF!,IF(K1359="Stroke",IF(K1360="Stroke",IF(#REF!=#REF!,IF(Q1359=Q1360,IF((J1360-J1359)&lt;0,1000+J1360-J1359-O1359,J1360-J1359-O1359),""),""),""),""),"")</f>
        <v>#REF!</v>
      </c>
    </row>
    <row r="1360" s="1" customFormat="true" ht="15.75" hidden="false" customHeight="false" outlineLevel="0" collapsed="false">
      <c r="P1360" s="1" t="e">
        <f aca="false">IF(#REF!=#REF!,IF(K1360="Stroke",IF(K1361="Stroke",IF(#REF!=#REF!,IF(Q1360=Q1361,IF((J1361-J1360)&lt;0,1000+J1361-J1360-O1360,J1361-J1360-O1360),""),""),""),""),"")</f>
        <v>#REF!</v>
      </c>
    </row>
    <row r="1361" s="1" customFormat="true" ht="15.75" hidden="false" customHeight="false" outlineLevel="0" collapsed="false">
      <c r="P1361" s="1" t="e">
        <f aca="false">IF(#REF!=#REF!,IF(K1361="Stroke",IF(K1362="Stroke",IF(#REF!=#REF!,IF(Q1361=Q1362,IF((J1362-J1361)&lt;0,1000+J1362-J1361-O1361,J1362-J1361-O1361),""),""),""),""),"")</f>
        <v>#REF!</v>
      </c>
    </row>
    <row r="1362" s="1" customFormat="true" ht="15.75" hidden="false" customHeight="false" outlineLevel="0" collapsed="false">
      <c r="P1362" s="1" t="e">
        <f aca="false">IF(#REF!=#REF!,IF(K1362="Stroke",IF(K1363="Stroke",IF(#REF!=#REF!,IF(Q1362=Q1363,IF((J1363-J1362)&lt;0,1000+J1363-J1362-O1362,J1363-J1362-O1362),""),""),""),""),"")</f>
        <v>#REF!</v>
      </c>
    </row>
    <row r="1363" s="1" customFormat="true" ht="15.75" hidden="false" customHeight="false" outlineLevel="0" collapsed="false">
      <c r="P1363" s="1" t="e">
        <f aca="false">IF(#REF!=#REF!,IF(K1363="Stroke",IF(K1364="Stroke",IF(#REF!=#REF!,IF(Q1363=Q1364,IF((J1364-J1363)&lt;0,1000+J1364-J1363-O1363,J1364-J1363-O1363),""),""),""),""),"")</f>
        <v>#REF!</v>
      </c>
    </row>
    <row r="1364" s="1" customFormat="true" ht="15.75" hidden="false" customHeight="false" outlineLevel="0" collapsed="false">
      <c r="P1364" s="1" t="e">
        <f aca="false">IF(#REF!=#REF!,IF(K1364="Stroke",IF(K1365="Stroke",IF(#REF!=#REF!,IF(Q1364=Q1365,IF((J1365-J1364)&lt;0,1000+J1365-J1364-O1364,J1365-J1364-O1364),""),""),""),""),"")</f>
        <v>#REF!</v>
      </c>
    </row>
    <row r="1365" s="1" customFormat="true" ht="15.75" hidden="false" customHeight="false" outlineLevel="0" collapsed="false">
      <c r="P1365" s="1" t="e">
        <f aca="false">IF(#REF!=#REF!,IF(K1365="Stroke",IF(K1366="Stroke",IF(#REF!=#REF!,IF(Q1365=Q1366,IF((J1366-J1365)&lt;0,1000+J1366-J1365-O1365,J1366-J1365-O1365),""),""),""),""),"")</f>
        <v>#REF!</v>
      </c>
    </row>
    <row r="1366" s="1" customFormat="true" ht="15.75" hidden="false" customHeight="false" outlineLevel="0" collapsed="false">
      <c r="P1366" s="1" t="e">
        <f aca="false">IF(#REF!=#REF!,IF(K1366="Stroke",IF(K1367="Stroke",IF(#REF!=#REF!,IF(Q1366=Q1367,IF((J1367-J1366)&lt;0,1000+J1367-J1366-O1366,J1367-J1366-O1366),""),""),""),""),"")</f>
        <v>#REF!</v>
      </c>
    </row>
    <row r="1367" s="1" customFormat="true" ht="15.75" hidden="false" customHeight="false" outlineLevel="0" collapsed="false">
      <c r="P1367" s="1" t="e">
        <f aca="false">IF(#REF!=#REF!,IF(K1367="Stroke",IF(K1368="Stroke",IF(#REF!=#REF!,IF(Q1367=Q1368,IF((J1368-J1367)&lt;0,1000+J1368-J1367-O1367,J1368-J1367-O1367),""),""),""),""),"")</f>
        <v>#REF!</v>
      </c>
    </row>
    <row r="1368" s="1" customFormat="true" ht="15.75" hidden="false" customHeight="false" outlineLevel="0" collapsed="false">
      <c r="P1368" s="1" t="e">
        <f aca="false">IF(#REF!=#REF!,IF(K1368="Stroke",IF(K1369="Stroke",IF(#REF!=#REF!,IF(Q1368=Q1369,IF((J1369-J1368)&lt;0,1000+J1369-J1368-O1368,J1369-J1368-O1368),""),""),""),""),"")</f>
        <v>#REF!</v>
      </c>
    </row>
    <row r="1369" s="1" customFormat="true" ht="15.75" hidden="false" customHeight="false" outlineLevel="0" collapsed="false">
      <c r="P1369" s="1" t="e">
        <f aca="false">IF(#REF!=#REF!,IF(K1369="Stroke",IF(K1370="Stroke",IF(#REF!=#REF!,IF(Q1369=Q1370,IF((J1370-J1369)&lt;0,1000+J1370-J1369-O1369,J1370-J1369-O1369),""),""),""),""),"")</f>
        <v>#REF!</v>
      </c>
    </row>
    <row r="1370" s="1" customFormat="true" ht="15.75" hidden="false" customHeight="false" outlineLevel="0" collapsed="false">
      <c r="P1370" s="1" t="e">
        <f aca="false">IF(#REF!=#REF!,IF(K1370="Stroke",IF(K1371="Stroke",IF(#REF!=#REF!,IF(Q1370=Q1371,IF((J1371-J1370)&lt;0,1000+J1371-J1370-O1370,J1371-J1370-O1370),""),""),""),""),"")</f>
        <v>#REF!</v>
      </c>
    </row>
    <row r="1371" s="1" customFormat="true" ht="15.75" hidden="false" customHeight="false" outlineLevel="0" collapsed="false">
      <c r="P1371" s="1" t="e">
        <f aca="false">IF(#REF!=#REF!,IF(K1371="Stroke",IF(K1372="Stroke",IF(#REF!=#REF!,IF(Q1371=Q1372,IF((J1372-J1371)&lt;0,1000+J1372-J1371-O1371,J1372-J1371-O1371),""),""),""),""),"")</f>
        <v>#REF!</v>
      </c>
    </row>
    <row r="1372" s="1" customFormat="true" ht="15.75" hidden="false" customHeight="false" outlineLevel="0" collapsed="false">
      <c r="P1372" s="1" t="e">
        <f aca="false">IF(#REF!=#REF!,IF(K1372="Stroke",IF(K1373="Stroke",IF(#REF!=#REF!,IF(Q1372=Q1373,IF((J1373-J1372)&lt;0,1000+J1373-J1372-O1372,J1373-J1372-O1372),""),""),""),""),"")</f>
        <v>#REF!</v>
      </c>
    </row>
    <row r="1373" s="1" customFormat="true" ht="15.75" hidden="false" customHeight="false" outlineLevel="0" collapsed="false">
      <c r="P1373" s="1" t="e">
        <f aca="false">IF(#REF!=#REF!,IF(K1373="Stroke",IF(K1374="Stroke",IF(#REF!=#REF!,IF(Q1373=Q1374,IF((J1374-J1373)&lt;0,1000+J1374-J1373-O1373,J1374-J1373-O1373),""),""),""),""),"")</f>
        <v>#REF!</v>
      </c>
    </row>
    <row r="1374" s="1" customFormat="true" ht="15.75" hidden="false" customHeight="false" outlineLevel="0" collapsed="false">
      <c r="P1374" s="1" t="e">
        <f aca="false">IF(#REF!=#REF!,IF(K1374="Stroke",IF(K1375="Stroke",IF(#REF!=#REF!,IF(Q1374=Q1375,IF((J1375-J1374)&lt;0,1000+J1375-J1374-O1374,J1375-J1374-O1374),""),""),""),""),"")</f>
        <v>#REF!</v>
      </c>
    </row>
    <row r="1375" s="1" customFormat="true" ht="15.75" hidden="false" customHeight="false" outlineLevel="0" collapsed="false">
      <c r="P1375" s="1" t="e">
        <f aca="false">IF(#REF!=#REF!,IF(K1375="Stroke",IF(K1376="Stroke",IF(#REF!=#REF!,IF(Q1375=Q1376,IF((J1376-J1375)&lt;0,1000+J1376-J1375-O1375,J1376-J1375-O1375),""),""),""),""),"")</f>
        <v>#REF!</v>
      </c>
    </row>
    <row r="1376" s="1" customFormat="true" ht="15.75" hidden="false" customHeight="false" outlineLevel="0" collapsed="false">
      <c r="P1376" s="1" t="e">
        <f aca="false">IF(#REF!=#REF!,IF(K1376="Stroke",IF(K1377="Stroke",IF(#REF!=#REF!,IF(Q1376=Q1377,IF((J1377-J1376)&lt;0,1000+J1377-J1376-O1376,J1377-J1376-O1376),""),""),""),""),"")</f>
        <v>#REF!</v>
      </c>
    </row>
    <row r="1377" s="1" customFormat="true" ht="15.75" hidden="false" customHeight="false" outlineLevel="0" collapsed="false">
      <c r="P1377" s="1" t="e">
        <f aca="false">IF(#REF!=#REF!,IF(K1377="Stroke",IF(K1378="Stroke",IF(#REF!=#REF!,IF(Q1377=Q1378,IF((J1378-J1377)&lt;0,1000+J1378-J1377-O1377,J1378-J1377-O1377),""),""),""),""),"")</f>
        <v>#REF!</v>
      </c>
    </row>
    <row r="1378" s="1" customFormat="true" ht="15.75" hidden="false" customHeight="false" outlineLevel="0" collapsed="false">
      <c r="P1378" s="1" t="e">
        <f aca="false">IF(#REF!=#REF!,IF(K1378="Stroke",IF(K1379="Stroke",IF(#REF!=#REF!,IF(Q1378=Q1379,IF((J1379-J1378)&lt;0,1000+J1379-J1378-O1378,J1379-J1378-O1378),""),""),""),""),"")</f>
        <v>#REF!</v>
      </c>
    </row>
    <row r="1379" s="1" customFormat="true" ht="15.75" hidden="false" customHeight="false" outlineLevel="0" collapsed="false">
      <c r="P1379" s="1" t="e">
        <f aca="false">IF(#REF!=#REF!,IF(K1379="Stroke",IF(K1380="Stroke",IF(#REF!=#REF!,IF(Q1379=Q1380,IF((J1380-J1379)&lt;0,1000+J1380-J1379-O1379,J1380-J1379-O1379),""),""),""),""),"")</f>
        <v>#REF!</v>
      </c>
    </row>
    <row r="1380" s="1" customFormat="true" ht="15.75" hidden="false" customHeight="false" outlineLevel="0" collapsed="false">
      <c r="P1380" s="1" t="e">
        <f aca="false">IF(#REF!=#REF!,IF(K1380="Stroke",IF(K1381="Stroke",IF(#REF!=#REF!,IF(Q1380=Q1381,IF((J1381-J1380)&lt;0,1000+J1381-J1380-O1380,J1381-J1380-O1380),""),""),""),""),"")</f>
        <v>#REF!</v>
      </c>
    </row>
    <row r="1381" s="1" customFormat="true" ht="15.75" hidden="false" customHeight="false" outlineLevel="0" collapsed="false">
      <c r="P1381" s="1" t="e">
        <f aca="false">IF(#REF!=#REF!,IF(K1381="Stroke",IF(K1382="Stroke",IF(#REF!=#REF!,IF(Q1381=Q1382,IF((J1382-J1381)&lt;0,1000+J1382-J1381-O1381,J1382-J1381-O1381),""),""),""),""),"")</f>
        <v>#REF!</v>
      </c>
    </row>
    <row r="1382" s="1" customFormat="true" ht="15.75" hidden="false" customHeight="false" outlineLevel="0" collapsed="false">
      <c r="P1382" s="1" t="e">
        <f aca="false">IF(#REF!=#REF!,IF(K1382="Stroke",IF(K1383="Stroke",IF(#REF!=#REF!,IF(Q1382=Q1383,IF((J1383-J1382)&lt;0,1000+J1383-J1382-O1382,J1383-J1382-O1382),""),""),""),""),"")</f>
        <v>#REF!</v>
      </c>
    </row>
    <row r="1383" s="1" customFormat="true" ht="15.75" hidden="false" customHeight="false" outlineLevel="0" collapsed="false">
      <c r="P1383" s="1" t="e">
        <f aca="false">IF(#REF!=#REF!,IF(K1383="Stroke",IF(K1384="Stroke",IF(#REF!=#REF!,IF(Q1383=Q1384,IF((J1384-J1383)&lt;0,1000+J1384-J1383-O1383,J1384-J1383-O1383),""),""),""),""),"")</f>
        <v>#REF!</v>
      </c>
    </row>
    <row r="1384" s="1" customFormat="true" ht="15.75" hidden="false" customHeight="false" outlineLevel="0" collapsed="false">
      <c r="P1384" s="1" t="e">
        <f aca="false">IF(#REF!=#REF!,IF(K1384="Stroke",IF(K1385="Stroke",IF(#REF!=#REF!,IF(Q1384=Q1385,IF((J1385-J1384)&lt;0,1000+J1385-J1384-O1384,J1385-J1384-O1384),""),""),""),""),"")</f>
        <v>#REF!</v>
      </c>
    </row>
    <row r="1385" s="1" customFormat="true" ht="15.75" hidden="false" customHeight="false" outlineLevel="0" collapsed="false">
      <c r="P1385" s="1" t="e">
        <f aca="false">IF(#REF!=#REF!,IF(K1385="Stroke",IF(K1386="Stroke",IF(#REF!=#REF!,IF(Q1385=Q1386,IF((J1386-J1385)&lt;0,1000+J1386-J1385-O1385,J1386-J1385-O1385),""),""),""),""),"")</f>
        <v>#REF!</v>
      </c>
    </row>
    <row r="1386" s="1" customFormat="true" ht="15.75" hidden="false" customHeight="false" outlineLevel="0" collapsed="false">
      <c r="P1386" s="1" t="e">
        <f aca="false">IF(#REF!=#REF!,IF(K1386="Stroke",IF(K1387="Stroke",IF(#REF!=#REF!,IF(Q1386=Q1387,IF((J1387-J1386)&lt;0,1000+J1387-J1386-O1386,J1387-J1386-O1386),""),""),""),""),"")</f>
        <v>#REF!</v>
      </c>
    </row>
    <row r="1387" s="1" customFormat="true" ht="15.75" hidden="false" customHeight="false" outlineLevel="0" collapsed="false">
      <c r="P1387" s="1" t="e">
        <f aca="false">IF(#REF!=#REF!,IF(K1387="Stroke",IF(K1388="Stroke",IF(#REF!=#REF!,IF(Q1387=Q1388,IF((J1388-J1387)&lt;0,1000+J1388-J1387-O1387,J1388-J1387-O1387),""),""),""),""),"")</f>
        <v>#REF!</v>
      </c>
    </row>
    <row r="1388" s="1" customFormat="true" ht="15.75" hidden="false" customHeight="false" outlineLevel="0" collapsed="false">
      <c r="P1388" s="1" t="e">
        <f aca="false">IF(#REF!=#REF!,IF(K1388="Stroke",IF(K1389="Stroke",IF(#REF!=#REF!,IF(Q1388=Q1389,IF((J1389-J1388)&lt;0,1000+J1389-J1388-O1388,J1389-J1388-O1388),""),""),""),""),"")</f>
        <v>#REF!</v>
      </c>
    </row>
    <row r="1389" s="1" customFormat="true" ht="15.75" hidden="false" customHeight="false" outlineLevel="0" collapsed="false">
      <c r="P1389" s="1" t="e">
        <f aca="false">IF(#REF!=#REF!,IF(K1389="Stroke",IF(K1390="Stroke",IF(#REF!=#REF!,IF(Q1389=Q1390,IF((J1390-J1389)&lt;0,1000+J1390-J1389-O1389,J1390-J1389-O1389),""),""),""),""),"")</f>
        <v>#REF!</v>
      </c>
    </row>
    <row r="1390" s="1" customFormat="true" ht="15.75" hidden="false" customHeight="false" outlineLevel="0" collapsed="false">
      <c r="P1390" s="1" t="e">
        <f aca="false">IF(#REF!=#REF!,IF(K1390="Stroke",IF(K1391="Stroke",IF(#REF!=#REF!,IF(Q1390=Q1391,IF((J1391-J1390)&lt;0,1000+J1391-J1390-O1390,J1391-J1390-O1390),""),""),""),""),"")</f>
        <v>#REF!</v>
      </c>
    </row>
    <row r="1391" s="1" customFormat="true" ht="15.75" hidden="false" customHeight="false" outlineLevel="0" collapsed="false">
      <c r="P1391" s="1" t="e">
        <f aca="false">IF(#REF!=#REF!,IF(K1391="Stroke",IF(K1392="Stroke",IF(#REF!=#REF!,IF(Q1391=Q1392,IF((J1392-J1391)&lt;0,1000+J1392-J1391-O1391,J1392-J1391-O1391),""),""),""),""),"")</f>
        <v>#REF!</v>
      </c>
    </row>
    <row r="1392" s="1" customFormat="true" ht="15.75" hidden="false" customHeight="false" outlineLevel="0" collapsed="false">
      <c r="P1392" s="1" t="e">
        <f aca="false">IF(#REF!=#REF!,IF(K1392="Stroke",IF(K1393="Stroke",IF(#REF!=#REF!,IF(Q1392=Q1393,IF((J1393-J1392)&lt;0,1000+J1393-J1392-O1392,J1393-J1392-O1392),""),""),""),""),"")</f>
        <v>#REF!</v>
      </c>
    </row>
    <row r="1393" s="1" customFormat="true" ht="15.75" hidden="false" customHeight="false" outlineLevel="0" collapsed="false">
      <c r="P1393" s="1" t="e">
        <f aca="false">IF(#REF!=#REF!,IF(K1393="Stroke",IF(K1394="Stroke",IF(#REF!=#REF!,IF(Q1393=Q1394,IF((J1394-J1393)&lt;0,1000+J1394-J1393-O1393,J1394-J1393-O1393),""),""),""),""),"")</f>
        <v>#REF!</v>
      </c>
    </row>
    <row r="1394" s="1" customFormat="true" ht="15.75" hidden="false" customHeight="false" outlineLevel="0" collapsed="false">
      <c r="P1394" s="1" t="e">
        <f aca="false">IF(#REF!=#REF!,IF(K1394="Stroke",IF(K1395="Stroke",IF(#REF!=#REF!,IF(Q1394=Q1395,IF((J1395-J1394)&lt;0,1000+J1395-J1394-O1394,J1395-J1394-O1394),""),""),""),""),"")</f>
        <v>#REF!</v>
      </c>
    </row>
    <row r="1395" s="1" customFormat="true" ht="15.75" hidden="false" customHeight="false" outlineLevel="0" collapsed="false">
      <c r="P1395" s="1" t="e">
        <f aca="false">IF(#REF!=#REF!,IF(K1395="Stroke",IF(K1396="Stroke",IF(#REF!=#REF!,IF(Q1395=Q1396,IF((J1396-J1395)&lt;0,1000+J1396-J1395-O1395,J1396-J1395-O1395),""),""),""),""),"")</f>
        <v>#REF!</v>
      </c>
    </row>
    <row r="1396" s="1" customFormat="true" ht="15.75" hidden="false" customHeight="false" outlineLevel="0" collapsed="false">
      <c r="P1396" s="1" t="e">
        <f aca="false">IF(#REF!=#REF!,IF(K1396="Stroke",IF(K1397="Stroke",IF(#REF!=#REF!,IF(Q1396=Q1397,IF((J1397-J1396)&lt;0,1000+J1397-J1396-O1396,J1397-J1396-O1396),""),""),""),""),"")</f>
        <v>#REF!</v>
      </c>
    </row>
    <row r="1397" s="1" customFormat="true" ht="15.75" hidden="false" customHeight="false" outlineLevel="0" collapsed="false">
      <c r="P1397" s="1" t="e">
        <f aca="false">IF(#REF!=#REF!,IF(K1397="Stroke",IF(K1398="Stroke",IF(#REF!=#REF!,IF(Q1397=Q1398,IF((J1398-J1397)&lt;0,1000+J1398-J1397-O1397,J1398-J1397-O1397),""),""),""),""),"")</f>
        <v>#REF!</v>
      </c>
    </row>
    <row r="1398" s="1" customFormat="true" ht="15.75" hidden="false" customHeight="false" outlineLevel="0" collapsed="false">
      <c r="P1398" s="1" t="e">
        <f aca="false">IF(#REF!=#REF!,IF(K1398="Stroke",IF(K1399="Stroke",IF(#REF!=#REF!,IF(Q1398=Q1399,IF((J1399-J1398)&lt;0,1000+J1399-J1398-O1398,J1399-J1398-O1398),""),""),""),""),"")</f>
        <v>#REF!</v>
      </c>
    </row>
    <row r="1399" s="1" customFormat="true" ht="15.75" hidden="false" customHeight="false" outlineLevel="0" collapsed="false">
      <c r="P1399" s="1" t="e">
        <f aca="false">IF(#REF!=#REF!,IF(K1399="Stroke",IF(K1400="Stroke",IF(#REF!=#REF!,IF(Q1399=Q1400,IF((J1400-J1399)&lt;0,1000+J1400-J1399-O1399,J1400-J1399-O1399),""),""),""),""),"")</f>
        <v>#REF!</v>
      </c>
    </row>
    <row r="1400" s="1" customFormat="true" ht="15.75" hidden="false" customHeight="false" outlineLevel="0" collapsed="false">
      <c r="P1400" s="1" t="e">
        <f aca="false">IF(#REF!=#REF!,IF(K1400="Stroke",IF(K1401="Stroke",IF(#REF!=#REF!,IF(Q1400=Q1401,IF((J1401-J1400)&lt;0,1000+J1401-J1400-O1400,J1401-J1400-O1400),""),""),""),""),"")</f>
        <v>#REF!</v>
      </c>
    </row>
    <row r="1401" s="1" customFormat="true" ht="15.75" hidden="false" customHeight="false" outlineLevel="0" collapsed="false">
      <c r="P1401" s="1" t="e">
        <f aca="false">IF(#REF!=#REF!,IF(K1401="Stroke",IF(K1402="Stroke",IF(#REF!=#REF!,IF(Q1401=Q1402,IF((J1402-J1401)&lt;0,1000+J1402-J1401-O1401,J1402-J1401-O1401),""),""),""),""),"")</f>
        <v>#REF!</v>
      </c>
    </row>
    <row r="1402" s="1" customFormat="true" ht="15.75" hidden="false" customHeight="false" outlineLevel="0" collapsed="false">
      <c r="P1402" s="1" t="e">
        <f aca="false">IF(#REF!=#REF!,IF(K1402="Stroke",IF(K1403="Stroke",IF(#REF!=#REF!,IF(Q1402=Q1403,IF((J1403-J1402)&lt;0,1000+J1403-J1402-O1402,J1403-J1402-O1402),""),""),""),""),"")</f>
        <v>#REF!</v>
      </c>
    </row>
    <row r="1403" s="1" customFormat="true" ht="15.75" hidden="false" customHeight="false" outlineLevel="0" collapsed="false">
      <c r="P1403" s="1" t="e">
        <f aca="false">IF(#REF!=#REF!,IF(K1403="Stroke",IF(K1404="Stroke",IF(#REF!=#REF!,IF(Q1403=Q1404,IF((J1404-J1403)&lt;0,1000+J1404-J1403-O1403,J1404-J1403-O1403),""),""),""),""),"")</f>
        <v>#REF!</v>
      </c>
    </row>
    <row r="1404" s="1" customFormat="true" ht="15.75" hidden="false" customHeight="false" outlineLevel="0" collapsed="false">
      <c r="P1404" s="1" t="e">
        <f aca="false">IF(#REF!=#REF!,IF(K1404="Stroke",IF(K1405="Stroke",IF(#REF!=#REF!,IF(Q1404=Q1405,IF((J1405-J1404)&lt;0,1000+J1405-J1404-O1404,J1405-J1404-O1404),""),""),""),""),"")</f>
        <v>#REF!</v>
      </c>
    </row>
    <row r="1405" s="1" customFormat="true" ht="15.75" hidden="false" customHeight="false" outlineLevel="0" collapsed="false">
      <c r="P1405" s="1" t="e">
        <f aca="false">IF(#REF!=#REF!,IF(K1405="Stroke",IF(K1406="Stroke",IF(#REF!=#REF!,IF(Q1405=Q1406,IF((J1406-J1405)&lt;0,1000+J1406-J1405-O1405,J1406-J1405-O1405),""),""),""),""),"")</f>
        <v>#REF!</v>
      </c>
    </row>
    <row r="1406" s="1" customFormat="true" ht="15.75" hidden="false" customHeight="false" outlineLevel="0" collapsed="false">
      <c r="P1406" s="1" t="e">
        <f aca="false">IF(#REF!=#REF!,IF(K1406="Stroke",IF(K1407="Stroke",IF(#REF!=#REF!,IF(Q1406=Q1407,IF((J1407-J1406)&lt;0,1000+J1407-J1406-O1406,J1407-J1406-O1406),""),""),""),""),"")</f>
        <v>#REF!</v>
      </c>
    </row>
    <row r="1407" s="1" customFormat="true" ht="15.75" hidden="false" customHeight="false" outlineLevel="0" collapsed="false">
      <c r="P1407" s="1" t="e">
        <f aca="false">IF(#REF!=#REF!,IF(K1407="Stroke",IF(K1408="Stroke",IF(#REF!=#REF!,IF(Q1407=Q1408,IF((J1408-J1407)&lt;0,1000+J1408-J1407-O1407,J1408-J1407-O1407),""),""),""),""),"")</f>
        <v>#REF!</v>
      </c>
    </row>
    <row r="1408" s="1" customFormat="true" ht="15.75" hidden="false" customHeight="false" outlineLevel="0" collapsed="false">
      <c r="P1408" s="1" t="e">
        <f aca="false">IF(#REF!=#REF!,IF(K1408="Stroke",IF(K1409="Stroke",IF(#REF!=#REF!,IF(Q1408=Q1409,IF((J1409-J1408)&lt;0,1000+J1409-J1408-O1408,J1409-J1408-O1408),""),""),""),""),"")</f>
        <v>#REF!</v>
      </c>
    </row>
    <row r="1409" s="1" customFormat="true" ht="15.75" hidden="false" customHeight="false" outlineLevel="0" collapsed="false">
      <c r="P1409" s="1" t="e">
        <f aca="false">IF(#REF!=#REF!,IF(K1409="Stroke",IF(K1410="Stroke",IF(#REF!=#REF!,IF(Q1409=Q1410,IF((J1410-J1409)&lt;0,1000+J1410-J1409-O1409,J1410-J1409-O1409),""),""),""),""),"")</f>
        <v>#REF!</v>
      </c>
    </row>
    <row r="1410" s="1" customFormat="true" ht="15.75" hidden="false" customHeight="false" outlineLevel="0" collapsed="false">
      <c r="P1410" s="1" t="e">
        <f aca="false">IF(#REF!=#REF!,IF(K1410="Stroke",IF(K1411="Stroke",IF(#REF!=#REF!,IF(Q1410=Q1411,IF((J1411-J1410)&lt;0,1000+J1411-J1410-O1410,J1411-J1410-O1410),""),""),""),""),"")</f>
        <v>#REF!</v>
      </c>
    </row>
    <row r="1411" s="1" customFormat="true" ht="15.75" hidden="false" customHeight="false" outlineLevel="0" collapsed="false">
      <c r="P1411" s="1" t="e">
        <f aca="false">IF(#REF!=#REF!,IF(K1411="Stroke",IF(K1412="Stroke",IF(#REF!=#REF!,IF(Q1411=Q1412,IF((J1412-J1411)&lt;0,1000+J1412-J1411-O1411,J1412-J1411-O1411),""),""),""),""),"")</f>
        <v>#REF!</v>
      </c>
    </row>
    <row r="1412" s="1" customFormat="true" ht="15.75" hidden="false" customHeight="false" outlineLevel="0" collapsed="false">
      <c r="P1412" s="1" t="e">
        <f aca="false">IF(#REF!=#REF!,IF(K1412="Stroke",IF(K1413="Stroke",IF(#REF!=#REF!,IF(Q1412=Q1413,IF((J1413-J1412)&lt;0,1000+J1413-J1412-O1412,J1413-J1412-O1412),""),""),""),""),"")</f>
        <v>#REF!</v>
      </c>
    </row>
    <row r="1413" s="1" customFormat="true" ht="15.75" hidden="false" customHeight="false" outlineLevel="0" collapsed="false">
      <c r="P1413" s="1" t="e">
        <f aca="false">IF(#REF!=#REF!,IF(K1413="Stroke",IF(K1414="Stroke",IF(#REF!=#REF!,IF(Q1413=Q1414,IF((J1414-J1413)&lt;0,1000+J1414-J1413-O1413,J1414-J1413-O1413),""),""),""),""),"")</f>
        <v>#REF!</v>
      </c>
    </row>
    <row r="1414" s="1" customFormat="true" ht="15.75" hidden="false" customHeight="false" outlineLevel="0" collapsed="false">
      <c r="P1414" s="1" t="e">
        <f aca="false">IF(#REF!=#REF!,IF(K1414="Stroke",IF(K1415="Stroke",IF(#REF!=#REF!,IF(Q1414=Q1415,IF((J1415-J1414)&lt;0,1000+J1415-J1414-O1414,J1415-J1414-O1414),""),""),""),""),"")</f>
        <v>#REF!</v>
      </c>
    </row>
    <row r="1415" s="1" customFormat="true" ht="15.75" hidden="false" customHeight="false" outlineLevel="0" collapsed="false">
      <c r="P1415" s="1" t="e">
        <f aca="false">IF(#REF!=#REF!,IF(K1415="Stroke",IF(K1416="Stroke",IF(#REF!=#REF!,IF(Q1415=Q1416,IF((J1416-J1415)&lt;0,1000+J1416-J1415-O1415,J1416-J1415-O1415),""),""),""),""),"")</f>
        <v>#REF!</v>
      </c>
    </row>
    <row r="1416" s="1" customFormat="true" ht="15.75" hidden="false" customHeight="false" outlineLevel="0" collapsed="false">
      <c r="P1416" s="1" t="e">
        <f aca="false">IF(#REF!=#REF!,IF(K1416="Stroke",IF(K1417="Stroke",IF(#REF!=#REF!,IF(Q1416=Q1417,IF((J1417-J1416)&lt;0,1000+J1417-J1416-O1416,J1417-J1416-O1416),""),""),""),""),"")</f>
        <v>#REF!</v>
      </c>
    </row>
    <row r="1417" s="1" customFormat="true" ht="15.75" hidden="false" customHeight="false" outlineLevel="0" collapsed="false">
      <c r="P1417" s="1" t="e">
        <f aca="false">IF(#REF!=#REF!,IF(K1417="Stroke",IF(K1418="Stroke",IF(#REF!=#REF!,IF(Q1417=Q1418,IF((J1418-J1417)&lt;0,1000+J1418-J1417-O1417,J1418-J1417-O1417),""),""),""),""),"")</f>
        <v>#REF!</v>
      </c>
    </row>
    <row r="1418" s="1" customFormat="true" ht="15.75" hidden="false" customHeight="false" outlineLevel="0" collapsed="false">
      <c r="P1418" s="1" t="e">
        <f aca="false">IF(#REF!=#REF!,IF(K1418="Stroke",IF(K1419="Stroke",IF(#REF!=#REF!,IF(Q1418=Q1419,IF((J1419-J1418)&lt;0,1000+J1419-J1418-O1418,J1419-J1418-O1418),""),""),""),""),"")</f>
        <v>#REF!</v>
      </c>
    </row>
    <row r="1419" s="1" customFormat="true" ht="15.75" hidden="false" customHeight="false" outlineLevel="0" collapsed="false">
      <c r="P1419" s="1" t="e">
        <f aca="false">IF(#REF!=#REF!,IF(K1419="Stroke",IF(K1420="Stroke",IF(#REF!=#REF!,IF(Q1419=Q1420,IF((J1420-J1419)&lt;0,1000+J1420-J1419-O1419,J1420-J1419-O1419),""),""),""),""),"")</f>
        <v>#REF!</v>
      </c>
    </row>
    <row r="1420" s="1" customFormat="true" ht="15.75" hidden="false" customHeight="false" outlineLevel="0" collapsed="false">
      <c r="P1420" s="1" t="e">
        <f aca="false">IF(#REF!=#REF!,IF(K1420="Stroke",IF(K1421="Stroke",IF(#REF!=#REF!,IF(Q1420=Q1421,IF((J1421-J1420)&lt;0,1000+J1421-J1420-O1420,J1421-J1420-O1420),""),""),""),""),"")</f>
        <v>#REF!</v>
      </c>
    </row>
    <row r="1421" s="1" customFormat="true" ht="15.75" hidden="false" customHeight="false" outlineLevel="0" collapsed="false">
      <c r="P1421" s="1" t="e">
        <f aca="false">IF(#REF!=#REF!,IF(K1421="Stroke",IF(K1422="Stroke",IF(#REF!=#REF!,IF(Q1421=Q1422,IF((J1422-J1421)&lt;0,1000+J1422-J1421-O1421,J1422-J1421-O1421),""),""),""),""),"")</f>
        <v>#REF!</v>
      </c>
    </row>
    <row r="1422" s="1" customFormat="true" ht="15.75" hidden="false" customHeight="false" outlineLevel="0" collapsed="false">
      <c r="P1422" s="1" t="e">
        <f aca="false">IF(#REF!=#REF!,IF(K1422="Stroke",IF(K1423="Stroke",IF(#REF!=#REF!,IF(Q1422=Q1423,IF((J1423-J1422)&lt;0,1000+J1423-J1422-O1422,J1423-J1422-O1422),""),""),""),""),"")</f>
        <v>#REF!</v>
      </c>
    </row>
    <row r="1423" s="1" customFormat="true" ht="15.75" hidden="false" customHeight="false" outlineLevel="0" collapsed="false">
      <c r="P1423" s="1" t="e">
        <f aca="false">IF(#REF!=#REF!,IF(K1423="Stroke",IF(K1424="Stroke",IF(#REF!=#REF!,IF(Q1423=Q1424,IF((J1424-J1423)&lt;0,1000+J1424-J1423-O1423,J1424-J1423-O1423),""),""),""),""),"")</f>
        <v>#REF!</v>
      </c>
    </row>
    <row r="1424" s="1" customFormat="true" ht="15.75" hidden="false" customHeight="false" outlineLevel="0" collapsed="false">
      <c r="P1424" s="1" t="e">
        <f aca="false">IF(#REF!=#REF!,IF(K1424="Stroke",IF(K1425="Stroke",IF(#REF!=#REF!,IF(Q1424=Q1425,IF((J1425-J1424)&lt;0,1000+J1425-J1424-O1424,J1425-J1424-O1424),""),""),""),""),"")</f>
        <v>#REF!</v>
      </c>
    </row>
    <row r="1425" s="1" customFormat="true" ht="15.75" hidden="false" customHeight="false" outlineLevel="0" collapsed="false">
      <c r="P1425" s="1" t="e">
        <f aca="false">IF(#REF!=#REF!,IF(K1425="Stroke",IF(K1426="Stroke",IF(#REF!=#REF!,IF(Q1425=Q1426,IF((J1426-J1425)&lt;0,1000+J1426-J1425-O1425,J1426-J1425-O1425),""),""),""),""),"")</f>
        <v>#REF!</v>
      </c>
    </row>
    <row r="1426" s="1" customFormat="true" ht="15.75" hidden="false" customHeight="false" outlineLevel="0" collapsed="false">
      <c r="P1426" s="1" t="e">
        <f aca="false">IF(#REF!=#REF!,IF(K1426="Stroke",IF(K1427="Stroke",IF(#REF!=#REF!,IF(Q1426=Q1427,IF((J1427-J1426)&lt;0,1000+J1427-J1426-O1426,J1427-J1426-O1426),""),""),""),""),"")</f>
        <v>#REF!</v>
      </c>
    </row>
    <row r="1427" s="1" customFormat="true" ht="15.75" hidden="false" customHeight="false" outlineLevel="0" collapsed="false">
      <c r="P1427" s="1" t="e">
        <f aca="false">IF(#REF!=#REF!,IF(K1427="Stroke",IF(K1428="Stroke",IF(#REF!=#REF!,IF(Q1427=Q1428,IF((J1428-J1427)&lt;0,1000+J1428-J1427-O1427,J1428-J1427-O1427),""),""),""),""),"")</f>
        <v>#REF!</v>
      </c>
    </row>
    <row r="1428" s="1" customFormat="true" ht="15.75" hidden="false" customHeight="false" outlineLevel="0" collapsed="false">
      <c r="P1428" s="1" t="e">
        <f aca="false">IF(#REF!=#REF!,IF(K1428="Stroke",IF(K1429="Stroke",IF(#REF!=#REF!,IF(Q1428=Q1429,IF((J1429-J1428)&lt;0,1000+J1429-J1428-O1428,J1429-J1428-O1428),""),""),""),""),"")</f>
        <v>#REF!</v>
      </c>
    </row>
    <row r="1429" s="1" customFormat="true" ht="15.75" hidden="false" customHeight="false" outlineLevel="0" collapsed="false">
      <c r="P1429" s="1" t="e">
        <f aca="false">IF(#REF!=#REF!,IF(K1429="Stroke",IF(K1430="Stroke",IF(#REF!=#REF!,IF(Q1429=Q1430,IF((J1430-J1429)&lt;0,1000+J1430-J1429-O1429,J1430-J1429-O1429),""),""),""),""),"")</f>
        <v>#REF!</v>
      </c>
    </row>
    <row r="1430" s="1" customFormat="true" ht="15.75" hidden="false" customHeight="false" outlineLevel="0" collapsed="false">
      <c r="P1430" s="1" t="e">
        <f aca="false">IF(#REF!=#REF!,IF(K1430="Stroke",IF(K1431="Stroke",IF(#REF!=#REF!,IF(Q1430=Q1431,IF((J1431-J1430)&lt;0,1000+J1431-J1430-O1430,J1431-J1430-O1430),""),""),""),""),"")</f>
        <v>#REF!</v>
      </c>
    </row>
    <row r="1431" s="1" customFormat="true" ht="15.75" hidden="false" customHeight="false" outlineLevel="0" collapsed="false">
      <c r="P1431" s="1" t="e">
        <f aca="false">IF(#REF!=#REF!,IF(K1431="Stroke",IF(K1432="Stroke",IF(#REF!=#REF!,IF(Q1431=Q1432,IF((J1432-J1431)&lt;0,1000+J1432-J1431-O1431,J1432-J1431-O1431),""),""),""),""),"")</f>
        <v>#REF!</v>
      </c>
    </row>
    <row r="1432" s="1" customFormat="true" ht="15.75" hidden="false" customHeight="false" outlineLevel="0" collapsed="false">
      <c r="P1432" s="1" t="e">
        <f aca="false">IF(#REF!=#REF!,IF(K1432="Stroke",IF(K1433="Stroke",IF(#REF!=#REF!,IF(Q1432=Q1433,IF((J1433-J1432)&lt;0,1000+J1433-J1432-O1432,J1433-J1432-O1432),""),""),""),""),"")</f>
        <v>#REF!</v>
      </c>
    </row>
    <row r="1433" s="1" customFormat="true" ht="15.75" hidden="false" customHeight="false" outlineLevel="0" collapsed="false">
      <c r="P1433" s="1" t="e">
        <f aca="false">IF(#REF!=#REF!,IF(K1433="Stroke",IF(K1434="Stroke",IF(#REF!=#REF!,IF(Q1433=Q1434,IF((J1434-J1433)&lt;0,1000+J1434-J1433-O1433,J1434-J1433-O1433),""),""),""),""),"")</f>
        <v>#REF!</v>
      </c>
    </row>
    <row r="1434" s="1" customFormat="true" ht="15.75" hidden="false" customHeight="false" outlineLevel="0" collapsed="false">
      <c r="P1434" s="1" t="e">
        <f aca="false">IF(#REF!=#REF!,IF(K1434="Stroke",IF(K1435="Stroke",IF(#REF!=#REF!,IF(Q1434=Q1435,IF((J1435-J1434)&lt;0,1000+J1435-J1434-O1434,J1435-J1434-O1434),""),""),""),""),"")</f>
        <v>#REF!</v>
      </c>
    </row>
    <row r="1435" s="1" customFormat="true" ht="15.75" hidden="false" customHeight="false" outlineLevel="0" collapsed="false">
      <c r="P1435" s="1" t="e">
        <f aca="false">IF(#REF!=#REF!,IF(K1435="Stroke",IF(K1436="Stroke",IF(#REF!=#REF!,IF(Q1435=Q1436,IF((J1436-J1435)&lt;0,1000+J1436-J1435-O1435,J1436-J1435-O1435),""),""),""),""),"")</f>
        <v>#REF!</v>
      </c>
    </row>
    <row r="1436" s="1" customFormat="true" ht="15.75" hidden="false" customHeight="false" outlineLevel="0" collapsed="false">
      <c r="P1436" s="1" t="e">
        <f aca="false">IF(#REF!=#REF!,IF(K1436="Stroke",IF(K1437="Stroke",IF(#REF!=#REF!,IF(Q1436=Q1437,IF((J1437-J1436)&lt;0,1000+J1437-J1436-O1436,J1437-J1436-O1436),""),""),""),""),"")</f>
        <v>#REF!</v>
      </c>
    </row>
    <row r="1437" s="1" customFormat="true" ht="15.75" hidden="false" customHeight="false" outlineLevel="0" collapsed="false">
      <c r="P1437" s="1" t="e">
        <f aca="false">IF(#REF!=#REF!,IF(K1437="Stroke",IF(K1438="Stroke",IF(#REF!=#REF!,IF(Q1437=Q1438,IF((J1438-J1437)&lt;0,1000+J1438-J1437-O1437,J1438-J1437-O1437),""),""),""),""),"")</f>
        <v>#REF!</v>
      </c>
    </row>
    <row r="1438" s="1" customFormat="true" ht="15.75" hidden="false" customHeight="false" outlineLevel="0" collapsed="false">
      <c r="P1438" s="1" t="e">
        <f aca="false">IF(#REF!=#REF!,IF(K1438="Stroke",IF(K1439="Stroke",IF(#REF!=#REF!,IF(Q1438=Q1439,IF((J1439-J1438)&lt;0,1000+J1439-J1438-O1438,J1439-J1438-O1438),""),""),""),""),"")</f>
        <v>#REF!</v>
      </c>
    </row>
    <row r="1439" s="1" customFormat="true" ht="15.75" hidden="false" customHeight="false" outlineLevel="0" collapsed="false">
      <c r="P1439" s="1" t="e">
        <f aca="false">IF(#REF!=#REF!,IF(K1439="Stroke",IF(K1440="Stroke",IF(#REF!=#REF!,IF(Q1439=Q1440,IF((J1440-J1439)&lt;0,1000+J1440-J1439-O1439,J1440-J1439-O1439),""),""),""),""),"")</f>
        <v>#REF!</v>
      </c>
    </row>
    <row r="1440" s="1" customFormat="true" ht="15.75" hidden="false" customHeight="false" outlineLevel="0" collapsed="false">
      <c r="P1440" s="1" t="e">
        <f aca="false">IF(#REF!=#REF!,IF(K1440="Stroke",IF(K1441="Stroke",IF(#REF!=#REF!,IF(Q1440=Q1441,IF((J1441-J1440)&lt;0,1000+J1441-J1440-O1440,J1441-J1440-O1440),""),""),""),""),"")</f>
        <v>#REF!</v>
      </c>
    </row>
    <row r="1441" s="1" customFormat="true" ht="15.75" hidden="false" customHeight="false" outlineLevel="0" collapsed="false">
      <c r="P1441" s="1" t="e">
        <f aca="false">IF(#REF!=#REF!,IF(K1441="Stroke",IF(K1442="Stroke",IF(#REF!=#REF!,IF(Q1441=Q1442,IF((J1442-J1441)&lt;0,1000+J1442-J1441-O1441,J1442-J1441-O1441),""),""),""),""),"")</f>
        <v>#REF!</v>
      </c>
    </row>
    <row r="1442" s="1" customFormat="true" ht="15.75" hidden="false" customHeight="false" outlineLevel="0" collapsed="false">
      <c r="P1442" s="1" t="e">
        <f aca="false">IF(#REF!=#REF!,IF(K1442="Stroke",IF(K1443="Stroke",IF(#REF!=#REF!,IF(Q1442=Q1443,IF((J1443-J1442)&lt;0,1000+J1443-J1442-O1442,J1443-J1442-O1442),""),""),""),""),"")</f>
        <v>#REF!</v>
      </c>
    </row>
    <row r="1443" s="1" customFormat="true" ht="15.75" hidden="false" customHeight="false" outlineLevel="0" collapsed="false">
      <c r="P1443" s="1" t="e">
        <f aca="false">IF(#REF!=#REF!,IF(K1443="Stroke",IF(K1444="Stroke",IF(#REF!=#REF!,IF(Q1443=Q1444,IF((J1444-J1443)&lt;0,1000+J1444-J1443-O1443,J1444-J1443-O1443),""),""),""),""),"")</f>
        <v>#REF!</v>
      </c>
    </row>
    <row r="1444" s="1" customFormat="true" ht="15.75" hidden="false" customHeight="false" outlineLevel="0" collapsed="false">
      <c r="P1444" s="1" t="e">
        <f aca="false">IF(#REF!=#REF!,IF(K1444="Stroke",IF(K1445="Stroke",IF(#REF!=#REF!,IF(Q1444=Q1445,IF((J1445-J1444)&lt;0,1000+J1445-J1444-O1444,J1445-J1444-O1444),""),""),""),""),"")</f>
        <v>#REF!</v>
      </c>
    </row>
    <row r="1445" s="1" customFormat="true" ht="15.75" hidden="false" customHeight="false" outlineLevel="0" collapsed="false">
      <c r="P1445" s="1" t="e">
        <f aca="false">IF(#REF!=#REF!,IF(K1445="Stroke",IF(K1446="Stroke",IF(#REF!=#REF!,IF(Q1445=Q1446,IF((J1446-J1445)&lt;0,1000+J1446-J1445-O1445,J1446-J1445-O1445),""),""),""),""),"")</f>
        <v>#REF!</v>
      </c>
    </row>
    <row r="1446" s="1" customFormat="true" ht="15.75" hidden="false" customHeight="false" outlineLevel="0" collapsed="false">
      <c r="P1446" s="1" t="e">
        <f aca="false">IF(#REF!=#REF!,IF(K1446="Stroke",IF(K1447="Stroke",IF(#REF!=#REF!,IF(Q1446=Q1447,IF((J1447-J1446)&lt;0,1000+J1447-J1446-O1446,J1447-J1446-O1446),""),""),""),""),"")</f>
        <v>#REF!</v>
      </c>
    </row>
    <row r="1447" s="1" customFormat="true" ht="15.75" hidden="false" customHeight="false" outlineLevel="0" collapsed="false">
      <c r="P1447" s="1" t="e">
        <f aca="false">IF(#REF!=#REF!,IF(K1447="Stroke",IF(K1448="Stroke",IF(#REF!=#REF!,IF(Q1447=Q1448,IF((J1448-J1447)&lt;0,1000+J1448-J1447-O1447,J1448-J1447-O1447),""),""),""),""),"")</f>
        <v>#REF!</v>
      </c>
    </row>
    <row r="1448" s="1" customFormat="true" ht="15.75" hidden="false" customHeight="false" outlineLevel="0" collapsed="false">
      <c r="P1448" s="1" t="e">
        <f aca="false">IF(#REF!=#REF!,IF(K1448="Stroke",IF(K1449="Stroke",IF(#REF!=#REF!,IF(Q1448=Q1449,IF((J1449-J1448)&lt;0,1000+J1449-J1448-O1448,J1449-J1448-O1448),""),""),""),""),"")</f>
        <v>#REF!</v>
      </c>
    </row>
    <row r="1449" s="1" customFormat="true" ht="15.75" hidden="false" customHeight="false" outlineLevel="0" collapsed="false">
      <c r="P1449" s="1" t="e">
        <f aca="false">IF(#REF!=#REF!,IF(K1449="Stroke",IF(K1450="Stroke",IF(#REF!=#REF!,IF(Q1449=Q1450,IF((J1450-J1449)&lt;0,1000+J1450-J1449-O1449,J1450-J1449-O1449),""),""),""),""),"")</f>
        <v>#REF!</v>
      </c>
    </row>
    <row r="1450" s="1" customFormat="true" ht="15.75" hidden="false" customHeight="false" outlineLevel="0" collapsed="false">
      <c r="P1450" s="1" t="e">
        <f aca="false">IF(#REF!=#REF!,IF(K1450="Stroke",IF(K1451="Stroke",IF(#REF!=#REF!,IF(Q1450=Q1451,IF((J1451-J1450)&lt;0,1000+J1451-J1450-O1450,J1451-J1450-O1450),""),""),""),""),"")</f>
        <v>#REF!</v>
      </c>
    </row>
    <row r="1451" s="1" customFormat="true" ht="15.75" hidden="false" customHeight="false" outlineLevel="0" collapsed="false">
      <c r="P1451" s="1" t="e">
        <f aca="false">IF(#REF!=#REF!,IF(K1451="Stroke",IF(K1452="Stroke",IF(#REF!=#REF!,IF(Q1451=Q1452,IF((J1452-J1451)&lt;0,1000+J1452-J1451-O1451,J1452-J1451-O1451),""),""),""),""),"")</f>
        <v>#REF!</v>
      </c>
    </row>
    <row r="1452" s="1" customFormat="true" ht="15.75" hidden="false" customHeight="false" outlineLevel="0" collapsed="false">
      <c r="P1452" s="1" t="e">
        <f aca="false">IF(#REF!=#REF!,IF(K1452="Stroke",IF(K1453="Stroke",IF(#REF!=#REF!,IF(Q1452=Q1453,IF((J1453-J1452)&lt;0,1000+J1453-J1452-O1452,J1453-J1452-O1452),""),""),""),""),"")</f>
        <v>#REF!</v>
      </c>
    </row>
    <row r="1453" s="1" customFormat="true" ht="15.75" hidden="false" customHeight="false" outlineLevel="0" collapsed="false">
      <c r="P1453" s="1" t="e">
        <f aca="false">IF(#REF!=#REF!,IF(K1453="Stroke",IF(K1454="Stroke",IF(#REF!=#REF!,IF(Q1453=Q1454,IF((J1454-J1453)&lt;0,1000+J1454-J1453-O1453,J1454-J1453-O1453),""),""),""),""),"")</f>
        <v>#REF!</v>
      </c>
    </row>
    <row r="1454" s="1" customFormat="true" ht="15.75" hidden="false" customHeight="false" outlineLevel="0" collapsed="false">
      <c r="P1454" s="1" t="e">
        <f aca="false">IF(#REF!=#REF!,IF(K1454="Stroke",IF(K1455="Stroke",IF(#REF!=#REF!,IF(Q1454=Q1455,IF((J1455-J1454)&lt;0,1000+J1455-J1454-O1454,J1455-J1454-O1454),""),""),""),""),"")</f>
        <v>#REF!</v>
      </c>
    </row>
    <row r="1455" s="1" customFormat="true" ht="15.75" hidden="false" customHeight="false" outlineLevel="0" collapsed="false">
      <c r="P1455" s="1" t="e">
        <f aca="false">IF(#REF!=#REF!,IF(K1455="Stroke",IF(K1456="Stroke",IF(#REF!=#REF!,IF(Q1455=Q1456,IF((J1456-J1455)&lt;0,1000+J1456-J1455-O1455,J1456-J1455-O1455),""),""),""),""),"")</f>
        <v>#REF!</v>
      </c>
    </row>
    <row r="1456" s="1" customFormat="true" ht="15.75" hidden="false" customHeight="false" outlineLevel="0" collapsed="false">
      <c r="P1456" s="1" t="e">
        <f aca="false">IF(#REF!=#REF!,IF(K1456="Stroke",IF(K1457="Stroke",IF(#REF!=#REF!,IF(Q1456=Q1457,IF((J1457-J1456)&lt;0,1000+J1457-J1456-O1456,J1457-J1456-O1456),""),""),""),""),"")</f>
        <v>#REF!</v>
      </c>
    </row>
    <row r="1457" s="1" customFormat="true" ht="15.75" hidden="false" customHeight="false" outlineLevel="0" collapsed="false">
      <c r="P1457" s="1" t="e">
        <f aca="false">IF(#REF!=#REF!,IF(K1457="Stroke",IF(K1458="Stroke",IF(#REF!=#REF!,IF(Q1457=Q1458,IF((J1458-J1457)&lt;0,1000+J1458-J1457-O1457,J1458-J1457-O1457),""),""),""),""),"")</f>
        <v>#REF!</v>
      </c>
    </row>
    <row r="1458" s="1" customFormat="true" ht="15.75" hidden="false" customHeight="false" outlineLevel="0" collapsed="false">
      <c r="P1458" s="1" t="e">
        <f aca="false">IF(#REF!=#REF!,IF(K1458="Stroke",IF(K1459="Stroke",IF(#REF!=#REF!,IF(Q1458=Q1459,IF((J1459-J1458)&lt;0,1000+J1459-J1458-O1458,J1459-J1458-O1458),""),""),""),""),"")</f>
        <v>#REF!</v>
      </c>
    </row>
    <row r="1459" s="1" customFormat="true" ht="15.75" hidden="false" customHeight="false" outlineLevel="0" collapsed="false">
      <c r="P1459" s="1" t="e">
        <f aca="false">IF(#REF!=#REF!,IF(K1459="Stroke",IF(K1460="Stroke",IF(#REF!=#REF!,IF(Q1459=Q1460,IF((J1460-J1459)&lt;0,1000+J1460-J1459-O1459,J1460-J1459-O1459),""),""),""),""),"")</f>
        <v>#REF!</v>
      </c>
    </row>
    <row r="1460" s="1" customFormat="true" ht="15.75" hidden="false" customHeight="false" outlineLevel="0" collapsed="false">
      <c r="P1460" s="1" t="e">
        <f aca="false">IF(#REF!=#REF!,IF(K1460="Stroke",IF(K1461="Stroke",IF(#REF!=#REF!,IF(Q1460=Q1461,IF((J1461-J1460)&lt;0,1000+J1461-J1460-O1460,J1461-J1460-O1460),""),""),""),""),"")</f>
        <v>#REF!</v>
      </c>
    </row>
    <row r="1461" s="1" customFormat="true" ht="15.75" hidden="false" customHeight="false" outlineLevel="0" collapsed="false">
      <c r="P1461" s="1" t="e">
        <f aca="false">IF(#REF!=#REF!,IF(K1461="Stroke",IF(K1462="Stroke",IF(#REF!=#REF!,IF(Q1461=Q1462,IF((J1462-J1461)&lt;0,1000+J1462-J1461-O1461,J1462-J1461-O1461),""),""),""),""),"")</f>
        <v>#REF!</v>
      </c>
    </row>
    <row r="1462" s="1" customFormat="true" ht="15.75" hidden="false" customHeight="false" outlineLevel="0" collapsed="false">
      <c r="P1462" s="1" t="e">
        <f aca="false">IF(#REF!=#REF!,IF(K1462="Stroke",IF(K1463="Stroke",IF(#REF!=#REF!,IF(Q1462=Q1463,IF((J1463-J1462)&lt;0,1000+J1463-J1462-O1462,J1463-J1462-O1462),""),""),""),""),"")</f>
        <v>#REF!</v>
      </c>
    </row>
    <row r="1463" s="1" customFormat="true" ht="15.75" hidden="false" customHeight="false" outlineLevel="0" collapsed="false">
      <c r="P1463" s="1" t="e">
        <f aca="false">IF(#REF!=#REF!,IF(K1463="Stroke",IF(K1464="Stroke",IF(#REF!=#REF!,IF(Q1463=Q1464,IF((J1464-J1463)&lt;0,1000+J1464-J1463-O1463,J1464-J1463-O1463),""),""),""),""),"")</f>
        <v>#REF!</v>
      </c>
    </row>
    <row r="1464" s="1" customFormat="true" ht="15.75" hidden="false" customHeight="false" outlineLevel="0" collapsed="false">
      <c r="P1464" s="1" t="e">
        <f aca="false">IF(#REF!=#REF!,IF(K1464="Stroke",IF(K1465="Stroke",IF(#REF!=#REF!,IF(Q1464=Q1465,IF((J1465-J1464)&lt;0,1000+J1465-J1464-O1464,J1465-J1464-O1464),""),""),""),""),"")</f>
        <v>#REF!</v>
      </c>
    </row>
    <row r="1465" s="1" customFormat="true" ht="15.75" hidden="false" customHeight="false" outlineLevel="0" collapsed="false">
      <c r="P1465" s="1" t="e">
        <f aca="false">IF(#REF!=#REF!,IF(K1465="Stroke",IF(K1466="Stroke",IF(#REF!=#REF!,IF(Q1465=Q1466,IF((J1466-J1465)&lt;0,1000+J1466-J1465-O1465,J1466-J1465-O1465),""),""),""),""),"")</f>
        <v>#REF!</v>
      </c>
    </row>
    <row r="1466" s="1" customFormat="true" ht="15.75" hidden="false" customHeight="false" outlineLevel="0" collapsed="false">
      <c r="P1466" s="1" t="e">
        <f aca="false">IF(#REF!=#REF!,IF(K1466="Stroke",IF(K1467="Stroke",IF(#REF!=#REF!,IF(Q1466=Q1467,IF((J1467-J1466)&lt;0,1000+J1467-J1466-O1466,J1467-J1466-O1466),""),""),""),""),"")</f>
        <v>#REF!</v>
      </c>
    </row>
    <row r="1467" s="1" customFormat="true" ht="15.75" hidden="false" customHeight="false" outlineLevel="0" collapsed="false">
      <c r="P1467" s="1" t="e">
        <f aca="false">IF(#REF!=#REF!,IF(K1467="Stroke",IF(K1468="Stroke",IF(#REF!=#REF!,IF(Q1467=Q1468,IF((J1468-J1467)&lt;0,1000+J1468-J1467-O1467,J1468-J1467-O1467),""),""),""),""),"")</f>
        <v>#REF!</v>
      </c>
    </row>
    <row r="1468" s="1" customFormat="true" ht="15.75" hidden="false" customHeight="false" outlineLevel="0" collapsed="false">
      <c r="P1468" s="1" t="e">
        <f aca="false">IF(#REF!=#REF!,IF(K1468="Stroke",IF(K1469="Stroke",IF(#REF!=#REF!,IF(Q1468=Q1469,IF((J1469-J1468)&lt;0,1000+J1469-J1468-O1468,J1469-J1468-O1468),""),""),""),""),"")</f>
        <v>#REF!</v>
      </c>
    </row>
    <row r="1469" s="1" customFormat="true" ht="15.75" hidden="false" customHeight="false" outlineLevel="0" collapsed="false">
      <c r="P1469" s="1" t="e">
        <f aca="false">IF(#REF!=#REF!,IF(K1469="Stroke",IF(K1470="Stroke",IF(#REF!=#REF!,IF(Q1469=Q1470,IF((J1470-J1469)&lt;0,1000+J1470-J1469-O1469,J1470-J1469-O1469),""),""),""),""),"")</f>
        <v>#REF!</v>
      </c>
    </row>
    <row r="1470" s="1" customFormat="true" ht="15.75" hidden="false" customHeight="false" outlineLevel="0" collapsed="false">
      <c r="P1470" s="1" t="e">
        <f aca="false">IF(#REF!=#REF!,IF(K1470="Stroke",IF(K1471="Stroke",IF(#REF!=#REF!,IF(Q1470=Q1471,IF((J1471-J1470)&lt;0,1000+J1471-J1470-O1470,J1471-J1470-O1470),""),""),""),""),"")</f>
        <v>#REF!</v>
      </c>
    </row>
    <row r="1471" s="1" customFormat="true" ht="15.75" hidden="false" customHeight="false" outlineLevel="0" collapsed="false">
      <c r="P1471" s="1" t="e">
        <f aca="false">IF(#REF!=#REF!,IF(K1471="Stroke",IF(K1472="Stroke",IF(#REF!=#REF!,IF(Q1471=Q1472,IF((J1472-J1471)&lt;0,1000+J1472-J1471-O1471,J1472-J1471-O1471),""),""),""),""),"")</f>
        <v>#REF!</v>
      </c>
    </row>
    <row r="1472" s="1" customFormat="true" ht="15.75" hidden="false" customHeight="false" outlineLevel="0" collapsed="false">
      <c r="P1472" s="1" t="e">
        <f aca="false">IF(#REF!=#REF!,IF(K1472="Stroke",IF(K1473="Stroke",IF(#REF!=#REF!,IF(Q1472=Q1473,IF((J1473-J1472)&lt;0,1000+J1473-J1472-O1472,J1473-J1472-O1472),""),""),""),""),"")</f>
        <v>#REF!</v>
      </c>
    </row>
    <row r="1473" s="1" customFormat="true" ht="15.75" hidden="false" customHeight="false" outlineLevel="0" collapsed="false">
      <c r="P1473" s="1" t="e">
        <f aca="false">IF(#REF!=#REF!,IF(K1473="Stroke",IF(K1474="Stroke",IF(#REF!=#REF!,IF(Q1473=Q1474,IF((J1474-J1473)&lt;0,1000+J1474-J1473-O1473,J1474-J1473-O1473),""),""),""),""),"")</f>
        <v>#REF!</v>
      </c>
    </row>
    <row r="1474" s="1" customFormat="true" ht="15.75" hidden="false" customHeight="false" outlineLevel="0" collapsed="false">
      <c r="P1474" s="1" t="e">
        <f aca="false">IF(#REF!=#REF!,IF(K1474="Stroke",IF(K1475="Stroke",IF(#REF!=#REF!,IF(Q1474=Q1475,IF((J1475-J1474)&lt;0,1000+J1475-J1474-O1474,J1475-J1474-O1474),""),""),""),""),"")</f>
        <v>#REF!</v>
      </c>
    </row>
    <row r="1475" s="1" customFormat="true" ht="15.75" hidden="false" customHeight="false" outlineLevel="0" collapsed="false">
      <c r="P1475" s="1" t="e">
        <f aca="false">IF(#REF!=#REF!,IF(K1475="Stroke",IF(K1476="Stroke",IF(#REF!=#REF!,IF(Q1475=Q1476,IF((J1476-J1475)&lt;0,1000+J1476-J1475-O1475,J1476-J1475-O1475),""),""),""),""),"")</f>
        <v>#REF!</v>
      </c>
    </row>
    <row r="1476" s="1" customFormat="true" ht="15.75" hidden="false" customHeight="false" outlineLevel="0" collapsed="false">
      <c r="P1476" s="1" t="e">
        <f aca="false">IF(#REF!=#REF!,IF(K1476="Stroke",IF(K1477="Stroke",IF(#REF!=#REF!,IF(Q1476=Q1477,IF((J1477-J1476)&lt;0,1000+J1477-J1476-O1476,J1477-J1476-O1476),""),""),""),""),"")</f>
        <v>#REF!</v>
      </c>
    </row>
    <row r="1477" s="1" customFormat="true" ht="15.75" hidden="false" customHeight="false" outlineLevel="0" collapsed="false">
      <c r="P1477" s="1" t="e">
        <f aca="false">IF(#REF!=#REF!,IF(K1477="Stroke",IF(K1478="Stroke",IF(#REF!=#REF!,IF(Q1477=Q1478,IF((J1478-J1477)&lt;0,1000+J1478-J1477-O1477,J1478-J1477-O1477),""),""),""),""),"")</f>
        <v>#REF!</v>
      </c>
    </row>
    <row r="1478" s="1" customFormat="true" ht="15.75" hidden="false" customHeight="false" outlineLevel="0" collapsed="false">
      <c r="P1478" s="1" t="e">
        <f aca="false">IF(#REF!=#REF!,IF(K1478="Stroke",IF(K1479="Stroke",IF(#REF!=#REF!,IF(Q1478=Q1479,IF((J1479-J1478)&lt;0,1000+J1479-J1478-O1478,J1479-J1478-O1478),""),""),""),""),"")</f>
        <v>#REF!</v>
      </c>
    </row>
    <row r="1479" s="1" customFormat="true" ht="15.75" hidden="false" customHeight="false" outlineLevel="0" collapsed="false">
      <c r="P1479" s="1" t="e">
        <f aca="false">IF(#REF!=#REF!,IF(K1479="Stroke",IF(K1480="Stroke",IF(#REF!=#REF!,IF(Q1479=Q1480,IF((J1480-J1479)&lt;0,1000+J1480-J1479-O1479,J1480-J1479-O1479),""),""),""),""),"")</f>
        <v>#REF!</v>
      </c>
    </row>
    <row r="1480" s="1" customFormat="true" ht="15.75" hidden="false" customHeight="false" outlineLevel="0" collapsed="false">
      <c r="P1480" s="1" t="e">
        <f aca="false">IF(#REF!=#REF!,IF(K1480="Stroke",IF(K1481="Stroke",IF(#REF!=#REF!,IF(Q1480=Q1481,IF((J1481-J1480)&lt;0,1000+J1481-J1480-O1480,J1481-J1480-O1480),""),""),""),""),"")</f>
        <v>#REF!</v>
      </c>
    </row>
    <row r="1481" s="1" customFormat="true" ht="15.75" hidden="false" customHeight="false" outlineLevel="0" collapsed="false">
      <c r="P1481" s="1" t="e">
        <f aca="false">IF(#REF!=#REF!,IF(K1481="Stroke",IF(K1482="Stroke",IF(#REF!=#REF!,IF(Q1481=Q1482,IF((J1482-J1481)&lt;0,1000+J1482-J1481-O1481,J1482-J1481-O1481),""),""),""),""),"")</f>
        <v>#REF!</v>
      </c>
    </row>
    <row r="1482" s="1" customFormat="true" ht="15.75" hidden="false" customHeight="false" outlineLevel="0" collapsed="false">
      <c r="P1482" s="1" t="e">
        <f aca="false">IF(#REF!=#REF!,IF(K1482="Stroke",IF(K1483="Stroke",IF(#REF!=#REF!,IF(Q1482=Q1483,IF((J1483-J1482)&lt;0,1000+J1483-J1482-O1482,J1483-J1482-O1482),""),""),""),""),"")</f>
        <v>#REF!</v>
      </c>
    </row>
    <row r="1483" s="1" customFormat="true" ht="15.75" hidden="false" customHeight="false" outlineLevel="0" collapsed="false">
      <c r="P1483" s="1" t="e">
        <f aca="false">IF(#REF!=#REF!,IF(K1483="Stroke",IF(K1484="Stroke",IF(#REF!=#REF!,IF(Q1483=Q1484,IF((J1484-J1483)&lt;0,1000+J1484-J1483-O1483,J1484-J1483-O1483),""),""),""),""),"")</f>
        <v>#REF!</v>
      </c>
    </row>
    <row r="1484" s="1" customFormat="true" ht="15.75" hidden="false" customHeight="false" outlineLevel="0" collapsed="false">
      <c r="P1484" s="1" t="e">
        <f aca="false">IF(#REF!=#REF!,IF(K1484="Stroke",IF(K1485="Stroke",IF(#REF!=#REF!,IF(Q1484=Q1485,IF((J1485-J1484)&lt;0,1000+J1485-J1484-O1484,J1485-J1484-O1484),""),""),""),""),"")</f>
        <v>#REF!</v>
      </c>
    </row>
    <row r="1485" s="1" customFormat="true" ht="15.75" hidden="false" customHeight="false" outlineLevel="0" collapsed="false">
      <c r="P1485" s="1" t="e">
        <f aca="false">IF(#REF!=#REF!,IF(K1485="Stroke",IF(K1486="Stroke",IF(#REF!=#REF!,IF(Q1485=Q1486,IF((J1486-J1485)&lt;0,1000+J1486-J1485-O1485,J1486-J1485-O1485),""),""),""),""),"")</f>
        <v>#REF!</v>
      </c>
    </row>
    <row r="1486" s="1" customFormat="true" ht="15.75" hidden="false" customHeight="false" outlineLevel="0" collapsed="false">
      <c r="P1486" s="1" t="e">
        <f aca="false">IF(#REF!=#REF!,IF(K1486="Stroke",IF(K1487="Stroke",IF(#REF!=#REF!,IF(Q1486=Q1487,IF((J1487-J1486)&lt;0,1000+J1487-J1486-O1486,J1487-J1486-O1486),""),""),""),""),"")</f>
        <v>#REF!</v>
      </c>
    </row>
    <row r="1487" s="1" customFormat="true" ht="15.75" hidden="false" customHeight="false" outlineLevel="0" collapsed="false">
      <c r="P1487" s="1" t="e">
        <f aca="false">IF(#REF!=#REF!,IF(K1487="Stroke",IF(K1488="Stroke",IF(#REF!=#REF!,IF(Q1487=Q1488,IF((J1488-J1487)&lt;0,1000+J1488-J1487-O1487,J1488-J1487-O1487),""),""),""),""),"")</f>
        <v>#REF!</v>
      </c>
    </row>
    <row r="1488" s="1" customFormat="true" ht="15.75" hidden="false" customHeight="false" outlineLevel="0" collapsed="false">
      <c r="P1488" s="1" t="e">
        <f aca="false">IF(#REF!=#REF!,IF(K1488="Stroke",IF(K1489="Stroke",IF(#REF!=#REF!,IF(Q1488=Q1489,IF((J1489-J1488)&lt;0,1000+J1489-J1488-O1488,J1489-J1488-O1488),""),""),""),""),"")</f>
        <v>#REF!</v>
      </c>
    </row>
    <row r="1489" s="1" customFormat="true" ht="15.75" hidden="false" customHeight="false" outlineLevel="0" collapsed="false">
      <c r="P1489" s="1" t="e">
        <f aca="false">IF(#REF!=#REF!,IF(K1489="Stroke",IF(K1490="Stroke",IF(#REF!=#REF!,IF(Q1489=Q1490,IF((J1490-J1489)&lt;0,1000+J1490-J1489-O1489,J1490-J1489-O1489),""),""),""),""),"")</f>
        <v>#REF!</v>
      </c>
    </row>
    <row r="1490" s="1" customFormat="true" ht="15.75" hidden="false" customHeight="false" outlineLevel="0" collapsed="false">
      <c r="P1490" s="1" t="e">
        <f aca="false">IF(#REF!=#REF!,IF(K1490="Stroke",IF(K1491="Stroke",IF(#REF!=#REF!,IF(Q1490=Q1491,IF((J1491-J1490)&lt;0,1000+J1491-J1490-O1490,J1491-J1490-O1490),""),""),""),""),"")</f>
        <v>#REF!</v>
      </c>
    </row>
    <row r="1491" s="1" customFormat="true" ht="15.75" hidden="false" customHeight="false" outlineLevel="0" collapsed="false">
      <c r="P1491" s="1" t="e">
        <f aca="false">IF(#REF!=#REF!,IF(K1491="Stroke",IF(K1492="Stroke",IF(#REF!=#REF!,IF(Q1491=Q1492,IF((J1492-J1491)&lt;0,1000+J1492-J1491-O1491,J1492-J1491-O1491),""),""),""),""),"")</f>
        <v>#REF!</v>
      </c>
    </row>
    <row r="1492" s="1" customFormat="true" ht="15.75" hidden="false" customHeight="false" outlineLevel="0" collapsed="false">
      <c r="P1492" s="1" t="e">
        <f aca="false">IF(#REF!=#REF!,IF(K1492="Stroke",IF(K1493="Stroke",IF(#REF!=#REF!,IF(Q1492=Q1493,IF((J1493-J1492)&lt;0,1000+J1493-J1492-O1492,J1493-J1492-O1492),""),""),""),""),"")</f>
        <v>#REF!</v>
      </c>
    </row>
    <row r="1493" s="1" customFormat="true" ht="15.75" hidden="false" customHeight="false" outlineLevel="0" collapsed="false">
      <c r="P1493" s="1" t="e">
        <f aca="false">IF(#REF!=#REF!,IF(K1493="Stroke",IF(K1494="Stroke",IF(#REF!=#REF!,IF(Q1493=Q1494,IF((J1494-J1493)&lt;0,1000+J1494-J1493-O1493,J1494-J1493-O1493),""),""),""),""),"")</f>
        <v>#REF!</v>
      </c>
    </row>
    <row r="1494" s="1" customFormat="true" ht="15.75" hidden="false" customHeight="false" outlineLevel="0" collapsed="false">
      <c r="P1494" s="1" t="e">
        <f aca="false">IF(#REF!=#REF!,IF(K1494="Stroke",IF(K1495="Stroke",IF(#REF!=#REF!,IF(Q1494=Q1495,IF((J1495-J1494)&lt;0,1000+J1495-J1494-O1494,J1495-J1494-O1494),""),""),""),""),"")</f>
        <v>#REF!</v>
      </c>
    </row>
    <row r="1495" s="1" customFormat="true" ht="15.75" hidden="false" customHeight="false" outlineLevel="0" collapsed="false">
      <c r="P1495" s="1" t="e">
        <f aca="false">IF(#REF!=#REF!,IF(K1495="Stroke",IF(K1496="Stroke",IF(#REF!=#REF!,IF(Q1495=Q1496,IF((J1496-J1495)&lt;0,1000+J1496-J1495-O1495,J1496-J1495-O1495),""),""),""),""),"")</f>
        <v>#REF!</v>
      </c>
    </row>
    <row r="1496" s="1" customFormat="true" ht="15.75" hidden="false" customHeight="false" outlineLevel="0" collapsed="false">
      <c r="P1496" s="1" t="e">
        <f aca="false">IF(#REF!=#REF!,IF(K1496="Stroke",IF(K1497="Stroke",IF(#REF!=#REF!,IF(Q1496=Q1497,IF((J1497-J1496)&lt;0,1000+J1497-J1496-O1496,J1497-J1496-O1496),""),""),""),""),"")</f>
        <v>#REF!</v>
      </c>
    </row>
    <row r="1497" s="1" customFormat="true" ht="15.75" hidden="false" customHeight="false" outlineLevel="0" collapsed="false">
      <c r="P1497" s="1" t="e">
        <f aca="false">IF(#REF!=#REF!,IF(K1497="Stroke",IF(K1498="Stroke",IF(#REF!=#REF!,IF(Q1497=Q1498,IF((J1498-J1497)&lt;0,1000+J1498-J1497-O1497,J1498-J1497-O1497),""),""),""),""),"")</f>
        <v>#REF!</v>
      </c>
    </row>
    <row r="1498" s="1" customFormat="true" ht="15.75" hidden="false" customHeight="false" outlineLevel="0" collapsed="false">
      <c r="P1498" s="1" t="e">
        <f aca="false">IF(#REF!=#REF!,IF(K1498="Stroke",IF(K1499="Stroke",IF(#REF!=#REF!,IF(Q1498=Q1499,IF((J1499-J1498)&lt;0,1000+J1499-J1498-O1498,J1499-J1498-O1498),""),""),""),""),"")</f>
        <v>#REF!</v>
      </c>
    </row>
    <row r="1499" s="1" customFormat="true" ht="15.75" hidden="false" customHeight="false" outlineLevel="0" collapsed="false">
      <c r="P1499" s="1" t="e">
        <f aca="false">IF(#REF!=#REF!,IF(K1499="Stroke",IF(K1500="Stroke",IF(#REF!=#REF!,IF(Q1499=Q1500,IF((J1500-J1499)&lt;0,1000+J1500-J1499-O1499,J1500-J1499-O1499),""),""),""),""),"")</f>
        <v>#REF!</v>
      </c>
    </row>
    <row r="1500" s="1" customFormat="true" ht="15.75" hidden="false" customHeight="false" outlineLevel="0" collapsed="false">
      <c r="P1500" s="1" t="e">
        <f aca="false">IF(#REF!=#REF!,IF(K1500="Stroke",IF(K1501="Stroke",IF(#REF!=#REF!,IF(Q1500=Q1501,IF((J1501-J1500)&lt;0,1000+J1501-J1500-O1500,J1501-J1500-O1500),""),""),""),""),"")</f>
        <v>#REF!</v>
      </c>
    </row>
    <row r="1501" s="1" customFormat="true" ht="15.75" hidden="false" customHeight="false" outlineLevel="0" collapsed="false">
      <c r="P1501" s="1" t="e">
        <f aca="false">IF(#REF!=#REF!,IF(K1501="Stroke",IF(K1502="Stroke",IF(#REF!=#REF!,IF(Q1501=Q1502,IF((J1502-J1501)&lt;0,1000+J1502-J1501-O1501,J1502-J1501-O1501),""),""),""),""),"")</f>
        <v>#REF!</v>
      </c>
    </row>
    <row r="1502" s="1" customFormat="true" ht="15.75" hidden="false" customHeight="false" outlineLevel="0" collapsed="false">
      <c r="P1502" s="1" t="e">
        <f aca="false">IF(#REF!=#REF!,IF(K1502="Stroke",IF(K1503="Stroke",IF(#REF!=#REF!,IF(Q1502=Q1503,IF((J1503-J1502)&lt;0,1000+J1503-J1502-O1502,J1503-J1502-O1502),""),""),""),""),"")</f>
        <v>#REF!</v>
      </c>
    </row>
    <row r="1503" s="1" customFormat="true" ht="15.75" hidden="false" customHeight="false" outlineLevel="0" collapsed="false">
      <c r="P1503" s="1" t="e">
        <f aca="false">IF(#REF!=#REF!,IF(K1503="Stroke",IF(K1504="Stroke",IF(#REF!=#REF!,IF(Q1503=Q1504,IF((J1504-J1503)&lt;0,1000+J1504-J1503-O1503,J1504-J1503-O1503),""),""),""),""),"")</f>
        <v>#REF!</v>
      </c>
    </row>
    <row r="1504" s="1" customFormat="true" ht="15.75" hidden="false" customHeight="false" outlineLevel="0" collapsed="false">
      <c r="P1504" s="1" t="e">
        <f aca="false">IF(#REF!=#REF!,IF(K1504="Stroke",IF(K1505="Stroke",IF(#REF!=#REF!,IF(Q1504=Q1505,IF((J1505-J1504)&lt;0,1000+J1505-J1504-O1504,J1505-J1504-O1504),""),""),""),""),"")</f>
        <v>#REF!</v>
      </c>
    </row>
    <row r="1505" s="1" customFormat="true" ht="15.75" hidden="false" customHeight="false" outlineLevel="0" collapsed="false">
      <c r="P1505" s="1" t="e">
        <f aca="false">IF(#REF!=#REF!,IF(K1505="Stroke",IF(K1506="Stroke",IF(#REF!=#REF!,IF(Q1505=Q1506,IF((J1506-J1505)&lt;0,1000+J1506-J1505-O1505,J1506-J1505-O1505),""),""),""),""),"")</f>
        <v>#REF!</v>
      </c>
    </row>
    <row r="1506" s="1" customFormat="true" ht="15.75" hidden="false" customHeight="false" outlineLevel="0" collapsed="false">
      <c r="P1506" s="1" t="e">
        <f aca="false">IF(#REF!=#REF!,IF(K1506="Stroke",IF(K1507="Stroke",IF(#REF!=#REF!,IF(Q1506=Q1507,IF((J1507-J1506)&lt;0,1000+J1507-J1506-O1506,J1507-J1506-O1506),""),""),""),""),"")</f>
        <v>#REF!</v>
      </c>
    </row>
    <row r="1507" s="1" customFormat="true" ht="15.75" hidden="false" customHeight="false" outlineLevel="0" collapsed="false">
      <c r="P1507" s="1" t="e">
        <f aca="false">IF(#REF!=#REF!,IF(K1507="Stroke",IF(K1508="Stroke",IF(#REF!=#REF!,IF(Q1507=Q1508,IF((J1508-J1507)&lt;0,1000+J1508-J1507-O1507,J1508-J1507-O1507),""),""),""),""),"")</f>
        <v>#REF!</v>
      </c>
    </row>
    <row r="1508" s="1" customFormat="true" ht="15.75" hidden="false" customHeight="false" outlineLevel="0" collapsed="false">
      <c r="P1508" s="1" t="e">
        <f aca="false">IF(#REF!=#REF!,IF(K1508="Stroke",IF(K1509="Stroke",IF(#REF!=#REF!,IF(Q1508=Q1509,IF((J1509-J1508)&lt;0,1000+J1509-J1508-O1508,J1509-J1508-O1508),""),""),""),""),"")</f>
        <v>#REF!</v>
      </c>
    </row>
    <row r="1509" s="1" customFormat="true" ht="15.75" hidden="false" customHeight="false" outlineLevel="0" collapsed="false">
      <c r="P1509" s="1" t="e">
        <f aca="false">IF(#REF!=#REF!,IF(K1509="Stroke",IF(K1510="Stroke",IF(#REF!=#REF!,IF(Q1509=Q1510,IF((J1510-J1509)&lt;0,1000+J1510-J1509-O1509,J1510-J1509-O1509),""),""),""),""),"")</f>
        <v>#REF!</v>
      </c>
    </row>
    <row r="1510" s="1" customFormat="true" ht="15.75" hidden="false" customHeight="false" outlineLevel="0" collapsed="false">
      <c r="P1510" s="1" t="e">
        <f aca="false">IF(#REF!=#REF!,IF(K1510="Stroke",IF(K1511="Stroke",IF(#REF!=#REF!,IF(Q1510=Q1511,IF((J1511-J1510)&lt;0,1000+J1511-J1510-O1510,J1511-J1510-O1510),""),""),""),""),"")</f>
        <v>#REF!</v>
      </c>
    </row>
    <row r="1511" s="1" customFormat="true" ht="15.75" hidden="false" customHeight="false" outlineLevel="0" collapsed="false">
      <c r="P1511" s="1" t="e">
        <f aca="false">IF(#REF!=#REF!,IF(K1511="Stroke",IF(K1512="Stroke",IF(#REF!=#REF!,IF(Q1511=Q1512,IF((J1512-J1511)&lt;0,1000+J1512-J1511-O1511,J1512-J1511-O1511),""),""),""),""),"")</f>
        <v>#REF!</v>
      </c>
    </row>
    <row r="1512" s="1" customFormat="true" ht="15.75" hidden="false" customHeight="false" outlineLevel="0" collapsed="false">
      <c r="P1512" s="1" t="e">
        <f aca="false">IF(#REF!=#REF!,IF(K1512="Stroke",IF(K1513="Stroke",IF(#REF!=#REF!,IF(Q1512=Q1513,IF((J1513-J1512)&lt;0,1000+J1513-J1512-O1512,J1513-J1512-O1512),""),""),""),""),"")</f>
        <v>#REF!</v>
      </c>
    </row>
    <row r="1513" s="1" customFormat="true" ht="15.75" hidden="false" customHeight="false" outlineLevel="0" collapsed="false">
      <c r="P1513" s="1" t="e">
        <f aca="false">IF(#REF!=#REF!,IF(K1513="Stroke",IF(K1514="Stroke",IF(#REF!=#REF!,IF(Q1513=Q1514,IF((J1514-J1513)&lt;0,1000+J1514-J1513-O1513,J1514-J1513-O1513),""),""),""),""),"")</f>
        <v>#REF!</v>
      </c>
    </row>
    <row r="1514" s="1" customFormat="true" ht="15.75" hidden="false" customHeight="false" outlineLevel="0" collapsed="false">
      <c r="P1514" s="1" t="e">
        <f aca="false">IF(#REF!=#REF!,IF(K1514="Stroke",IF(K1515="Stroke",IF(#REF!=#REF!,IF(Q1514=Q1515,IF((J1515-J1514)&lt;0,1000+J1515-J1514-O1514,J1515-J1514-O1514),""),""),""),""),"")</f>
        <v>#REF!</v>
      </c>
    </row>
    <row r="1515" s="1" customFormat="true" ht="15.75" hidden="false" customHeight="false" outlineLevel="0" collapsed="false">
      <c r="P1515" s="1" t="e">
        <f aca="false">IF(#REF!=#REF!,IF(K1515="Stroke",IF(K1516="Stroke",IF(#REF!=#REF!,IF(Q1515=Q1516,IF((J1516-J1515)&lt;0,1000+J1516-J1515-O1515,J1516-J1515-O1515),""),""),""),""),"")</f>
        <v>#REF!</v>
      </c>
    </row>
    <row r="1516" s="1" customFormat="true" ht="15.75" hidden="false" customHeight="false" outlineLevel="0" collapsed="false">
      <c r="P1516" s="1" t="e">
        <f aca="false">IF(#REF!=#REF!,IF(K1516="Stroke",IF(K1517="Stroke",IF(#REF!=#REF!,IF(Q1516=Q1517,IF((J1517-J1516)&lt;0,1000+J1517-J1516-O1516,J1517-J1516-O1516),""),""),""),""),"")</f>
        <v>#REF!</v>
      </c>
    </row>
    <row r="1517" s="1" customFormat="true" ht="15.75" hidden="false" customHeight="false" outlineLevel="0" collapsed="false">
      <c r="P1517" s="1" t="e">
        <f aca="false">IF(#REF!=#REF!,IF(K1517="Stroke",IF(K1518="Stroke",IF(#REF!=#REF!,IF(Q1517=Q1518,IF((J1518-J1517)&lt;0,1000+J1518-J1517-O1517,J1518-J1517-O1517),""),""),""),""),"")</f>
        <v>#REF!</v>
      </c>
    </row>
    <row r="1518" s="1" customFormat="true" ht="15.75" hidden="false" customHeight="false" outlineLevel="0" collapsed="false">
      <c r="P1518" s="1" t="e">
        <f aca="false">IF(#REF!=#REF!,IF(K1518="Stroke",IF(K1519="Stroke",IF(#REF!=#REF!,IF(Q1518=Q1519,IF((J1519-J1518)&lt;0,1000+J1519-J1518-O1518,J1519-J1518-O1518),""),""),""),""),"")</f>
        <v>#REF!</v>
      </c>
    </row>
    <row r="1519" s="1" customFormat="true" ht="15.75" hidden="false" customHeight="false" outlineLevel="0" collapsed="false">
      <c r="P1519" s="1" t="e">
        <f aca="false">IF(#REF!=#REF!,IF(K1519="Stroke",IF(K1520="Stroke",IF(#REF!=#REF!,IF(Q1519=Q1520,IF((J1520-J1519)&lt;0,1000+J1520-J1519-O1519,J1520-J1519-O1519),""),""),""),""),"")</f>
        <v>#REF!</v>
      </c>
    </row>
    <row r="1520" s="1" customFormat="true" ht="15.75" hidden="false" customHeight="false" outlineLevel="0" collapsed="false">
      <c r="P1520" s="1" t="e">
        <f aca="false">IF(#REF!=#REF!,IF(K1520="Stroke",IF(K1521="Stroke",IF(#REF!=#REF!,IF(Q1520=Q1521,IF((J1521-J1520)&lt;0,1000+J1521-J1520-O1520,J1521-J1520-O1520),""),""),""),""),"")</f>
        <v>#REF!</v>
      </c>
    </row>
    <row r="1521" s="1" customFormat="true" ht="15.75" hidden="false" customHeight="false" outlineLevel="0" collapsed="false">
      <c r="P1521" s="1" t="e">
        <f aca="false">IF(#REF!=#REF!,IF(K1521="Stroke",IF(K1522="Stroke",IF(#REF!=#REF!,IF(Q1521=Q1522,IF((J1522-J1521)&lt;0,1000+J1522-J1521-O1521,J1522-J1521-O1521),""),""),""),""),"")</f>
        <v>#REF!</v>
      </c>
    </row>
    <row r="1522" s="1" customFormat="true" ht="15.75" hidden="false" customHeight="false" outlineLevel="0" collapsed="false">
      <c r="P1522" s="1" t="e">
        <f aca="false">IF(#REF!=#REF!,IF(K1522="Stroke",IF(K1523="Stroke",IF(#REF!=#REF!,IF(Q1522=Q1523,IF((J1523-J1522)&lt;0,1000+J1523-J1522-O1522,J1523-J1522-O1522),""),""),""),""),"")</f>
        <v>#REF!</v>
      </c>
    </row>
    <row r="1523" s="1" customFormat="true" ht="15.75" hidden="false" customHeight="false" outlineLevel="0" collapsed="false">
      <c r="P1523" s="1" t="e">
        <f aca="false">IF(#REF!=#REF!,IF(K1523="Stroke",IF(K1524="Stroke",IF(#REF!=#REF!,IF(Q1523=Q1524,IF((J1524-J1523)&lt;0,1000+J1524-J1523-O1523,J1524-J1523-O1523),""),""),""),""),"")</f>
        <v>#REF!</v>
      </c>
    </row>
    <row r="1524" s="1" customFormat="true" ht="15.75" hidden="false" customHeight="false" outlineLevel="0" collapsed="false">
      <c r="P1524" s="1" t="e">
        <f aca="false">IF(#REF!=#REF!,IF(K1524="Stroke",IF(K1525="Stroke",IF(#REF!=#REF!,IF(Q1524=Q1525,IF((J1525-J1524)&lt;0,1000+J1525-J1524-O1524,J1525-J1524-O1524),""),""),""),""),"")</f>
        <v>#REF!</v>
      </c>
    </row>
    <row r="1525" s="1" customFormat="true" ht="15.75" hidden="false" customHeight="false" outlineLevel="0" collapsed="false">
      <c r="P1525" s="1" t="e">
        <f aca="false">IF(#REF!=#REF!,IF(K1525="Stroke",IF(K1526="Stroke",IF(#REF!=#REF!,IF(Q1525=Q1526,IF((J1526-J1525)&lt;0,1000+J1526-J1525-O1525,J1526-J1525-O1525),""),""),""),""),"")</f>
        <v>#REF!</v>
      </c>
    </row>
    <row r="1526" s="1" customFormat="true" ht="15.75" hidden="false" customHeight="false" outlineLevel="0" collapsed="false">
      <c r="P1526" s="1" t="e">
        <f aca="false">IF(#REF!=#REF!,IF(K1526="Stroke",IF(K1527="Stroke",IF(#REF!=#REF!,IF(Q1526=Q1527,IF((J1527-J1526)&lt;0,1000+J1527-J1526-O1526,J1527-J1526-O1526),""),""),""),""),"")</f>
        <v>#REF!</v>
      </c>
    </row>
    <row r="1527" s="1" customFormat="true" ht="15.75" hidden="false" customHeight="false" outlineLevel="0" collapsed="false">
      <c r="P1527" s="1" t="e">
        <f aca="false">IF(#REF!=#REF!,IF(K1527="Stroke",IF(K1528="Stroke",IF(#REF!=#REF!,IF(Q1527=Q1528,IF((J1528-J1527)&lt;0,1000+J1528-J1527-O1527,J1528-J1527-O1527),""),""),""),""),"")</f>
        <v>#REF!</v>
      </c>
    </row>
    <row r="1528" s="1" customFormat="true" ht="15.75" hidden="false" customHeight="false" outlineLevel="0" collapsed="false">
      <c r="P1528" s="1" t="e">
        <f aca="false">IF(#REF!=#REF!,IF(K1528="Stroke",IF(K1529="Stroke",IF(#REF!=#REF!,IF(Q1528=Q1529,IF((J1529-J1528)&lt;0,1000+J1529-J1528-O1528,J1529-J1528-O1528),""),""),""),""),"")</f>
        <v>#REF!</v>
      </c>
    </row>
    <row r="1529" s="1" customFormat="true" ht="15.75" hidden="false" customHeight="false" outlineLevel="0" collapsed="false">
      <c r="P1529" s="1" t="e">
        <f aca="false">IF(#REF!=#REF!,IF(K1529="Stroke",IF(K1530="Stroke",IF(#REF!=#REF!,IF(Q1529=Q1530,IF((J1530-J1529)&lt;0,1000+J1530-J1529-O1529,J1530-J1529-O1529),""),""),""),""),"")</f>
        <v>#REF!</v>
      </c>
    </row>
    <row r="1530" s="1" customFormat="true" ht="15.75" hidden="false" customHeight="false" outlineLevel="0" collapsed="false">
      <c r="P1530" s="1" t="e">
        <f aca="false">IF(#REF!=#REF!,IF(K1530="Stroke",IF(K1531="Stroke",IF(#REF!=#REF!,IF(Q1530=Q1531,IF((J1531-J1530)&lt;0,1000+J1531-J1530-O1530,J1531-J1530-O1530),""),""),""),""),"")</f>
        <v>#REF!</v>
      </c>
    </row>
    <row r="1531" s="1" customFormat="true" ht="15.75" hidden="false" customHeight="false" outlineLevel="0" collapsed="false">
      <c r="P1531" s="1" t="e">
        <f aca="false">IF(#REF!=#REF!,IF(K1531="Stroke",IF(K1532="Stroke",IF(#REF!=#REF!,IF(Q1531=Q1532,IF((J1532-J1531)&lt;0,1000+J1532-J1531-O1531,J1532-J1531-O1531),""),""),""),""),"")</f>
        <v>#REF!</v>
      </c>
    </row>
    <row r="1532" s="1" customFormat="true" ht="15.75" hidden="false" customHeight="false" outlineLevel="0" collapsed="false">
      <c r="P1532" s="1" t="e">
        <f aca="false">IF(#REF!=#REF!,IF(K1532="Stroke",IF(K1533="Stroke",IF(#REF!=#REF!,IF(Q1532=Q1533,IF((J1533-J1532)&lt;0,1000+J1533-J1532-O1532,J1533-J1532-O1532),""),""),""),""),"")</f>
        <v>#REF!</v>
      </c>
    </row>
    <row r="1533" s="1" customFormat="true" ht="15.75" hidden="false" customHeight="false" outlineLevel="0" collapsed="false">
      <c r="P1533" s="1" t="e">
        <f aca="false">IF(#REF!=#REF!,IF(K1533="Stroke",IF(K1534="Stroke",IF(#REF!=#REF!,IF(Q1533=Q1534,IF((J1534-J1533)&lt;0,1000+J1534-J1533-O1533,J1534-J1533-O1533),""),""),""),""),"")</f>
        <v>#REF!</v>
      </c>
    </row>
    <row r="1534" s="1" customFormat="true" ht="15.75" hidden="false" customHeight="false" outlineLevel="0" collapsed="false">
      <c r="P1534" s="1" t="e">
        <f aca="false">IF(#REF!=#REF!,IF(K1534="Stroke",IF(K1535="Stroke",IF(#REF!=#REF!,IF(Q1534=Q1535,IF((J1535-J1534)&lt;0,1000+J1535-J1534-O1534,J1535-J1534-O1534),""),""),""),""),"")</f>
        <v>#REF!</v>
      </c>
    </row>
    <row r="1535" s="1" customFormat="true" ht="15.75" hidden="false" customHeight="false" outlineLevel="0" collapsed="false">
      <c r="P1535" s="1" t="e">
        <f aca="false">IF(#REF!=#REF!,IF(K1535="Stroke",IF(K1536="Stroke",IF(#REF!=#REF!,IF(Q1535=Q1536,IF((J1536-J1535)&lt;0,1000+J1536-J1535-O1535,J1536-J1535-O1535),""),""),""),""),"")</f>
        <v>#REF!</v>
      </c>
    </row>
    <row r="1536" s="1" customFormat="true" ht="15.75" hidden="false" customHeight="false" outlineLevel="0" collapsed="false">
      <c r="P1536" s="1" t="e">
        <f aca="false">IF(#REF!=#REF!,IF(K1536="Stroke",IF(K1537="Stroke",IF(#REF!=#REF!,IF(Q1536=Q1537,IF((J1537-J1536)&lt;0,1000+J1537-J1536-O1536,J1537-J1536-O1536),""),""),""),""),"")</f>
        <v>#REF!</v>
      </c>
    </row>
    <row r="1537" s="1" customFormat="true" ht="15.75" hidden="false" customHeight="false" outlineLevel="0" collapsed="false">
      <c r="P1537" s="1" t="e">
        <f aca="false">IF(#REF!=#REF!,IF(K1537="Stroke",IF(K1538="Stroke",IF(#REF!=#REF!,IF(Q1537=Q1538,IF((J1538-J1537)&lt;0,1000+J1538-J1537-O1537,J1538-J1537-O1537),""),""),""),""),"")</f>
        <v>#REF!</v>
      </c>
    </row>
    <row r="1538" s="1" customFormat="true" ht="15.75" hidden="false" customHeight="false" outlineLevel="0" collapsed="false">
      <c r="P1538" s="1" t="e">
        <f aca="false">IF(#REF!=#REF!,IF(K1538="Stroke",IF(K1539="Stroke",IF(#REF!=#REF!,IF(Q1538=Q1539,IF((J1539-J1538)&lt;0,1000+J1539-J1538-O1538,J1539-J1538-O1538),""),""),""),""),"")</f>
        <v>#REF!</v>
      </c>
    </row>
    <row r="1539" s="1" customFormat="true" ht="15.75" hidden="false" customHeight="false" outlineLevel="0" collapsed="false">
      <c r="P1539" s="1" t="e">
        <f aca="false">IF(#REF!=#REF!,IF(K1539="Stroke",IF(K1540="Stroke",IF(#REF!=#REF!,IF(Q1539=Q1540,IF((J1540-J1539)&lt;0,1000+J1540-J1539-O1539,J1540-J1539-O1539),""),""),""),""),"")</f>
        <v>#REF!</v>
      </c>
    </row>
    <row r="1540" s="1" customFormat="true" ht="15.75" hidden="false" customHeight="false" outlineLevel="0" collapsed="false">
      <c r="P1540" s="1" t="e">
        <f aca="false">IF(#REF!=#REF!,IF(K1540="Stroke",IF(K1541="Stroke",IF(#REF!=#REF!,IF(Q1540=Q1541,IF((J1541-J1540)&lt;0,1000+J1541-J1540-O1540,J1541-J1540-O1540),""),""),""),""),"")</f>
        <v>#REF!</v>
      </c>
    </row>
    <row r="1541" s="1" customFormat="true" ht="15.75" hidden="false" customHeight="false" outlineLevel="0" collapsed="false">
      <c r="P1541" s="1" t="e">
        <f aca="false">IF(#REF!=#REF!,IF(K1541="Stroke",IF(K1542="Stroke",IF(#REF!=#REF!,IF(Q1541=Q1542,IF((J1542-J1541)&lt;0,1000+J1542-J1541-O1541,J1542-J1541-O1541),""),""),""),""),"")</f>
        <v>#REF!</v>
      </c>
    </row>
    <row r="1542" s="1" customFormat="true" ht="15.75" hidden="false" customHeight="false" outlineLevel="0" collapsed="false">
      <c r="P1542" s="1" t="e">
        <f aca="false">IF(#REF!=#REF!,IF(K1542="Stroke",IF(K1543="Stroke",IF(#REF!=#REF!,IF(Q1542=Q1543,IF((J1543-J1542)&lt;0,1000+J1543-J1542-O1542,J1543-J1542-O1542),""),""),""),""),"")</f>
        <v>#REF!</v>
      </c>
    </row>
    <row r="1543" s="1" customFormat="true" ht="15.75" hidden="false" customHeight="false" outlineLevel="0" collapsed="false">
      <c r="P1543" s="1" t="e">
        <f aca="false">IF(#REF!=#REF!,IF(K1543="Stroke",IF(K1544="Stroke",IF(#REF!=#REF!,IF(Q1543=Q1544,IF((J1544-J1543)&lt;0,1000+J1544-J1543-O1543,J1544-J1543-O1543),""),""),""),""),"")</f>
        <v>#REF!</v>
      </c>
    </row>
    <row r="1544" s="1" customFormat="true" ht="15.75" hidden="false" customHeight="false" outlineLevel="0" collapsed="false">
      <c r="P1544" s="1" t="e">
        <f aca="false">IF(#REF!=#REF!,IF(K1544="Stroke",IF(K1545="Stroke",IF(#REF!=#REF!,IF(Q1544=Q1545,IF((J1545-J1544)&lt;0,1000+J1545-J1544-O1544,J1545-J1544-O1544),""),""),""),""),"")</f>
        <v>#REF!</v>
      </c>
    </row>
    <row r="1545" s="1" customFormat="true" ht="15.75" hidden="false" customHeight="false" outlineLevel="0" collapsed="false">
      <c r="P1545" s="1" t="e">
        <f aca="false">IF(#REF!=#REF!,IF(K1545="Stroke",IF(K1546="Stroke",IF(#REF!=#REF!,IF(Q1545=Q1546,IF((J1546-J1545)&lt;0,1000+J1546-J1545-O1545,J1546-J1545-O1545),""),""),""),""),"")</f>
        <v>#REF!</v>
      </c>
    </row>
    <row r="1546" s="1" customFormat="true" ht="15.75" hidden="false" customHeight="false" outlineLevel="0" collapsed="false">
      <c r="P1546" s="1" t="e">
        <f aca="false">IF(#REF!=#REF!,IF(K1546="Stroke",IF(K1547="Stroke",IF(#REF!=#REF!,IF(Q1546=Q1547,IF((J1547-J1546)&lt;0,1000+J1547-J1546-O1546,J1547-J1546-O1546),""),""),""),""),"")</f>
        <v>#REF!</v>
      </c>
    </row>
    <row r="1547" s="1" customFormat="true" ht="15.75" hidden="false" customHeight="false" outlineLevel="0" collapsed="false">
      <c r="P1547" s="1" t="e">
        <f aca="false">IF(#REF!=#REF!,IF(K1547="Stroke",IF(K1548="Stroke",IF(#REF!=#REF!,IF(Q1547=Q1548,IF((J1548-J1547)&lt;0,1000+J1548-J1547-O1547,J1548-J1547-O1547),""),""),""),""),"")</f>
        <v>#REF!</v>
      </c>
    </row>
    <row r="1548" s="1" customFormat="true" ht="15.75" hidden="false" customHeight="false" outlineLevel="0" collapsed="false">
      <c r="P1548" s="1" t="e">
        <f aca="false">IF(#REF!=#REF!,IF(K1548="Stroke",IF(K1549="Stroke",IF(#REF!=#REF!,IF(Q1548=Q1549,IF((J1549-J1548)&lt;0,1000+J1549-J1548-O1548,J1549-J1548-O1548),""),""),""),""),"")</f>
        <v>#REF!</v>
      </c>
    </row>
    <row r="1549" s="1" customFormat="true" ht="15.75" hidden="false" customHeight="false" outlineLevel="0" collapsed="false">
      <c r="P1549" s="1" t="e">
        <f aca="false">IF(#REF!=#REF!,IF(K1549="Stroke",IF(K1550="Stroke",IF(#REF!=#REF!,IF(Q1549=Q1550,IF((J1550-J1549)&lt;0,1000+J1550-J1549-O1549,J1550-J1549-O1549),""),""),""),""),"")</f>
        <v>#REF!</v>
      </c>
    </row>
    <row r="1550" s="1" customFormat="true" ht="15.75" hidden="false" customHeight="false" outlineLevel="0" collapsed="false">
      <c r="P1550" s="1" t="e">
        <f aca="false">IF(#REF!=#REF!,IF(K1550="Stroke",IF(K1551="Stroke",IF(#REF!=#REF!,IF(Q1550=Q1551,IF((J1551-J1550)&lt;0,1000+J1551-J1550-O1550,J1551-J1550-O1550),""),""),""),""),"")</f>
        <v>#REF!</v>
      </c>
    </row>
    <row r="1551" s="1" customFormat="true" ht="15.75" hidden="false" customHeight="false" outlineLevel="0" collapsed="false">
      <c r="P1551" s="1" t="e">
        <f aca="false">IF(#REF!=#REF!,IF(K1551="Stroke",IF(K1552="Stroke",IF(#REF!=#REF!,IF(Q1551=Q1552,IF((J1552-J1551)&lt;0,1000+J1552-J1551-O1551,J1552-J1551-O1551),""),""),""),""),"")</f>
        <v>#REF!</v>
      </c>
    </row>
    <row r="1552" s="1" customFormat="true" ht="15.75" hidden="false" customHeight="false" outlineLevel="0" collapsed="false">
      <c r="P1552" s="1" t="e">
        <f aca="false">IF(#REF!=#REF!,IF(K1552="Stroke",IF(K1553="Stroke",IF(#REF!=#REF!,IF(Q1552=Q1553,IF((J1553-J1552)&lt;0,1000+J1553-J1552-O1552,J1553-J1552-O1552),""),""),""),""),"")</f>
        <v>#REF!</v>
      </c>
    </row>
    <row r="1553" s="1" customFormat="true" ht="15.75" hidden="false" customHeight="false" outlineLevel="0" collapsed="false">
      <c r="P1553" s="1" t="e">
        <f aca="false">IF(#REF!=#REF!,IF(K1553="Stroke",IF(K1554="Stroke",IF(#REF!=#REF!,IF(Q1553=Q1554,IF((J1554-J1553)&lt;0,1000+J1554-J1553-O1553,J1554-J1553-O1553),""),""),""),""),"")</f>
        <v>#REF!</v>
      </c>
    </row>
    <row r="1554" s="1" customFormat="true" ht="15.75" hidden="false" customHeight="false" outlineLevel="0" collapsed="false">
      <c r="P1554" s="1" t="e">
        <f aca="false">IF(#REF!=#REF!,IF(K1554="Stroke",IF(K1555="Stroke",IF(#REF!=#REF!,IF(Q1554=Q1555,IF((J1555-J1554)&lt;0,1000+J1555-J1554-O1554,J1555-J1554-O1554),""),""),""),""),"")</f>
        <v>#REF!</v>
      </c>
    </row>
    <row r="1555" s="1" customFormat="true" ht="15.75" hidden="false" customHeight="false" outlineLevel="0" collapsed="false">
      <c r="P1555" s="1" t="e">
        <f aca="false">IF(#REF!=#REF!,IF(K1555="Stroke",IF(K1556="Stroke",IF(#REF!=#REF!,IF(Q1555=Q1556,IF((J1556-J1555)&lt;0,1000+J1556-J1555-O1555,J1556-J1555-O1555),""),""),""),""),"")</f>
        <v>#REF!</v>
      </c>
    </row>
    <row r="1556" s="1" customFormat="true" ht="15.75" hidden="false" customHeight="false" outlineLevel="0" collapsed="false">
      <c r="P1556" s="1" t="e">
        <f aca="false">IF(#REF!=#REF!,IF(K1556="Stroke",IF(K1557="Stroke",IF(#REF!=#REF!,IF(Q1556=Q1557,IF((J1557-J1556)&lt;0,1000+J1557-J1556-O1556,J1557-J1556-O1556),""),""),""),""),"")</f>
        <v>#REF!</v>
      </c>
    </row>
    <row r="1557" s="1" customFormat="true" ht="15.75" hidden="false" customHeight="false" outlineLevel="0" collapsed="false">
      <c r="P1557" s="1" t="e">
        <f aca="false">IF(#REF!=#REF!,IF(K1557="Stroke",IF(K1558="Stroke",IF(#REF!=#REF!,IF(Q1557=Q1558,IF((J1558-J1557)&lt;0,1000+J1558-J1557-O1557,J1558-J1557-O1557),""),""),""),""),"")</f>
        <v>#REF!</v>
      </c>
    </row>
    <row r="1558" s="1" customFormat="true" ht="15.75" hidden="false" customHeight="false" outlineLevel="0" collapsed="false">
      <c r="P1558" s="1" t="e">
        <f aca="false">IF(#REF!=#REF!,IF(K1558="Stroke",IF(K1559="Stroke",IF(#REF!=#REF!,IF(Q1558=Q1559,IF((J1559-J1558)&lt;0,1000+J1559-J1558-O1558,J1559-J1558-O1558),""),""),""),""),"")</f>
        <v>#REF!</v>
      </c>
    </row>
    <row r="1559" s="1" customFormat="true" ht="15.75" hidden="false" customHeight="false" outlineLevel="0" collapsed="false">
      <c r="P1559" s="1" t="e">
        <f aca="false">IF(#REF!=#REF!,IF(K1559="Stroke",IF(K1560="Stroke",IF(#REF!=#REF!,IF(Q1559=Q1560,IF((J1560-J1559)&lt;0,1000+J1560-J1559-O1559,J1560-J1559-O1559),""),""),""),""),"")</f>
        <v>#REF!</v>
      </c>
    </row>
    <row r="1560" s="1" customFormat="true" ht="15.75" hidden="false" customHeight="false" outlineLevel="0" collapsed="false">
      <c r="P1560" s="1" t="e">
        <f aca="false">IF(#REF!=#REF!,IF(K1560="Stroke",IF(K1561="Stroke",IF(#REF!=#REF!,IF(Q1560=Q1561,IF((J1561-J1560)&lt;0,1000+J1561-J1560-O1560,J1561-J1560-O1560),""),""),""),""),"")</f>
        <v>#REF!</v>
      </c>
    </row>
    <row r="1561" s="1" customFormat="true" ht="15.75" hidden="false" customHeight="false" outlineLevel="0" collapsed="false">
      <c r="P1561" s="1" t="e">
        <f aca="false">IF(#REF!=#REF!,IF(K1561="Stroke",IF(K1562="Stroke",IF(#REF!=#REF!,IF(Q1561=Q1562,IF((J1562-J1561)&lt;0,1000+J1562-J1561-O1561,J1562-J1561-O1561),""),""),""),""),"")</f>
        <v>#REF!</v>
      </c>
    </row>
    <row r="1562" s="1" customFormat="true" ht="15.75" hidden="false" customHeight="false" outlineLevel="0" collapsed="false">
      <c r="P1562" s="1" t="e">
        <f aca="false">IF(#REF!=#REF!,IF(K1562="Stroke",IF(K1563="Stroke",IF(#REF!=#REF!,IF(Q1562=Q1563,IF((J1563-J1562)&lt;0,1000+J1563-J1562-O1562,J1563-J1562-O1562),""),""),""),""),"")</f>
        <v>#REF!</v>
      </c>
    </row>
    <row r="1563" s="1" customFormat="true" ht="15.75" hidden="false" customHeight="false" outlineLevel="0" collapsed="false">
      <c r="P1563" s="1" t="e">
        <f aca="false">IF(#REF!=#REF!,IF(K1563="Stroke",IF(K1564="Stroke",IF(#REF!=#REF!,IF(Q1563=Q1564,IF((J1564-J1563)&lt;0,1000+J1564-J1563-O1563,J1564-J1563-O1563),""),""),""),""),"")</f>
        <v>#REF!</v>
      </c>
    </row>
    <row r="1564" s="1" customFormat="true" ht="15.75" hidden="false" customHeight="false" outlineLevel="0" collapsed="false">
      <c r="P1564" s="1" t="e">
        <f aca="false">IF(#REF!=#REF!,IF(K1564="Stroke",IF(K1565="Stroke",IF(#REF!=#REF!,IF(Q1564=Q1565,IF((J1565-J1564)&lt;0,1000+J1565-J1564-O1564,J1565-J1564-O1564),""),""),""),""),"")</f>
        <v>#REF!</v>
      </c>
    </row>
    <row r="1565" s="1" customFormat="true" ht="15.75" hidden="false" customHeight="false" outlineLevel="0" collapsed="false">
      <c r="P1565" s="1" t="e">
        <f aca="false">IF(#REF!=#REF!,IF(K1565="Stroke",IF(K1566="Stroke",IF(#REF!=#REF!,IF(Q1565=Q1566,IF((J1566-J1565)&lt;0,1000+J1566-J1565-O1565,J1566-J1565-O1565),""),""),""),""),"")</f>
        <v>#REF!</v>
      </c>
    </row>
    <row r="1566" s="1" customFormat="true" ht="15.75" hidden="false" customHeight="false" outlineLevel="0" collapsed="false">
      <c r="P1566" s="1" t="e">
        <f aca="false">IF(#REF!=#REF!,IF(K1566="Stroke",IF(K1567="Stroke",IF(#REF!=#REF!,IF(Q1566=Q1567,IF((J1567-J1566)&lt;0,1000+J1567-J1566-O1566,J1567-J1566-O1566),""),""),""),""),"")</f>
        <v>#REF!</v>
      </c>
    </row>
    <row r="1567" s="1" customFormat="true" ht="15.75" hidden="false" customHeight="false" outlineLevel="0" collapsed="false">
      <c r="P1567" s="1" t="e">
        <f aca="false">IF(#REF!=#REF!,IF(K1567="Stroke",IF(K1568="Stroke",IF(#REF!=#REF!,IF(Q1567=Q1568,IF((J1568-J1567)&lt;0,1000+J1568-J1567-O1567,J1568-J1567-O1567),""),""),""),""),"")</f>
        <v>#REF!</v>
      </c>
    </row>
    <row r="1568" s="1" customFormat="true" ht="15.75" hidden="false" customHeight="false" outlineLevel="0" collapsed="false">
      <c r="P1568" s="1" t="e">
        <f aca="false">IF(#REF!=#REF!,IF(K1568="Stroke",IF(K1569="Stroke",IF(#REF!=#REF!,IF(Q1568=Q1569,IF((J1569-J1568)&lt;0,1000+J1569-J1568-O1568,J1569-J1568-O1568),""),""),""),""),"")</f>
        <v>#REF!</v>
      </c>
    </row>
    <row r="1569" s="1" customFormat="true" ht="15.75" hidden="false" customHeight="false" outlineLevel="0" collapsed="false">
      <c r="P1569" s="1" t="e">
        <f aca="false">IF(#REF!=#REF!,IF(K1569="Stroke",IF(K1570="Stroke",IF(#REF!=#REF!,IF(Q1569=Q1570,IF((J1570-J1569)&lt;0,1000+J1570-J1569-O1569,J1570-J1569-O1569),""),""),""),""),"")</f>
        <v>#REF!</v>
      </c>
    </row>
    <row r="1570" s="1" customFormat="true" ht="15.75" hidden="false" customHeight="false" outlineLevel="0" collapsed="false">
      <c r="P1570" s="1" t="e">
        <f aca="false">IF(#REF!=#REF!,IF(K1570="Stroke",IF(K1571="Stroke",IF(#REF!=#REF!,IF(Q1570=Q1571,IF((J1571-J1570)&lt;0,1000+J1571-J1570-O1570,J1571-J1570-O1570),""),""),""),""),"")</f>
        <v>#REF!</v>
      </c>
    </row>
    <row r="1571" s="1" customFormat="true" ht="15.75" hidden="false" customHeight="false" outlineLevel="0" collapsed="false">
      <c r="P1571" s="1" t="e">
        <f aca="false">IF(#REF!=#REF!,IF(K1571="Stroke",IF(K1572="Stroke",IF(#REF!=#REF!,IF(Q1571=Q1572,IF((J1572-J1571)&lt;0,1000+J1572-J1571-O1571,J1572-J1571-O1571),""),""),""),""),"")</f>
        <v>#REF!</v>
      </c>
    </row>
    <row r="1572" s="1" customFormat="true" ht="15.75" hidden="false" customHeight="false" outlineLevel="0" collapsed="false">
      <c r="P1572" s="1" t="e">
        <f aca="false">IF(#REF!=#REF!,IF(K1572="Stroke",IF(K1573="Stroke",IF(#REF!=#REF!,IF(Q1572=Q1573,IF((J1573-J1572)&lt;0,1000+J1573-J1572-O1572,J1573-J1572-O1572),""),""),""),""),"")</f>
        <v>#REF!</v>
      </c>
    </row>
    <row r="1573" s="1" customFormat="true" ht="15.75" hidden="false" customHeight="false" outlineLevel="0" collapsed="false">
      <c r="P1573" s="1" t="e">
        <f aca="false">IF(#REF!=#REF!,IF(K1573="Stroke",IF(K1574="Stroke",IF(#REF!=#REF!,IF(Q1573=Q1574,IF((J1574-J1573)&lt;0,1000+J1574-J1573-O1573,J1574-J1573-O1573),""),""),""),""),"")</f>
        <v>#REF!</v>
      </c>
    </row>
    <row r="1574" s="1" customFormat="true" ht="15.75" hidden="false" customHeight="false" outlineLevel="0" collapsed="false">
      <c r="P1574" s="1" t="e">
        <f aca="false">IF(#REF!=#REF!,IF(K1574="Stroke",IF(K1575="Stroke",IF(#REF!=#REF!,IF(Q1574=Q1575,IF((J1575-J1574)&lt;0,1000+J1575-J1574-O1574,J1575-J1574-O1574),""),""),""),""),"")</f>
        <v>#REF!</v>
      </c>
    </row>
    <row r="1575" s="1" customFormat="true" ht="15.75" hidden="false" customHeight="false" outlineLevel="0" collapsed="false">
      <c r="P1575" s="1" t="e">
        <f aca="false">IF(#REF!=#REF!,IF(K1575="Stroke",IF(K1576="Stroke",IF(#REF!=#REF!,IF(Q1575=Q1576,IF((J1576-J1575)&lt;0,1000+J1576-J1575-O1575,J1576-J1575-O1575),""),""),""),""),"")</f>
        <v>#REF!</v>
      </c>
    </row>
    <row r="1576" s="1" customFormat="true" ht="15.75" hidden="false" customHeight="false" outlineLevel="0" collapsed="false">
      <c r="P1576" s="1" t="e">
        <f aca="false">IF(#REF!=#REF!,IF(K1576="Stroke",IF(K1577="Stroke",IF(#REF!=#REF!,IF(Q1576=Q1577,IF((J1577-J1576)&lt;0,1000+J1577-J1576-O1576,J1577-J1576-O1576),""),""),""),""),"")</f>
        <v>#REF!</v>
      </c>
    </row>
    <row r="1577" s="1" customFormat="true" ht="15.75" hidden="false" customHeight="false" outlineLevel="0" collapsed="false">
      <c r="P1577" s="1" t="e">
        <f aca="false">IF(#REF!=#REF!,IF(K1577="Stroke",IF(K1578="Stroke",IF(#REF!=#REF!,IF(Q1577=Q1578,IF((J1578-J1577)&lt;0,1000+J1578-J1577-O1577,J1578-J1577-O1577),""),""),""),""),"")</f>
        <v>#REF!</v>
      </c>
    </row>
    <row r="1578" s="1" customFormat="true" ht="15.75" hidden="false" customHeight="false" outlineLevel="0" collapsed="false">
      <c r="P1578" s="1" t="e">
        <f aca="false">IF(#REF!=#REF!,IF(K1578="Stroke",IF(K1579="Stroke",IF(#REF!=#REF!,IF(Q1578=Q1579,IF((J1579-J1578)&lt;0,1000+J1579-J1578-O1578,J1579-J1578-O1578),""),""),""),""),"")</f>
        <v>#REF!</v>
      </c>
    </row>
    <row r="1579" s="1" customFormat="true" ht="15.75" hidden="false" customHeight="false" outlineLevel="0" collapsed="false">
      <c r="P1579" s="1" t="e">
        <f aca="false">IF(#REF!=#REF!,IF(K1579="Stroke",IF(K1580="Stroke",IF(#REF!=#REF!,IF(Q1579=Q1580,IF((J1580-J1579)&lt;0,1000+J1580-J1579-O1579,J1580-J1579-O1579),""),""),""),""),"")</f>
        <v>#REF!</v>
      </c>
    </row>
    <row r="1580" s="1" customFormat="true" ht="15.75" hidden="false" customHeight="false" outlineLevel="0" collapsed="false">
      <c r="P1580" s="1" t="e">
        <f aca="false">IF(#REF!=#REF!,IF(K1580="Stroke",IF(K1581="Stroke",IF(#REF!=#REF!,IF(Q1580=Q1581,IF((J1581-J1580)&lt;0,1000+J1581-J1580-O1580,J1581-J1580-O1580),""),""),""),""),"")</f>
        <v>#REF!</v>
      </c>
    </row>
    <row r="1581" s="1" customFormat="true" ht="15.75" hidden="false" customHeight="false" outlineLevel="0" collapsed="false">
      <c r="P1581" s="1" t="e">
        <f aca="false">IF(#REF!=#REF!,IF(K1581="Stroke",IF(K1582="Stroke",IF(#REF!=#REF!,IF(Q1581=Q1582,IF((J1582-J1581)&lt;0,1000+J1582-J1581-O1581,J1582-J1581-O1581),""),""),""),""),"")</f>
        <v>#REF!</v>
      </c>
    </row>
    <row r="1582" s="1" customFormat="true" ht="15.75" hidden="false" customHeight="false" outlineLevel="0" collapsed="false">
      <c r="P1582" s="1" t="e">
        <f aca="false">IF(#REF!=#REF!,IF(K1582="Stroke",IF(K1583="Stroke",IF(#REF!=#REF!,IF(Q1582=Q1583,IF((J1583-J1582)&lt;0,1000+J1583-J1582-O1582,J1583-J1582-O1582),""),""),""),""),"")</f>
        <v>#REF!</v>
      </c>
    </row>
    <row r="1583" s="1" customFormat="true" ht="15.75" hidden="false" customHeight="false" outlineLevel="0" collapsed="false">
      <c r="P1583" s="1" t="e">
        <f aca="false">IF(#REF!=#REF!,IF(K1583="Stroke",IF(K1584="Stroke",IF(#REF!=#REF!,IF(Q1583=Q1584,IF((J1584-J1583)&lt;0,1000+J1584-J1583-O1583,J1584-J1583-O1583),""),""),""),""),"")</f>
        <v>#REF!</v>
      </c>
    </row>
    <row r="1584" s="1" customFormat="true" ht="15.75" hidden="false" customHeight="false" outlineLevel="0" collapsed="false">
      <c r="P1584" s="1" t="e">
        <f aca="false">IF(#REF!=#REF!,IF(K1584="Stroke",IF(K1585="Stroke",IF(#REF!=#REF!,IF(Q1584=Q1585,IF((J1585-J1584)&lt;0,1000+J1585-J1584-O1584,J1585-J1584-O1584),""),""),""),""),"")</f>
        <v>#REF!</v>
      </c>
    </row>
    <row r="1585" s="1" customFormat="true" ht="15.75" hidden="false" customHeight="false" outlineLevel="0" collapsed="false">
      <c r="P1585" s="1" t="e">
        <f aca="false">IF(#REF!=#REF!,IF(K1585="Stroke",IF(K1586="Stroke",IF(#REF!=#REF!,IF(Q1585=Q1586,IF((J1586-J1585)&lt;0,1000+J1586-J1585-O1585,J1586-J1585-O1585),""),""),""),""),"")</f>
        <v>#REF!</v>
      </c>
    </row>
    <row r="1586" s="1" customFormat="true" ht="15.75" hidden="false" customHeight="false" outlineLevel="0" collapsed="false">
      <c r="P1586" s="1" t="e">
        <f aca="false">IF(#REF!=#REF!,IF(K1586="Stroke",IF(K1587="Stroke",IF(#REF!=#REF!,IF(Q1586=Q1587,IF((J1587-J1586)&lt;0,1000+J1587-J1586-O1586,J1587-J1586-O1586),""),""),""),""),"")</f>
        <v>#REF!</v>
      </c>
    </row>
    <row r="1587" s="1" customFormat="true" ht="15.75" hidden="false" customHeight="false" outlineLevel="0" collapsed="false">
      <c r="P1587" s="1" t="e">
        <f aca="false">IF(#REF!=#REF!,IF(K1587="Stroke",IF(K1588="Stroke",IF(#REF!=#REF!,IF(Q1587=Q1588,IF((J1588-J1587)&lt;0,1000+J1588-J1587-O1587,J1588-J1587-O1587),""),""),""),""),"")</f>
        <v>#REF!</v>
      </c>
    </row>
    <row r="1588" s="1" customFormat="true" ht="15.75" hidden="false" customHeight="false" outlineLevel="0" collapsed="false">
      <c r="P1588" s="1" t="e">
        <f aca="false">IF(#REF!=#REF!,IF(K1588="Stroke",IF(K1589="Stroke",IF(#REF!=#REF!,IF(Q1588=Q1589,IF((J1589-J1588)&lt;0,1000+J1589-J1588-O1588,J1589-J1588-O1588),""),""),""),""),"")</f>
        <v>#REF!</v>
      </c>
    </row>
    <row r="1589" s="1" customFormat="true" ht="15.75" hidden="false" customHeight="false" outlineLevel="0" collapsed="false">
      <c r="P1589" s="1" t="e">
        <f aca="false">IF(#REF!=#REF!,IF(K1589="Stroke",IF(K1590="Stroke",IF(#REF!=#REF!,IF(Q1589=Q1590,IF((J1590-J1589)&lt;0,1000+J1590-J1589-O1589,J1590-J1589-O1589),""),""),""),""),"")</f>
        <v>#REF!</v>
      </c>
    </row>
    <row r="1590" s="1" customFormat="true" ht="15.75" hidden="false" customHeight="false" outlineLevel="0" collapsed="false">
      <c r="P1590" s="1" t="e">
        <f aca="false">IF(#REF!=#REF!,IF(K1590="Stroke",IF(K1591="Stroke",IF(#REF!=#REF!,IF(Q1590=Q1591,IF((J1591-J1590)&lt;0,1000+J1591-J1590-O1590,J1591-J1590-O1590),""),""),""),""),"")</f>
        <v>#REF!</v>
      </c>
    </row>
    <row r="1591" s="1" customFormat="true" ht="15.75" hidden="false" customHeight="false" outlineLevel="0" collapsed="false">
      <c r="P1591" s="1" t="e">
        <f aca="false">IF(#REF!=#REF!,IF(K1591="Stroke",IF(K1592="Stroke",IF(#REF!=#REF!,IF(Q1591=Q1592,IF((J1592-J1591)&lt;0,1000+J1592-J1591-O1591,J1592-J1591-O1591),""),""),""),""),"")</f>
        <v>#REF!</v>
      </c>
    </row>
    <row r="1592" s="1" customFormat="true" ht="15.75" hidden="false" customHeight="false" outlineLevel="0" collapsed="false">
      <c r="P1592" s="1" t="e">
        <f aca="false">IF(#REF!=#REF!,IF(K1592="Stroke",IF(K1593="Stroke",IF(#REF!=#REF!,IF(Q1592=Q1593,IF((J1593-J1592)&lt;0,1000+J1593-J1592-O1592,J1593-J1592-O1592),""),""),""),""),"")</f>
        <v>#REF!</v>
      </c>
    </row>
    <row r="1593" s="1" customFormat="true" ht="15.75" hidden="false" customHeight="false" outlineLevel="0" collapsed="false">
      <c r="P1593" s="1" t="e">
        <f aca="false">IF(#REF!=#REF!,IF(K1593="Stroke",IF(K1594="Stroke",IF(#REF!=#REF!,IF(Q1593=Q1594,IF((J1594-J1593)&lt;0,1000+J1594-J1593-O1593,J1594-J1593-O1593),""),""),""),""),"")</f>
        <v>#REF!</v>
      </c>
    </row>
    <row r="1594" s="1" customFormat="true" ht="15.75" hidden="false" customHeight="false" outlineLevel="0" collapsed="false">
      <c r="P1594" s="1" t="e">
        <f aca="false">IF(#REF!=#REF!,IF(K1594="Stroke",IF(K1595="Stroke",IF(#REF!=#REF!,IF(Q1594=Q1595,IF((J1595-J1594)&lt;0,1000+J1595-J1594-O1594,J1595-J1594-O1594),""),""),""),""),"")</f>
        <v>#REF!</v>
      </c>
    </row>
    <row r="1595" s="1" customFormat="true" ht="15.75" hidden="false" customHeight="false" outlineLevel="0" collapsed="false">
      <c r="P1595" s="1" t="e">
        <f aca="false">IF(#REF!=#REF!,IF(K1595="Stroke",IF(K1596="Stroke",IF(#REF!=#REF!,IF(Q1595=Q1596,IF((J1596-J1595)&lt;0,1000+J1596-J1595-O1595,J1596-J1595-O1595),""),""),""),""),"")</f>
        <v>#REF!</v>
      </c>
    </row>
    <row r="1596" s="1" customFormat="true" ht="15.75" hidden="false" customHeight="false" outlineLevel="0" collapsed="false">
      <c r="P1596" s="1" t="e">
        <f aca="false">IF(#REF!=#REF!,IF(K1596="Stroke",IF(K1597="Stroke",IF(#REF!=#REF!,IF(Q1596=Q1597,IF((J1597-J1596)&lt;0,1000+J1597-J1596-O1596,J1597-J1596-O1596),""),""),""),""),"")</f>
        <v>#REF!</v>
      </c>
    </row>
    <row r="1597" s="1" customFormat="true" ht="15.75" hidden="false" customHeight="false" outlineLevel="0" collapsed="false">
      <c r="P1597" s="1" t="e">
        <f aca="false">IF(#REF!=#REF!,IF(K1597="Stroke",IF(K1598="Stroke",IF(#REF!=#REF!,IF(Q1597=Q1598,IF((J1598-J1597)&lt;0,1000+J1598-J1597-O1597,J1598-J1597-O1597),""),""),""),""),"")</f>
        <v>#REF!</v>
      </c>
    </row>
    <row r="1598" s="1" customFormat="true" ht="15.75" hidden="false" customHeight="false" outlineLevel="0" collapsed="false">
      <c r="P1598" s="1" t="e">
        <f aca="false">IF(#REF!=#REF!,IF(K1598="Stroke",IF(K1599="Stroke",IF(#REF!=#REF!,IF(Q1598=Q1599,IF((J1599-J1598)&lt;0,1000+J1599-J1598-O1598,J1599-J1598-O1598),""),""),""),""),"")</f>
        <v>#REF!</v>
      </c>
    </row>
    <row r="1599" s="1" customFormat="true" ht="15.75" hidden="false" customHeight="false" outlineLevel="0" collapsed="false">
      <c r="P1599" s="1" t="e">
        <f aca="false">IF(#REF!=#REF!,IF(K1599="Stroke",IF(K1600="Stroke",IF(#REF!=#REF!,IF(Q1599=Q1600,IF((J1600-J1599)&lt;0,1000+J1600-J1599-O1599,J1600-J1599-O1599),""),""),""),""),"")</f>
        <v>#REF!</v>
      </c>
    </row>
    <row r="1600" s="1" customFormat="true" ht="15.75" hidden="false" customHeight="false" outlineLevel="0" collapsed="false">
      <c r="P1600" s="1" t="e">
        <f aca="false">IF(#REF!=#REF!,IF(K1600="Stroke",IF(K1601="Stroke",IF(#REF!=#REF!,IF(Q1600=Q1601,IF((J1601-J1600)&lt;0,1000+J1601-J1600-O1600,J1601-J1600-O1600),""),""),""),""),"")</f>
        <v>#REF!</v>
      </c>
    </row>
    <row r="1601" s="1" customFormat="true" ht="15.75" hidden="false" customHeight="false" outlineLevel="0" collapsed="false">
      <c r="P1601" s="1" t="e">
        <f aca="false">IF(#REF!=#REF!,IF(K1601="Stroke",IF(K1602="Stroke",IF(#REF!=#REF!,IF(Q1601=Q1602,IF((J1602-J1601)&lt;0,1000+J1602-J1601-O1601,J1602-J1601-O1601),""),""),""),""),"")</f>
        <v>#REF!</v>
      </c>
    </row>
    <row r="1602" s="1" customFormat="true" ht="15.75" hidden="false" customHeight="false" outlineLevel="0" collapsed="false">
      <c r="P1602" s="1" t="e">
        <f aca="false">IF(#REF!=#REF!,IF(K1602="Stroke",IF(K1603="Stroke",IF(#REF!=#REF!,IF(Q1602=Q1603,IF((J1603-J1602)&lt;0,1000+J1603-J1602-O1602,J1603-J1602-O1602),""),""),""),""),"")</f>
        <v>#REF!</v>
      </c>
    </row>
    <row r="1603" s="1" customFormat="true" ht="15.75" hidden="false" customHeight="false" outlineLevel="0" collapsed="false">
      <c r="P1603" s="1" t="e">
        <f aca="false">IF(#REF!=#REF!,IF(K1603="Stroke",IF(K1604="Stroke",IF(#REF!=#REF!,IF(Q1603=Q1604,IF((J1604-J1603)&lt;0,1000+J1604-J1603-O1603,J1604-J1603-O1603),""),""),""),""),"")</f>
        <v>#REF!</v>
      </c>
    </row>
    <row r="1604" s="1" customFormat="true" ht="15.75" hidden="false" customHeight="false" outlineLevel="0" collapsed="false">
      <c r="P1604" s="1" t="e">
        <f aca="false">IF(#REF!=#REF!,IF(K1604="Stroke",IF(K1605="Stroke",IF(#REF!=#REF!,IF(Q1604=Q1605,IF((J1605-J1604)&lt;0,1000+J1605-J1604-O1604,J1605-J1604-O1604),""),""),""),""),"")</f>
        <v>#REF!</v>
      </c>
    </row>
    <row r="1605" s="1" customFormat="true" ht="15.75" hidden="false" customHeight="false" outlineLevel="0" collapsed="false">
      <c r="P1605" s="1" t="e">
        <f aca="false">IF(#REF!=#REF!,IF(K1605="Stroke",IF(K1606="Stroke",IF(#REF!=#REF!,IF(Q1605=Q1606,IF((J1606-J1605)&lt;0,1000+J1606-J1605-O1605,J1606-J1605-O1605),""),""),""),""),"")</f>
        <v>#REF!</v>
      </c>
    </row>
    <row r="1606" s="1" customFormat="true" ht="15.75" hidden="false" customHeight="false" outlineLevel="0" collapsed="false">
      <c r="P1606" s="1" t="e">
        <f aca="false">IF(#REF!=#REF!,IF(K1606="Stroke",IF(K1607="Stroke",IF(#REF!=#REF!,IF(Q1606=Q1607,IF((J1607-J1606)&lt;0,1000+J1607-J1606-O1606,J1607-J1606-O1606),""),""),""),""),"")</f>
        <v>#REF!</v>
      </c>
    </row>
    <row r="1607" s="1" customFormat="true" ht="15.75" hidden="false" customHeight="false" outlineLevel="0" collapsed="false">
      <c r="P1607" s="1" t="e">
        <f aca="false">IF(#REF!=#REF!,IF(K1607="Stroke",IF(K1608="Stroke",IF(#REF!=#REF!,IF(Q1607=Q1608,IF((J1608-J1607)&lt;0,1000+J1608-J1607-O1607,J1608-J1607-O1607),""),""),""),""),"")</f>
        <v>#REF!</v>
      </c>
    </row>
    <row r="1608" s="1" customFormat="true" ht="15.75" hidden="false" customHeight="false" outlineLevel="0" collapsed="false">
      <c r="P1608" s="1" t="e">
        <f aca="false">IF(#REF!=#REF!,IF(K1608="Stroke",IF(K1609="Stroke",IF(#REF!=#REF!,IF(Q1608=Q1609,IF((J1609-J1608)&lt;0,1000+J1609-J1608-O1608,J1609-J1608-O1608),""),""),""),""),"")</f>
        <v>#REF!</v>
      </c>
    </row>
    <row r="1609" s="1" customFormat="true" ht="15.75" hidden="false" customHeight="false" outlineLevel="0" collapsed="false">
      <c r="P1609" s="1" t="e">
        <f aca="false">IF(#REF!=#REF!,IF(K1609="Stroke",IF(K1610="Stroke",IF(#REF!=#REF!,IF(Q1609=Q1610,IF((J1610-J1609)&lt;0,1000+J1610-J1609-O1609,J1610-J1609-O1609),""),""),""),""),"")</f>
        <v>#REF!</v>
      </c>
    </row>
    <row r="1610" s="1" customFormat="true" ht="15.75" hidden="false" customHeight="false" outlineLevel="0" collapsed="false">
      <c r="P1610" s="1" t="e">
        <f aca="false">IF(#REF!=#REF!,IF(K1610="Stroke",IF(K1611="Stroke",IF(#REF!=#REF!,IF(Q1610=Q1611,IF((J1611-J1610)&lt;0,1000+J1611-J1610-O1610,J1611-J1610-O1610),""),""),""),""),"")</f>
        <v>#REF!</v>
      </c>
    </row>
    <row r="1611" s="1" customFormat="true" ht="15.75" hidden="false" customHeight="false" outlineLevel="0" collapsed="false">
      <c r="P1611" s="1" t="e">
        <f aca="false">IF(#REF!=#REF!,IF(K1611="Stroke",IF(K1612="Stroke",IF(#REF!=#REF!,IF(Q1611=Q1612,IF((J1612-J1611)&lt;0,1000+J1612-J1611-O1611,J1612-J1611-O1611),""),""),""),""),"")</f>
        <v>#REF!</v>
      </c>
    </row>
    <row r="1612" s="1" customFormat="true" ht="15.75" hidden="false" customHeight="false" outlineLevel="0" collapsed="false">
      <c r="P1612" s="1" t="e">
        <f aca="false">IF(#REF!=#REF!,IF(K1612="Stroke",IF(K1613="Stroke",IF(#REF!=#REF!,IF(Q1612=Q1613,IF((J1613-J1612)&lt;0,1000+J1613-J1612-O1612,J1613-J1612-O1612),""),""),""),""),"")</f>
        <v>#REF!</v>
      </c>
    </row>
    <row r="1613" s="1" customFormat="true" ht="15.75" hidden="false" customHeight="false" outlineLevel="0" collapsed="false">
      <c r="P1613" s="1" t="e">
        <f aca="false">IF(#REF!=#REF!,IF(K1613="Stroke",IF(K1614="Stroke",IF(#REF!=#REF!,IF(Q1613=Q1614,IF((J1614-J1613)&lt;0,1000+J1614-J1613-O1613,J1614-J1613-O1613),""),""),""),""),"")</f>
        <v>#REF!</v>
      </c>
    </row>
    <row r="1614" s="1" customFormat="true" ht="15.75" hidden="false" customHeight="false" outlineLevel="0" collapsed="false">
      <c r="P1614" s="1" t="e">
        <f aca="false">IF(#REF!=#REF!,IF(K1614="Stroke",IF(K1615="Stroke",IF(#REF!=#REF!,IF(Q1614=Q1615,IF((J1615-J1614)&lt;0,1000+J1615-J1614-O1614,J1615-J1614-O1614),""),""),""),""),"")</f>
        <v>#REF!</v>
      </c>
    </row>
    <row r="1615" s="1" customFormat="true" ht="15.75" hidden="false" customHeight="false" outlineLevel="0" collapsed="false">
      <c r="P1615" s="1" t="e">
        <f aca="false">IF(#REF!=#REF!,IF(K1615="Stroke",IF(K1616="Stroke",IF(#REF!=#REF!,IF(Q1615=Q1616,IF((J1616-J1615)&lt;0,1000+J1616-J1615-O1615,J1616-J1615-O1615),""),""),""),""),"")</f>
        <v>#REF!</v>
      </c>
    </row>
    <row r="1616" s="1" customFormat="true" ht="15.75" hidden="false" customHeight="false" outlineLevel="0" collapsed="false">
      <c r="P1616" s="1" t="e">
        <f aca="false">IF(#REF!=#REF!,IF(K1616="Stroke",IF(K1617="Stroke",IF(#REF!=#REF!,IF(Q1616=Q1617,IF((J1617-J1616)&lt;0,1000+J1617-J1616-O1616,J1617-J1616-O1616),""),""),""),""),"")</f>
        <v>#REF!</v>
      </c>
    </row>
    <row r="1617" s="1" customFormat="true" ht="15.75" hidden="false" customHeight="false" outlineLevel="0" collapsed="false">
      <c r="P1617" s="1" t="e">
        <f aca="false">IF(#REF!=#REF!,IF(K1617="Stroke",IF(K1618="Stroke",IF(#REF!=#REF!,IF(Q1617=Q1618,IF((J1618-J1617)&lt;0,1000+J1618-J1617-O1617,J1618-J1617-O1617),""),""),""),""),"")</f>
        <v>#REF!</v>
      </c>
    </row>
    <row r="1618" s="1" customFormat="true" ht="15.75" hidden="false" customHeight="false" outlineLevel="0" collapsed="false">
      <c r="P1618" s="1" t="e">
        <f aca="false">IF(#REF!=#REF!,IF(K1618="Stroke",IF(K1619="Stroke",IF(#REF!=#REF!,IF(Q1618=Q1619,IF((J1619-J1618)&lt;0,1000+J1619-J1618-O1618,J1619-J1618-O1618),""),""),""),""),"")</f>
        <v>#REF!</v>
      </c>
    </row>
    <row r="1619" s="1" customFormat="true" ht="15.75" hidden="false" customHeight="false" outlineLevel="0" collapsed="false">
      <c r="P1619" s="1" t="e">
        <f aca="false">IF(#REF!=#REF!,IF(K1619="Stroke",IF(K1620="Stroke",IF(#REF!=#REF!,IF(Q1619=Q1620,IF((J1620-J1619)&lt;0,1000+J1620-J1619-O1619,J1620-J1619-O1619),""),""),""),""),"")</f>
        <v>#REF!</v>
      </c>
    </row>
    <row r="1620" s="1" customFormat="true" ht="15.75" hidden="false" customHeight="false" outlineLevel="0" collapsed="false">
      <c r="P1620" s="1" t="e">
        <f aca="false">IF(#REF!=#REF!,IF(K1620="Stroke",IF(K1621="Stroke",IF(#REF!=#REF!,IF(Q1620=Q1621,IF((J1621-J1620)&lt;0,1000+J1621-J1620-O1620,J1621-J1620-O1620),""),""),""),""),"")</f>
        <v>#REF!</v>
      </c>
    </row>
    <row r="1621" s="1" customFormat="true" ht="15.75" hidden="false" customHeight="false" outlineLevel="0" collapsed="false">
      <c r="P1621" s="1" t="e">
        <f aca="false">IF(#REF!=#REF!,IF(K1621="Stroke",IF(K1622="Stroke",IF(#REF!=#REF!,IF(Q1621=Q1622,IF((J1622-J1621)&lt;0,1000+J1622-J1621-O1621,J1622-J1621-O1621),""),""),""),""),"")</f>
        <v>#REF!</v>
      </c>
    </row>
    <row r="1622" s="1" customFormat="true" ht="15.75" hidden="false" customHeight="false" outlineLevel="0" collapsed="false">
      <c r="P1622" s="1" t="e">
        <f aca="false">IF(#REF!=#REF!,IF(K1622="Stroke",IF(K1623="Stroke",IF(#REF!=#REF!,IF(Q1622=Q1623,IF((J1623-J1622)&lt;0,1000+J1623-J1622-O1622,J1623-J1622-O1622),""),""),""),""),"")</f>
        <v>#REF!</v>
      </c>
    </row>
    <row r="1623" s="1" customFormat="true" ht="15.75" hidden="false" customHeight="false" outlineLevel="0" collapsed="false">
      <c r="P1623" s="1" t="e">
        <f aca="false">IF(#REF!=#REF!,IF(K1623="Stroke",IF(K1624="Stroke",IF(#REF!=#REF!,IF(Q1623=Q1624,IF((J1624-J1623)&lt;0,1000+J1624-J1623-O1623,J1624-J1623-O1623),""),""),""),""),"")</f>
        <v>#REF!</v>
      </c>
    </row>
    <row r="1624" s="1" customFormat="true" ht="15.75" hidden="false" customHeight="false" outlineLevel="0" collapsed="false">
      <c r="P1624" s="1" t="e">
        <f aca="false">IF(#REF!=#REF!,IF(K1624="Stroke",IF(K1625="Stroke",IF(#REF!=#REF!,IF(Q1624=Q1625,IF((J1625-J1624)&lt;0,1000+J1625-J1624-O1624,J1625-J1624-O1624),""),""),""),""),"")</f>
        <v>#REF!</v>
      </c>
    </row>
    <row r="1625" s="1" customFormat="true" ht="15.75" hidden="false" customHeight="false" outlineLevel="0" collapsed="false">
      <c r="P1625" s="1" t="e">
        <f aca="false">IF(#REF!=#REF!,IF(K1625="Stroke",IF(K1626="Stroke",IF(#REF!=#REF!,IF(Q1625=Q1626,IF((J1626-J1625)&lt;0,1000+J1626-J1625-O1625,J1626-J1625-O1625),""),""),""),""),"")</f>
        <v>#REF!</v>
      </c>
    </row>
    <row r="1626" s="1" customFormat="true" ht="15.75" hidden="false" customHeight="false" outlineLevel="0" collapsed="false">
      <c r="P1626" s="1" t="e">
        <f aca="false">IF(#REF!=#REF!,IF(K1626="Stroke",IF(K1627="Stroke",IF(#REF!=#REF!,IF(Q1626=Q1627,IF((J1627-J1626)&lt;0,1000+J1627-J1626-O1626,J1627-J1626-O1626),""),""),""),""),"")</f>
        <v>#REF!</v>
      </c>
    </row>
    <row r="1627" s="1" customFormat="true" ht="15.75" hidden="false" customHeight="false" outlineLevel="0" collapsed="false">
      <c r="P1627" s="1" t="e">
        <f aca="false">IF(#REF!=#REF!,IF(K1627="Stroke",IF(K1628="Stroke",IF(#REF!=#REF!,IF(Q1627=Q1628,IF((J1628-J1627)&lt;0,1000+J1628-J1627-O1627,J1628-J1627-O1627),""),""),""),""),"")</f>
        <v>#REF!</v>
      </c>
    </row>
    <row r="1628" s="1" customFormat="true" ht="15.75" hidden="false" customHeight="false" outlineLevel="0" collapsed="false">
      <c r="P1628" s="1" t="e">
        <f aca="false">IF(#REF!=#REF!,IF(K1628="Stroke",IF(K1629="Stroke",IF(#REF!=#REF!,IF(Q1628=Q1629,IF((J1629-J1628)&lt;0,1000+J1629-J1628-O1628,J1629-J1628-O1628),""),""),""),""),"")</f>
        <v>#REF!</v>
      </c>
    </row>
    <row r="1629" s="1" customFormat="true" ht="15.75" hidden="false" customHeight="false" outlineLevel="0" collapsed="false">
      <c r="P1629" s="1" t="e">
        <f aca="false">IF(#REF!=#REF!,IF(K1629="Stroke",IF(K1630="Stroke",IF(#REF!=#REF!,IF(Q1629=Q1630,IF((J1630-J1629)&lt;0,1000+J1630-J1629-O1629,J1630-J1629-O1629),""),""),""),""),"")</f>
        <v>#REF!</v>
      </c>
    </row>
    <row r="1630" s="1" customFormat="true" ht="15.75" hidden="false" customHeight="false" outlineLevel="0" collapsed="false">
      <c r="P1630" s="1" t="e">
        <f aca="false">IF(#REF!=#REF!,IF(K1630="Stroke",IF(K1631="Stroke",IF(#REF!=#REF!,IF(Q1630=Q1631,IF((J1631-J1630)&lt;0,1000+J1631-J1630-O1630,J1631-J1630-O1630),""),""),""),""),"")</f>
        <v>#REF!</v>
      </c>
    </row>
    <row r="1631" s="1" customFormat="true" ht="15.75" hidden="false" customHeight="false" outlineLevel="0" collapsed="false">
      <c r="P1631" s="1" t="e">
        <f aca="false">IF(#REF!=#REF!,IF(K1631="Stroke",IF(K1632="Stroke",IF(#REF!=#REF!,IF(Q1631=Q1632,IF((J1632-J1631)&lt;0,1000+J1632-J1631-O1631,J1632-J1631-O1631),""),""),""),""),"")</f>
        <v>#REF!</v>
      </c>
    </row>
    <row r="1632" s="1" customFormat="true" ht="15.75" hidden="false" customHeight="false" outlineLevel="0" collapsed="false">
      <c r="P1632" s="1" t="e">
        <f aca="false">IF(#REF!=#REF!,IF(K1632="Stroke",IF(K1633="Stroke",IF(#REF!=#REF!,IF(Q1632=Q1633,IF((J1633-J1632)&lt;0,1000+J1633-J1632-O1632,J1633-J1632-O1632),""),""),""),""),"")</f>
        <v>#REF!</v>
      </c>
    </row>
    <row r="1633" s="1" customFormat="true" ht="15.75" hidden="false" customHeight="false" outlineLevel="0" collapsed="false">
      <c r="P1633" s="1" t="e">
        <f aca="false">IF(#REF!=#REF!,IF(K1633="Stroke",IF(K1634="Stroke",IF(#REF!=#REF!,IF(Q1633=Q1634,IF((J1634-J1633)&lt;0,1000+J1634-J1633-O1633,J1634-J1633-O1633),""),""),""),""),"")</f>
        <v>#REF!</v>
      </c>
    </row>
    <row r="1634" s="1" customFormat="true" ht="15.75" hidden="false" customHeight="false" outlineLevel="0" collapsed="false">
      <c r="P1634" s="1" t="e">
        <f aca="false">IF(#REF!=#REF!,IF(K1634="Stroke",IF(K1635="Stroke",IF(#REF!=#REF!,IF(Q1634=Q1635,IF((J1635-J1634)&lt;0,1000+J1635-J1634-O1634,J1635-J1634-O1634),""),""),""),""),"")</f>
        <v>#REF!</v>
      </c>
    </row>
    <row r="1635" s="1" customFormat="true" ht="15.75" hidden="false" customHeight="false" outlineLevel="0" collapsed="false">
      <c r="P1635" s="1" t="e">
        <f aca="false">IF(#REF!=#REF!,IF(K1635="Stroke",IF(K1636="Stroke",IF(#REF!=#REF!,IF(Q1635=Q1636,IF((J1636-J1635)&lt;0,1000+J1636-J1635-O1635,J1636-J1635-O1635),""),""),""),""),"")</f>
        <v>#REF!</v>
      </c>
    </row>
    <row r="1636" s="1" customFormat="true" ht="15.75" hidden="false" customHeight="false" outlineLevel="0" collapsed="false">
      <c r="P1636" s="1" t="e">
        <f aca="false">IF(#REF!=#REF!,IF(K1636="Stroke",IF(K1637="Stroke",IF(#REF!=#REF!,IF(Q1636=Q1637,IF((J1637-J1636)&lt;0,1000+J1637-J1636-O1636,J1637-J1636-O1636),""),""),""),""),"")</f>
        <v>#REF!</v>
      </c>
    </row>
    <row r="1637" s="1" customFormat="true" ht="15.75" hidden="false" customHeight="false" outlineLevel="0" collapsed="false">
      <c r="P1637" s="1" t="e">
        <f aca="false">IF(#REF!=#REF!,IF(K1637="Stroke",IF(K1638="Stroke",IF(#REF!=#REF!,IF(Q1637=Q1638,IF((J1638-J1637)&lt;0,1000+J1638-J1637-O1637,J1638-J1637-O1637),""),""),""),""),"")</f>
        <v>#REF!</v>
      </c>
    </row>
    <row r="1638" s="1" customFormat="true" ht="15.75" hidden="false" customHeight="false" outlineLevel="0" collapsed="false">
      <c r="P1638" s="1" t="e">
        <f aca="false">IF(#REF!=#REF!,IF(K1638="Stroke",IF(K1639="Stroke",IF(#REF!=#REF!,IF(Q1638=Q1639,IF((J1639-J1638)&lt;0,1000+J1639-J1638-O1638,J1639-J1638-O1638),""),""),""),""),"")</f>
        <v>#REF!</v>
      </c>
    </row>
    <row r="1639" s="1" customFormat="true" ht="15.75" hidden="false" customHeight="false" outlineLevel="0" collapsed="false">
      <c r="P1639" s="1" t="e">
        <f aca="false">IF(#REF!=#REF!,IF(K1639="Stroke",IF(K1640="Stroke",IF(#REF!=#REF!,IF(Q1639=Q1640,IF((J1640-J1639)&lt;0,1000+J1640-J1639-O1639,J1640-J1639-O1639),""),""),""),""),"")</f>
        <v>#REF!</v>
      </c>
    </row>
    <row r="1640" s="1" customFormat="true" ht="15.75" hidden="false" customHeight="false" outlineLevel="0" collapsed="false">
      <c r="P1640" s="1" t="e">
        <f aca="false">IF(#REF!=#REF!,IF(K1640="Stroke",IF(K1641="Stroke",IF(#REF!=#REF!,IF(Q1640=Q1641,IF((J1641-J1640)&lt;0,1000+J1641-J1640-O1640,J1641-J1640-O1640),""),""),""),""),"")</f>
        <v>#REF!</v>
      </c>
    </row>
    <row r="1641" s="1" customFormat="true" ht="15.75" hidden="false" customHeight="false" outlineLevel="0" collapsed="false">
      <c r="P1641" s="1" t="e">
        <f aca="false">IF(#REF!=#REF!,IF(K1641="Stroke",IF(K1642="Stroke",IF(#REF!=#REF!,IF(Q1641=Q1642,IF((J1642-J1641)&lt;0,1000+J1642-J1641-O1641,J1642-J1641-O1641),""),""),""),""),"")</f>
        <v>#REF!</v>
      </c>
    </row>
    <row r="1642" s="1" customFormat="true" ht="15.75" hidden="false" customHeight="false" outlineLevel="0" collapsed="false">
      <c r="P1642" s="1" t="e">
        <f aca="false">IF(#REF!=#REF!,IF(K1642="Stroke",IF(K1643="Stroke",IF(#REF!=#REF!,IF(Q1642=Q1643,IF((J1643-J1642)&lt;0,1000+J1643-J1642-O1642,J1643-J1642-O1642),""),""),""),""),"")</f>
        <v>#REF!</v>
      </c>
    </row>
    <row r="1643" s="1" customFormat="true" ht="15.75" hidden="false" customHeight="false" outlineLevel="0" collapsed="false">
      <c r="P1643" s="1" t="e">
        <f aca="false">IF(#REF!=#REF!,IF(K1643="Stroke",IF(K1644="Stroke",IF(#REF!=#REF!,IF(Q1643=Q1644,IF((J1644-J1643)&lt;0,1000+J1644-J1643-O1643,J1644-J1643-O1643),""),""),""),""),"")</f>
        <v>#REF!</v>
      </c>
    </row>
    <row r="1644" s="1" customFormat="true" ht="15.75" hidden="false" customHeight="false" outlineLevel="0" collapsed="false">
      <c r="P1644" s="1" t="e">
        <f aca="false">IF(#REF!=#REF!,IF(K1644="Stroke",IF(K1645="Stroke",IF(#REF!=#REF!,IF(Q1644=Q1645,IF((J1645-J1644)&lt;0,1000+J1645-J1644-O1644,J1645-J1644-O1644),""),""),""),""),"")</f>
        <v>#REF!</v>
      </c>
    </row>
    <row r="1645" s="1" customFormat="true" ht="15.75" hidden="false" customHeight="false" outlineLevel="0" collapsed="false">
      <c r="P1645" s="1" t="e">
        <f aca="false">IF(#REF!=#REF!,IF(K1645="Stroke",IF(K1646="Stroke",IF(#REF!=#REF!,IF(Q1645=Q1646,IF((J1646-J1645)&lt;0,1000+J1646-J1645-O1645,J1646-J1645-O1645),""),""),""),""),"")</f>
        <v>#REF!</v>
      </c>
    </row>
    <row r="1646" s="1" customFormat="true" ht="15.75" hidden="false" customHeight="false" outlineLevel="0" collapsed="false">
      <c r="P1646" s="1" t="e">
        <f aca="false">IF(#REF!=#REF!,IF(K1646="Stroke",IF(K1647="Stroke",IF(#REF!=#REF!,IF(Q1646=Q1647,IF((J1647-J1646)&lt;0,1000+J1647-J1646-O1646,J1647-J1646-O1646),""),""),""),""),"")</f>
        <v>#REF!</v>
      </c>
    </row>
    <row r="1647" s="1" customFormat="true" ht="15.75" hidden="false" customHeight="false" outlineLevel="0" collapsed="false">
      <c r="P1647" s="1" t="e">
        <f aca="false">IF(#REF!=#REF!,IF(K1647="Stroke",IF(K1648="Stroke",IF(#REF!=#REF!,IF(Q1647=Q1648,IF((J1648-J1647)&lt;0,1000+J1648-J1647-O1647,J1648-J1647-O1647),""),""),""),""),"")</f>
        <v>#REF!</v>
      </c>
    </row>
    <row r="1648" s="1" customFormat="true" ht="15.75" hidden="false" customHeight="false" outlineLevel="0" collapsed="false">
      <c r="P1648" s="1" t="e">
        <f aca="false">IF(#REF!=#REF!,IF(K1648="Stroke",IF(K1649="Stroke",IF(#REF!=#REF!,IF(Q1648=Q1649,IF((J1649-J1648)&lt;0,1000+J1649-J1648-O1648,J1649-J1648-O1648),""),""),""),""),"")</f>
        <v>#REF!</v>
      </c>
    </row>
    <row r="1649" s="1" customFormat="true" ht="15.75" hidden="false" customHeight="false" outlineLevel="0" collapsed="false">
      <c r="P1649" s="1" t="e">
        <f aca="false">IF(#REF!=#REF!,IF(K1649="Stroke",IF(K1650="Stroke",IF(#REF!=#REF!,IF(Q1649=Q1650,IF((J1650-J1649)&lt;0,1000+J1650-J1649-O1649,J1650-J1649-O1649),""),""),""),""),"")</f>
        <v>#REF!</v>
      </c>
    </row>
    <row r="1650" s="1" customFormat="true" ht="15.75" hidden="false" customHeight="false" outlineLevel="0" collapsed="false">
      <c r="P1650" s="1" t="e">
        <f aca="false">IF(#REF!=#REF!,IF(K1650="Stroke",IF(K1651="Stroke",IF(#REF!=#REF!,IF(Q1650=Q1651,IF((J1651-J1650)&lt;0,1000+J1651-J1650-O1650,J1651-J1650-O1650),""),""),""),""),"")</f>
        <v>#REF!</v>
      </c>
    </row>
    <row r="1651" s="1" customFormat="true" ht="15.75" hidden="false" customHeight="false" outlineLevel="0" collapsed="false">
      <c r="P1651" s="1" t="e">
        <f aca="false">IF(#REF!=#REF!,IF(K1651="Stroke",IF(K1652="Stroke",IF(#REF!=#REF!,IF(Q1651=Q1652,IF((J1652-J1651)&lt;0,1000+J1652-J1651-O1651,J1652-J1651-O1651),""),""),""),""),"")</f>
        <v>#REF!</v>
      </c>
    </row>
    <row r="1652" s="1" customFormat="true" ht="15.75" hidden="false" customHeight="false" outlineLevel="0" collapsed="false">
      <c r="P1652" s="1" t="e">
        <f aca="false">IF(#REF!=#REF!,IF(K1652="Stroke",IF(K1653="Stroke",IF(#REF!=#REF!,IF(Q1652=Q1653,IF((J1653-J1652)&lt;0,1000+J1653-J1652-O1652,J1653-J1652-O1652),""),""),""),""),"")</f>
        <v>#REF!</v>
      </c>
    </row>
    <row r="1653" s="1" customFormat="true" ht="15.75" hidden="false" customHeight="false" outlineLevel="0" collapsed="false">
      <c r="P1653" s="1" t="e">
        <f aca="false">IF(#REF!=#REF!,IF(K1653="Stroke",IF(K1654="Stroke",IF(#REF!=#REF!,IF(Q1653=Q1654,IF((J1654-J1653)&lt;0,1000+J1654-J1653-O1653,J1654-J1653-O1653),""),""),""),""),"")</f>
        <v>#REF!</v>
      </c>
    </row>
    <row r="1654" s="1" customFormat="true" ht="15.75" hidden="false" customHeight="false" outlineLevel="0" collapsed="false">
      <c r="P1654" s="1" t="e">
        <f aca="false">IF(#REF!=#REF!,IF(K1654="Stroke",IF(K1655="Stroke",IF(#REF!=#REF!,IF(Q1654=Q1655,IF((J1655-J1654)&lt;0,1000+J1655-J1654-O1654,J1655-J1654-O1654),""),""),""),""),"")</f>
        <v>#REF!</v>
      </c>
    </row>
    <row r="1655" s="1" customFormat="true" ht="15.75" hidden="false" customHeight="false" outlineLevel="0" collapsed="false">
      <c r="P1655" s="1" t="e">
        <f aca="false">IF(#REF!=#REF!,IF(K1655="Stroke",IF(K1656="Stroke",IF(#REF!=#REF!,IF(Q1655=Q1656,IF((J1656-J1655)&lt;0,1000+J1656-J1655-O1655,J1656-J1655-O1655),""),""),""),""),"")</f>
        <v>#REF!</v>
      </c>
    </row>
    <row r="1656" s="1" customFormat="true" ht="15.75" hidden="false" customHeight="false" outlineLevel="0" collapsed="false">
      <c r="P1656" s="1" t="e">
        <f aca="false">IF(#REF!=#REF!,IF(K1656="Stroke",IF(K1657="Stroke",IF(#REF!=#REF!,IF(Q1656=Q1657,IF((J1657-J1656)&lt;0,1000+J1657-J1656-O1656,J1657-J1656-O1656),""),""),""),""),"")</f>
        <v>#REF!</v>
      </c>
    </row>
    <row r="1657" s="1" customFormat="true" ht="15.75" hidden="false" customHeight="false" outlineLevel="0" collapsed="false">
      <c r="P1657" s="1" t="e">
        <f aca="false">IF(#REF!=#REF!,IF(K1657="Stroke",IF(K1658="Stroke",IF(#REF!=#REF!,IF(Q1657=Q1658,IF((J1658-J1657)&lt;0,1000+J1658-J1657-O1657,J1658-J1657-O1657),""),""),""),""),"")</f>
        <v>#REF!</v>
      </c>
    </row>
    <row r="1658" s="1" customFormat="true" ht="15.75" hidden="false" customHeight="false" outlineLevel="0" collapsed="false">
      <c r="P1658" s="1" t="e">
        <f aca="false">IF(#REF!=#REF!,IF(K1658="Stroke",IF(K1659="Stroke",IF(#REF!=#REF!,IF(Q1658=Q1659,IF((J1659-J1658)&lt;0,1000+J1659-J1658-O1658,J1659-J1658-O1658),""),""),""),""),"")</f>
        <v>#REF!</v>
      </c>
    </row>
    <row r="1659" s="1" customFormat="true" ht="15.75" hidden="false" customHeight="false" outlineLevel="0" collapsed="false">
      <c r="P1659" s="1" t="e">
        <f aca="false">IF(#REF!=#REF!,IF(K1659="Stroke",IF(K1660="Stroke",IF(#REF!=#REF!,IF(Q1659=Q1660,IF((J1660-J1659)&lt;0,1000+J1660-J1659-O1659,J1660-J1659-O1659),""),""),""),""),"")</f>
        <v>#REF!</v>
      </c>
    </row>
    <row r="1660" s="1" customFormat="true" ht="15.75" hidden="false" customHeight="false" outlineLevel="0" collapsed="false">
      <c r="P1660" s="1" t="e">
        <f aca="false">IF(#REF!=#REF!,IF(K1660="Stroke",IF(K1661="Stroke",IF(#REF!=#REF!,IF(Q1660=Q1661,IF((J1661-J1660)&lt;0,1000+J1661-J1660-O1660,J1661-J1660-O1660),""),""),""),""),"")</f>
        <v>#REF!</v>
      </c>
    </row>
    <row r="1661" s="1" customFormat="true" ht="15.75" hidden="false" customHeight="false" outlineLevel="0" collapsed="false">
      <c r="P1661" s="1" t="e">
        <f aca="false">IF(#REF!=#REF!,IF(K1661="Stroke",IF(K1662="Stroke",IF(#REF!=#REF!,IF(Q1661=Q1662,IF((J1662-J1661)&lt;0,1000+J1662-J1661-O1661,J1662-J1661-O1661),""),""),""),""),"")</f>
        <v>#REF!</v>
      </c>
    </row>
    <row r="1662" s="1" customFormat="true" ht="15.75" hidden="false" customHeight="false" outlineLevel="0" collapsed="false">
      <c r="P1662" s="1" t="e">
        <f aca="false">IF(#REF!=#REF!,IF(K1662="Stroke",IF(K1663="Stroke",IF(#REF!=#REF!,IF(Q1662=Q1663,IF((J1663-J1662)&lt;0,1000+J1663-J1662-O1662,J1663-J1662-O1662),""),""),""),""),"")</f>
        <v>#REF!</v>
      </c>
    </row>
    <row r="1663" s="1" customFormat="true" ht="15.75" hidden="false" customHeight="false" outlineLevel="0" collapsed="false">
      <c r="P1663" s="1" t="e">
        <f aca="false">IF(#REF!=#REF!,IF(K1663="Stroke",IF(K1664="Stroke",IF(#REF!=#REF!,IF(Q1663=Q1664,IF((J1664-J1663)&lt;0,1000+J1664-J1663-O1663,J1664-J1663-O1663),""),""),""),""),"")</f>
        <v>#REF!</v>
      </c>
    </row>
    <row r="1664" s="1" customFormat="true" ht="15.75" hidden="false" customHeight="false" outlineLevel="0" collapsed="false">
      <c r="P1664" s="1" t="e">
        <f aca="false">IF(#REF!=#REF!,IF(K1664="Stroke",IF(K1665="Stroke",IF(#REF!=#REF!,IF(Q1664=Q1665,IF((J1665-J1664)&lt;0,1000+J1665-J1664-O1664,J1665-J1664-O1664),""),""),""),""),"")</f>
        <v>#REF!</v>
      </c>
    </row>
    <row r="1665" s="1" customFormat="true" ht="15.75" hidden="false" customHeight="false" outlineLevel="0" collapsed="false">
      <c r="P1665" s="1" t="e">
        <f aca="false">IF(#REF!=#REF!,IF(K1665="Stroke",IF(K1666="Stroke",IF(#REF!=#REF!,IF(Q1665=Q1666,IF((J1666-J1665)&lt;0,1000+J1666-J1665-O1665,J1666-J1665-O1665),""),""),""),""),"")</f>
        <v>#REF!</v>
      </c>
    </row>
    <row r="1666" s="1" customFormat="true" ht="15.75" hidden="false" customHeight="false" outlineLevel="0" collapsed="false">
      <c r="P1666" s="1" t="e">
        <f aca="false">IF(#REF!=#REF!,IF(K1666="Stroke",IF(K1667="Stroke",IF(#REF!=#REF!,IF(Q1666=Q1667,IF((J1667-J1666)&lt;0,1000+J1667-J1666-O1666,J1667-J1666-O1666),""),""),""),""),"")</f>
        <v>#REF!</v>
      </c>
    </row>
    <row r="1667" s="1" customFormat="true" ht="15.75" hidden="false" customHeight="false" outlineLevel="0" collapsed="false">
      <c r="P1667" s="1" t="e">
        <f aca="false">IF(#REF!=#REF!,IF(K1667="Stroke",IF(K1668="Stroke",IF(#REF!=#REF!,IF(Q1667=Q1668,IF((J1668-J1667)&lt;0,1000+J1668-J1667-O1667,J1668-J1667-O1667),""),""),""),""),"")</f>
        <v>#REF!</v>
      </c>
    </row>
    <row r="1668" s="1" customFormat="true" ht="15.75" hidden="false" customHeight="false" outlineLevel="0" collapsed="false">
      <c r="P1668" s="1" t="e">
        <f aca="false">IF(#REF!=#REF!,IF(K1668="Stroke",IF(K1669="Stroke",IF(#REF!=#REF!,IF(Q1668=Q1669,IF((J1669-J1668)&lt;0,1000+J1669-J1668-O1668,J1669-J1668-O1668),""),""),""),""),"")</f>
        <v>#REF!</v>
      </c>
    </row>
    <row r="1669" s="1" customFormat="true" ht="15.75" hidden="false" customHeight="false" outlineLevel="0" collapsed="false">
      <c r="P1669" s="1" t="e">
        <f aca="false">IF(#REF!=#REF!,IF(K1669="Stroke",IF(K1670="Stroke",IF(#REF!=#REF!,IF(Q1669=Q1670,IF((J1670-J1669)&lt;0,1000+J1670-J1669-O1669,J1670-J1669-O1669),""),""),""),""),"")</f>
        <v>#REF!</v>
      </c>
    </row>
    <row r="1670" s="1" customFormat="true" ht="15.75" hidden="false" customHeight="false" outlineLevel="0" collapsed="false">
      <c r="P1670" s="1" t="e">
        <f aca="false">IF(#REF!=#REF!,IF(K1670="Stroke",IF(K1671="Stroke",IF(#REF!=#REF!,IF(Q1670=Q1671,IF((J1671-J1670)&lt;0,1000+J1671-J1670-O1670,J1671-J1670-O1670),""),""),""),""),"")</f>
        <v>#REF!</v>
      </c>
    </row>
    <row r="1671" s="1" customFormat="true" ht="15.75" hidden="false" customHeight="false" outlineLevel="0" collapsed="false">
      <c r="P1671" s="1" t="e">
        <f aca="false">IF(#REF!=#REF!,IF(K1671="Stroke",IF(K1672="Stroke",IF(#REF!=#REF!,IF(Q1671=Q1672,IF((J1672-J1671)&lt;0,1000+J1672-J1671-O1671,J1672-J1671-O1671),""),""),""),""),"")</f>
        <v>#REF!</v>
      </c>
    </row>
    <row r="1672" s="1" customFormat="true" ht="15.75" hidden="false" customHeight="false" outlineLevel="0" collapsed="false">
      <c r="P1672" s="1" t="e">
        <f aca="false">IF(#REF!=#REF!,IF(K1672="Stroke",IF(K1673="Stroke",IF(#REF!=#REF!,IF(Q1672=Q1673,IF((J1673-J1672)&lt;0,1000+J1673-J1672-O1672,J1673-J1672-O1672),""),""),""),""),"")</f>
        <v>#REF!</v>
      </c>
    </row>
    <row r="1673" s="1" customFormat="true" ht="15.75" hidden="false" customHeight="false" outlineLevel="0" collapsed="false">
      <c r="P1673" s="1" t="e">
        <f aca="false">IF(#REF!=#REF!,IF(K1673="Stroke",IF(K1674="Stroke",IF(#REF!=#REF!,IF(Q1673=Q1674,IF((J1674-J1673)&lt;0,1000+J1674-J1673-O1673,J1674-J1673-O1673),""),""),""),""),"")</f>
        <v>#REF!</v>
      </c>
    </row>
    <row r="1674" s="1" customFormat="true" ht="15.75" hidden="false" customHeight="false" outlineLevel="0" collapsed="false">
      <c r="P1674" s="1" t="e">
        <f aca="false">IF(#REF!=#REF!,IF(K1674="Stroke",IF(K1675="Stroke",IF(#REF!=#REF!,IF(Q1674=Q1675,IF((J1675-J1674)&lt;0,1000+J1675-J1674-O1674,J1675-J1674-O1674),""),""),""),""),"")</f>
        <v>#REF!</v>
      </c>
    </row>
    <row r="1675" s="1" customFormat="true" ht="15.75" hidden="false" customHeight="false" outlineLevel="0" collapsed="false">
      <c r="P1675" s="1" t="e">
        <f aca="false">IF(#REF!=#REF!,IF(K1675="Stroke",IF(K1676="Stroke",IF(#REF!=#REF!,IF(Q1675=Q1676,IF((J1676-J1675)&lt;0,1000+J1676-J1675-O1675,J1676-J1675-O1675),""),""),""),""),"")</f>
        <v>#REF!</v>
      </c>
    </row>
    <row r="1676" s="1" customFormat="true" ht="15.75" hidden="false" customHeight="false" outlineLevel="0" collapsed="false">
      <c r="P1676" s="1" t="e">
        <f aca="false">IF(#REF!=#REF!,IF(K1676="Stroke",IF(K1677="Stroke",IF(#REF!=#REF!,IF(Q1676=Q1677,IF((J1677-J1676)&lt;0,1000+J1677-J1676-O1676,J1677-J1676-O1676),""),""),""),""),"")</f>
        <v>#REF!</v>
      </c>
    </row>
    <row r="1677" s="1" customFormat="true" ht="15.75" hidden="false" customHeight="false" outlineLevel="0" collapsed="false">
      <c r="P1677" s="1" t="e">
        <f aca="false">IF(#REF!=#REF!,IF(K1677="Stroke",IF(K1678="Stroke",IF(#REF!=#REF!,IF(Q1677=Q1678,IF((J1678-J1677)&lt;0,1000+J1678-J1677-O1677,J1678-J1677-O1677),""),""),""),""),"")</f>
        <v>#REF!</v>
      </c>
    </row>
    <row r="1678" s="1" customFormat="true" ht="15.75" hidden="false" customHeight="false" outlineLevel="0" collapsed="false">
      <c r="P1678" s="1" t="e">
        <f aca="false">IF(#REF!=#REF!,IF(K1678="Stroke",IF(K1679="Stroke",IF(#REF!=#REF!,IF(Q1678=Q1679,IF((J1679-J1678)&lt;0,1000+J1679-J1678-O1678,J1679-J1678-O1678),""),""),""),""),"")</f>
        <v>#REF!</v>
      </c>
    </row>
    <row r="1679" s="1" customFormat="true" ht="15.75" hidden="false" customHeight="false" outlineLevel="0" collapsed="false">
      <c r="P1679" s="1" t="e">
        <f aca="false">IF(#REF!=#REF!,IF(K1679="Stroke",IF(K1680="Stroke",IF(#REF!=#REF!,IF(Q1679=Q1680,IF((J1680-J1679)&lt;0,1000+J1680-J1679-O1679,J1680-J1679-O1679),""),""),""),""),"")</f>
        <v>#REF!</v>
      </c>
    </row>
    <row r="1680" s="1" customFormat="true" ht="15.75" hidden="false" customHeight="false" outlineLevel="0" collapsed="false">
      <c r="P1680" s="1" t="e">
        <f aca="false">IF(#REF!=#REF!,IF(K1680="Stroke",IF(K1681="Stroke",IF(#REF!=#REF!,IF(Q1680=Q1681,IF((J1681-J1680)&lt;0,1000+J1681-J1680-O1680,J1681-J1680-O1680),""),""),""),""),"")</f>
        <v>#REF!</v>
      </c>
    </row>
    <row r="1681" s="1" customFormat="true" ht="15.75" hidden="false" customHeight="false" outlineLevel="0" collapsed="false">
      <c r="P1681" s="1" t="e">
        <f aca="false">IF(#REF!=#REF!,IF(K1681="Stroke",IF(K1682="Stroke",IF(#REF!=#REF!,IF(Q1681=Q1682,IF((J1682-J1681)&lt;0,1000+J1682-J1681-O1681,J1682-J1681-O1681),""),""),""),""),"")</f>
        <v>#REF!</v>
      </c>
    </row>
    <row r="1682" s="1" customFormat="true" ht="15.75" hidden="false" customHeight="false" outlineLevel="0" collapsed="false">
      <c r="P1682" s="1" t="e">
        <f aca="false">IF(#REF!=#REF!,IF(K1682="Stroke",IF(K1683="Stroke",IF(#REF!=#REF!,IF(Q1682=Q1683,IF((J1683-J1682)&lt;0,1000+J1683-J1682-O1682,J1683-J1682-O1682),""),""),""),""),"")</f>
        <v>#REF!</v>
      </c>
    </row>
    <row r="1683" s="1" customFormat="true" ht="15.75" hidden="false" customHeight="false" outlineLevel="0" collapsed="false">
      <c r="P1683" s="1" t="e">
        <f aca="false">IF(#REF!=#REF!,IF(K1683="Stroke",IF(K1684="Stroke",IF(#REF!=#REF!,IF(Q1683=Q1684,IF((J1684-J1683)&lt;0,1000+J1684-J1683-O1683,J1684-J1683-O1683),""),""),""),""),"")</f>
        <v>#REF!</v>
      </c>
    </row>
    <row r="1684" s="1" customFormat="true" ht="15.75" hidden="false" customHeight="false" outlineLevel="0" collapsed="false">
      <c r="P1684" s="1" t="e">
        <f aca="false">IF(#REF!=#REF!,IF(K1684="Stroke",IF(K1685="Stroke",IF(#REF!=#REF!,IF(Q1684=Q1685,IF((J1685-J1684)&lt;0,1000+J1685-J1684-O1684,J1685-J1684-O1684),""),""),""),""),"")</f>
        <v>#REF!</v>
      </c>
    </row>
    <row r="1685" s="1" customFormat="true" ht="15.75" hidden="false" customHeight="false" outlineLevel="0" collapsed="false">
      <c r="P1685" s="1" t="e">
        <f aca="false">IF(#REF!=#REF!,IF(K1685="Stroke",IF(K1686="Stroke",IF(#REF!=#REF!,IF(Q1685=Q1686,IF((J1686-J1685)&lt;0,1000+J1686-J1685-O1685,J1686-J1685-O1685),""),""),""),""),"")</f>
        <v>#REF!</v>
      </c>
    </row>
    <row r="1686" s="1" customFormat="true" ht="15.75" hidden="false" customHeight="false" outlineLevel="0" collapsed="false">
      <c r="P1686" s="1" t="e">
        <f aca="false">IF(#REF!=#REF!,IF(K1686="Stroke",IF(K1687="Stroke",IF(#REF!=#REF!,IF(Q1686=Q1687,IF((J1687-J1686)&lt;0,1000+J1687-J1686-O1686,J1687-J1686-O1686),""),""),""),""),"")</f>
        <v>#REF!</v>
      </c>
    </row>
    <row r="1687" s="1" customFormat="true" ht="15.75" hidden="false" customHeight="false" outlineLevel="0" collapsed="false">
      <c r="P1687" s="1" t="e">
        <f aca="false">IF(#REF!=#REF!,IF(K1687="Stroke",IF(K1688="Stroke",IF(#REF!=#REF!,IF(Q1687=Q1688,IF((J1688-J1687)&lt;0,1000+J1688-J1687-O1687,J1688-J1687-O1687),""),""),""),""),"")</f>
        <v>#REF!</v>
      </c>
    </row>
    <row r="1688" s="1" customFormat="true" ht="15.75" hidden="false" customHeight="false" outlineLevel="0" collapsed="false">
      <c r="P1688" s="1" t="e">
        <f aca="false">IF(#REF!=#REF!,IF(K1688="Stroke",IF(K1689="Stroke",IF(#REF!=#REF!,IF(Q1688=Q1689,IF((J1689-J1688)&lt;0,1000+J1689-J1688-O1688,J1689-J1688-O1688),""),""),""),""),"")</f>
        <v>#REF!</v>
      </c>
    </row>
    <row r="1689" s="1" customFormat="true" ht="15.75" hidden="false" customHeight="false" outlineLevel="0" collapsed="false">
      <c r="P1689" s="1" t="e">
        <f aca="false">IF(#REF!=#REF!,IF(K1689="Stroke",IF(K1690="Stroke",IF(#REF!=#REF!,IF(Q1689=Q1690,IF((J1690-J1689)&lt;0,1000+J1690-J1689-O1689,J1690-J1689-O1689),""),""),""),""),"")</f>
        <v>#REF!</v>
      </c>
    </row>
    <row r="1690" s="1" customFormat="true" ht="15.75" hidden="false" customHeight="false" outlineLevel="0" collapsed="false">
      <c r="P1690" s="1" t="e">
        <f aca="false">IF(#REF!=#REF!,IF(K1690="Stroke",IF(K1691="Stroke",IF(#REF!=#REF!,IF(Q1690=Q1691,IF((J1691-J1690)&lt;0,1000+J1691-J1690-O1690,J1691-J1690-O1690),""),""),""),""),"")</f>
        <v>#REF!</v>
      </c>
    </row>
    <row r="1691" s="1" customFormat="true" ht="15.75" hidden="false" customHeight="false" outlineLevel="0" collapsed="false">
      <c r="P1691" s="1" t="e">
        <f aca="false">IF(#REF!=#REF!,IF(K1691="Stroke",IF(K1692="Stroke",IF(#REF!=#REF!,IF(Q1691=Q1692,IF((J1692-J1691)&lt;0,1000+J1692-J1691-O1691,J1692-J1691-O1691),""),""),""),""),"")</f>
        <v>#REF!</v>
      </c>
    </row>
    <row r="1692" s="1" customFormat="true" ht="15.75" hidden="false" customHeight="false" outlineLevel="0" collapsed="false">
      <c r="P1692" s="1" t="e">
        <f aca="false">IF(#REF!=#REF!,IF(K1692="Stroke",IF(K1693="Stroke",IF(#REF!=#REF!,IF(Q1692=Q1693,IF((J1693-J1692)&lt;0,1000+J1693-J1692-O1692,J1693-J1692-O1692),""),""),""),""),"")</f>
        <v>#REF!</v>
      </c>
    </row>
    <row r="1693" s="1" customFormat="true" ht="15.75" hidden="false" customHeight="false" outlineLevel="0" collapsed="false">
      <c r="P1693" s="1" t="e">
        <f aca="false">IF(#REF!=#REF!,IF(K1693="Stroke",IF(K1694="Stroke",IF(#REF!=#REF!,IF(Q1693=Q1694,IF((J1694-J1693)&lt;0,1000+J1694-J1693-O1693,J1694-J1693-O1693),""),""),""),""),"")</f>
        <v>#REF!</v>
      </c>
    </row>
    <row r="1694" s="1" customFormat="true" ht="15.75" hidden="false" customHeight="false" outlineLevel="0" collapsed="false">
      <c r="P1694" s="1" t="e">
        <f aca="false">IF(#REF!=#REF!,IF(K1694="Stroke",IF(K1695="Stroke",IF(#REF!=#REF!,IF(Q1694=Q1695,IF((J1695-J1694)&lt;0,1000+J1695-J1694-O1694,J1695-J1694-O1694),""),""),""),""),"")</f>
        <v>#REF!</v>
      </c>
    </row>
    <row r="1695" s="1" customFormat="true" ht="15.75" hidden="false" customHeight="false" outlineLevel="0" collapsed="false">
      <c r="P1695" s="1" t="e">
        <f aca="false">IF(#REF!=#REF!,IF(K1695="Stroke",IF(K1696="Stroke",IF(#REF!=#REF!,IF(Q1695=Q1696,IF((J1696-J1695)&lt;0,1000+J1696-J1695-O1695,J1696-J1695-O1695),""),""),""),""),"")</f>
        <v>#REF!</v>
      </c>
    </row>
    <row r="1696" s="1" customFormat="true" ht="15.75" hidden="false" customHeight="false" outlineLevel="0" collapsed="false">
      <c r="P1696" s="1" t="e">
        <f aca="false">IF(#REF!=#REF!,IF(K1696="Stroke",IF(K1697="Stroke",IF(#REF!=#REF!,IF(Q1696=Q1697,IF((J1697-J1696)&lt;0,1000+J1697-J1696-O1696,J1697-J1696-O1696),""),""),""),""),"")</f>
        <v>#REF!</v>
      </c>
    </row>
    <row r="1697" s="1" customFormat="true" ht="15.75" hidden="false" customHeight="false" outlineLevel="0" collapsed="false">
      <c r="P1697" s="1" t="e">
        <f aca="false">IF(#REF!=#REF!,IF(K1697="Stroke",IF(K1698="Stroke",IF(#REF!=#REF!,IF(Q1697=Q1698,IF((J1698-J1697)&lt;0,1000+J1698-J1697-O1697,J1698-J1697-O1697),""),""),""),""),"")</f>
        <v>#REF!</v>
      </c>
    </row>
    <row r="1698" s="1" customFormat="true" ht="15.75" hidden="false" customHeight="false" outlineLevel="0" collapsed="false">
      <c r="P1698" s="1" t="e">
        <f aca="false">IF(#REF!=#REF!,IF(K1698="Stroke",IF(K1699="Stroke",IF(#REF!=#REF!,IF(Q1698=Q1699,IF((J1699-J1698)&lt;0,1000+J1699-J1698-O1698,J1699-J1698-O1698),""),""),""),""),"")</f>
        <v>#REF!</v>
      </c>
    </row>
    <row r="1699" s="1" customFormat="true" ht="15.75" hidden="false" customHeight="false" outlineLevel="0" collapsed="false">
      <c r="P1699" s="1" t="e">
        <f aca="false">IF(#REF!=#REF!,IF(K1699="Stroke",IF(K1700="Stroke",IF(#REF!=#REF!,IF(Q1699=Q1700,IF((J1700-J1699)&lt;0,1000+J1700-J1699-O1699,J1700-J1699-O1699),""),""),""),""),"")</f>
        <v>#REF!</v>
      </c>
    </row>
    <row r="1700" s="1" customFormat="true" ht="15.75" hidden="false" customHeight="false" outlineLevel="0" collapsed="false">
      <c r="P1700" s="1" t="e">
        <f aca="false">IF(#REF!=#REF!,IF(K1700="Stroke",IF(K1701="Stroke",IF(#REF!=#REF!,IF(Q1700=Q1701,IF((J1701-J1700)&lt;0,1000+J1701-J1700-O1700,J1701-J1700-O1700),""),""),""),""),"")</f>
        <v>#REF!</v>
      </c>
    </row>
    <row r="1701" s="1" customFormat="true" ht="15.75" hidden="false" customHeight="false" outlineLevel="0" collapsed="false">
      <c r="P1701" s="1" t="e">
        <f aca="false">IF(#REF!=#REF!,IF(K1701="Stroke",IF(K1702="Stroke",IF(#REF!=#REF!,IF(Q1701=Q1702,IF((J1702-J1701)&lt;0,1000+J1702-J1701-O1701,J1702-J1701-O1701),""),""),""),""),"")</f>
        <v>#REF!</v>
      </c>
    </row>
    <row r="1702" s="1" customFormat="true" ht="15.75" hidden="false" customHeight="false" outlineLevel="0" collapsed="false">
      <c r="P1702" s="1" t="e">
        <f aca="false">IF(#REF!=#REF!,IF(K1702="Stroke",IF(K1703="Stroke",IF(#REF!=#REF!,IF(Q1702=Q1703,IF((J1703-J1702)&lt;0,1000+J1703-J1702-O1702,J1703-J1702-O1702),""),""),""),""),"")</f>
        <v>#REF!</v>
      </c>
    </row>
    <row r="1703" s="1" customFormat="true" ht="15.75" hidden="false" customHeight="false" outlineLevel="0" collapsed="false">
      <c r="P1703" s="1" t="e">
        <f aca="false">IF(#REF!=#REF!,IF(K1703="Stroke",IF(K1704="Stroke",IF(#REF!=#REF!,IF(Q1703=Q1704,IF((J1704-J1703)&lt;0,1000+J1704-J1703-O1703,J1704-J1703-O1703),""),""),""),""),"")</f>
        <v>#REF!</v>
      </c>
    </row>
    <row r="1704" s="1" customFormat="true" ht="15.75" hidden="false" customHeight="false" outlineLevel="0" collapsed="false">
      <c r="P1704" s="1" t="e">
        <f aca="false">IF(#REF!=#REF!,IF(K1704="Stroke",IF(K1705="Stroke",IF(#REF!=#REF!,IF(Q1704=Q1705,IF((J1705-J1704)&lt;0,1000+J1705-J1704-O1704,J1705-J1704-O1704),""),""),""),""),"")</f>
        <v>#REF!</v>
      </c>
    </row>
    <row r="1705" s="1" customFormat="true" ht="15.75" hidden="false" customHeight="false" outlineLevel="0" collapsed="false">
      <c r="P1705" s="1" t="e">
        <f aca="false">IF(#REF!=#REF!,IF(K1705="Stroke",IF(K1706="Stroke",IF(#REF!=#REF!,IF(Q1705=Q1706,IF((J1706-J1705)&lt;0,1000+J1706-J1705-O1705,J1706-J1705-O1705),""),""),""),""),"")</f>
        <v>#REF!</v>
      </c>
    </row>
    <row r="1706" s="1" customFormat="true" ht="15.75" hidden="false" customHeight="false" outlineLevel="0" collapsed="false">
      <c r="P1706" s="1" t="e">
        <f aca="false">IF(#REF!=#REF!,IF(K1706="Stroke",IF(K1707="Stroke",IF(#REF!=#REF!,IF(Q1706=Q1707,IF((J1707-J1706)&lt;0,1000+J1707-J1706-O1706,J1707-J1706-O1706),""),""),""),""),"")</f>
        <v>#REF!</v>
      </c>
    </row>
    <row r="1707" s="1" customFormat="true" ht="15.75" hidden="false" customHeight="false" outlineLevel="0" collapsed="false">
      <c r="P1707" s="1" t="e">
        <f aca="false">IF(#REF!=#REF!,IF(K1707="Stroke",IF(K1708="Stroke",IF(#REF!=#REF!,IF(Q1707=Q1708,IF((J1708-J1707)&lt;0,1000+J1708-J1707-O1707,J1708-J1707-O1707),""),""),""),""),"")</f>
        <v>#REF!</v>
      </c>
    </row>
    <row r="1708" s="1" customFormat="true" ht="15.75" hidden="false" customHeight="false" outlineLevel="0" collapsed="false">
      <c r="P1708" s="1" t="e">
        <f aca="false">IF(#REF!=#REF!,IF(K1708="Stroke",IF(K1709="Stroke",IF(#REF!=#REF!,IF(Q1708=Q1709,IF((J1709-J1708)&lt;0,1000+J1709-J1708-O1708,J1709-J1708-O1708),""),""),""),""),"")</f>
        <v>#REF!</v>
      </c>
    </row>
    <row r="1709" s="1" customFormat="true" ht="15.75" hidden="false" customHeight="false" outlineLevel="0" collapsed="false">
      <c r="P1709" s="1" t="e">
        <f aca="false">IF(#REF!=#REF!,IF(K1709="Stroke",IF(K1710="Stroke",IF(#REF!=#REF!,IF(Q1709=Q1710,IF((J1710-J1709)&lt;0,1000+J1710-J1709-O1709,J1710-J1709-O1709),""),""),""),""),"")</f>
        <v>#REF!</v>
      </c>
    </row>
    <row r="1710" s="1" customFormat="true" ht="15.75" hidden="false" customHeight="false" outlineLevel="0" collapsed="false">
      <c r="P1710" s="1" t="e">
        <f aca="false">IF(#REF!=#REF!,IF(K1710="Stroke",IF(K1711="Stroke",IF(#REF!=#REF!,IF(Q1710=Q1711,IF((J1711-J1710)&lt;0,1000+J1711-J1710-O1710,J1711-J1710-O1710),""),""),""),""),"")</f>
        <v>#REF!</v>
      </c>
    </row>
    <row r="1711" s="1" customFormat="true" ht="15.75" hidden="false" customHeight="false" outlineLevel="0" collapsed="false">
      <c r="P1711" s="1" t="e">
        <f aca="false">IF(#REF!=#REF!,IF(K1711="Stroke",IF(K1712="Stroke",IF(#REF!=#REF!,IF(Q1711=Q1712,IF((J1712-J1711)&lt;0,1000+J1712-J1711-O1711,J1712-J1711-O1711),""),""),""),""),"")</f>
        <v>#REF!</v>
      </c>
    </row>
    <row r="1712" s="1" customFormat="true" ht="15.75" hidden="false" customHeight="false" outlineLevel="0" collapsed="false">
      <c r="P1712" s="1" t="e">
        <f aca="false">IF(#REF!=#REF!,IF(K1712="Stroke",IF(K1713="Stroke",IF(#REF!=#REF!,IF(Q1712=Q1713,IF((J1713-J1712)&lt;0,1000+J1713-J1712-O1712,J1713-J1712-O1712),""),""),""),""),"")</f>
        <v>#REF!</v>
      </c>
    </row>
    <row r="1713" s="1" customFormat="true" ht="15.75" hidden="false" customHeight="false" outlineLevel="0" collapsed="false">
      <c r="P1713" s="1" t="e">
        <f aca="false">IF(#REF!=#REF!,IF(K1713="Stroke",IF(K1714="Stroke",IF(#REF!=#REF!,IF(Q1713=Q1714,IF((J1714-J1713)&lt;0,1000+J1714-J1713-O1713,J1714-J1713-O1713),""),""),""),""),"")</f>
        <v>#REF!</v>
      </c>
    </row>
    <row r="1714" s="1" customFormat="true" ht="15.75" hidden="false" customHeight="false" outlineLevel="0" collapsed="false">
      <c r="P1714" s="1" t="e">
        <f aca="false">IF(#REF!=#REF!,IF(K1714="Stroke",IF(K1715="Stroke",IF(#REF!=#REF!,IF(Q1714=Q1715,IF((J1715-J1714)&lt;0,1000+J1715-J1714-O1714,J1715-J1714-O1714),""),""),""),""),"")</f>
        <v>#REF!</v>
      </c>
    </row>
    <row r="1715" s="1" customFormat="true" ht="15.75" hidden="false" customHeight="false" outlineLevel="0" collapsed="false">
      <c r="P1715" s="1" t="e">
        <f aca="false">IF(#REF!=#REF!,IF(K1715="Stroke",IF(K1716="Stroke",IF(#REF!=#REF!,IF(Q1715=Q1716,IF((J1716-J1715)&lt;0,1000+J1716-J1715-O1715,J1716-J1715-O1715),""),""),""),""),"")</f>
        <v>#REF!</v>
      </c>
    </row>
    <row r="1716" s="1" customFormat="true" ht="15.75" hidden="false" customHeight="false" outlineLevel="0" collapsed="false">
      <c r="P1716" s="1" t="e">
        <f aca="false">IF(#REF!=#REF!,IF(K1716="Stroke",IF(K1717="Stroke",IF(#REF!=#REF!,IF(Q1716=Q1717,IF((J1717-J1716)&lt;0,1000+J1717-J1716-O1716,J1717-J1716-O1716),""),""),""),""),"")</f>
        <v>#REF!</v>
      </c>
    </row>
    <row r="1717" s="1" customFormat="true" ht="15.75" hidden="false" customHeight="false" outlineLevel="0" collapsed="false">
      <c r="P1717" s="1" t="e">
        <f aca="false">IF(#REF!=#REF!,IF(K1717="Stroke",IF(K1718="Stroke",IF(#REF!=#REF!,IF(Q1717=Q1718,IF((J1718-J1717)&lt;0,1000+J1718-J1717-O1717,J1718-J1717-O1717),""),""),""),""),"")</f>
        <v>#REF!</v>
      </c>
    </row>
    <row r="1718" s="1" customFormat="true" ht="15.75" hidden="false" customHeight="false" outlineLevel="0" collapsed="false">
      <c r="P1718" s="1" t="e">
        <f aca="false">IF(#REF!=#REF!,IF(K1718="Stroke",IF(K1719="Stroke",IF(#REF!=#REF!,IF(Q1718=Q1719,IF((J1719-J1718)&lt;0,1000+J1719-J1718-O1718,J1719-J1718-O1718),""),""),""),""),"")</f>
        <v>#REF!</v>
      </c>
    </row>
    <row r="1719" s="1" customFormat="true" ht="15.75" hidden="false" customHeight="false" outlineLevel="0" collapsed="false">
      <c r="P1719" s="1" t="e">
        <f aca="false">IF(#REF!=#REF!,IF(K1719="Stroke",IF(K1720="Stroke",IF(#REF!=#REF!,IF(Q1719=Q1720,IF((J1720-J1719)&lt;0,1000+J1720-J1719-O1719,J1720-J1719-O1719),""),""),""),""),"")</f>
        <v>#REF!</v>
      </c>
    </row>
    <row r="1720" s="1" customFormat="true" ht="15.75" hidden="false" customHeight="false" outlineLevel="0" collapsed="false">
      <c r="P1720" s="1" t="e">
        <f aca="false">IF(#REF!=#REF!,IF(K1720="Stroke",IF(K1721="Stroke",IF(#REF!=#REF!,IF(Q1720=Q1721,IF((J1721-J1720)&lt;0,1000+J1721-J1720-O1720,J1721-J1720-O1720),""),""),""),""),"")</f>
        <v>#REF!</v>
      </c>
    </row>
    <row r="1721" s="1" customFormat="true" ht="15.75" hidden="false" customHeight="false" outlineLevel="0" collapsed="false">
      <c r="P1721" s="1" t="e">
        <f aca="false">IF(#REF!=#REF!,IF(K1721="Stroke",IF(K1722="Stroke",IF(#REF!=#REF!,IF(Q1721=Q1722,IF((J1722-J1721)&lt;0,1000+J1722-J1721-O1721,J1722-J1721-O1721),""),""),""),""),"")</f>
        <v>#REF!</v>
      </c>
    </row>
    <row r="1722" s="1" customFormat="true" ht="15.75" hidden="false" customHeight="false" outlineLevel="0" collapsed="false">
      <c r="P1722" s="1" t="e">
        <f aca="false">IF(#REF!=#REF!,IF(K1722="Stroke",IF(K1723="Stroke",IF(#REF!=#REF!,IF(Q1722=Q1723,IF((J1723-J1722)&lt;0,1000+J1723-J1722-O1722,J1723-J1722-O1722),""),""),""),""),"")</f>
        <v>#REF!</v>
      </c>
    </row>
    <row r="1723" s="1" customFormat="true" ht="15.75" hidden="false" customHeight="false" outlineLevel="0" collapsed="false">
      <c r="P1723" s="1" t="e">
        <f aca="false">IF(#REF!=#REF!,IF(K1723="Stroke",IF(K1724="Stroke",IF(#REF!=#REF!,IF(Q1723=Q1724,IF((J1724-J1723)&lt;0,1000+J1724-J1723-O1723,J1724-J1723-O1723),""),""),""),""),"")</f>
        <v>#REF!</v>
      </c>
    </row>
    <row r="1724" s="1" customFormat="true" ht="15.75" hidden="false" customHeight="false" outlineLevel="0" collapsed="false">
      <c r="P1724" s="1" t="e">
        <f aca="false">IF(#REF!=#REF!,IF(K1724="Stroke",IF(K1725="Stroke",IF(#REF!=#REF!,IF(Q1724=Q1725,IF((J1725-J1724)&lt;0,1000+J1725-J1724-O1724,J1725-J1724-O1724),""),""),""),""),"")</f>
        <v>#REF!</v>
      </c>
    </row>
    <row r="1725" s="1" customFormat="true" ht="15.75" hidden="false" customHeight="false" outlineLevel="0" collapsed="false">
      <c r="P1725" s="1" t="e">
        <f aca="false">IF(#REF!=#REF!,IF(K1725="Stroke",IF(K1726="Stroke",IF(#REF!=#REF!,IF(Q1725=Q1726,IF((J1726-J1725)&lt;0,1000+J1726-J1725-O1725,J1726-J1725-O1725),""),""),""),""),"")</f>
        <v>#REF!</v>
      </c>
    </row>
    <row r="1726" s="1" customFormat="true" ht="15.75" hidden="false" customHeight="false" outlineLevel="0" collapsed="false">
      <c r="P1726" s="1" t="e">
        <f aca="false">IF(#REF!=#REF!,IF(K1726="Stroke",IF(K1727="Stroke",IF(#REF!=#REF!,IF(Q1726=Q1727,IF((J1727-J1726)&lt;0,1000+J1727-J1726-O1726,J1727-J1726-O1726),""),""),""),""),"")</f>
        <v>#REF!</v>
      </c>
    </row>
    <row r="1727" s="1" customFormat="true" ht="15.75" hidden="false" customHeight="false" outlineLevel="0" collapsed="false">
      <c r="P1727" s="1" t="e">
        <f aca="false">IF(#REF!=#REF!,IF(K1727="Stroke",IF(K1728="Stroke",IF(#REF!=#REF!,IF(Q1727=Q1728,IF((J1728-J1727)&lt;0,1000+J1728-J1727-O1727,J1728-J1727-O1727),""),""),""),""),"")</f>
        <v>#REF!</v>
      </c>
    </row>
    <row r="1728" s="1" customFormat="true" ht="15.75" hidden="false" customHeight="false" outlineLevel="0" collapsed="false">
      <c r="P1728" s="1" t="e">
        <f aca="false">IF(#REF!=#REF!,IF(K1728="Stroke",IF(K1729="Stroke",IF(#REF!=#REF!,IF(Q1728=Q1729,IF((J1729-J1728)&lt;0,1000+J1729-J1728-O1728,J1729-J1728-O1728),""),""),""),""),"")</f>
        <v>#REF!</v>
      </c>
    </row>
    <row r="1729" s="1" customFormat="true" ht="15.75" hidden="false" customHeight="false" outlineLevel="0" collapsed="false">
      <c r="P1729" s="1" t="e">
        <f aca="false">IF(#REF!=#REF!,IF(K1729="Stroke",IF(K1730="Stroke",IF(#REF!=#REF!,IF(Q1729=Q1730,IF((J1730-J1729)&lt;0,1000+J1730-J1729-O1729,J1730-J1729-O1729),""),""),""),""),"")</f>
        <v>#REF!</v>
      </c>
    </row>
    <row r="1730" s="1" customFormat="true" ht="15.75" hidden="false" customHeight="false" outlineLevel="0" collapsed="false">
      <c r="P1730" s="1" t="e">
        <f aca="false">IF(#REF!=#REF!,IF(K1730="Stroke",IF(K1731="Stroke",IF(#REF!=#REF!,IF(Q1730=Q1731,IF((J1731-J1730)&lt;0,1000+J1731-J1730-O1730,J1731-J1730-O1730),""),""),""),""),"")</f>
        <v>#REF!</v>
      </c>
    </row>
    <row r="1731" s="1" customFormat="true" ht="15.75" hidden="false" customHeight="false" outlineLevel="0" collapsed="false">
      <c r="P1731" s="1" t="e">
        <f aca="false">IF(#REF!=#REF!,IF(K1731="Stroke",IF(K1732="Stroke",IF(#REF!=#REF!,IF(Q1731=Q1732,IF((J1732-J1731)&lt;0,1000+J1732-J1731-O1731,J1732-J1731-O1731),""),""),""),""),"")</f>
        <v>#REF!</v>
      </c>
    </row>
    <row r="1732" s="1" customFormat="true" ht="15.75" hidden="false" customHeight="false" outlineLevel="0" collapsed="false">
      <c r="P1732" s="1" t="e">
        <f aca="false">IF(#REF!=#REF!,IF(K1732="Stroke",IF(K1733="Stroke",IF(#REF!=#REF!,IF(Q1732=Q1733,IF((J1733-J1732)&lt;0,1000+J1733-J1732-O1732,J1733-J1732-O1732),""),""),""),""),"")</f>
        <v>#REF!</v>
      </c>
    </row>
    <row r="1733" s="1" customFormat="true" ht="15.75" hidden="false" customHeight="false" outlineLevel="0" collapsed="false">
      <c r="P1733" s="1" t="e">
        <f aca="false">IF(#REF!=#REF!,IF(K1733="Stroke",IF(K1734="Stroke",IF(#REF!=#REF!,IF(Q1733=Q1734,IF((J1734-J1733)&lt;0,1000+J1734-J1733-O1733,J1734-J1733-O1733),""),""),""),""),"")</f>
        <v>#REF!</v>
      </c>
    </row>
    <row r="1734" s="1" customFormat="true" ht="15.75" hidden="false" customHeight="false" outlineLevel="0" collapsed="false">
      <c r="P1734" s="1" t="e">
        <f aca="false">IF(#REF!=#REF!,IF(K1734="Stroke",IF(K1735="Stroke",IF(#REF!=#REF!,IF(Q1734=Q1735,IF((J1735-J1734)&lt;0,1000+J1735-J1734-O1734,J1735-J1734-O1734),""),""),""),""),"")</f>
        <v>#REF!</v>
      </c>
    </row>
    <row r="1735" s="1" customFormat="true" ht="15.75" hidden="false" customHeight="false" outlineLevel="0" collapsed="false">
      <c r="P1735" s="1" t="e">
        <f aca="false">IF(#REF!=#REF!,IF(K1735="Stroke",IF(K1736="Stroke",IF(#REF!=#REF!,IF(Q1735=Q1736,IF((J1736-J1735)&lt;0,1000+J1736-J1735-O1735,J1736-J1735-O1735),""),""),""),""),"")</f>
        <v>#REF!</v>
      </c>
    </row>
    <row r="1736" s="1" customFormat="true" ht="15.75" hidden="false" customHeight="false" outlineLevel="0" collapsed="false">
      <c r="P1736" s="1" t="e">
        <f aca="false">IF(#REF!=#REF!,IF(K1736="Stroke",IF(K1737="Stroke",IF(#REF!=#REF!,IF(Q1736=Q1737,IF((J1737-J1736)&lt;0,1000+J1737-J1736-O1736,J1737-J1736-O1736),""),""),""),""),"")</f>
        <v>#REF!</v>
      </c>
    </row>
    <row r="1737" s="1" customFormat="true" ht="15.75" hidden="false" customHeight="false" outlineLevel="0" collapsed="false">
      <c r="P1737" s="1" t="e">
        <f aca="false">IF(#REF!=#REF!,IF(K1737="Stroke",IF(K1738="Stroke",IF(#REF!=#REF!,IF(Q1737=Q1738,IF((J1738-J1737)&lt;0,1000+J1738-J1737-O1737,J1738-J1737-O1737),""),""),""),""),"")</f>
        <v>#REF!</v>
      </c>
    </row>
    <row r="1738" s="1" customFormat="true" ht="15.75" hidden="false" customHeight="false" outlineLevel="0" collapsed="false">
      <c r="P1738" s="1" t="e">
        <f aca="false">IF(#REF!=#REF!,IF(K1738="Stroke",IF(K1739="Stroke",IF(#REF!=#REF!,IF(Q1738=Q1739,IF((J1739-J1738)&lt;0,1000+J1739-J1738-O1738,J1739-J1738-O1738),""),""),""),""),"")</f>
        <v>#REF!</v>
      </c>
    </row>
    <row r="1739" s="1" customFormat="true" ht="15.75" hidden="false" customHeight="false" outlineLevel="0" collapsed="false">
      <c r="P1739" s="1" t="e">
        <f aca="false">IF(#REF!=#REF!,IF(K1739="Stroke",IF(K1740="Stroke",IF(#REF!=#REF!,IF(Q1739=Q1740,IF((J1740-J1739)&lt;0,1000+J1740-J1739-O1739,J1740-J1739-O1739),""),""),""),""),"")</f>
        <v>#REF!</v>
      </c>
    </row>
    <row r="1740" s="1" customFormat="true" ht="15.75" hidden="false" customHeight="false" outlineLevel="0" collapsed="false">
      <c r="P1740" s="1" t="e">
        <f aca="false">IF(#REF!=#REF!,IF(K1740="Stroke",IF(K1741="Stroke",IF(#REF!=#REF!,IF(Q1740=Q1741,IF((J1741-J1740)&lt;0,1000+J1741-J1740-O1740,J1741-J1740-O1740),""),""),""),""),"")</f>
        <v>#REF!</v>
      </c>
    </row>
    <row r="1741" s="1" customFormat="true" ht="15.75" hidden="false" customHeight="false" outlineLevel="0" collapsed="false">
      <c r="P1741" s="1" t="e">
        <f aca="false">IF(#REF!=#REF!,IF(K1741="Stroke",IF(K1742="Stroke",IF(#REF!=#REF!,IF(Q1741=Q1742,IF((J1742-J1741)&lt;0,1000+J1742-J1741-O1741,J1742-J1741-O1741),""),""),""),""),"")</f>
        <v>#REF!</v>
      </c>
    </row>
    <row r="1742" s="1" customFormat="true" ht="15.75" hidden="false" customHeight="false" outlineLevel="0" collapsed="false">
      <c r="P1742" s="1" t="e">
        <f aca="false">IF(#REF!=#REF!,IF(K1742="Stroke",IF(K1743="Stroke",IF(#REF!=#REF!,IF(Q1742=Q1743,IF((J1743-J1742)&lt;0,1000+J1743-J1742-O1742,J1743-J1742-O1742),""),""),""),""),"")</f>
        <v>#REF!</v>
      </c>
    </row>
    <row r="1743" s="1" customFormat="true" ht="15.75" hidden="false" customHeight="false" outlineLevel="0" collapsed="false">
      <c r="P1743" s="1" t="e">
        <f aca="false">IF(#REF!=#REF!,IF(K1743="Stroke",IF(K1744="Stroke",IF(#REF!=#REF!,IF(Q1743=Q1744,IF((J1744-J1743)&lt;0,1000+J1744-J1743-O1743,J1744-J1743-O1743),""),""),""),""),"")</f>
        <v>#REF!</v>
      </c>
    </row>
    <row r="1744" s="1" customFormat="true" ht="15.75" hidden="false" customHeight="false" outlineLevel="0" collapsed="false">
      <c r="P1744" s="1" t="e">
        <f aca="false">IF(#REF!=#REF!,IF(K1744="Stroke",IF(K1745="Stroke",IF(#REF!=#REF!,IF(Q1744=Q1745,IF((J1745-J1744)&lt;0,1000+J1745-J1744-O1744,J1745-J1744-O1744),""),""),""),""),"")</f>
        <v>#REF!</v>
      </c>
    </row>
    <row r="1745" s="1" customFormat="true" ht="15.75" hidden="false" customHeight="false" outlineLevel="0" collapsed="false">
      <c r="P1745" s="1" t="e">
        <f aca="false">IF(#REF!=#REF!,IF(K1745="Stroke",IF(K1746="Stroke",IF(#REF!=#REF!,IF(Q1745=Q1746,IF((J1746-J1745)&lt;0,1000+J1746-J1745-O1745,J1746-J1745-O1745),""),""),""),""),"")</f>
        <v>#REF!</v>
      </c>
    </row>
    <row r="1746" s="1" customFormat="true" ht="15.75" hidden="false" customHeight="false" outlineLevel="0" collapsed="false">
      <c r="P1746" s="1" t="e">
        <f aca="false">IF(#REF!=#REF!,IF(K1746="Stroke",IF(K1747="Stroke",IF(#REF!=#REF!,IF(Q1746=Q1747,IF((J1747-J1746)&lt;0,1000+J1747-J1746-O1746,J1747-J1746-O1746),""),""),""),""),"")</f>
        <v>#REF!</v>
      </c>
    </row>
    <row r="1747" s="1" customFormat="true" ht="15.75" hidden="false" customHeight="false" outlineLevel="0" collapsed="false">
      <c r="P1747" s="1" t="e">
        <f aca="false">IF(#REF!=#REF!,IF(K1747="Stroke",IF(K1748="Stroke",IF(#REF!=#REF!,IF(Q1747=Q1748,IF((J1748-J1747)&lt;0,1000+J1748-J1747-O1747,J1748-J1747-O1747),""),""),""),""),"")</f>
        <v>#REF!</v>
      </c>
    </row>
    <row r="1748" s="1" customFormat="true" ht="15.75" hidden="false" customHeight="false" outlineLevel="0" collapsed="false">
      <c r="P1748" s="1" t="e">
        <f aca="false">IF(#REF!=#REF!,IF(K1748="Stroke",IF(K1749="Stroke",IF(#REF!=#REF!,IF(Q1748=Q1749,IF((J1749-J1748)&lt;0,1000+J1749-J1748-O1748,J1749-J1748-O1748),""),""),""),""),"")</f>
        <v>#REF!</v>
      </c>
    </row>
    <row r="1749" s="1" customFormat="true" ht="15.75" hidden="false" customHeight="false" outlineLevel="0" collapsed="false">
      <c r="P1749" s="1" t="e">
        <f aca="false">IF(#REF!=#REF!,IF(K1749="Stroke",IF(K1750="Stroke",IF(#REF!=#REF!,IF(Q1749=Q1750,IF((J1750-J1749)&lt;0,1000+J1750-J1749-O1749,J1750-J1749-O1749),""),""),""),""),"")</f>
        <v>#REF!</v>
      </c>
    </row>
    <row r="1750" s="1" customFormat="true" ht="15.75" hidden="false" customHeight="false" outlineLevel="0" collapsed="false">
      <c r="P1750" s="1" t="e">
        <f aca="false">IF(#REF!=#REF!,IF(K1750="Stroke",IF(K1751="Stroke",IF(#REF!=#REF!,IF(Q1750=Q1751,IF((J1751-J1750)&lt;0,1000+J1751-J1750-O1750,J1751-J1750-O1750),""),""),""),""),"")</f>
        <v>#REF!</v>
      </c>
    </row>
    <row r="1751" s="1" customFormat="true" ht="15.75" hidden="false" customHeight="false" outlineLevel="0" collapsed="false">
      <c r="P1751" s="1" t="e">
        <f aca="false">IF(#REF!=#REF!,IF(K1751="Stroke",IF(K1752="Stroke",IF(#REF!=#REF!,IF(Q1751=Q1752,IF((J1752-J1751)&lt;0,1000+J1752-J1751-O1751,J1752-J1751-O1751),""),""),""),""),"")</f>
        <v>#REF!</v>
      </c>
    </row>
    <row r="1752" s="1" customFormat="true" ht="15.75" hidden="false" customHeight="false" outlineLevel="0" collapsed="false">
      <c r="P1752" s="1" t="e">
        <f aca="false">IF(#REF!=#REF!,IF(K1752="Stroke",IF(K1753="Stroke",IF(#REF!=#REF!,IF(Q1752=Q1753,IF((J1753-J1752)&lt;0,1000+J1753-J1752-O1752,J1753-J1752-O1752),""),""),""),""),"")</f>
        <v>#REF!</v>
      </c>
    </row>
    <row r="1753" s="1" customFormat="true" ht="15.75" hidden="false" customHeight="false" outlineLevel="0" collapsed="false">
      <c r="P1753" s="1" t="e">
        <f aca="false">IF(#REF!=#REF!,IF(K1753="Stroke",IF(K1754="Stroke",IF(#REF!=#REF!,IF(Q1753=Q1754,IF((J1754-J1753)&lt;0,1000+J1754-J1753-O1753,J1754-J1753-O1753),""),""),""),""),"")</f>
        <v>#REF!</v>
      </c>
    </row>
    <row r="1754" s="1" customFormat="true" ht="15.75" hidden="false" customHeight="false" outlineLevel="0" collapsed="false">
      <c r="P1754" s="1" t="e">
        <f aca="false">IF(#REF!=#REF!,IF(K1754="Stroke",IF(K1755="Stroke",IF(#REF!=#REF!,IF(Q1754=Q1755,IF((J1755-J1754)&lt;0,1000+J1755-J1754-O1754,J1755-J1754-O1754),""),""),""),""),"")</f>
        <v>#REF!</v>
      </c>
    </row>
    <row r="1755" s="1" customFormat="true" ht="15.75" hidden="false" customHeight="false" outlineLevel="0" collapsed="false">
      <c r="P1755" s="1" t="e">
        <f aca="false">IF(#REF!=#REF!,IF(K1755="Stroke",IF(K1756="Stroke",IF(#REF!=#REF!,IF(Q1755=Q1756,IF((J1756-J1755)&lt;0,1000+J1756-J1755-O1755,J1756-J1755-O1755),""),""),""),""),"")</f>
        <v>#REF!</v>
      </c>
    </row>
    <row r="1756" s="1" customFormat="true" ht="15.75" hidden="false" customHeight="false" outlineLevel="0" collapsed="false">
      <c r="P1756" s="1" t="e">
        <f aca="false">IF(#REF!=#REF!,IF(K1756="Stroke",IF(K1757="Stroke",IF(#REF!=#REF!,IF(Q1756=Q1757,IF((J1757-J1756)&lt;0,1000+J1757-J1756-O1756,J1757-J1756-O1756),""),""),""),""),"")</f>
        <v>#REF!</v>
      </c>
    </row>
    <row r="1757" s="1" customFormat="true" ht="15.75" hidden="false" customHeight="false" outlineLevel="0" collapsed="false">
      <c r="P1757" s="1" t="e">
        <f aca="false">IF(#REF!=#REF!,IF(K1757="Stroke",IF(K1758="Stroke",IF(#REF!=#REF!,IF(Q1757=Q1758,IF((J1758-J1757)&lt;0,1000+J1758-J1757-O1757,J1758-J1757-O1757),""),""),""),""),"")</f>
        <v>#REF!</v>
      </c>
    </row>
    <row r="1758" s="1" customFormat="true" ht="15.75" hidden="false" customHeight="false" outlineLevel="0" collapsed="false">
      <c r="P1758" s="1" t="e">
        <f aca="false">IF(#REF!=#REF!,IF(K1758="Stroke",IF(K1759="Stroke",IF(#REF!=#REF!,IF(Q1758=Q1759,IF((J1759-J1758)&lt;0,1000+J1759-J1758-O1758,J1759-J1758-O1758),""),""),""),""),"")</f>
        <v>#REF!</v>
      </c>
    </row>
    <row r="1759" s="1" customFormat="true" ht="15.75" hidden="false" customHeight="false" outlineLevel="0" collapsed="false">
      <c r="P1759" s="1" t="e">
        <f aca="false">IF(#REF!=#REF!,IF(K1759="Stroke",IF(K1760="Stroke",IF(#REF!=#REF!,IF(Q1759=Q1760,IF((J1760-J1759)&lt;0,1000+J1760-J1759-O1759,J1760-J1759-O1759),""),""),""),""),"")</f>
        <v>#REF!</v>
      </c>
    </row>
    <row r="1760" s="1" customFormat="true" ht="15.75" hidden="false" customHeight="false" outlineLevel="0" collapsed="false">
      <c r="P1760" s="1" t="e">
        <f aca="false">IF(#REF!=#REF!,IF(K1760="Stroke",IF(K1761="Stroke",IF(#REF!=#REF!,IF(Q1760=Q1761,IF((J1761-J1760)&lt;0,1000+J1761-J1760-O1760,J1761-J1760-O1760),""),""),""),""),"")</f>
        <v>#REF!</v>
      </c>
    </row>
    <row r="1761" s="1" customFormat="true" ht="15.75" hidden="false" customHeight="false" outlineLevel="0" collapsed="false">
      <c r="P1761" s="1" t="e">
        <f aca="false">IF(#REF!=#REF!,IF(K1761="Stroke",IF(K1762="Stroke",IF(#REF!=#REF!,IF(Q1761=Q1762,IF((J1762-J1761)&lt;0,1000+J1762-J1761-O1761,J1762-J1761-O1761),""),""),""),""),"")</f>
        <v>#REF!</v>
      </c>
    </row>
    <row r="1762" s="1" customFormat="true" ht="15.75" hidden="false" customHeight="false" outlineLevel="0" collapsed="false">
      <c r="P1762" s="1" t="e">
        <f aca="false">IF(#REF!=#REF!,IF(K1762="Stroke",IF(K1763="Stroke",IF(#REF!=#REF!,IF(Q1762=Q1763,IF((J1763-J1762)&lt;0,1000+J1763-J1762-O1762,J1763-J1762-O1762),""),""),""),""),"")</f>
        <v>#REF!</v>
      </c>
    </row>
    <row r="1763" s="1" customFormat="true" ht="15.75" hidden="false" customHeight="false" outlineLevel="0" collapsed="false">
      <c r="P1763" s="1" t="e">
        <f aca="false">IF(#REF!=#REF!,IF(K1763="Stroke",IF(K1764="Stroke",IF(#REF!=#REF!,IF(Q1763=Q1764,IF((J1764-J1763)&lt;0,1000+J1764-J1763-O1763,J1764-J1763-O1763),""),""),""),""),"")</f>
        <v>#REF!</v>
      </c>
    </row>
    <row r="1764" s="1" customFormat="true" ht="15.75" hidden="false" customHeight="false" outlineLevel="0" collapsed="false">
      <c r="P1764" s="1" t="e">
        <f aca="false">IF(#REF!=#REF!,IF(K1764="Stroke",IF(K1765="Stroke",IF(#REF!=#REF!,IF(Q1764=Q1765,IF((J1765-J1764)&lt;0,1000+J1765-J1764-O1764,J1765-J1764-O1764),""),""),""),""),"")</f>
        <v>#REF!</v>
      </c>
    </row>
    <row r="1765" s="1" customFormat="true" ht="15.75" hidden="false" customHeight="false" outlineLevel="0" collapsed="false">
      <c r="P1765" s="1" t="e">
        <f aca="false">IF(#REF!=#REF!,IF(K1765="Stroke",IF(K1766="Stroke",IF(#REF!=#REF!,IF(Q1765=Q1766,IF((J1766-J1765)&lt;0,1000+J1766-J1765-O1765,J1766-J1765-O1765),""),""),""),""),"")</f>
        <v>#REF!</v>
      </c>
    </row>
    <row r="1766" s="1" customFormat="true" ht="15.75" hidden="false" customHeight="false" outlineLevel="0" collapsed="false">
      <c r="P1766" s="1" t="e">
        <f aca="false">IF(#REF!=#REF!,IF(K1766="Stroke",IF(K1767="Stroke",IF(#REF!=#REF!,IF(Q1766=Q1767,IF((J1767-J1766)&lt;0,1000+J1767-J1766-O1766,J1767-J1766-O1766),""),""),""),""),"")</f>
        <v>#REF!</v>
      </c>
    </row>
    <row r="1767" s="1" customFormat="true" ht="15.75" hidden="false" customHeight="false" outlineLevel="0" collapsed="false">
      <c r="P1767" s="1" t="e">
        <f aca="false">IF(#REF!=#REF!,IF(K1767="Stroke",IF(K1768="Stroke",IF(#REF!=#REF!,IF(Q1767=Q1768,IF((J1768-J1767)&lt;0,1000+J1768-J1767-O1767,J1768-J1767-O1767),""),""),""),""),"")</f>
        <v>#REF!</v>
      </c>
    </row>
    <row r="1768" s="1" customFormat="true" ht="15.75" hidden="false" customHeight="false" outlineLevel="0" collapsed="false">
      <c r="P1768" s="1" t="e">
        <f aca="false">IF(#REF!=#REF!,IF(K1768="Stroke",IF(K1769="Stroke",IF(#REF!=#REF!,IF(Q1768=Q1769,IF((J1769-J1768)&lt;0,1000+J1769-J1768-O1768,J1769-J1768-O1768),""),""),""),""),"")</f>
        <v>#REF!</v>
      </c>
    </row>
    <row r="1769" s="1" customFormat="true" ht="15.75" hidden="false" customHeight="false" outlineLevel="0" collapsed="false">
      <c r="P1769" s="1" t="e">
        <f aca="false">IF(#REF!=#REF!,IF(K1769="Stroke",IF(K1770="Stroke",IF(#REF!=#REF!,IF(Q1769=Q1770,IF((J1770-J1769)&lt;0,1000+J1770-J1769-O1769,J1770-J1769-O1769),""),""),""),""),"")</f>
        <v>#REF!</v>
      </c>
    </row>
    <row r="1770" s="1" customFormat="true" ht="15.75" hidden="false" customHeight="false" outlineLevel="0" collapsed="false">
      <c r="P1770" s="1" t="e">
        <f aca="false">IF(#REF!=#REF!,IF(K1770="Stroke",IF(K1771="Stroke",IF(#REF!=#REF!,IF(Q1770=Q1771,IF((J1771-J1770)&lt;0,1000+J1771-J1770-O1770,J1771-J1770-O1770),""),""),""),""),"")</f>
        <v>#REF!</v>
      </c>
    </row>
    <row r="1771" s="1" customFormat="true" ht="15.75" hidden="false" customHeight="false" outlineLevel="0" collapsed="false">
      <c r="P1771" s="1" t="e">
        <f aca="false">IF(#REF!=#REF!,IF(K1771="Stroke",IF(K1772="Stroke",IF(#REF!=#REF!,IF(Q1771=Q1772,IF((J1772-J1771)&lt;0,1000+J1772-J1771-O1771,J1772-J1771-O1771),""),""),""),""),"")</f>
        <v>#REF!</v>
      </c>
    </row>
    <row r="1772" s="1" customFormat="true" ht="15.75" hidden="false" customHeight="false" outlineLevel="0" collapsed="false">
      <c r="P1772" s="1" t="e">
        <f aca="false">IF(#REF!=#REF!,IF(K1772="Stroke",IF(K1773="Stroke",IF(#REF!=#REF!,IF(Q1772=Q1773,IF((J1773-J1772)&lt;0,1000+J1773-J1772-O1772,J1773-J1772-O1772),""),""),""),""),"")</f>
        <v>#REF!</v>
      </c>
    </row>
    <row r="1773" s="1" customFormat="true" ht="15.75" hidden="false" customHeight="false" outlineLevel="0" collapsed="false">
      <c r="P1773" s="1" t="e">
        <f aca="false">IF(#REF!=#REF!,IF(K1773="Stroke",IF(K1774="Stroke",IF(#REF!=#REF!,IF(Q1773=Q1774,IF((J1774-J1773)&lt;0,1000+J1774-J1773-O1773,J1774-J1773-O1773),""),""),""),""),"")</f>
        <v>#REF!</v>
      </c>
    </row>
    <row r="1774" s="1" customFormat="true" ht="15.75" hidden="false" customHeight="false" outlineLevel="0" collapsed="false">
      <c r="P1774" s="1" t="e">
        <f aca="false">IF(#REF!=#REF!,IF(K1774="Stroke",IF(K1775="Stroke",IF(#REF!=#REF!,IF(Q1774=Q1775,IF((J1775-J1774)&lt;0,1000+J1775-J1774-O1774,J1775-J1774-O1774),""),""),""),""),"")</f>
        <v>#REF!</v>
      </c>
    </row>
    <row r="1775" s="1" customFormat="true" ht="15.75" hidden="false" customHeight="false" outlineLevel="0" collapsed="false">
      <c r="P1775" s="1" t="e">
        <f aca="false">IF(#REF!=#REF!,IF(K1775="Stroke",IF(K1776="Stroke",IF(#REF!=#REF!,IF(Q1775=Q1776,IF((J1776-J1775)&lt;0,1000+J1776-J1775-O1775,J1776-J1775-O1775),""),""),""),""),"")</f>
        <v>#REF!</v>
      </c>
    </row>
    <row r="1776" s="1" customFormat="true" ht="15.75" hidden="false" customHeight="false" outlineLevel="0" collapsed="false">
      <c r="P1776" s="1" t="e">
        <f aca="false">IF(#REF!=#REF!,IF(K1776="Stroke",IF(K1777="Stroke",IF(#REF!=#REF!,IF(Q1776=Q1777,IF((J1777-J1776)&lt;0,1000+J1777-J1776-O1776,J1777-J1776-O1776),""),""),""),""),"")</f>
        <v>#REF!</v>
      </c>
    </row>
    <row r="1777" s="1" customFormat="true" ht="15.75" hidden="false" customHeight="false" outlineLevel="0" collapsed="false">
      <c r="P1777" s="1" t="e">
        <f aca="false">IF(#REF!=#REF!,IF(K1777="Stroke",IF(K1778="Stroke",IF(#REF!=#REF!,IF(Q1777=Q1778,IF((J1778-J1777)&lt;0,1000+J1778-J1777-O1777,J1778-J1777-O1777),""),""),""),""),"")</f>
        <v>#REF!</v>
      </c>
    </row>
    <row r="1778" s="1" customFormat="true" ht="15.75" hidden="false" customHeight="false" outlineLevel="0" collapsed="false">
      <c r="P1778" s="1" t="e">
        <f aca="false">IF(#REF!=#REF!,IF(K1778="Stroke",IF(K1779="Stroke",IF(#REF!=#REF!,IF(Q1778=Q1779,IF((J1779-J1778)&lt;0,1000+J1779-J1778-O1778,J1779-J1778-O1778),""),""),""),""),"")</f>
        <v>#REF!</v>
      </c>
    </row>
    <row r="1779" s="1" customFormat="true" ht="15.75" hidden="false" customHeight="false" outlineLevel="0" collapsed="false">
      <c r="P1779" s="1" t="e">
        <f aca="false">IF(#REF!=#REF!,IF(K1779="Stroke",IF(K1780="Stroke",IF(#REF!=#REF!,IF(Q1779=Q1780,IF((J1780-J1779)&lt;0,1000+J1780-J1779-O1779,J1780-J1779-O1779),""),""),""),""),"")</f>
        <v>#REF!</v>
      </c>
    </row>
    <row r="1780" s="1" customFormat="true" ht="15.75" hidden="false" customHeight="false" outlineLevel="0" collapsed="false">
      <c r="P1780" s="1" t="e">
        <f aca="false">IF(#REF!=#REF!,IF(K1780="Stroke",IF(K1781="Stroke",IF(#REF!=#REF!,IF(Q1780=Q1781,IF((J1781-J1780)&lt;0,1000+J1781-J1780-O1780,J1781-J1780-O1780),""),""),""),""),"")</f>
        <v>#REF!</v>
      </c>
    </row>
    <row r="1781" s="1" customFormat="true" ht="15.75" hidden="false" customHeight="false" outlineLevel="0" collapsed="false">
      <c r="P1781" s="1" t="e">
        <f aca="false">IF(#REF!=#REF!,IF(K1781="Stroke",IF(K1782="Stroke",IF(#REF!=#REF!,IF(Q1781=Q1782,IF((J1782-J1781)&lt;0,1000+J1782-J1781-O1781,J1782-J1781-O1781),""),""),""),""),"")</f>
        <v>#REF!</v>
      </c>
    </row>
    <row r="1782" s="1" customFormat="true" ht="15.75" hidden="false" customHeight="false" outlineLevel="0" collapsed="false">
      <c r="P1782" s="1" t="e">
        <f aca="false">IF(#REF!=#REF!,IF(K1782="Stroke",IF(K1783="Stroke",IF(#REF!=#REF!,IF(Q1782=Q1783,IF((J1783-J1782)&lt;0,1000+J1783-J1782-O1782,J1783-J1782-O1782),""),""),""),""),"")</f>
        <v>#REF!</v>
      </c>
    </row>
    <row r="1783" s="1" customFormat="true" ht="15.75" hidden="false" customHeight="false" outlineLevel="0" collapsed="false">
      <c r="P1783" s="1" t="e">
        <f aca="false">IF(#REF!=#REF!,IF(K1783="Stroke",IF(K1784="Stroke",IF(#REF!=#REF!,IF(Q1783=Q1784,IF((J1784-J1783)&lt;0,1000+J1784-J1783-O1783,J1784-J1783-O1783),""),""),""),""),"")</f>
        <v>#REF!</v>
      </c>
    </row>
    <row r="1784" s="1" customFormat="true" ht="15.75" hidden="false" customHeight="false" outlineLevel="0" collapsed="false">
      <c r="P1784" s="1" t="e">
        <f aca="false">IF(#REF!=#REF!,IF(K1784="Stroke",IF(K1785="Stroke",IF(#REF!=#REF!,IF(Q1784=Q1785,IF((J1785-J1784)&lt;0,1000+J1785-J1784-O1784,J1785-J1784-O1784),""),""),""),""),"")</f>
        <v>#REF!</v>
      </c>
    </row>
    <row r="1785" s="1" customFormat="true" ht="15.75" hidden="false" customHeight="false" outlineLevel="0" collapsed="false">
      <c r="P1785" s="1" t="e">
        <f aca="false">IF(#REF!=#REF!,IF(K1785="Stroke",IF(K1786="Stroke",IF(#REF!=#REF!,IF(Q1785=Q1786,IF((J1786-J1785)&lt;0,1000+J1786-J1785-O1785,J1786-J1785-O1785),""),""),""),""),"")</f>
        <v>#REF!</v>
      </c>
    </row>
    <row r="1786" s="1" customFormat="true" ht="15.75" hidden="false" customHeight="false" outlineLevel="0" collapsed="false">
      <c r="P1786" s="1" t="e">
        <f aca="false">IF(#REF!=#REF!,IF(K1786="Stroke",IF(K1787="Stroke",IF(#REF!=#REF!,IF(Q1786=Q1787,IF((J1787-J1786)&lt;0,1000+J1787-J1786-O1786,J1787-J1786-O1786),""),""),""),""),"")</f>
        <v>#REF!</v>
      </c>
    </row>
    <row r="1787" s="1" customFormat="true" ht="15.75" hidden="false" customHeight="false" outlineLevel="0" collapsed="false">
      <c r="P1787" s="1" t="e">
        <f aca="false">IF(#REF!=#REF!,IF(K1787="Stroke",IF(K1788="Stroke",IF(#REF!=#REF!,IF(Q1787=Q1788,IF((J1788-J1787)&lt;0,1000+J1788-J1787-O1787,J1788-J1787-O1787),""),""),""),""),"")</f>
        <v>#REF!</v>
      </c>
    </row>
    <row r="1788" s="1" customFormat="true" ht="15.75" hidden="false" customHeight="false" outlineLevel="0" collapsed="false">
      <c r="P1788" s="1" t="e">
        <f aca="false">IF(#REF!=#REF!,IF(K1788="Stroke",IF(K1789="Stroke",IF(#REF!=#REF!,IF(Q1788=Q1789,IF((J1789-J1788)&lt;0,1000+J1789-J1788-O1788,J1789-J1788-O1788),""),""),""),""),"")</f>
        <v>#REF!</v>
      </c>
    </row>
    <row r="1789" s="1" customFormat="true" ht="15.75" hidden="false" customHeight="false" outlineLevel="0" collapsed="false">
      <c r="P1789" s="1" t="e">
        <f aca="false">IF(#REF!=#REF!,IF(K1789="Stroke",IF(K1790="Stroke",IF(#REF!=#REF!,IF(Q1789=Q1790,IF((J1790-J1789)&lt;0,1000+J1790-J1789-O1789,J1790-J1789-O1789),""),""),""),""),"")</f>
        <v>#REF!</v>
      </c>
    </row>
    <row r="1790" s="1" customFormat="true" ht="15.75" hidden="false" customHeight="false" outlineLevel="0" collapsed="false">
      <c r="P1790" s="1" t="e">
        <f aca="false">IF(#REF!=#REF!,IF(K1790="Stroke",IF(K1791="Stroke",IF(#REF!=#REF!,IF(Q1790=Q1791,IF((J1791-J1790)&lt;0,1000+J1791-J1790-O1790,J1791-J1790-O1790),""),""),""),""),"")</f>
        <v>#REF!</v>
      </c>
    </row>
    <row r="1791" s="1" customFormat="true" ht="15.75" hidden="false" customHeight="false" outlineLevel="0" collapsed="false">
      <c r="P1791" s="1" t="e">
        <f aca="false">IF(#REF!=#REF!,IF(K1791="Stroke",IF(K1792="Stroke",IF(#REF!=#REF!,IF(Q1791=Q1792,IF((J1792-J1791)&lt;0,1000+J1792-J1791-O1791,J1792-J1791-O1791),""),""),""),""),"")</f>
        <v>#REF!</v>
      </c>
    </row>
    <row r="1792" s="1" customFormat="true" ht="15.75" hidden="false" customHeight="false" outlineLevel="0" collapsed="false">
      <c r="P1792" s="1" t="e">
        <f aca="false">IF(#REF!=#REF!,IF(K1792="Stroke",IF(K1793="Stroke",IF(#REF!=#REF!,IF(Q1792=Q1793,IF((J1793-J1792)&lt;0,1000+J1793-J1792-O1792,J1793-J1792-O1792),""),""),""),""),"")</f>
        <v>#REF!</v>
      </c>
    </row>
    <row r="1793" s="1" customFormat="true" ht="15.75" hidden="false" customHeight="false" outlineLevel="0" collapsed="false">
      <c r="P1793" s="1" t="e">
        <f aca="false">IF(#REF!=#REF!,IF(K1793="Stroke",IF(K1794="Stroke",IF(#REF!=#REF!,IF(Q1793=Q1794,IF((J1794-J1793)&lt;0,1000+J1794-J1793-O1793,J1794-J1793-O1793),""),""),""),""),"")</f>
        <v>#REF!</v>
      </c>
    </row>
    <row r="1794" s="1" customFormat="true" ht="15.75" hidden="false" customHeight="false" outlineLevel="0" collapsed="false">
      <c r="P1794" s="1" t="e">
        <f aca="false">IF(#REF!=#REF!,IF(K1794="Stroke",IF(K1795="Stroke",IF(#REF!=#REF!,IF(Q1794=Q1795,IF((J1795-J1794)&lt;0,1000+J1795-J1794-O1794,J1795-J1794-O1794),""),""),""),""),"")</f>
        <v>#REF!</v>
      </c>
    </row>
    <row r="1795" s="1" customFormat="true" ht="15.75" hidden="false" customHeight="false" outlineLevel="0" collapsed="false">
      <c r="P1795" s="1" t="e">
        <f aca="false">IF(#REF!=#REF!,IF(K1795="Stroke",IF(K1796="Stroke",IF(#REF!=#REF!,IF(Q1795=Q1796,IF((J1796-J1795)&lt;0,1000+J1796-J1795-O1795,J1796-J1795-O1795),""),""),""),""),"")</f>
        <v>#REF!</v>
      </c>
    </row>
    <row r="1796" s="1" customFormat="true" ht="15.75" hidden="false" customHeight="false" outlineLevel="0" collapsed="false">
      <c r="P1796" s="1" t="e">
        <f aca="false">IF(#REF!=#REF!,IF(K1796="Stroke",IF(K1797="Stroke",IF(#REF!=#REF!,IF(Q1796=Q1797,IF((J1797-J1796)&lt;0,1000+J1797-J1796-O1796,J1797-J1796-O1796),""),""),""),""),"")</f>
        <v>#REF!</v>
      </c>
    </row>
    <row r="1797" s="1" customFormat="true" ht="15.75" hidden="false" customHeight="false" outlineLevel="0" collapsed="false">
      <c r="P1797" s="1" t="e">
        <f aca="false">IF(#REF!=#REF!,IF(K1797="Stroke",IF(K1798="Stroke",IF(#REF!=#REF!,IF(Q1797=Q1798,IF((J1798-J1797)&lt;0,1000+J1798-J1797-O1797,J1798-J1797-O1797),""),""),""),""),"")</f>
        <v>#REF!</v>
      </c>
    </row>
    <row r="1798" s="1" customFormat="true" ht="15.75" hidden="false" customHeight="false" outlineLevel="0" collapsed="false">
      <c r="P1798" s="1" t="e">
        <f aca="false">IF(#REF!=#REF!,IF(K1798="Stroke",IF(K1799="Stroke",IF(#REF!=#REF!,IF(Q1798=Q1799,IF((J1799-J1798)&lt;0,1000+J1799-J1798-O1798,J1799-J1798-O1798),""),""),""),""),"")</f>
        <v>#REF!</v>
      </c>
    </row>
    <row r="1799" s="1" customFormat="true" ht="15.75" hidden="false" customHeight="false" outlineLevel="0" collapsed="false">
      <c r="P1799" s="1" t="e">
        <f aca="false">IF(#REF!=#REF!,IF(K1799="Stroke",IF(K1800="Stroke",IF(#REF!=#REF!,IF(Q1799=Q1800,IF((J1800-J1799)&lt;0,1000+J1800-J1799-O1799,J1800-J1799-O1799),""),""),""),""),"")</f>
        <v>#REF!</v>
      </c>
    </row>
    <row r="1800" s="1" customFormat="true" ht="15.75" hidden="false" customHeight="false" outlineLevel="0" collapsed="false">
      <c r="P1800" s="1" t="e">
        <f aca="false">IF(#REF!=#REF!,IF(K1800="Stroke",IF(K1801="Stroke",IF(#REF!=#REF!,IF(Q1800=Q1801,IF((J1801-J1800)&lt;0,1000+J1801-J1800-O1800,J1801-J1800-O1800),""),""),""),""),"")</f>
        <v>#REF!</v>
      </c>
    </row>
    <row r="1801" s="1" customFormat="true" ht="15.75" hidden="false" customHeight="false" outlineLevel="0" collapsed="false">
      <c r="P1801" s="1" t="e">
        <f aca="false">IF(#REF!=#REF!,IF(K1801="Stroke",IF(K1802="Stroke",IF(#REF!=#REF!,IF(Q1801=Q1802,IF((J1802-J1801)&lt;0,1000+J1802-J1801-O1801,J1802-J1801-O1801),""),""),""),""),"")</f>
        <v>#REF!</v>
      </c>
    </row>
    <row r="1802" s="1" customFormat="true" ht="15.75" hidden="false" customHeight="false" outlineLevel="0" collapsed="false">
      <c r="P1802" s="1" t="e">
        <f aca="false">IF(#REF!=#REF!,IF(K1802="Stroke",IF(K1803="Stroke",IF(#REF!=#REF!,IF(Q1802=Q1803,IF((J1803-J1802)&lt;0,1000+J1803-J1802-O1802,J1803-J1802-O1802),""),""),""),""),"")</f>
        <v>#REF!</v>
      </c>
    </row>
    <row r="1803" s="1" customFormat="true" ht="15.75" hidden="false" customHeight="false" outlineLevel="0" collapsed="false">
      <c r="P1803" s="1" t="e">
        <f aca="false">IF(#REF!=#REF!,IF(K1803="Stroke",IF(K1804="Stroke",IF(#REF!=#REF!,IF(Q1803=Q1804,IF((J1804-J1803)&lt;0,1000+J1804-J1803-O1803,J1804-J1803-O1803),""),""),""),""),"")</f>
        <v>#REF!</v>
      </c>
    </row>
    <row r="1804" s="1" customFormat="true" ht="15.75" hidden="false" customHeight="false" outlineLevel="0" collapsed="false">
      <c r="P1804" s="1" t="e">
        <f aca="false">IF(#REF!=#REF!,IF(K1804="Stroke",IF(K1805="Stroke",IF(#REF!=#REF!,IF(Q1804=Q1805,IF((J1805-J1804)&lt;0,1000+J1805-J1804-O1804,J1805-J1804-O1804),""),""),""),""),"")</f>
        <v>#REF!</v>
      </c>
    </row>
    <row r="1805" s="1" customFormat="true" ht="15.75" hidden="false" customHeight="false" outlineLevel="0" collapsed="false">
      <c r="P1805" s="1" t="e">
        <f aca="false">IF(#REF!=#REF!,IF(K1805="Stroke",IF(K1806="Stroke",IF(#REF!=#REF!,IF(Q1805=Q1806,IF((J1806-J1805)&lt;0,1000+J1806-J1805-O1805,J1806-J1805-O1805),""),""),""),""),"")</f>
        <v>#REF!</v>
      </c>
    </row>
    <row r="1806" s="1" customFormat="true" ht="15.75" hidden="false" customHeight="false" outlineLevel="0" collapsed="false">
      <c r="P1806" s="1" t="e">
        <f aca="false">IF(#REF!=#REF!,IF(K1806="Stroke",IF(K1807="Stroke",IF(#REF!=#REF!,IF(Q1806=Q1807,IF((J1807-J1806)&lt;0,1000+J1807-J1806-O1806,J1807-J1806-O1806),""),""),""),""),"")</f>
        <v>#REF!</v>
      </c>
    </row>
    <row r="1807" s="1" customFormat="true" ht="15.75" hidden="false" customHeight="false" outlineLevel="0" collapsed="false">
      <c r="P1807" s="1" t="e">
        <f aca="false">IF(#REF!=#REF!,IF(K1807="Stroke",IF(K1808="Stroke",IF(#REF!=#REF!,IF(Q1807=Q1808,IF((J1808-J1807)&lt;0,1000+J1808-J1807-O1807,J1808-J1807-O1807),""),""),""),""),"")</f>
        <v>#REF!</v>
      </c>
    </row>
    <row r="1808" s="1" customFormat="true" ht="15.75" hidden="false" customHeight="false" outlineLevel="0" collapsed="false">
      <c r="P1808" s="1" t="e">
        <f aca="false">IF(#REF!=#REF!,IF(K1808="Stroke",IF(K1809="Stroke",IF(#REF!=#REF!,IF(Q1808=Q1809,IF((J1809-J1808)&lt;0,1000+J1809-J1808-O1808,J1809-J1808-O1808),""),""),""),""),"")</f>
        <v>#REF!</v>
      </c>
    </row>
    <row r="1809" s="1" customFormat="true" ht="15.75" hidden="false" customHeight="false" outlineLevel="0" collapsed="false">
      <c r="P1809" s="1" t="e">
        <f aca="false">IF(#REF!=#REF!,IF(K1809="Stroke",IF(K1810="Stroke",IF(#REF!=#REF!,IF(Q1809=Q1810,IF((J1810-J1809)&lt;0,1000+J1810-J1809-O1809,J1810-J1809-O1809),""),""),""),""),"")</f>
        <v>#REF!</v>
      </c>
    </row>
    <row r="1810" s="1" customFormat="true" ht="15.75" hidden="false" customHeight="false" outlineLevel="0" collapsed="false">
      <c r="P1810" s="1" t="e">
        <f aca="false">IF(#REF!=#REF!,IF(K1810="Stroke",IF(K1811="Stroke",IF(#REF!=#REF!,IF(Q1810=Q1811,IF((J1811-J1810)&lt;0,1000+J1811-J1810-O1810,J1811-J1810-O1810),""),""),""),""),"")</f>
        <v>#REF!</v>
      </c>
    </row>
    <row r="1811" s="1" customFormat="true" ht="15.75" hidden="false" customHeight="false" outlineLevel="0" collapsed="false">
      <c r="P1811" s="1" t="e">
        <f aca="false">IF(#REF!=#REF!,IF(K1811="Stroke",IF(K1812="Stroke",IF(#REF!=#REF!,IF(Q1811=Q1812,IF((J1812-J1811)&lt;0,1000+J1812-J1811-O1811,J1812-J1811-O1811),""),""),""),""),"")</f>
        <v>#REF!</v>
      </c>
    </row>
    <row r="1812" s="1" customFormat="true" ht="15.75" hidden="false" customHeight="false" outlineLevel="0" collapsed="false">
      <c r="P1812" s="1" t="e">
        <f aca="false">IF(#REF!=#REF!,IF(K1812="Stroke",IF(K1813="Stroke",IF(#REF!=#REF!,IF(Q1812=Q1813,IF((J1813-J1812)&lt;0,1000+J1813-J1812-O1812,J1813-J1812-O1812),""),""),""),""),"")</f>
        <v>#REF!</v>
      </c>
    </row>
    <row r="1813" s="1" customFormat="true" ht="15.75" hidden="false" customHeight="false" outlineLevel="0" collapsed="false">
      <c r="P1813" s="1" t="e">
        <f aca="false">IF(#REF!=#REF!,IF(K1813="Stroke",IF(K1814="Stroke",IF(#REF!=#REF!,IF(Q1813=Q1814,IF((J1814-J1813)&lt;0,1000+J1814-J1813-O1813,J1814-J1813-O1813),""),""),""),""),"")</f>
        <v>#REF!</v>
      </c>
    </row>
    <row r="1814" s="1" customFormat="true" ht="15.75" hidden="false" customHeight="false" outlineLevel="0" collapsed="false">
      <c r="P1814" s="1" t="e">
        <f aca="false">IF(#REF!=#REF!,IF(K1814="Stroke",IF(K1815="Stroke",IF(#REF!=#REF!,IF(Q1814=Q1815,IF((J1815-J1814)&lt;0,1000+J1815-J1814-O1814,J1815-J1814-O1814),""),""),""),""),"")</f>
        <v>#REF!</v>
      </c>
    </row>
    <row r="1815" s="1" customFormat="true" ht="15.75" hidden="false" customHeight="false" outlineLevel="0" collapsed="false">
      <c r="P1815" s="1" t="e">
        <f aca="false">IF(#REF!=#REF!,IF(K1815="Stroke",IF(K1816="Stroke",IF(#REF!=#REF!,IF(Q1815=Q1816,IF((J1816-J1815)&lt;0,1000+J1816-J1815-O1815,J1816-J1815-O1815),""),""),""),""),"")</f>
        <v>#REF!</v>
      </c>
    </row>
    <row r="1816" s="1" customFormat="true" ht="15.75" hidden="false" customHeight="false" outlineLevel="0" collapsed="false">
      <c r="P1816" s="1" t="e">
        <f aca="false">IF(#REF!=#REF!,IF(K1816="Stroke",IF(K1817="Stroke",IF(#REF!=#REF!,IF(Q1816=Q1817,IF((J1817-J1816)&lt;0,1000+J1817-J1816-O1816,J1817-J1816-O1816),""),""),""),""),"")</f>
        <v>#REF!</v>
      </c>
    </row>
    <row r="1817" s="1" customFormat="true" ht="15.75" hidden="false" customHeight="false" outlineLevel="0" collapsed="false">
      <c r="P1817" s="1" t="e">
        <f aca="false">IF(#REF!=#REF!,IF(K1817="Stroke",IF(K1818="Stroke",IF(#REF!=#REF!,IF(Q1817=Q1818,IF((J1818-J1817)&lt;0,1000+J1818-J1817-O1817,J1818-J1817-O1817),""),""),""),""),"")</f>
        <v>#REF!</v>
      </c>
    </row>
    <row r="1818" s="1" customFormat="true" ht="15.75" hidden="false" customHeight="false" outlineLevel="0" collapsed="false">
      <c r="P1818" s="1" t="e">
        <f aca="false">IF(#REF!=#REF!,IF(K1818="Stroke",IF(K1819="Stroke",IF(#REF!=#REF!,IF(Q1818=Q1819,IF((J1819-J1818)&lt;0,1000+J1819-J1818-O1818,J1819-J1818-O1818),""),""),""),""),"")</f>
        <v>#REF!</v>
      </c>
    </row>
    <row r="1819" s="1" customFormat="true" ht="15.75" hidden="false" customHeight="false" outlineLevel="0" collapsed="false">
      <c r="P1819" s="1" t="e">
        <f aca="false">IF(#REF!=#REF!,IF(K1819="Stroke",IF(K1820="Stroke",IF(#REF!=#REF!,IF(Q1819=Q1820,IF((J1820-J1819)&lt;0,1000+J1820-J1819-O1819,J1820-J1819-O1819),""),""),""),""),"")</f>
        <v>#REF!</v>
      </c>
    </row>
    <row r="1820" s="1" customFormat="true" ht="15.75" hidden="false" customHeight="false" outlineLevel="0" collapsed="false">
      <c r="P1820" s="1" t="e">
        <f aca="false">IF(#REF!=#REF!,IF(K1820="Stroke",IF(K1821="Stroke",IF(#REF!=#REF!,IF(Q1820=Q1821,IF((J1821-J1820)&lt;0,1000+J1821-J1820-O1820,J1821-J1820-O1820),""),""),""),""),"")</f>
        <v>#REF!</v>
      </c>
    </row>
    <row r="1821" s="1" customFormat="true" ht="15.75" hidden="false" customHeight="false" outlineLevel="0" collapsed="false">
      <c r="P1821" s="1" t="e">
        <f aca="false">IF(#REF!=#REF!,IF(K1821="Stroke",IF(K1822="Stroke",IF(#REF!=#REF!,IF(Q1821=Q1822,IF((J1822-J1821)&lt;0,1000+J1822-J1821-O1821,J1822-J1821-O1821),""),""),""),""),"")</f>
        <v>#REF!</v>
      </c>
    </row>
    <row r="1822" s="1" customFormat="true" ht="15.75" hidden="false" customHeight="false" outlineLevel="0" collapsed="false">
      <c r="P1822" s="1" t="e">
        <f aca="false">IF(#REF!=#REF!,IF(K1822="Stroke",IF(K1823="Stroke",IF(#REF!=#REF!,IF(Q1822=Q1823,IF((J1823-J1822)&lt;0,1000+J1823-J1822-O1822,J1823-J1822-O1822),""),""),""),""),"")</f>
        <v>#REF!</v>
      </c>
    </row>
    <row r="1823" s="1" customFormat="true" ht="15.75" hidden="false" customHeight="false" outlineLevel="0" collapsed="false">
      <c r="P1823" s="1" t="e">
        <f aca="false">IF(#REF!=#REF!,IF(K1823="Stroke",IF(K1824="Stroke",IF(#REF!=#REF!,IF(Q1823=Q1824,IF((J1824-J1823)&lt;0,1000+J1824-J1823-O1823,J1824-J1823-O1823),""),""),""),""),"")</f>
        <v>#REF!</v>
      </c>
    </row>
    <row r="1824" s="1" customFormat="true" ht="15.75" hidden="false" customHeight="false" outlineLevel="0" collapsed="false">
      <c r="P1824" s="1" t="e">
        <f aca="false">IF(#REF!=#REF!,IF(K1824="Stroke",IF(K1825="Stroke",IF(#REF!=#REF!,IF(Q1824=Q1825,IF((J1825-J1824)&lt;0,1000+J1825-J1824-O1824,J1825-J1824-O1824),""),""),""),""),"")</f>
        <v>#REF!</v>
      </c>
    </row>
    <row r="1825" s="1" customFormat="true" ht="15.75" hidden="false" customHeight="false" outlineLevel="0" collapsed="false">
      <c r="P1825" s="1" t="e">
        <f aca="false">IF(#REF!=#REF!,IF(K1825="Stroke",IF(K1826="Stroke",IF(#REF!=#REF!,IF(Q1825=Q1826,IF((J1826-J1825)&lt;0,1000+J1826-J1825-O1825,J1826-J1825-O1825),""),""),""),""),"")</f>
        <v>#REF!</v>
      </c>
    </row>
    <row r="1826" s="1" customFormat="true" ht="15.75" hidden="false" customHeight="false" outlineLevel="0" collapsed="false">
      <c r="P1826" s="1" t="e">
        <f aca="false">IF(#REF!=#REF!,IF(K1826="Stroke",IF(K1827="Stroke",IF(#REF!=#REF!,IF(Q1826=Q1827,IF((J1827-J1826)&lt;0,1000+J1827-J1826-O1826,J1827-J1826-O1826),""),""),""),""),"")</f>
        <v>#REF!</v>
      </c>
    </row>
    <row r="1827" s="1" customFormat="true" ht="15.75" hidden="false" customHeight="false" outlineLevel="0" collapsed="false">
      <c r="P1827" s="1" t="e">
        <f aca="false">IF(#REF!=#REF!,IF(K1827="Stroke",IF(K1828="Stroke",IF(#REF!=#REF!,IF(Q1827=Q1828,IF((J1828-J1827)&lt;0,1000+J1828-J1827-O1827,J1828-J1827-O1827),""),""),""),""),"")</f>
        <v>#REF!</v>
      </c>
    </row>
    <row r="1828" s="1" customFormat="true" ht="15.75" hidden="false" customHeight="false" outlineLevel="0" collapsed="false">
      <c r="P1828" s="1" t="e">
        <f aca="false">IF(#REF!=#REF!,IF(K1828="Stroke",IF(K1829="Stroke",IF(#REF!=#REF!,IF(Q1828=Q1829,IF((J1829-J1828)&lt;0,1000+J1829-J1828-O1828,J1829-J1828-O1828),""),""),""),""),"")</f>
        <v>#REF!</v>
      </c>
    </row>
    <row r="1829" s="1" customFormat="true" ht="15.75" hidden="false" customHeight="false" outlineLevel="0" collapsed="false">
      <c r="P1829" s="1" t="e">
        <f aca="false">IF(#REF!=#REF!,IF(K1829="Stroke",IF(K1830="Stroke",IF(#REF!=#REF!,IF(Q1829=Q1830,IF((J1830-J1829)&lt;0,1000+J1830-J1829-O1829,J1830-J1829-O1829),""),""),""),""),"")</f>
        <v>#REF!</v>
      </c>
    </row>
    <row r="1830" s="1" customFormat="true" ht="15.75" hidden="false" customHeight="false" outlineLevel="0" collapsed="false">
      <c r="P1830" s="1" t="e">
        <f aca="false">IF(#REF!=#REF!,IF(K1830="Stroke",IF(K1831="Stroke",IF(#REF!=#REF!,IF(Q1830=Q1831,IF((J1831-J1830)&lt;0,1000+J1831-J1830-O1830,J1831-J1830-O1830),""),""),""),""),"")</f>
        <v>#REF!</v>
      </c>
    </row>
    <row r="1831" s="1" customFormat="true" ht="15.75" hidden="false" customHeight="false" outlineLevel="0" collapsed="false">
      <c r="P1831" s="1" t="e">
        <f aca="false">IF(#REF!=#REF!,IF(K1831="Stroke",IF(K1832="Stroke",IF(#REF!=#REF!,IF(Q1831=Q1832,IF((J1832-J1831)&lt;0,1000+J1832-J1831-O1831,J1832-J1831-O1831),""),""),""),""),"")</f>
        <v>#REF!</v>
      </c>
    </row>
    <row r="1832" s="1" customFormat="true" ht="15.75" hidden="false" customHeight="false" outlineLevel="0" collapsed="false">
      <c r="P1832" s="1" t="e">
        <f aca="false">IF(#REF!=#REF!,IF(K1832="Stroke",IF(K1833="Stroke",IF(#REF!=#REF!,IF(Q1832=Q1833,IF((J1833-J1832)&lt;0,1000+J1833-J1832-O1832,J1833-J1832-O1832),""),""),""),""),"")</f>
        <v>#REF!</v>
      </c>
    </row>
    <row r="1833" s="1" customFormat="true" ht="15.75" hidden="false" customHeight="false" outlineLevel="0" collapsed="false">
      <c r="P1833" s="1" t="e">
        <f aca="false">IF(#REF!=#REF!,IF(K1833="Stroke",IF(K1834="Stroke",IF(#REF!=#REF!,IF(Q1833=Q1834,IF((J1834-J1833)&lt;0,1000+J1834-J1833-O1833,J1834-J1833-O1833),""),""),""),""),"")</f>
        <v>#REF!</v>
      </c>
    </row>
    <row r="1834" s="1" customFormat="true" ht="15.75" hidden="false" customHeight="false" outlineLevel="0" collapsed="false">
      <c r="P1834" s="1" t="e">
        <f aca="false">IF(#REF!=#REF!,IF(K1834="Stroke",IF(K1835="Stroke",IF(#REF!=#REF!,IF(Q1834=Q1835,IF((J1835-J1834)&lt;0,1000+J1835-J1834-O1834,J1835-J1834-O1834),""),""),""),""),"")</f>
        <v>#REF!</v>
      </c>
    </row>
    <row r="1835" s="1" customFormat="true" ht="15.75" hidden="false" customHeight="false" outlineLevel="0" collapsed="false">
      <c r="P1835" s="1" t="e">
        <f aca="false">IF(#REF!=#REF!,IF(K1835="Stroke",IF(K1836="Stroke",IF(#REF!=#REF!,IF(Q1835=Q1836,IF((J1836-J1835)&lt;0,1000+J1836-J1835-O1835,J1836-J1835-O1835),""),""),""),""),"")</f>
        <v>#REF!</v>
      </c>
    </row>
    <row r="1836" s="1" customFormat="true" ht="15.75" hidden="false" customHeight="false" outlineLevel="0" collapsed="false">
      <c r="P1836" s="1" t="e">
        <f aca="false">IF(#REF!=#REF!,IF(K1836="Stroke",IF(K1837="Stroke",IF(#REF!=#REF!,IF(Q1836=Q1837,IF((J1837-J1836)&lt;0,1000+J1837-J1836-O1836,J1837-J1836-O1836),""),""),""),""),"")</f>
        <v>#REF!</v>
      </c>
    </row>
    <row r="1837" s="1" customFormat="true" ht="15.75" hidden="false" customHeight="false" outlineLevel="0" collapsed="false">
      <c r="P1837" s="1" t="e">
        <f aca="false">IF(#REF!=#REF!,IF(K1837="Stroke",IF(K1838="Stroke",IF(#REF!=#REF!,IF(Q1837=Q1838,IF((J1838-J1837)&lt;0,1000+J1838-J1837-O1837,J1838-J1837-O1837),""),""),""),""),"")</f>
        <v>#REF!</v>
      </c>
    </row>
    <row r="1838" s="1" customFormat="true" ht="15.75" hidden="false" customHeight="false" outlineLevel="0" collapsed="false">
      <c r="P1838" s="1" t="e">
        <f aca="false">IF(#REF!=#REF!,IF(K1838="Stroke",IF(K1839="Stroke",IF(#REF!=#REF!,IF(Q1838=Q1839,IF((J1839-J1838)&lt;0,1000+J1839-J1838-O1838,J1839-J1838-O1838),""),""),""),""),"")</f>
        <v>#REF!</v>
      </c>
    </row>
    <row r="1839" s="1" customFormat="true" ht="15.75" hidden="false" customHeight="false" outlineLevel="0" collapsed="false">
      <c r="P1839" s="1" t="e">
        <f aca="false">IF(#REF!=#REF!,IF(K1839="Stroke",IF(K1840="Stroke",IF(#REF!=#REF!,IF(Q1839=Q1840,IF((J1840-J1839)&lt;0,1000+J1840-J1839-O1839,J1840-J1839-O1839),""),""),""),""),"")</f>
        <v>#REF!</v>
      </c>
    </row>
    <row r="1840" s="1" customFormat="true" ht="15.75" hidden="false" customHeight="false" outlineLevel="0" collapsed="false">
      <c r="P1840" s="1" t="e">
        <f aca="false">IF(#REF!=#REF!,IF(K1840="Stroke",IF(K1841="Stroke",IF(#REF!=#REF!,IF(Q1840=Q1841,IF((J1841-J1840)&lt;0,1000+J1841-J1840-O1840,J1841-J1840-O1840),""),""),""),""),"")</f>
        <v>#REF!</v>
      </c>
    </row>
    <row r="1841" s="1" customFormat="true" ht="15.75" hidden="false" customHeight="false" outlineLevel="0" collapsed="false">
      <c r="P1841" s="1" t="e">
        <f aca="false">IF(#REF!=#REF!,IF(K1841="Stroke",IF(K1842="Stroke",IF(#REF!=#REF!,IF(Q1841=Q1842,IF((J1842-J1841)&lt;0,1000+J1842-J1841-O1841,J1842-J1841-O1841),""),""),""),""),"")</f>
        <v>#REF!</v>
      </c>
    </row>
    <row r="1842" s="1" customFormat="true" ht="15.75" hidden="false" customHeight="false" outlineLevel="0" collapsed="false">
      <c r="P1842" s="1" t="e">
        <f aca="false">IF(#REF!=#REF!,IF(K1842="Stroke",IF(K1843="Stroke",IF(#REF!=#REF!,IF(Q1842=Q1843,IF((J1843-J1842)&lt;0,1000+J1843-J1842-O1842,J1843-J1842-O1842),""),""),""),""),"")</f>
        <v>#REF!</v>
      </c>
    </row>
    <row r="1843" s="1" customFormat="true" ht="15.75" hidden="false" customHeight="false" outlineLevel="0" collapsed="false">
      <c r="P1843" s="1" t="e">
        <f aca="false">IF(#REF!=#REF!,IF(K1843="Stroke",IF(K1844="Stroke",IF(#REF!=#REF!,IF(Q1843=Q1844,IF((J1844-J1843)&lt;0,1000+J1844-J1843-O1843,J1844-J1843-O1843),""),""),""),""),"")</f>
        <v>#REF!</v>
      </c>
    </row>
    <row r="1844" s="1" customFormat="true" ht="15.75" hidden="false" customHeight="false" outlineLevel="0" collapsed="false">
      <c r="P1844" s="1" t="e">
        <f aca="false">IF(#REF!=#REF!,IF(K1844="Stroke",IF(K1845="Stroke",IF(#REF!=#REF!,IF(Q1844=Q1845,IF((J1845-J1844)&lt;0,1000+J1845-J1844-O1844,J1845-J1844-O1844),""),""),""),""),"")</f>
        <v>#REF!</v>
      </c>
    </row>
    <row r="1845" s="1" customFormat="true" ht="15.75" hidden="false" customHeight="false" outlineLevel="0" collapsed="false">
      <c r="P1845" s="1" t="e">
        <f aca="false">IF(#REF!=#REF!,IF(K1845="Stroke",IF(K1846="Stroke",IF(#REF!=#REF!,IF(Q1845=Q1846,IF((J1846-J1845)&lt;0,1000+J1846-J1845-O1845,J1846-J1845-O1845),""),""),""),""),"")</f>
        <v>#REF!</v>
      </c>
    </row>
    <row r="1846" s="1" customFormat="true" ht="15.75" hidden="false" customHeight="false" outlineLevel="0" collapsed="false">
      <c r="P1846" s="1" t="e">
        <f aca="false">IF(#REF!=#REF!,IF(K1846="Stroke",IF(K1847="Stroke",IF(#REF!=#REF!,IF(Q1846=Q1847,IF((J1847-J1846)&lt;0,1000+J1847-J1846-O1846,J1847-J1846-O1846),""),""),""),""),"")</f>
        <v>#REF!</v>
      </c>
    </row>
    <row r="1847" s="1" customFormat="true" ht="15.75" hidden="false" customHeight="false" outlineLevel="0" collapsed="false">
      <c r="P1847" s="1" t="e">
        <f aca="false">IF(#REF!=#REF!,IF(K1847="Stroke",IF(K1848="Stroke",IF(#REF!=#REF!,IF(Q1847=Q1848,IF((J1848-J1847)&lt;0,1000+J1848-J1847-O1847,J1848-J1847-O1847),""),""),""),""),"")</f>
        <v>#REF!</v>
      </c>
    </row>
    <row r="1848" s="1" customFormat="true" ht="15.75" hidden="false" customHeight="false" outlineLevel="0" collapsed="false">
      <c r="P1848" s="1" t="e">
        <f aca="false">IF(#REF!=#REF!,IF(K1848="Stroke",IF(K1849="Stroke",IF(#REF!=#REF!,IF(Q1848=Q1849,IF((J1849-J1848)&lt;0,1000+J1849-J1848-O1848,J1849-J1848-O1848),""),""),""),""),"")</f>
        <v>#REF!</v>
      </c>
    </row>
    <row r="1849" s="1" customFormat="true" ht="15.75" hidden="false" customHeight="false" outlineLevel="0" collapsed="false">
      <c r="P1849" s="1" t="e">
        <f aca="false">IF(#REF!=#REF!,IF(K1849="Stroke",IF(K1850="Stroke",IF(#REF!=#REF!,IF(Q1849=Q1850,IF((J1850-J1849)&lt;0,1000+J1850-J1849-O1849,J1850-J1849-O1849),""),""),""),""),"")</f>
        <v>#REF!</v>
      </c>
    </row>
    <row r="1850" s="1" customFormat="true" ht="15.75" hidden="false" customHeight="false" outlineLevel="0" collapsed="false">
      <c r="P1850" s="1" t="e">
        <f aca="false">IF(#REF!=#REF!,IF(K1850="Stroke",IF(K1851="Stroke",IF(#REF!=#REF!,IF(Q1850=Q1851,IF((J1851-J1850)&lt;0,1000+J1851-J1850-O1850,J1851-J1850-O1850),""),""),""),""),"")</f>
        <v>#REF!</v>
      </c>
    </row>
    <row r="1851" s="1" customFormat="true" ht="15.75" hidden="false" customHeight="false" outlineLevel="0" collapsed="false">
      <c r="P1851" s="1" t="e">
        <f aca="false">IF(#REF!=#REF!,IF(K1851="Stroke",IF(K1852="Stroke",IF(#REF!=#REF!,IF(Q1851=Q1852,IF((J1852-J1851)&lt;0,1000+J1852-J1851-O1851,J1852-J1851-O1851),""),""),""),""),"")</f>
        <v>#REF!</v>
      </c>
    </row>
    <row r="1852" s="1" customFormat="true" ht="15.75" hidden="false" customHeight="false" outlineLevel="0" collapsed="false">
      <c r="P1852" s="1" t="e">
        <f aca="false">IF(#REF!=#REF!,IF(K1852="Stroke",IF(K1853="Stroke",IF(#REF!=#REF!,IF(Q1852=Q1853,IF((J1853-J1852)&lt;0,1000+J1853-J1852-O1852,J1853-J1852-O1852),""),""),""),""),"")</f>
        <v>#REF!</v>
      </c>
    </row>
    <row r="1853" s="1" customFormat="true" ht="15.75" hidden="false" customHeight="false" outlineLevel="0" collapsed="false">
      <c r="P1853" s="1" t="e">
        <f aca="false">IF(#REF!=#REF!,IF(K1853="Stroke",IF(K1854="Stroke",IF(#REF!=#REF!,IF(Q1853=Q1854,IF((J1854-J1853)&lt;0,1000+J1854-J1853-O1853,J1854-J1853-O1853),""),""),""),""),"")</f>
        <v>#REF!</v>
      </c>
    </row>
    <row r="1854" s="1" customFormat="true" ht="15.75" hidden="false" customHeight="false" outlineLevel="0" collapsed="false">
      <c r="P1854" s="1" t="e">
        <f aca="false">IF(#REF!=#REF!,IF(K1854="Stroke",IF(K1855="Stroke",IF(#REF!=#REF!,IF(Q1854=Q1855,IF((J1855-J1854)&lt;0,1000+J1855-J1854-O1854,J1855-J1854-O1854),""),""),""),""),"")</f>
        <v>#REF!</v>
      </c>
    </row>
    <row r="1855" s="1" customFormat="true" ht="15.75" hidden="false" customHeight="false" outlineLevel="0" collapsed="false">
      <c r="P1855" s="1" t="e">
        <f aca="false">IF(#REF!=#REF!,IF(K1855="Stroke",IF(K1856="Stroke",IF(#REF!=#REF!,IF(Q1855=Q1856,IF((J1856-J1855)&lt;0,1000+J1856-J1855-O1855,J1856-J1855-O1855),""),""),""),""),"")</f>
        <v>#REF!</v>
      </c>
    </row>
    <row r="1856" s="1" customFormat="true" ht="15.75" hidden="false" customHeight="false" outlineLevel="0" collapsed="false">
      <c r="P1856" s="1" t="e">
        <f aca="false">IF(#REF!=#REF!,IF(K1856="Stroke",IF(K1857="Stroke",IF(#REF!=#REF!,IF(Q1856=Q1857,IF((J1857-J1856)&lt;0,1000+J1857-J1856-O1856,J1857-J1856-O1856),""),""),""),""),"")</f>
        <v>#REF!</v>
      </c>
    </row>
    <row r="1857" s="1" customFormat="true" ht="15.75" hidden="false" customHeight="false" outlineLevel="0" collapsed="false">
      <c r="P1857" s="1" t="e">
        <f aca="false">IF(#REF!=#REF!,IF(K1857="Stroke",IF(K1858="Stroke",IF(#REF!=#REF!,IF(Q1857=Q1858,IF((J1858-J1857)&lt;0,1000+J1858-J1857-O1857,J1858-J1857-O1857),""),""),""),""),"")</f>
        <v>#REF!</v>
      </c>
    </row>
    <row r="1858" s="1" customFormat="true" ht="15.75" hidden="false" customHeight="false" outlineLevel="0" collapsed="false">
      <c r="P1858" s="1" t="e">
        <f aca="false">IF(#REF!=#REF!,IF(K1858="Stroke",IF(K1859="Stroke",IF(#REF!=#REF!,IF(Q1858=Q1859,IF((J1859-J1858)&lt;0,1000+J1859-J1858-O1858,J1859-J1858-O1858),""),""),""),""),"")</f>
        <v>#REF!</v>
      </c>
    </row>
    <row r="1859" s="1" customFormat="true" ht="15.75" hidden="false" customHeight="false" outlineLevel="0" collapsed="false">
      <c r="P1859" s="1" t="e">
        <f aca="false">IF(#REF!=#REF!,IF(K1859="Stroke",IF(K1860="Stroke",IF(#REF!=#REF!,IF(Q1859=Q1860,IF((J1860-J1859)&lt;0,1000+J1860-J1859-O1859,J1860-J1859-O1859),""),""),""),""),"")</f>
        <v>#REF!</v>
      </c>
    </row>
    <row r="1860" s="1" customFormat="true" ht="15.75" hidden="false" customHeight="false" outlineLevel="0" collapsed="false">
      <c r="P1860" s="1" t="e">
        <f aca="false">IF(#REF!=#REF!,IF(K1860="Stroke",IF(K1861="Stroke",IF(#REF!=#REF!,IF(Q1860=Q1861,IF((J1861-J1860)&lt;0,1000+J1861-J1860-O1860,J1861-J1860-O1860),""),""),""),""),"")</f>
        <v>#REF!</v>
      </c>
    </row>
    <row r="1861" s="1" customFormat="true" ht="15.75" hidden="false" customHeight="false" outlineLevel="0" collapsed="false">
      <c r="P1861" s="1" t="e">
        <f aca="false">IF(#REF!=#REF!,IF(K1861="Stroke",IF(K1862="Stroke",IF(#REF!=#REF!,IF(Q1861=Q1862,IF((J1862-J1861)&lt;0,1000+J1862-J1861-O1861,J1862-J1861-O1861),""),""),""),""),"")</f>
        <v>#REF!</v>
      </c>
    </row>
    <row r="1862" s="1" customFormat="true" ht="15.75" hidden="false" customHeight="false" outlineLevel="0" collapsed="false">
      <c r="P1862" s="1" t="e">
        <f aca="false">IF(#REF!=#REF!,IF(K1862="Stroke",IF(K1863="Stroke",IF(#REF!=#REF!,IF(Q1862=Q1863,IF((J1863-J1862)&lt;0,1000+J1863-J1862-O1862,J1863-J1862-O1862),""),""),""),""),"")</f>
        <v>#REF!</v>
      </c>
    </row>
    <row r="1863" s="1" customFormat="true" ht="15.75" hidden="false" customHeight="false" outlineLevel="0" collapsed="false">
      <c r="P1863" s="1" t="e">
        <f aca="false">IF(#REF!=#REF!,IF(K1863="Stroke",IF(K1864="Stroke",IF(#REF!=#REF!,IF(Q1863=Q1864,IF((J1864-J1863)&lt;0,1000+J1864-J1863-O1863,J1864-J1863-O1863),""),""),""),""),"")</f>
        <v>#REF!</v>
      </c>
    </row>
    <row r="1864" s="1" customFormat="true" ht="15.75" hidden="false" customHeight="false" outlineLevel="0" collapsed="false">
      <c r="P1864" s="1" t="e">
        <f aca="false">IF(#REF!=#REF!,IF(K1864="Stroke",IF(K1865="Stroke",IF(#REF!=#REF!,IF(Q1864=Q1865,IF((J1865-J1864)&lt;0,1000+J1865-J1864-O1864,J1865-J1864-O1864),""),""),""),""),"")</f>
        <v>#REF!</v>
      </c>
    </row>
    <row r="1865" s="1" customFormat="true" ht="15.75" hidden="false" customHeight="false" outlineLevel="0" collapsed="false">
      <c r="P1865" s="1" t="e">
        <f aca="false">IF(#REF!=#REF!,IF(K1865="Stroke",IF(K1866="Stroke",IF(#REF!=#REF!,IF(Q1865=Q1866,IF((J1866-J1865)&lt;0,1000+J1866-J1865-O1865,J1866-J1865-O1865),""),""),""),""),"")</f>
        <v>#REF!</v>
      </c>
    </row>
    <row r="1866" s="1" customFormat="true" ht="15.75" hidden="false" customHeight="false" outlineLevel="0" collapsed="false">
      <c r="P1866" s="1" t="e">
        <f aca="false">IF(#REF!=#REF!,IF(K1866="Stroke",IF(K1867="Stroke",IF(#REF!=#REF!,IF(Q1866=Q1867,IF((J1867-J1866)&lt;0,1000+J1867-J1866-O1866,J1867-J1866-O1866),""),""),""),""),"")</f>
        <v>#REF!</v>
      </c>
    </row>
    <row r="1867" s="1" customFormat="true" ht="15.75" hidden="false" customHeight="false" outlineLevel="0" collapsed="false">
      <c r="P1867" s="1" t="e">
        <f aca="false">IF(#REF!=#REF!,IF(K1867="Stroke",IF(K1868="Stroke",IF(#REF!=#REF!,IF(Q1867=Q1868,IF((J1868-J1867)&lt;0,1000+J1868-J1867-O1867,J1868-J1867-O1867),""),""),""),""),"")</f>
        <v>#REF!</v>
      </c>
    </row>
    <row r="1868" s="1" customFormat="true" ht="15.75" hidden="false" customHeight="false" outlineLevel="0" collapsed="false">
      <c r="P1868" s="1" t="e">
        <f aca="false">IF(#REF!=#REF!,IF(K1868="Stroke",IF(K1869="Stroke",IF(#REF!=#REF!,IF(Q1868=Q1869,IF((J1869-J1868)&lt;0,1000+J1869-J1868-O1868,J1869-J1868-O1868),""),""),""),""),"")</f>
        <v>#REF!</v>
      </c>
    </row>
    <row r="1869" s="1" customFormat="true" ht="15.75" hidden="false" customHeight="false" outlineLevel="0" collapsed="false">
      <c r="P1869" s="1" t="e">
        <f aca="false">IF(#REF!=#REF!,IF(K1869="Stroke",IF(K1870="Stroke",IF(#REF!=#REF!,IF(Q1869=Q1870,IF((J1870-J1869)&lt;0,1000+J1870-J1869-O1869,J1870-J1869-O1869),""),""),""),""),"")</f>
        <v>#REF!</v>
      </c>
    </row>
    <row r="1870" s="1" customFormat="true" ht="15.75" hidden="false" customHeight="false" outlineLevel="0" collapsed="false">
      <c r="P1870" s="1" t="e">
        <f aca="false">IF(#REF!=#REF!,IF(K1870="Stroke",IF(K1871="Stroke",IF(#REF!=#REF!,IF(Q1870=Q1871,IF((J1871-J1870)&lt;0,1000+J1871-J1870-O1870,J1871-J1870-O1870),""),""),""),""),"")</f>
        <v>#REF!</v>
      </c>
    </row>
    <row r="1871" s="1" customFormat="true" ht="15.75" hidden="false" customHeight="false" outlineLevel="0" collapsed="false">
      <c r="P1871" s="1" t="e">
        <f aca="false">IF(#REF!=#REF!,IF(K1871="Stroke",IF(K1872="Stroke",IF(#REF!=#REF!,IF(Q1871=Q1872,IF((J1872-J1871)&lt;0,1000+J1872-J1871-O1871,J1872-J1871-O1871),""),""),""),""),"")</f>
        <v>#REF!</v>
      </c>
    </row>
    <row r="1872" s="1" customFormat="true" ht="15.75" hidden="false" customHeight="false" outlineLevel="0" collapsed="false">
      <c r="P1872" s="1" t="e">
        <f aca="false">IF(#REF!=#REF!,IF(K1872="Stroke",IF(K1873="Stroke",IF(#REF!=#REF!,IF(Q1872=Q1873,IF((J1873-J1872)&lt;0,1000+J1873-J1872-O1872,J1873-J1872-O1872),""),""),""),""),"")</f>
        <v>#REF!</v>
      </c>
    </row>
    <row r="1873" s="1" customFormat="true" ht="15.75" hidden="false" customHeight="false" outlineLevel="0" collapsed="false">
      <c r="P1873" s="1" t="e">
        <f aca="false">IF(#REF!=#REF!,IF(K1873="Stroke",IF(K1874="Stroke",IF(#REF!=#REF!,IF(Q1873=Q1874,IF((J1874-J1873)&lt;0,1000+J1874-J1873-O1873,J1874-J1873-O1873),""),""),""),""),"")</f>
        <v>#REF!</v>
      </c>
    </row>
    <row r="1874" s="1" customFormat="true" ht="15.75" hidden="false" customHeight="false" outlineLevel="0" collapsed="false">
      <c r="P1874" s="1" t="e">
        <f aca="false">IF(#REF!=#REF!,IF(K1874="Stroke",IF(K1875="Stroke",IF(#REF!=#REF!,IF(Q1874=Q1875,IF((J1875-J1874)&lt;0,1000+J1875-J1874-O1874,J1875-J1874-O1874),""),""),""),""),"")</f>
        <v>#REF!</v>
      </c>
    </row>
    <row r="1875" s="1" customFormat="true" ht="15.75" hidden="false" customHeight="false" outlineLevel="0" collapsed="false">
      <c r="P1875" s="1" t="e">
        <f aca="false">IF(#REF!=#REF!,IF(K1875="Stroke",IF(K1876="Stroke",IF(#REF!=#REF!,IF(Q1875=Q1876,IF((J1876-J1875)&lt;0,1000+J1876-J1875-O1875,J1876-J1875-O1875),""),""),""),""),"")</f>
        <v>#REF!</v>
      </c>
    </row>
    <row r="1876" s="1" customFormat="true" ht="15.75" hidden="false" customHeight="false" outlineLevel="0" collapsed="false">
      <c r="P1876" s="1" t="e">
        <f aca="false">IF(#REF!=#REF!,IF(K1876="Stroke",IF(K1877="Stroke",IF(#REF!=#REF!,IF(Q1876=Q1877,IF((J1877-J1876)&lt;0,1000+J1877-J1876-O1876,J1877-J1876-O1876),""),""),""),""),"")</f>
        <v>#REF!</v>
      </c>
    </row>
    <row r="1877" s="1" customFormat="true" ht="15.75" hidden="false" customHeight="false" outlineLevel="0" collapsed="false">
      <c r="P1877" s="1" t="e">
        <f aca="false">IF(#REF!=#REF!,IF(K1877="Stroke",IF(K1878="Stroke",IF(#REF!=#REF!,IF(Q1877=Q1878,IF((J1878-J1877)&lt;0,1000+J1878-J1877-O1877,J1878-J1877-O1877),""),""),""),""),"")</f>
        <v>#REF!</v>
      </c>
    </row>
    <row r="1878" s="1" customFormat="true" ht="15.75" hidden="false" customHeight="false" outlineLevel="0" collapsed="false">
      <c r="P1878" s="1" t="e">
        <f aca="false">IF(#REF!=#REF!,IF(K1878="Stroke",IF(K1879="Stroke",IF(#REF!=#REF!,IF(Q1878=Q1879,IF((J1879-J1878)&lt;0,1000+J1879-J1878-O1878,J1879-J1878-O1878),""),""),""),""),"")</f>
        <v>#REF!</v>
      </c>
    </row>
    <row r="1879" s="1" customFormat="true" ht="15.75" hidden="false" customHeight="false" outlineLevel="0" collapsed="false">
      <c r="P1879" s="1" t="e">
        <f aca="false">IF(#REF!=#REF!,IF(K1879="Stroke",IF(K1880="Stroke",IF(#REF!=#REF!,IF(Q1879=Q1880,IF((J1880-J1879)&lt;0,1000+J1880-J1879-O1879,J1880-J1879-O1879),""),""),""),""),"")</f>
        <v>#REF!</v>
      </c>
    </row>
    <row r="1880" s="1" customFormat="true" ht="15.75" hidden="false" customHeight="false" outlineLevel="0" collapsed="false">
      <c r="P1880" s="1" t="e">
        <f aca="false">IF(#REF!=#REF!,IF(K1880="Stroke",IF(K1881="Stroke",IF(#REF!=#REF!,IF(Q1880=Q1881,IF((J1881-J1880)&lt;0,1000+J1881-J1880-O1880,J1881-J1880-O1880),""),""),""),""),"")</f>
        <v>#REF!</v>
      </c>
    </row>
    <row r="1881" s="1" customFormat="true" ht="15.75" hidden="false" customHeight="false" outlineLevel="0" collapsed="false">
      <c r="P1881" s="1" t="e">
        <f aca="false">IF(#REF!=#REF!,IF(K1881="Stroke",IF(K1882="Stroke",IF(#REF!=#REF!,IF(Q1881=Q1882,IF((J1882-J1881)&lt;0,1000+J1882-J1881-O1881,J1882-J1881-O1881),""),""),""),""),"")</f>
        <v>#REF!</v>
      </c>
    </row>
    <row r="1882" s="1" customFormat="true" ht="15.75" hidden="false" customHeight="false" outlineLevel="0" collapsed="false">
      <c r="P1882" s="1" t="e">
        <f aca="false">IF(#REF!=#REF!,IF(K1882="Stroke",IF(K1883="Stroke",IF(#REF!=#REF!,IF(Q1882=Q1883,IF((J1883-J1882)&lt;0,1000+J1883-J1882-O1882,J1883-J1882-O1882),""),""),""),""),"")</f>
        <v>#REF!</v>
      </c>
    </row>
    <row r="1883" s="1" customFormat="true" ht="15.75" hidden="false" customHeight="false" outlineLevel="0" collapsed="false">
      <c r="P1883" s="1" t="e">
        <f aca="false">IF(#REF!=#REF!,IF(K1883="Stroke",IF(K1884="Stroke",IF(#REF!=#REF!,IF(Q1883=Q1884,IF((J1884-J1883)&lt;0,1000+J1884-J1883-O1883,J1884-J1883-O1883),""),""),""),""),"")</f>
        <v>#REF!</v>
      </c>
    </row>
    <row r="1884" s="1" customFormat="true" ht="15.75" hidden="false" customHeight="false" outlineLevel="0" collapsed="false">
      <c r="P1884" s="1" t="e">
        <f aca="false">IF(#REF!=#REF!,IF(K1884="Stroke",IF(K1885="Stroke",IF(#REF!=#REF!,IF(Q1884=Q1885,IF((J1885-J1884)&lt;0,1000+J1885-J1884-O1884,J1885-J1884-O1884),""),""),""),""),"")</f>
        <v>#REF!</v>
      </c>
    </row>
    <row r="1885" s="1" customFormat="true" ht="15.75" hidden="false" customHeight="false" outlineLevel="0" collapsed="false">
      <c r="P1885" s="1" t="e">
        <f aca="false">IF(#REF!=#REF!,IF(K1885="Stroke",IF(K1886="Stroke",IF(#REF!=#REF!,IF(Q1885=Q1886,IF((J1886-J1885)&lt;0,1000+J1886-J1885-O1885,J1886-J1885-O1885),""),""),""),""),"")</f>
        <v>#REF!</v>
      </c>
    </row>
    <row r="1886" s="1" customFormat="true" ht="15.75" hidden="false" customHeight="false" outlineLevel="0" collapsed="false">
      <c r="P1886" s="1" t="e">
        <f aca="false">IF(#REF!=#REF!,IF(K1886="Stroke",IF(K1887="Stroke",IF(#REF!=#REF!,IF(Q1886=Q1887,IF((J1887-J1886)&lt;0,1000+J1887-J1886-O1886,J1887-J1886-O1886),""),""),""),""),"")</f>
        <v>#REF!</v>
      </c>
    </row>
    <row r="1887" s="1" customFormat="true" ht="15.75" hidden="false" customHeight="false" outlineLevel="0" collapsed="false">
      <c r="P1887" s="1" t="e">
        <f aca="false">IF(#REF!=#REF!,IF(K1887="Stroke",IF(K1888="Stroke",IF(#REF!=#REF!,IF(Q1887=Q1888,IF((J1888-J1887)&lt;0,1000+J1888-J1887-O1887,J1888-J1887-O1887),""),""),""),""),"")</f>
        <v>#REF!</v>
      </c>
    </row>
    <row r="1888" s="1" customFormat="true" ht="15.75" hidden="false" customHeight="false" outlineLevel="0" collapsed="false">
      <c r="P1888" s="1" t="e">
        <f aca="false">IF(#REF!=#REF!,IF(K1888="Stroke",IF(K1889="Stroke",IF(#REF!=#REF!,IF(Q1888=Q1889,IF((J1889-J1888)&lt;0,1000+J1889-J1888-O1888,J1889-J1888-O1888),""),""),""),""),"")</f>
        <v>#REF!</v>
      </c>
    </row>
    <row r="1889" s="1" customFormat="true" ht="15.75" hidden="false" customHeight="false" outlineLevel="0" collapsed="false">
      <c r="P1889" s="1" t="e">
        <f aca="false">IF(#REF!=#REF!,IF(K1889="Stroke",IF(K1890="Stroke",IF(#REF!=#REF!,IF(Q1889=Q1890,IF((J1890-J1889)&lt;0,1000+J1890-J1889-O1889,J1890-J1889-O1889),""),""),""),""),"")</f>
        <v>#REF!</v>
      </c>
    </row>
    <row r="1890" s="1" customFormat="true" ht="15.75" hidden="false" customHeight="false" outlineLevel="0" collapsed="false">
      <c r="P1890" s="1" t="e">
        <f aca="false">IF(#REF!=#REF!,IF(K1890="Stroke",IF(K1891="Stroke",IF(#REF!=#REF!,IF(Q1890=Q1891,IF((J1891-J1890)&lt;0,1000+J1891-J1890-O1890,J1891-J1890-O1890),""),""),""),""),"")</f>
        <v>#REF!</v>
      </c>
    </row>
    <row r="1891" s="1" customFormat="true" ht="15.75" hidden="false" customHeight="false" outlineLevel="0" collapsed="false">
      <c r="P1891" s="1" t="e">
        <f aca="false">IF(#REF!=#REF!,IF(K1891="Stroke",IF(K1892="Stroke",IF(#REF!=#REF!,IF(Q1891=Q1892,IF((J1892-J1891)&lt;0,1000+J1892-J1891-O1891,J1892-J1891-O1891),""),""),""),""),"")</f>
        <v>#REF!</v>
      </c>
    </row>
    <row r="1892" s="1" customFormat="true" ht="15.75" hidden="false" customHeight="false" outlineLevel="0" collapsed="false">
      <c r="P1892" s="1" t="e">
        <f aca="false">IF(#REF!=#REF!,IF(K1892="Stroke",IF(K1893="Stroke",IF(#REF!=#REF!,IF(Q1892=Q1893,IF((J1893-J1892)&lt;0,1000+J1893-J1892-O1892,J1893-J1892-O1892),""),""),""),""),"")</f>
        <v>#REF!</v>
      </c>
    </row>
    <row r="1893" s="1" customFormat="true" ht="15.75" hidden="false" customHeight="false" outlineLevel="0" collapsed="false">
      <c r="P1893" s="1" t="e">
        <f aca="false">IF(#REF!=#REF!,IF(K1893="Stroke",IF(K1894="Stroke",IF(#REF!=#REF!,IF(Q1893=Q1894,IF((J1894-J1893)&lt;0,1000+J1894-J1893-O1893,J1894-J1893-O1893),""),""),""),""),"")</f>
        <v>#REF!</v>
      </c>
    </row>
    <row r="1894" s="1" customFormat="true" ht="15.75" hidden="false" customHeight="false" outlineLevel="0" collapsed="false">
      <c r="P1894" s="1" t="e">
        <f aca="false">IF(#REF!=#REF!,IF(K1894="Stroke",IF(K1895="Stroke",IF(#REF!=#REF!,IF(Q1894=Q1895,IF((J1895-J1894)&lt;0,1000+J1895-J1894-O1894,J1895-J1894-O1894),""),""),""),""),"")</f>
        <v>#REF!</v>
      </c>
    </row>
    <row r="1895" s="1" customFormat="true" ht="15.75" hidden="false" customHeight="false" outlineLevel="0" collapsed="false">
      <c r="P1895" s="1" t="e">
        <f aca="false">IF(#REF!=#REF!,IF(K1895="Stroke",IF(K1896="Stroke",IF(#REF!=#REF!,IF(Q1895=Q1896,IF((J1896-J1895)&lt;0,1000+J1896-J1895-O1895,J1896-J1895-O1895),""),""),""),""),"")</f>
        <v>#REF!</v>
      </c>
    </row>
    <row r="1896" s="1" customFormat="true" ht="15.75" hidden="false" customHeight="false" outlineLevel="0" collapsed="false">
      <c r="P1896" s="1" t="e">
        <f aca="false">IF(#REF!=#REF!,IF(K1896="Stroke",IF(K1897="Stroke",IF(#REF!=#REF!,IF(Q1896=Q1897,IF((J1897-J1896)&lt;0,1000+J1897-J1896-O1896,J1897-J1896-O1896),""),""),""),""),"")</f>
        <v>#REF!</v>
      </c>
    </row>
    <row r="1897" s="1" customFormat="true" ht="15.75" hidden="false" customHeight="false" outlineLevel="0" collapsed="false">
      <c r="P1897" s="1" t="e">
        <f aca="false">IF(#REF!=#REF!,IF(K1897="Stroke",IF(K1898="Stroke",IF(#REF!=#REF!,IF(Q1897=Q1898,IF((J1898-J1897)&lt;0,1000+J1898-J1897-O1897,J1898-J1897-O1897),""),""),""),""),"")</f>
        <v>#REF!</v>
      </c>
    </row>
    <row r="1898" s="1" customFormat="true" ht="15.75" hidden="false" customHeight="false" outlineLevel="0" collapsed="false">
      <c r="P1898" s="1" t="e">
        <f aca="false">IF(#REF!=#REF!,IF(K1898="Stroke",IF(K1899="Stroke",IF(#REF!=#REF!,IF(Q1898=Q1899,IF((J1899-J1898)&lt;0,1000+J1899-J1898-O1898,J1899-J1898-O1898),""),""),""),""),"")</f>
        <v>#REF!</v>
      </c>
    </row>
    <row r="1899" s="1" customFormat="true" ht="15.75" hidden="false" customHeight="false" outlineLevel="0" collapsed="false">
      <c r="P1899" s="1" t="e">
        <f aca="false">IF(#REF!=#REF!,IF(K1899="Stroke",IF(K1900="Stroke",IF(#REF!=#REF!,IF(Q1899=Q1900,IF((J1900-J1899)&lt;0,1000+J1900-J1899-O1899,J1900-J1899-O1899),""),""),""),""),"")</f>
        <v>#REF!</v>
      </c>
    </row>
    <row r="1900" s="1" customFormat="true" ht="15.75" hidden="false" customHeight="false" outlineLevel="0" collapsed="false">
      <c r="P1900" s="1" t="e">
        <f aca="false">IF(#REF!=#REF!,IF(K1900="Stroke",IF(K1901="Stroke",IF(#REF!=#REF!,IF(Q1900=Q1901,IF((J1901-J1900)&lt;0,1000+J1901-J1900-O1900,J1901-J1900-O1900),""),""),""),""),"")</f>
        <v>#REF!</v>
      </c>
    </row>
    <row r="1901" s="1" customFormat="true" ht="15.75" hidden="false" customHeight="false" outlineLevel="0" collapsed="false">
      <c r="P1901" s="1" t="e">
        <f aca="false">IF(#REF!=#REF!,IF(K1901="Stroke",IF(K1902="Stroke",IF(#REF!=#REF!,IF(Q1901=Q1902,IF((J1902-J1901)&lt;0,1000+J1902-J1901-O1901,J1902-J1901-O1901),""),""),""),""),"")</f>
        <v>#REF!</v>
      </c>
    </row>
    <row r="1902" s="1" customFormat="true" ht="15.75" hidden="false" customHeight="false" outlineLevel="0" collapsed="false">
      <c r="P1902" s="1" t="e">
        <f aca="false">IF(#REF!=#REF!,IF(K1902="Stroke",IF(K1903="Stroke",IF(#REF!=#REF!,IF(Q1902=Q1903,IF((J1903-J1902)&lt;0,1000+J1903-J1902-O1902,J1903-J1902-O1902),""),""),""),""),"")</f>
        <v>#REF!</v>
      </c>
    </row>
    <row r="1903" s="1" customFormat="true" ht="15.75" hidden="false" customHeight="false" outlineLevel="0" collapsed="false">
      <c r="P1903" s="1" t="e">
        <f aca="false">IF(#REF!=#REF!,IF(K1903="Stroke",IF(K1904="Stroke",IF(#REF!=#REF!,IF(Q1903=Q1904,IF((J1904-J1903)&lt;0,1000+J1904-J1903-O1903,J1904-J1903-O1903),""),""),""),""),"")</f>
        <v>#REF!</v>
      </c>
    </row>
    <row r="1904" s="1" customFormat="true" ht="15.75" hidden="false" customHeight="false" outlineLevel="0" collapsed="false">
      <c r="P1904" s="1" t="e">
        <f aca="false">IF(#REF!=#REF!,IF(K1904="Stroke",IF(K1905="Stroke",IF(#REF!=#REF!,IF(Q1904=Q1905,IF((J1905-J1904)&lt;0,1000+J1905-J1904-O1904,J1905-J1904-O1904),""),""),""),""),"")</f>
        <v>#REF!</v>
      </c>
    </row>
    <row r="1905" s="1" customFormat="true" ht="15.75" hidden="false" customHeight="false" outlineLevel="0" collapsed="false">
      <c r="P1905" s="1" t="e">
        <f aca="false">IF(#REF!=#REF!,IF(K1905="Stroke",IF(K1906="Stroke",IF(#REF!=#REF!,IF(Q1905=Q1906,IF((J1906-J1905)&lt;0,1000+J1906-J1905-O1905,J1906-J1905-O1905),""),""),""),""),"")</f>
        <v>#REF!</v>
      </c>
    </row>
    <row r="1906" s="1" customFormat="true" ht="15.75" hidden="false" customHeight="false" outlineLevel="0" collapsed="false">
      <c r="P1906" s="1" t="e">
        <f aca="false">IF(#REF!=#REF!,IF(K1906="Stroke",IF(K1907="Stroke",IF(#REF!=#REF!,IF(Q1906=Q1907,IF((J1907-J1906)&lt;0,1000+J1907-J1906-O1906,J1907-J1906-O1906),""),""),""),""),"")</f>
        <v>#REF!</v>
      </c>
    </row>
    <row r="1907" s="1" customFormat="true" ht="15.75" hidden="false" customHeight="false" outlineLevel="0" collapsed="false">
      <c r="P1907" s="1" t="e">
        <f aca="false">IF(#REF!=#REF!,IF(K1907="Stroke",IF(K1908="Stroke",IF(#REF!=#REF!,IF(Q1907=Q1908,IF((J1908-J1907)&lt;0,1000+J1908-J1907-O1907,J1908-J1907-O1907),""),""),""),""),"")</f>
        <v>#REF!</v>
      </c>
    </row>
    <row r="1908" s="1" customFormat="true" ht="15.75" hidden="false" customHeight="false" outlineLevel="0" collapsed="false">
      <c r="P1908" s="1" t="e">
        <f aca="false">IF(#REF!=#REF!,IF(K1908="Stroke",IF(K1909="Stroke",IF(#REF!=#REF!,IF(Q1908=Q1909,IF((J1909-J1908)&lt;0,1000+J1909-J1908-O1908,J1909-J1908-O1908),""),""),""),""),"")</f>
        <v>#REF!</v>
      </c>
    </row>
    <row r="1909" s="1" customFormat="true" ht="15.75" hidden="false" customHeight="false" outlineLevel="0" collapsed="false">
      <c r="P1909" s="1" t="e">
        <f aca="false">IF(#REF!=#REF!,IF(K1909="Stroke",IF(K1910="Stroke",IF(#REF!=#REF!,IF(Q1909=Q1910,IF((J1910-J1909)&lt;0,1000+J1910-J1909-O1909,J1910-J1909-O1909),""),""),""),""),"")</f>
        <v>#REF!</v>
      </c>
    </row>
    <row r="1910" s="1" customFormat="true" ht="15.75" hidden="false" customHeight="false" outlineLevel="0" collapsed="false">
      <c r="P1910" s="1" t="e">
        <f aca="false">IF(#REF!=#REF!,IF(K1910="Stroke",IF(K1911="Stroke",IF(#REF!=#REF!,IF(Q1910=Q1911,IF((J1911-J1910)&lt;0,1000+J1911-J1910-O1910,J1911-J1910-O1910),""),""),""),""),"")</f>
        <v>#REF!</v>
      </c>
    </row>
    <row r="1911" s="1" customFormat="true" ht="15.75" hidden="false" customHeight="false" outlineLevel="0" collapsed="false">
      <c r="P1911" s="1" t="e">
        <f aca="false">IF(#REF!=#REF!,IF(K1911="Stroke",IF(K1912="Stroke",IF(#REF!=#REF!,IF(Q1911=Q1912,IF((J1912-J1911)&lt;0,1000+J1912-J1911-O1911,J1912-J1911-O1911),""),""),""),""),"")</f>
        <v>#REF!</v>
      </c>
    </row>
    <row r="1912" s="1" customFormat="true" ht="15.75" hidden="false" customHeight="false" outlineLevel="0" collapsed="false">
      <c r="P1912" s="1" t="e">
        <f aca="false">IF(#REF!=#REF!,IF(K1912="Stroke",IF(K1913="Stroke",IF(#REF!=#REF!,IF(Q1912=Q1913,IF((J1913-J1912)&lt;0,1000+J1913-J1912-O1912,J1913-J1912-O1912),""),""),""),""),"")</f>
        <v>#REF!</v>
      </c>
    </row>
    <row r="1913" s="1" customFormat="true" ht="15.75" hidden="false" customHeight="false" outlineLevel="0" collapsed="false">
      <c r="P1913" s="1" t="e">
        <f aca="false">IF(#REF!=#REF!,IF(K1913="Stroke",IF(K1914="Stroke",IF(#REF!=#REF!,IF(Q1913=Q1914,IF((J1914-J1913)&lt;0,1000+J1914-J1913-O1913,J1914-J1913-O1913),""),""),""),""),"")</f>
        <v>#REF!</v>
      </c>
    </row>
    <row r="1914" s="1" customFormat="true" ht="15.75" hidden="false" customHeight="false" outlineLevel="0" collapsed="false">
      <c r="P1914" s="1" t="e">
        <f aca="false">IF(#REF!=#REF!,IF(K1914="Stroke",IF(K1915="Stroke",IF(#REF!=#REF!,IF(Q1914=Q1915,IF((J1915-J1914)&lt;0,1000+J1915-J1914-O1914,J1915-J1914-O1914),""),""),""),""),"")</f>
        <v>#REF!</v>
      </c>
    </row>
    <row r="1915" s="1" customFormat="true" ht="15.75" hidden="false" customHeight="false" outlineLevel="0" collapsed="false">
      <c r="P1915" s="1" t="e">
        <f aca="false">IF(#REF!=#REF!,IF(K1915="Stroke",IF(K1916="Stroke",IF(#REF!=#REF!,IF(Q1915=Q1916,IF((J1916-J1915)&lt;0,1000+J1916-J1915-O1915,J1916-J1915-O1915),""),""),""),""),"")</f>
        <v>#REF!</v>
      </c>
    </row>
    <row r="1916" s="1" customFormat="true" ht="15.75" hidden="false" customHeight="false" outlineLevel="0" collapsed="false">
      <c r="P1916" s="1" t="e">
        <f aca="false">IF(#REF!=#REF!,IF(K1916="Stroke",IF(K1917="Stroke",IF(#REF!=#REF!,IF(Q1916=Q1917,IF((J1917-J1916)&lt;0,1000+J1917-J1916-O1916,J1917-J1916-O1916),""),""),""),""),"")</f>
        <v>#REF!</v>
      </c>
    </row>
    <row r="1917" s="1" customFormat="true" ht="15.75" hidden="false" customHeight="false" outlineLevel="0" collapsed="false">
      <c r="P1917" s="1" t="e">
        <f aca="false">IF(#REF!=#REF!,IF(K1917="Stroke",IF(K1918="Stroke",IF(#REF!=#REF!,IF(Q1917=Q1918,IF((J1918-J1917)&lt;0,1000+J1918-J1917-O1917,J1918-J1917-O1917),""),""),""),""),"")</f>
        <v>#REF!</v>
      </c>
    </row>
    <row r="1918" s="1" customFormat="true" ht="15.75" hidden="false" customHeight="false" outlineLevel="0" collapsed="false">
      <c r="P1918" s="1" t="e">
        <f aca="false">IF(#REF!=#REF!,IF(K1918="Stroke",IF(K1919="Stroke",IF(#REF!=#REF!,IF(Q1918=Q1919,IF((J1919-J1918)&lt;0,1000+J1919-J1918-O1918,J1919-J1918-O1918),""),""),""),""),"")</f>
        <v>#REF!</v>
      </c>
    </row>
    <row r="1919" s="1" customFormat="true" ht="15.75" hidden="false" customHeight="false" outlineLevel="0" collapsed="false">
      <c r="P1919" s="1" t="e">
        <f aca="false">IF(#REF!=#REF!,IF(K1919="Stroke",IF(K1920="Stroke",IF(#REF!=#REF!,IF(Q1919=Q1920,IF((J1920-J1919)&lt;0,1000+J1920-J1919-O1919,J1920-J1919-O1919),""),""),""),""),"")</f>
        <v>#REF!</v>
      </c>
    </row>
    <row r="1920" s="1" customFormat="true" ht="15.75" hidden="false" customHeight="false" outlineLevel="0" collapsed="false">
      <c r="P1920" s="1" t="e">
        <f aca="false">IF(#REF!=#REF!,IF(K1920="Stroke",IF(K1921="Stroke",IF(#REF!=#REF!,IF(Q1920=Q1921,IF((J1921-J1920)&lt;0,1000+J1921-J1920-O1920,J1921-J1920-O1920),""),""),""),""),"")</f>
        <v>#REF!</v>
      </c>
    </row>
    <row r="1921" s="1" customFormat="true" ht="15.75" hidden="false" customHeight="false" outlineLevel="0" collapsed="false">
      <c r="P1921" s="1" t="e">
        <f aca="false">IF(#REF!=#REF!,IF(K1921="Stroke",IF(K1922="Stroke",IF(#REF!=#REF!,IF(Q1921=Q1922,IF((J1922-J1921)&lt;0,1000+J1922-J1921-O1921,J1922-J1921-O1921),""),""),""),""),"")</f>
        <v>#REF!</v>
      </c>
    </row>
    <row r="1922" s="1" customFormat="true" ht="15.75" hidden="false" customHeight="false" outlineLevel="0" collapsed="false">
      <c r="P1922" s="1" t="e">
        <f aca="false">IF(#REF!=#REF!,IF(K1922="Stroke",IF(K1923="Stroke",IF(#REF!=#REF!,IF(Q1922=Q1923,IF((J1923-J1922)&lt;0,1000+J1923-J1922-O1922,J1923-J1922-O1922),""),""),""),""),"")</f>
        <v>#REF!</v>
      </c>
    </row>
    <row r="1923" s="1" customFormat="true" ht="15.75" hidden="false" customHeight="false" outlineLevel="0" collapsed="false">
      <c r="P1923" s="1" t="e">
        <f aca="false">IF(#REF!=#REF!,IF(K1923="Stroke",IF(K1924="Stroke",IF(#REF!=#REF!,IF(Q1923=Q1924,IF((J1924-J1923)&lt;0,1000+J1924-J1923-O1923,J1924-J1923-O1923),""),""),""),""),"")</f>
        <v>#REF!</v>
      </c>
    </row>
    <row r="1924" s="1" customFormat="true" ht="15.75" hidden="false" customHeight="false" outlineLevel="0" collapsed="false">
      <c r="P1924" s="1" t="e">
        <f aca="false">IF(#REF!=#REF!,IF(K1924="Stroke",IF(K1925="Stroke",IF(#REF!=#REF!,IF(Q1924=Q1925,IF((J1925-J1924)&lt;0,1000+J1925-J1924-O1924,J1925-J1924-O1924),""),""),""),""),"")</f>
        <v>#REF!</v>
      </c>
    </row>
    <row r="1925" s="1" customFormat="true" ht="15.75" hidden="false" customHeight="false" outlineLevel="0" collapsed="false">
      <c r="P1925" s="1" t="e">
        <f aca="false">IF(#REF!=#REF!,IF(K1925="Stroke",IF(K1926="Stroke",IF(#REF!=#REF!,IF(Q1925=Q1926,IF((J1926-J1925)&lt;0,1000+J1926-J1925-O1925,J1926-J1925-O1925),""),""),""),""),"")</f>
        <v>#REF!</v>
      </c>
    </row>
    <row r="1926" s="1" customFormat="true" ht="15.75" hidden="false" customHeight="false" outlineLevel="0" collapsed="false">
      <c r="P1926" s="1" t="e">
        <f aca="false">IF(#REF!=#REF!,IF(K1926="Stroke",IF(K1927="Stroke",IF(#REF!=#REF!,IF(Q1926=Q1927,IF((J1927-J1926)&lt;0,1000+J1927-J1926-O1926,J1927-J1926-O1926),""),""),""),""),"")</f>
        <v>#REF!</v>
      </c>
    </row>
    <row r="1927" s="1" customFormat="true" ht="15.75" hidden="false" customHeight="false" outlineLevel="0" collapsed="false">
      <c r="P1927" s="1" t="e">
        <f aca="false">IF(#REF!=#REF!,IF(K1927="Stroke",IF(K1928="Stroke",IF(#REF!=#REF!,IF(Q1927=Q1928,IF((J1928-J1927)&lt;0,1000+J1928-J1927-O1927,J1928-J1927-O1927),""),""),""),""),"")</f>
        <v>#REF!</v>
      </c>
    </row>
    <row r="1928" s="1" customFormat="true" ht="15.75" hidden="false" customHeight="false" outlineLevel="0" collapsed="false">
      <c r="P1928" s="1" t="e">
        <f aca="false">IF(#REF!=#REF!,IF(K1928="Stroke",IF(K1929="Stroke",IF(#REF!=#REF!,IF(Q1928=Q1929,IF((J1929-J1928)&lt;0,1000+J1929-J1928-O1928,J1929-J1928-O1928),""),""),""),""),"")</f>
        <v>#REF!</v>
      </c>
    </row>
    <row r="1929" s="1" customFormat="true" ht="15.75" hidden="false" customHeight="false" outlineLevel="0" collapsed="false">
      <c r="P1929" s="1" t="e">
        <f aca="false">IF(#REF!=#REF!,IF(K1929="Stroke",IF(K1930="Stroke",IF(#REF!=#REF!,IF(Q1929=Q1930,IF((J1930-J1929)&lt;0,1000+J1930-J1929-O1929,J1930-J1929-O1929),""),""),""),""),"")</f>
        <v>#REF!</v>
      </c>
    </row>
    <row r="1930" s="1" customFormat="true" ht="15.75" hidden="false" customHeight="false" outlineLevel="0" collapsed="false">
      <c r="P1930" s="1" t="e">
        <f aca="false">IF(#REF!=#REF!,IF(K1930="Stroke",IF(K1931="Stroke",IF(#REF!=#REF!,IF(Q1930=Q1931,IF((J1931-J1930)&lt;0,1000+J1931-J1930-O1930,J1931-J1930-O1930),""),""),""),""),"")</f>
        <v>#REF!</v>
      </c>
    </row>
    <row r="1931" s="1" customFormat="true" ht="15.75" hidden="false" customHeight="false" outlineLevel="0" collapsed="false">
      <c r="P1931" s="1" t="e">
        <f aca="false">IF(#REF!=#REF!,IF(K1931="Stroke",IF(K1932="Stroke",IF(#REF!=#REF!,IF(Q1931=Q1932,IF((J1932-J1931)&lt;0,1000+J1932-J1931-O1931,J1932-J1931-O1931),""),""),""),""),"")</f>
        <v>#REF!</v>
      </c>
    </row>
    <row r="1932" s="1" customFormat="true" ht="15.75" hidden="false" customHeight="false" outlineLevel="0" collapsed="false">
      <c r="P1932" s="1" t="e">
        <f aca="false">IF(#REF!=#REF!,IF(K1932="Stroke",IF(K1933="Stroke",IF(#REF!=#REF!,IF(Q1932=Q1933,IF((J1933-J1932)&lt;0,1000+J1933-J1932-O1932,J1933-J1932-O1932),""),""),""),""),"")</f>
        <v>#REF!</v>
      </c>
    </row>
    <row r="1933" s="1" customFormat="true" ht="15.75" hidden="false" customHeight="false" outlineLevel="0" collapsed="false">
      <c r="P1933" s="1" t="e">
        <f aca="false">IF(#REF!=#REF!,IF(K1933="Stroke",IF(K1934="Stroke",IF(#REF!=#REF!,IF(Q1933=Q1934,IF((J1934-J1933)&lt;0,1000+J1934-J1933-O1933,J1934-J1933-O1933),""),""),""),""),"")</f>
        <v>#REF!</v>
      </c>
    </row>
    <row r="1934" s="1" customFormat="true" ht="15.75" hidden="false" customHeight="false" outlineLevel="0" collapsed="false">
      <c r="P1934" s="1" t="e">
        <f aca="false">IF(#REF!=#REF!,IF(K1934="Stroke",IF(K1935="Stroke",IF(#REF!=#REF!,IF(Q1934=Q1935,IF((J1935-J1934)&lt;0,1000+J1935-J1934-O1934,J1935-J1934-O1934),""),""),""),""),"")</f>
        <v>#REF!</v>
      </c>
    </row>
    <row r="1935" s="1" customFormat="true" ht="15.75" hidden="false" customHeight="false" outlineLevel="0" collapsed="false">
      <c r="P1935" s="1" t="e">
        <f aca="false">IF(#REF!=#REF!,IF(K1935="Stroke",IF(K1936="Stroke",IF(#REF!=#REF!,IF(Q1935=Q1936,IF((J1936-J1935)&lt;0,1000+J1936-J1935-O1935,J1936-J1935-O1935),""),""),""),""),"")</f>
        <v>#REF!</v>
      </c>
    </row>
    <row r="1936" s="1" customFormat="true" ht="15.75" hidden="false" customHeight="false" outlineLevel="0" collapsed="false">
      <c r="P1936" s="1" t="e">
        <f aca="false">IF(#REF!=#REF!,IF(K1936="Stroke",IF(K1937="Stroke",IF(#REF!=#REF!,IF(Q1936=Q1937,IF((J1937-J1936)&lt;0,1000+J1937-J1936-O1936,J1937-J1936-O1936),""),""),""),""),"")</f>
        <v>#REF!</v>
      </c>
    </row>
    <row r="1937" s="1" customFormat="true" ht="15.75" hidden="false" customHeight="false" outlineLevel="0" collapsed="false">
      <c r="P1937" s="1" t="e">
        <f aca="false">IF(#REF!=#REF!,IF(K1937="Stroke",IF(K1938="Stroke",IF(#REF!=#REF!,IF(Q1937=Q1938,IF((J1938-J1937)&lt;0,1000+J1938-J1937-O1937,J1938-J1937-O1937),""),""),""),""),"")</f>
        <v>#REF!</v>
      </c>
    </row>
    <row r="1938" s="1" customFormat="true" ht="15.75" hidden="false" customHeight="false" outlineLevel="0" collapsed="false">
      <c r="P1938" s="1" t="e">
        <f aca="false">IF(#REF!=#REF!,IF(K1938="Stroke",IF(K1939="Stroke",IF(#REF!=#REF!,IF(Q1938=Q1939,IF((J1939-J1938)&lt;0,1000+J1939-J1938-O1938,J1939-J1938-O1938),""),""),""),""),"")</f>
        <v>#REF!</v>
      </c>
    </row>
    <row r="1939" s="1" customFormat="true" ht="15.75" hidden="false" customHeight="false" outlineLevel="0" collapsed="false">
      <c r="P1939" s="1" t="e">
        <f aca="false">IF(#REF!=#REF!,IF(K1939="Stroke",IF(K1940="Stroke",IF(#REF!=#REF!,IF(Q1939=Q1940,IF((J1940-J1939)&lt;0,1000+J1940-J1939-O1939,J1940-J1939-O1939),""),""),""),""),"")</f>
        <v>#REF!</v>
      </c>
    </row>
    <row r="1940" s="1" customFormat="true" ht="15.75" hidden="false" customHeight="false" outlineLevel="0" collapsed="false">
      <c r="P1940" s="1" t="e">
        <f aca="false">IF(#REF!=#REF!,IF(K1940="Stroke",IF(K1941="Stroke",IF(#REF!=#REF!,IF(Q1940=Q1941,IF((J1941-J1940)&lt;0,1000+J1941-J1940-O1940,J1941-J1940-O1940),""),""),""),""),"")</f>
        <v>#REF!</v>
      </c>
    </row>
    <row r="1941" s="1" customFormat="true" ht="15.75" hidden="false" customHeight="false" outlineLevel="0" collapsed="false">
      <c r="P1941" s="1" t="e">
        <f aca="false">IF(#REF!=#REF!,IF(K1941="Stroke",IF(K1942="Stroke",IF(#REF!=#REF!,IF(Q1941=Q1942,IF((J1942-J1941)&lt;0,1000+J1942-J1941-O1941,J1942-J1941-O1941),""),""),""),""),"")</f>
        <v>#REF!</v>
      </c>
    </row>
    <row r="1942" s="1" customFormat="true" ht="15.75" hidden="false" customHeight="false" outlineLevel="0" collapsed="false">
      <c r="P1942" s="1" t="e">
        <f aca="false">IF(#REF!=#REF!,IF(K1942="Stroke",IF(K1943="Stroke",IF(#REF!=#REF!,IF(Q1942=Q1943,IF((J1943-J1942)&lt;0,1000+J1943-J1942-O1942,J1943-J1942-O1942),""),""),""),""),"")</f>
        <v>#REF!</v>
      </c>
    </row>
    <row r="1943" s="1" customFormat="true" ht="15.75" hidden="false" customHeight="false" outlineLevel="0" collapsed="false">
      <c r="P1943" s="1" t="e">
        <f aca="false">IF(#REF!=#REF!,IF(K1943="Stroke",IF(K1944="Stroke",IF(#REF!=#REF!,IF(Q1943=Q1944,IF((J1944-J1943)&lt;0,1000+J1944-J1943-O1943,J1944-J1943-O1943),""),""),""),""),"")</f>
        <v>#REF!</v>
      </c>
    </row>
    <row r="1944" s="1" customFormat="true" ht="15.75" hidden="false" customHeight="false" outlineLevel="0" collapsed="false">
      <c r="P1944" s="1" t="e">
        <f aca="false">IF(#REF!=#REF!,IF(K1944="Stroke",IF(K1945="Stroke",IF(#REF!=#REF!,IF(Q1944=Q1945,IF((J1945-J1944)&lt;0,1000+J1945-J1944-O1944,J1945-J1944-O1944),""),""),""),""),"")</f>
        <v>#REF!</v>
      </c>
    </row>
    <row r="1945" s="1" customFormat="true" ht="15.75" hidden="false" customHeight="false" outlineLevel="0" collapsed="false">
      <c r="P1945" s="1" t="e">
        <f aca="false">IF(#REF!=#REF!,IF(K1945="Stroke",IF(K1946="Stroke",IF(#REF!=#REF!,IF(Q1945=Q1946,IF((J1946-J1945)&lt;0,1000+J1946-J1945-O1945,J1946-J1945-O1945),""),""),""),""),"")</f>
        <v>#REF!</v>
      </c>
    </row>
    <row r="1946" s="1" customFormat="true" ht="15.75" hidden="false" customHeight="false" outlineLevel="0" collapsed="false">
      <c r="P1946" s="1" t="e">
        <f aca="false">IF(#REF!=#REF!,IF(K1946="Stroke",IF(K1947="Stroke",IF(#REF!=#REF!,IF(Q1946=Q1947,IF((J1947-J1946)&lt;0,1000+J1947-J1946-O1946,J1947-J1946-O1946),""),""),""),""),"")</f>
        <v>#REF!</v>
      </c>
    </row>
    <row r="1947" s="1" customFormat="true" ht="15.75" hidden="false" customHeight="false" outlineLevel="0" collapsed="false">
      <c r="P1947" s="1" t="e">
        <f aca="false">IF(#REF!=#REF!,IF(K1947="Stroke",IF(K1948="Stroke",IF(#REF!=#REF!,IF(Q1947=Q1948,IF((J1948-J1947)&lt;0,1000+J1948-J1947-O1947,J1948-J1947-O1947),""),""),""),""),"")</f>
        <v>#REF!</v>
      </c>
    </row>
    <row r="1948" s="1" customFormat="true" ht="15.75" hidden="false" customHeight="false" outlineLevel="0" collapsed="false">
      <c r="P1948" s="1" t="e">
        <f aca="false">IF(#REF!=#REF!,IF(K1948="Stroke",IF(K1949="Stroke",IF(#REF!=#REF!,IF(Q1948=Q1949,IF((J1949-J1948)&lt;0,1000+J1949-J1948-O1948,J1949-J1948-O1948),""),""),""),""),"")</f>
        <v>#REF!</v>
      </c>
    </row>
    <row r="1949" s="1" customFormat="true" ht="15.75" hidden="false" customHeight="false" outlineLevel="0" collapsed="false">
      <c r="P1949" s="1" t="e">
        <f aca="false">IF(#REF!=#REF!,IF(K1949="Stroke",IF(K1950="Stroke",IF(#REF!=#REF!,IF(Q1949=Q1950,IF((J1950-J1949)&lt;0,1000+J1950-J1949-O1949,J1950-J1949-O1949),""),""),""),""),"")</f>
        <v>#REF!</v>
      </c>
    </row>
    <row r="1950" s="1" customFormat="true" ht="15.75" hidden="false" customHeight="false" outlineLevel="0" collapsed="false">
      <c r="P1950" s="1" t="e">
        <f aca="false">IF(#REF!=#REF!,IF(K1950="Stroke",IF(K1951="Stroke",IF(#REF!=#REF!,IF(Q1950=Q1951,IF((J1951-J1950)&lt;0,1000+J1951-J1950-O1950,J1951-J1950-O1950),""),""),""),""),"")</f>
        <v>#REF!</v>
      </c>
    </row>
    <row r="1951" s="1" customFormat="true" ht="15.75" hidden="false" customHeight="false" outlineLevel="0" collapsed="false">
      <c r="P1951" s="1" t="e">
        <f aca="false">IF(#REF!=#REF!,IF(K1951="Stroke",IF(K1952="Stroke",IF(#REF!=#REF!,IF(Q1951=Q1952,IF((J1952-J1951)&lt;0,1000+J1952-J1951-O1951,J1952-J1951-O1951),""),""),""),""),"")</f>
        <v>#REF!</v>
      </c>
    </row>
    <row r="1952" s="1" customFormat="true" ht="15.75" hidden="false" customHeight="false" outlineLevel="0" collapsed="false">
      <c r="P1952" s="1" t="e">
        <f aca="false">IF(#REF!=#REF!,IF(K1952="Stroke",IF(K1953="Stroke",IF(#REF!=#REF!,IF(Q1952=Q1953,IF((J1953-J1952)&lt;0,1000+J1953-J1952-O1952,J1953-J1952-O1952),""),""),""),""),"")</f>
        <v>#REF!</v>
      </c>
    </row>
    <row r="1953" s="1" customFormat="true" ht="15.75" hidden="false" customHeight="false" outlineLevel="0" collapsed="false">
      <c r="P1953" s="1" t="e">
        <f aca="false">IF(#REF!=#REF!,IF(K1953="Stroke",IF(K1954="Stroke",IF(#REF!=#REF!,IF(Q1953=Q1954,IF((J1954-J1953)&lt;0,1000+J1954-J1953-O1953,J1954-J1953-O1953),""),""),""),""),"")</f>
        <v>#REF!</v>
      </c>
    </row>
    <row r="1954" s="1" customFormat="true" ht="15.75" hidden="false" customHeight="false" outlineLevel="0" collapsed="false">
      <c r="P1954" s="1" t="e">
        <f aca="false">IF(#REF!=#REF!,IF(K1954="Stroke",IF(K1955="Stroke",IF(#REF!=#REF!,IF(Q1954=Q1955,IF((J1955-J1954)&lt;0,1000+J1955-J1954-O1954,J1955-J1954-O1954),""),""),""),""),"")</f>
        <v>#REF!</v>
      </c>
    </row>
    <row r="1955" s="1" customFormat="true" ht="15.75" hidden="false" customHeight="false" outlineLevel="0" collapsed="false">
      <c r="P1955" s="1" t="e">
        <f aca="false">IF(#REF!=#REF!,IF(K1955="Stroke",IF(K1956="Stroke",IF(#REF!=#REF!,IF(Q1955=Q1956,IF((J1956-J1955)&lt;0,1000+J1956-J1955-O1955,J1956-J1955-O1955),""),""),""),""),"")</f>
        <v>#REF!</v>
      </c>
    </row>
    <row r="1956" s="1" customFormat="true" ht="15.75" hidden="false" customHeight="false" outlineLevel="0" collapsed="false">
      <c r="P1956" s="1" t="e">
        <f aca="false">IF(#REF!=#REF!,IF(K1956="Stroke",IF(K1957="Stroke",IF(#REF!=#REF!,IF(Q1956=Q1957,IF((J1957-J1956)&lt;0,1000+J1957-J1956-O1956,J1957-J1956-O1956),""),""),""),""),"")</f>
        <v>#REF!</v>
      </c>
    </row>
    <row r="1957" s="1" customFormat="true" ht="15.75" hidden="false" customHeight="false" outlineLevel="0" collapsed="false">
      <c r="P1957" s="1" t="e">
        <f aca="false">IF(#REF!=#REF!,IF(K1957="Stroke",IF(K1958="Stroke",IF(#REF!=#REF!,IF(Q1957=Q1958,IF((J1958-J1957)&lt;0,1000+J1958-J1957-O1957,J1958-J1957-O1957),""),""),""),""),"")</f>
        <v>#REF!</v>
      </c>
    </row>
    <row r="1958" s="1" customFormat="true" ht="15.75" hidden="false" customHeight="false" outlineLevel="0" collapsed="false">
      <c r="P1958" s="1" t="e">
        <f aca="false">IF(#REF!=#REF!,IF(K1958="Stroke",IF(K1959="Stroke",IF(#REF!=#REF!,IF(Q1958=Q1959,IF((J1959-J1958)&lt;0,1000+J1959-J1958-O1958,J1959-J1958-O1958),""),""),""),""),"")</f>
        <v>#REF!</v>
      </c>
    </row>
    <row r="1959" s="1" customFormat="true" ht="15.75" hidden="false" customHeight="false" outlineLevel="0" collapsed="false">
      <c r="P1959" s="1" t="e">
        <f aca="false">IF(#REF!=#REF!,IF(K1959="Stroke",IF(K1960="Stroke",IF(#REF!=#REF!,IF(Q1959=Q1960,IF((J1960-J1959)&lt;0,1000+J1960-J1959-O1959,J1960-J1959-O1959),""),""),""),""),"")</f>
        <v>#REF!</v>
      </c>
    </row>
    <row r="1960" s="1" customFormat="true" ht="15.75" hidden="false" customHeight="false" outlineLevel="0" collapsed="false">
      <c r="P1960" s="1" t="e">
        <f aca="false">IF(#REF!=#REF!,IF(K1960="Stroke",IF(K1961="Stroke",IF(#REF!=#REF!,IF(Q1960=Q1961,IF((J1961-J1960)&lt;0,1000+J1961-J1960-O1960,J1961-J1960-O1960),""),""),""),""),"")</f>
        <v>#REF!</v>
      </c>
    </row>
    <row r="1961" s="1" customFormat="true" ht="15.75" hidden="false" customHeight="false" outlineLevel="0" collapsed="false">
      <c r="P1961" s="1" t="e">
        <f aca="false">IF(#REF!=#REF!,IF(K1961="Stroke",IF(K1962="Stroke",IF(#REF!=#REF!,IF(Q1961=Q1962,IF((J1962-J1961)&lt;0,1000+J1962-J1961-O1961,J1962-J1961-O1961),""),""),""),""),"")</f>
        <v>#REF!</v>
      </c>
    </row>
    <row r="1962" s="1" customFormat="true" ht="15.75" hidden="false" customHeight="false" outlineLevel="0" collapsed="false">
      <c r="P1962" s="1" t="e">
        <f aca="false">IF(#REF!=#REF!,IF(K1962="Stroke",IF(K1963="Stroke",IF(#REF!=#REF!,IF(Q1962=Q1963,IF((J1963-J1962)&lt;0,1000+J1963-J1962-O1962,J1963-J1962-O1962),""),""),""),""),"")</f>
        <v>#REF!</v>
      </c>
    </row>
    <row r="1963" s="1" customFormat="true" ht="15.75" hidden="false" customHeight="false" outlineLevel="0" collapsed="false">
      <c r="P1963" s="1" t="e">
        <f aca="false">IF(#REF!=#REF!,IF(K1963="Stroke",IF(K1964="Stroke",IF(#REF!=#REF!,IF(Q1963=Q1964,IF((J1964-J1963)&lt;0,1000+J1964-J1963-O1963,J1964-J1963-O1963),""),""),""),""),"")</f>
        <v>#REF!</v>
      </c>
    </row>
    <row r="1964" s="1" customFormat="true" ht="15.75" hidden="false" customHeight="false" outlineLevel="0" collapsed="false">
      <c r="P1964" s="1" t="e">
        <f aca="false">IF(#REF!=#REF!,IF(K1964="Stroke",IF(K1965="Stroke",IF(#REF!=#REF!,IF(Q1964=Q1965,IF((J1965-J1964)&lt;0,1000+J1965-J1964-O1964,J1965-J1964-O1964),""),""),""),""),"")</f>
        <v>#REF!</v>
      </c>
    </row>
    <row r="1965" s="1" customFormat="true" ht="15.75" hidden="false" customHeight="false" outlineLevel="0" collapsed="false">
      <c r="P1965" s="1" t="e">
        <f aca="false">IF(#REF!=#REF!,IF(K1965="Stroke",IF(K1966="Stroke",IF(#REF!=#REF!,IF(Q1965=Q1966,IF((J1966-J1965)&lt;0,1000+J1966-J1965-O1965,J1966-J1965-O1965),""),""),""),""),"")</f>
        <v>#REF!</v>
      </c>
    </row>
    <row r="1966" s="1" customFormat="true" ht="15.75" hidden="false" customHeight="false" outlineLevel="0" collapsed="false">
      <c r="P1966" s="1" t="e">
        <f aca="false">IF(#REF!=#REF!,IF(K1966="Stroke",IF(K1967="Stroke",IF(#REF!=#REF!,IF(Q1966=Q1967,IF((J1967-J1966)&lt;0,1000+J1967-J1966-O1966,J1967-J1966-O1966),""),""),""),""),"")</f>
        <v>#REF!</v>
      </c>
    </row>
    <row r="1967" s="1" customFormat="true" ht="15.75" hidden="false" customHeight="false" outlineLevel="0" collapsed="false">
      <c r="P1967" s="1" t="e">
        <f aca="false">IF(#REF!=#REF!,IF(K1967="Stroke",IF(K1968="Stroke",IF(#REF!=#REF!,IF(Q1967=Q1968,IF((J1968-J1967)&lt;0,1000+J1968-J1967-O1967,J1968-J1967-O1967),""),""),""),""),"")</f>
        <v>#REF!</v>
      </c>
    </row>
    <row r="1968" s="1" customFormat="true" ht="15.75" hidden="false" customHeight="false" outlineLevel="0" collapsed="false">
      <c r="P1968" s="1" t="e">
        <f aca="false">IF(#REF!=#REF!,IF(K1968="Stroke",IF(K1969="Stroke",IF(#REF!=#REF!,IF(Q1968=Q1969,IF((J1969-J1968)&lt;0,1000+J1969-J1968-O1968,J1969-J1968-O1968),""),""),""),""),"")</f>
        <v>#REF!</v>
      </c>
    </row>
    <row r="1969" s="1" customFormat="true" ht="15.75" hidden="false" customHeight="false" outlineLevel="0" collapsed="false">
      <c r="P1969" s="1" t="e">
        <f aca="false">IF(#REF!=#REF!,IF(K1969="Stroke",IF(K1970="Stroke",IF(#REF!=#REF!,IF(Q1969=Q1970,IF((J1970-J1969)&lt;0,1000+J1970-J1969-O1969,J1970-J1969-O1969),""),""),""),""),"")</f>
        <v>#REF!</v>
      </c>
    </row>
    <row r="1970" s="1" customFormat="true" ht="15.75" hidden="false" customHeight="false" outlineLevel="0" collapsed="false">
      <c r="P1970" s="1" t="e">
        <f aca="false">IF(#REF!=#REF!,IF(K1970="Stroke",IF(K1971="Stroke",IF(#REF!=#REF!,IF(Q1970=Q1971,IF((J1971-J1970)&lt;0,1000+J1971-J1970-O1970,J1971-J1970-O1970),""),""),""),""),"")</f>
        <v>#REF!</v>
      </c>
    </row>
    <row r="1971" s="1" customFormat="true" ht="15.75" hidden="false" customHeight="false" outlineLevel="0" collapsed="false">
      <c r="P1971" s="1" t="e">
        <f aca="false">IF(#REF!=#REF!,IF(K1971="Stroke",IF(K1972="Stroke",IF(#REF!=#REF!,IF(Q1971=Q1972,IF((J1972-J1971)&lt;0,1000+J1972-J1971-O1971,J1972-J1971-O1971),""),""),""),""),"")</f>
        <v>#REF!</v>
      </c>
    </row>
    <row r="1972" s="1" customFormat="true" ht="15.75" hidden="false" customHeight="false" outlineLevel="0" collapsed="false">
      <c r="P1972" s="1" t="e">
        <f aca="false">IF(#REF!=#REF!,IF(K1972="Stroke",IF(K1973="Stroke",IF(#REF!=#REF!,IF(Q1972=Q1973,IF((J1973-J1972)&lt;0,1000+J1973-J1972-O1972,J1973-J1972-O1972),""),""),""),""),"")</f>
        <v>#REF!</v>
      </c>
    </row>
    <row r="1973" s="1" customFormat="true" ht="15.75" hidden="false" customHeight="false" outlineLevel="0" collapsed="false">
      <c r="P1973" s="1" t="e">
        <f aca="false">IF(#REF!=#REF!,IF(K1973="Stroke",IF(K1974="Stroke",IF(#REF!=#REF!,IF(Q1973=Q1974,IF((J1974-J1973)&lt;0,1000+J1974-J1973-O1973,J1974-J1973-O1973),""),""),""),""),"")</f>
        <v>#REF!</v>
      </c>
    </row>
    <row r="1974" s="1" customFormat="true" ht="15.75" hidden="false" customHeight="false" outlineLevel="0" collapsed="false">
      <c r="P1974" s="1" t="e">
        <f aca="false">IF(#REF!=#REF!,IF(K1974="Stroke",IF(K1975="Stroke",IF(#REF!=#REF!,IF(Q1974=Q1975,IF((J1975-J1974)&lt;0,1000+J1975-J1974-O1974,J1975-J1974-O1974),""),""),""),""),"")</f>
        <v>#REF!</v>
      </c>
    </row>
    <row r="1975" s="1" customFormat="true" ht="15.75" hidden="false" customHeight="false" outlineLevel="0" collapsed="false">
      <c r="P1975" s="1" t="e">
        <f aca="false">IF(#REF!=#REF!,IF(K1975="Stroke",IF(K1976="Stroke",IF(#REF!=#REF!,IF(Q1975=Q1976,IF((J1976-J1975)&lt;0,1000+J1976-J1975-O1975,J1976-J1975-O1975),""),""),""),""),"")</f>
        <v>#REF!</v>
      </c>
    </row>
    <row r="1976" s="1" customFormat="true" ht="15.75" hidden="false" customHeight="false" outlineLevel="0" collapsed="false">
      <c r="P1976" s="1" t="e">
        <f aca="false">IF(#REF!=#REF!,IF(K1976="Stroke",IF(K1977="Stroke",IF(#REF!=#REF!,IF(Q1976=Q1977,IF((J1977-J1976)&lt;0,1000+J1977-J1976-O1976,J1977-J1976-O1976),""),""),""),""),"")</f>
        <v>#REF!</v>
      </c>
    </row>
    <row r="1977" s="1" customFormat="true" ht="15.75" hidden="false" customHeight="false" outlineLevel="0" collapsed="false">
      <c r="P1977" s="1" t="e">
        <f aca="false">IF(#REF!=#REF!,IF(K1977="Stroke",IF(K1978="Stroke",IF(#REF!=#REF!,IF(Q1977=Q1978,IF((J1978-J1977)&lt;0,1000+J1978-J1977-O1977,J1978-J1977-O1977),""),""),""),""),"")</f>
        <v>#REF!</v>
      </c>
    </row>
    <row r="1978" s="1" customFormat="true" ht="15.75" hidden="false" customHeight="false" outlineLevel="0" collapsed="false">
      <c r="P1978" s="1" t="e">
        <f aca="false">IF(#REF!=#REF!,IF(K1978="Stroke",IF(K1979="Stroke",IF(#REF!=#REF!,IF(Q1978=Q1979,IF((J1979-J1978)&lt;0,1000+J1979-J1978-O1978,J1979-J1978-O1978),""),""),""),""),"")</f>
        <v>#REF!</v>
      </c>
    </row>
  </sheetData>
  <hyperlinks>
    <hyperlink ref="Z575" r:id="rId2" display="IC@179"/>
    <hyperlink ref="Z669" r:id="rId3" display="V@ 172"/>
    <hyperlink ref="Z731" r:id="rId4" display="V@ 411"/>
    <hyperlink ref="Z796" r:id="rId5" display="recoil@ 438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21" activePane="bottomLeft" state="frozen"/>
      <selection pane="topLeft" activeCell="A1" activeCellId="0" sqref="A1"/>
      <selection pane="bottomLeft" activeCell="B234" activeCellId="0" sqref="B234"/>
    </sheetView>
  </sheetViews>
  <sheetFormatPr defaultRowHeight="15" zeroHeight="false" outlineLevelRow="0" outlineLevelCol="0"/>
  <cols>
    <col collapsed="false" customWidth="true" hidden="false" outlineLevel="0" max="1" min="1" style="36" width="5.5"/>
    <col collapsed="false" customWidth="true" hidden="false" outlineLevel="0" max="2" min="2" style="36" width="5.19"/>
    <col collapsed="false" customWidth="true" hidden="false" outlineLevel="0" max="3" min="3" style="37" width="5.19"/>
    <col collapsed="false" customWidth="true" hidden="false" outlineLevel="0" max="4" min="4" style="38" width="20.69"/>
    <col collapsed="false" customWidth="true" hidden="false" outlineLevel="0" max="6" min="5" style="39" width="8.37"/>
    <col collapsed="false" customWidth="true" hidden="true" outlineLevel="0" max="7" min="7" style="39" width="11.3"/>
    <col collapsed="false" customWidth="true" hidden="false" outlineLevel="0" max="8" min="8" style="39" width="5.94"/>
    <col collapsed="false" customWidth="true" hidden="false" outlineLevel="0" max="9" min="9" style="39" width="15.87"/>
    <col collapsed="false" customWidth="true" hidden="false" outlineLevel="0" max="12" min="10" style="39" width="8.37"/>
    <col collapsed="false" customWidth="true" hidden="false" outlineLevel="0" max="13" min="13" style="39" width="7.16"/>
    <col collapsed="false" customWidth="true" hidden="false" outlineLevel="0" max="15" min="14" style="39" width="8.37"/>
    <col collapsed="false" customWidth="true" hidden="false" outlineLevel="0" max="16" min="16" style="39" width="5.57"/>
    <col collapsed="false" customWidth="true" hidden="false" outlineLevel="0" max="17" min="17" style="39" width="7.31"/>
    <col collapsed="false" customWidth="true" hidden="false" outlineLevel="0" max="18" min="18" style="39" width="11.19"/>
    <col collapsed="false" customWidth="true" hidden="false" outlineLevel="0" max="19" min="19" style="39" width="9.19"/>
    <col collapsed="false" customWidth="true" hidden="false" outlineLevel="0" max="20" min="20" style="39" width="6.19"/>
    <col collapsed="false" customWidth="true" hidden="false" outlineLevel="0" max="21" min="21" style="40" width="97.81"/>
    <col collapsed="false" customWidth="true" hidden="false" outlineLevel="0" max="22" min="22" style="40" width="43"/>
    <col collapsed="false" customWidth="true" hidden="false" outlineLevel="0" max="1021" min="23" style="40" width="11"/>
    <col collapsed="false" customWidth="true" hidden="false" outlineLevel="0" max="1025" min="1022" style="0" width="8.36"/>
  </cols>
  <sheetData>
    <row r="1" customFormat="false" ht="60" hidden="false" customHeight="true" outlineLevel="0" collapsed="false">
      <c r="A1" s="41" t="s">
        <v>169</v>
      </c>
      <c r="B1" s="41" t="s">
        <v>170</v>
      </c>
      <c r="C1" s="42" t="s">
        <v>171</v>
      </c>
      <c r="D1" s="43" t="s">
        <v>172</v>
      </c>
      <c r="E1" s="44" t="s">
        <v>173</v>
      </c>
      <c r="F1" s="45" t="s">
        <v>146</v>
      </c>
      <c r="G1" s="46" t="s">
        <v>148</v>
      </c>
      <c r="H1" s="47" t="s">
        <v>174</v>
      </c>
      <c r="I1" s="47" t="s">
        <v>175</v>
      </c>
      <c r="J1" s="47" t="s">
        <v>176</v>
      </c>
      <c r="K1" s="47" t="s">
        <v>177</v>
      </c>
      <c r="L1" s="47" t="s">
        <v>178</v>
      </c>
      <c r="M1" s="47" t="s">
        <v>179</v>
      </c>
      <c r="N1" s="47" t="s">
        <v>180</v>
      </c>
      <c r="O1" s="47" t="s">
        <v>181</v>
      </c>
      <c r="P1" s="47" t="s">
        <v>155</v>
      </c>
      <c r="Q1" s="47" t="s">
        <v>182</v>
      </c>
      <c r="R1" s="47" t="s">
        <v>158</v>
      </c>
      <c r="S1" s="47" t="s">
        <v>159</v>
      </c>
      <c r="T1" s="47" t="s">
        <v>183</v>
      </c>
      <c r="U1" s="40" t="s">
        <v>168</v>
      </c>
    </row>
    <row r="2" customFormat="false" ht="15" hidden="false" customHeight="false" outlineLevel="0" collapsed="false">
      <c r="C2" s="48" t="n">
        <f aca="false">1*10</f>
        <v>10</v>
      </c>
      <c r="D2" s="49"/>
      <c r="E2" s="50" t="n">
        <v>10</v>
      </c>
      <c r="F2" s="51" t="n">
        <f aca="false">O2+(N2*60)+(M2*3600)</f>
        <v>53914</v>
      </c>
      <c r="G2" s="52" t="str">
        <f aca="false">CONCATENATE(J2,K2,L2)</f>
        <v>201725</v>
      </c>
      <c r="H2" s="52" t="n">
        <v>7</v>
      </c>
      <c r="I2" s="52" t="s">
        <v>0</v>
      </c>
      <c r="J2" s="52" t="n">
        <v>2017</v>
      </c>
      <c r="K2" s="52" t="n">
        <v>2</v>
      </c>
      <c r="L2" s="52" t="n">
        <v>5</v>
      </c>
      <c r="M2" s="52" t="n">
        <v>14</v>
      </c>
      <c r="N2" s="52" t="n">
        <v>58</v>
      </c>
      <c r="O2" s="52" t="n">
        <v>34</v>
      </c>
      <c r="P2" s="52" t="n">
        <v>70</v>
      </c>
      <c r="Q2" s="52" t="n">
        <v>1</v>
      </c>
      <c r="R2" s="52" t="s">
        <v>1</v>
      </c>
      <c r="S2" s="52" t="s">
        <v>2</v>
      </c>
      <c r="T2" s="52"/>
      <c r="U2" s="53"/>
      <c r="V2" s="40" t="str">
        <f aca="false">IF(C2=C1,111.3*DEGREES(ACOS(SIN(RADIANS(#REF!))*SIN(RADIANS(#REF!))+(COS(RADIANS(#REF!))*COS(RADIANS(#REF!))*COS(RADIANS(#REF!-#REF!))))),"")</f>
        <v/>
      </c>
    </row>
    <row r="3" customFormat="false" ht="15" hidden="false" customHeight="false" outlineLevel="0" collapsed="false">
      <c r="C3" s="54" t="n">
        <f aca="false">IF(F3=F2,C2,IF(F3=(F2+1),C2,(C2+1)))</f>
        <v>10</v>
      </c>
      <c r="D3" s="55"/>
      <c r="E3" s="50" t="n">
        <f aca="false">IF(C2=C3,IF(AND(I3&lt;&gt;"M",I3&lt;&gt;"m-up"),E2+10,E2),10)</f>
        <v>20</v>
      </c>
      <c r="F3" s="56" t="n">
        <f aca="false">O3+(N3*60)+(M3*3600)</f>
        <v>53914</v>
      </c>
      <c r="G3" s="39" t="str">
        <f aca="false">CONCATENATE(J3,K3,L3)</f>
        <v>201725</v>
      </c>
      <c r="H3" s="39" t="n">
        <v>6</v>
      </c>
      <c r="I3" s="39" t="s">
        <v>0</v>
      </c>
      <c r="J3" s="39" t="n">
        <v>2017</v>
      </c>
      <c r="K3" s="39" t="n">
        <v>2</v>
      </c>
      <c r="L3" s="39" t="n">
        <v>5</v>
      </c>
      <c r="M3" s="39" t="n">
        <v>14</v>
      </c>
      <c r="N3" s="39" t="n">
        <v>58</v>
      </c>
      <c r="O3" s="39" t="n">
        <v>34</v>
      </c>
      <c r="P3" s="39" t="n">
        <v>103</v>
      </c>
      <c r="Q3" s="39" t="n">
        <v>1</v>
      </c>
      <c r="R3" s="39" t="s">
        <v>1</v>
      </c>
      <c r="S3" s="39" t="s">
        <v>2</v>
      </c>
    </row>
    <row r="4" customFormat="false" ht="15" hidden="false" customHeight="false" outlineLevel="0" collapsed="false">
      <c r="C4" s="54" t="n">
        <f aca="false">IF(F4=F3,C3,IF(F4=(F3+1),C3,(C3+1)))</f>
        <v>10</v>
      </c>
      <c r="D4" s="55"/>
      <c r="E4" s="50" t="n">
        <f aca="false">IF(C3=C4,IF(AND(I4&lt;&gt;"M",I4&lt;&gt;"m-up"),E3+10,E3),10)</f>
        <v>30</v>
      </c>
      <c r="F4" s="56" t="n">
        <f aca="false">O4+(N4*60)+(M4*3600)</f>
        <v>53914</v>
      </c>
      <c r="G4" s="39" t="str">
        <f aca="false">CONCATENATE(J4,K4,L4)</f>
        <v>201725</v>
      </c>
      <c r="H4" s="39" t="n">
        <v>5</v>
      </c>
      <c r="I4" s="39" t="s">
        <v>0</v>
      </c>
      <c r="J4" s="39" t="n">
        <v>2017</v>
      </c>
      <c r="K4" s="39" t="n">
        <v>2</v>
      </c>
      <c r="L4" s="39" t="n">
        <v>5</v>
      </c>
      <c r="M4" s="39" t="n">
        <v>14</v>
      </c>
      <c r="N4" s="39" t="n">
        <v>58</v>
      </c>
      <c r="O4" s="39" t="n">
        <v>34</v>
      </c>
      <c r="P4" s="39" t="n">
        <v>121</v>
      </c>
      <c r="Q4" s="39" t="n">
        <v>1</v>
      </c>
      <c r="R4" s="39" t="s">
        <v>1</v>
      </c>
      <c r="S4" s="39" t="s">
        <v>2</v>
      </c>
    </row>
    <row r="5" customFormat="false" ht="15" hidden="false" customHeight="false" outlineLevel="0" collapsed="false">
      <c r="C5" s="54" t="n">
        <f aca="false">IF(F5=F4,C4,IF(F5=(F4+1),C4,(C4+1)))</f>
        <v>10</v>
      </c>
      <c r="D5" s="55"/>
      <c r="E5" s="50" t="n">
        <f aca="false">IF(C4=C5,IF(AND(I5&lt;&gt;"M",I5&lt;&gt;"m-up"),E4+10,E4),10)</f>
        <v>40</v>
      </c>
      <c r="F5" s="56" t="n">
        <f aca="false">O5+(N5*60)+(M5*3600)</f>
        <v>53914</v>
      </c>
      <c r="G5" s="39" t="str">
        <f aca="false">CONCATENATE(J5,K5,L5)</f>
        <v>201725</v>
      </c>
      <c r="I5" s="39" t="s">
        <v>0</v>
      </c>
      <c r="J5" s="39" t="n">
        <v>2017</v>
      </c>
      <c r="K5" s="39" t="n">
        <v>2</v>
      </c>
      <c r="L5" s="39" t="n">
        <v>5</v>
      </c>
      <c r="M5" s="39" t="n">
        <v>14</v>
      </c>
      <c r="N5" s="39" t="n">
        <v>58</v>
      </c>
      <c r="O5" s="39" t="n">
        <v>34</v>
      </c>
      <c r="P5" s="39" t="n">
        <v>208</v>
      </c>
      <c r="Q5" s="39" t="n">
        <v>2</v>
      </c>
      <c r="R5" s="39" t="s">
        <v>1</v>
      </c>
      <c r="S5" s="39" t="s">
        <v>3</v>
      </c>
    </row>
    <row r="6" customFormat="false" ht="15" hidden="false" customHeight="false" outlineLevel="0" collapsed="false">
      <c r="C6" s="54" t="n">
        <f aca="false">IF(F6=F5,C5,IF(F6=(F5+1),C5,(C5+1)))</f>
        <v>10</v>
      </c>
      <c r="D6" s="55"/>
      <c r="E6" s="50" t="n">
        <f aca="false">IF(C5=C6,IF(AND(I6&lt;&gt;"M",I6&lt;&gt;"m-up"),E5+10,E5),10)</f>
        <v>50</v>
      </c>
      <c r="F6" s="56" t="n">
        <f aca="false">O6+(N6*60)+(M6*3600)</f>
        <v>53914</v>
      </c>
      <c r="G6" s="39" t="str">
        <f aca="false">CONCATENATE(J6,K6,L6)</f>
        <v>201725</v>
      </c>
      <c r="I6" s="39" t="s">
        <v>0</v>
      </c>
      <c r="J6" s="39" t="n">
        <v>2017</v>
      </c>
      <c r="K6" s="39" t="n">
        <v>2</v>
      </c>
      <c r="L6" s="39" t="n">
        <v>5</v>
      </c>
      <c r="M6" s="39" t="n">
        <v>14</v>
      </c>
      <c r="N6" s="39" t="n">
        <v>58</v>
      </c>
      <c r="O6" s="39" t="n">
        <v>34</v>
      </c>
      <c r="P6" s="39" t="n">
        <v>256</v>
      </c>
      <c r="Q6" s="39" t="n">
        <v>2</v>
      </c>
      <c r="R6" s="39" t="s">
        <v>1</v>
      </c>
      <c r="S6" s="39" t="s">
        <v>3</v>
      </c>
    </row>
    <row r="7" customFormat="false" ht="15" hidden="false" customHeight="false" outlineLevel="0" collapsed="false">
      <c r="C7" s="54" t="n">
        <f aca="false">IF(F7=F6,C6,IF(F7=(F6+1),C6,(C6+1)))</f>
        <v>10</v>
      </c>
      <c r="D7" s="55"/>
      <c r="E7" s="50" t="n">
        <f aca="false">IF(C6=C7,IF(AND(I7&lt;&gt;"M",I7&lt;&gt;"m-up"),E6+10,E6),10)</f>
        <v>60</v>
      </c>
      <c r="F7" s="56" t="n">
        <f aca="false">O7+(N7*60)+(M7*3600)</f>
        <v>53914</v>
      </c>
      <c r="G7" s="39" t="str">
        <f aca="false">CONCATENATE(J7,K7,L7)</f>
        <v>201725</v>
      </c>
      <c r="I7" s="39" t="s">
        <v>0</v>
      </c>
      <c r="J7" s="39" t="n">
        <v>2017</v>
      </c>
      <c r="K7" s="39" t="n">
        <v>2</v>
      </c>
      <c r="L7" s="39" t="n">
        <v>5</v>
      </c>
      <c r="M7" s="39" t="n">
        <v>14</v>
      </c>
      <c r="N7" s="39" t="n">
        <v>58</v>
      </c>
      <c r="O7" s="39" t="n">
        <v>34</v>
      </c>
      <c r="P7" s="39" t="n">
        <v>292</v>
      </c>
      <c r="Q7" s="39" t="n">
        <v>2</v>
      </c>
      <c r="R7" s="39" t="s">
        <v>1</v>
      </c>
      <c r="S7" s="39" t="s">
        <v>3</v>
      </c>
    </row>
    <row r="8" customFormat="false" ht="15" hidden="false" customHeight="false" outlineLevel="0" collapsed="false">
      <c r="C8" s="48" t="n">
        <f aca="false">IF(F8=F7,C7,IF(F8=(F7+10),C7,(C7+10)))</f>
        <v>20</v>
      </c>
      <c r="D8" s="57"/>
      <c r="E8" s="50" t="n">
        <f aca="false">IF(C7=C8,IF(AND(I8&lt;&gt;"M",I8&lt;&gt;"m-up"),E7+10,E7),10)</f>
        <v>10</v>
      </c>
      <c r="F8" s="51" t="n">
        <f aca="false">O8+(N8*60)+(M8*3600)</f>
        <v>53945</v>
      </c>
      <c r="G8" s="52" t="str">
        <f aca="false">CONCATENATE(J8,K8,L8)</f>
        <v>201725</v>
      </c>
      <c r="H8" s="52" t="n">
        <v>8</v>
      </c>
      <c r="I8" s="52" t="s">
        <v>0</v>
      </c>
      <c r="J8" s="52" t="n">
        <v>2017</v>
      </c>
      <c r="K8" s="52" t="n">
        <v>2</v>
      </c>
      <c r="L8" s="52" t="n">
        <v>5</v>
      </c>
      <c r="M8" s="52" t="n">
        <v>14</v>
      </c>
      <c r="N8" s="52" t="n">
        <v>59</v>
      </c>
      <c r="O8" s="52" t="n">
        <v>5</v>
      </c>
      <c r="P8" s="52" t="n">
        <v>32</v>
      </c>
      <c r="Q8" s="52" t="n">
        <v>1</v>
      </c>
      <c r="R8" s="52" t="s">
        <v>1</v>
      </c>
      <c r="S8" s="52" t="s">
        <v>2</v>
      </c>
      <c r="T8" s="52"/>
      <c r="U8" s="53"/>
      <c r="V8" s="40" t="str">
        <f aca="false">IF(C8=C7,111.3*DEGREES(ACOS(SIN(RADIANS(#REF!))*SIN(RADIANS(#REF!))+(COS(RADIANS(#REF!))*COS(RADIANS(#REF!))*COS(RADIANS(#REF!-#REF!))))),"")</f>
        <v/>
      </c>
    </row>
    <row r="9" customFormat="false" ht="15" hidden="false" customHeight="false" outlineLevel="0" collapsed="false">
      <c r="A9" s="58" t="s">
        <v>184</v>
      </c>
      <c r="B9" s="36" t="s">
        <v>184</v>
      </c>
      <c r="C9" s="48" t="n">
        <f aca="false">IF(F9=F8,C8,IF(F9=(F8+10),C8,(C8+10)))</f>
        <v>30</v>
      </c>
      <c r="D9" s="57" t="s">
        <v>185</v>
      </c>
      <c r="E9" s="50" t="n">
        <f aca="false">IF(C8=C9,IF(AND(I9&lt;&gt;"M",I9&lt;&gt;"m-up"),E8+10,E8),10)</f>
        <v>10</v>
      </c>
      <c r="F9" s="51" t="n">
        <f aca="false">O9+(N9*60)+(M9*3600)</f>
        <v>59343</v>
      </c>
      <c r="G9" s="52" t="str">
        <f aca="false">CONCATENATE(J9,K9,L9)</f>
        <v>2017210</v>
      </c>
      <c r="H9" s="52" t="n">
        <v>10</v>
      </c>
      <c r="I9" s="52" t="s">
        <v>0</v>
      </c>
      <c r="J9" s="52" t="n">
        <v>2017</v>
      </c>
      <c r="K9" s="52" t="n">
        <v>2</v>
      </c>
      <c r="L9" s="52" t="n">
        <v>10</v>
      </c>
      <c r="M9" s="52" t="n">
        <v>16</v>
      </c>
      <c r="N9" s="52" t="n">
        <v>29</v>
      </c>
      <c r="O9" s="52" t="n">
        <v>3</v>
      </c>
      <c r="P9" s="52" t="n">
        <v>907</v>
      </c>
      <c r="Q9" s="52" t="n">
        <v>1</v>
      </c>
      <c r="R9" s="52" t="s">
        <v>1</v>
      </c>
      <c r="S9" s="52" t="s">
        <v>2</v>
      </c>
      <c r="T9" s="52"/>
      <c r="U9" s="53"/>
      <c r="V9" s="40" t="str">
        <f aca="false">IF(C9=C8,111.3*DEGREES(ACOS(SIN(RADIANS(#REF!))*SIN(RADIANS(#REF!))+(COS(RADIANS(#REF!))*COS(RADIANS(#REF!))*COS(RADIANS(#REF!-#REF!))))),"")</f>
        <v/>
      </c>
    </row>
    <row r="10" customFormat="false" ht="15" hidden="false" customHeight="false" outlineLevel="0" collapsed="false">
      <c r="A10" s="36" t="s">
        <v>184</v>
      </c>
      <c r="B10" s="36" t="s">
        <v>184</v>
      </c>
      <c r="C10" s="48" t="n">
        <f aca="false">IF(F10=F9,C9,IF(F10=(F9+10),C9,(C9+10)))</f>
        <v>40</v>
      </c>
      <c r="D10" s="57" t="s">
        <v>186</v>
      </c>
      <c r="E10" s="50" t="n">
        <f aca="false">IF(C9=C10,IF(AND(I10&lt;&gt;"M",I10&lt;&gt;"m-up"),E9+10,E9),10)</f>
        <v>10</v>
      </c>
      <c r="F10" s="51" t="n">
        <f aca="false">O10+(N10*60)+(M10*3600)</f>
        <v>59637</v>
      </c>
      <c r="G10" s="52" t="str">
        <f aca="false">CONCATENATE(J10,K10,L10)</f>
        <v>2017210</v>
      </c>
      <c r="H10" s="52" t="n">
        <v>5</v>
      </c>
      <c r="I10" s="52" t="s">
        <v>0</v>
      </c>
      <c r="J10" s="52" t="n">
        <v>2017</v>
      </c>
      <c r="K10" s="52" t="n">
        <v>2</v>
      </c>
      <c r="L10" s="52" t="n">
        <v>10</v>
      </c>
      <c r="M10" s="52" t="n">
        <v>16</v>
      </c>
      <c r="N10" s="52" t="n">
        <v>33</v>
      </c>
      <c r="O10" s="52" t="n">
        <v>57</v>
      </c>
      <c r="P10" s="52" t="n">
        <v>544</v>
      </c>
      <c r="Q10" s="52" t="n">
        <v>1</v>
      </c>
      <c r="R10" s="52" t="s">
        <v>1</v>
      </c>
      <c r="S10" s="52" t="s">
        <v>2</v>
      </c>
      <c r="T10" s="52"/>
      <c r="U10" s="53"/>
      <c r="V10" s="40" t="str">
        <f aca="false">IF(C10=C9,111.3*DEGREES(ACOS(SIN(RADIANS(#REF!))*SIN(RADIANS(#REF!))+(COS(RADIANS(#REF!))*COS(RADIANS(#REF!))*COS(RADIANS(#REF!-#REF!))))),"")</f>
        <v/>
      </c>
    </row>
    <row r="11" customFormat="false" ht="15" hidden="false" customHeight="false" outlineLevel="0" collapsed="false">
      <c r="A11" s="36" t="s">
        <v>184</v>
      </c>
      <c r="B11" s="36" t="s">
        <v>184</v>
      </c>
      <c r="C11" s="48" t="n">
        <f aca="false">IF(F11=F10,C10,IF(F11=(F10+10),C10,(C10+10)))</f>
        <v>50</v>
      </c>
      <c r="D11" s="57" t="s">
        <v>187</v>
      </c>
      <c r="E11" s="50" t="n">
        <f aca="false">IF(C10=C11,IF(AND(I11&lt;&gt;"M",I11&lt;&gt;"m-up"),E10+10,E10),10)</f>
        <v>10</v>
      </c>
      <c r="F11" s="51" t="n">
        <f aca="false">O11+(N11*60)+(M11*3600)</f>
        <v>59753</v>
      </c>
      <c r="G11" s="52" t="str">
        <f aca="false">CONCATENATE(J11,K11,L11)</f>
        <v>2017210</v>
      </c>
      <c r="H11" s="52" t="n">
        <v>4</v>
      </c>
      <c r="I11" s="52" t="s">
        <v>0</v>
      </c>
      <c r="J11" s="52" t="n">
        <v>2017</v>
      </c>
      <c r="K11" s="52" t="n">
        <v>2</v>
      </c>
      <c r="L11" s="52" t="n">
        <v>10</v>
      </c>
      <c r="M11" s="52" t="n">
        <v>16</v>
      </c>
      <c r="N11" s="52" t="n">
        <v>35</v>
      </c>
      <c r="O11" s="52" t="n">
        <v>53</v>
      </c>
      <c r="P11" s="52" t="n">
        <v>661</v>
      </c>
      <c r="Q11" s="52" t="n">
        <v>1</v>
      </c>
      <c r="R11" s="52" t="s">
        <v>1</v>
      </c>
      <c r="S11" s="52" t="s">
        <v>2</v>
      </c>
      <c r="T11" s="52"/>
      <c r="U11" s="53"/>
      <c r="V11" s="40" t="str">
        <f aca="false">IF(C11=C10,111.3*DEGREES(ACOS(SIN(RADIANS(#REF!))*SIN(RADIANS(#REF!))+(COS(RADIANS(#REF!))*COS(RADIANS(#REF!))*COS(RADIANS(#REF!-#REF!))))),"")</f>
        <v/>
      </c>
    </row>
    <row r="12" customFormat="false" ht="15" hidden="false" customHeight="false" outlineLevel="0" collapsed="false">
      <c r="A12" s="36" t="s">
        <v>184</v>
      </c>
      <c r="B12" s="36" t="s">
        <v>184</v>
      </c>
      <c r="C12" s="48" t="n">
        <f aca="false">IF(F12=F11,C11,IF(F12=(F11+10),C11,(C11+10)))</f>
        <v>50</v>
      </c>
      <c r="D12" s="55" t="s">
        <v>187</v>
      </c>
      <c r="E12" s="50" t="n">
        <f aca="false">IF(C11=C12,IF(AND(I12&lt;&gt;"M",I12&lt;&gt;"m-up"),E11+10,E11),10)</f>
        <v>20</v>
      </c>
      <c r="F12" s="56" t="n">
        <f aca="false">O12+(N12*60)+(M12*3600)</f>
        <v>59753</v>
      </c>
      <c r="G12" s="39" t="str">
        <f aca="false">CONCATENATE(J12,K12,L12)</f>
        <v>2017210</v>
      </c>
      <c r="H12" s="39" t="n">
        <v>7</v>
      </c>
      <c r="I12" s="39" t="s">
        <v>0</v>
      </c>
      <c r="J12" s="39" t="n">
        <v>2017</v>
      </c>
      <c r="K12" s="39" t="n">
        <v>2</v>
      </c>
      <c r="L12" s="39" t="n">
        <v>10</v>
      </c>
      <c r="M12" s="39" t="n">
        <v>16</v>
      </c>
      <c r="N12" s="39" t="n">
        <v>35</v>
      </c>
      <c r="O12" s="39" t="n">
        <v>53</v>
      </c>
      <c r="P12" s="39" t="n">
        <v>756</v>
      </c>
      <c r="Q12" s="39" t="n">
        <v>2</v>
      </c>
      <c r="R12" s="39" t="s">
        <v>1</v>
      </c>
      <c r="S12" s="39" t="s">
        <v>2</v>
      </c>
    </row>
    <row r="13" customFormat="false" ht="15" hidden="false" customHeight="false" outlineLevel="0" collapsed="false">
      <c r="A13" s="36" t="s">
        <v>184</v>
      </c>
      <c r="B13" s="36" t="s">
        <v>184</v>
      </c>
      <c r="C13" s="48" t="n">
        <f aca="false">IF(F13=F12,C12,IF(F13=(F12+10),C12,(C12+10)))</f>
        <v>50</v>
      </c>
      <c r="D13" s="55" t="s">
        <v>187</v>
      </c>
      <c r="E13" s="50" t="n">
        <f aca="false">IF(C12=C13,IF(AND(I13&lt;&gt;"M",I13&lt;&gt;"m-up"),E12+10,E12),10)</f>
        <v>30</v>
      </c>
      <c r="F13" s="56" t="n">
        <f aca="false">O13+(N13*60)+(M13*3600)</f>
        <v>59753</v>
      </c>
      <c r="G13" s="39" t="str">
        <f aca="false">CONCATENATE(J13,K13,L13)</f>
        <v>2017210</v>
      </c>
      <c r="H13" s="39" t="n">
        <v>3</v>
      </c>
      <c r="I13" s="39" t="s">
        <v>0</v>
      </c>
      <c r="J13" s="39" t="n">
        <v>2017</v>
      </c>
      <c r="K13" s="39" t="n">
        <v>2</v>
      </c>
      <c r="L13" s="39" t="n">
        <v>10</v>
      </c>
      <c r="M13" s="39" t="n">
        <v>16</v>
      </c>
      <c r="N13" s="39" t="n">
        <v>35</v>
      </c>
      <c r="O13" s="39" t="n">
        <v>53</v>
      </c>
      <c r="P13" s="39" t="n">
        <v>803</v>
      </c>
      <c r="Q13" s="39" t="n">
        <v>2</v>
      </c>
      <c r="R13" s="39" t="s">
        <v>1</v>
      </c>
      <c r="S13" s="39" t="s">
        <v>2</v>
      </c>
    </row>
    <row r="14" customFormat="false" ht="15" hidden="false" customHeight="false" outlineLevel="0" collapsed="false">
      <c r="A14" s="36" t="s">
        <v>184</v>
      </c>
      <c r="B14" s="36" t="s">
        <v>184</v>
      </c>
      <c r="C14" s="48" t="n">
        <f aca="false">IF(F14=F13,C13,IF(F14=(F13+10),C13,(C13+10)))</f>
        <v>50</v>
      </c>
      <c r="D14" s="55" t="s">
        <v>187</v>
      </c>
      <c r="E14" s="50" t="n">
        <f aca="false">IF(C13=C14,IF(AND(I14&lt;&gt;"M",I14&lt;&gt;"m-up"),E13+10,E13),10)</f>
        <v>40</v>
      </c>
      <c r="F14" s="56" t="n">
        <f aca="false">O14+(N14*60)+(M14*3600)</f>
        <v>59753</v>
      </c>
      <c r="G14" s="39" t="str">
        <f aca="false">CONCATENATE(J14,K14,L14)</f>
        <v>2017210</v>
      </c>
      <c r="H14" s="39" t="n">
        <v>4</v>
      </c>
      <c r="I14" s="39" t="s">
        <v>0</v>
      </c>
      <c r="J14" s="39" t="n">
        <v>2017</v>
      </c>
      <c r="K14" s="39" t="n">
        <v>2</v>
      </c>
      <c r="L14" s="39" t="n">
        <v>10</v>
      </c>
      <c r="M14" s="39" t="n">
        <v>16</v>
      </c>
      <c r="N14" s="39" t="n">
        <v>35</v>
      </c>
      <c r="O14" s="39" t="n">
        <v>53</v>
      </c>
      <c r="P14" s="39" t="n">
        <v>829</v>
      </c>
      <c r="Q14" s="39" t="n">
        <v>2</v>
      </c>
      <c r="R14" s="39" t="s">
        <v>1</v>
      </c>
      <c r="S14" s="39" t="s">
        <v>2</v>
      </c>
    </row>
    <row r="15" customFormat="false" ht="15" hidden="false" customHeight="false" outlineLevel="0" collapsed="false">
      <c r="A15" s="36" t="s">
        <v>184</v>
      </c>
      <c r="B15" s="36" t="s">
        <v>184</v>
      </c>
      <c r="C15" s="48" t="n">
        <f aca="false">IF(F15=F14,C14,IF(F15=(F14+10),C14,(C14+10)))</f>
        <v>50</v>
      </c>
      <c r="D15" s="55" t="s">
        <v>187</v>
      </c>
      <c r="E15" s="50" t="n">
        <f aca="false">IF(C14=C15,IF(AND(I15&lt;&gt;"M",I15&lt;&gt;"m-up"),E14+10,E14),10)</f>
        <v>50</v>
      </c>
      <c r="F15" s="56" t="n">
        <f aca="false">O15+(N15*60)+(M15*3600)</f>
        <v>59753</v>
      </c>
      <c r="G15" s="39" t="str">
        <f aca="false">CONCATENATE(J15,K15,L15)</f>
        <v>2017210</v>
      </c>
      <c r="H15" s="39" t="n">
        <v>1</v>
      </c>
      <c r="I15" s="39" t="s">
        <v>0</v>
      </c>
      <c r="J15" s="39" t="n">
        <v>2017</v>
      </c>
      <c r="K15" s="39" t="n">
        <v>2</v>
      </c>
      <c r="L15" s="39" t="n">
        <v>10</v>
      </c>
      <c r="M15" s="39" t="n">
        <v>16</v>
      </c>
      <c r="N15" s="39" t="n">
        <v>35</v>
      </c>
      <c r="O15" s="39" t="n">
        <v>53</v>
      </c>
      <c r="P15" s="39" t="n">
        <v>863</v>
      </c>
      <c r="Q15" s="39" t="n">
        <v>2</v>
      </c>
      <c r="R15" s="39" t="s">
        <v>1</v>
      </c>
      <c r="S15" s="39" t="s">
        <v>2</v>
      </c>
    </row>
    <row r="16" customFormat="false" ht="15" hidden="false" customHeight="false" outlineLevel="0" collapsed="false">
      <c r="A16" s="36" t="s">
        <v>184</v>
      </c>
      <c r="B16" s="36" t="s">
        <v>184</v>
      </c>
      <c r="C16" s="48" t="n">
        <f aca="false">IF(F16=F15,C15,IF(F16=(F15+10),C15,(C15+10)))</f>
        <v>50</v>
      </c>
      <c r="D16" s="55" t="s">
        <v>187</v>
      </c>
      <c r="E16" s="50" t="n">
        <f aca="false">IF(C15=C16,IF(AND(I16&lt;&gt;"M",I16&lt;&gt;"m-up"),E15+10,E15),10)</f>
        <v>60</v>
      </c>
      <c r="F16" s="56" t="n">
        <f aca="false">O16+(N16*60)+(M16*3600)</f>
        <v>59753</v>
      </c>
      <c r="G16" s="39" t="str">
        <f aca="false">CONCATENATE(J16,K16,L16)</f>
        <v>2017210</v>
      </c>
      <c r="H16" s="39" t="n">
        <v>2</v>
      </c>
      <c r="I16" s="39" t="s">
        <v>0</v>
      </c>
      <c r="J16" s="39" t="n">
        <v>2017</v>
      </c>
      <c r="K16" s="39" t="n">
        <v>2</v>
      </c>
      <c r="L16" s="39" t="n">
        <v>10</v>
      </c>
      <c r="M16" s="39" t="n">
        <v>16</v>
      </c>
      <c r="N16" s="39" t="n">
        <v>35</v>
      </c>
      <c r="O16" s="39" t="n">
        <v>53</v>
      </c>
      <c r="P16" s="39" t="n">
        <v>888</v>
      </c>
      <c r="Q16" s="39" t="n">
        <v>2</v>
      </c>
      <c r="R16" s="39" t="s">
        <v>1</v>
      </c>
      <c r="S16" s="39" t="s">
        <v>2</v>
      </c>
    </row>
    <row r="17" customFormat="false" ht="15" hidden="false" customHeight="false" outlineLevel="0" collapsed="false">
      <c r="A17" s="36" t="s">
        <v>184</v>
      </c>
      <c r="B17" s="36" t="s">
        <v>184</v>
      </c>
      <c r="C17" s="48" t="n">
        <f aca="false">IF(F17=F16,C16,IF(F17=(F16+10),C16,(C16+10)))</f>
        <v>50</v>
      </c>
      <c r="D17" s="55" t="s">
        <v>187</v>
      </c>
      <c r="E17" s="50" t="n">
        <f aca="false">IF(C16=C17,IF(AND(I17&lt;&gt;"M",I17&lt;&gt;"m-up"),E16+10,E16),10)</f>
        <v>70</v>
      </c>
      <c r="F17" s="56" t="n">
        <f aca="false">O17+(N17*60)+(M17*3600)</f>
        <v>59753</v>
      </c>
      <c r="G17" s="39" t="str">
        <f aca="false">CONCATENATE(J17,K17,L17)</f>
        <v>2017210</v>
      </c>
      <c r="H17" s="39" t="n">
        <v>2</v>
      </c>
      <c r="I17" s="39" t="s">
        <v>0</v>
      </c>
      <c r="J17" s="39" t="n">
        <v>2017</v>
      </c>
      <c r="K17" s="39" t="n">
        <v>2</v>
      </c>
      <c r="L17" s="39" t="n">
        <v>10</v>
      </c>
      <c r="M17" s="39" t="n">
        <v>16</v>
      </c>
      <c r="N17" s="39" t="n">
        <v>35</v>
      </c>
      <c r="O17" s="39" t="n">
        <v>53</v>
      </c>
      <c r="P17" s="39" t="n">
        <v>903</v>
      </c>
      <c r="Q17" s="39" t="n">
        <v>2</v>
      </c>
      <c r="R17" s="39" t="s">
        <v>1</v>
      </c>
      <c r="S17" s="39" t="s">
        <v>2</v>
      </c>
    </row>
    <row r="18" customFormat="false" ht="15" hidden="false" customHeight="false" outlineLevel="0" collapsed="false">
      <c r="A18" s="36" t="s">
        <v>184</v>
      </c>
      <c r="B18" s="36" t="s">
        <v>184</v>
      </c>
      <c r="C18" s="48" t="n">
        <f aca="false">IF(F18=F17,C17,IF(F18=(F17+10),C17,(C17+10)))</f>
        <v>50</v>
      </c>
      <c r="D18" s="55" t="s">
        <v>187</v>
      </c>
      <c r="E18" s="50" t="n">
        <f aca="false">IF(C17=C18,IF(AND(I18&lt;&gt;"M",I18&lt;&gt;"m-up"),E17+10,E17),10)</f>
        <v>80</v>
      </c>
      <c r="F18" s="56" t="n">
        <f aca="false">O18+(N18*60)+(M18*3600)</f>
        <v>59753</v>
      </c>
      <c r="G18" s="39" t="str">
        <f aca="false">CONCATENATE(J18,K18,L18)</f>
        <v>2017210</v>
      </c>
      <c r="H18" s="39" t="n">
        <v>1</v>
      </c>
      <c r="I18" s="39" t="s">
        <v>0</v>
      </c>
      <c r="J18" s="39" t="n">
        <v>2017</v>
      </c>
      <c r="K18" s="39" t="n">
        <v>2</v>
      </c>
      <c r="L18" s="39" t="n">
        <v>10</v>
      </c>
      <c r="M18" s="39" t="n">
        <v>16</v>
      </c>
      <c r="N18" s="39" t="n">
        <v>35</v>
      </c>
      <c r="O18" s="39" t="n">
        <v>53</v>
      </c>
      <c r="P18" s="39" t="n">
        <v>921</v>
      </c>
      <c r="Q18" s="39" t="n">
        <v>2</v>
      </c>
      <c r="R18" s="39" t="s">
        <v>1</v>
      </c>
      <c r="S18" s="39" t="s">
        <v>2</v>
      </c>
    </row>
    <row r="19" customFormat="false" ht="15" hidden="false" customHeight="false" outlineLevel="0" collapsed="false">
      <c r="A19" s="36" t="s">
        <v>184</v>
      </c>
      <c r="B19" s="36" t="s">
        <v>184</v>
      </c>
      <c r="C19" s="48" t="n">
        <f aca="false">IF(F19=F18,C18,IF(F19=(F18+10),C18,(C18+10)))</f>
        <v>50</v>
      </c>
      <c r="D19" s="55" t="s">
        <v>187</v>
      </c>
      <c r="E19" s="50" t="n">
        <f aca="false">IF(C18=C19,IF(AND(I19&lt;&gt;"M",I19&lt;&gt;"m-up"),E18+10,E18),10)</f>
        <v>90</v>
      </c>
      <c r="F19" s="56" t="n">
        <f aca="false">O19+(N19*60)+(M19*3600)</f>
        <v>59753</v>
      </c>
      <c r="G19" s="39" t="str">
        <f aca="false">CONCATENATE(J19,K19,L19)</f>
        <v>2017210</v>
      </c>
      <c r="H19" s="39" t="n">
        <v>1</v>
      </c>
      <c r="I19" s="39" t="s">
        <v>0</v>
      </c>
      <c r="J19" s="39" t="n">
        <v>2017</v>
      </c>
      <c r="K19" s="39" t="n">
        <v>2</v>
      </c>
      <c r="L19" s="39" t="n">
        <v>10</v>
      </c>
      <c r="M19" s="39" t="n">
        <v>16</v>
      </c>
      <c r="N19" s="39" t="n">
        <v>35</v>
      </c>
      <c r="O19" s="39" t="n">
        <v>53</v>
      </c>
      <c r="P19" s="39" t="n">
        <v>942</v>
      </c>
      <c r="Q19" s="39" t="n">
        <v>2</v>
      </c>
      <c r="R19" s="39" t="s">
        <v>1</v>
      </c>
      <c r="S19" s="39" t="s">
        <v>2</v>
      </c>
    </row>
    <row r="20" customFormat="false" ht="15" hidden="false" customHeight="false" outlineLevel="0" collapsed="false">
      <c r="A20" s="36" t="s">
        <v>184</v>
      </c>
      <c r="B20" s="36" t="s">
        <v>184</v>
      </c>
      <c r="C20" s="48" t="n">
        <f aca="false">IF(F20=F19,C19,IF(F20=(F19+10),C19,(C19+10)))</f>
        <v>50</v>
      </c>
      <c r="D20" s="55" t="s">
        <v>187</v>
      </c>
      <c r="E20" s="50" t="n">
        <f aca="false">IF(C19=C20,IF(AND(I20&lt;&gt;"M",I20&lt;&gt;"m-up"),E19+10,E19),10)</f>
        <v>100</v>
      </c>
      <c r="F20" s="56" t="n">
        <f aca="false">O20+(N20*60)+(M20*3600)</f>
        <v>59753</v>
      </c>
      <c r="G20" s="39" t="str">
        <f aca="false">CONCATENATE(J20,K20,L20)</f>
        <v>2017210</v>
      </c>
      <c r="H20" s="39" t="n">
        <v>2</v>
      </c>
      <c r="I20" s="39" t="s">
        <v>0</v>
      </c>
      <c r="J20" s="39" t="n">
        <v>2017</v>
      </c>
      <c r="K20" s="39" t="n">
        <v>2</v>
      </c>
      <c r="L20" s="39" t="n">
        <v>10</v>
      </c>
      <c r="M20" s="39" t="n">
        <v>16</v>
      </c>
      <c r="N20" s="39" t="n">
        <v>35</v>
      </c>
      <c r="O20" s="39" t="n">
        <v>53</v>
      </c>
      <c r="P20" s="39" t="n">
        <v>959</v>
      </c>
      <c r="Q20" s="39" t="n">
        <v>2</v>
      </c>
      <c r="R20" s="39" t="s">
        <v>1</v>
      </c>
      <c r="S20" s="39" t="s">
        <v>2</v>
      </c>
    </row>
    <row r="21" customFormat="false" ht="15" hidden="false" customHeight="false" outlineLevel="0" collapsed="false">
      <c r="A21" s="36" t="s">
        <v>184</v>
      </c>
      <c r="B21" s="36" t="s">
        <v>184</v>
      </c>
      <c r="C21" s="48" t="n">
        <f aca="false">IF(F21=F20,C20,IF(F21=(F20+10),C20,(C20+10)))</f>
        <v>50</v>
      </c>
      <c r="D21" s="55" t="s">
        <v>187</v>
      </c>
      <c r="E21" s="50" t="n">
        <f aca="false">IF(C20=C21,IF(AND(I21&lt;&gt;"M",I21&lt;&gt;"m-up"),E20+10,E20),10)</f>
        <v>110</v>
      </c>
      <c r="F21" s="56" t="n">
        <f aca="false">O21+(N21*60)+(M21*3600)</f>
        <v>59753</v>
      </c>
      <c r="G21" s="39" t="str">
        <f aca="false">CONCATENATE(J21,K21,L21)</f>
        <v>2017210</v>
      </c>
      <c r="H21" s="39" t="n">
        <v>1</v>
      </c>
      <c r="I21" s="39" t="s">
        <v>0</v>
      </c>
      <c r="J21" s="39" t="n">
        <v>2017</v>
      </c>
      <c r="K21" s="39" t="n">
        <v>2</v>
      </c>
      <c r="L21" s="39" t="n">
        <v>10</v>
      </c>
      <c r="M21" s="39" t="n">
        <v>16</v>
      </c>
      <c r="N21" s="39" t="n">
        <v>35</v>
      </c>
      <c r="O21" s="39" t="n">
        <v>53</v>
      </c>
      <c r="P21" s="39" t="n">
        <v>978</v>
      </c>
      <c r="Q21" s="39" t="n">
        <v>2</v>
      </c>
      <c r="R21" s="39" t="s">
        <v>1</v>
      </c>
      <c r="S21" s="39" t="s">
        <v>2</v>
      </c>
    </row>
    <row r="22" customFormat="false" ht="15" hidden="false" customHeight="false" outlineLevel="0" collapsed="false">
      <c r="A22" s="36" t="s">
        <v>184</v>
      </c>
      <c r="B22" s="36" t="s">
        <v>184</v>
      </c>
      <c r="C22" s="48" t="n">
        <f aca="false">IF(F22=F21,C21,IF(F22=(F21+10),C21,(C21+10)))</f>
        <v>50</v>
      </c>
      <c r="D22" s="55" t="s">
        <v>187</v>
      </c>
      <c r="E22" s="50" t="n">
        <f aca="false">IF(C21=C22,IF(AND(I22&lt;&gt;"M",I22&lt;&gt;"m-up"),E21+10,E21),10)</f>
        <v>120</v>
      </c>
      <c r="F22" s="56" t="n">
        <f aca="false">O22+(N22*60)+(M22*3600)</f>
        <v>59753</v>
      </c>
      <c r="G22" s="39" t="str">
        <f aca="false">CONCATENATE(J22,K22,L22)</f>
        <v>2017210</v>
      </c>
      <c r="H22" s="39" t="n">
        <v>2</v>
      </c>
      <c r="I22" s="39" t="s">
        <v>0</v>
      </c>
      <c r="J22" s="39" t="n">
        <v>2017</v>
      </c>
      <c r="K22" s="39" t="n">
        <v>2</v>
      </c>
      <c r="L22" s="39" t="n">
        <v>10</v>
      </c>
      <c r="M22" s="39" t="n">
        <v>16</v>
      </c>
      <c r="N22" s="39" t="n">
        <v>35</v>
      </c>
      <c r="O22" s="39" t="n">
        <v>53</v>
      </c>
      <c r="P22" s="39" t="n">
        <v>996</v>
      </c>
      <c r="Q22" s="39" t="n">
        <v>2</v>
      </c>
      <c r="R22" s="39" t="s">
        <v>1</v>
      </c>
      <c r="S22" s="39" t="s">
        <v>2</v>
      </c>
    </row>
    <row r="23" customFormat="false" ht="15" hidden="false" customHeight="false" outlineLevel="0" collapsed="false">
      <c r="A23" s="36" t="s">
        <v>184</v>
      </c>
      <c r="B23" s="36" t="s">
        <v>184</v>
      </c>
      <c r="C23" s="48" t="n">
        <f aca="false">IF(F23=F22,C22,IF(F23=(F22+10),C22,(C22+10)))</f>
        <v>60</v>
      </c>
      <c r="D23" s="55" t="s">
        <v>187</v>
      </c>
      <c r="E23" s="50" t="n">
        <f aca="false">IF(C22=C23,IF(AND(I23&lt;&gt;"M",I23&lt;&gt;"m-up"),E22+10,E22),10)</f>
        <v>10</v>
      </c>
      <c r="F23" s="56" t="n">
        <f aca="false">O23+(N23*60)+(M23*3600)</f>
        <v>59754</v>
      </c>
      <c r="G23" s="39" t="str">
        <f aca="false">CONCATENATE(J23,K23,L23)</f>
        <v>2017210</v>
      </c>
      <c r="H23" s="39" t="n">
        <v>1</v>
      </c>
      <c r="I23" s="39" t="s">
        <v>0</v>
      </c>
      <c r="J23" s="39" t="n">
        <v>2017</v>
      </c>
      <c r="K23" s="39" t="n">
        <v>2</v>
      </c>
      <c r="L23" s="39" t="n">
        <v>10</v>
      </c>
      <c r="M23" s="39" t="n">
        <v>16</v>
      </c>
      <c r="N23" s="39" t="n">
        <v>35</v>
      </c>
      <c r="O23" s="39" t="n">
        <v>54</v>
      </c>
      <c r="P23" s="39" t="n">
        <v>12</v>
      </c>
      <c r="Q23" s="39" t="n">
        <v>2</v>
      </c>
      <c r="R23" s="39" t="s">
        <v>1</v>
      </c>
      <c r="S23" s="39" t="s">
        <v>2</v>
      </c>
    </row>
    <row r="24" customFormat="false" ht="15" hidden="false" customHeight="false" outlineLevel="0" collapsed="false">
      <c r="A24" s="36" t="s">
        <v>184</v>
      </c>
      <c r="B24" s="36" t="s">
        <v>184</v>
      </c>
      <c r="C24" s="48" t="n">
        <f aca="false">IF(F24=F23,C23,IF(F24=(F23+10),C23,(C23+10)))</f>
        <v>60</v>
      </c>
      <c r="D24" s="55" t="s">
        <v>187</v>
      </c>
      <c r="E24" s="50" t="n">
        <f aca="false">IF(C23=C24,IF(AND(I24&lt;&gt;"M",I24&lt;&gt;"m-up"),E23+10,E23),10)</f>
        <v>20</v>
      </c>
      <c r="F24" s="56" t="n">
        <f aca="false">O24+(N24*60)+(M24*3600)</f>
        <v>59754</v>
      </c>
      <c r="G24" s="39" t="str">
        <f aca="false">CONCATENATE(J24,K24,L24)</f>
        <v>2017210</v>
      </c>
      <c r="H24" s="39" t="n">
        <v>3</v>
      </c>
      <c r="I24" s="39" t="s">
        <v>0</v>
      </c>
      <c r="J24" s="39" t="n">
        <v>2017</v>
      </c>
      <c r="K24" s="39" t="n">
        <v>2</v>
      </c>
      <c r="L24" s="39" t="n">
        <v>10</v>
      </c>
      <c r="M24" s="39" t="n">
        <v>16</v>
      </c>
      <c r="N24" s="39" t="n">
        <v>35</v>
      </c>
      <c r="O24" s="39" t="n">
        <v>54</v>
      </c>
      <c r="P24" s="39" t="n">
        <v>31</v>
      </c>
      <c r="Q24" s="39" t="n">
        <v>2</v>
      </c>
      <c r="R24" s="39" t="s">
        <v>1</v>
      </c>
      <c r="S24" s="39" t="s">
        <v>2</v>
      </c>
    </row>
    <row r="25" customFormat="false" ht="15" hidden="false" customHeight="false" outlineLevel="0" collapsed="false">
      <c r="A25" s="36" t="s">
        <v>184</v>
      </c>
      <c r="B25" s="36" t="s">
        <v>184</v>
      </c>
      <c r="C25" s="48" t="n">
        <f aca="false">IF(F25=F24,C24,IF(F25=(F24+10),C24,(C24+10)))</f>
        <v>60</v>
      </c>
      <c r="D25" s="55" t="s">
        <v>187</v>
      </c>
      <c r="E25" s="50" t="n">
        <f aca="false">IF(C24=C25,IF(AND(I25&lt;&gt;"M",I25&lt;&gt;"m-up"),E24+10,E24),10)</f>
        <v>30</v>
      </c>
      <c r="F25" s="56" t="n">
        <f aca="false">O25+(N25*60)+(M25*3600)</f>
        <v>59754</v>
      </c>
      <c r="G25" s="39" t="str">
        <f aca="false">CONCATENATE(J25,K25,L25)</f>
        <v>2017210</v>
      </c>
      <c r="H25" s="39" t="n">
        <v>1</v>
      </c>
      <c r="I25" s="39" t="s">
        <v>0</v>
      </c>
      <c r="J25" s="39" t="n">
        <v>2017</v>
      </c>
      <c r="K25" s="39" t="n">
        <v>2</v>
      </c>
      <c r="L25" s="39" t="n">
        <v>10</v>
      </c>
      <c r="M25" s="39" t="n">
        <v>16</v>
      </c>
      <c r="N25" s="39" t="n">
        <v>35</v>
      </c>
      <c r="O25" s="39" t="n">
        <v>54</v>
      </c>
      <c r="P25" s="39" t="n">
        <v>61</v>
      </c>
      <c r="Q25" s="39" t="n">
        <v>2</v>
      </c>
      <c r="R25" s="39" t="s">
        <v>1</v>
      </c>
      <c r="S25" s="39" t="s">
        <v>2</v>
      </c>
    </row>
    <row r="26" customFormat="false" ht="15" hidden="false" customHeight="false" outlineLevel="0" collapsed="false">
      <c r="A26" s="36" t="s">
        <v>184</v>
      </c>
      <c r="B26" s="36" t="s">
        <v>184</v>
      </c>
      <c r="C26" s="48" t="n">
        <f aca="false">IF(F26=F25,C25,IF(F26=(F25+10),C25,(C25+10)))</f>
        <v>60</v>
      </c>
      <c r="D26" s="55" t="s">
        <v>187</v>
      </c>
      <c r="E26" s="50" t="n">
        <f aca="false">IF(C25=C26,IF(AND(I26&lt;&gt;"M",I26&lt;&gt;"m-up"),E25+10,E25),10)</f>
        <v>40</v>
      </c>
      <c r="F26" s="56" t="n">
        <f aca="false">O26+(N26*60)+(M26*3600)</f>
        <v>59754</v>
      </c>
      <c r="G26" s="39" t="str">
        <f aca="false">CONCATENATE(J26,K26,L26)</f>
        <v>2017210</v>
      </c>
      <c r="H26" s="39" t="n">
        <v>3</v>
      </c>
      <c r="I26" s="39" t="s">
        <v>0</v>
      </c>
      <c r="J26" s="39" t="n">
        <v>2017</v>
      </c>
      <c r="K26" s="39" t="n">
        <v>2</v>
      </c>
      <c r="L26" s="39" t="n">
        <v>10</v>
      </c>
      <c r="M26" s="39" t="n">
        <v>16</v>
      </c>
      <c r="N26" s="39" t="n">
        <v>35</v>
      </c>
      <c r="O26" s="39" t="n">
        <v>54</v>
      </c>
      <c r="P26" s="39" t="n">
        <v>80</v>
      </c>
      <c r="Q26" s="39" t="n">
        <v>2</v>
      </c>
      <c r="R26" s="39" t="s">
        <v>1</v>
      </c>
      <c r="S26" s="39" t="s">
        <v>2</v>
      </c>
    </row>
    <row r="27" customFormat="false" ht="15" hidden="false" customHeight="false" outlineLevel="0" collapsed="false">
      <c r="A27" s="36" t="s">
        <v>184</v>
      </c>
      <c r="B27" s="36" t="s">
        <v>184</v>
      </c>
      <c r="C27" s="48" t="n">
        <f aca="false">IF(F27=F26,C26,IF(F27=(F26+10),C26,(C26+10)))</f>
        <v>60</v>
      </c>
      <c r="D27" s="55" t="s">
        <v>187</v>
      </c>
      <c r="E27" s="50" t="n">
        <f aca="false">IF(C26=C27,IF(AND(I27&lt;&gt;"M",I27&lt;&gt;"m-up"),E26+10,E26),10)</f>
        <v>50</v>
      </c>
      <c r="F27" s="56" t="n">
        <f aca="false">O27+(N27*60)+(M27*3600)</f>
        <v>59754</v>
      </c>
      <c r="G27" s="39" t="str">
        <f aca="false">CONCATENATE(J27,K27,L27)</f>
        <v>2017210</v>
      </c>
      <c r="H27" s="39" t="n">
        <v>69</v>
      </c>
      <c r="I27" s="39" t="s">
        <v>0</v>
      </c>
      <c r="J27" s="39" t="n">
        <v>2017</v>
      </c>
      <c r="K27" s="39" t="n">
        <v>2</v>
      </c>
      <c r="L27" s="39" t="n">
        <v>10</v>
      </c>
      <c r="M27" s="39" t="n">
        <v>16</v>
      </c>
      <c r="N27" s="39" t="n">
        <v>35</v>
      </c>
      <c r="O27" s="39" t="n">
        <v>54</v>
      </c>
      <c r="P27" s="39" t="n">
        <v>135</v>
      </c>
      <c r="Q27" s="39" t="n">
        <v>2</v>
      </c>
      <c r="R27" s="39" t="s">
        <v>1</v>
      </c>
      <c r="S27" s="39" t="s">
        <v>2</v>
      </c>
    </row>
    <row r="28" customFormat="false" ht="15" hidden="false" customHeight="false" outlineLevel="0" collapsed="false">
      <c r="A28" s="36" t="s">
        <v>184</v>
      </c>
      <c r="B28" s="36" t="s">
        <v>184</v>
      </c>
      <c r="C28" s="48" t="n">
        <f aca="false">IF(F28=F27,C27,IF(F28=(F27+10),C27,(C27+10)))</f>
        <v>60</v>
      </c>
      <c r="D28" s="55" t="s">
        <v>187</v>
      </c>
      <c r="E28" s="50" t="n">
        <f aca="false">IF(C27=C28,IF(AND(I28&lt;&gt;"M",I28&lt;&gt;"m-up"),E27+10,E27),10)</f>
        <v>50</v>
      </c>
      <c r="F28" s="56" t="n">
        <f aca="false">O28+(N28*60)+(M28*3600)</f>
        <v>59754</v>
      </c>
      <c r="G28" s="39" t="str">
        <f aca="false">CONCATENATE(J28,K28,L28)</f>
        <v>2017210</v>
      </c>
      <c r="H28" s="39" t="n">
        <v>0</v>
      </c>
      <c r="I28" s="39" t="s">
        <v>4</v>
      </c>
      <c r="J28" s="39" t="n">
        <v>2017</v>
      </c>
      <c r="K28" s="39" t="n">
        <v>2</v>
      </c>
      <c r="L28" s="39" t="n">
        <v>10</v>
      </c>
      <c r="M28" s="39" t="n">
        <v>16</v>
      </c>
      <c r="N28" s="39" t="n">
        <v>35</v>
      </c>
      <c r="O28" s="39" t="n">
        <v>54</v>
      </c>
      <c r="P28" s="39" t="n">
        <v>144</v>
      </c>
      <c r="Q28" s="39" t="n">
        <v>2</v>
      </c>
      <c r="R28" s="39" t="s">
        <v>1</v>
      </c>
      <c r="S28" s="39" t="s">
        <v>2</v>
      </c>
    </row>
    <row r="29" customFormat="false" ht="15" hidden="false" customHeight="false" outlineLevel="0" collapsed="false">
      <c r="A29" s="36" t="s">
        <v>184</v>
      </c>
      <c r="B29" s="36" t="s">
        <v>184</v>
      </c>
      <c r="C29" s="48" t="n">
        <f aca="false">IF(F29=F28,C28,IF(F29=(F28+10),C28,(C28+10)))</f>
        <v>60</v>
      </c>
      <c r="D29" s="55" t="s">
        <v>187</v>
      </c>
      <c r="E29" s="50" t="n">
        <f aca="false">IF(C28=C29,IF(AND(I29&lt;&gt;"M",I29&lt;&gt;"m-up"),E28+10,E28),10)</f>
        <v>60</v>
      </c>
      <c r="F29" s="56" t="n">
        <f aca="false">O29+(N29*60)+(M29*3600)</f>
        <v>59754</v>
      </c>
      <c r="G29" s="39" t="str">
        <f aca="false">CONCATENATE(J29,K29,L29)</f>
        <v>2017210</v>
      </c>
      <c r="H29" s="39" t="n">
        <v>2</v>
      </c>
      <c r="I29" s="39" t="s">
        <v>0</v>
      </c>
      <c r="J29" s="39" t="n">
        <v>2017</v>
      </c>
      <c r="K29" s="39" t="n">
        <v>2</v>
      </c>
      <c r="L29" s="39" t="n">
        <v>10</v>
      </c>
      <c r="M29" s="39" t="n">
        <v>16</v>
      </c>
      <c r="N29" s="39" t="n">
        <v>35</v>
      </c>
      <c r="O29" s="39" t="n">
        <v>54</v>
      </c>
      <c r="P29" s="39" t="n">
        <v>249</v>
      </c>
      <c r="Q29" s="39" t="n">
        <v>2</v>
      </c>
      <c r="R29" s="39" t="s">
        <v>1</v>
      </c>
      <c r="S29" s="39" t="s">
        <v>2</v>
      </c>
    </row>
    <row r="30" customFormat="false" ht="15" hidden="false" customHeight="false" outlineLevel="0" collapsed="false">
      <c r="A30" s="36" t="s">
        <v>184</v>
      </c>
      <c r="B30" s="36" t="s">
        <v>184</v>
      </c>
      <c r="C30" s="48" t="n">
        <f aca="false">IF(F30=F29,C29,IF(F30=(F29+10),C29,(C29+10)))</f>
        <v>60</v>
      </c>
      <c r="D30" s="55" t="s">
        <v>187</v>
      </c>
      <c r="E30" s="50" t="n">
        <f aca="false">IF(C29=C30,IF(AND(I30&lt;&gt;"M",I30&lt;&gt;"m-up"),E29+10,E29),10)</f>
        <v>70</v>
      </c>
      <c r="F30" s="56" t="n">
        <f aca="false">O30+(N30*60)+(M30*3600)</f>
        <v>59754</v>
      </c>
      <c r="G30" s="39" t="str">
        <f aca="false">CONCATENATE(J30,K30,L30)</f>
        <v>2017210</v>
      </c>
      <c r="H30" s="39" t="n">
        <v>2</v>
      </c>
      <c r="I30" s="39" t="s">
        <v>0</v>
      </c>
      <c r="J30" s="39" t="n">
        <v>2017</v>
      </c>
      <c r="K30" s="39" t="n">
        <v>2</v>
      </c>
      <c r="L30" s="39" t="n">
        <v>10</v>
      </c>
      <c r="M30" s="39" t="n">
        <v>16</v>
      </c>
      <c r="N30" s="39" t="n">
        <v>35</v>
      </c>
      <c r="O30" s="39" t="n">
        <v>54</v>
      </c>
      <c r="P30" s="39" t="n">
        <v>293</v>
      </c>
      <c r="Q30" s="39" t="n">
        <v>2</v>
      </c>
      <c r="R30" s="39" t="s">
        <v>1</v>
      </c>
      <c r="S30" s="39" t="s">
        <v>2</v>
      </c>
    </row>
    <row r="31" customFormat="false" ht="15" hidden="false" customHeight="false" outlineLevel="0" collapsed="false">
      <c r="A31" s="36" t="s">
        <v>184</v>
      </c>
      <c r="B31" s="36" t="s">
        <v>184</v>
      </c>
      <c r="C31" s="48" t="n">
        <f aca="false">IF(F31=F30,C30,IF(F31=(F30+10),C30,(C30+10)))</f>
        <v>60</v>
      </c>
      <c r="D31" s="55" t="s">
        <v>187</v>
      </c>
      <c r="E31" s="50" t="n">
        <f aca="false">IF(C30=C31,IF(AND(I31&lt;&gt;"M",I31&lt;&gt;"m-up"),E30+10,E30),10)</f>
        <v>80</v>
      </c>
      <c r="F31" s="56" t="n">
        <f aca="false">O31+(N31*60)+(M31*3600)</f>
        <v>59754</v>
      </c>
      <c r="G31" s="39" t="str">
        <f aca="false">CONCATENATE(J31,K31,L31)</f>
        <v>2017210</v>
      </c>
      <c r="H31" s="39" t="n">
        <v>2</v>
      </c>
      <c r="I31" s="39" t="s">
        <v>0</v>
      </c>
      <c r="J31" s="39" t="n">
        <v>2017</v>
      </c>
      <c r="K31" s="39" t="n">
        <v>2</v>
      </c>
      <c r="L31" s="39" t="n">
        <v>10</v>
      </c>
      <c r="M31" s="39" t="n">
        <v>16</v>
      </c>
      <c r="N31" s="39" t="n">
        <v>35</v>
      </c>
      <c r="O31" s="39" t="n">
        <v>54</v>
      </c>
      <c r="P31" s="39" t="n">
        <v>318</v>
      </c>
      <c r="Q31" s="39" t="n">
        <v>2</v>
      </c>
      <c r="R31" s="39" t="s">
        <v>1</v>
      </c>
      <c r="S31" s="39" t="s">
        <v>2</v>
      </c>
    </row>
    <row r="32" customFormat="false" ht="15" hidden="false" customHeight="false" outlineLevel="0" collapsed="false">
      <c r="A32" s="36" t="s">
        <v>184</v>
      </c>
      <c r="B32" s="36" t="s">
        <v>184</v>
      </c>
      <c r="C32" s="48" t="n">
        <f aca="false">IF(F32=F31,C31,IF(F32=(F31+10),C31,(C31+10)))</f>
        <v>60</v>
      </c>
      <c r="D32" s="55" t="s">
        <v>187</v>
      </c>
      <c r="E32" s="50" t="n">
        <f aca="false">IF(C31=C32,IF(AND(I32&lt;&gt;"M",I32&lt;&gt;"m-up"),E31+10,E31),10)</f>
        <v>90</v>
      </c>
      <c r="F32" s="56" t="n">
        <f aca="false">O32+(N32*60)+(M32*3600)</f>
        <v>59754</v>
      </c>
      <c r="G32" s="39" t="str">
        <f aca="false">CONCATENATE(J32,K32,L32)</f>
        <v>2017210</v>
      </c>
      <c r="H32" s="39" t="n">
        <v>3</v>
      </c>
      <c r="I32" s="39" t="s">
        <v>0</v>
      </c>
      <c r="J32" s="39" t="n">
        <v>2017</v>
      </c>
      <c r="K32" s="39" t="n">
        <v>2</v>
      </c>
      <c r="L32" s="39" t="n">
        <v>10</v>
      </c>
      <c r="M32" s="39" t="n">
        <v>16</v>
      </c>
      <c r="N32" s="39" t="n">
        <v>35</v>
      </c>
      <c r="O32" s="39" t="n">
        <v>54</v>
      </c>
      <c r="P32" s="39" t="n">
        <v>350</v>
      </c>
      <c r="Q32" s="39" t="n">
        <v>2</v>
      </c>
      <c r="R32" s="39" t="s">
        <v>1</v>
      </c>
      <c r="S32" s="39" t="s">
        <v>2</v>
      </c>
    </row>
    <row r="33" customFormat="false" ht="15" hidden="false" customHeight="false" outlineLevel="0" collapsed="false">
      <c r="A33" s="36" t="s">
        <v>184</v>
      </c>
      <c r="B33" s="36" t="s">
        <v>184</v>
      </c>
      <c r="C33" s="48" t="n">
        <f aca="false">IF(F33=F32,C32,IF(F33=(F32+10),C32,(C32+10)))</f>
        <v>60</v>
      </c>
      <c r="D33" s="55" t="s">
        <v>187</v>
      </c>
      <c r="E33" s="50" t="n">
        <f aca="false">IF(C32=C33,IF(AND(I33&lt;&gt;"M",I33&lt;&gt;"m-up"),E32+10,E32),10)</f>
        <v>100</v>
      </c>
      <c r="F33" s="56" t="n">
        <f aca="false">O33+(N33*60)+(M33*3600)</f>
        <v>59754</v>
      </c>
      <c r="G33" s="39" t="str">
        <f aca="false">CONCATENATE(J33,K33,L33)</f>
        <v>2017210</v>
      </c>
      <c r="H33" s="39" t="n">
        <v>1</v>
      </c>
      <c r="I33" s="39" t="s">
        <v>0</v>
      </c>
      <c r="J33" s="39" t="n">
        <v>2017</v>
      </c>
      <c r="K33" s="39" t="n">
        <v>2</v>
      </c>
      <c r="L33" s="39" t="n">
        <v>10</v>
      </c>
      <c r="M33" s="39" t="n">
        <v>16</v>
      </c>
      <c r="N33" s="39" t="n">
        <v>35</v>
      </c>
      <c r="O33" s="39" t="n">
        <v>54</v>
      </c>
      <c r="P33" s="39" t="n">
        <v>369</v>
      </c>
      <c r="Q33" s="39" t="n">
        <v>2</v>
      </c>
      <c r="R33" s="39" t="s">
        <v>1</v>
      </c>
      <c r="S33" s="39" t="s">
        <v>2</v>
      </c>
    </row>
    <row r="34" customFormat="false" ht="15" hidden="false" customHeight="false" outlineLevel="0" collapsed="false">
      <c r="A34" s="36" t="s">
        <v>184</v>
      </c>
      <c r="B34" s="36" t="s">
        <v>184</v>
      </c>
      <c r="C34" s="48" t="n">
        <f aca="false">IF(F34=F33,C33,IF(F34=(F33+10),C33,(C33+10)))</f>
        <v>60</v>
      </c>
      <c r="D34" s="55" t="s">
        <v>187</v>
      </c>
      <c r="E34" s="50" t="n">
        <f aca="false">IF(C33=C34,IF(AND(I34&lt;&gt;"M",I34&lt;&gt;"m-up"),E33+10,E33),10)</f>
        <v>110</v>
      </c>
      <c r="F34" s="56" t="n">
        <f aca="false">O34+(N34*60)+(M34*3600)</f>
        <v>59754</v>
      </c>
      <c r="G34" s="39" t="str">
        <f aca="false">CONCATENATE(J34,K34,L34)</f>
        <v>2017210</v>
      </c>
      <c r="H34" s="39" t="n">
        <v>4</v>
      </c>
      <c r="I34" s="39" t="s">
        <v>0</v>
      </c>
      <c r="J34" s="39" t="n">
        <v>2017</v>
      </c>
      <c r="K34" s="39" t="n">
        <v>2</v>
      </c>
      <c r="L34" s="39" t="n">
        <v>10</v>
      </c>
      <c r="M34" s="39" t="n">
        <v>16</v>
      </c>
      <c r="N34" s="39" t="n">
        <v>35</v>
      </c>
      <c r="O34" s="39" t="n">
        <v>54</v>
      </c>
      <c r="P34" s="39" t="n">
        <v>401</v>
      </c>
      <c r="Q34" s="39" t="n">
        <v>2</v>
      </c>
      <c r="R34" s="39" t="s">
        <v>1</v>
      </c>
      <c r="S34" s="39" t="s">
        <v>2</v>
      </c>
    </row>
    <row r="35" customFormat="false" ht="15" hidden="false" customHeight="false" outlineLevel="0" collapsed="false">
      <c r="A35" s="36" t="s">
        <v>184</v>
      </c>
      <c r="B35" s="36" t="s">
        <v>184</v>
      </c>
      <c r="C35" s="48" t="n">
        <f aca="false">IF(F35=F34,C34,IF(F35=(F34+10),C34,(C34+10)))</f>
        <v>60</v>
      </c>
      <c r="D35" s="55" t="s">
        <v>187</v>
      </c>
      <c r="E35" s="50" t="n">
        <f aca="false">IF(C34=C35,IF(AND(I35&lt;&gt;"M",I35&lt;&gt;"m-up"),E34+10,E34),10)</f>
        <v>120</v>
      </c>
      <c r="F35" s="56" t="n">
        <f aca="false">O35+(N35*60)+(M35*3600)</f>
        <v>59754</v>
      </c>
      <c r="G35" s="39" t="str">
        <f aca="false">CONCATENATE(J35,K35,L35)</f>
        <v>2017210</v>
      </c>
      <c r="H35" s="39" t="n">
        <v>22</v>
      </c>
      <c r="I35" s="39" t="s">
        <v>0</v>
      </c>
      <c r="J35" s="39" t="n">
        <v>2017</v>
      </c>
      <c r="K35" s="39" t="n">
        <v>2</v>
      </c>
      <c r="L35" s="39" t="n">
        <v>10</v>
      </c>
      <c r="M35" s="39" t="n">
        <v>16</v>
      </c>
      <c r="N35" s="39" t="n">
        <v>35</v>
      </c>
      <c r="O35" s="39" t="n">
        <v>54</v>
      </c>
      <c r="P35" s="39" t="n">
        <v>475</v>
      </c>
      <c r="Q35" s="39" t="n">
        <v>2</v>
      </c>
      <c r="R35" s="39" t="s">
        <v>1</v>
      </c>
      <c r="S35" s="39" t="s">
        <v>2</v>
      </c>
    </row>
    <row r="36" customFormat="false" ht="15" hidden="false" customHeight="false" outlineLevel="0" collapsed="false">
      <c r="A36" s="36" t="s">
        <v>184</v>
      </c>
      <c r="B36" s="36" t="s">
        <v>184</v>
      </c>
      <c r="C36" s="48" t="n">
        <f aca="false">IF(F36=F35,C35,IF(F36=(F35+10),C35,(C35+10)))</f>
        <v>60</v>
      </c>
      <c r="D36" s="55" t="s">
        <v>187</v>
      </c>
      <c r="E36" s="50" t="n">
        <f aca="false">IF(C35=C36,IF(AND(I36&lt;&gt;"M",I36&lt;&gt;"m-up"),E35+10,E35),10)</f>
        <v>130</v>
      </c>
      <c r="F36" s="56" t="n">
        <f aca="false">O36+(N36*60)+(M36*3600)</f>
        <v>59754</v>
      </c>
      <c r="G36" s="39" t="str">
        <f aca="false">CONCATENATE(J36,K36,L36)</f>
        <v>2017210</v>
      </c>
      <c r="H36" s="39" t="n">
        <v>10</v>
      </c>
      <c r="I36" s="39" t="s">
        <v>0</v>
      </c>
      <c r="J36" s="39" t="n">
        <v>2017</v>
      </c>
      <c r="K36" s="39" t="n">
        <v>2</v>
      </c>
      <c r="L36" s="39" t="n">
        <v>10</v>
      </c>
      <c r="M36" s="39" t="n">
        <v>16</v>
      </c>
      <c r="N36" s="39" t="n">
        <v>35</v>
      </c>
      <c r="O36" s="39" t="n">
        <v>54</v>
      </c>
      <c r="P36" s="39" t="n">
        <v>604</v>
      </c>
      <c r="Q36" s="39" t="n">
        <v>2</v>
      </c>
      <c r="R36" s="39" t="s">
        <v>1</v>
      </c>
      <c r="S36" s="39" t="s">
        <v>2</v>
      </c>
    </row>
    <row r="37" customFormat="false" ht="15" hidden="false" customHeight="false" outlineLevel="0" collapsed="false">
      <c r="A37" s="36" t="s">
        <v>184</v>
      </c>
      <c r="B37" s="36" t="s">
        <v>184</v>
      </c>
      <c r="C37" s="48" t="n">
        <f aca="false">IF(F37=F36,C36,IF(F37=(F36+10),C36,(C36+10)))</f>
        <v>60</v>
      </c>
      <c r="D37" s="55" t="s">
        <v>187</v>
      </c>
      <c r="E37" s="50" t="n">
        <f aca="false">IF(C36=C37,IF(AND(I37&lt;&gt;"M",I37&lt;&gt;"m-up"),E36+10,E36),10)</f>
        <v>140</v>
      </c>
      <c r="F37" s="56" t="n">
        <f aca="false">O37+(N37*60)+(M37*3600)</f>
        <v>59754</v>
      </c>
      <c r="G37" s="39" t="str">
        <f aca="false">CONCATENATE(J37,K37,L37)</f>
        <v>2017210</v>
      </c>
      <c r="H37" s="39" t="n">
        <v>51</v>
      </c>
      <c r="I37" s="39" t="s">
        <v>0</v>
      </c>
      <c r="J37" s="39" t="n">
        <v>2017</v>
      </c>
      <c r="K37" s="39" t="n">
        <v>2</v>
      </c>
      <c r="L37" s="39" t="n">
        <v>10</v>
      </c>
      <c r="M37" s="39" t="n">
        <v>16</v>
      </c>
      <c r="N37" s="39" t="n">
        <v>35</v>
      </c>
      <c r="O37" s="39" t="n">
        <v>54</v>
      </c>
      <c r="P37" s="39" t="n">
        <v>675</v>
      </c>
      <c r="Q37" s="39" t="n">
        <v>2</v>
      </c>
      <c r="R37" s="39" t="s">
        <v>1</v>
      </c>
      <c r="S37" s="39" t="s">
        <v>2</v>
      </c>
    </row>
    <row r="38" customFormat="false" ht="15" hidden="false" customHeight="false" outlineLevel="0" collapsed="false">
      <c r="A38" s="36" t="s">
        <v>184</v>
      </c>
      <c r="B38" s="36" t="s">
        <v>184</v>
      </c>
      <c r="C38" s="48" t="n">
        <f aca="false">IF(F38=F37,C37,IF(F38=(F37+10),C37,(C37+10)))</f>
        <v>70</v>
      </c>
      <c r="D38" s="57" t="s">
        <v>188</v>
      </c>
      <c r="E38" s="50" t="n">
        <f aca="false">IF(C37=C38,IF(AND(I38&lt;&gt;"M",I38&lt;&gt;"m-up"),E37+10,E37),10)</f>
        <v>10</v>
      </c>
      <c r="F38" s="51" t="n">
        <f aca="false">O38+(N38*60)+(M38*3600)</f>
        <v>59947</v>
      </c>
      <c r="G38" s="52" t="str">
        <f aca="false">CONCATENATE(J38,K38,L38)</f>
        <v>2017210</v>
      </c>
      <c r="H38" s="52" t="n">
        <v>2</v>
      </c>
      <c r="I38" s="52" t="s">
        <v>0</v>
      </c>
      <c r="J38" s="52" t="n">
        <v>2017</v>
      </c>
      <c r="K38" s="52" t="n">
        <v>2</v>
      </c>
      <c r="L38" s="52" t="n">
        <v>10</v>
      </c>
      <c r="M38" s="52" t="n">
        <v>16</v>
      </c>
      <c r="N38" s="52" t="n">
        <v>39</v>
      </c>
      <c r="O38" s="52" t="n">
        <v>7</v>
      </c>
      <c r="P38" s="52" t="n">
        <v>752</v>
      </c>
      <c r="Q38" s="52" t="n">
        <v>1</v>
      </c>
      <c r="R38" s="52" t="s">
        <v>1</v>
      </c>
      <c r="S38" s="52" t="s">
        <v>2</v>
      </c>
      <c r="T38" s="39" t="n">
        <v>23000</v>
      </c>
      <c r="U38" s="53"/>
    </row>
    <row r="39" customFormat="false" ht="15" hidden="false" customHeight="false" outlineLevel="0" collapsed="false">
      <c r="A39" s="36" t="s">
        <v>184</v>
      </c>
      <c r="B39" s="36" t="s">
        <v>184</v>
      </c>
      <c r="C39" s="48" t="n">
        <f aca="false">IF(F39=F38,C38,IF(F39=(F38+10),C38,(C38+10)))</f>
        <v>70</v>
      </c>
      <c r="D39" s="55" t="s">
        <v>188</v>
      </c>
      <c r="E39" s="50" t="n">
        <f aca="false">IF(C38=C39,IF(AND(I39&lt;&gt;"M",I39&lt;&gt;"m-up"),E38+10,E38),10)</f>
        <v>20</v>
      </c>
      <c r="F39" s="56" t="n">
        <f aca="false">O39+(N39*60)+(M39*3600)</f>
        <v>59947</v>
      </c>
      <c r="G39" s="39" t="str">
        <f aca="false">CONCATENATE(J39,K39,L39)</f>
        <v>2017210</v>
      </c>
      <c r="H39" s="39" t="n">
        <v>1</v>
      </c>
      <c r="I39" s="39" t="s">
        <v>0</v>
      </c>
      <c r="J39" s="39" t="n">
        <v>2017</v>
      </c>
      <c r="K39" s="39" t="n">
        <v>2</v>
      </c>
      <c r="L39" s="39" t="n">
        <v>10</v>
      </c>
      <c r="M39" s="39" t="n">
        <v>16</v>
      </c>
      <c r="N39" s="39" t="n">
        <v>39</v>
      </c>
      <c r="O39" s="39" t="n">
        <v>7</v>
      </c>
      <c r="P39" s="39" t="n">
        <v>920</v>
      </c>
      <c r="R39" s="39" t="s">
        <v>1</v>
      </c>
      <c r="S39" s="39" t="s">
        <v>2</v>
      </c>
      <c r="T39" s="39" t="n">
        <v>23000</v>
      </c>
    </row>
    <row r="40" customFormat="false" ht="15" hidden="false" customHeight="false" outlineLevel="0" collapsed="false">
      <c r="A40" s="36" t="s">
        <v>184</v>
      </c>
      <c r="B40" s="36" t="s">
        <v>184</v>
      </c>
      <c r="C40" s="48" t="n">
        <f aca="false">IF(F40=F39,C39,IF(F40=(F39+10),C39,(C39+10)))</f>
        <v>70</v>
      </c>
      <c r="D40" s="55" t="s">
        <v>188</v>
      </c>
      <c r="E40" s="50" t="n">
        <f aca="false">IF(C39=C40,IF(AND(I40&lt;&gt;"M",I40&lt;&gt;"m-up"),E39+10,E39),10)</f>
        <v>30</v>
      </c>
      <c r="F40" s="56" t="n">
        <f aca="false">O40+(N40*60)+(M40*3600)</f>
        <v>59947</v>
      </c>
      <c r="G40" s="39" t="str">
        <f aca="false">CONCATENATE(J40,K40,L40)</f>
        <v>2017210</v>
      </c>
      <c r="H40" s="39" t="n">
        <v>11</v>
      </c>
      <c r="I40" s="39" t="s">
        <v>0</v>
      </c>
      <c r="J40" s="39" t="n">
        <v>2017</v>
      </c>
      <c r="K40" s="39" t="n">
        <v>2</v>
      </c>
      <c r="L40" s="39" t="n">
        <v>10</v>
      </c>
      <c r="M40" s="39" t="n">
        <v>16</v>
      </c>
      <c r="N40" s="39" t="n">
        <v>39</v>
      </c>
      <c r="O40" s="39" t="n">
        <v>7</v>
      </c>
      <c r="P40" s="39" t="n">
        <v>989</v>
      </c>
      <c r="Q40" s="39" t="n">
        <v>2</v>
      </c>
      <c r="R40" s="39" t="s">
        <v>1</v>
      </c>
      <c r="S40" s="39" t="s">
        <v>2</v>
      </c>
      <c r="T40" s="39" t="n">
        <v>23000</v>
      </c>
    </row>
    <row r="41" customFormat="false" ht="15" hidden="false" customHeight="false" outlineLevel="0" collapsed="false">
      <c r="A41" s="36" t="s">
        <v>184</v>
      </c>
      <c r="B41" s="36" t="s">
        <v>184</v>
      </c>
      <c r="C41" s="48" t="n">
        <f aca="false">IF(F41=F40,C40,IF(F41=(F40+10),C40,(C40+10)))</f>
        <v>80</v>
      </c>
      <c r="D41" s="55" t="s">
        <v>188</v>
      </c>
      <c r="E41" s="50" t="n">
        <v>40</v>
      </c>
      <c r="F41" s="56" t="n">
        <f aca="false">O41+(N41*60)+(M41*3600)</f>
        <v>59948</v>
      </c>
      <c r="G41" s="39" t="str">
        <f aca="false">CONCATENATE(J41,K41,L41)</f>
        <v>2017210</v>
      </c>
      <c r="H41" s="39" t="n">
        <v>0</v>
      </c>
      <c r="I41" s="39" t="s">
        <v>16</v>
      </c>
      <c r="J41" s="39" t="n">
        <v>2017</v>
      </c>
      <c r="K41" s="39" t="n">
        <v>2</v>
      </c>
      <c r="L41" s="39" t="n">
        <v>10</v>
      </c>
      <c r="M41" s="39" t="n">
        <v>16</v>
      </c>
      <c r="N41" s="39" t="n">
        <v>39</v>
      </c>
      <c r="O41" s="39" t="n">
        <v>8</v>
      </c>
      <c r="P41" s="39" t="n">
        <v>30</v>
      </c>
      <c r="Q41" s="39" t="n">
        <v>2</v>
      </c>
      <c r="R41" s="39" t="s">
        <v>1</v>
      </c>
      <c r="S41" s="39" t="s">
        <v>2</v>
      </c>
      <c r="T41" s="39" t="n">
        <v>23000</v>
      </c>
    </row>
    <row r="42" customFormat="false" ht="15" hidden="false" customHeight="false" outlineLevel="0" collapsed="false">
      <c r="A42" s="58" t="s">
        <v>189</v>
      </c>
      <c r="B42" s="58" t="s">
        <v>189</v>
      </c>
      <c r="C42" s="48" t="n">
        <f aca="false">IF(F42=F41,C41,IF(F42=(F41+10),C41,(C41+10)))</f>
        <v>80</v>
      </c>
      <c r="D42" s="55" t="s">
        <v>188</v>
      </c>
      <c r="E42" s="50" t="n">
        <v>40</v>
      </c>
      <c r="F42" s="56" t="n">
        <f aca="false">O42+(N42*60)+(M42*3600)</f>
        <v>59948</v>
      </c>
      <c r="G42" s="39" t="str">
        <f aca="false">CONCATENATE(J42,K42,L42)</f>
        <v>2017210</v>
      </c>
      <c r="H42" s="39" t="n">
        <v>17</v>
      </c>
      <c r="I42" s="39" t="s">
        <v>0</v>
      </c>
      <c r="J42" s="39" t="n">
        <v>2017</v>
      </c>
      <c r="K42" s="39" t="n">
        <v>2</v>
      </c>
      <c r="L42" s="39" t="n">
        <v>10</v>
      </c>
      <c r="M42" s="39" t="n">
        <v>16</v>
      </c>
      <c r="N42" s="39" t="n">
        <v>39</v>
      </c>
      <c r="O42" s="39" t="n">
        <v>8</v>
      </c>
      <c r="P42" s="39" t="n">
        <v>136</v>
      </c>
      <c r="Q42" s="39" t="n">
        <v>2</v>
      </c>
      <c r="R42" s="39" t="s">
        <v>1</v>
      </c>
      <c r="S42" s="39" t="s">
        <v>2</v>
      </c>
      <c r="T42" s="39" t="n">
        <v>23000</v>
      </c>
    </row>
    <row r="43" customFormat="false" ht="15" hidden="false" customHeight="false" outlineLevel="0" collapsed="false">
      <c r="A43" s="36" t="s">
        <v>184</v>
      </c>
      <c r="B43" s="36" t="s">
        <v>184</v>
      </c>
      <c r="C43" s="48" t="n">
        <f aca="false">IF(F43=F42,C42,IF(F43=(F42+10),C42,(C42+10)))</f>
        <v>80</v>
      </c>
      <c r="D43" s="55" t="s">
        <v>188</v>
      </c>
      <c r="E43" s="50" t="n">
        <f aca="false">IF(C42=C43,IF(AND(I43&lt;&gt;"M",I43&lt;&gt;"m-up"),E42+10,E42),10)</f>
        <v>50</v>
      </c>
      <c r="F43" s="56" t="n">
        <f aca="false">O43+(N43*60)+(M43*3600)</f>
        <v>59948</v>
      </c>
      <c r="G43" s="39" t="str">
        <f aca="false">CONCATENATE(J43,K43,L43)</f>
        <v>2017210</v>
      </c>
      <c r="H43" s="39" t="n">
        <v>44</v>
      </c>
      <c r="I43" s="39" t="s">
        <v>0</v>
      </c>
      <c r="J43" s="39" t="n">
        <v>2017</v>
      </c>
      <c r="K43" s="39" t="n">
        <v>2</v>
      </c>
      <c r="L43" s="39" t="n">
        <v>10</v>
      </c>
      <c r="M43" s="39" t="n">
        <v>16</v>
      </c>
      <c r="N43" s="39" t="n">
        <v>39</v>
      </c>
      <c r="O43" s="39" t="n">
        <v>8</v>
      </c>
      <c r="P43" s="39" t="n">
        <v>218</v>
      </c>
      <c r="Q43" s="39" t="n">
        <v>2</v>
      </c>
      <c r="R43" s="39" t="s">
        <v>1</v>
      </c>
      <c r="S43" s="39" t="s">
        <v>2</v>
      </c>
      <c r="T43" s="39" t="n">
        <v>23000</v>
      </c>
    </row>
    <row r="44" customFormat="false" ht="15" hidden="false" customHeight="false" outlineLevel="0" collapsed="false">
      <c r="A44" s="36" t="s">
        <v>184</v>
      </c>
      <c r="B44" s="36" t="s">
        <v>184</v>
      </c>
      <c r="C44" s="48" t="n">
        <f aca="false">IF(F44=F43,C43,IF(F44=(F43+10),C43,(C43+10)))</f>
        <v>80</v>
      </c>
      <c r="D44" s="55" t="s">
        <v>188</v>
      </c>
      <c r="E44" s="50" t="n">
        <v>60</v>
      </c>
      <c r="F44" s="56" t="n">
        <f aca="false">O44+(N44*60)+(M44*3600)</f>
        <v>59948</v>
      </c>
      <c r="G44" s="39" t="str">
        <f aca="false">CONCATENATE(J44,K44,L44)</f>
        <v>2017210</v>
      </c>
      <c r="H44" s="39" t="n">
        <v>0</v>
      </c>
      <c r="I44" s="39" t="s">
        <v>4</v>
      </c>
      <c r="J44" s="39" t="n">
        <v>2017</v>
      </c>
      <c r="K44" s="39" t="n">
        <v>2</v>
      </c>
      <c r="L44" s="39" t="n">
        <v>10</v>
      </c>
      <c r="M44" s="39" t="n">
        <v>16</v>
      </c>
      <c r="N44" s="39" t="n">
        <v>39</v>
      </c>
      <c r="O44" s="39" t="n">
        <v>8</v>
      </c>
      <c r="P44" s="39" t="n">
        <v>223</v>
      </c>
      <c r="Q44" s="39" t="n">
        <v>2</v>
      </c>
      <c r="R44" s="39" t="s">
        <v>1</v>
      </c>
      <c r="S44" s="39" t="s">
        <v>2</v>
      </c>
      <c r="T44" s="39" t="n">
        <v>23000</v>
      </c>
    </row>
    <row r="45" customFormat="false" ht="15" hidden="false" customHeight="false" outlineLevel="0" collapsed="false">
      <c r="A45" s="36" t="s">
        <v>184</v>
      </c>
      <c r="B45" s="36" t="s">
        <v>184</v>
      </c>
      <c r="C45" s="48" t="n">
        <f aca="false">IF(F45=F44,C44,IF(F45=(F44+10),C44,(C44+10)))</f>
        <v>90</v>
      </c>
      <c r="D45" s="57" t="s">
        <v>190</v>
      </c>
      <c r="E45" s="50" t="n">
        <f aca="false">IF(C44=C45,IF(AND(I45&lt;&gt;"M",I45&lt;&gt;"m-up"),E44+10,E44),10)</f>
        <v>10</v>
      </c>
      <c r="F45" s="51" t="n">
        <f aca="false">O45+(N45*60)+(M45*3600)</f>
        <v>59955</v>
      </c>
      <c r="G45" s="52" t="str">
        <f aca="false">CONCATENATE(J45,K45,L45)</f>
        <v>2017210</v>
      </c>
      <c r="H45" s="52" t="n">
        <v>4</v>
      </c>
      <c r="I45" s="52" t="s">
        <v>0</v>
      </c>
      <c r="J45" s="52" t="n">
        <v>2017</v>
      </c>
      <c r="K45" s="52" t="n">
        <v>2</v>
      </c>
      <c r="L45" s="52" t="n">
        <v>10</v>
      </c>
      <c r="M45" s="52" t="n">
        <v>16</v>
      </c>
      <c r="N45" s="52" t="n">
        <v>39</v>
      </c>
      <c r="O45" s="52" t="n">
        <v>15</v>
      </c>
      <c r="P45" s="52" t="n">
        <v>633</v>
      </c>
      <c r="Q45" s="52" t="n">
        <v>1</v>
      </c>
      <c r="R45" s="52" t="s">
        <v>1</v>
      </c>
      <c r="S45" s="52" t="s">
        <v>2</v>
      </c>
      <c r="T45" s="52"/>
      <c r="U45" s="53"/>
    </row>
    <row r="46" customFormat="false" ht="15" hidden="false" customHeight="false" outlineLevel="0" collapsed="false">
      <c r="A46" s="36" t="s">
        <v>184</v>
      </c>
      <c r="B46" s="36" t="s">
        <v>184</v>
      </c>
      <c r="C46" s="48" t="n">
        <f aca="false">IF(F46=F45,C45,IF(F46=(F45+10),C45,(C45+10)))</f>
        <v>90</v>
      </c>
      <c r="D46" s="55" t="s">
        <v>190</v>
      </c>
      <c r="E46" s="50" t="n">
        <f aca="false">IF(C45=C46,IF(AND(I46&lt;&gt;"M",I46&lt;&gt;"m-up"),E45+10,E45),10)</f>
        <v>20</v>
      </c>
      <c r="F46" s="56" t="n">
        <f aca="false">O46+(N46*60)+(M46*3600)</f>
        <v>59955</v>
      </c>
      <c r="G46" s="39" t="str">
        <f aca="false">CONCATENATE(J46,K46,L46)</f>
        <v>2017210</v>
      </c>
      <c r="H46" s="39" t="n">
        <v>258</v>
      </c>
      <c r="I46" s="39" t="s">
        <v>0</v>
      </c>
      <c r="J46" s="39" t="n">
        <v>2017</v>
      </c>
      <c r="K46" s="39" t="n">
        <v>2</v>
      </c>
      <c r="L46" s="39" t="n">
        <v>10</v>
      </c>
      <c r="M46" s="39" t="n">
        <v>16</v>
      </c>
      <c r="N46" s="39" t="n">
        <v>39</v>
      </c>
      <c r="O46" s="39" t="n">
        <v>15</v>
      </c>
      <c r="P46" s="39" t="n">
        <v>662</v>
      </c>
      <c r="Q46" s="39" t="n">
        <v>1</v>
      </c>
      <c r="R46" s="39" t="s">
        <v>1</v>
      </c>
      <c r="S46" s="39" t="s">
        <v>2</v>
      </c>
    </row>
    <row r="47" customFormat="false" ht="15" hidden="false" customHeight="false" outlineLevel="0" collapsed="false">
      <c r="A47" s="36" t="s">
        <v>184</v>
      </c>
      <c r="B47" s="36" t="s">
        <v>184</v>
      </c>
      <c r="C47" s="48" t="n">
        <f aca="false">IF(F47=F46,C46,IF(F47=(F46+10),C46,(C46+10)))</f>
        <v>100</v>
      </c>
      <c r="D47" s="57" t="s">
        <v>191</v>
      </c>
      <c r="E47" s="50" t="n">
        <f aca="false">IF(C46=C47,IF(AND(I47&lt;&gt;"M",I47&lt;&gt;"m-up"),E46+10,E46),10)</f>
        <v>10</v>
      </c>
      <c r="F47" s="51" t="n">
        <f aca="false">O47+(N47*60)+(M47*3600)</f>
        <v>60072</v>
      </c>
      <c r="G47" s="52" t="str">
        <f aca="false">CONCATENATE(J47,K47,L47)</f>
        <v>2017210</v>
      </c>
      <c r="H47" s="52" t="n">
        <v>25</v>
      </c>
      <c r="I47" s="52" t="s">
        <v>0</v>
      </c>
      <c r="J47" s="52" t="n">
        <v>2017</v>
      </c>
      <c r="K47" s="52" t="n">
        <v>2</v>
      </c>
      <c r="L47" s="52" t="n">
        <v>10</v>
      </c>
      <c r="M47" s="52" t="n">
        <v>16</v>
      </c>
      <c r="N47" s="52" t="n">
        <v>41</v>
      </c>
      <c r="O47" s="52" t="n">
        <v>12</v>
      </c>
      <c r="P47" s="52" t="n">
        <v>881</v>
      </c>
      <c r="Q47" s="52" t="n">
        <v>1</v>
      </c>
      <c r="R47" s="52" t="s">
        <v>1</v>
      </c>
      <c r="S47" s="52" t="s">
        <v>2</v>
      </c>
      <c r="T47" s="52"/>
      <c r="U47" s="53"/>
    </row>
    <row r="48" customFormat="false" ht="15" hidden="false" customHeight="false" outlineLevel="0" collapsed="false">
      <c r="A48" s="36" t="s">
        <v>184</v>
      </c>
      <c r="B48" s="36" t="s">
        <v>184</v>
      </c>
      <c r="C48" s="48" t="n">
        <f aca="false">IF(F48=F47,C47,IF(F48=(F47+10),C47,(C47+10)))</f>
        <v>100</v>
      </c>
      <c r="D48" s="55" t="s">
        <v>191</v>
      </c>
      <c r="E48" s="50" t="n">
        <f aca="false">IF(C47=C48,IF(AND(I48&lt;&gt;"M",I48&lt;&gt;"m-up"),E47+10,E47),10)</f>
        <v>20</v>
      </c>
      <c r="F48" s="56" t="n">
        <f aca="false">O48+(N48*60)+(M48*3600)</f>
        <v>60072</v>
      </c>
      <c r="G48" s="39" t="str">
        <f aca="false">CONCATENATE(J48,K48,L48)</f>
        <v>2017210</v>
      </c>
      <c r="H48" s="39" t="n">
        <v>97</v>
      </c>
      <c r="I48" s="39" t="s">
        <v>0</v>
      </c>
      <c r="J48" s="39" t="n">
        <v>2017</v>
      </c>
      <c r="K48" s="39" t="n">
        <v>2</v>
      </c>
      <c r="L48" s="39" t="n">
        <v>10</v>
      </c>
      <c r="M48" s="39" t="n">
        <v>16</v>
      </c>
      <c r="N48" s="39" t="n">
        <v>41</v>
      </c>
      <c r="O48" s="39" t="n">
        <v>12</v>
      </c>
      <c r="P48" s="39" t="n">
        <v>955</v>
      </c>
      <c r="Q48" s="39" t="n">
        <v>1</v>
      </c>
      <c r="R48" s="39" t="s">
        <v>1</v>
      </c>
      <c r="S48" s="39" t="s">
        <v>2</v>
      </c>
    </row>
    <row r="49" customFormat="false" ht="15" hidden="false" customHeight="false" outlineLevel="0" collapsed="false">
      <c r="A49" s="58" t="s">
        <v>189</v>
      </c>
      <c r="B49" s="58" t="s">
        <v>189</v>
      </c>
      <c r="C49" s="48" t="n">
        <f aca="false">IF(F49=F48,C48,IF(F49=(F48+10),C48,(C48+10)))</f>
        <v>100</v>
      </c>
      <c r="D49" s="55" t="s">
        <v>191</v>
      </c>
      <c r="E49" s="50" t="n">
        <f aca="false">IF(C48=C49,IF(AND(I49&lt;&gt;"M",I49&lt;&gt;"m-up"),E48+10,E48),10)</f>
        <v>20</v>
      </c>
      <c r="F49" s="56" t="n">
        <f aca="false">O49+(N49*60)+(M49*3600)</f>
        <v>60072</v>
      </c>
      <c r="G49" s="39" t="str">
        <f aca="false">CONCATENATE(J49,K49,L49)</f>
        <v>2017210</v>
      </c>
      <c r="H49" s="39" t="n">
        <v>0</v>
      </c>
      <c r="I49" s="39" t="s">
        <v>4</v>
      </c>
      <c r="J49" s="39" t="n">
        <v>2017</v>
      </c>
      <c r="K49" s="39" t="n">
        <v>2</v>
      </c>
      <c r="L49" s="39" t="n">
        <v>10</v>
      </c>
      <c r="M49" s="39" t="n">
        <v>16</v>
      </c>
      <c r="N49" s="39" t="n">
        <v>41</v>
      </c>
      <c r="O49" s="39" t="n">
        <v>12</v>
      </c>
      <c r="P49" s="39" t="n">
        <v>960</v>
      </c>
      <c r="Q49" s="39" t="n">
        <v>1</v>
      </c>
      <c r="R49" s="39" t="s">
        <v>1</v>
      </c>
      <c r="S49" s="39" t="s">
        <v>2</v>
      </c>
      <c r="U49" s="40" t="s">
        <v>6</v>
      </c>
    </row>
    <row r="50" customFormat="false" ht="15" hidden="false" customHeight="false" outlineLevel="0" collapsed="false">
      <c r="A50" s="58" t="s">
        <v>189</v>
      </c>
      <c r="B50" s="58" t="s">
        <v>189</v>
      </c>
      <c r="C50" s="48" t="n">
        <f aca="false">IF(F50=F49,C49,IF(F50=(F49+10),C49,(C49+10)))</f>
        <v>100</v>
      </c>
      <c r="D50" s="55" t="s">
        <v>191</v>
      </c>
      <c r="E50" s="50" t="n">
        <f aca="false">IF(C49=C50,IF(AND(I50&lt;&gt;"M",I50&lt;&gt;"m-up"),E49+10,E49),10)</f>
        <v>20</v>
      </c>
      <c r="F50" s="56" t="n">
        <f aca="false">O50+(N50*60)+(M50*3600)</f>
        <v>60072</v>
      </c>
      <c r="G50" s="39" t="str">
        <f aca="false">CONCATENATE(J50,K50,L50)</f>
        <v>2017210</v>
      </c>
      <c r="H50" s="39" t="n">
        <v>0</v>
      </c>
      <c r="I50" s="39" t="s">
        <v>4</v>
      </c>
      <c r="J50" s="39" t="n">
        <v>2017</v>
      </c>
      <c r="K50" s="39" t="n">
        <v>2</v>
      </c>
      <c r="L50" s="39" t="n">
        <v>10</v>
      </c>
      <c r="M50" s="39" t="n">
        <v>16</v>
      </c>
      <c r="N50" s="39" t="n">
        <v>41</v>
      </c>
      <c r="O50" s="39" t="n">
        <v>12</v>
      </c>
      <c r="P50" s="39" t="n">
        <v>967</v>
      </c>
      <c r="Q50" s="39" t="n">
        <v>1</v>
      </c>
      <c r="R50" s="39" t="s">
        <v>1</v>
      </c>
      <c r="S50" s="39" t="s">
        <v>2</v>
      </c>
    </row>
    <row r="51" customFormat="false" ht="15" hidden="false" customHeight="false" outlineLevel="0" collapsed="false">
      <c r="A51" s="58" t="s">
        <v>189</v>
      </c>
      <c r="B51" s="58" t="s">
        <v>189</v>
      </c>
      <c r="C51" s="48" t="n">
        <f aca="false">IF(F51=F50,C50,IF(F51=(F50+10),C50,(C50+10)))</f>
        <v>100</v>
      </c>
      <c r="D51" s="55" t="s">
        <v>191</v>
      </c>
      <c r="E51" s="50" t="n">
        <f aca="false">IF(C50=C51,IF(AND(I51&lt;&gt;"M",I51&lt;&gt;"m-up"),E50+10,E50),10)</f>
        <v>20</v>
      </c>
      <c r="F51" s="56" t="n">
        <f aca="false">O51+(N51*60)+(M51*3600)</f>
        <v>60072</v>
      </c>
      <c r="G51" s="39" t="str">
        <f aca="false">CONCATENATE(J51,K51,L51)</f>
        <v>2017210</v>
      </c>
      <c r="H51" s="39" t="n">
        <v>0</v>
      </c>
      <c r="I51" s="39" t="s">
        <v>4</v>
      </c>
      <c r="J51" s="39" t="n">
        <v>2017</v>
      </c>
      <c r="K51" s="39" t="n">
        <v>2</v>
      </c>
      <c r="L51" s="39" t="n">
        <v>10</v>
      </c>
      <c r="M51" s="39" t="n">
        <v>16</v>
      </c>
      <c r="N51" s="39" t="n">
        <v>41</v>
      </c>
      <c r="O51" s="39" t="n">
        <v>12</v>
      </c>
      <c r="P51" s="39" t="n">
        <v>978</v>
      </c>
      <c r="Q51" s="39" t="n">
        <v>1</v>
      </c>
      <c r="R51" s="39" t="s">
        <v>1</v>
      </c>
      <c r="S51" s="39" t="s">
        <v>2</v>
      </c>
    </row>
    <row r="52" customFormat="false" ht="15" hidden="false" customHeight="false" outlineLevel="0" collapsed="false">
      <c r="A52" s="36" t="s">
        <v>184</v>
      </c>
      <c r="B52" s="36" t="s">
        <v>184</v>
      </c>
      <c r="C52" s="48" t="n">
        <f aca="false">IF(F52=F51,C51,IF(F52=(F51+10),C51,(C51+10)))</f>
        <v>110</v>
      </c>
      <c r="D52" s="55" t="s">
        <v>191</v>
      </c>
      <c r="E52" s="50" t="n">
        <v>30</v>
      </c>
      <c r="F52" s="56" t="n">
        <f aca="false">O52+(N52*60)+(M52*3600)</f>
        <v>60073</v>
      </c>
      <c r="G52" s="39" t="str">
        <f aca="false">CONCATENATE(J52,K52,L52)</f>
        <v>2017210</v>
      </c>
      <c r="H52" s="39" t="n">
        <v>4</v>
      </c>
      <c r="I52" s="39" t="s">
        <v>0</v>
      </c>
      <c r="J52" s="39" t="n">
        <v>2017</v>
      </c>
      <c r="K52" s="39" t="n">
        <v>2</v>
      </c>
      <c r="L52" s="39" t="n">
        <v>10</v>
      </c>
      <c r="M52" s="39" t="n">
        <v>16</v>
      </c>
      <c r="N52" s="39" t="n">
        <v>41</v>
      </c>
      <c r="O52" s="39" t="n">
        <v>13</v>
      </c>
      <c r="P52" s="39" t="n">
        <v>100</v>
      </c>
      <c r="Q52" s="39" t="n">
        <v>1</v>
      </c>
      <c r="R52" s="39" t="s">
        <v>1</v>
      </c>
      <c r="S52" s="39" t="s">
        <v>2</v>
      </c>
    </row>
    <row r="53" customFormat="false" ht="15" hidden="false" customHeight="false" outlineLevel="0" collapsed="false">
      <c r="A53" s="36" t="s">
        <v>184</v>
      </c>
      <c r="B53" s="36" t="s">
        <v>184</v>
      </c>
      <c r="C53" s="48" t="n">
        <f aca="false">IF(F53=F52,C52,IF(F53=(F52+10),C52,(C52+10)))</f>
        <v>110</v>
      </c>
      <c r="D53" s="55" t="s">
        <v>191</v>
      </c>
      <c r="E53" s="50" t="n">
        <f aca="false">IF(C52=C53,IF(AND(I53&lt;&gt;"M",I53&lt;&gt;"m-up"),E52+10,E52),10)</f>
        <v>40</v>
      </c>
      <c r="F53" s="56" t="n">
        <f aca="false">O53+(N53*60)+(M53*3600)</f>
        <v>60073</v>
      </c>
      <c r="G53" s="39" t="str">
        <f aca="false">CONCATENATE(J53,K53,L53)</f>
        <v>2017210</v>
      </c>
      <c r="H53" s="39" t="n">
        <v>16</v>
      </c>
      <c r="I53" s="39" t="s">
        <v>0</v>
      </c>
      <c r="J53" s="39" t="n">
        <v>2017</v>
      </c>
      <c r="K53" s="39" t="n">
        <v>2</v>
      </c>
      <c r="L53" s="39" t="n">
        <v>10</v>
      </c>
      <c r="M53" s="39" t="n">
        <v>16</v>
      </c>
      <c r="N53" s="39" t="n">
        <v>41</v>
      </c>
      <c r="O53" s="39" t="n">
        <v>13</v>
      </c>
      <c r="P53" s="39" t="n">
        <v>239</v>
      </c>
      <c r="Q53" s="39" t="n">
        <v>1</v>
      </c>
      <c r="R53" s="39" t="s">
        <v>1</v>
      </c>
      <c r="S53" s="39" t="s">
        <v>2</v>
      </c>
    </row>
    <row r="54" customFormat="false" ht="15" hidden="false" customHeight="false" outlineLevel="0" collapsed="false">
      <c r="A54" s="36" t="s">
        <v>184</v>
      </c>
      <c r="B54" s="36" t="s">
        <v>184</v>
      </c>
      <c r="C54" s="48" t="n">
        <f aca="false">IF(F54=F53,C53,IF(F54=(F53+10),C53,(C53+10)))</f>
        <v>110</v>
      </c>
      <c r="D54" s="55" t="s">
        <v>191</v>
      </c>
      <c r="E54" s="50" t="n">
        <f aca="false">IF(C53=C54,IF(AND(I54&lt;&gt;"M",I54&lt;&gt;"m-up"),E53+10,E53),10)</f>
        <v>50</v>
      </c>
      <c r="F54" s="56" t="n">
        <f aca="false">O54+(N54*60)+(M54*3600)</f>
        <v>60073</v>
      </c>
      <c r="G54" s="39" t="str">
        <f aca="false">CONCATENATE(J54,K54,L54)</f>
        <v>2017210</v>
      </c>
      <c r="H54" s="39" t="n">
        <v>4</v>
      </c>
      <c r="I54" s="39" t="s">
        <v>0</v>
      </c>
      <c r="J54" s="39" t="n">
        <v>2017</v>
      </c>
      <c r="K54" s="39" t="n">
        <v>2</v>
      </c>
      <c r="L54" s="39" t="n">
        <v>10</v>
      </c>
      <c r="M54" s="39" t="n">
        <v>16</v>
      </c>
      <c r="N54" s="39" t="n">
        <v>41</v>
      </c>
      <c r="O54" s="39" t="n">
        <v>13</v>
      </c>
      <c r="P54" s="39" t="n">
        <v>294</v>
      </c>
      <c r="Q54" s="39" t="n">
        <v>1</v>
      </c>
      <c r="R54" s="39" t="s">
        <v>1</v>
      </c>
      <c r="S54" s="39" t="s">
        <v>2</v>
      </c>
    </row>
    <row r="55" customFormat="false" ht="15" hidden="false" customHeight="false" outlineLevel="0" collapsed="false">
      <c r="A55" s="36" t="s">
        <v>184</v>
      </c>
      <c r="B55" s="36" t="s">
        <v>184</v>
      </c>
      <c r="C55" s="48" t="n">
        <f aca="false">IF(F55=F54,C54,IF(F55=(F54+10),C54,(C54+10)))</f>
        <v>110</v>
      </c>
      <c r="D55" s="55" t="s">
        <v>191</v>
      </c>
      <c r="E55" s="50" t="n">
        <f aca="false">IF(C54=C55,IF(AND(I55&lt;&gt;"M",I55&lt;&gt;"m-up"),E54+10,E54),10)</f>
        <v>60</v>
      </c>
      <c r="F55" s="56" t="n">
        <f aca="false">O55+(N55*60)+(M55*3600)</f>
        <v>60073</v>
      </c>
      <c r="G55" s="39" t="str">
        <f aca="false">CONCATENATE(J55,K55,L55)</f>
        <v>2017210</v>
      </c>
      <c r="H55" s="39" t="n">
        <v>66</v>
      </c>
      <c r="I55" s="39" t="s">
        <v>0</v>
      </c>
      <c r="J55" s="39" t="n">
        <v>2017</v>
      </c>
      <c r="K55" s="39" t="n">
        <v>2</v>
      </c>
      <c r="L55" s="39" t="n">
        <v>10</v>
      </c>
      <c r="M55" s="39" t="n">
        <v>16</v>
      </c>
      <c r="N55" s="39" t="n">
        <v>41</v>
      </c>
      <c r="O55" s="39" t="n">
        <v>13</v>
      </c>
      <c r="P55" s="39" t="n">
        <v>328</v>
      </c>
      <c r="Q55" s="39" t="n">
        <v>1</v>
      </c>
      <c r="R55" s="39" t="s">
        <v>1</v>
      </c>
      <c r="S55" s="39" t="s">
        <v>2</v>
      </c>
    </row>
    <row r="56" customFormat="false" ht="15" hidden="false" customHeight="false" outlineLevel="0" collapsed="false">
      <c r="A56" s="36" t="s">
        <v>184</v>
      </c>
      <c r="B56" s="36" t="s">
        <v>184</v>
      </c>
      <c r="C56" s="48" t="n">
        <f aca="false">IF(F56=F55,C55,IF(F56=(F55+10),C55,(C55+10)))</f>
        <v>110</v>
      </c>
      <c r="D56" s="55" t="s">
        <v>191</v>
      </c>
      <c r="E56" s="50" t="n">
        <f aca="false">IF(C55=C56,IF(AND(I56&lt;&gt;"M",I56&lt;&gt;"m-up"),E55+10,E55),10)</f>
        <v>70</v>
      </c>
      <c r="F56" s="56" t="n">
        <f aca="false">O56+(N56*60)+(M56*3600)</f>
        <v>60073</v>
      </c>
      <c r="G56" s="39" t="str">
        <f aca="false">CONCATENATE(J56,K56,L56)</f>
        <v>2017210</v>
      </c>
      <c r="H56" s="39" t="n">
        <v>3</v>
      </c>
      <c r="I56" s="39" t="s">
        <v>0</v>
      </c>
      <c r="J56" s="39" t="n">
        <v>2017</v>
      </c>
      <c r="K56" s="39" t="n">
        <v>2</v>
      </c>
      <c r="L56" s="39" t="n">
        <v>10</v>
      </c>
      <c r="M56" s="39" t="n">
        <v>16</v>
      </c>
      <c r="N56" s="39" t="n">
        <v>41</v>
      </c>
      <c r="O56" s="39" t="n">
        <v>13</v>
      </c>
      <c r="P56" s="39" t="n">
        <v>451</v>
      </c>
      <c r="Q56" s="39" t="n">
        <v>1</v>
      </c>
      <c r="R56" s="39" t="s">
        <v>1</v>
      </c>
      <c r="S56" s="39" t="s">
        <v>2</v>
      </c>
    </row>
    <row r="57" customFormat="false" ht="15" hidden="false" customHeight="false" outlineLevel="0" collapsed="false">
      <c r="A57" s="36" t="s">
        <v>184</v>
      </c>
      <c r="B57" s="36" t="s">
        <v>184</v>
      </c>
      <c r="C57" s="48" t="n">
        <f aca="false">IF(F57=F56,C56,IF(F57=(F56+10),C56,(C56+10)))</f>
        <v>110</v>
      </c>
      <c r="D57" s="55" t="s">
        <v>191</v>
      </c>
      <c r="E57" s="50" t="n">
        <f aca="false">IF(C56=C57,IF(AND(I57&lt;&gt;"M",I57&lt;&gt;"m-up"),E56+10,E56),10)</f>
        <v>80</v>
      </c>
      <c r="F57" s="56" t="n">
        <f aca="false">O57+(N57*60)+(M57*3600)</f>
        <v>60073</v>
      </c>
      <c r="G57" s="39" t="str">
        <f aca="false">CONCATENATE(J57,K57,L57)</f>
        <v>2017210</v>
      </c>
      <c r="H57" s="39" t="n">
        <v>65</v>
      </c>
      <c r="I57" s="39" t="s">
        <v>0</v>
      </c>
      <c r="J57" s="39" t="n">
        <v>2017</v>
      </c>
      <c r="K57" s="39" t="n">
        <v>2</v>
      </c>
      <c r="L57" s="39" t="n">
        <v>10</v>
      </c>
      <c r="M57" s="39" t="n">
        <v>16</v>
      </c>
      <c r="N57" s="39" t="n">
        <v>41</v>
      </c>
      <c r="O57" s="39" t="n">
        <v>13</v>
      </c>
      <c r="P57" s="39" t="n">
        <v>603</v>
      </c>
      <c r="Q57" s="39" t="n">
        <v>1</v>
      </c>
      <c r="R57" s="39" t="s">
        <v>1</v>
      </c>
      <c r="S57" s="39" t="s">
        <v>2</v>
      </c>
    </row>
    <row r="58" customFormat="false" ht="15" hidden="false" customHeight="false" outlineLevel="0" collapsed="false">
      <c r="A58" s="36" t="s">
        <v>184</v>
      </c>
      <c r="B58" s="36" t="s">
        <v>184</v>
      </c>
      <c r="C58" s="48" t="n">
        <f aca="false">IF(F58=F57,C57,IF(F58=(F57+10),C57,(C57+10)))</f>
        <v>110</v>
      </c>
      <c r="D58" s="55" t="s">
        <v>191</v>
      </c>
      <c r="E58" s="50" t="n">
        <f aca="false">IF(C57=C58,IF(AND(I58&lt;&gt;"M",I58&lt;&gt;"m-up"),E57+10,E57),10)</f>
        <v>90</v>
      </c>
      <c r="F58" s="56" t="n">
        <f aca="false">O58+(N58*60)+(M58*3600)</f>
        <v>60073</v>
      </c>
      <c r="G58" s="39" t="str">
        <f aca="false">CONCATENATE(J58,K58,L58)</f>
        <v>2017210</v>
      </c>
      <c r="H58" s="39" t="n">
        <v>104</v>
      </c>
      <c r="I58" s="39" t="s">
        <v>0</v>
      </c>
      <c r="J58" s="39" t="n">
        <v>2017</v>
      </c>
      <c r="K58" s="39" t="n">
        <v>2</v>
      </c>
      <c r="L58" s="39" t="n">
        <v>10</v>
      </c>
      <c r="M58" s="39" t="n">
        <v>16</v>
      </c>
      <c r="N58" s="39" t="n">
        <v>41</v>
      </c>
      <c r="O58" s="39" t="n">
        <v>13</v>
      </c>
      <c r="P58" s="39" t="n">
        <v>724</v>
      </c>
      <c r="Q58" s="39" t="n">
        <v>1</v>
      </c>
      <c r="R58" s="39" t="s">
        <v>1</v>
      </c>
      <c r="S58" s="39" t="s">
        <v>2</v>
      </c>
    </row>
    <row r="59" customFormat="false" ht="15" hidden="false" customHeight="false" outlineLevel="0" collapsed="false">
      <c r="A59" s="58" t="s">
        <v>189</v>
      </c>
      <c r="B59" s="58" t="s">
        <v>189</v>
      </c>
      <c r="C59" s="48" t="n">
        <f aca="false">IF(F59=F58,C58,IF(F59=(F58+10),C58,(C58+10)))</f>
        <v>110</v>
      </c>
      <c r="D59" s="55" t="s">
        <v>191</v>
      </c>
      <c r="E59" s="50" t="n">
        <f aca="false">IF(C58=C59,IF(AND(I59&lt;&gt;"M",I59&lt;&gt;"m-up"),E58+10,E58),10)</f>
        <v>90</v>
      </c>
      <c r="F59" s="56" t="n">
        <f aca="false">O59+(N59*60)+(M59*3600)</f>
        <v>60073</v>
      </c>
      <c r="G59" s="39" t="str">
        <f aca="false">CONCATENATE(J59,K59,L59)</f>
        <v>2017210</v>
      </c>
      <c r="H59" s="39" t="n">
        <v>0</v>
      </c>
      <c r="I59" s="39" t="s">
        <v>4</v>
      </c>
      <c r="J59" s="39" t="n">
        <v>2017</v>
      </c>
      <c r="K59" s="39" t="n">
        <v>2</v>
      </c>
      <c r="L59" s="39" t="n">
        <v>10</v>
      </c>
      <c r="M59" s="39" t="n">
        <v>16</v>
      </c>
      <c r="N59" s="39" t="n">
        <v>41</v>
      </c>
      <c r="O59" s="39" t="n">
        <v>13</v>
      </c>
      <c r="P59" s="39" t="n">
        <v>747</v>
      </c>
      <c r="Q59" s="39" t="n">
        <v>1</v>
      </c>
      <c r="R59" s="39" t="s">
        <v>1</v>
      </c>
      <c r="S59" s="39" t="s">
        <v>2</v>
      </c>
    </row>
    <row r="60" customFormat="false" ht="15" hidden="false" customHeight="false" outlineLevel="0" collapsed="false">
      <c r="A60" s="36" t="s">
        <v>184</v>
      </c>
      <c r="B60" s="36" t="s">
        <v>184</v>
      </c>
      <c r="C60" s="48" t="n">
        <f aca="false">IF(F60=F59,C59,IF(F60=(F59+10),C59,(C59+10)))</f>
        <v>120</v>
      </c>
      <c r="D60" s="57" t="s">
        <v>192</v>
      </c>
      <c r="E60" s="50" t="n">
        <f aca="false">IF(C59=C60,IF(AND(I60&lt;&gt;"M",I60&lt;&gt;"m-up"),E59+10,E59),10)</f>
        <v>10</v>
      </c>
      <c r="F60" s="51" t="n">
        <f aca="false">O60+(N60*60)+(M60*3600)</f>
        <v>60101</v>
      </c>
      <c r="G60" s="52" t="str">
        <f aca="false">CONCATENATE(J60,K60,L60)</f>
        <v>2017210</v>
      </c>
      <c r="H60" s="52" t="n">
        <v>23</v>
      </c>
      <c r="I60" s="52" t="s">
        <v>0</v>
      </c>
      <c r="J60" s="52" t="n">
        <v>2017</v>
      </c>
      <c r="K60" s="52" t="n">
        <v>2</v>
      </c>
      <c r="L60" s="52" t="n">
        <v>10</v>
      </c>
      <c r="M60" s="52" t="n">
        <v>16</v>
      </c>
      <c r="N60" s="52" t="n">
        <v>41</v>
      </c>
      <c r="O60" s="52" t="n">
        <v>41</v>
      </c>
      <c r="P60" s="52" t="n">
        <v>54</v>
      </c>
      <c r="Q60" s="52" t="n">
        <v>1</v>
      </c>
      <c r="R60" s="52" t="s">
        <v>1</v>
      </c>
      <c r="S60" s="52" t="s">
        <v>2</v>
      </c>
      <c r="T60" s="52"/>
      <c r="U60" s="59" t="s">
        <v>193</v>
      </c>
    </row>
    <row r="61" customFormat="false" ht="15" hidden="false" customHeight="false" outlineLevel="0" collapsed="false">
      <c r="C61" s="48" t="n">
        <f aca="false">IF(F61=F60,C60,IF(F61=(F60+10),C60,(C60+10)))</f>
        <v>120</v>
      </c>
      <c r="D61" s="55" t="s">
        <v>192</v>
      </c>
      <c r="E61" s="50"/>
      <c r="F61" s="56" t="n">
        <f aca="false">O61+(N61*60)+(M61*3600)</f>
        <v>60101</v>
      </c>
      <c r="G61" s="39" t="str">
        <f aca="false">CONCATENATE(J61,K61,L61)</f>
        <v>2017210</v>
      </c>
      <c r="H61" s="39" t="n">
        <v>47</v>
      </c>
      <c r="I61" s="39" t="s">
        <v>0</v>
      </c>
      <c r="J61" s="39" t="n">
        <v>2017</v>
      </c>
      <c r="K61" s="39" t="n">
        <v>2</v>
      </c>
      <c r="L61" s="39" t="n">
        <v>10</v>
      </c>
      <c r="M61" s="39" t="n">
        <v>16</v>
      </c>
      <c r="N61" s="39" t="n">
        <v>41</v>
      </c>
      <c r="O61" s="39" t="n">
        <v>41</v>
      </c>
      <c r="P61" s="39" t="n">
        <v>206</v>
      </c>
      <c r="Q61" s="39" t="n">
        <v>1</v>
      </c>
      <c r="R61" s="39" t="s">
        <v>1</v>
      </c>
      <c r="S61" s="39" t="s">
        <v>2</v>
      </c>
    </row>
    <row r="62" customFormat="false" ht="15" hidden="false" customHeight="false" outlineLevel="0" collapsed="false">
      <c r="C62" s="48" t="n">
        <f aca="false">IF(F62=F61,C61,IF(F62=(F61+10),C61,(C61+10)))</f>
        <v>120</v>
      </c>
      <c r="D62" s="55" t="s">
        <v>192</v>
      </c>
      <c r="E62" s="50"/>
      <c r="F62" s="56" t="n">
        <f aca="false">O62+(N62*60)+(M62*3600)</f>
        <v>60101</v>
      </c>
      <c r="G62" s="39" t="str">
        <f aca="false">CONCATENATE(J62,K62,L62)</f>
        <v>2017210</v>
      </c>
      <c r="H62" s="39" t="n">
        <v>3</v>
      </c>
      <c r="I62" s="39" t="s">
        <v>0</v>
      </c>
      <c r="J62" s="39" t="n">
        <v>2017</v>
      </c>
      <c r="K62" s="39" t="n">
        <v>2</v>
      </c>
      <c r="L62" s="39" t="n">
        <v>10</v>
      </c>
      <c r="M62" s="39" t="n">
        <v>16</v>
      </c>
      <c r="N62" s="39" t="n">
        <v>41</v>
      </c>
      <c r="O62" s="39" t="n">
        <v>41</v>
      </c>
      <c r="P62" s="39" t="n">
        <v>310</v>
      </c>
      <c r="Q62" s="39" t="n">
        <v>1</v>
      </c>
      <c r="R62" s="39" t="s">
        <v>1</v>
      </c>
      <c r="S62" s="39" t="s">
        <v>2</v>
      </c>
    </row>
    <row r="63" customFormat="false" ht="15" hidden="false" customHeight="false" outlineLevel="0" collapsed="false">
      <c r="C63" s="48" t="n">
        <f aca="false">IF(F63=F62,C62,IF(F63=(F62+10),C62,(C62+10)))</f>
        <v>120</v>
      </c>
      <c r="D63" s="55" t="s">
        <v>192</v>
      </c>
      <c r="E63" s="50"/>
      <c r="F63" s="56" t="n">
        <f aca="false">O63+(N63*60)+(M63*3600)</f>
        <v>60101</v>
      </c>
      <c r="G63" s="39" t="str">
        <f aca="false">CONCATENATE(J63,K63,L63)</f>
        <v>2017210</v>
      </c>
      <c r="H63" s="39" t="n">
        <v>6</v>
      </c>
      <c r="I63" s="39" t="s">
        <v>0</v>
      </c>
      <c r="J63" s="39" t="n">
        <v>2017</v>
      </c>
      <c r="K63" s="39" t="n">
        <v>2</v>
      </c>
      <c r="L63" s="39" t="n">
        <v>10</v>
      </c>
      <c r="M63" s="39" t="n">
        <v>16</v>
      </c>
      <c r="N63" s="39" t="n">
        <v>41</v>
      </c>
      <c r="O63" s="39" t="n">
        <v>41</v>
      </c>
      <c r="P63" s="39" t="n">
        <v>394</v>
      </c>
      <c r="Q63" s="39" t="n">
        <v>1</v>
      </c>
      <c r="R63" s="39" t="s">
        <v>1</v>
      </c>
      <c r="S63" s="39" t="s">
        <v>2</v>
      </c>
    </row>
    <row r="64" customFormat="false" ht="15" hidden="false" customHeight="false" outlineLevel="0" collapsed="false">
      <c r="C64" s="48" t="n">
        <f aca="false">IF(F64=F63,C63,IF(F64=(F63+10),C63,(C63+10)))</f>
        <v>120</v>
      </c>
      <c r="D64" s="55" t="s">
        <v>192</v>
      </c>
      <c r="E64" s="50"/>
      <c r="F64" s="56" t="n">
        <f aca="false">O64+(N64*60)+(M64*3600)</f>
        <v>60101</v>
      </c>
      <c r="G64" s="39" t="str">
        <f aca="false">CONCATENATE(J64,K64,L64)</f>
        <v>2017210</v>
      </c>
      <c r="H64" s="39" t="n">
        <v>5</v>
      </c>
      <c r="I64" s="39" t="s">
        <v>0</v>
      </c>
      <c r="J64" s="39" t="n">
        <v>2017</v>
      </c>
      <c r="K64" s="39" t="n">
        <v>2</v>
      </c>
      <c r="L64" s="39" t="n">
        <v>10</v>
      </c>
      <c r="M64" s="39" t="n">
        <v>16</v>
      </c>
      <c r="N64" s="39" t="n">
        <v>41</v>
      </c>
      <c r="O64" s="39" t="n">
        <v>41</v>
      </c>
      <c r="P64" s="39" t="n">
        <v>414</v>
      </c>
      <c r="Q64" s="39" t="n">
        <v>1</v>
      </c>
      <c r="R64" s="39" t="s">
        <v>1</v>
      </c>
      <c r="S64" s="39" t="s">
        <v>2</v>
      </c>
    </row>
    <row r="65" s="64" customFormat="true" ht="15" hidden="false" customHeight="false" outlineLevel="0" collapsed="false">
      <c r="A65" s="36" t="s">
        <v>184</v>
      </c>
      <c r="B65" s="36" t="s">
        <v>184</v>
      </c>
      <c r="C65" s="48" t="n">
        <f aca="false">IF(F65=F64,C64,IF(F65=(F64+10),C64,(C64+10)))</f>
        <v>130</v>
      </c>
      <c r="D65" s="60" t="s">
        <v>194</v>
      </c>
      <c r="E65" s="61" t="n">
        <f aca="false">IF(C64=C65,IF(AND(I65&lt;&gt;"M",I65&lt;&gt;"m-up"),E64+10,E64),10)</f>
        <v>10</v>
      </c>
      <c r="F65" s="62"/>
      <c r="G65" s="63"/>
      <c r="H65" s="63"/>
      <c r="I65" s="63"/>
      <c r="J65" s="63" t="n">
        <v>2017</v>
      </c>
      <c r="K65" s="63" t="n">
        <v>2</v>
      </c>
      <c r="L65" s="63" t="n">
        <v>10</v>
      </c>
      <c r="M65" s="63" t="n">
        <v>16</v>
      </c>
      <c r="N65" s="63" t="n">
        <v>44</v>
      </c>
      <c r="O65" s="63" t="n">
        <v>41</v>
      </c>
      <c r="P65" s="63"/>
      <c r="Q65" s="63"/>
      <c r="R65" s="63"/>
      <c r="S65" s="63"/>
      <c r="T65" s="63"/>
      <c r="AMH65" s="0"/>
      <c r="AMI65" s="0"/>
      <c r="AMJ65" s="0"/>
    </row>
    <row r="66" s="64" customFormat="true" ht="15" hidden="false" customHeight="false" outlineLevel="0" collapsed="false">
      <c r="A66" s="36" t="s">
        <v>184</v>
      </c>
      <c r="B66" s="36" t="s">
        <v>184</v>
      </c>
      <c r="C66" s="48" t="n">
        <f aca="false">IF(F66=F65,C65,IF(F66=(F65+10),C65,(C65+10)))</f>
        <v>130</v>
      </c>
      <c r="D66" s="60" t="s">
        <v>194</v>
      </c>
      <c r="E66" s="61" t="n">
        <v>20</v>
      </c>
      <c r="F66" s="62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AMH66" s="0"/>
      <c r="AMI66" s="0"/>
      <c r="AMJ66" s="0"/>
    </row>
    <row r="67" s="64" customFormat="true" ht="15" hidden="false" customHeight="false" outlineLevel="0" collapsed="false">
      <c r="A67" s="36" t="s">
        <v>184</v>
      </c>
      <c r="B67" s="36" t="s">
        <v>184</v>
      </c>
      <c r="C67" s="48" t="n">
        <f aca="false">IF(F67=F66,C66,IF(F67=(F66+10),C66,(C66+10)))</f>
        <v>130</v>
      </c>
      <c r="D67" s="60" t="s">
        <v>194</v>
      </c>
      <c r="E67" s="61" t="n">
        <v>30</v>
      </c>
      <c r="F67" s="62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AMH67" s="0"/>
      <c r="AMI67" s="0"/>
      <c r="AMJ67" s="0"/>
    </row>
    <row r="68" s="64" customFormat="true" ht="15" hidden="false" customHeight="false" outlineLevel="0" collapsed="false">
      <c r="A68" s="36" t="s">
        <v>184</v>
      </c>
      <c r="B68" s="36" t="s">
        <v>184</v>
      </c>
      <c r="C68" s="48" t="n">
        <f aca="false">IF(F68=F67,C67,IF(F68=(F67+10),C67,(C67+10)))</f>
        <v>130</v>
      </c>
      <c r="D68" s="60" t="s">
        <v>194</v>
      </c>
      <c r="E68" s="61" t="n">
        <v>40</v>
      </c>
      <c r="F68" s="62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AMH68" s="0"/>
      <c r="AMI68" s="0"/>
      <c r="AMJ68" s="0"/>
    </row>
    <row r="69" s="64" customFormat="true" ht="15" hidden="false" customHeight="false" outlineLevel="0" collapsed="false">
      <c r="A69" s="36" t="s">
        <v>184</v>
      </c>
      <c r="B69" s="36" t="s">
        <v>184</v>
      </c>
      <c r="C69" s="48" t="n">
        <f aca="false">IF(F69=F68,C68,IF(F69=(F68+10),C68,(C68+10)))</f>
        <v>130</v>
      </c>
      <c r="D69" s="60" t="s">
        <v>194</v>
      </c>
      <c r="E69" s="61" t="n">
        <v>50</v>
      </c>
      <c r="F69" s="62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AMH69" s="0"/>
      <c r="AMI69" s="0"/>
      <c r="AMJ69" s="0"/>
    </row>
    <row r="70" customFormat="false" ht="15" hidden="false" customHeight="false" outlineLevel="0" collapsed="false">
      <c r="A70" s="36" t="s">
        <v>184</v>
      </c>
      <c r="C70" s="48" t="n">
        <f aca="false">IF(F70=F69,C69,IF(F70=(F69+10),C69,(C69+10)))</f>
        <v>140</v>
      </c>
      <c r="D70" s="57" t="s">
        <v>195</v>
      </c>
      <c r="E70" s="50" t="n">
        <f aca="false">IF(C64=C70,IF(AND(I70&lt;&gt;"M",I70&lt;&gt;"m-up"),E64+10,E64),10)</f>
        <v>10</v>
      </c>
      <c r="F70" s="51" t="n">
        <f aca="false">O70+(N70*60)+(M70*3600)</f>
        <v>60298</v>
      </c>
      <c r="G70" s="52" t="str">
        <f aca="false">CONCATENATE(J70,K70,L70)</f>
        <v>2017210</v>
      </c>
      <c r="H70" s="52" t="n">
        <v>3</v>
      </c>
      <c r="I70" s="52" t="s">
        <v>0</v>
      </c>
      <c r="J70" s="52" t="n">
        <v>2017</v>
      </c>
      <c r="K70" s="52" t="n">
        <v>2</v>
      </c>
      <c r="L70" s="52" t="n">
        <v>10</v>
      </c>
      <c r="M70" s="52" t="n">
        <v>16</v>
      </c>
      <c r="N70" s="52" t="n">
        <v>44</v>
      </c>
      <c r="O70" s="52" t="n">
        <v>58</v>
      </c>
      <c r="P70" s="52" t="n">
        <v>176</v>
      </c>
      <c r="Q70" s="52" t="n">
        <v>1</v>
      </c>
      <c r="R70" s="52" t="s">
        <v>1</v>
      </c>
      <c r="S70" s="52" t="s">
        <v>2</v>
      </c>
      <c r="T70" s="52"/>
      <c r="U70" s="53"/>
    </row>
    <row r="71" customFormat="false" ht="15" hidden="false" customHeight="false" outlineLevel="0" collapsed="false">
      <c r="A71" s="36" t="s">
        <v>184</v>
      </c>
      <c r="C71" s="48" t="n">
        <f aca="false">IF(F71=F70,C70,IF(F71=(F70+10),C70,(C70+10)))</f>
        <v>140</v>
      </c>
      <c r="D71" s="55" t="s">
        <v>195</v>
      </c>
      <c r="E71" s="50" t="n">
        <f aca="false">IF(C70=C71,IF(AND(I71&lt;&gt;"M",I71&lt;&gt;"m-up"),E70+10,E70),10)</f>
        <v>20</v>
      </c>
      <c r="F71" s="56" t="n">
        <f aca="false">O71+(N71*60)+(M71*3600)</f>
        <v>60298</v>
      </c>
      <c r="G71" s="39" t="str">
        <f aca="false">CONCATENATE(J71,K71,L71)</f>
        <v>2017210</v>
      </c>
      <c r="H71" s="39" t="n">
        <v>2</v>
      </c>
      <c r="I71" s="39" t="s">
        <v>0</v>
      </c>
      <c r="J71" s="39" t="n">
        <v>2017</v>
      </c>
      <c r="K71" s="39" t="n">
        <v>2</v>
      </c>
      <c r="L71" s="39" t="n">
        <v>10</v>
      </c>
      <c r="M71" s="39" t="n">
        <v>16</v>
      </c>
      <c r="N71" s="39" t="n">
        <v>44</v>
      </c>
      <c r="O71" s="39" t="n">
        <v>58</v>
      </c>
      <c r="P71" s="39" t="n">
        <v>244</v>
      </c>
      <c r="Q71" s="39" t="n">
        <v>2</v>
      </c>
      <c r="R71" s="39" t="s">
        <v>1</v>
      </c>
      <c r="S71" s="39" t="s">
        <v>2</v>
      </c>
      <c r="V71" s="9"/>
    </row>
    <row r="72" customFormat="false" ht="15" hidden="false" customHeight="false" outlineLevel="0" collapsed="false">
      <c r="A72" s="36" t="s">
        <v>184</v>
      </c>
      <c r="C72" s="48" t="n">
        <f aca="false">IF(F72=F71,C71,IF(F72=(F71+10),C71,(C71+10)))</f>
        <v>140</v>
      </c>
      <c r="D72" s="55" t="s">
        <v>195</v>
      </c>
      <c r="E72" s="50" t="n">
        <f aca="false">IF(C71=C72,IF(AND(I72&lt;&gt;"M",I72&lt;&gt;"m-up"),E71+10,E71),10)</f>
        <v>30</v>
      </c>
      <c r="F72" s="56" t="n">
        <f aca="false">O72+(N72*60)+(M72*3600)</f>
        <v>60298</v>
      </c>
      <c r="G72" s="39" t="str">
        <f aca="false">CONCATENATE(J72,K72,L72)</f>
        <v>2017210</v>
      </c>
      <c r="H72" s="39" t="n">
        <v>0</v>
      </c>
      <c r="I72" s="39" t="s">
        <v>9</v>
      </c>
      <c r="J72" s="39" t="n">
        <v>2017</v>
      </c>
      <c r="K72" s="39" t="n">
        <v>2</v>
      </c>
      <c r="L72" s="39" t="n">
        <v>10</v>
      </c>
      <c r="M72" s="39" t="n">
        <v>16</v>
      </c>
      <c r="N72" s="39" t="n">
        <v>44</v>
      </c>
      <c r="O72" s="39" t="n">
        <v>58</v>
      </c>
      <c r="P72" s="39" t="n">
        <v>293</v>
      </c>
      <c r="Q72" s="39" t="n">
        <v>2</v>
      </c>
      <c r="R72" s="39" t="s">
        <v>1</v>
      </c>
      <c r="S72" s="39" t="s">
        <v>2</v>
      </c>
    </row>
    <row r="73" customFormat="false" ht="15" hidden="false" customHeight="false" outlineLevel="0" collapsed="false">
      <c r="A73" s="36" t="s">
        <v>184</v>
      </c>
      <c r="C73" s="48" t="n">
        <f aca="false">IF(F73=F72,C72,IF(F73=(F72+10),C72,(C72+10)))</f>
        <v>150</v>
      </c>
      <c r="D73" s="57" t="s">
        <v>196</v>
      </c>
      <c r="E73" s="50" t="n">
        <f aca="false">IF(C72=C73,IF(AND(I73&lt;&gt;"M",I73&lt;&gt;"m-up"),E72+10,E72),10)</f>
        <v>10</v>
      </c>
      <c r="F73" s="51" t="n">
        <f aca="false">O73+(N73*60)+(M73*3600)</f>
        <v>60549</v>
      </c>
      <c r="G73" s="52" t="str">
        <f aca="false">CONCATENATE(J73,K73,L73)</f>
        <v>2017210</v>
      </c>
      <c r="H73" s="52" t="n">
        <v>4</v>
      </c>
      <c r="I73" s="52" t="s">
        <v>0</v>
      </c>
      <c r="J73" s="52" t="n">
        <v>2017</v>
      </c>
      <c r="K73" s="52" t="n">
        <v>2</v>
      </c>
      <c r="L73" s="52" t="n">
        <v>10</v>
      </c>
      <c r="M73" s="52" t="n">
        <v>16</v>
      </c>
      <c r="N73" s="52" t="n">
        <v>49</v>
      </c>
      <c r="O73" s="52" t="n">
        <v>9</v>
      </c>
      <c r="P73" s="52" t="n">
        <v>775</v>
      </c>
      <c r="Q73" s="52" t="n">
        <v>1</v>
      </c>
      <c r="R73" s="52" t="s">
        <v>1</v>
      </c>
      <c r="S73" s="52" t="s">
        <v>2</v>
      </c>
      <c r="T73" s="52"/>
      <c r="U73" s="53"/>
    </row>
    <row r="74" customFormat="false" ht="15" hidden="false" customHeight="false" outlineLevel="0" collapsed="false">
      <c r="A74" s="36" t="s">
        <v>184</v>
      </c>
      <c r="C74" s="48" t="n">
        <f aca="false">IF(F74=F73,C73,IF(F74=(F73+10),C73,(C73+10)))</f>
        <v>150</v>
      </c>
      <c r="D74" s="55" t="s">
        <v>196</v>
      </c>
      <c r="E74" s="50" t="n">
        <f aca="false">IF(C73=C74,IF(AND(I74&lt;&gt;"M",I74&lt;&gt;"m-up"),E73+10,E73),10)</f>
        <v>20</v>
      </c>
      <c r="F74" s="56" t="n">
        <f aca="false">O74+(N74*60)+(M74*3600)</f>
        <v>60549</v>
      </c>
      <c r="G74" s="39" t="str">
        <f aca="false">CONCATENATE(J74,K74,L74)</f>
        <v>2017210</v>
      </c>
      <c r="H74" s="39" t="n">
        <v>3</v>
      </c>
      <c r="I74" s="39" t="s">
        <v>0</v>
      </c>
      <c r="J74" s="39" t="n">
        <v>2017</v>
      </c>
      <c r="K74" s="39" t="n">
        <v>2</v>
      </c>
      <c r="L74" s="39" t="n">
        <v>10</v>
      </c>
      <c r="M74" s="39" t="n">
        <v>16</v>
      </c>
      <c r="N74" s="39" t="n">
        <v>49</v>
      </c>
      <c r="O74" s="39" t="n">
        <v>9</v>
      </c>
      <c r="P74" s="39" t="n">
        <v>957</v>
      </c>
      <c r="Q74" s="39" t="n">
        <v>2</v>
      </c>
      <c r="R74" s="39" t="s">
        <v>1</v>
      </c>
      <c r="S74" s="39" t="s">
        <v>2</v>
      </c>
    </row>
    <row r="75" customFormat="false" ht="15" hidden="false" customHeight="false" outlineLevel="0" collapsed="false">
      <c r="A75" s="36" t="s">
        <v>184</v>
      </c>
      <c r="C75" s="48" t="n">
        <f aca="false">IF(F75=F74,C74,IF(F75=(F74+10),C74,(C74+10)))</f>
        <v>160</v>
      </c>
      <c r="D75" s="55" t="s">
        <v>196</v>
      </c>
      <c r="E75" s="50" t="n">
        <f aca="false">IF(C74=C75,IF(AND(I75&lt;&gt;"M",I75&lt;&gt;"m-up"),E74+10,E74),10)</f>
        <v>10</v>
      </c>
      <c r="F75" s="56" t="n">
        <f aca="false">O75+(N75*60)+(M75*3600)</f>
        <v>60550</v>
      </c>
      <c r="G75" s="39" t="str">
        <f aca="false">CONCATENATE(J75,K75,L75)</f>
        <v>2017210</v>
      </c>
      <c r="H75" s="39" t="n">
        <v>10</v>
      </c>
      <c r="I75" s="39" t="s">
        <v>0</v>
      </c>
      <c r="J75" s="39" t="n">
        <v>2017</v>
      </c>
      <c r="K75" s="39" t="n">
        <v>2</v>
      </c>
      <c r="L75" s="39" t="n">
        <v>10</v>
      </c>
      <c r="M75" s="39" t="n">
        <v>16</v>
      </c>
      <c r="N75" s="39" t="n">
        <v>49</v>
      </c>
      <c r="O75" s="39" t="n">
        <v>10</v>
      </c>
      <c r="P75" s="39" t="n">
        <v>13</v>
      </c>
      <c r="Q75" s="39" t="n">
        <v>2</v>
      </c>
      <c r="R75" s="39" t="s">
        <v>1</v>
      </c>
      <c r="S75" s="39" t="s">
        <v>2</v>
      </c>
    </row>
    <row r="76" customFormat="false" ht="15" hidden="false" customHeight="false" outlineLevel="0" collapsed="false">
      <c r="A76" s="36" t="s">
        <v>184</v>
      </c>
      <c r="C76" s="48" t="n">
        <f aca="false">IF(F76=F75,C75,IF(F76=(F75+10),C75,(C75+10)))</f>
        <v>160</v>
      </c>
      <c r="D76" s="55" t="s">
        <v>196</v>
      </c>
      <c r="E76" s="50" t="n">
        <f aca="false">IF(C75=C76,IF(AND(I76&lt;&gt;"M",I76&lt;&gt;"m-up"),E75+10,E75),10)</f>
        <v>20</v>
      </c>
      <c r="F76" s="56" t="n">
        <f aca="false">O76+(N76*60)+(M76*3600)</f>
        <v>60550</v>
      </c>
      <c r="G76" s="39" t="str">
        <f aca="false">CONCATENATE(J76,K76,L76)</f>
        <v>2017210</v>
      </c>
      <c r="H76" s="39" t="n">
        <v>1</v>
      </c>
      <c r="I76" s="39" t="s">
        <v>0</v>
      </c>
      <c r="J76" s="39" t="n">
        <v>2017</v>
      </c>
      <c r="K76" s="39" t="n">
        <v>2</v>
      </c>
      <c r="L76" s="39" t="n">
        <v>10</v>
      </c>
      <c r="M76" s="39" t="n">
        <v>16</v>
      </c>
      <c r="N76" s="39" t="n">
        <v>49</v>
      </c>
      <c r="O76" s="39" t="n">
        <v>10</v>
      </c>
      <c r="P76" s="39" t="n">
        <v>146</v>
      </c>
      <c r="Q76" s="39" t="n">
        <v>2</v>
      </c>
      <c r="R76" s="39" t="s">
        <v>1</v>
      </c>
      <c r="S76" s="39" t="s">
        <v>2</v>
      </c>
    </row>
    <row r="77" customFormat="false" ht="15" hidden="false" customHeight="false" outlineLevel="0" collapsed="false">
      <c r="A77" s="36" t="s">
        <v>184</v>
      </c>
      <c r="C77" s="48" t="n">
        <f aca="false">IF(F77=F76,C76,IF(F77=(F76+10),C76,(C76+10)))</f>
        <v>170</v>
      </c>
      <c r="D77" s="57" t="s">
        <v>197</v>
      </c>
      <c r="E77" s="50" t="n">
        <f aca="false">IF(C76=C77,IF(AND(I77&lt;&gt;"M",I77&lt;&gt;"m-up"),E76+10,E76),10)</f>
        <v>10</v>
      </c>
      <c r="F77" s="51" t="n">
        <f aca="false">O77+(N77*60)+(M77*3600)</f>
        <v>60594</v>
      </c>
      <c r="G77" s="52" t="str">
        <f aca="false">CONCATENATE(J77,K77,L77)</f>
        <v>2017210</v>
      </c>
      <c r="H77" s="52" t="n">
        <v>6</v>
      </c>
      <c r="I77" s="52" t="s">
        <v>0</v>
      </c>
      <c r="J77" s="52" t="n">
        <v>2017</v>
      </c>
      <c r="K77" s="52" t="n">
        <v>2</v>
      </c>
      <c r="L77" s="52" t="n">
        <v>10</v>
      </c>
      <c r="M77" s="52" t="n">
        <v>16</v>
      </c>
      <c r="N77" s="52" t="n">
        <v>49</v>
      </c>
      <c r="O77" s="52" t="n">
        <v>54</v>
      </c>
      <c r="P77" s="52" t="n">
        <v>916</v>
      </c>
      <c r="Q77" s="52" t="n">
        <v>1</v>
      </c>
      <c r="R77" s="52" t="s">
        <v>1</v>
      </c>
      <c r="S77" s="52" t="s">
        <v>2</v>
      </c>
      <c r="T77" s="52"/>
      <c r="U77" s="53"/>
    </row>
    <row r="78" customFormat="false" ht="15" hidden="false" customHeight="false" outlineLevel="0" collapsed="false">
      <c r="A78" s="36" t="s">
        <v>184</v>
      </c>
      <c r="C78" s="48" t="n">
        <f aca="false">IF(F78=F77,C77,IF(F78=(F77+10),C77,(C77+10)))</f>
        <v>170</v>
      </c>
      <c r="D78" s="55" t="s">
        <v>197</v>
      </c>
      <c r="E78" s="50" t="n">
        <f aca="false">IF(C77=C78,IF(AND(I78&lt;&gt;"M",I78&lt;&gt;"m-up"),E77+10,E77),10)</f>
        <v>20</v>
      </c>
      <c r="F78" s="56" t="n">
        <f aca="false">O78+(N78*60)+(M78*3600)</f>
        <v>60594</v>
      </c>
      <c r="G78" s="39" t="str">
        <f aca="false">CONCATENATE(J78,K78,L78)</f>
        <v>2017210</v>
      </c>
      <c r="H78" s="39" t="n">
        <v>5</v>
      </c>
      <c r="I78" s="39" t="s">
        <v>0</v>
      </c>
      <c r="J78" s="39" t="n">
        <v>2017</v>
      </c>
      <c r="K78" s="39" t="n">
        <v>2</v>
      </c>
      <c r="L78" s="39" t="n">
        <v>10</v>
      </c>
      <c r="M78" s="39" t="n">
        <v>16</v>
      </c>
      <c r="N78" s="39" t="n">
        <v>49</v>
      </c>
      <c r="O78" s="39" t="n">
        <v>54</v>
      </c>
      <c r="P78" s="39" t="n">
        <v>973</v>
      </c>
      <c r="Q78" s="39" t="n">
        <v>1</v>
      </c>
      <c r="R78" s="39" t="s">
        <v>1</v>
      </c>
      <c r="S78" s="39" t="s">
        <v>2</v>
      </c>
    </row>
    <row r="79" customFormat="false" ht="15" hidden="false" customHeight="false" outlineLevel="0" collapsed="false">
      <c r="A79" s="36" t="s">
        <v>184</v>
      </c>
      <c r="C79" s="48" t="n">
        <f aca="false">IF(F79=F78,C78,IF(F79=(F78+10),C78,(C78+10)))</f>
        <v>180</v>
      </c>
      <c r="D79" s="55" t="s">
        <v>197</v>
      </c>
      <c r="E79" s="50" t="n">
        <f aca="false">IF(C78=C79,IF(AND(I79&lt;&gt;"M",I79&lt;&gt;"m-up"),E78+10,E78),10)</f>
        <v>10</v>
      </c>
      <c r="F79" s="56" t="n">
        <f aca="false">O79+(N79*60)+(M79*3600)</f>
        <v>60595</v>
      </c>
      <c r="G79" s="39" t="str">
        <f aca="false">CONCATENATE(J79,K79,L79)</f>
        <v>2017210</v>
      </c>
      <c r="H79" s="39" t="n">
        <v>4</v>
      </c>
      <c r="I79" s="39" t="s">
        <v>0</v>
      </c>
      <c r="J79" s="39" t="n">
        <v>2017</v>
      </c>
      <c r="K79" s="39" t="n">
        <v>2</v>
      </c>
      <c r="L79" s="39" t="n">
        <v>10</v>
      </c>
      <c r="M79" s="39" t="n">
        <v>16</v>
      </c>
      <c r="N79" s="39" t="n">
        <v>49</v>
      </c>
      <c r="O79" s="39" t="n">
        <v>55</v>
      </c>
      <c r="P79" s="39" t="n">
        <v>45</v>
      </c>
      <c r="Q79" s="39" t="n">
        <v>1</v>
      </c>
      <c r="R79" s="39" t="s">
        <v>1</v>
      </c>
      <c r="S79" s="39" t="s">
        <v>2</v>
      </c>
    </row>
    <row r="80" customFormat="false" ht="15" hidden="false" customHeight="false" outlineLevel="0" collapsed="false">
      <c r="A80" s="36" t="s">
        <v>184</v>
      </c>
      <c r="C80" s="48" t="n">
        <f aca="false">IF(F80=F79,C79,IF(F80=(F79+10),C79,(C79+10)))</f>
        <v>180</v>
      </c>
      <c r="D80" s="55" t="s">
        <v>197</v>
      </c>
      <c r="E80" s="50" t="n">
        <f aca="false">IF(C79=C80,IF(AND(I80&lt;&gt;"M",I80&lt;&gt;"m-up"),E79+10,E79),10)</f>
        <v>20</v>
      </c>
      <c r="F80" s="56" t="n">
        <f aca="false">O80+(N80*60)+(M80*3600)</f>
        <v>60595</v>
      </c>
      <c r="G80" s="39" t="str">
        <f aca="false">CONCATENATE(J80,K80,L80)</f>
        <v>2017210</v>
      </c>
      <c r="H80" s="39" t="n">
        <v>6</v>
      </c>
      <c r="I80" s="39" t="s">
        <v>0</v>
      </c>
      <c r="J80" s="39" t="n">
        <v>2017</v>
      </c>
      <c r="K80" s="39" t="n">
        <v>2</v>
      </c>
      <c r="L80" s="39" t="n">
        <v>10</v>
      </c>
      <c r="M80" s="39" t="n">
        <v>16</v>
      </c>
      <c r="N80" s="39" t="n">
        <v>49</v>
      </c>
      <c r="O80" s="39" t="n">
        <v>55</v>
      </c>
      <c r="P80" s="39" t="n">
        <v>123</v>
      </c>
      <c r="Q80" s="39" t="n">
        <v>1</v>
      </c>
      <c r="R80" s="39" t="s">
        <v>1</v>
      </c>
      <c r="S80" s="39" t="s">
        <v>2</v>
      </c>
    </row>
    <row r="81" customFormat="false" ht="15" hidden="false" customHeight="false" outlineLevel="0" collapsed="false">
      <c r="A81" s="36" t="s">
        <v>184</v>
      </c>
      <c r="C81" s="48" t="n">
        <f aca="false">IF(F81=F80,C80,IF(F81=(F80+10),C80,(C80+10)))</f>
        <v>180</v>
      </c>
      <c r="D81" s="55" t="s">
        <v>197</v>
      </c>
      <c r="E81" s="50" t="n">
        <f aca="false">IF(C80=C81,IF(AND(I81&lt;&gt;"M",I81&lt;&gt;"m-up"),E80+10,E80),10)</f>
        <v>30</v>
      </c>
      <c r="F81" s="56" t="n">
        <f aca="false">O81+(N81*60)+(M81*3600)</f>
        <v>60595</v>
      </c>
      <c r="G81" s="39" t="str">
        <f aca="false">CONCATENATE(J81,K81,L81)</f>
        <v>2017210</v>
      </c>
      <c r="H81" s="39" t="n">
        <v>3</v>
      </c>
      <c r="I81" s="39" t="s">
        <v>0</v>
      </c>
      <c r="J81" s="39" t="n">
        <v>2017</v>
      </c>
      <c r="K81" s="39" t="n">
        <v>2</v>
      </c>
      <c r="L81" s="39" t="n">
        <v>10</v>
      </c>
      <c r="M81" s="39" t="n">
        <v>16</v>
      </c>
      <c r="N81" s="39" t="n">
        <v>49</v>
      </c>
      <c r="O81" s="39" t="n">
        <v>55</v>
      </c>
      <c r="P81" s="39" t="n">
        <v>193</v>
      </c>
      <c r="Q81" s="39" t="n">
        <v>1</v>
      </c>
      <c r="R81" s="39" t="s">
        <v>1</v>
      </c>
      <c r="S81" s="39" t="s">
        <v>2</v>
      </c>
      <c r="U81" s="9"/>
    </row>
    <row r="82" customFormat="false" ht="15" hidden="false" customHeight="false" outlineLevel="0" collapsed="false">
      <c r="A82" s="36" t="s">
        <v>184</v>
      </c>
      <c r="C82" s="48" t="n">
        <f aca="false">IF(F82=F81,C81,IF(F82=(F81+10),C81,(C81+10)))</f>
        <v>180</v>
      </c>
      <c r="D82" s="55" t="s">
        <v>197</v>
      </c>
      <c r="E82" s="50" t="n">
        <f aca="false">IF(C81=C82,IF(AND(I82&lt;&gt;"M",I82&lt;&gt;"m-up"),E81+10,E81),10)</f>
        <v>40</v>
      </c>
      <c r="F82" s="56" t="n">
        <f aca="false">O82+(N82*60)+(M82*3600)</f>
        <v>60595</v>
      </c>
      <c r="G82" s="39" t="str">
        <f aca="false">CONCATENATE(J82,K82,L82)</f>
        <v>2017210</v>
      </c>
      <c r="H82" s="39" t="n">
        <v>15</v>
      </c>
      <c r="I82" s="39" t="s">
        <v>0</v>
      </c>
      <c r="J82" s="39" t="n">
        <v>2017</v>
      </c>
      <c r="K82" s="39" t="n">
        <v>2</v>
      </c>
      <c r="L82" s="39" t="n">
        <v>10</v>
      </c>
      <c r="M82" s="39" t="n">
        <v>16</v>
      </c>
      <c r="N82" s="39" t="n">
        <v>49</v>
      </c>
      <c r="O82" s="39" t="n">
        <v>55</v>
      </c>
      <c r="P82" s="39" t="n">
        <v>248</v>
      </c>
      <c r="Q82" s="39" t="n">
        <v>1</v>
      </c>
      <c r="R82" s="39" t="s">
        <v>1</v>
      </c>
      <c r="S82" s="39" t="s">
        <v>2</v>
      </c>
    </row>
    <row r="83" customFormat="false" ht="15" hidden="false" customHeight="false" outlineLevel="0" collapsed="false">
      <c r="A83" s="36" t="s">
        <v>184</v>
      </c>
      <c r="C83" s="48" t="n">
        <f aca="false">IF(F83=F82,C82,IF(F83=(F82+10),C82,(C82+10)))</f>
        <v>180</v>
      </c>
      <c r="D83" s="55" t="s">
        <v>197</v>
      </c>
      <c r="E83" s="50" t="n">
        <f aca="false">IF(C82=C83,IF(AND(I83&lt;&gt;"M",I83&lt;&gt;"m-up"),E82+10,E82),10)</f>
        <v>40</v>
      </c>
      <c r="F83" s="56" t="n">
        <f aca="false">O83+(N83*60)+(M83*3600)</f>
        <v>60595</v>
      </c>
      <c r="G83" s="39" t="str">
        <f aca="false">CONCATENATE(J83,K83,L83)</f>
        <v>2017210</v>
      </c>
      <c r="H83" s="39" t="n">
        <v>0</v>
      </c>
      <c r="I83" s="39" t="s">
        <v>4</v>
      </c>
      <c r="J83" s="39" t="n">
        <v>2017</v>
      </c>
      <c r="K83" s="39" t="n">
        <v>2</v>
      </c>
      <c r="L83" s="39" t="n">
        <v>10</v>
      </c>
      <c r="M83" s="39" t="n">
        <v>16</v>
      </c>
      <c r="N83" s="39" t="n">
        <v>49</v>
      </c>
      <c r="O83" s="39" t="n">
        <v>55</v>
      </c>
      <c r="P83" s="39" t="n">
        <v>253</v>
      </c>
      <c r="Q83" s="39" t="n">
        <v>1</v>
      </c>
      <c r="R83" s="39" t="s">
        <v>1</v>
      </c>
      <c r="S83" s="39" t="s">
        <v>2</v>
      </c>
    </row>
    <row r="84" customFormat="false" ht="15" hidden="false" customHeight="false" outlineLevel="0" collapsed="false">
      <c r="A84" s="36" t="s">
        <v>184</v>
      </c>
      <c r="C84" s="48" t="n">
        <f aca="false">IF(F84=F83,C83,IF(F84=(F83+10),C83,(C83+10)))</f>
        <v>180</v>
      </c>
      <c r="D84" s="55" t="s">
        <v>197</v>
      </c>
      <c r="E84" s="50" t="n">
        <f aca="false">IF(C83=C84,IF(AND(I84&lt;&gt;"M",I84&lt;&gt;"m-up"),E83+10,E83),10)</f>
        <v>40</v>
      </c>
      <c r="F84" s="56" t="n">
        <f aca="false">O84+(N84*60)+(M84*3600)</f>
        <v>60595</v>
      </c>
      <c r="G84" s="39" t="str">
        <f aca="false">CONCATENATE(J84,K84,L84)</f>
        <v>2017210</v>
      </c>
      <c r="H84" s="39" t="n">
        <v>0</v>
      </c>
      <c r="I84" s="39" t="s">
        <v>4</v>
      </c>
      <c r="J84" s="39" t="n">
        <v>2017</v>
      </c>
      <c r="K84" s="39" t="n">
        <v>2</v>
      </c>
      <c r="L84" s="39" t="n">
        <v>10</v>
      </c>
      <c r="M84" s="39" t="n">
        <v>16</v>
      </c>
      <c r="N84" s="39" t="n">
        <v>49</v>
      </c>
      <c r="O84" s="39" t="n">
        <v>55</v>
      </c>
      <c r="P84" s="39" t="n">
        <v>257</v>
      </c>
      <c r="Q84" s="39" t="n">
        <v>1</v>
      </c>
      <c r="R84" s="39" t="s">
        <v>1</v>
      </c>
      <c r="S84" s="39" t="s">
        <v>2</v>
      </c>
    </row>
    <row r="85" customFormat="false" ht="15" hidden="false" customHeight="false" outlineLevel="0" collapsed="false">
      <c r="A85" s="36" t="s">
        <v>184</v>
      </c>
      <c r="C85" s="48" t="n">
        <f aca="false">IF(F85=F84,C84,IF(F85=(F84+10),C84,(C84+10)))</f>
        <v>180</v>
      </c>
      <c r="D85" s="55" t="s">
        <v>197</v>
      </c>
      <c r="E85" s="50" t="n">
        <f aca="false">IF(C84=C85,IF(AND(I85&lt;&gt;"M",I85&lt;&gt;"m-up"),E84+10,E84),10)</f>
        <v>50</v>
      </c>
      <c r="F85" s="56" t="n">
        <f aca="false">O85+(N85*60)+(M85*3600)</f>
        <v>60595</v>
      </c>
      <c r="G85" s="39" t="str">
        <f aca="false">CONCATENATE(J85,K85,L85)</f>
        <v>2017210</v>
      </c>
      <c r="H85" s="39" t="n">
        <v>4</v>
      </c>
      <c r="I85" s="39" t="s">
        <v>0</v>
      </c>
      <c r="J85" s="39" t="n">
        <v>2017</v>
      </c>
      <c r="K85" s="39" t="n">
        <v>2</v>
      </c>
      <c r="L85" s="39" t="n">
        <v>10</v>
      </c>
      <c r="M85" s="39" t="n">
        <v>16</v>
      </c>
      <c r="N85" s="39" t="n">
        <v>49</v>
      </c>
      <c r="O85" s="39" t="n">
        <v>55</v>
      </c>
      <c r="P85" s="39" t="n">
        <v>316</v>
      </c>
      <c r="Q85" s="39" t="n">
        <v>1</v>
      </c>
      <c r="R85" s="39" t="s">
        <v>1</v>
      </c>
      <c r="S85" s="39" t="s">
        <v>2</v>
      </c>
    </row>
    <row r="86" customFormat="false" ht="15" hidden="false" customHeight="false" outlineLevel="0" collapsed="false">
      <c r="A86" s="36" t="s">
        <v>184</v>
      </c>
      <c r="C86" s="48" t="n">
        <f aca="false">IF(F86=F85,C85,IF(F86=(F85+10),C85,(C85+10)))</f>
        <v>180</v>
      </c>
      <c r="D86" s="55" t="s">
        <v>197</v>
      </c>
      <c r="E86" s="50" t="n">
        <f aca="false">IF(C85=C86,IF(AND(I86&lt;&gt;"M",I86&lt;&gt;"m-up"),E85+10,E85),10)</f>
        <v>60</v>
      </c>
      <c r="F86" s="56" t="n">
        <f aca="false">O86+(N86*60)+(M86*3600)</f>
        <v>60595</v>
      </c>
      <c r="G86" s="39" t="str">
        <f aca="false">CONCATENATE(J86,K86,L86)</f>
        <v>2017210</v>
      </c>
      <c r="H86" s="39" t="n">
        <v>11</v>
      </c>
      <c r="I86" s="39" t="s">
        <v>0</v>
      </c>
      <c r="J86" s="39" t="n">
        <v>2017</v>
      </c>
      <c r="K86" s="39" t="n">
        <v>2</v>
      </c>
      <c r="L86" s="39" t="n">
        <v>10</v>
      </c>
      <c r="M86" s="39" t="n">
        <v>16</v>
      </c>
      <c r="N86" s="39" t="n">
        <v>49</v>
      </c>
      <c r="O86" s="39" t="n">
        <v>55</v>
      </c>
      <c r="P86" s="39" t="n">
        <v>409</v>
      </c>
      <c r="Q86" s="39" t="n">
        <v>1</v>
      </c>
      <c r="R86" s="39" t="s">
        <v>1</v>
      </c>
      <c r="S86" s="39" t="s">
        <v>2</v>
      </c>
    </row>
    <row r="87" customFormat="false" ht="15" hidden="false" customHeight="false" outlineLevel="0" collapsed="false">
      <c r="A87" s="36" t="s">
        <v>184</v>
      </c>
      <c r="C87" s="48" t="n">
        <f aca="false">IF(F87=F86,C86,IF(F87=(F86+10),C86,(C86+10)))</f>
        <v>180</v>
      </c>
      <c r="D87" s="55" t="s">
        <v>197</v>
      </c>
      <c r="E87" s="50" t="n">
        <f aca="false">IF(C86=C87,IF(AND(I87&lt;&gt;"M",I87&lt;&gt;"m-up"),E86+10,E86),10)</f>
        <v>70</v>
      </c>
      <c r="F87" s="56" t="n">
        <f aca="false">O87+(N87*60)+(M87*3600)</f>
        <v>60595</v>
      </c>
      <c r="G87" s="39" t="str">
        <f aca="false">CONCATENATE(J87,K87,L87)</f>
        <v>2017210</v>
      </c>
      <c r="H87" s="39" t="n">
        <v>2</v>
      </c>
      <c r="I87" s="39" t="s">
        <v>0</v>
      </c>
      <c r="J87" s="39" t="n">
        <v>2017</v>
      </c>
      <c r="K87" s="39" t="n">
        <v>2</v>
      </c>
      <c r="L87" s="39" t="n">
        <v>10</v>
      </c>
      <c r="M87" s="39" t="n">
        <v>16</v>
      </c>
      <c r="N87" s="39" t="n">
        <v>49</v>
      </c>
      <c r="O87" s="39" t="n">
        <v>55</v>
      </c>
      <c r="P87" s="39" t="n">
        <v>465</v>
      </c>
      <c r="Q87" s="39" t="n">
        <v>1</v>
      </c>
      <c r="R87" s="39" t="s">
        <v>1</v>
      </c>
      <c r="S87" s="39" t="s">
        <v>2</v>
      </c>
    </row>
    <row r="88" customFormat="false" ht="15" hidden="false" customHeight="false" outlineLevel="0" collapsed="false">
      <c r="A88" s="36" t="s">
        <v>184</v>
      </c>
      <c r="C88" s="48" t="n">
        <f aca="false">IF(F88=F87,C87,IF(F88=(F87+10),C87,(C87+10)))</f>
        <v>180</v>
      </c>
      <c r="D88" s="55" t="s">
        <v>197</v>
      </c>
      <c r="E88" s="50" t="n">
        <f aca="false">IF(C87=C88,IF(AND(I88&lt;&gt;"M",I88&lt;&gt;"m-up"),E87+10,E87),10)</f>
        <v>80</v>
      </c>
      <c r="F88" s="56" t="n">
        <f aca="false">O88+(N88*60)+(M88*3600)</f>
        <v>60595</v>
      </c>
      <c r="G88" s="39" t="str">
        <f aca="false">CONCATENATE(J88,K88,L88)</f>
        <v>2017210</v>
      </c>
      <c r="H88" s="39" t="n">
        <v>1</v>
      </c>
      <c r="I88" s="39" t="s">
        <v>0</v>
      </c>
      <c r="J88" s="39" t="n">
        <v>2017</v>
      </c>
      <c r="K88" s="39" t="n">
        <v>2</v>
      </c>
      <c r="L88" s="39" t="n">
        <v>10</v>
      </c>
      <c r="M88" s="39" t="n">
        <v>16</v>
      </c>
      <c r="N88" s="39" t="n">
        <v>49</v>
      </c>
      <c r="O88" s="39" t="n">
        <v>55</v>
      </c>
      <c r="P88" s="39" t="n">
        <v>487</v>
      </c>
      <c r="Q88" s="39" t="n">
        <v>1</v>
      </c>
      <c r="R88" s="39" t="s">
        <v>1</v>
      </c>
      <c r="S88" s="39" t="s">
        <v>2</v>
      </c>
    </row>
    <row r="89" customFormat="false" ht="15" hidden="false" customHeight="false" outlineLevel="0" collapsed="false">
      <c r="A89" s="36" t="s">
        <v>184</v>
      </c>
      <c r="C89" s="48" t="n">
        <f aca="false">IF(F89=F88,C88,IF(F89=(F88+10),C88,(C88+10)))</f>
        <v>180</v>
      </c>
      <c r="D89" s="55" t="s">
        <v>197</v>
      </c>
      <c r="E89" s="50" t="n">
        <f aca="false">IF(C88=C89,IF(AND(I89&lt;&gt;"M",I89&lt;&gt;"m-up"),E88+10,E88),10)</f>
        <v>90</v>
      </c>
      <c r="F89" s="56" t="n">
        <f aca="false">O89+(N89*60)+(M89*3600)</f>
        <v>60595</v>
      </c>
      <c r="G89" s="39" t="str">
        <f aca="false">CONCATENATE(J89,K89,L89)</f>
        <v>2017210</v>
      </c>
      <c r="H89" s="39" t="n">
        <v>2</v>
      </c>
      <c r="I89" s="39" t="s">
        <v>0</v>
      </c>
      <c r="J89" s="39" t="n">
        <v>2017</v>
      </c>
      <c r="K89" s="39" t="n">
        <v>2</v>
      </c>
      <c r="L89" s="39" t="n">
        <v>10</v>
      </c>
      <c r="M89" s="39" t="n">
        <v>16</v>
      </c>
      <c r="N89" s="39" t="n">
        <v>49</v>
      </c>
      <c r="O89" s="39" t="n">
        <v>55</v>
      </c>
      <c r="P89" s="39" t="n">
        <v>517</v>
      </c>
      <c r="Q89" s="39" t="n">
        <v>1</v>
      </c>
      <c r="R89" s="39" t="s">
        <v>1</v>
      </c>
      <c r="S89" s="39" t="s">
        <v>2</v>
      </c>
    </row>
    <row r="90" customFormat="false" ht="15" hidden="false" customHeight="false" outlineLevel="0" collapsed="false">
      <c r="A90" s="36" t="s">
        <v>184</v>
      </c>
      <c r="C90" s="48" t="n">
        <v>180</v>
      </c>
      <c r="D90" s="55" t="s">
        <v>197</v>
      </c>
      <c r="E90" s="50" t="n">
        <f aca="false">IF(C89=C90,IF(AND(I90&lt;&gt;"M",I90&lt;&gt;"m-up"),E89+10,E89),10)</f>
        <v>100</v>
      </c>
      <c r="F90" s="56"/>
      <c r="I90" s="39" t="s">
        <v>0</v>
      </c>
      <c r="R90" s="39" t="s">
        <v>1</v>
      </c>
    </row>
    <row r="91" customFormat="false" ht="15" hidden="false" customHeight="false" outlineLevel="0" collapsed="false">
      <c r="A91" s="36" t="s">
        <v>184</v>
      </c>
      <c r="C91" s="48" t="n">
        <v>180</v>
      </c>
      <c r="D91" s="55" t="s">
        <v>197</v>
      </c>
      <c r="E91" s="50" t="n">
        <f aca="false">IF(C90=C91,IF(AND(I91&lt;&gt;"M",I91&lt;&gt;"m-up"),E90+10,E90),10)</f>
        <v>110</v>
      </c>
      <c r="F91" s="56"/>
      <c r="I91" s="39" t="s">
        <v>0</v>
      </c>
      <c r="R91" s="39" t="s">
        <v>1</v>
      </c>
    </row>
    <row r="92" customFormat="false" ht="15" hidden="false" customHeight="false" outlineLevel="0" collapsed="false">
      <c r="A92" s="36" t="s">
        <v>184</v>
      </c>
      <c r="C92" s="48" t="n">
        <f aca="false">IF(F92=F89,C89,IF(F92=(F89+10),C89,(C89+10)))</f>
        <v>190</v>
      </c>
      <c r="D92" s="57" t="s">
        <v>198</v>
      </c>
      <c r="E92" s="50" t="n">
        <f aca="false">IF(C91=C92,IF(AND(I92&lt;&gt;"M",I92&lt;&gt;"m-up"),E91+10,E91),10)</f>
        <v>10</v>
      </c>
      <c r="F92" s="51" t="n">
        <f aca="false">N92+(M92*60)+(L92*3600)</f>
        <v>37012</v>
      </c>
      <c r="G92" s="52" t="str">
        <f aca="false">CONCATENATE(J92,K92,L92)</f>
        <v>2017210</v>
      </c>
      <c r="H92" s="52" t="n">
        <v>246</v>
      </c>
      <c r="I92" s="52" t="s">
        <v>0</v>
      </c>
      <c r="J92" s="52" t="n">
        <v>2017</v>
      </c>
      <c r="K92" s="52" t="n">
        <v>2</v>
      </c>
      <c r="L92" s="52" t="n">
        <v>10</v>
      </c>
      <c r="M92" s="52" t="n">
        <v>16</v>
      </c>
      <c r="N92" s="52" t="n">
        <v>52</v>
      </c>
      <c r="O92" s="52" t="n">
        <v>1</v>
      </c>
      <c r="P92" s="52" t="n">
        <v>443</v>
      </c>
      <c r="Q92" s="52" t="n">
        <v>1</v>
      </c>
      <c r="R92" s="52" t="s">
        <v>1</v>
      </c>
      <c r="S92" s="52" t="s">
        <v>2</v>
      </c>
      <c r="T92" s="52"/>
      <c r="U92" s="53"/>
    </row>
    <row r="93" customFormat="false" ht="15" hidden="false" customHeight="false" outlineLevel="0" collapsed="false">
      <c r="A93" s="36" t="s">
        <v>184</v>
      </c>
      <c r="C93" s="48" t="n">
        <f aca="false">IF(F93=F92,C92,IF(F93=(F92+10),C92,(C92+10)))</f>
        <v>190</v>
      </c>
      <c r="D93" s="55" t="s">
        <v>198</v>
      </c>
      <c r="E93" s="50" t="n">
        <f aca="false">IF(C92=C93,IF(AND(I93&lt;&gt;"M",I93&lt;&gt;"m-up"),E92+10,E92),10)</f>
        <v>20</v>
      </c>
      <c r="F93" s="56" t="n">
        <f aca="false">N93+(M93*60)+(L93*3600)</f>
        <v>37012</v>
      </c>
      <c r="G93" s="39" t="str">
        <f aca="false">CONCATENATE(J93,K93,L93)</f>
        <v>2017210</v>
      </c>
      <c r="H93" s="39" t="n">
        <v>21</v>
      </c>
      <c r="I93" s="39" t="s">
        <v>0</v>
      </c>
      <c r="J93" s="39" t="n">
        <v>2017</v>
      </c>
      <c r="K93" s="39" t="n">
        <v>2</v>
      </c>
      <c r="L93" s="39" t="n">
        <v>10</v>
      </c>
      <c r="M93" s="39" t="n">
        <v>16</v>
      </c>
      <c r="N93" s="39" t="n">
        <v>52</v>
      </c>
      <c r="O93" s="39" t="n">
        <v>1</v>
      </c>
      <c r="P93" s="39" t="n">
        <v>866</v>
      </c>
      <c r="Q93" s="39" t="n">
        <v>2</v>
      </c>
      <c r="R93" s="39" t="s">
        <v>1</v>
      </c>
      <c r="S93" s="39" t="s">
        <v>2</v>
      </c>
      <c r="U93" s="40" t="s">
        <v>7</v>
      </c>
    </row>
    <row r="94" customFormat="false" ht="15" hidden="false" customHeight="false" outlineLevel="0" collapsed="false">
      <c r="A94" s="36" t="s">
        <v>184</v>
      </c>
      <c r="C94" s="48" t="n">
        <f aca="false">IF(F94=F93,C93,IF(F94=(F93+10),C93,(C93+10)))</f>
        <v>190</v>
      </c>
      <c r="D94" s="55" t="s">
        <v>198</v>
      </c>
      <c r="E94" s="50" t="n">
        <f aca="false">IF(C93=C94,IF(AND(I94&lt;&gt;"M",I94&lt;&gt;"m-up"),E93+10,E93),10)</f>
        <v>20</v>
      </c>
      <c r="F94" s="56" t="n">
        <f aca="false">N94+(M94*60)+(L94*3600)</f>
        <v>37012</v>
      </c>
      <c r="G94" s="39" t="str">
        <f aca="false">CONCATENATE(J94,K94,L94)</f>
        <v>2017210</v>
      </c>
      <c r="H94" s="39" t="n">
        <v>0</v>
      </c>
      <c r="I94" s="39" t="s">
        <v>4</v>
      </c>
      <c r="J94" s="39" t="n">
        <v>2017</v>
      </c>
      <c r="K94" s="39" t="n">
        <v>2</v>
      </c>
      <c r="L94" s="39" t="n">
        <v>10</v>
      </c>
      <c r="M94" s="39" t="n">
        <v>16</v>
      </c>
      <c r="N94" s="39" t="n">
        <v>52</v>
      </c>
      <c r="O94" s="39" t="n">
        <v>1</v>
      </c>
      <c r="P94" s="39" t="n">
        <v>873</v>
      </c>
      <c r="Q94" s="39" t="n">
        <v>2</v>
      </c>
      <c r="R94" s="39" t="s">
        <v>1</v>
      </c>
      <c r="S94" s="39" t="s">
        <v>2</v>
      </c>
    </row>
    <row r="95" customFormat="false" ht="15" hidden="false" customHeight="false" outlineLevel="0" collapsed="false">
      <c r="A95" s="36" t="s">
        <v>184</v>
      </c>
      <c r="C95" s="48" t="n">
        <f aca="false">IF(F95=F94,C94,IF(F95=(F94+10),C94,(C94+10)))</f>
        <v>190</v>
      </c>
      <c r="D95" s="55" t="s">
        <v>198</v>
      </c>
      <c r="E95" s="50" t="n">
        <f aca="false">IF(C94=C95,IF(AND(I95&lt;&gt;"M",I95&lt;&gt;"m-up"),E94+10,E94),10)</f>
        <v>30</v>
      </c>
      <c r="F95" s="56" t="n">
        <f aca="false">N95+(M95*60)+(L95*3600)</f>
        <v>37012</v>
      </c>
      <c r="G95" s="39" t="str">
        <f aca="false">CONCATENATE(J95,K95,L95)</f>
        <v>2017210</v>
      </c>
      <c r="H95" s="39" t="n">
        <v>7</v>
      </c>
      <c r="I95" s="39" t="s">
        <v>0</v>
      </c>
      <c r="J95" s="39" t="n">
        <v>2017</v>
      </c>
      <c r="K95" s="39" t="n">
        <v>2</v>
      </c>
      <c r="L95" s="39" t="n">
        <v>10</v>
      </c>
      <c r="M95" s="39" t="n">
        <v>16</v>
      </c>
      <c r="N95" s="39" t="n">
        <v>52</v>
      </c>
      <c r="O95" s="39" t="n">
        <v>1</v>
      </c>
      <c r="P95" s="39" t="n">
        <v>991</v>
      </c>
      <c r="Q95" s="39" t="n">
        <v>2</v>
      </c>
      <c r="R95" s="39" t="s">
        <v>1</v>
      </c>
      <c r="S95" s="39" t="s">
        <v>2</v>
      </c>
    </row>
    <row r="96" customFormat="false" ht="15" hidden="false" customHeight="false" outlineLevel="0" collapsed="false">
      <c r="A96" s="36" t="s">
        <v>184</v>
      </c>
      <c r="C96" s="48" t="n">
        <v>190</v>
      </c>
      <c r="D96" s="55" t="s">
        <v>198</v>
      </c>
      <c r="E96" s="50" t="n">
        <f aca="false">IF(C95=C96,IF(AND(I96&lt;&gt;"M",I96&lt;&gt;"m-up"),E95+10,E95),10)</f>
        <v>40</v>
      </c>
      <c r="F96" s="56" t="n">
        <f aca="false">N96+(M96*60)+(L96*3600)</f>
        <v>37012</v>
      </c>
      <c r="G96" s="39" t="str">
        <f aca="false">CONCATENATE(J96,K96,L96)</f>
        <v>2017210</v>
      </c>
      <c r="H96" s="39" t="n">
        <v>1</v>
      </c>
      <c r="I96" s="39" t="s">
        <v>0</v>
      </c>
      <c r="J96" s="39" t="n">
        <v>2017</v>
      </c>
      <c r="K96" s="39" t="n">
        <v>2</v>
      </c>
      <c r="L96" s="39" t="n">
        <v>10</v>
      </c>
      <c r="M96" s="39" t="n">
        <v>16</v>
      </c>
      <c r="N96" s="39" t="n">
        <v>52</v>
      </c>
      <c r="O96" s="39" t="n">
        <v>2</v>
      </c>
      <c r="P96" s="39" t="n">
        <v>35</v>
      </c>
      <c r="Q96" s="39" t="n">
        <v>2</v>
      </c>
      <c r="R96" s="39" t="s">
        <v>1</v>
      </c>
      <c r="S96" s="39" t="s">
        <v>2</v>
      </c>
    </row>
    <row r="97" customFormat="false" ht="15" hidden="false" customHeight="false" outlineLevel="0" collapsed="false">
      <c r="A97" s="36" t="s">
        <v>184</v>
      </c>
      <c r="C97" s="48" t="n">
        <f aca="false">IF(F97=F96,C96,IF(F97=(F96+10),C96,(C96+10)))</f>
        <v>190</v>
      </c>
      <c r="D97" s="55" t="s">
        <v>198</v>
      </c>
      <c r="E97" s="50" t="n">
        <f aca="false">IF(C96=C97,IF(AND(I97&lt;&gt;"M",I97&lt;&gt;"m-up"),E96+10,E96),10)</f>
        <v>50</v>
      </c>
      <c r="F97" s="56" t="n">
        <f aca="false">N97+(M97*60)+(L97*3600)</f>
        <v>37012</v>
      </c>
      <c r="G97" s="39" t="str">
        <f aca="false">CONCATENATE(J97,K97,L97)</f>
        <v>2017210</v>
      </c>
      <c r="H97" s="39" t="n">
        <v>24</v>
      </c>
      <c r="I97" s="39" t="s">
        <v>0</v>
      </c>
      <c r="J97" s="39" t="n">
        <v>2017</v>
      </c>
      <c r="K97" s="39" t="n">
        <v>2</v>
      </c>
      <c r="L97" s="39" t="n">
        <v>10</v>
      </c>
      <c r="M97" s="39" t="n">
        <v>16</v>
      </c>
      <c r="N97" s="39" t="n">
        <v>52</v>
      </c>
      <c r="O97" s="39" t="n">
        <v>2</v>
      </c>
      <c r="P97" s="39" t="n">
        <v>78</v>
      </c>
      <c r="Q97" s="39" t="n">
        <v>2</v>
      </c>
      <c r="R97" s="39" t="s">
        <v>1</v>
      </c>
      <c r="S97" s="39" t="s">
        <v>2</v>
      </c>
    </row>
    <row r="98" customFormat="false" ht="15" hidden="false" customHeight="false" outlineLevel="0" collapsed="false">
      <c r="A98" s="36" t="s">
        <v>184</v>
      </c>
      <c r="C98" s="48" t="n">
        <f aca="false">IF(F98=F97,C97,IF(F98=(F97+10),C97,(C97+10)))</f>
        <v>190</v>
      </c>
      <c r="D98" s="55" t="s">
        <v>198</v>
      </c>
      <c r="E98" s="50" t="n">
        <f aca="false">IF(C97=C98,IF(AND(I98&lt;&gt;"M",I98&lt;&gt;"m-up"),E97+10,E97),10)</f>
        <v>60</v>
      </c>
      <c r="F98" s="56" t="n">
        <f aca="false">N98+(M98*60)+(L98*3600)</f>
        <v>37012</v>
      </c>
      <c r="G98" s="39" t="str">
        <f aca="false">CONCATENATE(J98,K98,L98)</f>
        <v>2017210</v>
      </c>
      <c r="H98" s="39" t="n">
        <v>2</v>
      </c>
      <c r="I98" s="39" t="s">
        <v>0</v>
      </c>
      <c r="J98" s="39" t="n">
        <v>2017</v>
      </c>
      <c r="K98" s="39" t="n">
        <v>2</v>
      </c>
      <c r="L98" s="39" t="n">
        <v>10</v>
      </c>
      <c r="M98" s="39" t="n">
        <v>16</v>
      </c>
      <c r="N98" s="39" t="n">
        <v>52</v>
      </c>
      <c r="O98" s="39" t="n">
        <v>2</v>
      </c>
      <c r="P98" s="39" t="n">
        <v>175</v>
      </c>
      <c r="Q98" s="39" t="n">
        <v>2</v>
      </c>
      <c r="R98" s="39" t="s">
        <v>1</v>
      </c>
      <c r="S98" s="39" t="s">
        <v>2</v>
      </c>
    </row>
    <row r="99" customFormat="false" ht="15" hidden="false" customHeight="false" outlineLevel="0" collapsed="false">
      <c r="A99" s="36" t="s">
        <v>184</v>
      </c>
      <c r="C99" s="48" t="n">
        <f aca="false">IF(F99=F98,C98,IF(F99=(F98+10),C98,(C98+10)))</f>
        <v>190</v>
      </c>
      <c r="D99" s="55" t="s">
        <v>198</v>
      </c>
      <c r="E99" s="50" t="n">
        <f aca="false">IF(C98=C99,IF(AND(I99&lt;&gt;"M",I99&lt;&gt;"m-up"),E98+10,E98),10)</f>
        <v>70</v>
      </c>
      <c r="F99" s="56" t="n">
        <f aca="false">N99+(M99*60)+(L99*3600)</f>
        <v>37012</v>
      </c>
      <c r="G99" s="39" t="str">
        <f aca="false">CONCATENATE(J99,K99,L99)</f>
        <v>2017210</v>
      </c>
      <c r="H99" s="39" t="n">
        <v>22</v>
      </c>
      <c r="I99" s="39" t="s">
        <v>0</v>
      </c>
      <c r="J99" s="39" t="n">
        <v>2017</v>
      </c>
      <c r="K99" s="39" t="n">
        <v>2</v>
      </c>
      <c r="L99" s="39" t="n">
        <v>10</v>
      </c>
      <c r="M99" s="39" t="n">
        <v>16</v>
      </c>
      <c r="N99" s="39" t="n">
        <v>52</v>
      </c>
      <c r="O99" s="39" t="n">
        <v>2</v>
      </c>
      <c r="P99" s="39" t="n">
        <v>247</v>
      </c>
      <c r="Q99" s="39" t="n">
        <v>2</v>
      </c>
      <c r="R99" s="39" t="s">
        <v>1</v>
      </c>
      <c r="S99" s="39" t="s">
        <v>2</v>
      </c>
    </row>
    <row r="100" customFormat="false" ht="15" hidden="false" customHeight="false" outlineLevel="0" collapsed="false">
      <c r="A100" s="36" t="s">
        <v>184</v>
      </c>
      <c r="C100" s="48" t="n">
        <f aca="false">IF(F100=F99,C99,IF(F100=(F99+10),C99,(C99+10)))</f>
        <v>190</v>
      </c>
      <c r="D100" s="55" t="s">
        <v>198</v>
      </c>
      <c r="E100" s="50" t="n">
        <f aca="false">IF(C99=C100,IF(AND(I100&lt;&gt;"M",I100&lt;&gt;"m-up"),E99+10,E99),10)</f>
        <v>80</v>
      </c>
      <c r="F100" s="56" t="n">
        <f aca="false">N100+(M100*60)+(L100*3600)</f>
        <v>37012</v>
      </c>
      <c r="G100" s="39" t="str">
        <f aca="false">CONCATENATE(J100,K100,L100)</f>
        <v>2017210</v>
      </c>
      <c r="H100" s="39" t="n">
        <v>2</v>
      </c>
      <c r="I100" s="39" t="s">
        <v>0</v>
      </c>
      <c r="J100" s="39" t="n">
        <v>2017</v>
      </c>
      <c r="K100" s="39" t="n">
        <v>2</v>
      </c>
      <c r="L100" s="39" t="n">
        <v>10</v>
      </c>
      <c r="M100" s="39" t="n">
        <v>16</v>
      </c>
      <c r="N100" s="39" t="n">
        <v>52</v>
      </c>
      <c r="O100" s="39" t="n">
        <v>2</v>
      </c>
      <c r="P100" s="39" t="n">
        <v>363</v>
      </c>
      <c r="Q100" s="39" t="n">
        <v>2</v>
      </c>
      <c r="R100" s="39" t="s">
        <v>1</v>
      </c>
      <c r="S100" s="39" t="s">
        <v>2</v>
      </c>
    </row>
    <row r="101" customFormat="false" ht="15" hidden="false" customHeight="false" outlineLevel="0" collapsed="false">
      <c r="A101" s="36" t="s">
        <v>184</v>
      </c>
      <c r="C101" s="48" t="n">
        <f aca="false">IF(F101=F100,C100,IF(F101=(F100+10),C100,(C100+10)))</f>
        <v>200</v>
      </c>
      <c r="D101" s="57" t="s">
        <v>199</v>
      </c>
      <c r="E101" s="50" t="n">
        <f aca="false">IF(C100=C101,IF(AND(I101&lt;&gt;"M",I101&lt;&gt;"m-up"),E100+10,E100),10)</f>
        <v>10</v>
      </c>
      <c r="F101" s="51" t="n">
        <f aca="false">N101+(M101*60)+(L101*3600)</f>
        <v>37013</v>
      </c>
      <c r="G101" s="52" t="str">
        <f aca="false">CONCATENATE(J101,K101,L101)</f>
        <v>2017210</v>
      </c>
      <c r="H101" s="52" t="n">
        <v>5</v>
      </c>
      <c r="I101" s="52" t="s">
        <v>0</v>
      </c>
      <c r="J101" s="52" t="n">
        <v>2017</v>
      </c>
      <c r="K101" s="52" t="n">
        <v>2</v>
      </c>
      <c r="L101" s="52" t="n">
        <v>10</v>
      </c>
      <c r="M101" s="52" t="n">
        <v>16</v>
      </c>
      <c r="N101" s="52" t="n">
        <v>53</v>
      </c>
      <c r="O101" s="52" t="n">
        <v>52</v>
      </c>
      <c r="P101" s="52" t="n">
        <v>495</v>
      </c>
      <c r="Q101" s="52" t="n">
        <v>1</v>
      </c>
      <c r="R101" s="52" t="s">
        <v>1</v>
      </c>
      <c r="S101" s="52" t="s">
        <v>2</v>
      </c>
      <c r="T101" s="52"/>
      <c r="U101" s="53"/>
    </row>
    <row r="102" customFormat="false" ht="15" hidden="false" customHeight="false" outlineLevel="0" collapsed="false">
      <c r="A102" s="36" t="s">
        <v>184</v>
      </c>
      <c r="C102" s="48" t="n">
        <f aca="false">IF(F102=F101,C101,IF(F102=(F101+10),C101,(C101+10)))</f>
        <v>200</v>
      </c>
      <c r="D102" s="55" t="s">
        <v>199</v>
      </c>
      <c r="E102" s="50" t="n">
        <f aca="false">IF(C101=C102,IF(AND(I102&lt;&gt;"M",I102&lt;&gt;"m-up"),E101+10,E101),10)</f>
        <v>20</v>
      </c>
      <c r="F102" s="56" t="n">
        <f aca="false">N102+(M102*60)+(L102*3600)</f>
        <v>37013</v>
      </c>
      <c r="G102" s="39" t="str">
        <f aca="false">CONCATENATE(J102,K102,L102)</f>
        <v>2017210</v>
      </c>
      <c r="H102" s="39" t="n">
        <v>12</v>
      </c>
      <c r="I102" s="39" t="s">
        <v>0</v>
      </c>
      <c r="J102" s="39" t="n">
        <v>2017</v>
      </c>
      <c r="K102" s="39" t="n">
        <v>2</v>
      </c>
      <c r="L102" s="39" t="n">
        <v>10</v>
      </c>
      <c r="M102" s="39" t="n">
        <v>16</v>
      </c>
      <c r="N102" s="39" t="n">
        <v>53</v>
      </c>
      <c r="O102" s="39" t="n">
        <v>53</v>
      </c>
      <c r="P102" s="39" t="n">
        <v>556</v>
      </c>
      <c r="Q102" s="39" t="n">
        <v>2</v>
      </c>
      <c r="R102" s="39" t="s">
        <v>1</v>
      </c>
      <c r="S102" s="39" t="s">
        <v>2</v>
      </c>
    </row>
    <row r="103" customFormat="false" ht="15" hidden="false" customHeight="false" outlineLevel="0" collapsed="false">
      <c r="A103" s="36" t="s">
        <v>184</v>
      </c>
      <c r="C103" s="48" t="n">
        <f aca="false">IF(F103=F102,C102,IF(F103=(F102+10),C102,(C102+10)))</f>
        <v>210</v>
      </c>
      <c r="D103" s="57" t="s">
        <v>200</v>
      </c>
      <c r="E103" s="50" t="n">
        <f aca="false">IF(C102=C103,IF(AND(I103&lt;&gt;"M",I103&lt;&gt;"m-up"),E102+10,E102),10)</f>
        <v>10</v>
      </c>
      <c r="F103" s="51" t="n">
        <f aca="false">N103+(M103*60)+(L103*3600)</f>
        <v>37017</v>
      </c>
      <c r="G103" s="52" t="str">
        <f aca="false">CONCATENATE(J103,K103,L103)</f>
        <v>2017210</v>
      </c>
      <c r="H103" s="52" t="n">
        <v>11</v>
      </c>
      <c r="I103" s="52" t="s">
        <v>0</v>
      </c>
      <c r="J103" s="52" t="n">
        <v>2017</v>
      </c>
      <c r="K103" s="52" t="n">
        <v>2</v>
      </c>
      <c r="L103" s="52" t="n">
        <v>10</v>
      </c>
      <c r="M103" s="52" t="n">
        <v>16</v>
      </c>
      <c r="N103" s="52" t="n">
        <v>57</v>
      </c>
      <c r="O103" s="52" t="n">
        <v>12</v>
      </c>
      <c r="P103" s="52" t="n">
        <v>857</v>
      </c>
      <c r="Q103" s="52" t="n">
        <v>1</v>
      </c>
      <c r="R103" s="52" t="s">
        <v>1</v>
      </c>
      <c r="S103" s="52" t="s">
        <v>2</v>
      </c>
      <c r="T103" s="52"/>
      <c r="U103" s="40" t="s">
        <v>201</v>
      </c>
    </row>
    <row r="104" customFormat="false" ht="15" hidden="false" customHeight="false" outlineLevel="0" collapsed="false">
      <c r="A104" s="36" t="s">
        <v>184</v>
      </c>
      <c r="C104" s="48" t="n">
        <v>220</v>
      </c>
      <c r="D104" s="55" t="s">
        <v>200</v>
      </c>
      <c r="E104" s="50" t="n">
        <f aca="false">IF(C103=C104,IF(AND(I104&lt;&gt;"M",I104&lt;&gt;"m-up"),E103+10,E103),10)</f>
        <v>10</v>
      </c>
      <c r="F104" s="56" t="n">
        <f aca="false">N104+(M104*60)+(L104*3600)</f>
        <v>37017</v>
      </c>
      <c r="G104" s="39" t="str">
        <f aca="false">CONCATENATE(J104,K104,L104)</f>
        <v>2017210</v>
      </c>
      <c r="H104" s="39" t="n">
        <v>35</v>
      </c>
      <c r="I104" s="39" t="s">
        <v>0</v>
      </c>
      <c r="J104" s="39" t="n">
        <v>2017</v>
      </c>
      <c r="K104" s="39" t="n">
        <v>2</v>
      </c>
      <c r="L104" s="39" t="n">
        <v>10</v>
      </c>
      <c r="M104" s="39" t="n">
        <v>16</v>
      </c>
      <c r="N104" s="39" t="n">
        <v>57</v>
      </c>
      <c r="O104" s="39" t="n">
        <v>13</v>
      </c>
      <c r="P104" s="39" t="n">
        <v>43</v>
      </c>
      <c r="Q104" s="39" t="n">
        <v>2</v>
      </c>
      <c r="R104" s="39" t="s">
        <v>1</v>
      </c>
      <c r="S104" s="39" t="s">
        <v>2</v>
      </c>
    </row>
    <row r="105" customFormat="false" ht="15" hidden="false" customHeight="false" outlineLevel="0" collapsed="false">
      <c r="A105" s="36" t="s">
        <v>184</v>
      </c>
      <c r="C105" s="48" t="n">
        <f aca="false">IF(F105=F104,C104,IF(F105=(F104+10),C104,(C104+10)))</f>
        <v>220</v>
      </c>
      <c r="D105" s="55" t="s">
        <v>200</v>
      </c>
      <c r="E105" s="50" t="n">
        <f aca="false">IF(C104=C105,IF(AND(I105&lt;&gt;"M",I105&lt;&gt;"m-up"),E104+10,E104),10)</f>
        <v>20</v>
      </c>
      <c r="F105" s="56" t="n">
        <f aca="false">N105+(M105*60)+(L105*3600)</f>
        <v>37017</v>
      </c>
      <c r="G105" s="39" t="str">
        <f aca="false">CONCATENATE(J105,K105,L105)</f>
        <v>2017210</v>
      </c>
      <c r="H105" s="39" t="n">
        <v>15</v>
      </c>
      <c r="I105" s="39" t="s">
        <v>0</v>
      </c>
      <c r="J105" s="39" t="n">
        <v>2017</v>
      </c>
      <c r="K105" s="39" t="n">
        <v>2</v>
      </c>
      <c r="L105" s="39" t="n">
        <v>10</v>
      </c>
      <c r="M105" s="39" t="n">
        <v>16</v>
      </c>
      <c r="N105" s="39" t="n">
        <v>57</v>
      </c>
      <c r="O105" s="39" t="n">
        <v>13</v>
      </c>
      <c r="P105" s="39" t="n">
        <v>204</v>
      </c>
      <c r="Q105" s="39" t="n">
        <v>2</v>
      </c>
      <c r="R105" s="39" t="s">
        <v>1</v>
      </c>
      <c r="S105" s="39" t="s">
        <v>2</v>
      </c>
    </row>
    <row r="106" customFormat="false" ht="15" hidden="false" customHeight="false" outlineLevel="0" collapsed="false">
      <c r="A106" s="36" t="s">
        <v>184</v>
      </c>
      <c r="C106" s="48" t="n">
        <f aca="false">IF(F106=F105,C105,IF(F106=(F105+10),C105,(C105+10)))</f>
        <v>220</v>
      </c>
      <c r="D106" s="55" t="s">
        <v>200</v>
      </c>
      <c r="E106" s="50" t="n">
        <f aca="false">IF(C105=C106,IF(AND(I106&lt;&gt;"M",I106&lt;&gt;"m-up"),E105+10,E105),10)</f>
        <v>30</v>
      </c>
      <c r="F106" s="56" t="n">
        <f aca="false">N106+(M106*60)+(L106*3600)</f>
        <v>37017</v>
      </c>
      <c r="G106" s="39" t="str">
        <f aca="false">CONCATENATE(J106,K106,L106)</f>
        <v>2017210</v>
      </c>
      <c r="H106" s="39" t="n">
        <v>44</v>
      </c>
      <c r="I106" s="39" t="s">
        <v>0</v>
      </c>
      <c r="J106" s="39" t="n">
        <v>2017</v>
      </c>
      <c r="K106" s="39" t="n">
        <v>2</v>
      </c>
      <c r="L106" s="39" t="n">
        <v>10</v>
      </c>
      <c r="M106" s="39" t="n">
        <v>16</v>
      </c>
      <c r="N106" s="39" t="n">
        <v>57</v>
      </c>
      <c r="O106" s="39" t="n">
        <v>13</v>
      </c>
      <c r="P106" s="39" t="n">
        <v>274</v>
      </c>
      <c r="Q106" s="39" t="n">
        <v>2</v>
      </c>
      <c r="R106" s="39" t="s">
        <v>1</v>
      </c>
      <c r="S106" s="39" t="s">
        <v>2</v>
      </c>
    </row>
    <row r="107" customFormat="false" ht="15" hidden="false" customHeight="false" outlineLevel="0" collapsed="false">
      <c r="A107" s="36" t="s">
        <v>184</v>
      </c>
      <c r="C107" s="48" t="n">
        <f aca="false">IF(F107=F106,C106,IF(F107=(F106+10),C106,(C106+10)))</f>
        <v>220</v>
      </c>
      <c r="D107" s="55" t="s">
        <v>200</v>
      </c>
      <c r="E107" s="50" t="n">
        <f aca="false">IF(C106=C107,IF(AND(I107&lt;&gt;"M",I107&lt;&gt;"m-up"),E106+10,E106),10)</f>
        <v>40</v>
      </c>
      <c r="F107" s="56" t="n">
        <f aca="false">N107+(M107*60)+(L107*3600)</f>
        <v>37017</v>
      </c>
      <c r="G107" s="39" t="str">
        <f aca="false">CONCATENATE(J107,K107,L107)</f>
        <v>2017210</v>
      </c>
      <c r="H107" s="39" t="n">
        <v>52</v>
      </c>
      <c r="I107" s="39" t="s">
        <v>0</v>
      </c>
      <c r="J107" s="39" t="n">
        <v>2017</v>
      </c>
      <c r="K107" s="39" t="n">
        <v>2</v>
      </c>
      <c r="L107" s="39" t="n">
        <v>10</v>
      </c>
      <c r="M107" s="39" t="n">
        <v>16</v>
      </c>
      <c r="N107" s="39" t="n">
        <v>57</v>
      </c>
      <c r="O107" s="39" t="n">
        <v>13</v>
      </c>
      <c r="P107" s="39" t="n">
        <v>454</v>
      </c>
      <c r="Q107" s="39" t="n">
        <v>2</v>
      </c>
      <c r="R107" s="39" t="s">
        <v>1</v>
      </c>
      <c r="S107" s="39" t="s">
        <v>2</v>
      </c>
    </row>
    <row r="108" customFormat="false" ht="15" hidden="false" customHeight="false" outlineLevel="0" collapsed="false">
      <c r="C108" s="48" t="n">
        <f aca="false">IF(F108=F107,C107,IF(F108=(F107+10),C107,(C107+10)))</f>
        <v>220</v>
      </c>
      <c r="D108" s="57" t="s">
        <v>202</v>
      </c>
      <c r="E108" s="50" t="n">
        <f aca="false">IF(C107=C108,IF(AND(I108&lt;&gt;"M",I108&lt;&gt;"m-up"),E107+10,E107),10)</f>
        <v>50</v>
      </c>
      <c r="F108" s="51" t="n">
        <f aca="false">N108+(M108*60)+(L108*3600)</f>
        <v>37017</v>
      </c>
      <c r="G108" s="52" t="str">
        <f aca="false">CONCATENATE(J108,K108,L108)</f>
        <v>2017210</v>
      </c>
      <c r="H108" s="52" t="n">
        <v>20</v>
      </c>
      <c r="I108" s="52" t="s">
        <v>0</v>
      </c>
      <c r="J108" s="52" t="n">
        <v>2017</v>
      </c>
      <c r="K108" s="52" t="n">
        <v>2</v>
      </c>
      <c r="L108" s="52" t="n">
        <v>10</v>
      </c>
      <c r="M108" s="52" t="n">
        <v>16</v>
      </c>
      <c r="N108" s="52" t="n">
        <v>57</v>
      </c>
      <c r="O108" s="52" t="n">
        <v>42</v>
      </c>
      <c r="P108" s="52" t="n">
        <v>954</v>
      </c>
      <c r="Q108" s="52" t="n">
        <v>1</v>
      </c>
      <c r="R108" s="52" t="s">
        <v>1</v>
      </c>
      <c r="S108" s="52" t="s">
        <v>2</v>
      </c>
      <c r="T108" s="52"/>
      <c r="U108" s="53"/>
    </row>
    <row r="109" customFormat="false" ht="15" hidden="false" customHeight="false" outlineLevel="0" collapsed="false">
      <c r="C109" s="48" t="n">
        <f aca="false">IF(F109=F108,C108,IF(F109=(F108+10),C108,(C108+10)))</f>
        <v>220</v>
      </c>
      <c r="D109" s="55" t="s">
        <v>202</v>
      </c>
      <c r="E109" s="50" t="n">
        <f aca="false">IF(C108=C109,IF(AND(I109&lt;&gt;"M",I109&lt;&gt;"m-up"),E108+10,E108),10)</f>
        <v>60</v>
      </c>
      <c r="F109" s="56" t="n">
        <f aca="false">N109+(M109*60)+(L109*3600)</f>
        <v>37017</v>
      </c>
      <c r="G109" s="39" t="str">
        <f aca="false">CONCATENATE(J109,K109,L109)</f>
        <v>2017210</v>
      </c>
      <c r="H109" s="39" t="n">
        <v>26</v>
      </c>
      <c r="I109" s="39" t="s">
        <v>0</v>
      </c>
      <c r="J109" s="39" t="n">
        <v>2017</v>
      </c>
      <c r="K109" s="39" t="n">
        <v>2</v>
      </c>
      <c r="L109" s="39" t="n">
        <v>10</v>
      </c>
      <c r="M109" s="39" t="n">
        <v>16</v>
      </c>
      <c r="N109" s="39" t="n">
        <v>57</v>
      </c>
      <c r="O109" s="39" t="n">
        <v>43</v>
      </c>
      <c r="P109" s="39" t="n">
        <v>55</v>
      </c>
      <c r="Q109" s="39" t="n">
        <v>1</v>
      </c>
      <c r="R109" s="39" t="s">
        <v>1</v>
      </c>
      <c r="S109" s="39" t="s">
        <v>2</v>
      </c>
    </row>
    <row r="110" customFormat="false" ht="15" hidden="false" customHeight="false" outlineLevel="0" collapsed="false">
      <c r="C110" s="48" t="n">
        <f aca="false">IF(F110=F109,C109,IF(F110=(F109+10),C109,(C109+10)))</f>
        <v>220</v>
      </c>
      <c r="D110" s="55" t="s">
        <v>202</v>
      </c>
      <c r="E110" s="50" t="n">
        <f aca="false">IF(C109=C110,IF(AND(I110&lt;&gt;"M",I110&lt;&gt;"m-up"),E109+10,E109),10)</f>
        <v>70</v>
      </c>
      <c r="F110" s="56" t="n">
        <f aca="false">N110+(M110*60)+(L110*3600)</f>
        <v>37017</v>
      </c>
      <c r="G110" s="39" t="str">
        <f aca="false">CONCATENATE(J110,K110,L110)</f>
        <v>2017210</v>
      </c>
      <c r="H110" s="39" t="n">
        <v>4</v>
      </c>
      <c r="I110" s="39" t="s">
        <v>0</v>
      </c>
      <c r="J110" s="39" t="n">
        <v>2017</v>
      </c>
      <c r="K110" s="39" t="n">
        <v>2</v>
      </c>
      <c r="L110" s="39" t="n">
        <v>10</v>
      </c>
      <c r="M110" s="39" t="n">
        <v>16</v>
      </c>
      <c r="N110" s="39" t="n">
        <v>57</v>
      </c>
      <c r="O110" s="39" t="n">
        <v>43</v>
      </c>
      <c r="P110" s="39" t="n">
        <v>123</v>
      </c>
      <c r="Q110" s="39" t="n">
        <v>1</v>
      </c>
      <c r="R110" s="39" t="s">
        <v>1</v>
      </c>
      <c r="S110" s="39" t="s">
        <v>2</v>
      </c>
    </row>
    <row r="111" customFormat="false" ht="15" hidden="false" customHeight="false" outlineLevel="0" collapsed="false">
      <c r="C111" s="48" t="n">
        <f aca="false">IF(F111=F110,C110,IF(F111=(F110+10),C110,(C110+10)))</f>
        <v>230</v>
      </c>
      <c r="D111" s="57" t="s">
        <v>203</v>
      </c>
      <c r="E111" s="50" t="n">
        <f aca="false">IF(C110=C111,IF(AND(I111&lt;&gt;"M",I111&lt;&gt;"m-up"),E110+10,E110),10)</f>
        <v>10</v>
      </c>
      <c r="F111" s="51" t="n">
        <f aca="false">N111+(M111*60)+(L111*3600)</f>
        <v>37018</v>
      </c>
      <c r="G111" s="52" t="str">
        <f aca="false">CONCATENATE(J111,K111,L111)</f>
        <v>2017210</v>
      </c>
      <c r="H111" s="52" t="n">
        <v>31</v>
      </c>
      <c r="I111" s="52" t="s">
        <v>0</v>
      </c>
      <c r="J111" s="52" t="n">
        <v>2017</v>
      </c>
      <c r="K111" s="52" t="n">
        <v>2</v>
      </c>
      <c r="L111" s="52" t="n">
        <v>10</v>
      </c>
      <c r="M111" s="52" t="n">
        <v>16</v>
      </c>
      <c r="N111" s="52" t="n">
        <v>58</v>
      </c>
      <c r="O111" s="52" t="n">
        <v>45</v>
      </c>
      <c r="P111" s="52" t="n">
        <v>552</v>
      </c>
      <c r="Q111" s="52" t="n">
        <v>1</v>
      </c>
      <c r="R111" s="52" t="s">
        <v>1</v>
      </c>
      <c r="S111" s="52" t="s">
        <v>2</v>
      </c>
      <c r="T111" s="52"/>
      <c r="U111" s="59" t="s">
        <v>204</v>
      </c>
    </row>
    <row r="112" customFormat="false" ht="15" hidden="false" customHeight="false" outlineLevel="0" collapsed="false">
      <c r="C112" s="48" t="n">
        <f aca="false">IF(F112=F111,C111,IF(F112=(F111+10),C111,(C111+10)))</f>
        <v>230</v>
      </c>
      <c r="D112" s="55" t="s">
        <v>203</v>
      </c>
      <c r="E112" s="50" t="n">
        <f aca="false">IF(C111=C112,IF(AND(I112&lt;&gt;"M",I112&lt;&gt;"m-up"),E111+10,E111),10)</f>
        <v>20</v>
      </c>
      <c r="F112" s="56" t="n">
        <f aca="false">N112+(M112*60)+(L112*3600)</f>
        <v>37018</v>
      </c>
      <c r="G112" s="39" t="str">
        <f aca="false">CONCATENATE(J112,K112,L112)</f>
        <v>2017210</v>
      </c>
      <c r="H112" s="39" t="n">
        <v>10</v>
      </c>
      <c r="I112" s="39" t="s">
        <v>0</v>
      </c>
      <c r="J112" s="39" t="n">
        <v>2017</v>
      </c>
      <c r="K112" s="39" t="n">
        <v>2</v>
      </c>
      <c r="L112" s="39" t="n">
        <v>10</v>
      </c>
      <c r="M112" s="39" t="n">
        <v>16</v>
      </c>
      <c r="N112" s="39" t="n">
        <v>58</v>
      </c>
      <c r="O112" s="39" t="n">
        <v>45</v>
      </c>
      <c r="P112" s="39" t="n">
        <v>711</v>
      </c>
      <c r="Q112" s="39" t="n">
        <v>2</v>
      </c>
      <c r="R112" s="39" t="s">
        <v>1</v>
      </c>
      <c r="S112" s="39" t="s">
        <v>2</v>
      </c>
      <c r="U112" s="40" t="s">
        <v>8</v>
      </c>
    </row>
    <row r="113" customFormat="false" ht="15.75" hidden="false" customHeight="false" outlineLevel="0" collapsed="false">
      <c r="C113" s="48" t="n">
        <f aca="false">IF(F113=F112,C112,IF(F113=(F112+10),C112,(C112+10)))</f>
        <v>230</v>
      </c>
      <c r="D113" s="55" t="s">
        <v>203</v>
      </c>
      <c r="E113" s="50" t="n">
        <f aca="false">IF(C112=C113,IF(AND(I113&lt;&gt;"M",I113&lt;&gt;"m-up"),E112+10,E112),10)</f>
        <v>30</v>
      </c>
      <c r="F113" s="56" t="n">
        <f aca="false">N113+(M113*60)+(L113*3600)</f>
        <v>37018</v>
      </c>
      <c r="G113" s="39" t="str">
        <f aca="false">CONCATENATE(J113,K113,L113)</f>
        <v>2017210</v>
      </c>
      <c r="H113" s="39" t="n">
        <v>6</v>
      </c>
      <c r="I113" s="39" t="s">
        <v>0</v>
      </c>
      <c r="J113" s="39" t="n">
        <v>2017</v>
      </c>
      <c r="K113" s="39" t="n">
        <v>2</v>
      </c>
      <c r="L113" s="39" t="n">
        <v>10</v>
      </c>
      <c r="M113" s="39" t="n">
        <v>16</v>
      </c>
      <c r="N113" s="39" t="n">
        <v>58</v>
      </c>
      <c r="O113" s="39" t="n">
        <v>45</v>
      </c>
      <c r="P113" s="39" t="n">
        <v>789</v>
      </c>
      <c r="Q113" s="39" t="n">
        <v>2</v>
      </c>
      <c r="R113" s="39" t="s">
        <v>1</v>
      </c>
      <c r="S113" s="39" t="s">
        <v>2</v>
      </c>
      <c r="V113" s="65" t="n">
        <v>1</v>
      </c>
      <c r="W113" s="66" t="n">
        <v>-26.2143</v>
      </c>
      <c r="X113" s="66" t="n">
        <v>28.1595</v>
      </c>
      <c r="Y113" s="40" t="n">
        <v>-14</v>
      </c>
      <c r="Z113" s="67" t="n">
        <f aca="false">IF(W113 &lt;&gt; "",111.3*DEGREES(ACOS(SIN(RADIANS(W113))*SIN(RADIANS(-26.191612))+(COS(RADIANS(W113))*COS(RADIANS(-26.191612))*COS(RADIANS(X113-28.027021))))),"")</f>
        <v>13.4684966591685</v>
      </c>
    </row>
    <row r="114" customFormat="false" ht="15" hidden="false" customHeight="false" outlineLevel="0" collapsed="false">
      <c r="C114" s="48" t="n">
        <f aca="false">IF(F114=F113,C113,IF(F114=(F113+10),C113,(C113+10)))</f>
        <v>230</v>
      </c>
      <c r="D114" s="55" t="s">
        <v>203</v>
      </c>
      <c r="E114" s="50" t="n">
        <f aca="false">IF(C113=C114,IF(AND(I114&lt;&gt;"M",I114&lt;&gt;"m-up"),E113+10,E113),10)</f>
        <v>40</v>
      </c>
      <c r="F114" s="56" t="n">
        <f aca="false">N114+(M114*60)+(L114*3600)</f>
        <v>37018</v>
      </c>
      <c r="G114" s="39" t="str">
        <f aca="false">CONCATENATE(J114,K114,L114)</f>
        <v>2017210</v>
      </c>
      <c r="H114" s="39" t="n">
        <v>0</v>
      </c>
      <c r="I114" s="39" t="s">
        <v>9</v>
      </c>
      <c r="J114" s="39" t="n">
        <v>2017</v>
      </c>
      <c r="K114" s="39" t="n">
        <v>2</v>
      </c>
      <c r="L114" s="39" t="n">
        <v>10</v>
      </c>
      <c r="M114" s="39" t="n">
        <v>16</v>
      </c>
      <c r="N114" s="39" t="n">
        <v>58</v>
      </c>
      <c r="O114" s="39" t="n">
        <v>45</v>
      </c>
      <c r="P114" s="39" t="n">
        <v>837</v>
      </c>
      <c r="Q114" s="39" t="n">
        <v>2</v>
      </c>
      <c r="R114" s="39" t="s">
        <v>1</v>
      </c>
      <c r="S114" s="39" t="s">
        <v>2</v>
      </c>
      <c r="U114" s="40" t="s">
        <v>205</v>
      </c>
    </row>
    <row r="115" customFormat="false" ht="15" hidden="false" customHeight="false" outlineLevel="0" collapsed="false">
      <c r="C115" s="48" t="n">
        <f aca="false">IF(F115=F114,C114,IF(F115=(F114+10),C114,(C114+10)))</f>
        <v>240</v>
      </c>
      <c r="D115" s="57" t="s">
        <v>206</v>
      </c>
      <c r="E115" s="50" t="n">
        <f aca="false">IF(C114=C115,IF(AND(I115&lt;&gt;"M",I115&lt;&gt;"m-up"),E114+10,E114),10)</f>
        <v>10</v>
      </c>
      <c r="F115" s="51" t="n">
        <f aca="false">N115+(M115*60)+(L115*3600)</f>
        <v>37022</v>
      </c>
      <c r="G115" s="52" t="str">
        <f aca="false">CONCATENATE(J115,K115,L115)</f>
        <v>2017210</v>
      </c>
      <c r="H115" s="52" t="n">
        <v>263</v>
      </c>
      <c r="I115" s="52" t="s">
        <v>0</v>
      </c>
      <c r="J115" s="52" t="n">
        <v>2017</v>
      </c>
      <c r="K115" s="52" t="n">
        <v>2</v>
      </c>
      <c r="L115" s="52" t="n">
        <v>10</v>
      </c>
      <c r="M115" s="52" t="n">
        <v>17</v>
      </c>
      <c r="N115" s="52" t="n">
        <v>2</v>
      </c>
      <c r="O115" s="52" t="n">
        <v>39</v>
      </c>
      <c r="P115" s="52" t="n">
        <v>323</v>
      </c>
      <c r="Q115" s="52" t="n">
        <v>1</v>
      </c>
      <c r="R115" s="52" t="s">
        <v>1</v>
      </c>
      <c r="S115" s="52" t="s">
        <v>2</v>
      </c>
      <c r="T115" s="52"/>
      <c r="U115" s="53"/>
    </row>
    <row r="116" customFormat="false" ht="15" hidden="false" customHeight="false" outlineLevel="0" collapsed="false">
      <c r="C116" s="48" t="n">
        <f aca="false">IF(F116=F115,C115,IF(F116=(F115+10),C115,(C115+10)))</f>
        <v>240</v>
      </c>
      <c r="D116" s="55" t="s">
        <v>206</v>
      </c>
      <c r="E116" s="50" t="n">
        <f aca="false">IF(C115=C116,IF(AND(I116&lt;&gt;"M",I116&lt;&gt;"m-up"),E115+10,E115),10)</f>
        <v>20</v>
      </c>
      <c r="F116" s="56" t="n">
        <f aca="false">N116+(M116*60)+(L116*3600)</f>
        <v>37022</v>
      </c>
      <c r="G116" s="39" t="str">
        <f aca="false">CONCATENATE(J116,K116,L116)</f>
        <v>2017210</v>
      </c>
      <c r="H116" s="39" t="n">
        <v>0</v>
      </c>
      <c r="I116" s="39" t="s">
        <v>10</v>
      </c>
      <c r="J116" s="39" t="n">
        <v>2017</v>
      </c>
      <c r="K116" s="39" t="n">
        <v>2</v>
      </c>
      <c r="L116" s="39" t="n">
        <v>10</v>
      </c>
      <c r="M116" s="39" t="n">
        <v>17</v>
      </c>
      <c r="N116" s="39" t="n">
        <v>2</v>
      </c>
      <c r="O116" s="39" t="n">
        <v>39</v>
      </c>
      <c r="P116" s="39" t="n">
        <v>645</v>
      </c>
      <c r="Q116" s="39" t="n">
        <v>0</v>
      </c>
      <c r="R116" s="39" t="s">
        <v>1</v>
      </c>
      <c r="S116" s="39" t="s">
        <v>2</v>
      </c>
    </row>
    <row r="117" customFormat="false" ht="15" hidden="false" customHeight="false" outlineLevel="0" collapsed="false">
      <c r="C117" s="48" t="n">
        <f aca="false">IF(F117=F116,C116,IF(F117=(F116+10),C116,(C116+10)))</f>
        <v>250</v>
      </c>
      <c r="D117" s="57" t="s">
        <v>207</v>
      </c>
      <c r="E117" s="50" t="n">
        <f aca="false">IF(C116=C117,IF(AND(I117&lt;&gt;"M",I117&lt;&gt;"m-up"),E116+10,E116),10)</f>
        <v>10</v>
      </c>
      <c r="F117" s="51" t="n">
        <f aca="false">N117+(M117*60)+(L117*3600)</f>
        <v>8036</v>
      </c>
      <c r="G117" s="52" t="str">
        <f aca="false">CONCATENATE(J117,K117,L117)</f>
        <v>201732</v>
      </c>
      <c r="H117" s="52" t="n">
        <v>17</v>
      </c>
      <c r="I117" s="52" t="s">
        <v>0</v>
      </c>
      <c r="J117" s="52" t="n">
        <v>2017</v>
      </c>
      <c r="K117" s="52" t="n">
        <v>3</v>
      </c>
      <c r="L117" s="52" t="n">
        <v>2</v>
      </c>
      <c r="M117" s="52" t="n">
        <v>13</v>
      </c>
      <c r="N117" s="52" t="n">
        <v>56</v>
      </c>
      <c r="O117" s="52" t="n">
        <v>48</v>
      </c>
      <c r="P117" s="52" t="n">
        <v>324</v>
      </c>
      <c r="Q117" s="52" t="n">
        <v>1</v>
      </c>
      <c r="R117" s="52" t="s">
        <v>1</v>
      </c>
      <c r="S117" s="52" t="s">
        <v>2</v>
      </c>
      <c r="T117" s="52"/>
      <c r="U117" s="53"/>
    </row>
    <row r="118" customFormat="false" ht="15" hidden="false" customHeight="false" outlineLevel="0" collapsed="false">
      <c r="C118" s="48" t="n">
        <f aca="false">IF(F118=F117,C117,IF(F118=(F117+10),C117,(C117+10)))</f>
        <v>260</v>
      </c>
      <c r="D118" s="57"/>
      <c r="E118" s="50" t="n">
        <f aca="false">IF(C117=C118,IF(AND(I118&lt;&gt;"M",I118&lt;&gt;"m-up"),E117+10,E117),10)</f>
        <v>10</v>
      </c>
      <c r="F118" s="51" t="n">
        <f aca="false">N118+(M118*60)+(L118*3600)</f>
        <v>8043</v>
      </c>
      <c r="G118" s="52" t="str">
        <f aca="false">CONCATENATE(J118,K118,L118)</f>
        <v>201732</v>
      </c>
      <c r="H118" s="52" t="n">
        <v>5</v>
      </c>
      <c r="I118" s="52" t="s">
        <v>0</v>
      </c>
      <c r="J118" s="52" t="n">
        <v>2017</v>
      </c>
      <c r="K118" s="52" t="n">
        <v>3</v>
      </c>
      <c r="L118" s="52" t="n">
        <v>2</v>
      </c>
      <c r="M118" s="52" t="n">
        <v>14</v>
      </c>
      <c r="N118" s="52" t="n">
        <v>3</v>
      </c>
      <c r="O118" s="52" t="n">
        <v>23</v>
      </c>
      <c r="P118" s="52" t="n">
        <v>846</v>
      </c>
      <c r="Q118" s="52" t="n">
        <v>1</v>
      </c>
      <c r="R118" s="52" t="s">
        <v>1</v>
      </c>
      <c r="S118" s="52" t="s">
        <v>2</v>
      </c>
      <c r="T118" s="52"/>
      <c r="U118" s="53" t="s">
        <v>12</v>
      </c>
    </row>
    <row r="119" customFormat="false" ht="15" hidden="false" customHeight="false" outlineLevel="0" collapsed="false">
      <c r="C119" s="48" t="n">
        <f aca="false">IF(F119=F118,C118,IF(F119=(F118+10),C118,(C118+10)))</f>
        <v>270</v>
      </c>
      <c r="D119" s="57" t="s">
        <v>208</v>
      </c>
      <c r="E119" s="50" t="n">
        <f aca="false">IF(C118=C119,IF(AND(I119&lt;&gt;"M",I119&lt;&gt;"m-up"),E118+10,E118),10)</f>
        <v>10</v>
      </c>
      <c r="F119" s="51" t="n">
        <f aca="false">N119+(M119*60)+(L119*3600)</f>
        <v>22329</v>
      </c>
      <c r="G119" s="52" t="str">
        <f aca="false">CONCATENATE(J119,K119,L119)</f>
        <v>201746</v>
      </c>
      <c r="H119" s="52" t="n">
        <v>5</v>
      </c>
      <c r="I119" s="52" t="s">
        <v>0</v>
      </c>
      <c r="J119" s="52" t="n">
        <v>2017</v>
      </c>
      <c r="K119" s="52" t="n">
        <v>4</v>
      </c>
      <c r="L119" s="52" t="n">
        <v>6</v>
      </c>
      <c r="M119" s="52" t="n">
        <v>12</v>
      </c>
      <c r="N119" s="52" t="n">
        <v>9</v>
      </c>
      <c r="O119" s="52" t="n">
        <v>30</v>
      </c>
      <c r="P119" s="52" t="n">
        <v>610</v>
      </c>
      <c r="Q119" s="52" t="n">
        <v>1</v>
      </c>
      <c r="R119" s="52" t="s">
        <v>1</v>
      </c>
      <c r="S119" s="52" t="s">
        <v>2</v>
      </c>
      <c r="T119" s="52"/>
      <c r="U119" s="53"/>
    </row>
    <row r="120" customFormat="false" ht="15" hidden="false" customHeight="false" outlineLevel="0" collapsed="false">
      <c r="A120" s="68"/>
      <c r="B120" s="68"/>
      <c r="C120" s="48" t="n">
        <f aca="false">IF(F120=F119,C119,IF(F120=(F119+10),C119,(C119+10)))</f>
        <v>280</v>
      </c>
      <c r="D120" s="69" t="s">
        <v>209</v>
      </c>
      <c r="E120" s="50" t="n">
        <f aca="false">IF(C119=C120,IF(AND(I120&lt;&gt;"M",I120&lt;&gt;"m-up"),E119+10,E119),10)</f>
        <v>10</v>
      </c>
      <c r="F120" s="70" t="n">
        <f aca="false">N120+(M120*60)+(L120*3600)</f>
        <v>22331</v>
      </c>
      <c r="G120" s="70" t="str">
        <f aca="false">CONCATENATE(J120,K120,L120)</f>
        <v>201746</v>
      </c>
      <c r="H120" s="70"/>
      <c r="I120" s="70" t="s">
        <v>0</v>
      </c>
      <c r="J120" s="70" t="n">
        <v>2017</v>
      </c>
      <c r="K120" s="70" t="n">
        <v>4</v>
      </c>
      <c r="L120" s="70" t="n">
        <v>6</v>
      </c>
      <c r="M120" s="70" t="n">
        <v>12</v>
      </c>
      <c r="N120" s="70" t="n">
        <v>11</v>
      </c>
      <c r="O120" s="70" t="n">
        <v>21</v>
      </c>
      <c r="P120" s="70" t="n">
        <v>298</v>
      </c>
      <c r="Q120" s="70"/>
      <c r="R120" s="70" t="s">
        <v>1</v>
      </c>
      <c r="S120" s="70" t="s">
        <v>3</v>
      </c>
      <c r="T120" s="70"/>
      <c r="U120" s="71"/>
      <c r="WH120" s="71"/>
      <c r="WI120" s="71"/>
      <c r="WJ120" s="71"/>
      <c r="WK120" s="71"/>
      <c r="WL120" s="71"/>
      <c r="WM120" s="71"/>
      <c r="WN120" s="71"/>
      <c r="WO120" s="71"/>
      <c r="WP120" s="71"/>
      <c r="WQ120" s="71"/>
      <c r="WR120" s="71"/>
      <c r="WS120" s="71"/>
      <c r="WT120" s="71"/>
      <c r="WU120" s="71"/>
      <c r="WV120" s="71"/>
      <c r="WW120" s="71"/>
      <c r="WX120" s="71"/>
      <c r="WY120" s="71"/>
      <c r="WZ120" s="71"/>
      <c r="XA120" s="71"/>
      <c r="XB120" s="71"/>
      <c r="XC120" s="71"/>
      <c r="XD120" s="71"/>
      <c r="XE120" s="71"/>
      <c r="XF120" s="71"/>
      <c r="XG120" s="71"/>
      <c r="XH120" s="71"/>
      <c r="XI120" s="71"/>
      <c r="XJ120" s="71"/>
      <c r="XK120" s="71"/>
      <c r="XL120" s="71"/>
      <c r="XM120" s="71"/>
      <c r="XN120" s="71"/>
      <c r="XO120" s="71"/>
      <c r="XP120" s="71"/>
      <c r="XQ120" s="71"/>
      <c r="XR120" s="71"/>
      <c r="XS120" s="71"/>
      <c r="XT120" s="71"/>
      <c r="XU120" s="71"/>
      <c r="XV120" s="71"/>
      <c r="XW120" s="71"/>
      <c r="XX120" s="71"/>
      <c r="XY120" s="71"/>
      <c r="XZ120" s="71"/>
      <c r="YA120" s="71"/>
      <c r="YB120" s="71"/>
      <c r="YC120" s="71"/>
      <c r="YD120" s="71"/>
      <c r="YE120" s="71"/>
      <c r="YF120" s="71"/>
      <c r="YG120" s="71"/>
      <c r="YH120" s="71"/>
      <c r="YI120" s="71"/>
      <c r="YJ120" s="71"/>
      <c r="YK120" s="71"/>
      <c r="YL120" s="71"/>
      <c r="YM120" s="71"/>
      <c r="YN120" s="71"/>
      <c r="YO120" s="71"/>
      <c r="YP120" s="71"/>
      <c r="YQ120" s="71"/>
      <c r="YR120" s="71"/>
      <c r="YS120" s="71"/>
      <c r="YT120" s="71"/>
      <c r="YU120" s="71"/>
      <c r="YV120" s="71"/>
      <c r="YW120" s="71"/>
      <c r="YX120" s="71"/>
      <c r="YY120" s="71"/>
      <c r="YZ120" s="71"/>
      <c r="ZA120" s="71"/>
      <c r="ZB120" s="71"/>
      <c r="ZC120" s="71"/>
      <c r="ZD120" s="71"/>
      <c r="ZE120" s="71"/>
      <c r="ZF120" s="71"/>
      <c r="ZG120" s="71"/>
      <c r="ZH120" s="71"/>
      <c r="ZI120" s="71"/>
      <c r="ZJ120" s="71"/>
      <c r="ZK120" s="71"/>
      <c r="ZL120" s="71"/>
      <c r="ZM120" s="71"/>
      <c r="ZN120" s="71"/>
      <c r="ZO120" s="71"/>
      <c r="ZP120" s="71"/>
      <c r="ZQ120" s="71"/>
      <c r="ZR120" s="71"/>
      <c r="ZS120" s="71"/>
      <c r="ZT120" s="71"/>
      <c r="ZU120" s="71"/>
      <c r="ZV120" s="71"/>
      <c r="ZW120" s="71"/>
      <c r="ZX120" s="71"/>
      <c r="ZY120" s="71"/>
      <c r="ZZ120" s="71"/>
      <c r="AAA120" s="71"/>
      <c r="AAB120" s="71"/>
      <c r="AAC120" s="71"/>
      <c r="AAD120" s="71"/>
      <c r="AAE120" s="71"/>
      <c r="AAF120" s="71"/>
      <c r="AAG120" s="71"/>
      <c r="AAH120" s="71"/>
      <c r="AAI120" s="71"/>
      <c r="AAJ120" s="71"/>
      <c r="AAK120" s="71"/>
      <c r="AAL120" s="71"/>
      <c r="AAM120" s="71"/>
      <c r="AAN120" s="71"/>
      <c r="AAO120" s="71"/>
      <c r="AAP120" s="71"/>
      <c r="AAQ120" s="71"/>
      <c r="AAR120" s="71"/>
      <c r="AAS120" s="71"/>
      <c r="AAT120" s="71"/>
      <c r="AAU120" s="71"/>
      <c r="AAV120" s="71"/>
      <c r="AAW120" s="71"/>
      <c r="AAX120" s="71"/>
      <c r="AAY120" s="71"/>
      <c r="AAZ120" s="71"/>
      <c r="ABA120" s="71"/>
      <c r="ABB120" s="71"/>
      <c r="ABC120" s="71"/>
      <c r="ABD120" s="71"/>
      <c r="ABE120" s="71"/>
      <c r="ABF120" s="71"/>
      <c r="ABG120" s="71"/>
      <c r="ABH120" s="71"/>
      <c r="ABI120" s="71"/>
      <c r="ABJ120" s="71"/>
      <c r="ABK120" s="71"/>
      <c r="ABL120" s="71"/>
      <c r="ABM120" s="71"/>
      <c r="ABN120" s="71"/>
      <c r="ABO120" s="71"/>
      <c r="ABP120" s="71"/>
      <c r="ABQ120" s="71"/>
      <c r="ABR120" s="71"/>
      <c r="ABS120" s="71"/>
      <c r="ABT120" s="71"/>
      <c r="ABU120" s="71"/>
      <c r="ABV120" s="71"/>
      <c r="ABW120" s="71"/>
      <c r="ABX120" s="71"/>
      <c r="ABY120" s="71"/>
      <c r="ABZ120" s="71"/>
      <c r="ACA120" s="71"/>
      <c r="ACB120" s="71"/>
      <c r="ACC120" s="71"/>
      <c r="ACD120" s="71"/>
      <c r="ACE120" s="71"/>
      <c r="ACF120" s="71"/>
      <c r="ACG120" s="71"/>
      <c r="ACH120" s="71"/>
      <c r="ACI120" s="71"/>
      <c r="ACJ120" s="71"/>
      <c r="ACK120" s="71"/>
      <c r="ACL120" s="71"/>
      <c r="ACM120" s="71"/>
      <c r="ACN120" s="71"/>
      <c r="ACO120" s="71"/>
      <c r="ACP120" s="71"/>
      <c r="ACQ120" s="71"/>
      <c r="ACR120" s="71"/>
      <c r="ACS120" s="71"/>
      <c r="ACT120" s="71"/>
      <c r="ACU120" s="71"/>
      <c r="ACV120" s="71"/>
      <c r="ACW120" s="71"/>
      <c r="ACX120" s="71"/>
      <c r="ACY120" s="71"/>
      <c r="ACZ120" s="71"/>
      <c r="ADA120" s="71"/>
      <c r="ADB120" s="71"/>
      <c r="ADC120" s="71"/>
      <c r="ADD120" s="71"/>
      <c r="ADE120" s="71"/>
      <c r="ADF120" s="71"/>
      <c r="ADG120" s="71"/>
      <c r="ADH120" s="71"/>
      <c r="ADI120" s="71"/>
      <c r="ADJ120" s="71"/>
      <c r="ADK120" s="71"/>
      <c r="ADL120" s="71"/>
      <c r="ADM120" s="71"/>
      <c r="ADN120" s="71"/>
      <c r="ADO120" s="71"/>
      <c r="ADP120" s="71"/>
      <c r="ADQ120" s="71"/>
      <c r="ADR120" s="71"/>
      <c r="ADS120" s="71"/>
      <c r="ADT120" s="71"/>
      <c r="ADU120" s="71"/>
      <c r="ADV120" s="71"/>
      <c r="ADW120" s="71"/>
      <c r="ADX120" s="71"/>
      <c r="ADY120" s="71"/>
      <c r="ADZ120" s="71"/>
      <c r="AEA120" s="71"/>
      <c r="AEB120" s="71"/>
      <c r="AEC120" s="71"/>
      <c r="AED120" s="71"/>
      <c r="AEE120" s="71"/>
      <c r="AEF120" s="71"/>
      <c r="AEG120" s="71"/>
      <c r="AEH120" s="71"/>
      <c r="AEI120" s="71"/>
      <c r="AEJ120" s="71"/>
      <c r="AEK120" s="71"/>
      <c r="AEL120" s="71"/>
      <c r="AEM120" s="71"/>
      <c r="AEN120" s="71"/>
      <c r="AEO120" s="71"/>
      <c r="AEP120" s="71"/>
      <c r="AEQ120" s="71"/>
      <c r="AER120" s="71"/>
      <c r="AES120" s="71"/>
      <c r="AET120" s="71"/>
      <c r="AEU120" s="71"/>
      <c r="AEV120" s="71"/>
      <c r="AEW120" s="71"/>
      <c r="AEX120" s="71"/>
      <c r="AEY120" s="71"/>
      <c r="AEZ120" s="71"/>
      <c r="AFA120" s="71"/>
      <c r="AFB120" s="71"/>
      <c r="AFC120" s="71"/>
      <c r="AFD120" s="71"/>
      <c r="AFE120" s="71"/>
      <c r="AFF120" s="71"/>
      <c r="AFG120" s="71"/>
      <c r="AFH120" s="71"/>
      <c r="AFI120" s="71"/>
      <c r="AFJ120" s="71"/>
      <c r="AFK120" s="71"/>
      <c r="AFL120" s="71"/>
      <c r="AFM120" s="71"/>
      <c r="AFN120" s="71"/>
      <c r="AFO120" s="71"/>
      <c r="AFP120" s="71"/>
      <c r="AFQ120" s="71"/>
      <c r="AFR120" s="71"/>
      <c r="AFS120" s="71"/>
      <c r="AFT120" s="71"/>
      <c r="AFU120" s="71"/>
      <c r="AFV120" s="71"/>
      <c r="AFW120" s="71"/>
      <c r="AFX120" s="71"/>
      <c r="AFY120" s="71"/>
      <c r="AFZ120" s="71"/>
      <c r="AGA120" s="71"/>
      <c r="AGB120" s="71"/>
      <c r="AGC120" s="71"/>
      <c r="AGD120" s="71"/>
      <c r="AGE120" s="71"/>
      <c r="AGF120" s="71"/>
      <c r="AGG120" s="71"/>
      <c r="AGH120" s="71"/>
      <c r="AGI120" s="71"/>
      <c r="AGJ120" s="71"/>
      <c r="AGK120" s="71"/>
      <c r="AGL120" s="71"/>
      <c r="AGM120" s="71"/>
      <c r="AGN120" s="71"/>
      <c r="AGO120" s="71"/>
      <c r="AGP120" s="71"/>
      <c r="AGQ120" s="71"/>
      <c r="AGR120" s="71"/>
      <c r="AGS120" s="71"/>
      <c r="AGT120" s="71"/>
      <c r="AGU120" s="71"/>
      <c r="AGV120" s="71"/>
      <c r="AGW120" s="71"/>
      <c r="AGX120" s="71"/>
      <c r="AGY120" s="71"/>
      <c r="AGZ120" s="71"/>
      <c r="AHA120" s="71"/>
      <c r="AHB120" s="71"/>
      <c r="AHC120" s="71"/>
      <c r="AHD120" s="71"/>
      <c r="AHE120" s="71"/>
      <c r="AHF120" s="71"/>
      <c r="AHG120" s="71"/>
      <c r="AHH120" s="71"/>
      <c r="AHI120" s="71"/>
      <c r="AHJ120" s="71"/>
      <c r="AHK120" s="71"/>
      <c r="AHL120" s="71"/>
      <c r="AHM120" s="71"/>
      <c r="AHN120" s="71"/>
      <c r="AHO120" s="71"/>
      <c r="AHP120" s="71"/>
      <c r="AHQ120" s="71"/>
      <c r="AHR120" s="71"/>
      <c r="AHS120" s="71"/>
      <c r="AHT120" s="71"/>
      <c r="AHU120" s="71"/>
      <c r="AHV120" s="71"/>
      <c r="AHW120" s="71"/>
      <c r="AHX120" s="71"/>
      <c r="AHY120" s="71"/>
      <c r="AHZ120" s="71"/>
      <c r="AIA120" s="71"/>
      <c r="AIB120" s="71"/>
      <c r="AIC120" s="71"/>
      <c r="AID120" s="71"/>
      <c r="AIE120" s="71"/>
      <c r="AIF120" s="71"/>
      <c r="AIG120" s="71"/>
      <c r="AIH120" s="71"/>
      <c r="AII120" s="71"/>
      <c r="AIJ120" s="71"/>
      <c r="AIK120" s="71"/>
      <c r="AIL120" s="71"/>
      <c r="AIM120" s="71"/>
      <c r="AIN120" s="71"/>
      <c r="AIO120" s="71"/>
      <c r="AIP120" s="71"/>
      <c r="AIQ120" s="71"/>
      <c r="AIR120" s="71"/>
      <c r="AIS120" s="71"/>
      <c r="AIT120" s="71"/>
      <c r="AIU120" s="71"/>
      <c r="AIV120" s="71"/>
      <c r="AIW120" s="71"/>
      <c r="AIX120" s="71"/>
      <c r="AIY120" s="71"/>
      <c r="AIZ120" s="71"/>
      <c r="AJA120" s="71"/>
      <c r="AJB120" s="71"/>
      <c r="AJC120" s="71"/>
      <c r="AJD120" s="71"/>
      <c r="AJE120" s="71"/>
      <c r="AJF120" s="71"/>
      <c r="AJG120" s="71"/>
      <c r="AJH120" s="71"/>
      <c r="AJI120" s="71"/>
      <c r="AJJ120" s="71"/>
      <c r="AJK120" s="71"/>
      <c r="AJL120" s="71"/>
      <c r="AJM120" s="71"/>
      <c r="AJN120" s="71"/>
      <c r="AJO120" s="71"/>
      <c r="AJP120" s="71"/>
      <c r="AJQ120" s="71"/>
      <c r="AJR120" s="71"/>
      <c r="AJS120" s="71"/>
      <c r="AJT120" s="71"/>
      <c r="AJU120" s="71"/>
      <c r="AJV120" s="71"/>
      <c r="AJW120" s="71"/>
      <c r="AJX120" s="71"/>
      <c r="AJY120" s="71"/>
      <c r="AJZ120" s="71"/>
      <c r="AKA120" s="71"/>
      <c r="AKB120" s="71"/>
      <c r="AKC120" s="71"/>
      <c r="AKD120" s="71"/>
      <c r="AKE120" s="71"/>
      <c r="AKF120" s="71"/>
      <c r="AKG120" s="71"/>
      <c r="AKH120" s="71"/>
      <c r="AKI120" s="71"/>
      <c r="AKJ120" s="71"/>
      <c r="AKK120" s="71"/>
      <c r="AKL120" s="71"/>
      <c r="AKM120" s="71"/>
      <c r="AKN120" s="71"/>
      <c r="AKO120" s="71"/>
      <c r="AKP120" s="71"/>
      <c r="AKQ120" s="71"/>
      <c r="AKR120" s="71"/>
      <c r="AKS120" s="71"/>
      <c r="AKT120" s="71"/>
      <c r="AKU120" s="71"/>
      <c r="AKV120" s="71"/>
      <c r="AKW120" s="71"/>
      <c r="AKX120" s="71"/>
      <c r="AKY120" s="71"/>
      <c r="AKZ120" s="71"/>
      <c r="ALA120" s="71"/>
      <c r="ALB120" s="71"/>
      <c r="ALC120" s="71"/>
      <c r="ALD120" s="71"/>
      <c r="ALE120" s="71"/>
      <c r="ALF120" s="71"/>
      <c r="ALG120" s="71"/>
      <c r="ALH120" s="71"/>
      <c r="ALI120" s="71"/>
      <c r="ALJ120" s="71"/>
      <c r="ALK120" s="71"/>
      <c r="ALL120" s="71"/>
      <c r="ALM120" s="71"/>
      <c r="ALN120" s="71"/>
      <c r="ALO120" s="71"/>
      <c r="ALP120" s="71"/>
      <c r="ALQ120" s="71"/>
      <c r="ALR120" s="71"/>
      <c r="ALS120" s="71"/>
      <c r="ALT120" s="71"/>
      <c r="ALU120" s="71"/>
      <c r="ALV120" s="71"/>
      <c r="ALW120" s="71"/>
      <c r="ALX120" s="71"/>
      <c r="ALY120" s="71"/>
      <c r="ALZ120" s="71"/>
      <c r="AMA120" s="71"/>
      <c r="AMB120" s="71"/>
      <c r="AMC120" s="71"/>
      <c r="AMD120" s="71"/>
      <c r="AME120" s="71"/>
      <c r="AMF120" s="71"/>
      <c r="AMG120" s="71"/>
    </row>
    <row r="121" customFormat="false" ht="15" hidden="false" customHeight="false" outlineLevel="0" collapsed="false">
      <c r="A121" s="68"/>
      <c r="B121" s="68"/>
      <c r="C121" s="48" t="n">
        <f aca="false">IF(F121=F120,C120,IF(F121=(F120+10),C120,(C120+10)))</f>
        <v>290</v>
      </c>
      <c r="D121" s="69" t="s">
        <v>210</v>
      </c>
      <c r="E121" s="50" t="n">
        <f aca="false">IF(C120=C121,IF(AND(I121&lt;&gt;"M",I121&lt;&gt;"m-up"),E120+10,E120),10)</f>
        <v>10</v>
      </c>
      <c r="F121" s="70" t="n">
        <f aca="false">N121+(M121*60)+(L121*3600)</f>
        <v>22332</v>
      </c>
      <c r="G121" s="70" t="str">
        <f aca="false">CONCATENATE(J121,K121,L121)</f>
        <v>201746</v>
      </c>
      <c r="H121" s="70" t="n">
        <v>7</v>
      </c>
      <c r="I121" s="70" t="s">
        <v>0</v>
      </c>
      <c r="J121" s="70" t="n">
        <v>2017</v>
      </c>
      <c r="K121" s="70" t="n">
        <v>4</v>
      </c>
      <c r="L121" s="70" t="n">
        <v>6</v>
      </c>
      <c r="M121" s="70" t="n">
        <v>12</v>
      </c>
      <c r="N121" s="70" t="n">
        <v>12</v>
      </c>
      <c r="O121" s="70" t="n">
        <v>55</v>
      </c>
      <c r="P121" s="70" t="n">
        <v>924</v>
      </c>
      <c r="Q121" s="70" t="n">
        <v>1</v>
      </c>
      <c r="R121" s="70" t="s">
        <v>1</v>
      </c>
      <c r="S121" s="70" t="s">
        <v>2</v>
      </c>
      <c r="T121" s="70"/>
      <c r="U121" s="71"/>
      <c r="WH121" s="71"/>
      <c r="WI121" s="71"/>
      <c r="WJ121" s="71"/>
      <c r="WK121" s="71"/>
      <c r="WL121" s="71"/>
      <c r="WM121" s="71"/>
      <c r="WN121" s="71"/>
      <c r="WO121" s="71"/>
      <c r="WP121" s="71"/>
      <c r="WQ121" s="71"/>
      <c r="WR121" s="71"/>
      <c r="WS121" s="71"/>
      <c r="WT121" s="71"/>
      <c r="WU121" s="71"/>
      <c r="WV121" s="71"/>
      <c r="WW121" s="71"/>
      <c r="WX121" s="71"/>
      <c r="WY121" s="71"/>
      <c r="WZ121" s="71"/>
      <c r="XA121" s="71"/>
      <c r="XB121" s="71"/>
      <c r="XC121" s="71"/>
      <c r="XD121" s="71"/>
      <c r="XE121" s="71"/>
      <c r="XF121" s="71"/>
      <c r="XG121" s="71"/>
      <c r="XH121" s="71"/>
      <c r="XI121" s="71"/>
      <c r="XJ121" s="71"/>
      <c r="XK121" s="71"/>
      <c r="XL121" s="71"/>
      <c r="XM121" s="71"/>
      <c r="XN121" s="71"/>
      <c r="XO121" s="71"/>
      <c r="XP121" s="71"/>
      <c r="XQ121" s="71"/>
      <c r="XR121" s="71"/>
      <c r="XS121" s="71"/>
      <c r="XT121" s="71"/>
      <c r="XU121" s="71"/>
      <c r="XV121" s="71"/>
      <c r="XW121" s="71"/>
      <c r="XX121" s="71"/>
      <c r="XY121" s="71"/>
      <c r="XZ121" s="71"/>
      <c r="YA121" s="71"/>
      <c r="YB121" s="71"/>
      <c r="YC121" s="71"/>
      <c r="YD121" s="71"/>
      <c r="YE121" s="71"/>
      <c r="YF121" s="71"/>
      <c r="YG121" s="71"/>
      <c r="YH121" s="71"/>
      <c r="YI121" s="71"/>
      <c r="YJ121" s="71"/>
      <c r="YK121" s="71"/>
      <c r="YL121" s="71"/>
      <c r="YM121" s="71"/>
      <c r="YN121" s="71"/>
      <c r="YO121" s="71"/>
      <c r="YP121" s="71"/>
      <c r="YQ121" s="71"/>
      <c r="YR121" s="71"/>
      <c r="YS121" s="71"/>
      <c r="YT121" s="71"/>
      <c r="YU121" s="71"/>
      <c r="YV121" s="71"/>
      <c r="YW121" s="71"/>
      <c r="YX121" s="71"/>
      <c r="YY121" s="71"/>
      <c r="YZ121" s="71"/>
      <c r="ZA121" s="71"/>
      <c r="ZB121" s="71"/>
      <c r="ZC121" s="71"/>
      <c r="ZD121" s="71"/>
      <c r="ZE121" s="71"/>
      <c r="ZF121" s="71"/>
      <c r="ZG121" s="71"/>
      <c r="ZH121" s="71"/>
      <c r="ZI121" s="71"/>
      <c r="ZJ121" s="71"/>
      <c r="ZK121" s="71"/>
      <c r="ZL121" s="71"/>
      <c r="ZM121" s="71"/>
      <c r="ZN121" s="71"/>
      <c r="ZO121" s="71"/>
      <c r="ZP121" s="71"/>
      <c r="ZQ121" s="71"/>
      <c r="ZR121" s="71"/>
      <c r="ZS121" s="71"/>
      <c r="ZT121" s="71"/>
      <c r="ZU121" s="71"/>
      <c r="ZV121" s="71"/>
      <c r="ZW121" s="71"/>
      <c r="ZX121" s="71"/>
      <c r="ZY121" s="71"/>
      <c r="ZZ121" s="71"/>
      <c r="AAA121" s="71"/>
      <c r="AAB121" s="71"/>
      <c r="AAC121" s="71"/>
      <c r="AAD121" s="71"/>
      <c r="AAE121" s="71"/>
      <c r="AAF121" s="71"/>
      <c r="AAG121" s="71"/>
      <c r="AAH121" s="71"/>
      <c r="AAI121" s="71"/>
      <c r="AAJ121" s="71"/>
      <c r="AAK121" s="71"/>
      <c r="AAL121" s="71"/>
      <c r="AAM121" s="71"/>
      <c r="AAN121" s="71"/>
      <c r="AAO121" s="71"/>
      <c r="AAP121" s="71"/>
      <c r="AAQ121" s="71"/>
      <c r="AAR121" s="71"/>
      <c r="AAS121" s="71"/>
      <c r="AAT121" s="71"/>
      <c r="AAU121" s="71"/>
      <c r="AAV121" s="71"/>
      <c r="AAW121" s="71"/>
      <c r="AAX121" s="71"/>
      <c r="AAY121" s="71"/>
      <c r="AAZ121" s="71"/>
      <c r="ABA121" s="71"/>
      <c r="ABB121" s="71"/>
      <c r="ABC121" s="71"/>
      <c r="ABD121" s="71"/>
      <c r="ABE121" s="71"/>
      <c r="ABF121" s="71"/>
      <c r="ABG121" s="71"/>
      <c r="ABH121" s="71"/>
      <c r="ABI121" s="71"/>
      <c r="ABJ121" s="71"/>
      <c r="ABK121" s="71"/>
      <c r="ABL121" s="71"/>
      <c r="ABM121" s="71"/>
      <c r="ABN121" s="71"/>
      <c r="ABO121" s="71"/>
      <c r="ABP121" s="71"/>
      <c r="ABQ121" s="71"/>
      <c r="ABR121" s="71"/>
      <c r="ABS121" s="71"/>
      <c r="ABT121" s="71"/>
      <c r="ABU121" s="71"/>
      <c r="ABV121" s="71"/>
      <c r="ABW121" s="71"/>
      <c r="ABX121" s="71"/>
      <c r="ABY121" s="71"/>
      <c r="ABZ121" s="71"/>
      <c r="ACA121" s="71"/>
      <c r="ACB121" s="71"/>
      <c r="ACC121" s="71"/>
      <c r="ACD121" s="71"/>
      <c r="ACE121" s="71"/>
      <c r="ACF121" s="71"/>
      <c r="ACG121" s="71"/>
      <c r="ACH121" s="71"/>
      <c r="ACI121" s="71"/>
      <c r="ACJ121" s="71"/>
      <c r="ACK121" s="71"/>
      <c r="ACL121" s="71"/>
      <c r="ACM121" s="71"/>
      <c r="ACN121" s="71"/>
      <c r="ACO121" s="71"/>
      <c r="ACP121" s="71"/>
      <c r="ACQ121" s="71"/>
      <c r="ACR121" s="71"/>
      <c r="ACS121" s="71"/>
      <c r="ACT121" s="71"/>
      <c r="ACU121" s="71"/>
      <c r="ACV121" s="71"/>
      <c r="ACW121" s="71"/>
      <c r="ACX121" s="71"/>
      <c r="ACY121" s="71"/>
      <c r="ACZ121" s="71"/>
      <c r="ADA121" s="71"/>
      <c r="ADB121" s="71"/>
      <c r="ADC121" s="71"/>
      <c r="ADD121" s="71"/>
      <c r="ADE121" s="71"/>
      <c r="ADF121" s="71"/>
      <c r="ADG121" s="71"/>
      <c r="ADH121" s="71"/>
      <c r="ADI121" s="71"/>
      <c r="ADJ121" s="71"/>
      <c r="ADK121" s="71"/>
      <c r="ADL121" s="71"/>
      <c r="ADM121" s="71"/>
      <c r="ADN121" s="71"/>
      <c r="ADO121" s="71"/>
      <c r="ADP121" s="71"/>
      <c r="ADQ121" s="71"/>
      <c r="ADR121" s="71"/>
      <c r="ADS121" s="71"/>
      <c r="ADT121" s="71"/>
      <c r="ADU121" s="71"/>
      <c r="ADV121" s="71"/>
      <c r="ADW121" s="71"/>
      <c r="ADX121" s="71"/>
      <c r="ADY121" s="71"/>
      <c r="ADZ121" s="71"/>
      <c r="AEA121" s="71"/>
      <c r="AEB121" s="71"/>
      <c r="AEC121" s="71"/>
      <c r="AED121" s="71"/>
      <c r="AEE121" s="71"/>
      <c r="AEF121" s="71"/>
      <c r="AEG121" s="71"/>
      <c r="AEH121" s="71"/>
      <c r="AEI121" s="71"/>
      <c r="AEJ121" s="71"/>
      <c r="AEK121" s="71"/>
      <c r="AEL121" s="71"/>
      <c r="AEM121" s="71"/>
      <c r="AEN121" s="71"/>
      <c r="AEO121" s="71"/>
      <c r="AEP121" s="71"/>
      <c r="AEQ121" s="71"/>
      <c r="AER121" s="71"/>
      <c r="AES121" s="71"/>
      <c r="AET121" s="71"/>
      <c r="AEU121" s="71"/>
      <c r="AEV121" s="71"/>
      <c r="AEW121" s="71"/>
      <c r="AEX121" s="71"/>
      <c r="AEY121" s="71"/>
      <c r="AEZ121" s="71"/>
      <c r="AFA121" s="71"/>
      <c r="AFB121" s="71"/>
      <c r="AFC121" s="71"/>
      <c r="AFD121" s="71"/>
      <c r="AFE121" s="71"/>
      <c r="AFF121" s="71"/>
      <c r="AFG121" s="71"/>
      <c r="AFH121" s="71"/>
      <c r="AFI121" s="71"/>
      <c r="AFJ121" s="71"/>
      <c r="AFK121" s="71"/>
      <c r="AFL121" s="71"/>
      <c r="AFM121" s="71"/>
      <c r="AFN121" s="71"/>
      <c r="AFO121" s="71"/>
      <c r="AFP121" s="71"/>
      <c r="AFQ121" s="71"/>
      <c r="AFR121" s="71"/>
      <c r="AFS121" s="71"/>
      <c r="AFT121" s="71"/>
      <c r="AFU121" s="71"/>
      <c r="AFV121" s="71"/>
      <c r="AFW121" s="71"/>
      <c r="AFX121" s="71"/>
      <c r="AFY121" s="71"/>
      <c r="AFZ121" s="71"/>
      <c r="AGA121" s="71"/>
      <c r="AGB121" s="71"/>
      <c r="AGC121" s="71"/>
      <c r="AGD121" s="71"/>
      <c r="AGE121" s="71"/>
      <c r="AGF121" s="71"/>
      <c r="AGG121" s="71"/>
      <c r="AGH121" s="71"/>
      <c r="AGI121" s="71"/>
      <c r="AGJ121" s="71"/>
      <c r="AGK121" s="71"/>
      <c r="AGL121" s="71"/>
      <c r="AGM121" s="71"/>
      <c r="AGN121" s="71"/>
      <c r="AGO121" s="71"/>
      <c r="AGP121" s="71"/>
      <c r="AGQ121" s="71"/>
      <c r="AGR121" s="71"/>
      <c r="AGS121" s="71"/>
      <c r="AGT121" s="71"/>
      <c r="AGU121" s="71"/>
      <c r="AGV121" s="71"/>
      <c r="AGW121" s="71"/>
      <c r="AGX121" s="71"/>
      <c r="AGY121" s="71"/>
      <c r="AGZ121" s="71"/>
      <c r="AHA121" s="71"/>
      <c r="AHB121" s="71"/>
      <c r="AHC121" s="71"/>
      <c r="AHD121" s="71"/>
      <c r="AHE121" s="71"/>
      <c r="AHF121" s="71"/>
      <c r="AHG121" s="71"/>
      <c r="AHH121" s="71"/>
      <c r="AHI121" s="71"/>
      <c r="AHJ121" s="71"/>
      <c r="AHK121" s="71"/>
      <c r="AHL121" s="71"/>
      <c r="AHM121" s="71"/>
      <c r="AHN121" s="71"/>
      <c r="AHO121" s="71"/>
      <c r="AHP121" s="71"/>
      <c r="AHQ121" s="71"/>
      <c r="AHR121" s="71"/>
      <c r="AHS121" s="71"/>
      <c r="AHT121" s="71"/>
      <c r="AHU121" s="71"/>
      <c r="AHV121" s="71"/>
      <c r="AHW121" s="71"/>
      <c r="AHX121" s="71"/>
      <c r="AHY121" s="71"/>
      <c r="AHZ121" s="71"/>
      <c r="AIA121" s="71"/>
      <c r="AIB121" s="71"/>
      <c r="AIC121" s="71"/>
      <c r="AID121" s="71"/>
      <c r="AIE121" s="71"/>
      <c r="AIF121" s="71"/>
      <c r="AIG121" s="71"/>
      <c r="AIH121" s="71"/>
      <c r="AII121" s="71"/>
      <c r="AIJ121" s="71"/>
      <c r="AIK121" s="71"/>
      <c r="AIL121" s="71"/>
      <c r="AIM121" s="71"/>
      <c r="AIN121" s="71"/>
      <c r="AIO121" s="71"/>
      <c r="AIP121" s="71"/>
      <c r="AIQ121" s="71"/>
      <c r="AIR121" s="71"/>
      <c r="AIS121" s="71"/>
      <c r="AIT121" s="71"/>
      <c r="AIU121" s="71"/>
      <c r="AIV121" s="71"/>
      <c r="AIW121" s="71"/>
      <c r="AIX121" s="71"/>
      <c r="AIY121" s="71"/>
      <c r="AIZ121" s="71"/>
      <c r="AJA121" s="71"/>
      <c r="AJB121" s="71"/>
      <c r="AJC121" s="71"/>
      <c r="AJD121" s="71"/>
      <c r="AJE121" s="71"/>
      <c r="AJF121" s="71"/>
      <c r="AJG121" s="71"/>
      <c r="AJH121" s="71"/>
      <c r="AJI121" s="71"/>
      <c r="AJJ121" s="71"/>
      <c r="AJK121" s="71"/>
      <c r="AJL121" s="71"/>
      <c r="AJM121" s="71"/>
      <c r="AJN121" s="71"/>
      <c r="AJO121" s="71"/>
      <c r="AJP121" s="71"/>
      <c r="AJQ121" s="71"/>
      <c r="AJR121" s="71"/>
      <c r="AJS121" s="71"/>
      <c r="AJT121" s="71"/>
      <c r="AJU121" s="71"/>
      <c r="AJV121" s="71"/>
      <c r="AJW121" s="71"/>
      <c r="AJX121" s="71"/>
      <c r="AJY121" s="71"/>
      <c r="AJZ121" s="71"/>
      <c r="AKA121" s="71"/>
      <c r="AKB121" s="71"/>
      <c r="AKC121" s="71"/>
      <c r="AKD121" s="71"/>
      <c r="AKE121" s="71"/>
      <c r="AKF121" s="71"/>
      <c r="AKG121" s="71"/>
      <c r="AKH121" s="71"/>
      <c r="AKI121" s="71"/>
      <c r="AKJ121" s="71"/>
      <c r="AKK121" s="71"/>
      <c r="AKL121" s="71"/>
      <c r="AKM121" s="71"/>
      <c r="AKN121" s="71"/>
      <c r="AKO121" s="71"/>
      <c r="AKP121" s="71"/>
      <c r="AKQ121" s="71"/>
      <c r="AKR121" s="71"/>
      <c r="AKS121" s="71"/>
      <c r="AKT121" s="71"/>
      <c r="AKU121" s="71"/>
      <c r="AKV121" s="71"/>
      <c r="AKW121" s="71"/>
      <c r="AKX121" s="71"/>
      <c r="AKY121" s="71"/>
      <c r="AKZ121" s="71"/>
      <c r="ALA121" s="71"/>
      <c r="ALB121" s="71"/>
      <c r="ALC121" s="71"/>
      <c r="ALD121" s="71"/>
      <c r="ALE121" s="71"/>
      <c r="ALF121" s="71"/>
      <c r="ALG121" s="71"/>
      <c r="ALH121" s="71"/>
      <c r="ALI121" s="71"/>
      <c r="ALJ121" s="71"/>
      <c r="ALK121" s="71"/>
      <c r="ALL121" s="71"/>
      <c r="ALM121" s="71"/>
      <c r="ALN121" s="71"/>
      <c r="ALO121" s="71"/>
      <c r="ALP121" s="71"/>
      <c r="ALQ121" s="71"/>
      <c r="ALR121" s="71"/>
      <c r="ALS121" s="71"/>
      <c r="ALT121" s="71"/>
      <c r="ALU121" s="71"/>
      <c r="ALV121" s="71"/>
      <c r="ALW121" s="71"/>
      <c r="ALX121" s="71"/>
      <c r="ALY121" s="71"/>
      <c r="ALZ121" s="71"/>
      <c r="AMA121" s="71"/>
      <c r="AMB121" s="71"/>
      <c r="AMC121" s="71"/>
      <c r="AMD121" s="71"/>
      <c r="AME121" s="71"/>
      <c r="AMF121" s="71"/>
      <c r="AMG121" s="71"/>
    </row>
    <row r="122" customFormat="false" ht="15" hidden="false" customHeight="false" outlineLevel="0" collapsed="false">
      <c r="C122" s="48" t="n">
        <f aca="false">IF(F122=F121,C121,IF(F122=(F121+10),C121,(C121+10)))</f>
        <v>290</v>
      </c>
      <c r="D122" s="38" t="s">
        <v>210</v>
      </c>
      <c r="E122" s="50" t="n">
        <f aca="false">IF(C121=C122,IF(AND(I122&lt;&gt;"M",I122&lt;&gt;"m-up"),E121+10,E121),10)</f>
        <v>20</v>
      </c>
      <c r="F122" s="39" t="n">
        <f aca="false">N122+(M122*60)+(L122*3600)</f>
        <v>22332</v>
      </c>
      <c r="G122" s="39" t="str">
        <f aca="false">CONCATENATE(J122,K122,L122)</f>
        <v>201746</v>
      </c>
      <c r="H122" s="39" t="n">
        <v>66</v>
      </c>
      <c r="I122" s="39" t="s">
        <v>0</v>
      </c>
      <c r="J122" s="39" t="n">
        <v>2017</v>
      </c>
      <c r="K122" s="39" t="n">
        <v>4</v>
      </c>
      <c r="L122" s="39" t="n">
        <v>6</v>
      </c>
      <c r="M122" s="39" t="n">
        <v>12</v>
      </c>
      <c r="N122" s="39" t="n">
        <v>12</v>
      </c>
      <c r="O122" s="39" t="n">
        <v>55</v>
      </c>
      <c r="P122" s="39" t="n">
        <v>958</v>
      </c>
      <c r="Q122" s="39" t="n">
        <v>1</v>
      </c>
      <c r="R122" s="39" t="s">
        <v>1</v>
      </c>
      <c r="S122" s="39" t="s">
        <v>2</v>
      </c>
    </row>
    <row r="123" customFormat="false" ht="15" hidden="false" customHeight="false" outlineLevel="0" collapsed="false">
      <c r="A123" s="72"/>
      <c r="B123" s="72"/>
      <c r="C123" s="48" t="n">
        <f aca="false">IF(F123=F122,C122,IF(F123=(F122+10),C122,(C122+10)))</f>
        <v>300</v>
      </c>
      <c r="D123" s="73" t="s">
        <v>211</v>
      </c>
      <c r="E123" s="50" t="n">
        <f aca="false">IF(C122=C123,IF(AND(I123&lt;&gt;"M",I123&lt;&gt;"m-up"),E122+10,E122),10)</f>
        <v>10</v>
      </c>
      <c r="F123" s="74" t="n">
        <f aca="false">N123+(M123*60)+(L123*3600)</f>
        <v>22334</v>
      </c>
      <c r="G123" s="74" t="str">
        <f aca="false">CONCATENATE(J123,K123,L123)</f>
        <v>201746</v>
      </c>
      <c r="H123" s="75" t="n">
        <v>14</v>
      </c>
      <c r="I123" s="74" t="s">
        <v>0</v>
      </c>
      <c r="J123" s="74" t="n">
        <v>2017</v>
      </c>
      <c r="K123" s="74" t="n">
        <v>4</v>
      </c>
      <c r="L123" s="74" t="n">
        <v>6</v>
      </c>
      <c r="M123" s="74" t="n">
        <v>12</v>
      </c>
      <c r="N123" s="74" t="n">
        <v>14</v>
      </c>
      <c r="O123" s="74" t="n">
        <v>24</v>
      </c>
      <c r="P123" s="74" t="n">
        <v>751</v>
      </c>
      <c r="Q123" s="76" t="n">
        <v>1</v>
      </c>
      <c r="R123" s="74" t="s">
        <v>1</v>
      </c>
      <c r="S123" s="74" t="s">
        <v>2</v>
      </c>
      <c r="T123" s="75"/>
      <c r="U123" s="77" t="s">
        <v>212</v>
      </c>
      <c r="WH123" s="59"/>
      <c r="WI123" s="59"/>
      <c r="WJ123" s="59"/>
      <c r="WK123" s="59"/>
      <c r="WL123" s="59"/>
      <c r="WM123" s="59"/>
      <c r="WN123" s="59"/>
      <c r="WO123" s="59"/>
      <c r="WP123" s="59"/>
      <c r="WQ123" s="59"/>
      <c r="WR123" s="59"/>
      <c r="WS123" s="59"/>
      <c r="WT123" s="59"/>
      <c r="WU123" s="59"/>
      <c r="WV123" s="59"/>
      <c r="WW123" s="59"/>
      <c r="WX123" s="59"/>
      <c r="WY123" s="59"/>
      <c r="WZ123" s="59"/>
      <c r="XA123" s="59"/>
      <c r="XB123" s="59"/>
      <c r="XC123" s="59"/>
      <c r="XD123" s="59"/>
      <c r="XE123" s="59"/>
      <c r="XF123" s="59"/>
      <c r="XG123" s="59"/>
      <c r="XH123" s="59"/>
      <c r="XI123" s="59"/>
      <c r="XJ123" s="59"/>
      <c r="XK123" s="59"/>
      <c r="XL123" s="59"/>
      <c r="XM123" s="59"/>
      <c r="XN123" s="59"/>
      <c r="XO123" s="59"/>
      <c r="XP123" s="59"/>
      <c r="XQ123" s="59"/>
      <c r="XR123" s="59"/>
      <c r="XS123" s="59"/>
      <c r="XT123" s="59"/>
      <c r="XU123" s="59"/>
      <c r="XV123" s="59"/>
      <c r="XW123" s="59"/>
      <c r="XX123" s="59"/>
      <c r="XY123" s="59"/>
      <c r="XZ123" s="59"/>
      <c r="YA123" s="59"/>
      <c r="YB123" s="59"/>
      <c r="YC123" s="59"/>
      <c r="YD123" s="59"/>
      <c r="YE123" s="59"/>
      <c r="YF123" s="59"/>
      <c r="YG123" s="59"/>
      <c r="YH123" s="59"/>
      <c r="YI123" s="59"/>
      <c r="YJ123" s="59"/>
      <c r="YK123" s="59"/>
      <c r="YL123" s="59"/>
      <c r="YM123" s="59"/>
      <c r="YN123" s="59"/>
      <c r="YO123" s="59"/>
      <c r="YP123" s="59"/>
      <c r="YQ123" s="59"/>
      <c r="YR123" s="59"/>
      <c r="YS123" s="59"/>
      <c r="YT123" s="59"/>
      <c r="YU123" s="59"/>
      <c r="YV123" s="59"/>
      <c r="YW123" s="59"/>
      <c r="YX123" s="59"/>
      <c r="YY123" s="59"/>
      <c r="YZ123" s="59"/>
      <c r="ZA123" s="59"/>
      <c r="ZB123" s="59"/>
      <c r="ZC123" s="59"/>
      <c r="ZD123" s="59"/>
      <c r="ZE123" s="59"/>
      <c r="ZF123" s="59"/>
      <c r="ZG123" s="59"/>
      <c r="ZH123" s="59"/>
      <c r="ZI123" s="59"/>
      <c r="ZJ123" s="59"/>
      <c r="ZK123" s="59"/>
      <c r="ZL123" s="59"/>
      <c r="ZM123" s="59"/>
      <c r="ZN123" s="59"/>
      <c r="ZO123" s="59"/>
      <c r="ZP123" s="59"/>
      <c r="ZQ123" s="59"/>
      <c r="ZR123" s="59"/>
      <c r="ZS123" s="59"/>
      <c r="ZT123" s="59"/>
      <c r="ZU123" s="59"/>
      <c r="ZV123" s="59"/>
      <c r="ZW123" s="59"/>
      <c r="ZX123" s="59"/>
      <c r="ZY123" s="59"/>
      <c r="ZZ123" s="59"/>
      <c r="AAA123" s="59"/>
      <c r="AAB123" s="59"/>
      <c r="AAC123" s="59"/>
      <c r="AAD123" s="59"/>
      <c r="AAE123" s="59"/>
      <c r="AAF123" s="59"/>
      <c r="AAG123" s="59"/>
      <c r="AAH123" s="59"/>
      <c r="AAI123" s="59"/>
      <c r="AAJ123" s="59"/>
      <c r="AAK123" s="59"/>
      <c r="AAL123" s="59"/>
      <c r="AAM123" s="59"/>
      <c r="AAN123" s="59"/>
      <c r="AAO123" s="59"/>
      <c r="AAP123" s="59"/>
      <c r="AAQ123" s="59"/>
      <c r="AAR123" s="59"/>
      <c r="AAS123" s="59"/>
      <c r="AAT123" s="59"/>
      <c r="AAU123" s="59"/>
      <c r="AAV123" s="59"/>
      <c r="AAW123" s="59"/>
      <c r="AAX123" s="59"/>
      <c r="AAY123" s="59"/>
      <c r="AAZ123" s="59"/>
      <c r="ABA123" s="59"/>
      <c r="ABB123" s="59"/>
      <c r="ABC123" s="59"/>
      <c r="ABD123" s="59"/>
      <c r="ABE123" s="59"/>
      <c r="ABF123" s="59"/>
      <c r="ABG123" s="59"/>
      <c r="ABH123" s="59"/>
      <c r="ABI123" s="59"/>
      <c r="ABJ123" s="59"/>
      <c r="ABK123" s="59"/>
      <c r="ABL123" s="59"/>
      <c r="ABM123" s="59"/>
      <c r="ABN123" s="59"/>
      <c r="ABO123" s="59"/>
      <c r="ABP123" s="59"/>
      <c r="ABQ123" s="59"/>
      <c r="ABR123" s="59"/>
      <c r="ABS123" s="59"/>
      <c r="ABT123" s="59"/>
      <c r="ABU123" s="59"/>
      <c r="ABV123" s="59"/>
      <c r="ABW123" s="59"/>
      <c r="ABX123" s="59"/>
      <c r="ABY123" s="59"/>
      <c r="ABZ123" s="59"/>
      <c r="ACA123" s="59"/>
      <c r="ACB123" s="59"/>
      <c r="ACC123" s="59"/>
      <c r="ACD123" s="59"/>
      <c r="ACE123" s="59"/>
      <c r="ACF123" s="59"/>
      <c r="ACG123" s="59"/>
      <c r="ACH123" s="59"/>
      <c r="ACI123" s="59"/>
      <c r="ACJ123" s="59"/>
      <c r="ACK123" s="59"/>
      <c r="ACL123" s="59"/>
      <c r="ACM123" s="59"/>
      <c r="ACN123" s="59"/>
      <c r="ACO123" s="59"/>
      <c r="ACP123" s="59"/>
      <c r="ACQ123" s="59"/>
      <c r="ACR123" s="59"/>
      <c r="ACS123" s="59"/>
      <c r="ACT123" s="59"/>
      <c r="ACU123" s="59"/>
      <c r="ACV123" s="59"/>
      <c r="ACW123" s="59"/>
      <c r="ACX123" s="59"/>
      <c r="ACY123" s="59"/>
      <c r="ACZ123" s="59"/>
      <c r="ADA123" s="59"/>
      <c r="ADB123" s="59"/>
      <c r="ADC123" s="59"/>
      <c r="ADD123" s="59"/>
      <c r="ADE123" s="59"/>
      <c r="ADF123" s="59"/>
      <c r="ADG123" s="59"/>
      <c r="ADH123" s="59"/>
      <c r="ADI123" s="59"/>
      <c r="ADJ123" s="59"/>
      <c r="ADK123" s="59"/>
      <c r="ADL123" s="59"/>
      <c r="ADM123" s="59"/>
      <c r="ADN123" s="59"/>
      <c r="ADO123" s="59"/>
      <c r="ADP123" s="59"/>
      <c r="ADQ123" s="59"/>
      <c r="ADR123" s="59"/>
      <c r="ADS123" s="59"/>
      <c r="ADT123" s="59"/>
      <c r="ADU123" s="59"/>
      <c r="ADV123" s="59"/>
      <c r="ADW123" s="59"/>
      <c r="ADX123" s="59"/>
      <c r="ADY123" s="59"/>
      <c r="ADZ123" s="59"/>
      <c r="AEA123" s="59"/>
      <c r="AEB123" s="59"/>
      <c r="AEC123" s="59"/>
      <c r="AED123" s="59"/>
      <c r="AEE123" s="59"/>
      <c r="AEF123" s="59"/>
      <c r="AEG123" s="59"/>
      <c r="AEH123" s="59"/>
      <c r="AEI123" s="59"/>
      <c r="AEJ123" s="59"/>
      <c r="AEK123" s="59"/>
      <c r="AEL123" s="59"/>
      <c r="AEM123" s="59"/>
      <c r="AEN123" s="59"/>
      <c r="AEO123" s="59"/>
      <c r="AEP123" s="59"/>
      <c r="AEQ123" s="59"/>
      <c r="AER123" s="59"/>
      <c r="AES123" s="59"/>
      <c r="AET123" s="59"/>
      <c r="AEU123" s="59"/>
      <c r="AEV123" s="59"/>
      <c r="AEW123" s="59"/>
      <c r="AEX123" s="59"/>
      <c r="AEY123" s="59"/>
      <c r="AEZ123" s="59"/>
      <c r="AFA123" s="59"/>
      <c r="AFB123" s="59"/>
      <c r="AFC123" s="59"/>
      <c r="AFD123" s="59"/>
      <c r="AFE123" s="59"/>
      <c r="AFF123" s="59"/>
      <c r="AFG123" s="59"/>
      <c r="AFH123" s="59"/>
      <c r="AFI123" s="59"/>
      <c r="AFJ123" s="59"/>
      <c r="AFK123" s="59"/>
      <c r="AFL123" s="59"/>
      <c r="AFM123" s="59"/>
      <c r="AFN123" s="59"/>
      <c r="AFO123" s="59"/>
      <c r="AFP123" s="59"/>
      <c r="AFQ123" s="59"/>
      <c r="AFR123" s="59"/>
      <c r="AFS123" s="59"/>
      <c r="AFT123" s="59"/>
      <c r="AFU123" s="59"/>
      <c r="AFV123" s="59"/>
      <c r="AFW123" s="59"/>
      <c r="AFX123" s="59"/>
      <c r="AFY123" s="59"/>
      <c r="AFZ123" s="59"/>
      <c r="AGA123" s="59"/>
      <c r="AGB123" s="59"/>
      <c r="AGC123" s="59"/>
      <c r="AGD123" s="59"/>
      <c r="AGE123" s="59"/>
      <c r="AGF123" s="59"/>
      <c r="AGG123" s="59"/>
      <c r="AGH123" s="59"/>
      <c r="AGI123" s="59"/>
      <c r="AGJ123" s="59"/>
      <c r="AGK123" s="59"/>
      <c r="AGL123" s="59"/>
      <c r="AGM123" s="59"/>
      <c r="AGN123" s="59"/>
      <c r="AGO123" s="59"/>
      <c r="AGP123" s="59"/>
      <c r="AGQ123" s="59"/>
      <c r="AGR123" s="59"/>
      <c r="AGS123" s="59"/>
      <c r="AGT123" s="59"/>
      <c r="AGU123" s="59"/>
      <c r="AGV123" s="59"/>
      <c r="AGW123" s="59"/>
      <c r="AGX123" s="59"/>
      <c r="AGY123" s="59"/>
      <c r="AGZ123" s="59"/>
      <c r="AHA123" s="59"/>
      <c r="AHB123" s="59"/>
      <c r="AHC123" s="59"/>
      <c r="AHD123" s="59"/>
      <c r="AHE123" s="59"/>
      <c r="AHF123" s="59"/>
      <c r="AHG123" s="59"/>
      <c r="AHH123" s="59"/>
      <c r="AHI123" s="59"/>
      <c r="AHJ123" s="59"/>
      <c r="AHK123" s="59"/>
      <c r="AHL123" s="59"/>
      <c r="AHM123" s="59"/>
      <c r="AHN123" s="59"/>
      <c r="AHO123" s="59"/>
      <c r="AHP123" s="59"/>
      <c r="AHQ123" s="59"/>
      <c r="AHR123" s="59"/>
      <c r="AHS123" s="59"/>
      <c r="AHT123" s="59"/>
      <c r="AHU123" s="59"/>
      <c r="AHV123" s="59"/>
      <c r="AHW123" s="59"/>
      <c r="AHX123" s="59"/>
      <c r="AHY123" s="59"/>
      <c r="AHZ123" s="59"/>
      <c r="AIA123" s="59"/>
      <c r="AIB123" s="59"/>
      <c r="AIC123" s="59"/>
      <c r="AID123" s="59"/>
      <c r="AIE123" s="59"/>
      <c r="AIF123" s="59"/>
      <c r="AIG123" s="59"/>
      <c r="AIH123" s="59"/>
      <c r="AII123" s="59"/>
      <c r="AIJ123" s="59"/>
      <c r="AIK123" s="59"/>
      <c r="AIL123" s="59"/>
      <c r="AIM123" s="59"/>
      <c r="AIN123" s="59"/>
      <c r="AIO123" s="59"/>
      <c r="AIP123" s="59"/>
      <c r="AIQ123" s="59"/>
      <c r="AIR123" s="59"/>
      <c r="AIS123" s="59"/>
      <c r="AIT123" s="59"/>
      <c r="AIU123" s="59"/>
      <c r="AIV123" s="59"/>
      <c r="AIW123" s="59"/>
      <c r="AIX123" s="59"/>
      <c r="AIY123" s="59"/>
      <c r="AIZ123" s="59"/>
      <c r="AJA123" s="59"/>
      <c r="AJB123" s="59"/>
      <c r="AJC123" s="59"/>
      <c r="AJD123" s="59"/>
      <c r="AJE123" s="59"/>
      <c r="AJF123" s="59"/>
      <c r="AJG123" s="59"/>
      <c r="AJH123" s="59"/>
      <c r="AJI123" s="59"/>
      <c r="AJJ123" s="59"/>
      <c r="AJK123" s="59"/>
      <c r="AJL123" s="59"/>
      <c r="AJM123" s="59"/>
      <c r="AJN123" s="59"/>
      <c r="AJO123" s="59"/>
      <c r="AJP123" s="59"/>
      <c r="AJQ123" s="59"/>
      <c r="AJR123" s="59"/>
      <c r="AJS123" s="59"/>
      <c r="AJT123" s="59"/>
      <c r="AJU123" s="59"/>
      <c r="AJV123" s="59"/>
      <c r="AJW123" s="59"/>
      <c r="AJX123" s="59"/>
      <c r="AJY123" s="59"/>
      <c r="AJZ123" s="59"/>
      <c r="AKA123" s="59"/>
      <c r="AKB123" s="59"/>
      <c r="AKC123" s="59"/>
      <c r="AKD123" s="59"/>
      <c r="AKE123" s="59"/>
      <c r="AKF123" s="59"/>
      <c r="AKG123" s="59"/>
      <c r="AKH123" s="59"/>
      <c r="AKI123" s="59"/>
      <c r="AKJ123" s="59"/>
      <c r="AKK123" s="59"/>
      <c r="AKL123" s="59"/>
      <c r="AKM123" s="59"/>
      <c r="AKN123" s="59"/>
      <c r="AKO123" s="59"/>
      <c r="AKP123" s="59"/>
      <c r="AKQ123" s="59"/>
      <c r="AKR123" s="59"/>
      <c r="AKS123" s="59"/>
      <c r="AKT123" s="59"/>
      <c r="AKU123" s="59"/>
      <c r="AKV123" s="59"/>
      <c r="AKW123" s="59"/>
      <c r="AKX123" s="59"/>
      <c r="AKY123" s="59"/>
      <c r="AKZ123" s="59"/>
      <c r="ALA123" s="59"/>
      <c r="ALB123" s="59"/>
      <c r="ALC123" s="59"/>
      <c r="ALD123" s="59"/>
      <c r="ALE123" s="59"/>
      <c r="ALF123" s="59"/>
      <c r="ALG123" s="59"/>
      <c r="ALH123" s="59"/>
      <c r="ALI123" s="59"/>
      <c r="ALJ123" s="59"/>
      <c r="ALK123" s="59"/>
      <c r="ALL123" s="59"/>
      <c r="ALM123" s="59"/>
      <c r="ALN123" s="59"/>
      <c r="ALO123" s="59"/>
      <c r="ALP123" s="59"/>
      <c r="ALQ123" s="59"/>
      <c r="ALR123" s="59"/>
      <c r="ALS123" s="59"/>
      <c r="ALT123" s="59"/>
      <c r="ALU123" s="59"/>
      <c r="ALV123" s="59"/>
      <c r="ALW123" s="59"/>
      <c r="ALX123" s="59"/>
      <c r="ALY123" s="59"/>
      <c r="ALZ123" s="59"/>
      <c r="AMA123" s="59"/>
      <c r="AMB123" s="59"/>
      <c r="AMC123" s="59"/>
      <c r="AMD123" s="59"/>
      <c r="AME123" s="59"/>
      <c r="AMF123" s="59"/>
      <c r="AMG123" s="59"/>
    </row>
    <row r="124" customFormat="false" ht="15" hidden="false" customHeight="false" outlineLevel="0" collapsed="false">
      <c r="C124" s="48" t="n">
        <f aca="false">IF(F124=F123,C123,IF(F124=(F123+10),C123,(C123+10)))</f>
        <v>300</v>
      </c>
      <c r="D124" s="38" t="s">
        <v>211</v>
      </c>
      <c r="E124" s="50" t="n">
        <f aca="false">IF(C123=C124,IF(AND(I124&lt;&gt;"M",I124&lt;&gt;"m-up"),E123+10,E123),10)</f>
        <v>20</v>
      </c>
      <c r="F124" s="39" t="n">
        <f aca="false">N124+(M124*60)+(L124*3600)</f>
        <v>22334</v>
      </c>
      <c r="G124" s="39" t="str">
        <f aca="false">CONCATENATE(J124,K124,L124)</f>
        <v>201746</v>
      </c>
      <c r="H124" s="39" t="n">
        <v>26</v>
      </c>
      <c r="I124" s="78" t="s">
        <v>0</v>
      </c>
      <c r="J124" s="39" t="n">
        <v>2017</v>
      </c>
      <c r="K124" s="39" t="n">
        <v>4</v>
      </c>
      <c r="L124" s="39" t="n">
        <v>6</v>
      </c>
      <c r="M124" s="39" t="n">
        <v>12</v>
      </c>
      <c r="N124" s="39" t="n">
        <v>14</v>
      </c>
      <c r="O124" s="39" t="n">
        <v>24</v>
      </c>
      <c r="P124" s="39" t="n">
        <v>777</v>
      </c>
      <c r="Q124" s="78" t="n">
        <v>1</v>
      </c>
      <c r="R124" s="39" t="s">
        <v>1</v>
      </c>
      <c r="S124" s="39" t="s">
        <v>2</v>
      </c>
      <c r="U124" s="40" t="s">
        <v>15</v>
      </c>
    </row>
    <row r="125" customFormat="false" ht="15" hidden="false" customHeight="false" outlineLevel="0" collapsed="false">
      <c r="C125" s="48" t="n">
        <f aca="false">IF(F125=F124,C124,IF(F125=(F124+10),C124,(C124+10)))</f>
        <v>300</v>
      </c>
      <c r="D125" s="38" t="s">
        <v>211</v>
      </c>
      <c r="E125" s="50" t="n">
        <f aca="false">IF(C124=C125,IF(AND(I125&lt;&gt;"M",I125&lt;&gt;"m-up"),E124+10,E124),10)</f>
        <v>30</v>
      </c>
      <c r="F125" s="39" t="n">
        <f aca="false">N125+(M125*60)+(L125*3600)</f>
        <v>22334</v>
      </c>
      <c r="G125" s="39" t="str">
        <f aca="false">CONCATENATE(J125,K125,L125)</f>
        <v>201746</v>
      </c>
      <c r="H125" s="39" t="n">
        <v>13</v>
      </c>
      <c r="I125" s="78" t="s">
        <v>0</v>
      </c>
      <c r="J125" s="39" t="n">
        <v>2017</v>
      </c>
      <c r="K125" s="39" t="n">
        <v>4</v>
      </c>
      <c r="L125" s="39" t="n">
        <v>6</v>
      </c>
      <c r="M125" s="39" t="n">
        <v>12</v>
      </c>
      <c r="N125" s="39" t="n">
        <v>14</v>
      </c>
      <c r="O125" s="39" t="n">
        <v>24</v>
      </c>
      <c r="P125" s="39" t="n">
        <v>840</v>
      </c>
      <c r="Q125" s="78" t="n">
        <v>1</v>
      </c>
      <c r="R125" s="39" t="s">
        <v>1</v>
      </c>
      <c r="S125" s="39" t="s">
        <v>2</v>
      </c>
    </row>
    <row r="126" customFormat="false" ht="15" hidden="false" customHeight="false" outlineLevel="0" collapsed="false">
      <c r="C126" s="48" t="n">
        <f aca="false">IF(F126=F125,C125,IF(F126=(F125+10),C125,(C125+10)))</f>
        <v>300</v>
      </c>
      <c r="D126" s="38" t="s">
        <v>211</v>
      </c>
      <c r="E126" s="50" t="n">
        <f aca="false">IF(C125=C126,IF(AND(I126&lt;&gt;"M",I126&lt;&gt;"m-up"),E125+10,E125),10)</f>
        <v>40</v>
      </c>
      <c r="F126" s="39" t="n">
        <f aca="false">N126+(M126*60)+(L126*3600)</f>
        <v>22334</v>
      </c>
      <c r="G126" s="39" t="str">
        <f aca="false">CONCATENATE(J126,K126,L126)</f>
        <v>201746</v>
      </c>
      <c r="H126" s="39" t="n">
        <v>8</v>
      </c>
      <c r="I126" s="78" t="s">
        <v>0</v>
      </c>
      <c r="J126" s="39" t="n">
        <v>2017</v>
      </c>
      <c r="K126" s="39" t="n">
        <v>4</v>
      </c>
      <c r="L126" s="39" t="n">
        <v>6</v>
      </c>
      <c r="M126" s="39" t="n">
        <v>12</v>
      </c>
      <c r="N126" s="39" t="n">
        <v>14</v>
      </c>
      <c r="O126" s="39" t="n">
        <v>24</v>
      </c>
      <c r="P126" s="39" t="n">
        <v>878</v>
      </c>
      <c r="Q126" s="78" t="n">
        <v>1</v>
      </c>
      <c r="R126" s="39" t="s">
        <v>1</v>
      </c>
      <c r="S126" s="39" t="s">
        <v>2</v>
      </c>
    </row>
    <row r="127" customFormat="false" ht="15" hidden="false" customHeight="false" outlineLevel="0" collapsed="false">
      <c r="C127" s="48" t="n">
        <f aca="false">IF(F127=F126,C126,IF(F127=(F126+10),C126,(C126+10)))</f>
        <v>300</v>
      </c>
      <c r="D127" s="38" t="s">
        <v>211</v>
      </c>
      <c r="E127" s="50" t="n">
        <f aca="false">IF(C126=C127,IF(AND(I127&lt;&gt;"M",I127&lt;&gt;"m-up"),E126+10,E126),10)</f>
        <v>50</v>
      </c>
      <c r="F127" s="39" t="n">
        <f aca="false">N127+(M127*60)+(L127*3600)</f>
        <v>22334</v>
      </c>
      <c r="G127" s="39" t="str">
        <f aca="false">CONCATENATE(J127,K127,L127)</f>
        <v>201746</v>
      </c>
      <c r="H127" s="39" t="n">
        <v>11</v>
      </c>
      <c r="I127" s="78" t="s">
        <v>0</v>
      </c>
      <c r="J127" s="39" t="n">
        <v>2017</v>
      </c>
      <c r="K127" s="39" t="n">
        <v>4</v>
      </c>
      <c r="L127" s="39" t="n">
        <v>6</v>
      </c>
      <c r="M127" s="39" t="n">
        <v>12</v>
      </c>
      <c r="N127" s="39" t="n">
        <v>14</v>
      </c>
      <c r="O127" s="39" t="n">
        <v>24</v>
      </c>
      <c r="P127" s="39" t="n">
        <v>925</v>
      </c>
      <c r="Q127" s="78" t="n">
        <v>1</v>
      </c>
      <c r="R127" s="39" t="s">
        <v>1</v>
      </c>
      <c r="S127" s="39" t="s">
        <v>2</v>
      </c>
    </row>
    <row r="128" customFormat="false" ht="15" hidden="false" customHeight="false" outlineLevel="0" collapsed="false">
      <c r="C128" s="48" t="n">
        <f aca="false">IF(F128=F127,C127,IF(F128=(F127+10),C127,(C127+10)))</f>
        <v>300</v>
      </c>
      <c r="D128" s="38" t="s">
        <v>211</v>
      </c>
      <c r="E128" s="50" t="n">
        <f aca="false">IF(C127=C128,IF(AND(I128&lt;&gt;"M",I128&lt;&gt;"m-up"),E127+10,E127),10)</f>
        <v>60</v>
      </c>
      <c r="F128" s="39" t="n">
        <f aca="false">N128+(M128*60)+(L128*3600)</f>
        <v>22334</v>
      </c>
      <c r="G128" s="39" t="str">
        <f aca="false">CONCATENATE(J128,K128,L128)</f>
        <v>201746</v>
      </c>
      <c r="H128" s="39" t="n">
        <v>5</v>
      </c>
      <c r="I128" s="78" t="s">
        <v>0</v>
      </c>
      <c r="J128" s="39" t="n">
        <v>2017</v>
      </c>
      <c r="K128" s="39" t="n">
        <v>4</v>
      </c>
      <c r="L128" s="39" t="n">
        <v>6</v>
      </c>
      <c r="M128" s="39" t="n">
        <v>12</v>
      </c>
      <c r="N128" s="39" t="n">
        <v>14</v>
      </c>
      <c r="O128" s="39" t="n">
        <v>24</v>
      </c>
      <c r="P128" s="39" t="n">
        <v>941</v>
      </c>
      <c r="Q128" s="78" t="n">
        <v>1</v>
      </c>
      <c r="R128" s="39" t="s">
        <v>1</v>
      </c>
      <c r="S128" s="39" t="s">
        <v>2</v>
      </c>
    </row>
    <row r="129" customFormat="false" ht="15" hidden="false" customHeight="false" outlineLevel="0" collapsed="false">
      <c r="C129" s="48" t="n">
        <f aca="false">IF(F129=F128,C128,IF(F129=(F128+10),C128,(C128+10)))</f>
        <v>300</v>
      </c>
      <c r="D129" s="38" t="s">
        <v>211</v>
      </c>
      <c r="E129" s="50" t="n">
        <f aca="false">IF(C128=C129,IF(AND(I129&lt;&gt;"M",I129&lt;&gt;"m-up"),E128+10,E128),10)</f>
        <v>70</v>
      </c>
      <c r="F129" s="39" t="n">
        <f aca="false">N129+(M129*60)+(L129*3600)</f>
        <v>22334</v>
      </c>
      <c r="G129" s="39" t="str">
        <f aca="false">CONCATENATE(J129,K129,L129)</f>
        <v>201746</v>
      </c>
      <c r="H129" s="39" t="n">
        <v>10</v>
      </c>
      <c r="I129" s="78" t="s">
        <v>0</v>
      </c>
      <c r="J129" s="39" t="n">
        <v>2017</v>
      </c>
      <c r="K129" s="39" t="n">
        <v>4</v>
      </c>
      <c r="L129" s="39" t="n">
        <v>6</v>
      </c>
      <c r="M129" s="39" t="n">
        <v>12</v>
      </c>
      <c r="N129" s="39" t="n">
        <v>14</v>
      </c>
      <c r="O129" s="39" t="n">
        <v>24</v>
      </c>
      <c r="P129" s="39" t="n">
        <v>967</v>
      </c>
      <c r="Q129" s="78" t="n">
        <v>1</v>
      </c>
      <c r="R129" s="39" t="s">
        <v>1</v>
      </c>
      <c r="S129" s="39" t="s">
        <v>2</v>
      </c>
    </row>
    <row r="130" customFormat="false" ht="15" hidden="false" customHeight="false" outlineLevel="0" collapsed="false">
      <c r="A130" s="68"/>
      <c r="B130" s="68"/>
      <c r="C130" s="48" t="n">
        <f aca="false">IF(F130=F129,C129,IF(F130=(F129+10),C129,(C129+10)))</f>
        <v>300</v>
      </c>
      <c r="D130" s="69" t="s">
        <v>213</v>
      </c>
      <c r="E130" s="50" t="n">
        <f aca="false">IF(C129=C130,IF(AND(I130&lt;&gt;"M",I130&lt;&gt;"m-up"),E129+10,E129),10)</f>
        <v>80</v>
      </c>
      <c r="F130" s="70" t="n">
        <f aca="false">N130+(M130*60)+(L130*3600)</f>
        <v>22334</v>
      </c>
      <c r="G130" s="70" t="str">
        <f aca="false">CONCATENATE(J130,K130,L130)</f>
        <v>201746</v>
      </c>
      <c r="H130" s="70" t="n">
        <f aca="false">697-682</f>
        <v>15</v>
      </c>
      <c r="I130" s="70" t="s">
        <v>0</v>
      </c>
      <c r="J130" s="70" t="n">
        <v>2017</v>
      </c>
      <c r="K130" s="70" t="n">
        <v>4</v>
      </c>
      <c r="L130" s="70" t="n">
        <v>6</v>
      </c>
      <c r="M130" s="70" t="n">
        <v>12</v>
      </c>
      <c r="N130" s="70" t="n">
        <v>14</v>
      </c>
      <c r="O130" s="70" t="n">
        <v>39</v>
      </c>
      <c r="P130" s="70" t="n">
        <v>682</v>
      </c>
      <c r="Q130" s="70" t="n">
        <v>1</v>
      </c>
      <c r="R130" s="70" t="s">
        <v>1</v>
      </c>
      <c r="S130" s="70" t="s">
        <v>2</v>
      </c>
      <c r="T130" s="70"/>
      <c r="U130" s="71"/>
      <c r="WH130" s="71"/>
      <c r="WI130" s="71"/>
      <c r="WJ130" s="71"/>
      <c r="WK130" s="71"/>
      <c r="WL130" s="71"/>
      <c r="WM130" s="71"/>
      <c r="WN130" s="71"/>
      <c r="WO130" s="71"/>
      <c r="WP130" s="71"/>
      <c r="WQ130" s="71"/>
      <c r="WR130" s="71"/>
      <c r="WS130" s="71"/>
      <c r="WT130" s="71"/>
      <c r="WU130" s="71"/>
      <c r="WV130" s="71"/>
      <c r="WW130" s="71"/>
      <c r="WX130" s="71"/>
      <c r="WY130" s="71"/>
      <c r="WZ130" s="71"/>
      <c r="XA130" s="71"/>
      <c r="XB130" s="71"/>
      <c r="XC130" s="71"/>
      <c r="XD130" s="71"/>
      <c r="XE130" s="71"/>
      <c r="XF130" s="71"/>
      <c r="XG130" s="71"/>
      <c r="XH130" s="71"/>
      <c r="XI130" s="71"/>
      <c r="XJ130" s="71"/>
      <c r="XK130" s="71"/>
      <c r="XL130" s="71"/>
      <c r="XM130" s="71"/>
      <c r="XN130" s="71"/>
      <c r="XO130" s="71"/>
      <c r="XP130" s="71"/>
      <c r="XQ130" s="71"/>
      <c r="XR130" s="71"/>
      <c r="XS130" s="71"/>
      <c r="XT130" s="71"/>
      <c r="XU130" s="71"/>
      <c r="XV130" s="71"/>
      <c r="XW130" s="71"/>
      <c r="XX130" s="71"/>
      <c r="XY130" s="71"/>
      <c r="XZ130" s="71"/>
      <c r="YA130" s="71"/>
      <c r="YB130" s="71"/>
      <c r="YC130" s="71"/>
      <c r="YD130" s="71"/>
      <c r="YE130" s="71"/>
      <c r="YF130" s="71"/>
      <c r="YG130" s="71"/>
      <c r="YH130" s="71"/>
      <c r="YI130" s="71"/>
      <c r="YJ130" s="71"/>
      <c r="YK130" s="71"/>
      <c r="YL130" s="71"/>
      <c r="YM130" s="71"/>
      <c r="YN130" s="71"/>
      <c r="YO130" s="71"/>
      <c r="YP130" s="71"/>
      <c r="YQ130" s="71"/>
      <c r="YR130" s="71"/>
      <c r="YS130" s="71"/>
      <c r="YT130" s="71"/>
      <c r="YU130" s="71"/>
      <c r="YV130" s="71"/>
      <c r="YW130" s="71"/>
      <c r="YX130" s="71"/>
      <c r="YY130" s="71"/>
      <c r="YZ130" s="71"/>
      <c r="ZA130" s="71"/>
      <c r="ZB130" s="71"/>
      <c r="ZC130" s="71"/>
      <c r="ZD130" s="71"/>
      <c r="ZE130" s="71"/>
      <c r="ZF130" s="71"/>
      <c r="ZG130" s="71"/>
      <c r="ZH130" s="71"/>
      <c r="ZI130" s="71"/>
      <c r="ZJ130" s="71"/>
      <c r="ZK130" s="71"/>
      <c r="ZL130" s="71"/>
      <c r="ZM130" s="71"/>
      <c r="ZN130" s="71"/>
      <c r="ZO130" s="71"/>
      <c r="ZP130" s="71"/>
      <c r="ZQ130" s="71"/>
      <c r="ZR130" s="71"/>
      <c r="ZS130" s="71"/>
      <c r="ZT130" s="71"/>
      <c r="ZU130" s="71"/>
      <c r="ZV130" s="71"/>
      <c r="ZW130" s="71"/>
      <c r="ZX130" s="71"/>
      <c r="ZY130" s="71"/>
      <c r="ZZ130" s="71"/>
      <c r="AAA130" s="71"/>
      <c r="AAB130" s="71"/>
      <c r="AAC130" s="71"/>
      <c r="AAD130" s="71"/>
      <c r="AAE130" s="71"/>
      <c r="AAF130" s="71"/>
      <c r="AAG130" s="71"/>
      <c r="AAH130" s="71"/>
      <c r="AAI130" s="71"/>
      <c r="AAJ130" s="71"/>
      <c r="AAK130" s="71"/>
      <c r="AAL130" s="71"/>
      <c r="AAM130" s="71"/>
      <c r="AAN130" s="71"/>
      <c r="AAO130" s="71"/>
      <c r="AAP130" s="71"/>
      <c r="AAQ130" s="71"/>
      <c r="AAR130" s="71"/>
      <c r="AAS130" s="71"/>
      <c r="AAT130" s="71"/>
      <c r="AAU130" s="71"/>
      <c r="AAV130" s="71"/>
      <c r="AAW130" s="71"/>
      <c r="AAX130" s="71"/>
      <c r="AAY130" s="71"/>
      <c r="AAZ130" s="71"/>
      <c r="ABA130" s="71"/>
      <c r="ABB130" s="71"/>
      <c r="ABC130" s="71"/>
      <c r="ABD130" s="71"/>
      <c r="ABE130" s="71"/>
      <c r="ABF130" s="71"/>
      <c r="ABG130" s="71"/>
      <c r="ABH130" s="71"/>
      <c r="ABI130" s="71"/>
      <c r="ABJ130" s="71"/>
      <c r="ABK130" s="71"/>
      <c r="ABL130" s="71"/>
      <c r="ABM130" s="71"/>
      <c r="ABN130" s="71"/>
      <c r="ABO130" s="71"/>
      <c r="ABP130" s="71"/>
      <c r="ABQ130" s="71"/>
      <c r="ABR130" s="71"/>
      <c r="ABS130" s="71"/>
      <c r="ABT130" s="71"/>
      <c r="ABU130" s="71"/>
      <c r="ABV130" s="71"/>
      <c r="ABW130" s="71"/>
      <c r="ABX130" s="71"/>
      <c r="ABY130" s="71"/>
      <c r="ABZ130" s="71"/>
      <c r="ACA130" s="71"/>
      <c r="ACB130" s="71"/>
      <c r="ACC130" s="71"/>
      <c r="ACD130" s="71"/>
      <c r="ACE130" s="71"/>
      <c r="ACF130" s="71"/>
      <c r="ACG130" s="71"/>
      <c r="ACH130" s="71"/>
      <c r="ACI130" s="71"/>
      <c r="ACJ130" s="71"/>
      <c r="ACK130" s="71"/>
      <c r="ACL130" s="71"/>
      <c r="ACM130" s="71"/>
      <c r="ACN130" s="71"/>
      <c r="ACO130" s="71"/>
      <c r="ACP130" s="71"/>
      <c r="ACQ130" s="71"/>
      <c r="ACR130" s="71"/>
      <c r="ACS130" s="71"/>
      <c r="ACT130" s="71"/>
      <c r="ACU130" s="71"/>
      <c r="ACV130" s="71"/>
      <c r="ACW130" s="71"/>
      <c r="ACX130" s="71"/>
      <c r="ACY130" s="71"/>
      <c r="ACZ130" s="71"/>
      <c r="ADA130" s="71"/>
      <c r="ADB130" s="71"/>
      <c r="ADC130" s="71"/>
      <c r="ADD130" s="71"/>
      <c r="ADE130" s="71"/>
      <c r="ADF130" s="71"/>
      <c r="ADG130" s="71"/>
      <c r="ADH130" s="71"/>
      <c r="ADI130" s="71"/>
      <c r="ADJ130" s="71"/>
      <c r="ADK130" s="71"/>
      <c r="ADL130" s="71"/>
      <c r="ADM130" s="71"/>
      <c r="ADN130" s="71"/>
      <c r="ADO130" s="71"/>
      <c r="ADP130" s="71"/>
      <c r="ADQ130" s="71"/>
      <c r="ADR130" s="71"/>
      <c r="ADS130" s="71"/>
      <c r="ADT130" s="71"/>
      <c r="ADU130" s="71"/>
      <c r="ADV130" s="71"/>
      <c r="ADW130" s="71"/>
      <c r="ADX130" s="71"/>
      <c r="ADY130" s="71"/>
      <c r="ADZ130" s="71"/>
      <c r="AEA130" s="71"/>
      <c r="AEB130" s="71"/>
      <c r="AEC130" s="71"/>
      <c r="AED130" s="71"/>
      <c r="AEE130" s="71"/>
      <c r="AEF130" s="71"/>
      <c r="AEG130" s="71"/>
      <c r="AEH130" s="71"/>
      <c r="AEI130" s="71"/>
      <c r="AEJ130" s="71"/>
      <c r="AEK130" s="71"/>
      <c r="AEL130" s="71"/>
      <c r="AEM130" s="71"/>
      <c r="AEN130" s="71"/>
      <c r="AEO130" s="71"/>
      <c r="AEP130" s="71"/>
      <c r="AEQ130" s="71"/>
      <c r="AER130" s="71"/>
      <c r="AES130" s="71"/>
      <c r="AET130" s="71"/>
      <c r="AEU130" s="71"/>
      <c r="AEV130" s="71"/>
      <c r="AEW130" s="71"/>
      <c r="AEX130" s="71"/>
      <c r="AEY130" s="71"/>
      <c r="AEZ130" s="71"/>
      <c r="AFA130" s="71"/>
      <c r="AFB130" s="71"/>
      <c r="AFC130" s="71"/>
      <c r="AFD130" s="71"/>
      <c r="AFE130" s="71"/>
      <c r="AFF130" s="71"/>
      <c r="AFG130" s="71"/>
      <c r="AFH130" s="71"/>
      <c r="AFI130" s="71"/>
      <c r="AFJ130" s="71"/>
      <c r="AFK130" s="71"/>
      <c r="AFL130" s="71"/>
      <c r="AFM130" s="71"/>
      <c r="AFN130" s="71"/>
      <c r="AFO130" s="71"/>
      <c r="AFP130" s="71"/>
      <c r="AFQ130" s="71"/>
      <c r="AFR130" s="71"/>
      <c r="AFS130" s="71"/>
      <c r="AFT130" s="71"/>
      <c r="AFU130" s="71"/>
      <c r="AFV130" s="71"/>
      <c r="AFW130" s="71"/>
      <c r="AFX130" s="71"/>
      <c r="AFY130" s="71"/>
      <c r="AFZ130" s="71"/>
      <c r="AGA130" s="71"/>
      <c r="AGB130" s="71"/>
      <c r="AGC130" s="71"/>
      <c r="AGD130" s="71"/>
      <c r="AGE130" s="71"/>
      <c r="AGF130" s="71"/>
      <c r="AGG130" s="71"/>
      <c r="AGH130" s="71"/>
      <c r="AGI130" s="71"/>
      <c r="AGJ130" s="71"/>
      <c r="AGK130" s="71"/>
      <c r="AGL130" s="71"/>
      <c r="AGM130" s="71"/>
      <c r="AGN130" s="71"/>
      <c r="AGO130" s="71"/>
      <c r="AGP130" s="71"/>
      <c r="AGQ130" s="71"/>
      <c r="AGR130" s="71"/>
      <c r="AGS130" s="71"/>
      <c r="AGT130" s="71"/>
      <c r="AGU130" s="71"/>
      <c r="AGV130" s="71"/>
      <c r="AGW130" s="71"/>
      <c r="AGX130" s="71"/>
      <c r="AGY130" s="71"/>
      <c r="AGZ130" s="71"/>
      <c r="AHA130" s="71"/>
      <c r="AHB130" s="71"/>
      <c r="AHC130" s="71"/>
      <c r="AHD130" s="71"/>
      <c r="AHE130" s="71"/>
      <c r="AHF130" s="71"/>
      <c r="AHG130" s="71"/>
      <c r="AHH130" s="71"/>
      <c r="AHI130" s="71"/>
      <c r="AHJ130" s="71"/>
      <c r="AHK130" s="71"/>
      <c r="AHL130" s="71"/>
      <c r="AHM130" s="71"/>
      <c r="AHN130" s="71"/>
      <c r="AHO130" s="71"/>
      <c r="AHP130" s="71"/>
      <c r="AHQ130" s="71"/>
      <c r="AHR130" s="71"/>
      <c r="AHS130" s="71"/>
      <c r="AHT130" s="71"/>
      <c r="AHU130" s="71"/>
      <c r="AHV130" s="71"/>
      <c r="AHW130" s="71"/>
      <c r="AHX130" s="71"/>
      <c r="AHY130" s="71"/>
      <c r="AHZ130" s="71"/>
      <c r="AIA130" s="71"/>
      <c r="AIB130" s="71"/>
      <c r="AIC130" s="71"/>
      <c r="AID130" s="71"/>
      <c r="AIE130" s="71"/>
      <c r="AIF130" s="71"/>
      <c r="AIG130" s="71"/>
      <c r="AIH130" s="71"/>
      <c r="AII130" s="71"/>
      <c r="AIJ130" s="71"/>
      <c r="AIK130" s="71"/>
      <c r="AIL130" s="71"/>
      <c r="AIM130" s="71"/>
      <c r="AIN130" s="71"/>
      <c r="AIO130" s="71"/>
      <c r="AIP130" s="71"/>
      <c r="AIQ130" s="71"/>
      <c r="AIR130" s="71"/>
      <c r="AIS130" s="71"/>
      <c r="AIT130" s="71"/>
      <c r="AIU130" s="71"/>
      <c r="AIV130" s="71"/>
      <c r="AIW130" s="71"/>
      <c r="AIX130" s="71"/>
      <c r="AIY130" s="71"/>
      <c r="AIZ130" s="71"/>
      <c r="AJA130" s="71"/>
      <c r="AJB130" s="71"/>
      <c r="AJC130" s="71"/>
      <c r="AJD130" s="71"/>
      <c r="AJE130" s="71"/>
      <c r="AJF130" s="71"/>
      <c r="AJG130" s="71"/>
      <c r="AJH130" s="71"/>
      <c r="AJI130" s="71"/>
      <c r="AJJ130" s="71"/>
      <c r="AJK130" s="71"/>
      <c r="AJL130" s="71"/>
      <c r="AJM130" s="71"/>
      <c r="AJN130" s="71"/>
      <c r="AJO130" s="71"/>
      <c r="AJP130" s="71"/>
      <c r="AJQ130" s="71"/>
      <c r="AJR130" s="71"/>
      <c r="AJS130" s="71"/>
      <c r="AJT130" s="71"/>
      <c r="AJU130" s="71"/>
      <c r="AJV130" s="71"/>
      <c r="AJW130" s="71"/>
      <c r="AJX130" s="71"/>
      <c r="AJY130" s="71"/>
      <c r="AJZ130" s="71"/>
      <c r="AKA130" s="71"/>
      <c r="AKB130" s="71"/>
      <c r="AKC130" s="71"/>
      <c r="AKD130" s="71"/>
      <c r="AKE130" s="71"/>
      <c r="AKF130" s="71"/>
      <c r="AKG130" s="71"/>
      <c r="AKH130" s="71"/>
      <c r="AKI130" s="71"/>
      <c r="AKJ130" s="71"/>
      <c r="AKK130" s="71"/>
      <c r="AKL130" s="71"/>
      <c r="AKM130" s="71"/>
      <c r="AKN130" s="71"/>
      <c r="AKO130" s="71"/>
      <c r="AKP130" s="71"/>
      <c r="AKQ130" s="71"/>
      <c r="AKR130" s="71"/>
      <c r="AKS130" s="71"/>
      <c r="AKT130" s="71"/>
      <c r="AKU130" s="71"/>
      <c r="AKV130" s="71"/>
      <c r="AKW130" s="71"/>
      <c r="AKX130" s="71"/>
      <c r="AKY130" s="71"/>
      <c r="AKZ130" s="71"/>
      <c r="ALA130" s="71"/>
      <c r="ALB130" s="71"/>
      <c r="ALC130" s="71"/>
      <c r="ALD130" s="71"/>
      <c r="ALE130" s="71"/>
      <c r="ALF130" s="71"/>
      <c r="ALG130" s="71"/>
      <c r="ALH130" s="71"/>
      <c r="ALI130" s="71"/>
      <c r="ALJ130" s="71"/>
      <c r="ALK130" s="71"/>
      <c r="ALL130" s="71"/>
      <c r="ALM130" s="71"/>
      <c r="ALN130" s="71"/>
      <c r="ALO130" s="71"/>
      <c r="ALP130" s="71"/>
      <c r="ALQ130" s="71"/>
      <c r="ALR130" s="71"/>
      <c r="ALS130" s="71"/>
      <c r="ALT130" s="71"/>
      <c r="ALU130" s="71"/>
      <c r="ALV130" s="71"/>
      <c r="ALW130" s="71"/>
      <c r="ALX130" s="71"/>
      <c r="ALY130" s="71"/>
      <c r="ALZ130" s="71"/>
      <c r="AMA130" s="71"/>
      <c r="AMB130" s="71"/>
      <c r="AMC130" s="71"/>
      <c r="AMD130" s="71"/>
      <c r="AME130" s="71"/>
      <c r="AMF130" s="71"/>
      <c r="AMG130" s="71"/>
    </row>
    <row r="131" customFormat="false" ht="15" hidden="false" customHeight="false" outlineLevel="0" collapsed="false">
      <c r="A131" s="68"/>
      <c r="B131" s="68"/>
      <c r="C131" s="48" t="n">
        <f aca="false">IF(F131=F130,C130,IF(F131=(F130+10),C130,(C130+10)))</f>
        <v>310</v>
      </c>
      <c r="D131" s="69" t="s">
        <v>214</v>
      </c>
      <c r="E131" s="50" t="n">
        <f aca="false">IF(C130=C131,IF(AND(I131&lt;&gt;"M",I131&lt;&gt;"m-up"),E130+10,E130),10)</f>
        <v>10</v>
      </c>
      <c r="F131" s="70" t="n">
        <f aca="false">N131+(M131*60)+(L131*3600)</f>
        <v>22338</v>
      </c>
      <c r="G131" s="70" t="str">
        <f aca="false">CONCATENATE(J131,K131,L131)</f>
        <v>201746</v>
      </c>
      <c r="H131" s="70" t="n">
        <v>7</v>
      </c>
      <c r="I131" s="70" t="s">
        <v>0</v>
      </c>
      <c r="J131" s="70" t="n">
        <v>2017</v>
      </c>
      <c r="K131" s="70" t="n">
        <v>4</v>
      </c>
      <c r="L131" s="70" t="n">
        <v>6</v>
      </c>
      <c r="M131" s="70" t="n">
        <v>12</v>
      </c>
      <c r="N131" s="70" t="n">
        <v>18</v>
      </c>
      <c r="O131" s="70" t="n">
        <v>31</v>
      </c>
      <c r="P131" s="70" t="n">
        <v>123</v>
      </c>
      <c r="Q131" s="70" t="n">
        <v>1</v>
      </c>
      <c r="R131" s="70" t="s">
        <v>1</v>
      </c>
      <c r="S131" s="70" t="s">
        <v>2</v>
      </c>
      <c r="T131" s="70"/>
      <c r="U131" s="71"/>
      <c r="WH131" s="71"/>
      <c r="WI131" s="71"/>
      <c r="WJ131" s="71"/>
      <c r="WK131" s="71"/>
      <c r="WL131" s="71"/>
      <c r="WM131" s="71"/>
      <c r="WN131" s="71"/>
      <c r="WO131" s="71"/>
      <c r="WP131" s="71"/>
      <c r="WQ131" s="71"/>
      <c r="WR131" s="71"/>
      <c r="WS131" s="71"/>
      <c r="WT131" s="71"/>
      <c r="WU131" s="71"/>
      <c r="WV131" s="71"/>
      <c r="WW131" s="71"/>
      <c r="WX131" s="71"/>
      <c r="WY131" s="71"/>
      <c r="WZ131" s="71"/>
      <c r="XA131" s="71"/>
      <c r="XB131" s="71"/>
      <c r="XC131" s="71"/>
      <c r="XD131" s="71"/>
      <c r="XE131" s="71"/>
      <c r="XF131" s="71"/>
      <c r="XG131" s="71"/>
      <c r="XH131" s="71"/>
      <c r="XI131" s="71"/>
      <c r="XJ131" s="71"/>
      <c r="XK131" s="71"/>
      <c r="XL131" s="71"/>
      <c r="XM131" s="71"/>
      <c r="XN131" s="71"/>
      <c r="XO131" s="71"/>
      <c r="XP131" s="71"/>
      <c r="XQ131" s="71"/>
      <c r="XR131" s="71"/>
      <c r="XS131" s="71"/>
      <c r="XT131" s="71"/>
      <c r="XU131" s="71"/>
      <c r="XV131" s="71"/>
      <c r="XW131" s="71"/>
      <c r="XX131" s="71"/>
      <c r="XY131" s="71"/>
      <c r="XZ131" s="71"/>
      <c r="YA131" s="71"/>
      <c r="YB131" s="71"/>
      <c r="YC131" s="71"/>
      <c r="YD131" s="71"/>
      <c r="YE131" s="71"/>
      <c r="YF131" s="71"/>
      <c r="YG131" s="71"/>
      <c r="YH131" s="71"/>
      <c r="YI131" s="71"/>
      <c r="YJ131" s="71"/>
      <c r="YK131" s="71"/>
      <c r="YL131" s="71"/>
      <c r="YM131" s="71"/>
      <c r="YN131" s="71"/>
      <c r="YO131" s="71"/>
      <c r="YP131" s="71"/>
      <c r="YQ131" s="71"/>
      <c r="YR131" s="71"/>
      <c r="YS131" s="71"/>
      <c r="YT131" s="71"/>
      <c r="YU131" s="71"/>
      <c r="YV131" s="71"/>
      <c r="YW131" s="71"/>
      <c r="YX131" s="71"/>
      <c r="YY131" s="71"/>
      <c r="YZ131" s="71"/>
      <c r="ZA131" s="71"/>
      <c r="ZB131" s="71"/>
      <c r="ZC131" s="71"/>
      <c r="ZD131" s="71"/>
      <c r="ZE131" s="71"/>
      <c r="ZF131" s="71"/>
      <c r="ZG131" s="71"/>
      <c r="ZH131" s="71"/>
      <c r="ZI131" s="71"/>
      <c r="ZJ131" s="71"/>
      <c r="ZK131" s="71"/>
      <c r="ZL131" s="71"/>
      <c r="ZM131" s="71"/>
      <c r="ZN131" s="71"/>
      <c r="ZO131" s="71"/>
      <c r="ZP131" s="71"/>
      <c r="ZQ131" s="71"/>
      <c r="ZR131" s="71"/>
      <c r="ZS131" s="71"/>
      <c r="ZT131" s="71"/>
      <c r="ZU131" s="71"/>
      <c r="ZV131" s="71"/>
      <c r="ZW131" s="71"/>
      <c r="ZX131" s="71"/>
      <c r="ZY131" s="71"/>
      <c r="ZZ131" s="71"/>
      <c r="AAA131" s="71"/>
      <c r="AAB131" s="71"/>
      <c r="AAC131" s="71"/>
      <c r="AAD131" s="71"/>
      <c r="AAE131" s="71"/>
      <c r="AAF131" s="71"/>
      <c r="AAG131" s="71"/>
      <c r="AAH131" s="71"/>
      <c r="AAI131" s="71"/>
      <c r="AAJ131" s="71"/>
      <c r="AAK131" s="71"/>
      <c r="AAL131" s="71"/>
      <c r="AAM131" s="71"/>
      <c r="AAN131" s="71"/>
      <c r="AAO131" s="71"/>
      <c r="AAP131" s="71"/>
      <c r="AAQ131" s="71"/>
      <c r="AAR131" s="71"/>
      <c r="AAS131" s="71"/>
      <c r="AAT131" s="71"/>
      <c r="AAU131" s="71"/>
      <c r="AAV131" s="71"/>
      <c r="AAW131" s="71"/>
      <c r="AAX131" s="71"/>
      <c r="AAY131" s="71"/>
      <c r="AAZ131" s="71"/>
      <c r="ABA131" s="71"/>
      <c r="ABB131" s="71"/>
      <c r="ABC131" s="71"/>
      <c r="ABD131" s="71"/>
      <c r="ABE131" s="71"/>
      <c r="ABF131" s="71"/>
      <c r="ABG131" s="71"/>
      <c r="ABH131" s="71"/>
      <c r="ABI131" s="71"/>
      <c r="ABJ131" s="71"/>
      <c r="ABK131" s="71"/>
      <c r="ABL131" s="71"/>
      <c r="ABM131" s="71"/>
      <c r="ABN131" s="71"/>
      <c r="ABO131" s="71"/>
      <c r="ABP131" s="71"/>
      <c r="ABQ131" s="71"/>
      <c r="ABR131" s="71"/>
      <c r="ABS131" s="71"/>
      <c r="ABT131" s="71"/>
      <c r="ABU131" s="71"/>
      <c r="ABV131" s="71"/>
      <c r="ABW131" s="71"/>
      <c r="ABX131" s="71"/>
      <c r="ABY131" s="71"/>
      <c r="ABZ131" s="71"/>
      <c r="ACA131" s="71"/>
      <c r="ACB131" s="71"/>
      <c r="ACC131" s="71"/>
      <c r="ACD131" s="71"/>
      <c r="ACE131" s="71"/>
      <c r="ACF131" s="71"/>
      <c r="ACG131" s="71"/>
      <c r="ACH131" s="71"/>
      <c r="ACI131" s="71"/>
      <c r="ACJ131" s="71"/>
      <c r="ACK131" s="71"/>
      <c r="ACL131" s="71"/>
      <c r="ACM131" s="71"/>
      <c r="ACN131" s="71"/>
      <c r="ACO131" s="71"/>
      <c r="ACP131" s="71"/>
      <c r="ACQ131" s="71"/>
      <c r="ACR131" s="71"/>
      <c r="ACS131" s="71"/>
      <c r="ACT131" s="71"/>
      <c r="ACU131" s="71"/>
      <c r="ACV131" s="71"/>
      <c r="ACW131" s="71"/>
      <c r="ACX131" s="71"/>
      <c r="ACY131" s="71"/>
      <c r="ACZ131" s="71"/>
      <c r="ADA131" s="71"/>
      <c r="ADB131" s="71"/>
      <c r="ADC131" s="71"/>
      <c r="ADD131" s="71"/>
      <c r="ADE131" s="71"/>
      <c r="ADF131" s="71"/>
      <c r="ADG131" s="71"/>
      <c r="ADH131" s="71"/>
      <c r="ADI131" s="71"/>
      <c r="ADJ131" s="71"/>
      <c r="ADK131" s="71"/>
      <c r="ADL131" s="71"/>
      <c r="ADM131" s="71"/>
      <c r="ADN131" s="71"/>
      <c r="ADO131" s="71"/>
      <c r="ADP131" s="71"/>
      <c r="ADQ131" s="71"/>
      <c r="ADR131" s="71"/>
      <c r="ADS131" s="71"/>
      <c r="ADT131" s="71"/>
      <c r="ADU131" s="71"/>
      <c r="ADV131" s="71"/>
      <c r="ADW131" s="71"/>
      <c r="ADX131" s="71"/>
      <c r="ADY131" s="71"/>
      <c r="ADZ131" s="71"/>
      <c r="AEA131" s="71"/>
      <c r="AEB131" s="71"/>
      <c r="AEC131" s="71"/>
      <c r="AED131" s="71"/>
      <c r="AEE131" s="71"/>
      <c r="AEF131" s="71"/>
      <c r="AEG131" s="71"/>
      <c r="AEH131" s="71"/>
      <c r="AEI131" s="71"/>
      <c r="AEJ131" s="71"/>
      <c r="AEK131" s="71"/>
      <c r="AEL131" s="71"/>
      <c r="AEM131" s="71"/>
      <c r="AEN131" s="71"/>
      <c r="AEO131" s="71"/>
      <c r="AEP131" s="71"/>
      <c r="AEQ131" s="71"/>
      <c r="AER131" s="71"/>
      <c r="AES131" s="71"/>
      <c r="AET131" s="71"/>
      <c r="AEU131" s="71"/>
      <c r="AEV131" s="71"/>
      <c r="AEW131" s="71"/>
      <c r="AEX131" s="71"/>
      <c r="AEY131" s="71"/>
      <c r="AEZ131" s="71"/>
      <c r="AFA131" s="71"/>
      <c r="AFB131" s="71"/>
      <c r="AFC131" s="71"/>
      <c r="AFD131" s="71"/>
      <c r="AFE131" s="71"/>
      <c r="AFF131" s="71"/>
      <c r="AFG131" s="71"/>
      <c r="AFH131" s="71"/>
      <c r="AFI131" s="71"/>
      <c r="AFJ131" s="71"/>
      <c r="AFK131" s="71"/>
      <c r="AFL131" s="71"/>
      <c r="AFM131" s="71"/>
      <c r="AFN131" s="71"/>
      <c r="AFO131" s="71"/>
      <c r="AFP131" s="71"/>
      <c r="AFQ131" s="71"/>
      <c r="AFR131" s="71"/>
      <c r="AFS131" s="71"/>
      <c r="AFT131" s="71"/>
      <c r="AFU131" s="71"/>
      <c r="AFV131" s="71"/>
      <c r="AFW131" s="71"/>
      <c r="AFX131" s="71"/>
      <c r="AFY131" s="71"/>
      <c r="AFZ131" s="71"/>
      <c r="AGA131" s="71"/>
      <c r="AGB131" s="71"/>
      <c r="AGC131" s="71"/>
      <c r="AGD131" s="71"/>
      <c r="AGE131" s="71"/>
      <c r="AGF131" s="71"/>
      <c r="AGG131" s="71"/>
      <c r="AGH131" s="71"/>
      <c r="AGI131" s="71"/>
      <c r="AGJ131" s="71"/>
      <c r="AGK131" s="71"/>
      <c r="AGL131" s="71"/>
      <c r="AGM131" s="71"/>
      <c r="AGN131" s="71"/>
      <c r="AGO131" s="71"/>
      <c r="AGP131" s="71"/>
      <c r="AGQ131" s="71"/>
      <c r="AGR131" s="71"/>
      <c r="AGS131" s="71"/>
      <c r="AGT131" s="71"/>
      <c r="AGU131" s="71"/>
      <c r="AGV131" s="71"/>
      <c r="AGW131" s="71"/>
      <c r="AGX131" s="71"/>
      <c r="AGY131" s="71"/>
      <c r="AGZ131" s="71"/>
      <c r="AHA131" s="71"/>
      <c r="AHB131" s="71"/>
      <c r="AHC131" s="71"/>
      <c r="AHD131" s="71"/>
      <c r="AHE131" s="71"/>
      <c r="AHF131" s="71"/>
      <c r="AHG131" s="71"/>
      <c r="AHH131" s="71"/>
      <c r="AHI131" s="71"/>
      <c r="AHJ131" s="71"/>
      <c r="AHK131" s="71"/>
      <c r="AHL131" s="71"/>
      <c r="AHM131" s="71"/>
      <c r="AHN131" s="71"/>
      <c r="AHO131" s="71"/>
      <c r="AHP131" s="71"/>
      <c r="AHQ131" s="71"/>
      <c r="AHR131" s="71"/>
      <c r="AHS131" s="71"/>
      <c r="AHT131" s="71"/>
      <c r="AHU131" s="71"/>
      <c r="AHV131" s="71"/>
      <c r="AHW131" s="71"/>
      <c r="AHX131" s="71"/>
      <c r="AHY131" s="71"/>
      <c r="AHZ131" s="71"/>
      <c r="AIA131" s="71"/>
      <c r="AIB131" s="71"/>
      <c r="AIC131" s="71"/>
      <c r="AID131" s="71"/>
      <c r="AIE131" s="71"/>
      <c r="AIF131" s="71"/>
      <c r="AIG131" s="71"/>
      <c r="AIH131" s="71"/>
      <c r="AII131" s="71"/>
      <c r="AIJ131" s="71"/>
      <c r="AIK131" s="71"/>
      <c r="AIL131" s="71"/>
      <c r="AIM131" s="71"/>
      <c r="AIN131" s="71"/>
      <c r="AIO131" s="71"/>
      <c r="AIP131" s="71"/>
      <c r="AIQ131" s="71"/>
      <c r="AIR131" s="71"/>
      <c r="AIS131" s="71"/>
      <c r="AIT131" s="71"/>
      <c r="AIU131" s="71"/>
      <c r="AIV131" s="71"/>
      <c r="AIW131" s="71"/>
      <c r="AIX131" s="71"/>
      <c r="AIY131" s="71"/>
      <c r="AIZ131" s="71"/>
      <c r="AJA131" s="71"/>
      <c r="AJB131" s="71"/>
      <c r="AJC131" s="71"/>
      <c r="AJD131" s="71"/>
      <c r="AJE131" s="71"/>
      <c r="AJF131" s="71"/>
      <c r="AJG131" s="71"/>
      <c r="AJH131" s="71"/>
      <c r="AJI131" s="71"/>
      <c r="AJJ131" s="71"/>
      <c r="AJK131" s="71"/>
      <c r="AJL131" s="71"/>
      <c r="AJM131" s="71"/>
      <c r="AJN131" s="71"/>
      <c r="AJO131" s="71"/>
      <c r="AJP131" s="71"/>
      <c r="AJQ131" s="71"/>
      <c r="AJR131" s="71"/>
      <c r="AJS131" s="71"/>
      <c r="AJT131" s="71"/>
      <c r="AJU131" s="71"/>
      <c r="AJV131" s="71"/>
      <c r="AJW131" s="71"/>
      <c r="AJX131" s="71"/>
      <c r="AJY131" s="71"/>
      <c r="AJZ131" s="71"/>
      <c r="AKA131" s="71"/>
      <c r="AKB131" s="71"/>
      <c r="AKC131" s="71"/>
      <c r="AKD131" s="71"/>
      <c r="AKE131" s="71"/>
      <c r="AKF131" s="71"/>
      <c r="AKG131" s="71"/>
      <c r="AKH131" s="71"/>
      <c r="AKI131" s="71"/>
      <c r="AKJ131" s="71"/>
      <c r="AKK131" s="71"/>
      <c r="AKL131" s="71"/>
      <c r="AKM131" s="71"/>
      <c r="AKN131" s="71"/>
      <c r="AKO131" s="71"/>
      <c r="AKP131" s="71"/>
      <c r="AKQ131" s="71"/>
      <c r="AKR131" s="71"/>
      <c r="AKS131" s="71"/>
      <c r="AKT131" s="71"/>
      <c r="AKU131" s="71"/>
      <c r="AKV131" s="71"/>
      <c r="AKW131" s="71"/>
      <c r="AKX131" s="71"/>
      <c r="AKY131" s="71"/>
      <c r="AKZ131" s="71"/>
      <c r="ALA131" s="71"/>
      <c r="ALB131" s="71"/>
      <c r="ALC131" s="71"/>
      <c r="ALD131" s="71"/>
      <c r="ALE131" s="71"/>
      <c r="ALF131" s="71"/>
      <c r="ALG131" s="71"/>
      <c r="ALH131" s="71"/>
      <c r="ALI131" s="71"/>
      <c r="ALJ131" s="71"/>
      <c r="ALK131" s="71"/>
      <c r="ALL131" s="71"/>
      <c r="ALM131" s="71"/>
      <c r="ALN131" s="71"/>
      <c r="ALO131" s="71"/>
      <c r="ALP131" s="71"/>
      <c r="ALQ131" s="71"/>
      <c r="ALR131" s="71"/>
      <c r="ALS131" s="71"/>
      <c r="ALT131" s="71"/>
      <c r="ALU131" s="71"/>
      <c r="ALV131" s="71"/>
      <c r="ALW131" s="71"/>
      <c r="ALX131" s="71"/>
      <c r="ALY131" s="71"/>
      <c r="ALZ131" s="71"/>
      <c r="AMA131" s="71"/>
      <c r="AMB131" s="71"/>
      <c r="AMC131" s="71"/>
      <c r="AMD131" s="71"/>
      <c r="AME131" s="71"/>
      <c r="AMF131" s="71"/>
      <c r="AMG131" s="71"/>
    </row>
    <row r="132" customFormat="false" ht="15" hidden="false" customHeight="false" outlineLevel="0" collapsed="false">
      <c r="C132" s="48" t="n">
        <f aca="false">IF(F132=F131,C131,IF(F132=(F131+10),C131,(C131+10)))</f>
        <v>310</v>
      </c>
      <c r="D132" s="38" t="s">
        <v>214</v>
      </c>
      <c r="E132" s="50" t="n">
        <f aca="false">IF(C131=C132,IF(AND(I132&lt;&gt;"M",I132&lt;&gt;"m-up"),E131+10,E131),10)</f>
        <v>20</v>
      </c>
      <c r="F132" s="39" t="n">
        <f aca="false">N132+(M132*60)+(L132*3600)</f>
        <v>22338</v>
      </c>
      <c r="G132" s="39" t="str">
        <f aca="false">CONCATENATE(J132,K132,L132)</f>
        <v>201746</v>
      </c>
      <c r="H132" s="39" t="n">
        <f aca="false">157-156</f>
        <v>1</v>
      </c>
      <c r="I132" s="39" t="s">
        <v>0</v>
      </c>
      <c r="J132" s="39" t="n">
        <v>2017</v>
      </c>
      <c r="K132" s="39" t="n">
        <v>4</v>
      </c>
      <c r="L132" s="39" t="n">
        <v>6</v>
      </c>
      <c r="M132" s="39" t="n">
        <v>12</v>
      </c>
      <c r="N132" s="39" t="n">
        <v>18</v>
      </c>
      <c r="O132" s="39" t="n">
        <v>31</v>
      </c>
      <c r="P132" s="39" t="n">
        <v>156</v>
      </c>
      <c r="Q132" s="39" t="n">
        <v>1</v>
      </c>
      <c r="R132" s="39" t="s">
        <v>1</v>
      </c>
      <c r="S132" s="39" t="s">
        <v>2</v>
      </c>
    </row>
    <row r="133" customFormat="false" ht="15" hidden="false" customHeight="false" outlineLevel="0" collapsed="false">
      <c r="C133" s="48" t="n">
        <f aca="false">IF(F133=F132,C132,IF(F133=(F132+10),C132,(C132+10)))</f>
        <v>310</v>
      </c>
      <c r="D133" s="38" t="s">
        <v>214</v>
      </c>
      <c r="E133" s="50" t="n">
        <f aca="false">IF(C132=C133,IF(AND(I133&lt;&gt;"M",I133&lt;&gt;"m-up"),E132+10,E132),10)</f>
        <v>30</v>
      </c>
      <c r="F133" s="39" t="n">
        <f aca="false">N133+(M133*60)+(L133*3600)</f>
        <v>22338</v>
      </c>
      <c r="G133" s="39" t="str">
        <f aca="false">CONCATENATE(J133,K133,L133)</f>
        <v>201746</v>
      </c>
      <c r="H133" s="39" t="n">
        <f aca="false">226-214</f>
        <v>12</v>
      </c>
      <c r="I133" s="39" t="s">
        <v>0</v>
      </c>
      <c r="J133" s="39" t="n">
        <v>2017</v>
      </c>
      <c r="K133" s="39" t="n">
        <v>4</v>
      </c>
      <c r="L133" s="39" t="n">
        <v>6</v>
      </c>
      <c r="M133" s="39" t="n">
        <v>12</v>
      </c>
      <c r="N133" s="39" t="n">
        <v>18</v>
      </c>
      <c r="O133" s="39" t="n">
        <v>31</v>
      </c>
      <c r="P133" s="39" t="n">
        <v>214</v>
      </c>
      <c r="Q133" s="39" t="n">
        <v>1</v>
      </c>
      <c r="R133" s="39" t="s">
        <v>1</v>
      </c>
      <c r="S133" s="39" t="s">
        <v>2</v>
      </c>
    </row>
    <row r="134" customFormat="false" ht="15" hidden="false" customHeight="false" outlineLevel="0" collapsed="false">
      <c r="C134" s="48" t="n">
        <f aca="false">IF(F134=F133,C133,IF(F134=(F133+10),C133,(C133+10)))</f>
        <v>310</v>
      </c>
      <c r="D134" s="38" t="s">
        <v>214</v>
      </c>
      <c r="E134" s="50" t="n">
        <f aca="false">IF(C133=C134,IF(AND(I134&lt;&gt;"M",I134&lt;&gt;"m-up"),E133+10,E133),10)</f>
        <v>40</v>
      </c>
      <c r="F134" s="39" t="n">
        <f aca="false">N134+(M134*60)+(L134*3600)</f>
        <v>22338</v>
      </c>
      <c r="G134" s="39" t="str">
        <f aca="false">CONCATENATE(J134,K134,L134)</f>
        <v>201746</v>
      </c>
      <c r="H134" s="39" t="n">
        <f aca="false">282-278</f>
        <v>4</v>
      </c>
      <c r="I134" s="39" t="s">
        <v>0</v>
      </c>
      <c r="J134" s="39" t="n">
        <v>2017</v>
      </c>
      <c r="K134" s="39" t="n">
        <v>4</v>
      </c>
      <c r="L134" s="39" t="n">
        <v>6</v>
      </c>
      <c r="M134" s="39" t="n">
        <v>12</v>
      </c>
      <c r="N134" s="39" t="n">
        <v>18</v>
      </c>
      <c r="O134" s="39" t="n">
        <v>31</v>
      </c>
      <c r="P134" s="39" t="n">
        <v>278</v>
      </c>
      <c r="Q134" s="39" t="n">
        <v>1</v>
      </c>
      <c r="R134" s="39" t="s">
        <v>1</v>
      </c>
      <c r="S134" s="39" t="s">
        <v>2</v>
      </c>
    </row>
    <row r="135" customFormat="false" ht="15" hidden="false" customHeight="false" outlineLevel="0" collapsed="false">
      <c r="C135" s="48" t="n">
        <f aca="false">IF(F135=F134,C134,IF(F135=(F134+10),C134,(C134+10)))</f>
        <v>310</v>
      </c>
      <c r="D135" s="38" t="s">
        <v>214</v>
      </c>
      <c r="E135" s="50" t="n">
        <f aca="false">IF(C134=C135,IF(AND(I135&lt;&gt;"M",I135&lt;&gt;"m-up"),E134+10,E134),10)</f>
        <v>50</v>
      </c>
      <c r="F135" s="39" t="n">
        <f aca="false">N135+(M135*60)+(L135*3600)</f>
        <v>22338</v>
      </c>
      <c r="G135" s="39" t="str">
        <f aca="false">CONCATENATE(J135,K135,L135)</f>
        <v>201746</v>
      </c>
      <c r="H135" s="39" t="n">
        <f aca="false">330-328</f>
        <v>2</v>
      </c>
      <c r="I135" s="39" t="s">
        <v>0</v>
      </c>
      <c r="J135" s="39" t="n">
        <v>2017</v>
      </c>
      <c r="K135" s="39" t="n">
        <v>4</v>
      </c>
      <c r="L135" s="39" t="n">
        <v>6</v>
      </c>
      <c r="M135" s="39" t="n">
        <v>12</v>
      </c>
      <c r="N135" s="39" t="n">
        <v>18</v>
      </c>
      <c r="O135" s="39" t="n">
        <v>31</v>
      </c>
      <c r="P135" s="39" t="n">
        <v>328</v>
      </c>
      <c r="Q135" s="39" t="n">
        <v>1</v>
      </c>
      <c r="R135" s="39" t="s">
        <v>1</v>
      </c>
      <c r="S135" s="39" t="s">
        <v>2</v>
      </c>
    </row>
    <row r="136" customFormat="false" ht="15" hidden="false" customHeight="false" outlineLevel="0" collapsed="false">
      <c r="A136" s="68"/>
      <c r="B136" s="68"/>
      <c r="C136" s="48" t="n">
        <f aca="false">IF(F136=F135,C135,IF(F136=(F135+10),C135,(C135+10)))</f>
        <v>310</v>
      </c>
      <c r="D136" s="69" t="s">
        <v>215</v>
      </c>
      <c r="E136" s="50" t="n">
        <f aca="false">IF(C135=C136,IF(AND(I136&lt;&gt;"M",I136&lt;&gt;"m-up"),E135+10,E135),10)</f>
        <v>60</v>
      </c>
      <c r="F136" s="70" t="n">
        <f aca="false">N136+(M136*60)+(L136*3600)</f>
        <v>22338</v>
      </c>
      <c r="G136" s="70" t="str">
        <f aca="false">CONCATENATE(J136,K136,L136)</f>
        <v>201746</v>
      </c>
      <c r="H136" s="70" t="n">
        <f aca="false">816-805</f>
        <v>11</v>
      </c>
      <c r="I136" s="70" t="s">
        <v>0</v>
      </c>
      <c r="J136" s="70" t="n">
        <v>2017</v>
      </c>
      <c r="K136" s="70" t="n">
        <v>4</v>
      </c>
      <c r="L136" s="70" t="n">
        <v>6</v>
      </c>
      <c r="M136" s="70" t="n">
        <v>12</v>
      </c>
      <c r="N136" s="70" t="n">
        <v>18</v>
      </c>
      <c r="O136" s="70" t="n">
        <v>44</v>
      </c>
      <c r="P136" s="70" t="n">
        <v>805</v>
      </c>
      <c r="Q136" s="70" t="n">
        <v>1</v>
      </c>
      <c r="R136" s="70" t="s">
        <v>1</v>
      </c>
      <c r="S136" s="70" t="s">
        <v>2</v>
      </c>
      <c r="T136" s="70"/>
      <c r="U136" s="71"/>
      <c r="WH136" s="71"/>
      <c r="WI136" s="71"/>
      <c r="WJ136" s="71"/>
      <c r="WK136" s="71"/>
      <c r="WL136" s="71"/>
      <c r="WM136" s="71"/>
      <c r="WN136" s="71"/>
      <c r="WO136" s="71"/>
      <c r="WP136" s="71"/>
      <c r="WQ136" s="71"/>
      <c r="WR136" s="71"/>
      <c r="WS136" s="71"/>
      <c r="WT136" s="71"/>
      <c r="WU136" s="71"/>
      <c r="WV136" s="71"/>
      <c r="WW136" s="71"/>
      <c r="WX136" s="71"/>
      <c r="WY136" s="71"/>
      <c r="WZ136" s="71"/>
      <c r="XA136" s="71"/>
      <c r="XB136" s="71"/>
      <c r="XC136" s="71"/>
      <c r="XD136" s="71"/>
      <c r="XE136" s="71"/>
      <c r="XF136" s="71"/>
      <c r="XG136" s="71"/>
      <c r="XH136" s="71"/>
      <c r="XI136" s="71"/>
      <c r="XJ136" s="71"/>
      <c r="XK136" s="71"/>
      <c r="XL136" s="71"/>
      <c r="XM136" s="71"/>
      <c r="XN136" s="71"/>
      <c r="XO136" s="71"/>
      <c r="XP136" s="71"/>
      <c r="XQ136" s="71"/>
      <c r="XR136" s="71"/>
      <c r="XS136" s="71"/>
      <c r="XT136" s="71"/>
      <c r="XU136" s="71"/>
      <c r="XV136" s="71"/>
      <c r="XW136" s="71"/>
      <c r="XX136" s="71"/>
      <c r="XY136" s="71"/>
      <c r="XZ136" s="71"/>
      <c r="YA136" s="71"/>
      <c r="YB136" s="71"/>
      <c r="YC136" s="71"/>
      <c r="YD136" s="71"/>
      <c r="YE136" s="71"/>
      <c r="YF136" s="71"/>
      <c r="YG136" s="71"/>
      <c r="YH136" s="71"/>
      <c r="YI136" s="71"/>
      <c r="YJ136" s="71"/>
      <c r="YK136" s="71"/>
      <c r="YL136" s="71"/>
      <c r="YM136" s="71"/>
      <c r="YN136" s="71"/>
      <c r="YO136" s="71"/>
      <c r="YP136" s="71"/>
      <c r="YQ136" s="71"/>
      <c r="YR136" s="71"/>
      <c r="YS136" s="71"/>
      <c r="YT136" s="71"/>
      <c r="YU136" s="71"/>
      <c r="YV136" s="71"/>
      <c r="YW136" s="71"/>
      <c r="YX136" s="71"/>
      <c r="YY136" s="71"/>
      <c r="YZ136" s="71"/>
      <c r="ZA136" s="71"/>
      <c r="ZB136" s="71"/>
      <c r="ZC136" s="71"/>
      <c r="ZD136" s="71"/>
      <c r="ZE136" s="71"/>
      <c r="ZF136" s="71"/>
      <c r="ZG136" s="71"/>
      <c r="ZH136" s="71"/>
      <c r="ZI136" s="71"/>
      <c r="ZJ136" s="71"/>
      <c r="ZK136" s="71"/>
      <c r="ZL136" s="71"/>
      <c r="ZM136" s="71"/>
      <c r="ZN136" s="71"/>
      <c r="ZO136" s="71"/>
      <c r="ZP136" s="71"/>
      <c r="ZQ136" s="71"/>
      <c r="ZR136" s="71"/>
      <c r="ZS136" s="71"/>
      <c r="ZT136" s="71"/>
      <c r="ZU136" s="71"/>
      <c r="ZV136" s="71"/>
      <c r="ZW136" s="71"/>
      <c r="ZX136" s="71"/>
      <c r="ZY136" s="71"/>
      <c r="ZZ136" s="71"/>
      <c r="AAA136" s="71"/>
      <c r="AAB136" s="71"/>
      <c r="AAC136" s="71"/>
      <c r="AAD136" s="71"/>
      <c r="AAE136" s="71"/>
      <c r="AAF136" s="71"/>
      <c r="AAG136" s="71"/>
      <c r="AAH136" s="71"/>
      <c r="AAI136" s="71"/>
      <c r="AAJ136" s="71"/>
      <c r="AAK136" s="71"/>
      <c r="AAL136" s="71"/>
      <c r="AAM136" s="71"/>
      <c r="AAN136" s="71"/>
      <c r="AAO136" s="71"/>
      <c r="AAP136" s="71"/>
      <c r="AAQ136" s="71"/>
      <c r="AAR136" s="71"/>
      <c r="AAS136" s="71"/>
      <c r="AAT136" s="71"/>
      <c r="AAU136" s="71"/>
      <c r="AAV136" s="71"/>
      <c r="AAW136" s="71"/>
      <c r="AAX136" s="71"/>
      <c r="AAY136" s="71"/>
      <c r="AAZ136" s="71"/>
      <c r="ABA136" s="71"/>
      <c r="ABB136" s="71"/>
      <c r="ABC136" s="71"/>
      <c r="ABD136" s="71"/>
      <c r="ABE136" s="71"/>
      <c r="ABF136" s="71"/>
      <c r="ABG136" s="71"/>
      <c r="ABH136" s="71"/>
      <c r="ABI136" s="71"/>
      <c r="ABJ136" s="71"/>
      <c r="ABK136" s="71"/>
      <c r="ABL136" s="71"/>
      <c r="ABM136" s="71"/>
      <c r="ABN136" s="71"/>
      <c r="ABO136" s="71"/>
      <c r="ABP136" s="71"/>
      <c r="ABQ136" s="71"/>
      <c r="ABR136" s="71"/>
      <c r="ABS136" s="71"/>
      <c r="ABT136" s="71"/>
      <c r="ABU136" s="71"/>
      <c r="ABV136" s="71"/>
      <c r="ABW136" s="71"/>
      <c r="ABX136" s="71"/>
      <c r="ABY136" s="71"/>
      <c r="ABZ136" s="71"/>
      <c r="ACA136" s="71"/>
      <c r="ACB136" s="71"/>
      <c r="ACC136" s="71"/>
      <c r="ACD136" s="71"/>
      <c r="ACE136" s="71"/>
      <c r="ACF136" s="71"/>
      <c r="ACG136" s="71"/>
      <c r="ACH136" s="71"/>
      <c r="ACI136" s="71"/>
      <c r="ACJ136" s="71"/>
      <c r="ACK136" s="71"/>
      <c r="ACL136" s="71"/>
      <c r="ACM136" s="71"/>
      <c r="ACN136" s="71"/>
      <c r="ACO136" s="71"/>
      <c r="ACP136" s="71"/>
      <c r="ACQ136" s="71"/>
      <c r="ACR136" s="71"/>
      <c r="ACS136" s="71"/>
      <c r="ACT136" s="71"/>
      <c r="ACU136" s="71"/>
      <c r="ACV136" s="71"/>
      <c r="ACW136" s="71"/>
      <c r="ACX136" s="71"/>
      <c r="ACY136" s="71"/>
      <c r="ACZ136" s="71"/>
      <c r="ADA136" s="71"/>
      <c r="ADB136" s="71"/>
      <c r="ADC136" s="71"/>
      <c r="ADD136" s="71"/>
      <c r="ADE136" s="71"/>
      <c r="ADF136" s="71"/>
      <c r="ADG136" s="71"/>
      <c r="ADH136" s="71"/>
      <c r="ADI136" s="71"/>
      <c r="ADJ136" s="71"/>
      <c r="ADK136" s="71"/>
      <c r="ADL136" s="71"/>
      <c r="ADM136" s="71"/>
      <c r="ADN136" s="71"/>
      <c r="ADO136" s="71"/>
      <c r="ADP136" s="71"/>
      <c r="ADQ136" s="71"/>
      <c r="ADR136" s="71"/>
      <c r="ADS136" s="71"/>
      <c r="ADT136" s="71"/>
      <c r="ADU136" s="71"/>
      <c r="ADV136" s="71"/>
      <c r="ADW136" s="71"/>
      <c r="ADX136" s="71"/>
      <c r="ADY136" s="71"/>
      <c r="ADZ136" s="71"/>
      <c r="AEA136" s="71"/>
      <c r="AEB136" s="71"/>
      <c r="AEC136" s="71"/>
      <c r="AED136" s="71"/>
      <c r="AEE136" s="71"/>
      <c r="AEF136" s="71"/>
      <c r="AEG136" s="71"/>
      <c r="AEH136" s="71"/>
      <c r="AEI136" s="71"/>
      <c r="AEJ136" s="71"/>
      <c r="AEK136" s="71"/>
      <c r="AEL136" s="71"/>
      <c r="AEM136" s="71"/>
      <c r="AEN136" s="71"/>
      <c r="AEO136" s="71"/>
      <c r="AEP136" s="71"/>
      <c r="AEQ136" s="71"/>
      <c r="AER136" s="71"/>
      <c r="AES136" s="71"/>
      <c r="AET136" s="71"/>
      <c r="AEU136" s="71"/>
      <c r="AEV136" s="71"/>
      <c r="AEW136" s="71"/>
      <c r="AEX136" s="71"/>
      <c r="AEY136" s="71"/>
      <c r="AEZ136" s="71"/>
      <c r="AFA136" s="71"/>
      <c r="AFB136" s="71"/>
      <c r="AFC136" s="71"/>
      <c r="AFD136" s="71"/>
      <c r="AFE136" s="71"/>
      <c r="AFF136" s="71"/>
      <c r="AFG136" s="71"/>
      <c r="AFH136" s="71"/>
      <c r="AFI136" s="71"/>
      <c r="AFJ136" s="71"/>
      <c r="AFK136" s="71"/>
      <c r="AFL136" s="71"/>
      <c r="AFM136" s="71"/>
      <c r="AFN136" s="71"/>
      <c r="AFO136" s="71"/>
      <c r="AFP136" s="71"/>
      <c r="AFQ136" s="71"/>
      <c r="AFR136" s="71"/>
      <c r="AFS136" s="71"/>
      <c r="AFT136" s="71"/>
      <c r="AFU136" s="71"/>
      <c r="AFV136" s="71"/>
      <c r="AFW136" s="71"/>
      <c r="AFX136" s="71"/>
      <c r="AFY136" s="71"/>
      <c r="AFZ136" s="71"/>
      <c r="AGA136" s="71"/>
      <c r="AGB136" s="71"/>
      <c r="AGC136" s="71"/>
      <c r="AGD136" s="71"/>
      <c r="AGE136" s="71"/>
      <c r="AGF136" s="71"/>
      <c r="AGG136" s="71"/>
      <c r="AGH136" s="71"/>
      <c r="AGI136" s="71"/>
      <c r="AGJ136" s="71"/>
      <c r="AGK136" s="71"/>
      <c r="AGL136" s="71"/>
      <c r="AGM136" s="71"/>
      <c r="AGN136" s="71"/>
      <c r="AGO136" s="71"/>
      <c r="AGP136" s="71"/>
      <c r="AGQ136" s="71"/>
      <c r="AGR136" s="71"/>
      <c r="AGS136" s="71"/>
      <c r="AGT136" s="71"/>
      <c r="AGU136" s="71"/>
      <c r="AGV136" s="71"/>
      <c r="AGW136" s="71"/>
      <c r="AGX136" s="71"/>
      <c r="AGY136" s="71"/>
      <c r="AGZ136" s="71"/>
      <c r="AHA136" s="71"/>
      <c r="AHB136" s="71"/>
      <c r="AHC136" s="71"/>
      <c r="AHD136" s="71"/>
      <c r="AHE136" s="71"/>
      <c r="AHF136" s="71"/>
      <c r="AHG136" s="71"/>
      <c r="AHH136" s="71"/>
      <c r="AHI136" s="71"/>
      <c r="AHJ136" s="71"/>
      <c r="AHK136" s="71"/>
      <c r="AHL136" s="71"/>
      <c r="AHM136" s="71"/>
      <c r="AHN136" s="71"/>
      <c r="AHO136" s="71"/>
      <c r="AHP136" s="71"/>
      <c r="AHQ136" s="71"/>
      <c r="AHR136" s="71"/>
      <c r="AHS136" s="71"/>
      <c r="AHT136" s="71"/>
      <c r="AHU136" s="71"/>
      <c r="AHV136" s="71"/>
      <c r="AHW136" s="71"/>
      <c r="AHX136" s="71"/>
      <c r="AHY136" s="71"/>
      <c r="AHZ136" s="71"/>
      <c r="AIA136" s="71"/>
      <c r="AIB136" s="71"/>
      <c r="AIC136" s="71"/>
      <c r="AID136" s="71"/>
      <c r="AIE136" s="71"/>
      <c r="AIF136" s="71"/>
      <c r="AIG136" s="71"/>
      <c r="AIH136" s="71"/>
      <c r="AII136" s="71"/>
      <c r="AIJ136" s="71"/>
      <c r="AIK136" s="71"/>
      <c r="AIL136" s="71"/>
      <c r="AIM136" s="71"/>
      <c r="AIN136" s="71"/>
      <c r="AIO136" s="71"/>
      <c r="AIP136" s="71"/>
      <c r="AIQ136" s="71"/>
      <c r="AIR136" s="71"/>
      <c r="AIS136" s="71"/>
      <c r="AIT136" s="71"/>
      <c r="AIU136" s="71"/>
      <c r="AIV136" s="71"/>
      <c r="AIW136" s="71"/>
      <c r="AIX136" s="71"/>
      <c r="AIY136" s="71"/>
      <c r="AIZ136" s="71"/>
      <c r="AJA136" s="71"/>
      <c r="AJB136" s="71"/>
      <c r="AJC136" s="71"/>
      <c r="AJD136" s="71"/>
      <c r="AJE136" s="71"/>
      <c r="AJF136" s="71"/>
      <c r="AJG136" s="71"/>
      <c r="AJH136" s="71"/>
      <c r="AJI136" s="71"/>
      <c r="AJJ136" s="71"/>
      <c r="AJK136" s="71"/>
      <c r="AJL136" s="71"/>
      <c r="AJM136" s="71"/>
      <c r="AJN136" s="71"/>
      <c r="AJO136" s="71"/>
      <c r="AJP136" s="71"/>
      <c r="AJQ136" s="71"/>
      <c r="AJR136" s="71"/>
      <c r="AJS136" s="71"/>
      <c r="AJT136" s="71"/>
      <c r="AJU136" s="71"/>
      <c r="AJV136" s="71"/>
      <c r="AJW136" s="71"/>
      <c r="AJX136" s="71"/>
      <c r="AJY136" s="71"/>
      <c r="AJZ136" s="71"/>
      <c r="AKA136" s="71"/>
      <c r="AKB136" s="71"/>
      <c r="AKC136" s="71"/>
      <c r="AKD136" s="71"/>
      <c r="AKE136" s="71"/>
      <c r="AKF136" s="71"/>
      <c r="AKG136" s="71"/>
      <c r="AKH136" s="71"/>
      <c r="AKI136" s="71"/>
      <c r="AKJ136" s="71"/>
      <c r="AKK136" s="71"/>
      <c r="AKL136" s="71"/>
      <c r="AKM136" s="71"/>
      <c r="AKN136" s="71"/>
      <c r="AKO136" s="71"/>
      <c r="AKP136" s="71"/>
      <c r="AKQ136" s="71"/>
      <c r="AKR136" s="71"/>
      <c r="AKS136" s="71"/>
      <c r="AKT136" s="71"/>
      <c r="AKU136" s="71"/>
      <c r="AKV136" s="71"/>
      <c r="AKW136" s="71"/>
      <c r="AKX136" s="71"/>
      <c r="AKY136" s="71"/>
      <c r="AKZ136" s="71"/>
      <c r="ALA136" s="71"/>
      <c r="ALB136" s="71"/>
      <c r="ALC136" s="71"/>
      <c r="ALD136" s="71"/>
      <c r="ALE136" s="71"/>
      <c r="ALF136" s="71"/>
      <c r="ALG136" s="71"/>
      <c r="ALH136" s="71"/>
      <c r="ALI136" s="71"/>
      <c r="ALJ136" s="71"/>
      <c r="ALK136" s="71"/>
      <c r="ALL136" s="71"/>
      <c r="ALM136" s="71"/>
      <c r="ALN136" s="71"/>
      <c r="ALO136" s="71"/>
      <c r="ALP136" s="71"/>
      <c r="ALQ136" s="71"/>
      <c r="ALR136" s="71"/>
      <c r="ALS136" s="71"/>
      <c r="ALT136" s="71"/>
      <c r="ALU136" s="71"/>
      <c r="ALV136" s="71"/>
      <c r="ALW136" s="71"/>
      <c r="ALX136" s="71"/>
      <c r="ALY136" s="71"/>
      <c r="ALZ136" s="71"/>
      <c r="AMA136" s="71"/>
      <c r="AMB136" s="71"/>
      <c r="AMC136" s="71"/>
      <c r="AMD136" s="71"/>
      <c r="AME136" s="71"/>
      <c r="AMF136" s="71"/>
      <c r="AMG136" s="71"/>
    </row>
    <row r="137" customFormat="false" ht="15" hidden="false" customHeight="false" outlineLevel="0" collapsed="false">
      <c r="C137" s="48" t="n">
        <f aca="false">IF(F137=F136,C136,IF(F137=(F136+10),C136,(C136+10)))</f>
        <v>310</v>
      </c>
      <c r="D137" s="38" t="s">
        <v>215</v>
      </c>
      <c r="E137" s="50" t="n">
        <f aca="false">IF(C136=C137,IF(AND(I137&lt;&gt;"M",I137&lt;&gt;"m-up"),E136+10,E136),10)</f>
        <v>70</v>
      </c>
      <c r="F137" s="39" t="n">
        <f aca="false">N137+(M137*60)+(L137*3600)</f>
        <v>22338</v>
      </c>
      <c r="G137" s="39" t="str">
        <f aca="false">CONCATENATE(J137,K137,L137)</f>
        <v>201746</v>
      </c>
      <c r="H137" s="39" t="n">
        <f aca="false">894-880</f>
        <v>14</v>
      </c>
      <c r="I137" s="39" t="s">
        <v>0</v>
      </c>
      <c r="J137" s="39" t="n">
        <v>2017</v>
      </c>
      <c r="K137" s="39" t="n">
        <v>4</v>
      </c>
      <c r="L137" s="39" t="n">
        <v>6</v>
      </c>
      <c r="M137" s="39" t="n">
        <v>12</v>
      </c>
      <c r="N137" s="39" t="n">
        <v>18</v>
      </c>
      <c r="O137" s="39" t="n">
        <v>44</v>
      </c>
      <c r="P137" s="39" t="n">
        <v>880</v>
      </c>
      <c r="Q137" s="39" t="n">
        <v>1</v>
      </c>
      <c r="R137" s="39" t="s">
        <v>1</v>
      </c>
      <c r="S137" s="39" t="s">
        <v>2</v>
      </c>
    </row>
    <row r="138" customFormat="false" ht="15" hidden="false" customHeight="false" outlineLevel="0" collapsed="false">
      <c r="C138" s="48" t="n">
        <f aca="false">IF(F138=F137,C137,IF(F138=(F137+10),C137,(C137+10)))</f>
        <v>310</v>
      </c>
      <c r="D138" s="38" t="s">
        <v>215</v>
      </c>
      <c r="E138" s="50" t="n">
        <f aca="false">IF(C137=C138,IF(AND(I138&lt;&gt;"M",I138&lt;&gt;"m-up"),E137+10,E137),10)</f>
        <v>80</v>
      </c>
      <c r="F138" s="39" t="n">
        <f aca="false">N138+(M138*60)+(L138*3600)</f>
        <v>22338</v>
      </c>
      <c r="G138" s="39" t="str">
        <f aca="false">CONCATENATE(J138,K138,L138)</f>
        <v>201746</v>
      </c>
      <c r="H138" s="39" t="n">
        <f aca="false">933-915</f>
        <v>18</v>
      </c>
      <c r="I138" s="39" t="s">
        <v>0</v>
      </c>
      <c r="J138" s="39" t="n">
        <v>2017</v>
      </c>
      <c r="K138" s="39" t="n">
        <v>4</v>
      </c>
      <c r="L138" s="39" t="n">
        <v>6</v>
      </c>
      <c r="M138" s="39" t="n">
        <v>12</v>
      </c>
      <c r="N138" s="39" t="n">
        <v>18</v>
      </c>
      <c r="O138" s="39" t="n">
        <v>44</v>
      </c>
      <c r="P138" s="39" t="n">
        <v>915</v>
      </c>
      <c r="Q138" s="39" t="n">
        <v>1</v>
      </c>
      <c r="R138" s="39" t="s">
        <v>1</v>
      </c>
      <c r="S138" s="39" t="s">
        <v>2</v>
      </c>
    </row>
    <row r="139" customFormat="false" ht="15" hidden="false" customHeight="false" outlineLevel="0" collapsed="false">
      <c r="C139" s="48" t="n">
        <f aca="false">IF(F139=F138,C138,IF(F139=(F138+10),C138,(C138+10)))</f>
        <v>320</v>
      </c>
      <c r="D139" s="79" t="s">
        <v>216</v>
      </c>
      <c r="E139" s="50" t="n">
        <f aca="false">IF(C138=C139,IF(AND(I139&lt;&gt;"M",I139&lt;&gt;"m-up"),E138+10,E138),10)</f>
        <v>10</v>
      </c>
      <c r="F139" s="52" t="n">
        <f aca="false">N139+(M139*60)+(L139*3600)</f>
        <v>22343</v>
      </c>
      <c r="G139" s="52" t="str">
        <f aca="false">CONCATENATE(J139,K139,L139)</f>
        <v>201746</v>
      </c>
      <c r="H139" s="52" t="n">
        <v>28</v>
      </c>
      <c r="I139" s="80" t="s">
        <v>0</v>
      </c>
      <c r="J139" s="52" t="n">
        <v>2017</v>
      </c>
      <c r="K139" s="52" t="n">
        <v>4</v>
      </c>
      <c r="L139" s="52" t="n">
        <v>6</v>
      </c>
      <c r="M139" s="52" t="n">
        <v>12</v>
      </c>
      <c r="N139" s="52" t="n">
        <v>23</v>
      </c>
      <c r="O139" s="52" t="n">
        <v>15</v>
      </c>
      <c r="P139" s="52" t="n">
        <v>890</v>
      </c>
      <c r="Q139" s="80" t="n">
        <v>1</v>
      </c>
      <c r="R139" s="52" t="s">
        <v>1</v>
      </c>
      <c r="S139" s="52" t="s">
        <v>2</v>
      </c>
      <c r="T139" s="52"/>
      <c r="U139" s="53" t="s">
        <v>15</v>
      </c>
    </row>
    <row r="140" customFormat="false" ht="15" hidden="false" customHeight="false" outlineLevel="0" collapsed="false">
      <c r="C140" s="48" t="n">
        <f aca="false">IF(F140=F139,C139,IF(F140=(F139+10),C139,(C139+10)))</f>
        <v>320</v>
      </c>
      <c r="D140" s="38" t="s">
        <v>216</v>
      </c>
      <c r="E140" s="50" t="n">
        <f aca="false">IF(C139=C140,IF(AND(I140&lt;&gt;"M",I140&lt;&gt;"m-up"),E139+10,E139),10)</f>
        <v>20</v>
      </c>
      <c r="F140" s="39" t="n">
        <f aca="false">N140+(M140*60)+(L140*3600)</f>
        <v>22343</v>
      </c>
      <c r="G140" s="39" t="str">
        <f aca="false">CONCATENATE(J140,K140,L140)</f>
        <v>201746</v>
      </c>
      <c r="H140" s="39" t="n">
        <v>0</v>
      </c>
      <c r="I140" s="78" t="s">
        <v>16</v>
      </c>
      <c r="J140" s="39" t="n">
        <v>2017</v>
      </c>
      <c r="K140" s="39" t="n">
        <v>4</v>
      </c>
      <c r="L140" s="39" t="n">
        <v>6</v>
      </c>
      <c r="M140" s="39" t="n">
        <v>12</v>
      </c>
      <c r="N140" s="39" t="n">
        <v>23</v>
      </c>
      <c r="O140" s="39" t="n">
        <v>15</v>
      </c>
      <c r="P140" s="39" t="n">
        <v>900</v>
      </c>
      <c r="Q140" s="78"/>
      <c r="R140" s="39" t="s">
        <v>1</v>
      </c>
      <c r="S140" s="39" t="s">
        <v>2</v>
      </c>
    </row>
    <row r="141" customFormat="false" ht="15" hidden="false" customHeight="false" outlineLevel="0" collapsed="false">
      <c r="A141" s="68"/>
      <c r="B141" s="68"/>
      <c r="C141" s="48" t="n">
        <f aca="false">IF(F141=F140,C140,IF(F141=(F140+10),C140,(C140+10)))</f>
        <v>330</v>
      </c>
      <c r="D141" s="69" t="s">
        <v>217</v>
      </c>
      <c r="E141" s="50" t="n">
        <f aca="false">IF(C140=C141,IF(AND(I141&lt;&gt;"M",I141&lt;&gt;"m-up"),E140+10,E140),10)</f>
        <v>10</v>
      </c>
      <c r="F141" s="70" t="n">
        <f aca="false">N141+(M141*60)+(L141*3600)</f>
        <v>22497</v>
      </c>
      <c r="G141" s="70" t="str">
        <f aca="false">CONCATENATE(J141,K141,L141)</f>
        <v>201746</v>
      </c>
      <c r="H141" s="70"/>
      <c r="I141" s="70" t="s">
        <v>0</v>
      </c>
      <c r="J141" s="70" t="n">
        <v>2017</v>
      </c>
      <c r="K141" s="70" t="n">
        <v>4</v>
      </c>
      <c r="L141" s="70" t="n">
        <v>6</v>
      </c>
      <c r="M141" s="70" t="n">
        <v>14</v>
      </c>
      <c r="N141" s="70" t="n">
        <v>57</v>
      </c>
      <c r="O141" s="70" t="n">
        <v>2</v>
      </c>
      <c r="P141" s="70" t="n">
        <v>933</v>
      </c>
      <c r="Q141" s="70"/>
      <c r="R141" s="70" t="s">
        <v>1</v>
      </c>
      <c r="S141" s="70" t="s">
        <v>3</v>
      </c>
      <c r="T141" s="70"/>
      <c r="U141" s="71" t="s">
        <v>218</v>
      </c>
      <c r="WH141" s="71"/>
      <c r="WI141" s="71"/>
      <c r="WJ141" s="71"/>
      <c r="WK141" s="71"/>
      <c r="WL141" s="71"/>
      <c r="WM141" s="71"/>
      <c r="WN141" s="71"/>
      <c r="WO141" s="71"/>
      <c r="WP141" s="71"/>
      <c r="WQ141" s="71"/>
      <c r="WR141" s="71"/>
      <c r="WS141" s="71"/>
      <c r="WT141" s="71"/>
      <c r="WU141" s="71"/>
      <c r="WV141" s="71"/>
      <c r="WW141" s="71"/>
      <c r="WX141" s="71"/>
      <c r="WY141" s="71"/>
      <c r="WZ141" s="71"/>
      <c r="XA141" s="71"/>
      <c r="XB141" s="71"/>
      <c r="XC141" s="71"/>
      <c r="XD141" s="71"/>
      <c r="XE141" s="71"/>
      <c r="XF141" s="71"/>
      <c r="XG141" s="71"/>
      <c r="XH141" s="71"/>
      <c r="XI141" s="71"/>
      <c r="XJ141" s="71"/>
      <c r="XK141" s="71"/>
      <c r="XL141" s="71"/>
      <c r="XM141" s="71"/>
      <c r="XN141" s="71"/>
      <c r="XO141" s="71"/>
      <c r="XP141" s="71"/>
      <c r="XQ141" s="71"/>
      <c r="XR141" s="71"/>
      <c r="XS141" s="71"/>
      <c r="XT141" s="71"/>
      <c r="XU141" s="71"/>
      <c r="XV141" s="71"/>
      <c r="XW141" s="71"/>
      <c r="XX141" s="71"/>
      <c r="XY141" s="71"/>
      <c r="XZ141" s="71"/>
      <c r="YA141" s="71"/>
      <c r="YB141" s="71"/>
      <c r="YC141" s="71"/>
      <c r="YD141" s="71"/>
      <c r="YE141" s="71"/>
      <c r="YF141" s="71"/>
      <c r="YG141" s="71"/>
      <c r="YH141" s="71"/>
      <c r="YI141" s="71"/>
      <c r="YJ141" s="71"/>
      <c r="YK141" s="71"/>
      <c r="YL141" s="71"/>
      <c r="YM141" s="71"/>
      <c r="YN141" s="71"/>
      <c r="YO141" s="71"/>
      <c r="YP141" s="71"/>
      <c r="YQ141" s="71"/>
      <c r="YR141" s="71"/>
      <c r="YS141" s="71"/>
      <c r="YT141" s="71"/>
      <c r="YU141" s="71"/>
      <c r="YV141" s="71"/>
      <c r="YW141" s="71"/>
      <c r="YX141" s="71"/>
      <c r="YY141" s="71"/>
      <c r="YZ141" s="71"/>
      <c r="ZA141" s="71"/>
      <c r="ZB141" s="71"/>
      <c r="ZC141" s="71"/>
      <c r="ZD141" s="71"/>
      <c r="ZE141" s="71"/>
      <c r="ZF141" s="71"/>
      <c r="ZG141" s="71"/>
      <c r="ZH141" s="71"/>
      <c r="ZI141" s="71"/>
      <c r="ZJ141" s="71"/>
      <c r="ZK141" s="71"/>
      <c r="ZL141" s="71"/>
      <c r="ZM141" s="71"/>
      <c r="ZN141" s="71"/>
      <c r="ZO141" s="71"/>
      <c r="ZP141" s="71"/>
      <c r="ZQ141" s="71"/>
      <c r="ZR141" s="71"/>
      <c r="ZS141" s="71"/>
      <c r="ZT141" s="71"/>
      <c r="ZU141" s="71"/>
      <c r="ZV141" s="71"/>
      <c r="ZW141" s="71"/>
      <c r="ZX141" s="71"/>
      <c r="ZY141" s="71"/>
      <c r="ZZ141" s="71"/>
      <c r="AAA141" s="71"/>
      <c r="AAB141" s="71"/>
      <c r="AAC141" s="71"/>
      <c r="AAD141" s="71"/>
      <c r="AAE141" s="71"/>
      <c r="AAF141" s="71"/>
      <c r="AAG141" s="71"/>
      <c r="AAH141" s="71"/>
      <c r="AAI141" s="71"/>
      <c r="AAJ141" s="71"/>
      <c r="AAK141" s="71"/>
      <c r="AAL141" s="71"/>
      <c r="AAM141" s="71"/>
      <c r="AAN141" s="71"/>
      <c r="AAO141" s="71"/>
      <c r="AAP141" s="71"/>
      <c r="AAQ141" s="71"/>
      <c r="AAR141" s="71"/>
      <c r="AAS141" s="71"/>
      <c r="AAT141" s="71"/>
      <c r="AAU141" s="71"/>
      <c r="AAV141" s="71"/>
      <c r="AAW141" s="71"/>
      <c r="AAX141" s="71"/>
      <c r="AAY141" s="71"/>
      <c r="AAZ141" s="71"/>
      <c r="ABA141" s="71"/>
      <c r="ABB141" s="71"/>
      <c r="ABC141" s="71"/>
      <c r="ABD141" s="71"/>
      <c r="ABE141" s="71"/>
      <c r="ABF141" s="71"/>
      <c r="ABG141" s="71"/>
      <c r="ABH141" s="71"/>
      <c r="ABI141" s="71"/>
      <c r="ABJ141" s="71"/>
      <c r="ABK141" s="71"/>
      <c r="ABL141" s="71"/>
      <c r="ABM141" s="71"/>
      <c r="ABN141" s="71"/>
      <c r="ABO141" s="71"/>
      <c r="ABP141" s="71"/>
      <c r="ABQ141" s="71"/>
      <c r="ABR141" s="71"/>
      <c r="ABS141" s="71"/>
      <c r="ABT141" s="71"/>
      <c r="ABU141" s="71"/>
      <c r="ABV141" s="71"/>
      <c r="ABW141" s="71"/>
      <c r="ABX141" s="71"/>
      <c r="ABY141" s="71"/>
      <c r="ABZ141" s="71"/>
      <c r="ACA141" s="71"/>
      <c r="ACB141" s="71"/>
      <c r="ACC141" s="71"/>
      <c r="ACD141" s="71"/>
      <c r="ACE141" s="71"/>
      <c r="ACF141" s="71"/>
      <c r="ACG141" s="71"/>
      <c r="ACH141" s="71"/>
      <c r="ACI141" s="71"/>
      <c r="ACJ141" s="71"/>
      <c r="ACK141" s="71"/>
      <c r="ACL141" s="71"/>
      <c r="ACM141" s="71"/>
      <c r="ACN141" s="71"/>
      <c r="ACO141" s="71"/>
      <c r="ACP141" s="71"/>
      <c r="ACQ141" s="71"/>
      <c r="ACR141" s="71"/>
      <c r="ACS141" s="71"/>
      <c r="ACT141" s="71"/>
      <c r="ACU141" s="71"/>
      <c r="ACV141" s="71"/>
      <c r="ACW141" s="71"/>
      <c r="ACX141" s="71"/>
      <c r="ACY141" s="71"/>
      <c r="ACZ141" s="71"/>
      <c r="ADA141" s="71"/>
      <c r="ADB141" s="71"/>
      <c r="ADC141" s="71"/>
      <c r="ADD141" s="71"/>
      <c r="ADE141" s="71"/>
      <c r="ADF141" s="71"/>
      <c r="ADG141" s="71"/>
      <c r="ADH141" s="71"/>
      <c r="ADI141" s="71"/>
      <c r="ADJ141" s="71"/>
      <c r="ADK141" s="71"/>
      <c r="ADL141" s="71"/>
      <c r="ADM141" s="71"/>
      <c r="ADN141" s="71"/>
      <c r="ADO141" s="71"/>
      <c r="ADP141" s="71"/>
      <c r="ADQ141" s="71"/>
      <c r="ADR141" s="71"/>
      <c r="ADS141" s="71"/>
      <c r="ADT141" s="71"/>
      <c r="ADU141" s="71"/>
      <c r="ADV141" s="71"/>
      <c r="ADW141" s="71"/>
      <c r="ADX141" s="71"/>
      <c r="ADY141" s="71"/>
      <c r="ADZ141" s="71"/>
      <c r="AEA141" s="71"/>
      <c r="AEB141" s="71"/>
      <c r="AEC141" s="71"/>
      <c r="AED141" s="71"/>
      <c r="AEE141" s="71"/>
      <c r="AEF141" s="71"/>
      <c r="AEG141" s="71"/>
      <c r="AEH141" s="71"/>
      <c r="AEI141" s="71"/>
      <c r="AEJ141" s="71"/>
      <c r="AEK141" s="71"/>
      <c r="AEL141" s="71"/>
      <c r="AEM141" s="71"/>
      <c r="AEN141" s="71"/>
      <c r="AEO141" s="71"/>
      <c r="AEP141" s="71"/>
      <c r="AEQ141" s="71"/>
      <c r="AER141" s="71"/>
      <c r="AES141" s="71"/>
      <c r="AET141" s="71"/>
      <c r="AEU141" s="71"/>
      <c r="AEV141" s="71"/>
      <c r="AEW141" s="71"/>
      <c r="AEX141" s="71"/>
      <c r="AEY141" s="71"/>
      <c r="AEZ141" s="71"/>
      <c r="AFA141" s="71"/>
      <c r="AFB141" s="71"/>
      <c r="AFC141" s="71"/>
      <c r="AFD141" s="71"/>
      <c r="AFE141" s="71"/>
      <c r="AFF141" s="71"/>
      <c r="AFG141" s="71"/>
      <c r="AFH141" s="71"/>
      <c r="AFI141" s="71"/>
      <c r="AFJ141" s="71"/>
      <c r="AFK141" s="71"/>
      <c r="AFL141" s="71"/>
      <c r="AFM141" s="71"/>
      <c r="AFN141" s="71"/>
      <c r="AFO141" s="71"/>
      <c r="AFP141" s="71"/>
      <c r="AFQ141" s="71"/>
      <c r="AFR141" s="71"/>
      <c r="AFS141" s="71"/>
      <c r="AFT141" s="71"/>
      <c r="AFU141" s="71"/>
      <c r="AFV141" s="71"/>
      <c r="AFW141" s="71"/>
      <c r="AFX141" s="71"/>
      <c r="AFY141" s="71"/>
      <c r="AFZ141" s="71"/>
      <c r="AGA141" s="71"/>
      <c r="AGB141" s="71"/>
      <c r="AGC141" s="71"/>
      <c r="AGD141" s="71"/>
      <c r="AGE141" s="71"/>
      <c r="AGF141" s="71"/>
      <c r="AGG141" s="71"/>
      <c r="AGH141" s="71"/>
      <c r="AGI141" s="71"/>
      <c r="AGJ141" s="71"/>
      <c r="AGK141" s="71"/>
      <c r="AGL141" s="71"/>
      <c r="AGM141" s="71"/>
      <c r="AGN141" s="71"/>
      <c r="AGO141" s="71"/>
      <c r="AGP141" s="71"/>
      <c r="AGQ141" s="71"/>
      <c r="AGR141" s="71"/>
      <c r="AGS141" s="71"/>
      <c r="AGT141" s="71"/>
      <c r="AGU141" s="71"/>
      <c r="AGV141" s="71"/>
      <c r="AGW141" s="71"/>
      <c r="AGX141" s="71"/>
      <c r="AGY141" s="71"/>
      <c r="AGZ141" s="71"/>
      <c r="AHA141" s="71"/>
      <c r="AHB141" s="71"/>
      <c r="AHC141" s="71"/>
      <c r="AHD141" s="71"/>
      <c r="AHE141" s="71"/>
      <c r="AHF141" s="71"/>
      <c r="AHG141" s="71"/>
      <c r="AHH141" s="71"/>
      <c r="AHI141" s="71"/>
      <c r="AHJ141" s="71"/>
      <c r="AHK141" s="71"/>
      <c r="AHL141" s="71"/>
      <c r="AHM141" s="71"/>
      <c r="AHN141" s="71"/>
      <c r="AHO141" s="71"/>
      <c r="AHP141" s="71"/>
      <c r="AHQ141" s="71"/>
      <c r="AHR141" s="71"/>
      <c r="AHS141" s="71"/>
      <c r="AHT141" s="71"/>
      <c r="AHU141" s="71"/>
      <c r="AHV141" s="71"/>
      <c r="AHW141" s="71"/>
      <c r="AHX141" s="71"/>
      <c r="AHY141" s="71"/>
      <c r="AHZ141" s="71"/>
      <c r="AIA141" s="71"/>
      <c r="AIB141" s="71"/>
      <c r="AIC141" s="71"/>
      <c r="AID141" s="71"/>
      <c r="AIE141" s="71"/>
      <c r="AIF141" s="71"/>
      <c r="AIG141" s="71"/>
      <c r="AIH141" s="71"/>
      <c r="AII141" s="71"/>
      <c r="AIJ141" s="71"/>
      <c r="AIK141" s="71"/>
      <c r="AIL141" s="71"/>
      <c r="AIM141" s="71"/>
      <c r="AIN141" s="71"/>
      <c r="AIO141" s="71"/>
      <c r="AIP141" s="71"/>
      <c r="AIQ141" s="71"/>
      <c r="AIR141" s="71"/>
      <c r="AIS141" s="71"/>
      <c r="AIT141" s="71"/>
      <c r="AIU141" s="71"/>
      <c r="AIV141" s="71"/>
      <c r="AIW141" s="71"/>
      <c r="AIX141" s="71"/>
      <c r="AIY141" s="71"/>
      <c r="AIZ141" s="71"/>
      <c r="AJA141" s="71"/>
      <c r="AJB141" s="71"/>
      <c r="AJC141" s="71"/>
      <c r="AJD141" s="71"/>
      <c r="AJE141" s="71"/>
      <c r="AJF141" s="71"/>
      <c r="AJG141" s="71"/>
      <c r="AJH141" s="71"/>
      <c r="AJI141" s="71"/>
      <c r="AJJ141" s="71"/>
      <c r="AJK141" s="71"/>
      <c r="AJL141" s="71"/>
      <c r="AJM141" s="71"/>
      <c r="AJN141" s="71"/>
      <c r="AJO141" s="71"/>
      <c r="AJP141" s="71"/>
      <c r="AJQ141" s="71"/>
      <c r="AJR141" s="71"/>
      <c r="AJS141" s="71"/>
      <c r="AJT141" s="71"/>
      <c r="AJU141" s="71"/>
      <c r="AJV141" s="71"/>
      <c r="AJW141" s="71"/>
      <c r="AJX141" s="71"/>
      <c r="AJY141" s="71"/>
      <c r="AJZ141" s="71"/>
      <c r="AKA141" s="71"/>
      <c r="AKB141" s="71"/>
      <c r="AKC141" s="71"/>
      <c r="AKD141" s="71"/>
      <c r="AKE141" s="71"/>
      <c r="AKF141" s="71"/>
      <c r="AKG141" s="71"/>
      <c r="AKH141" s="71"/>
      <c r="AKI141" s="71"/>
      <c r="AKJ141" s="71"/>
      <c r="AKK141" s="71"/>
      <c r="AKL141" s="71"/>
      <c r="AKM141" s="71"/>
      <c r="AKN141" s="71"/>
      <c r="AKO141" s="71"/>
      <c r="AKP141" s="71"/>
      <c r="AKQ141" s="71"/>
      <c r="AKR141" s="71"/>
      <c r="AKS141" s="71"/>
      <c r="AKT141" s="71"/>
      <c r="AKU141" s="71"/>
      <c r="AKV141" s="71"/>
      <c r="AKW141" s="71"/>
      <c r="AKX141" s="71"/>
      <c r="AKY141" s="71"/>
      <c r="AKZ141" s="71"/>
      <c r="ALA141" s="71"/>
      <c r="ALB141" s="71"/>
      <c r="ALC141" s="71"/>
      <c r="ALD141" s="71"/>
      <c r="ALE141" s="71"/>
      <c r="ALF141" s="71"/>
      <c r="ALG141" s="71"/>
      <c r="ALH141" s="71"/>
      <c r="ALI141" s="71"/>
      <c r="ALJ141" s="71"/>
      <c r="ALK141" s="71"/>
      <c r="ALL141" s="71"/>
      <c r="ALM141" s="71"/>
      <c r="ALN141" s="71"/>
      <c r="ALO141" s="71"/>
      <c r="ALP141" s="71"/>
      <c r="ALQ141" s="71"/>
      <c r="ALR141" s="71"/>
      <c r="ALS141" s="71"/>
      <c r="ALT141" s="71"/>
      <c r="ALU141" s="71"/>
      <c r="ALV141" s="71"/>
      <c r="ALW141" s="71"/>
      <c r="ALX141" s="71"/>
      <c r="ALY141" s="71"/>
      <c r="ALZ141" s="71"/>
      <c r="AMA141" s="71"/>
      <c r="AMB141" s="71"/>
      <c r="AMC141" s="71"/>
      <c r="AMD141" s="71"/>
      <c r="AME141" s="71"/>
      <c r="AMF141" s="71"/>
      <c r="AMG141" s="71"/>
    </row>
    <row r="142" customFormat="false" ht="15" hidden="false" customHeight="false" outlineLevel="0" collapsed="false">
      <c r="A142" s="68"/>
      <c r="B142" s="68"/>
      <c r="C142" s="48" t="n">
        <f aca="false">IF(F142=F141,C141,IF(F142=(F141+10),C141,(C141+10)))</f>
        <v>340</v>
      </c>
      <c r="D142" s="69" t="s">
        <v>219</v>
      </c>
      <c r="E142" s="50" t="n">
        <f aca="false">IF(C141=C142,IF(AND(I142&lt;&gt;"M",I142&lt;&gt;"m-up"),E141+10,E141),10)</f>
        <v>10</v>
      </c>
      <c r="F142" s="70" t="n">
        <f aca="false">N142+(M142*60)+(L142*3600)</f>
        <v>22498</v>
      </c>
      <c r="G142" s="70" t="str">
        <f aca="false">CONCATENATE(J142,K142,L142)</f>
        <v>201746</v>
      </c>
      <c r="H142" s="70" t="n">
        <f aca="false">593-589</f>
        <v>4</v>
      </c>
      <c r="I142" s="70" t="s">
        <v>0</v>
      </c>
      <c r="J142" s="70" t="n">
        <v>2017</v>
      </c>
      <c r="K142" s="70" t="n">
        <v>4</v>
      </c>
      <c r="L142" s="70" t="n">
        <v>6</v>
      </c>
      <c r="M142" s="70" t="n">
        <v>14</v>
      </c>
      <c r="N142" s="70" t="n">
        <v>58</v>
      </c>
      <c r="O142" s="70" t="n">
        <v>25</v>
      </c>
      <c r="P142" s="70" t="n">
        <v>589</v>
      </c>
      <c r="Q142" s="70" t="n">
        <v>1</v>
      </c>
      <c r="R142" s="70" t="s">
        <v>1</v>
      </c>
      <c r="S142" s="70" t="s">
        <v>2</v>
      </c>
      <c r="T142" s="70"/>
      <c r="U142" s="71"/>
      <c r="WH142" s="71"/>
      <c r="WI142" s="71"/>
      <c r="WJ142" s="71"/>
      <c r="WK142" s="71"/>
      <c r="WL142" s="71"/>
      <c r="WM142" s="71"/>
      <c r="WN142" s="71"/>
      <c r="WO142" s="71"/>
      <c r="WP142" s="71"/>
      <c r="WQ142" s="71"/>
      <c r="WR142" s="71"/>
      <c r="WS142" s="71"/>
      <c r="WT142" s="71"/>
      <c r="WU142" s="71"/>
      <c r="WV142" s="71"/>
      <c r="WW142" s="71"/>
      <c r="WX142" s="71"/>
      <c r="WY142" s="71"/>
      <c r="WZ142" s="71"/>
      <c r="XA142" s="71"/>
      <c r="XB142" s="71"/>
      <c r="XC142" s="71"/>
      <c r="XD142" s="71"/>
      <c r="XE142" s="71"/>
      <c r="XF142" s="71"/>
      <c r="XG142" s="71"/>
      <c r="XH142" s="71"/>
      <c r="XI142" s="71"/>
      <c r="XJ142" s="71"/>
      <c r="XK142" s="71"/>
      <c r="XL142" s="71"/>
      <c r="XM142" s="71"/>
      <c r="XN142" s="71"/>
      <c r="XO142" s="71"/>
      <c r="XP142" s="71"/>
      <c r="XQ142" s="71"/>
      <c r="XR142" s="71"/>
      <c r="XS142" s="71"/>
      <c r="XT142" s="71"/>
      <c r="XU142" s="71"/>
      <c r="XV142" s="71"/>
      <c r="XW142" s="71"/>
      <c r="XX142" s="71"/>
      <c r="XY142" s="71"/>
      <c r="XZ142" s="71"/>
      <c r="YA142" s="71"/>
      <c r="YB142" s="71"/>
      <c r="YC142" s="71"/>
      <c r="YD142" s="71"/>
      <c r="YE142" s="71"/>
      <c r="YF142" s="71"/>
      <c r="YG142" s="71"/>
      <c r="YH142" s="71"/>
      <c r="YI142" s="71"/>
      <c r="YJ142" s="71"/>
      <c r="YK142" s="71"/>
      <c r="YL142" s="71"/>
      <c r="YM142" s="71"/>
      <c r="YN142" s="71"/>
      <c r="YO142" s="71"/>
      <c r="YP142" s="71"/>
      <c r="YQ142" s="71"/>
      <c r="YR142" s="71"/>
      <c r="YS142" s="71"/>
      <c r="YT142" s="71"/>
      <c r="YU142" s="71"/>
      <c r="YV142" s="71"/>
      <c r="YW142" s="71"/>
      <c r="YX142" s="71"/>
      <c r="YY142" s="71"/>
      <c r="YZ142" s="71"/>
      <c r="ZA142" s="71"/>
      <c r="ZB142" s="71"/>
      <c r="ZC142" s="71"/>
      <c r="ZD142" s="71"/>
      <c r="ZE142" s="71"/>
      <c r="ZF142" s="71"/>
      <c r="ZG142" s="71"/>
      <c r="ZH142" s="71"/>
      <c r="ZI142" s="71"/>
      <c r="ZJ142" s="71"/>
      <c r="ZK142" s="71"/>
      <c r="ZL142" s="71"/>
      <c r="ZM142" s="71"/>
      <c r="ZN142" s="71"/>
      <c r="ZO142" s="71"/>
      <c r="ZP142" s="71"/>
      <c r="ZQ142" s="71"/>
      <c r="ZR142" s="71"/>
      <c r="ZS142" s="71"/>
      <c r="ZT142" s="71"/>
      <c r="ZU142" s="71"/>
      <c r="ZV142" s="71"/>
      <c r="ZW142" s="71"/>
      <c r="ZX142" s="71"/>
      <c r="ZY142" s="71"/>
      <c r="ZZ142" s="71"/>
      <c r="AAA142" s="71"/>
      <c r="AAB142" s="71"/>
      <c r="AAC142" s="71"/>
      <c r="AAD142" s="71"/>
      <c r="AAE142" s="71"/>
      <c r="AAF142" s="71"/>
      <c r="AAG142" s="71"/>
      <c r="AAH142" s="71"/>
      <c r="AAI142" s="71"/>
      <c r="AAJ142" s="71"/>
      <c r="AAK142" s="71"/>
      <c r="AAL142" s="71"/>
      <c r="AAM142" s="71"/>
      <c r="AAN142" s="71"/>
      <c r="AAO142" s="71"/>
      <c r="AAP142" s="71"/>
      <c r="AAQ142" s="71"/>
      <c r="AAR142" s="71"/>
      <c r="AAS142" s="71"/>
      <c r="AAT142" s="71"/>
      <c r="AAU142" s="71"/>
      <c r="AAV142" s="71"/>
      <c r="AAW142" s="71"/>
      <c r="AAX142" s="71"/>
      <c r="AAY142" s="71"/>
      <c r="AAZ142" s="71"/>
      <c r="ABA142" s="71"/>
      <c r="ABB142" s="71"/>
      <c r="ABC142" s="71"/>
      <c r="ABD142" s="71"/>
      <c r="ABE142" s="71"/>
      <c r="ABF142" s="71"/>
      <c r="ABG142" s="71"/>
      <c r="ABH142" s="71"/>
      <c r="ABI142" s="71"/>
      <c r="ABJ142" s="71"/>
      <c r="ABK142" s="71"/>
      <c r="ABL142" s="71"/>
      <c r="ABM142" s="71"/>
      <c r="ABN142" s="71"/>
      <c r="ABO142" s="71"/>
      <c r="ABP142" s="71"/>
      <c r="ABQ142" s="71"/>
      <c r="ABR142" s="71"/>
      <c r="ABS142" s="71"/>
      <c r="ABT142" s="71"/>
      <c r="ABU142" s="71"/>
      <c r="ABV142" s="71"/>
      <c r="ABW142" s="71"/>
      <c r="ABX142" s="71"/>
      <c r="ABY142" s="71"/>
      <c r="ABZ142" s="71"/>
      <c r="ACA142" s="71"/>
      <c r="ACB142" s="71"/>
      <c r="ACC142" s="71"/>
      <c r="ACD142" s="71"/>
      <c r="ACE142" s="71"/>
      <c r="ACF142" s="71"/>
      <c r="ACG142" s="71"/>
      <c r="ACH142" s="71"/>
      <c r="ACI142" s="71"/>
      <c r="ACJ142" s="71"/>
      <c r="ACK142" s="71"/>
      <c r="ACL142" s="71"/>
      <c r="ACM142" s="71"/>
      <c r="ACN142" s="71"/>
      <c r="ACO142" s="71"/>
      <c r="ACP142" s="71"/>
      <c r="ACQ142" s="71"/>
      <c r="ACR142" s="71"/>
      <c r="ACS142" s="71"/>
      <c r="ACT142" s="71"/>
      <c r="ACU142" s="71"/>
      <c r="ACV142" s="71"/>
      <c r="ACW142" s="71"/>
      <c r="ACX142" s="71"/>
      <c r="ACY142" s="71"/>
      <c r="ACZ142" s="71"/>
      <c r="ADA142" s="71"/>
      <c r="ADB142" s="71"/>
      <c r="ADC142" s="71"/>
      <c r="ADD142" s="71"/>
      <c r="ADE142" s="71"/>
      <c r="ADF142" s="71"/>
      <c r="ADG142" s="71"/>
      <c r="ADH142" s="71"/>
      <c r="ADI142" s="71"/>
      <c r="ADJ142" s="71"/>
      <c r="ADK142" s="71"/>
      <c r="ADL142" s="71"/>
      <c r="ADM142" s="71"/>
      <c r="ADN142" s="71"/>
      <c r="ADO142" s="71"/>
      <c r="ADP142" s="71"/>
      <c r="ADQ142" s="71"/>
      <c r="ADR142" s="71"/>
      <c r="ADS142" s="71"/>
      <c r="ADT142" s="71"/>
      <c r="ADU142" s="71"/>
      <c r="ADV142" s="71"/>
      <c r="ADW142" s="71"/>
      <c r="ADX142" s="71"/>
      <c r="ADY142" s="71"/>
      <c r="ADZ142" s="71"/>
      <c r="AEA142" s="71"/>
      <c r="AEB142" s="71"/>
      <c r="AEC142" s="71"/>
      <c r="AED142" s="71"/>
      <c r="AEE142" s="71"/>
      <c r="AEF142" s="71"/>
      <c r="AEG142" s="71"/>
      <c r="AEH142" s="71"/>
      <c r="AEI142" s="71"/>
      <c r="AEJ142" s="71"/>
      <c r="AEK142" s="71"/>
      <c r="AEL142" s="71"/>
      <c r="AEM142" s="71"/>
      <c r="AEN142" s="71"/>
      <c r="AEO142" s="71"/>
      <c r="AEP142" s="71"/>
      <c r="AEQ142" s="71"/>
      <c r="AER142" s="71"/>
      <c r="AES142" s="71"/>
      <c r="AET142" s="71"/>
      <c r="AEU142" s="71"/>
      <c r="AEV142" s="71"/>
      <c r="AEW142" s="71"/>
      <c r="AEX142" s="71"/>
      <c r="AEY142" s="71"/>
      <c r="AEZ142" s="71"/>
      <c r="AFA142" s="71"/>
      <c r="AFB142" s="71"/>
      <c r="AFC142" s="71"/>
      <c r="AFD142" s="71"/>
      <c r="AFE142" s="71"/>
      <c r="AFF142" s="71"/>
      <c r="AFG142" s="71"/>
      <c r="AFH142" s="71"/>
      <c r="AFI142" s="71"/>
      <c r="AFJ142" s="71"/>
      <c r="AFK142" s="71"/>
      <c r="AFL142" s="71"/>
      <c r="AFM142" s="71"/>
      <c r="AFN142" s="71"/>
      <c r="AFO142" s="71"/>
      <c r="AFP142" s="71"/>
      <c r="AFQ142" s="71"/>
      <c r="AFR142" s="71"/>
      <c r="AFS142" s="71"/>
      <c r="AFT142" s="71"/>
      <c r="AFU142" s="71"/>
      <c r="AFV142" s="71"/>
      <c r="AFW142" s="71"/>
      <c r="AFX142" s="71"/>
      <c r="AFY142" s="71"/>
      <c r="AFZ142" s="71"/>
      <c r="AGA142" s="71"/>
      <c r="AGB142" s="71"/>
      <c r="AGC142" s="71"/>
      <c r="AGD142" s="71"/>
      <c r="AGE142" s="71"/>
      <c r="AGF142" s="71"/>
      <c r="AGG142" s="71"/>
      <c r="AGH142" s="71"/>
      <c r="AGI142" s="71"/>
      <c r="AGJ142" s="71"/>
      <c r="AGK142" s="71"/>
      <c r="AGL142" s="71"/>
      <c r="AGM142" s="71"/>
      <c r="AGN142" s="71"/>
      <c r="AGO142" s="71"/>
      <c r="AGP142" s="71"/>
      <c r="AGQ142" s="71"/>
      <c r="AGR142" s="71"/>
      <c r="AGS142" s="71"/>
      <c r="AGT142" s="71"/>
      <c r="AGU142" s="71"/>
      <c r="AGV142" s="71"/>
      <c r="AGW142" s="71"/>
      <c r="AGX142" s="71"/>
      <c r="AGY142" s="71"/>
      <c r="AGZ142" s="71"/>
      <c r="AHA142" s="71"/>
      <c r="AHB142" s="71"/>
      <c r="AHC142" s="71"/>
      <c r="AHD142" s="71"/>
      <c r="AHE142" s="71"/>
      <c r="AHF142" s="71"/>
      <c r="AHG142" s="71"/>
      <c r="AHH142" s="71"/>
      <c r="AHI142" s="71"/>
      <c r="AHJ142" s="71"/>
      <c r="AHK142" s="71"/>
      <c r="AHL142" s="71"/>
      <c r="AHM142" s="71"/>
      <c r="AHN142" s="71"/>
      <c r="AHO142" s="71"/>
      <c r="AHP142" s="71"/>
      <c r="AHQ142" s="71"/>
      <c r="AHR142" s="71"/>
      <c r="AHS142" s="71"/>
      <c r="AHT142" s="71"/>
      <c r="AHU142" s="71"/>
      <c r="AHV142" s="71"/>
      <c r="AHW142" s="71"/>
      <c r="AHX142" s="71"/>
      <c r="AHY142" s="71"/>
      <c r="AHZ142" s="71"/>
      <c r="AIA142" s="71"/>
      <c r="AIB142" s="71"/>
      <c r="AIC142" s="71"/>
      <c r="AID142" s="71"/>
      <c r="AIE142" s="71"/>
      <c r="AIF142" s="71"/>
      <c r="AIG142" s="71"/>
      <c r="AIH142" s="71"/>
      <c r="AII142" s="71"/>
      <c r="AIJ142" s="71"/>
      <c r="AIK142" s="71"/>
      <c r="AIL142" s="71"/>
      <c r="AIM142" s="71"/>
      <c r="AIN142" s="71"/>
      <c r="AIO142" s="71"/>
      <c r="AIP142" s="71"/>
      <c r="AIQ142" s="71"/>
      <c r="AIR142" s="71"/>
      <c r="AIS142" s="71"/>
      <c r="AIT142" s="71"/>
      <c r="AIU142" s="71"/>
      <c r="AIV142" s="71"/>
      <c r="AIW142" s="71"/>
      <c r="AIX142" s="71"/>
      <c r="AIY142" s="71"/>
      <c r="AIZ142" s="71"/>
      <c r="AJA142" s="71"/>
      <c r="AJB142" s="71"/>
      <c r="AJC142" s="71"/>
      <c r="AJD142" s="71"/>
      <c r="AJE142" s="71"/>
      <c r="AJF142" s="71"/>
      <c r="AJG142" s="71"/>
      <c r="AJH142" s="71"/>
      <c r="AJI142" s="71"/>
      <c r="AJJ142" s="71"/>
      <c r="AJK142" s="71"/>
      <c r="AJL142" s="71"/>
      <c r="AJM142" s="71"/>
      <c r="AJN142" s="71"/>
      <c r="AJO142" s="71"/>
      <c r="AJP142" s="71"/>
      <c r="AJQ142" s="71"/>
      <c r="AJR142" s="71"/>
      <c r="AJS142" s="71"/>
      <c r="AJT142" s="71"/>
      <c r="AJU142" s="71"/>
      <c r="AJV142" s="71"/>
      <c r="AJW142" s="71"/>
      <c r="AJX142" s="71"/>
      <c r="AJY142" s="71"/>
      <c r="AJZ142" s="71"/>
      <c r="AKA142" s="71"/>
      <c r="AKB142" s="71"/>
      <c r="AKC142" s="71"/>
      <c r="AKD142" s="71"/>
      <c r="AKE142" s="71"/>
      <c r="AKF142" s="71"/>
      <c r="AKG142" s="71"/>
      <c r="AKH142" s="71"/>
      <c r="AKI142" s="71"/>
      <c r="AKJ142" s="71"/>
      <c r="AKK142" s="71"/>
      <c r="AKL142" s="71"/>
      <c r="AKM142" s="71"/>
      <c r="AKN142" s="71"/>
      <c r="AKO142" s="71"/>
      <c r="AKP142" s="71"/>
      <c r="AKQ142" s="71"/>
      <c r="AKR142" s="71"/>
      <c r="AKS142" s="71"/>
      <c r="AKT142" s="71"/>
      <c r="AKU142" s="71"/>
      <c r="AKV142" s="71"/>
      <c r="AKW142" s="71"/>
      <c r="AKX142" s="71"/>
      <c r="AKY142" s="71"/>
      <c r="AKZ142" s="71"/>
      <c r="ALA142" s="71"/>
      <c r="ALB142" s="71"/>
      <c r="ALC142" s="71"/>
      <c r="ALD142" s="71"/>
      <c r="ALE142" s="71"/>
      <c r="ALF142" s="71"/>
      <c r="ALG142" s="71"/>
      <c r="ALH142" s="71"/>
      <c r="ALI142" s="71"/>
      <c r="ALJ142" s="71"/>
      <c r="ALK142" s="71"/>
      <c r="ALL142" s="71"/>
      <c r="ALM142" s="71"/>
      <c r="ALN142" s="71"/>
      <c r="ALO142" s="71"/>
      <c r="ALP142" s="71"/>
      <c r="ALQ142" s="71"/>
      <c r="ALR142" s="71"/>
      <c r="ALS142" s="71"/>
      <c r="ALT142" s="71"/>
      <c r="ALU142" s="71"/>
      <c r="ALV142" s="71"/>
      <c r="ALW142" s="71"/>
      <c r="ALX142" s="71"/>
      <c r="ALY142" s="71"/>
      <c r="ALZ142" s="71"/>
      <c r="AMA142" s="71"/>
      <c r="AMB142" s="71"/>
      <c r="AMC142" s="71"/>
      <c r="AMD142" s="71"/>
      <c r="AME142" s="71"/>
      <c r="AMF142" s="71"/>
      <c r="AMG142" s="71"/>
    </row>
    <row r="143" customFormat="false" ht="15" hidden="false" customHeight="false" outlineLevel="0" collapsed="false">
      <c r="A143" s="68"/>
      <c r="B143" s="68"/>
      <c r="C143" s="48" t="n">
        <f aca="false">IF(F143=F142,C142,IF(F143=(F142+10),C142,(C142+10)))</f>
        <v>350</v>
      </c>
      <c r="D143" s="69" t="s">
        <v>220</v>
      </c>
      <c r="E143" s="50" t="n">
        <f aca="false">IF(C142=C143,IF(AND(I143&lt;&gt;"M",I143&lt;&gt;"m-up"),E142+10,E142),10)</f>
        <v>10</v>
      </c>
      <c r="F143" s="70" t="n">
        <f aca="false">N143+(M143*60)+(L143*3600)</f>
        <v>22510</v>
      </c>
      <c r="G143" s="70" t="str">
        <f aca="false">CONCATENATE(J143,K143,L143)</f>
        <v>201746</v>
      </c>
      <c r="H143" s="70" t="n">
        <f aca="false">783-774</f>
        <v>9</v>
      </c>
      <c r="I143" s="70" t="s">
        <v>0</v>
      </c>
      <c r="J143" s="70" t="n">
        <v>2017</v>
      </c>
      <c r="K143" s="70" t="n">
        <v>4</v>
      </c>
      <c r="L143" s="70" t="n">
        <v>6</v>
      </c>
      <c r="M143" s="70" t="n">
        <v>15</v>
      </c>
      <c r="N143" s="70" t="n">
        <v>10</v>
      </c>
      <c r="O143" s="70" t="n">
        <v>44</v>
      </c>
      <c r="P143" s="70" t="n">
        <v>774</v>
      </c>
      <c r="Q143" s="70" t="n">
        <v>1</v>
      </c>
      <c r="R143" s="70" t="s">
        <v>1</v>
      </c>
      <c r="S143" s="70" t="s">
        <v>2</v>
      </c>
      <c r="T143" s="70"/>
      <c r="U143" s="71" t="s">
        <v>221</v>
      </c>
      <c r="WH143" s="71"/>
      <c r="WI143" s="71"/>
      <c r="WJ143" s="71"/>
      <c r="WK143" s="71"/>
      <c r="WL143" s="71"/>
      <c r="WM143" s="71"/>
      <c r="WN143" s="71"/>
      <c r="WO143" s="71"/>
      <c r="WP143" s="71"/>
      <c r="WQ143" s="71"/>
      <c r="WR143" s="71"/>
      <c r="WS143" s="71"/>
      <c r="WT143" s="71"/>
      <c r="WU143" s="71"/>
      <c r="WV143" s="71"/>
      <c r="WW143" s="71"/>
      <c r="WX143" s="71"/>
      <c r="WY143" s="71"/>
      <c r="WZ143" s="71"/>
      <c r="XA143" s="71"/>
      <c r="XB143" s="71"/>
      <c r="XC143" s="71"/>
      <c r="XD143" s="71"/>
      <c r="XE143" s="71"/>
      <c r="XF143" s="71"/>
      <c r="XG143" s="71"/>
      <c r="XH143" s="71"/>
      <c r="XI143" s="71"/>
      <c r="XJ143" s="71"/>
      <c r="XK143" s="71"/>
      <c r="XL143" s="71"/>
      <c r="XM143" s="71"/>
      <c r="XN143" s="71"/>
      <c r="XO143" s="71"/>
      <c r="XP143" s="71"/>
      <c r="XQ143" s="71"/>
      <c r="XR143" s="71"/>
      <c r="XS143" s="71"/>
      <c r="XT143" s="71"/>
      <c r="XU143" s="71"/>
      <c r="XV143" s="71"/>
      <c r="XW143" s="71"/>
      <c r="XX143" s="71"/>
      <c r="XY143" s="71"/>
      <c r="XZ143" s="71"/>
      <c r="YA143" s="71"/>
      <c r="YB143" s="71"/>
      <c r="YC143" s="71"/>
      <c r="YD143" s="71"/>
      <c r="YE143" s="71"/>
      <c r="YF143" s="71"/>
      <c r="YG143" s="71"/>
      <c r="YH143" s="71"/>
      <c r="YI143" s="71"/>
      <c r="YJ143" s="71"/>
      <c r="YK143" s="71"/>
      <c r="YL143" s="71"/>
      <c r="YM143" s="71"/>
      <c r="YN143" s="71"/>
      <c r="YO143" s="71"/>
      <c r="YP143" s="71"/>
      <c r="YQ143" s="71"/>
      <c r="YR143" s="71"/>
      <c r="YS143" s="71"/>
      <c r="YT143" s="71"/>
      <c r="YU143" s="71"/>
      <c r="YV143" s="71"/>
      <c r="YW143" s="71"/>
      <c r="YX143" s="71"/>
      <c r="YY143" s="71"/>
      <c r="YZ143" s="71"/>
      <c r="ZA143" s="71"/>
      <c r="ZB143" s="71"/>
      <c r="ZC143" s="71"/>
      <c r="ZD143" s="71"/>
      <c r="ZE143" s="71"/>
      <c r="ZF143" s="71"/>
      <c r="ZG143" s="71"/>
      <c r="ZH143" s="71"/>
      <c r="ZI143" s="71"/>
      <c r="ZJ143" s="71"/>
      <c r="ZK143" s="71"/>
      <c r="ZL143" s="71"/>
      <c r="ZM143" s="71"/>
      <c r="ZN143" s="71"/>
      <c r="ZO143" s="71"/>
      <c r="ZP143" s="71"/>
      <c r="ZQ143" s="71"/>
      <c r="ZR143" s="71"/>
      <c r="ZS143" s="71"/>
      <c r="ZT143" s="71"/>
      <c r="ZU143" s="71"/>
      <c r="ZV143" s="71"/>
      <c r="ZW143" s="71"/>
      <c r="ZX143" s="71"/>
      <c r="ZY143" s="71"/>
      <c r="ZZ143" s="71"/>
      <c r="AAA143" s="71"/>
      <c r="AAB143" s="71"/>
      <c r="AAC143" s="71"/>
      <c r="AAD143" s="71"/>
      <c r="AAE143" s="71"/>
      <c r="AAF143" s="71"/>
      <c r="AAG143" s="71"/>
      <c r="AAH143" s="71"/>
      <c r="AAI143" s="71"/>
      <c r="AAJ143" s="71"/>
      <c r="AAK143" s="71"/>
      <c r="AAL143" s="71"/>
      <c r="AAM143" s="71"/>
      <c r="AAN143" s="71"/>
      <c r="AAO143" s="71"/>
      <c r="AAP143" s="71"/>
      <c r="AAQ143" s="71"/>
      <c r="AAR143" s="71"/>
      <c r="AAS143" s="71"/>
      <c r="AAT143" s="71"/>
      <c r="AAU143" s="71"/>
      <c r="AAV143" s="71"/>
      <c r="AAW143" s="71"/>
      <c r="AAX143" s="71"/>
      <c r="AAY143" s="71"/>
      <c r="AAZ143" s="71"/>
      <c r="ABA143" s="71"/>
      <c r="ABB143" s="71"/>
      <c r="ABC143" s="71"/>
      <c r="ABD143" s="71"/>
      <c r="ABE143" s="71"/>
      <c r="ABF143" s="71"/>
      <c r="ABG143" s="71"/>
      <c r="ABH143" s="71"/>
      <c r="ABI143" s="71"/>
      <c r="ABJ143" s="71"/>
      <c r="ABK143" s="71"/>
      <c r="ABL143" s="71"/>
      <c r="ABM143" s="71"/>
      <c r="ABN143" s="71"/>
      <c r="ABO143" s="71"/>
      <c r="ABP143" s="71"/>
      <c r="ABQ143" s="71"/>
      <c r="ABR143" s="71"/>
      <c r="ABS143" s="71"/>
      <c r="ABT143" s="71"/>
      <c r="ABU143" s="71"/>
      <c r="ABV143" s="71"/>
      <c r="ABW143" s="71"/>
      <c r="ABX143" s="71"/>
      <c r="ABY143" s="71"/>
      <c r="ABZ143" s="71"/>
      <c r="ACA143" s="71"/>
      <c r="ACB143" s="71"/>
      <c r="ACC143" s="71"/>
      <c r="ACD143" s="71"/>
      <c r="ACE143" s="71"/>
      <c r="ACF143" s="71"/>
      <c r="ACG143" s="71"/>
      <c r="ACH143" s="71"/>
      <c r="ACI143" s="71"/>
      <c r="ACJ143" s="71"/>
      <c r="ACK143" s="71"/>
      <c r="ACL143" s="71"/>
      <c r="ACM143" s="71"/>
      <c r="ACN143" s="71"/>
      <c r="ACO143" s="71"/>
      <c r="ACP143" s="71"/>
      <c r="ACQ143" s="71"/>
      <c r="ACR143" s="71"/>
      <c r="ACS143" s="71"/>
      <c r="ACT143" s="71"/>
      <c r="ACU143" s="71"/>
      <c r="ACV143" s="71"/>
      <c r="ACW143" s="71"/>
      <c r="ACX143" s="71"/>
      <c r="ACY143" s="71"/>
      <c r="ACZ143" s="71"/>
      <c r="ADA143" s="71"/>
      <c r="ADB143" s="71"/>
      <c r="ADC143" s="71"/>
      <c r="ADD143" s="71"/>
      <c r="ADE143" s="71"/>
      <c r="ADF143" s="71"/>
      <c r="ADG143" s="71"/>
      <c r="ADH143" s="71"/>
      <c r="ADI143" s="71"/>
      <c r="ADJ143" s="71"/>
      <c r="ADK143" s="71"/>
      <c r="ADL143" s="71"/>
      <c r="ADM143" s="71"/>
      <c r="ADN143" s="71"/>
      <c r="ADO143" s="71"/>
      <c r="ADP143" s="71"/>
      <c r="ADQ143" s="71"/>
      <c r="ADR143" s="71"/>
      <c r="ADS143" s="71"/>
      <c r="ADT143" s="71"/>
      <c r="ADU143" s="71"/>
      <c r="ADV143" s="71"/>
      <c r="ADW143" s="71"/>
      <c r="ADX143" s="71"/>
      <c r="ADY143" s="71"/>
      <c r="ADZ143" s="71"/>
      <c r="AEA143" s="71"/>
      <c r="AEB143" s="71"/>
      <c r="AEC143" s="71"/>
      <c r="AED143" s="71"/>
      <c r="AEE143" s="71"/>
      <c r="AEF143" s="71"/>
      <c r="AEG143" s="71"/>
      <c r="AEH143" s="71"/>
      <c r="AEI143" s="71"/>
      <c r="AEJ143" s="71"/>
      <c r="AEK143" s="71"/>
      <c r="AEL143" s="71"/>
      <c r="AEM143" s="71"/>
      <c r="AEN143" s="71"/>
      <c r="AEO143" s="71"/>
      <c r="AEP143" s="71"/>
      <c r="AEQ143" s="71"/>
      <c r="AER143" s="71"/>
      <c r="AES143" s="71"/>
      <c r="AET143" s="71"/>
      <c r="AEU143" s="71"/>
      <c r="AEV143" s="71"/>
      <c r="AEW143" s="71"/>
      <c r="AEX143" s="71"/>
      <c r="AEY143" s="71"/>
      <c r="AEZ143" s="71"/>
      <c r="AFA143" s="71"/>
      <c r="AFB143" s="71"/>
      <c r="AFC143" s="71"/>
      <c r="AFD143" s="71"/>
      <c r="AFE143" s="71"/>
      <c r="AFF143" s="71"/>
      <c r="AFG143" s="71"/>
      <c r="AFH143" s="71"/>
      <c r="AFI143" s="71"/>
      <c r="AFJ143" s="71"/>
      <c r="AFK143" s="71"/>
      <c r="AFL143" s="71"/>
      <c r="AFM143" s="71"/>
      <c r="AFN143" s="71"/>
      <c r="AFO143" s="71"/>
      <c r="AFP143" s="71"/>
      <c r="AFQ143" s="71"/>
      <c r="AFR143" s="71"/>
      <c r="AFS143" s="71"/>
      <c r="AFT143" s="71"/>
      <c r="AFU143" s="71"/>
      <c r="AFV143" s="71"/>
      <c r="AFW143" s="71"/>
      <c r="AFX143" s="71"/>
      <c r="AFY143" s="71"/>
      <c r="AFZ143" s="71"/>
      <c r="AGA143" s="71"/>
      <c r="AGB143" s="71"/>
      <c r="AGC143" s="71"/>
      <c r="AGD143" s="71"/>
      <c r="AGE143" s="71"/>
      <c r="AGF143" s="71"/>
      <c r="AGG143" s="71"/>
      <c r="AGH143" s="71"/>
      <c r="AGI143" s="71"/>
      <c r="AGJ143" s="71"/>
      <c r="AGK143" s="71"/>
      <c r="AGL143" s="71"/>
      <c r="AGM143" s="71"/>
      <c r="AGN143" s="71"/>
      <c r="AGO143" s="71"/>
      <c r="AGP143" s="71"/>
      <c r="AGQ143" s="71"/>
      <c r="AGR143" s="71"/>
      <c r="AGS143" s="71"/>
      <c r="AGT143" s="71"/>
      <c r="AGU143" s="71"/>
      <c r="AGV143" s="71"/>
      <c r="AGW143" s="71"/>
      <c r="AGX143" s="71"/>
      <c r="AGY143" s="71"/>
      <c r="AGZ143" s="71"/>
      <c r="AHA143" s="71"/>
      <c r="AHB143" s="71"/>
      <c r="AHC143" s="71"/>
      <c r="AHD143" s="71"/>
      <c r="AHE143" s="71"/>
      <c r="AHF143" s="71"/>
      <c r="AHG143" s="71"/>
      <c r="AHH143" s="71"/>
      <c r="AHI143" s="71"/>
      <c r="AHJ143" s="71"/>
      <c r="AHK143" s="71"/>
      <c r="AHL143" s="71"/>
      <c r="AHM143" s="71"/>
      <c r="AHN143" s="71"/>
      <c r="AHO143" s="71"/>
      <c r="AHP143" s="71"/>
      <c r="AHQ143" s="71"/>
      <c r="AHR143" s="71"/>
      <c r="AHS143" s="71"/>
      <c r="AHT143" s="71"/>
      <c r="AHU143" s="71"/>
      <c r="AHV143" s="71"/>
      <c r="AHW143" s="71"/>
      <c r="AHX143" s="71"/>
      <c r="AHY143" s="71"/>
      <c r="AHZ143" s="71"/>
      <c r="AIA143" s="71"/>
      <c r="AIB143" s="71"/>
      <c r="AIC143" s="71"/>
      <c r="AID143" s="71"/>
      <c r="AIE143" s="71"/>
      <c r="AIF143" s="71"/>
      <c r="AIG143" s="71"/>
      <c r="AIH143" s="71"/>
      <c r="AII143" s="71"/>
      <c r="AIJ143" s="71"/>
      <c r="AIK143" s="71"/>
      <c r="AIL143" s="71"/>
      <c r="AIM143" s="71"/>
      <c r="AIN143" s="71"/>
      <c r="AIO143" s="71"/>
      <c r="AIP143" s="71"/>
      <c r="AIQ143" s="71"/>
      <c r="AIR143" s="71"/>
      <c r="AIS143" s="71"/>
      <c r="AIT143" s="71"/>
      <c r="AIU143" s="71"/>
      <c r="AIV143" s="71"/>
      <c r="AIW143" s="71"/>
      <c r="AIX143" s="71"/>
      <c r="AIY143" s="71"/>
      <c r="AIZ143" s="71"/>
      <c r="AJA143" s="71"/>
      <c r="AJB143" s="71"/>
      <c r="AJC143" s="71"/>
      <c r="AJD143" s="71"/>
      <c r="AJE143" s="71"/>
      <c r="AJF143" s="71"/>
      <c r="AJG143" s="71"/>
      <c r="AJH143" s="71"/>
      <c r="AJI143" s="71"/>
      <c r="AJJ143" s="71"/>
      <c r="AJK143" s="71"/>
      <c r="AJL143" s="71"/>
      <c r="AJM143" s="71"/>
      <c r="AJN143" s="71"/>
      <c r="AJO143" s="71"/>
      <c r="AJP143" s="71"/>
      <c r="AJQ143" s="71"/>
      <c r="AJR143" s="71"/>
      <c r="AJS143" s="71"/>
      <c r="AJT143" s="71"/>
      <c r="AJU143" s="71"/>
      <c r="AJV143" s="71"/>
      <c r="AJW143" s="71"/>
      <c r="AJX143" s="71"/>
      <c r="AJY143" s="71"/>
      <c r="AJZ143" s="71"/>
      <c r="AKA143" s="71"/>
      <c r="AKB143" s="71"/>
      <c r="AKC143" s="71"/>
      <c r="AKD143" s="71"/>
      <c r="AKE143" s="71"/>
      <c r="AKF143" s="71"/>
      <c r="AKG143" s="71"/>
      <c r="AKH143" s="71"/>
      <c r="AKI143" s="71"/>
      <c r="AKJ143" s="71"/>
      <c r="AKK143" s="71"/>
      <c r="AKL143" s="71"/>
      <c r="AKM143" s="71"/>
      <c r="AKN143" s="71"/>
      <c r="AKO143" s="71"/>
      <c r="AKP143" s="71"/>
      <c r="AKQ143" s="71"/>
      <c r="AKR143" s="71"/>
      <c r="AKS143" s="71"/>
      <c r="AKT143" s="71"/>
      <c r="AKU143" s="71"/>
      <c r="AKV143" s="71"/>
      <c r="AKW143" s="71"/>
      <c r="AKX143" s="71"/>
      <c r="AKY143" s="71"/>
      <c r="AKZ143" s="71"/>
      <c r="ALA143" s="71"/>
      <c r="ALB143" s="71"/>
      <c r="ALC143" s="71"/>
      <c r="ALD143" s="71"/>
      <c r="ALE143" s="71"/>
      <c r="ALF143" s="71"/>
      <c r="ALG143" s="71"/>
      <c r="ALH143" s="71"/>
      <c r="ALI143" s="71"/>
      <c r="ALJ143" s="71"/>
      <c r="ALK143" s="71"/>
      <c r="ALL143" s="71"/>
      <c r="ALM143" s="71"/>
      <c r="ALN143" s="71"/>
      <c r="ALO143" s="71"/>
      <c r="ALP143" s="71"/>
      <c r="ALQ143" s="71"/>
      <c r="ALR143" s="71"/>
      <c r="ALS143" s="71"/>
      <c r="ALT143" s="71"/>
      <c r="ALU143" s="71"/>
      <c r="ALV143" s="71"/>
      <c r="ALW143" s="71"/>
      <c r="ALX143" s="71"/>
      <c r="ALY143" s="71"/>
      <c r="ALZ143" s="71"/>
      <c r="AMA143" s="71"/>
      <c r="AMB143" s="71"/>
      <c r="AMC143" s="71"/>
      <c r="AMD143" s="71"/>
      <c r="AME143" s="71"/>
      <c r="AMF143" s="71"/>
      <c r="AMG143" s="71"/>
    </row>
    <row r="144" customFormat="false" ht="15" hidden="false" customHeight="false" outlineLevel="0" collapsed="false">
      <c r="A144" s="68"/>
      <c r="B144" s="68"/>
      <c r="C144" s="48" t="n">
        <f aca="false">IF(F144=F143,C143,IF(F144=(F143+10),C143,(C143+10)))</f>
        <v>360</v>
      </c>
      <c r="D144" s="69" t="s">
        <v>222</v>
      </c>
      <c r="E144" s="50" t="n">
        <f aca="false">IF(C143=C144,IF(AND(I144&lt;&gt;"M",I144&lt;&gt;"m-up"),E143+10,E143),10)</f>
        <v>10</v>
      </c>
      <c r="F144" s="70" t="n">
        <f aca="false">N144+(M144*60)+(L144*3600)</f>
        <v>22663</v>
      </c>
      <c r="G144" s="70" t="str">
        <f aca="false">CONCATENATE(J144,K144,L144)</f>
        <v>201746</v>
      </c>
      <c r="H144" s="70" t="n">
        <f aca="false">417-398</f>
        <v>19</v>
      </c>
      <c r="I144" s="70" t="s">
        <v>0</v>
      </c>
      <c r="J144" s="70" t="n">
        <v>2017</v>
      </c>
      <c r="K144" s="70" t="n">
        <v>4</v>
      </c>
      <c r="L144" s="70" t="n">
        <v>6</v>
      </c>
      <c r="M144" s="70" t="n">
        <v>17</v>
      </c>
      <c r="N144" s="70" t="n">
        <v>43</v>
      </c>
      <c r="O144" s="70" t="n">
        <v>10</v>
      </c>
      <c r="P144" s="70" t="n">
        <v>398</v>
      </c>
      <c r="Q144" s="70" t="n">
        <v>1</v>
      </c>
      <c r="R144" s="70" t="s">
        <v>1</v>
      </c>
      <c r="S144" s="70" t="s">
        <v>2</v>
      </c>
      <c r="T144" s="70"/>
      <c r="U144" s="71" t="s">
        <v>223</v>
      </c>
      <c r="WH144" s="71"/>
      <c r="WI144" s="71"/>
      <c r="WJ144" s="71"/>
      <c r="WK144" s="71"/>
      <c r="WL144" s="71"/>
      <c r="WM144" s="71"/>
      <c r="WN144" s="71"/>
      <c r="WO144" s="71"/>
      <c r="WP144" s="71"/>
      <c r="WQ144" s="71"/>
      <c r="WR144" s="71"/>
      <c r="WS144" s="71"/>
      <c r="WT144" s="71"/>
      <c r="WU144" s="71"/>
      <c r="WV144" s="71"/>
      <c r="WW144" s="71"/>
      <c r="WX144" s="71"/>
      <c r="WY144" s="71"/>
      <c r="WZ144" s="71"/>
      <c r="XA144" s="71"/>
      <c r="XB144" s="71"/>
      <c r="XC144" s="71"/>
      <c r="XD144" s="71"/>
      <c r="XE144" s="71"/>
      <c r="XF144" s="71"/>
      <c r="XG144" s="71"/>
      <c r="XH144" s="71"/>
      <c r="XI144" s="71"/>
      <c r="XJ144" s="71"/>
      <c r="XK144" s="71"/>
      <c r="XL144" s="71"/>
      <c r="XM144" s="71"/>
      <c r="XN144" s="71"/>
      <c r="XO144" s="71"/>
      <c r="XP144" s="71"/>
      <c r="XQ144" s="71"/>
      <c r="XR144" s="71"/>
      <c r="XS144" s="71"/>
      <c r="XT144" s="71"/>
      <c r="XU144" s="71"/>
      <c r="XV144" s="71"/>
      <c r="XW144" s="71"/>
      <c r="XX144" s="71"/>
      <c r="XY144" s="71"/>
      <c r="XZ144" s="71"/>
      <c r="YA144" s="71"/>
      <c r="YB144" s="71"/>
      <c r="YC144" s="71"/>
      <c r="YD144" s="71"/>
      <c r="YE144" s="71"/>
      <c r="YF144" s="71"/>
      <c r="YG144" s="71"/>
      <c r="YH144" s="71"/>
      <c r="YI144" s="71"/>
      <c r="YJ144" s="71"/>
      <c r="YK144" s="71"/>
      <c r="YL144" s="71"/>
      <c r="YM144" s="71"/>
      <c r="YN144" s="71"/>
      <c r="YO144" s="71"/>
      <c r="YP144" s="71"/>
      <c r="YQ144" s="71"/>
      <c r="YR144" s="71"/>
      <c r="YS144" s="71"/>
      <c r="YT144" s="71"/>
      <c r="YU144" s="71"/>
      <c r="YV144" s="71"/>
      <c r="YW144" s="71"/>
      <c r="YX144" s="71"/>
      <c r="YY144" s="71"/>
      <c r="YZ144" s="71"/>
      <c r="ZA144" s="71"/>
      <c r="ZB144" s="71"/>
      <c r="ZC144" s="71"/>
      <c r="ZD144" s="71"/>
      <c r="ZE144" s="71"/>
      <c r="ZF144" s="71"/>
      <c r="ZG144" s="71"/>
      <c r="ZH144" s="71"/>
      <c r="ZI144" s="71"/>
      <c r="ZJ144" s="71"/>
      <c r="ZK144" s="71"/>
      <c r="ZL144" s="71"/>
      <c r="ZM144" s="71"/>
      <c r="ZN144" s="71"/>
      <c r="ZO144" s="71"/>
      <c r="ZP144" s="71"/>
      <c r="ZQ144" s="71"/>
      <c r="ZR144" s="71"/>
      <c r="ZS144" s="71"/>
      <c r="ZT144" s="71"/>
      <c r="ZU144" s="71"/>
      <c r="ZV144" s="71"/>
      <c r="ZW144" s="71"/>
      <c r="ZX144" s="71"/>
      <c r="ZY144" s="71"/>
      <c r="ZZ144" s="71"/>
      <c r="AAA144" s="71"/>
      <c r="AAB144" s="71"/>
      <c r="AAC144" s="71"/>
      <c r="AAD144" s="71"/>
      <c r="AAE144" s="71"/>
      <c r="AAF144" s="71"/>
      <c r="AAG144" s="71"/>
      <c r="AAH144" s="71"/>
      <c r="AAI144" s="71"/>
      <c r="AAJ144" s="71"/>
      <c r="AAK144" s="71"/>
      <c r="AAL144" s="71"/>
      <c r="AAM144" s="71"/>
      <c r="AAN144" s="71"/>
      <c r="AAO144" s="71"/>
      <c r="AAP144" s="71"/>
      <c r="AAQ144" s="71"/>
      <c r="AAR144" s="71"/>
      <c r="AAS144" s="71"/>
      <c r="AAT144" s="71"/>
      <c r="AAU144" s="71"/>
      <c r="AAV144" s="71"/>
      <c r="AAW144" s="71"/>
      <c r="AAX144" s="71"/>
      <c r="AAY144" s="71"/>
      <c r="AAZ144" s="71"/>
      <c r="ABA144" s="71"/>
      <c r="ABB144" s="71"/>
      <c r="ABC144" s="71"/>
      <c r="ABD144" s="71"/>
      <c r="ABE144" s="71"/>
      <c r="ABF144" s="71"/>
      <c r="ABG144" s="71"/>
      <c r="ABH144" s="71"/>
      <c r="ABI144" s="71"/>
      <c r="ABJ144" s="71"/>
      <c r="ABK144" s="71"/>
      <c r="ABL144" s="71"/>
      <c r="ABM144" s="71"/>
      <c r="ABN144" s="71"/>
      <c r="ABO144" s="71"/>
      <c r="ABP144" s="71"/>
      <c r="ABQ144" s="71"/>
      <c r="ABR144" s="71"/>
      <c r="ABS144" s="71"/>
      <c r="ABT144" s="71"/>
      <c r="ABU144" s="71"/>
      <c r="ABV144" s="71"/>
      <c r="ABW144" s="71"/>
      <c r="ABX144" s="71"/>
      <c r="ABY144" s="71"/>
      <c r="ABZ144" s="71"/>
      <c r="ACA144" s="71"/>
      <c r="ACB144" s="71"/>
      <c r="ACC144" s="71"/>
      <c r="ACD144" s="71"/>
      <c r="ACE144" s="71"/>
      <c r="ACF144" s="71"/>
      <c r="ACG144" s="71"/>
      <c r="ACH144" s="71"/>
      <c r="ACI144" s="71"/>
      <c r="ACJ144" s="71"/>
      <c r="ACK144" s="71"/>
      <c r="ACL144" s="71"/>
      <c r="ACM144" s="71"/>
      <c r="ACN144" s="71"/>
      <c r="ACO144" s="71"/>
      <c r="ACP144" s="71"/>
      <c r="ACQ144" s="71"/>
      <c r="ACR144" s="71"/>
      <c r="ACS144" s="71"/>
      <c r="ACT144" s="71"/>
      <c r="ACU144" s="71"/>
      <c r="ACV144" s="71"/>
      <c r="ACW144" s="71"/>
      <c r="ACX144" s="71"/>
      <c r="ACY144" s="71"/>
      <c r="ACZ144" s="71"/>
      <c r="ADA144" s="71"/>
      <c r="ADB144" s="71"/>
      <c r="ADC144" s="71"/>
      <c r="ADD144" s="71"/>
      <c r="ADE144" s="71"/>
      <c r="ADF144" s="71"/>
      <c r="ADG144" s="71"/>
      <c r="ADH144" s="71"/>
      <c r="ADI144" s="71"/>
      <c r="ADJ144" s="71"/>
      <c r="ADK144" s="71"/>
      <c r="ADL144" s="71"/>
      <c r="ADM144" s="71"/>
      <c r="ADN144" s="71"/>
      <c r="ADO144" s="71"/>
      <c r="ADP144" s="71"/>
      <c r="ADQ144" s="71"/>
      <c r="ADR144" s="71"/>
      <c r="ADS144" s="71"/>
      <c r="ADT144" s="71"/>
      <c r="ADU144" s="71"/>
      <c r="ADV144" s="71"/>
      <c r="ADW144" s="71"/>
      <c r="ADX144" s="71"/>
      <c r="ADY144" s="71"/>
      <c r="ADZ144" s="71"/>
      <c r="AEA144" s="71"/>
      <c r="AEB144" s="71"/>
      <c r="AEC144" s="71"/>
      <c r="AED144" s="71"/>
      <c r="AEE144" s="71"/>
      <c r="AEF144" s="71"/>
      <c r="AEG144" s="71"/>
      <c r="AEH144" s="71"/>
      <c r="AEI144" s="71"/>
      <c r="AEJ144" s="71"/>
      <c r="AEK144" s="71"/>
      <c r="AEL144" s="71"/>
      <c r="AEM144" s="71"/>
      <c r="AEN144" s="71"/>
      <c r="AEO144" s="71"/>
      <c r="AEP144" s="71"/>
      <c r="AEQ144" s="71"/>
      <c r="AER144" s="71"/>
      <c r="AES144" s="71"/>
      <c r="AET144" s="71"/>
      <c r="AEU144" s="71"/>
      <c r="AEV144" s="71"/>
      <c r="AEW144" s="71"/>
      <c r="AEX144" s="71"/>
      <c r="AEY144" s="71"/>
      <c r="AEZ144" s="71"/>
      <c r="AFA144" s="71"/>
      <c r="AFB144" s="71"/>
      <c r="AFC144" s="71"/>
      <c r="AFD144" s="71"/>
      <c r="AFE144" s="71"/>
      <c r="AFF144" s="71"/>
      <c r="AFG144" s="71"/>
      <c r="AFH144" s="71"/>
      <c r="AFI144" s="71"/>
      <c r="AFJ144" s="71"/>
      <c r="AFK144" s="71"/>
      <c r="AFL144" s="71"/>
      <c r="AFM144" s="71"/>
      <c r="AFN144" s="71"/>
      <c r="AFO144" s="71"/>
      <c r="AFP144" s="71"/>
      <c r="AFQ144" s="71"/>
      <c r="AFR144" s="71"/>
      <c r="AFS144" s="71"/>
      <c r="AFT144" s="71"/>
      <c r="AFU144" s="71"/>
      <c r="AFV144" s="71"/>
      <c r="AFW144" s="71"/>
      <c r="AFX144" s="71"/>
      <c r="AFY144" s="71"/>
      <c r="AFZ144" s="71"/>
      <c r="AGA144" s="71"/>
      <c r="AGB144" s="71"/>
      <c r="AGC144" s="71"/>
      <c r="AGD144" s="71"/>
      <c r="AGE144" s="71"/>
      <c r="AGF144" s="71"/>
      <c r="AGG144" s="71"/>
      <c r="AGH144" s="71"/>
      <c r="AGI144" s="71"/>
      <c r="AGJ144" s="71"/>
      <c r="AGK144" s="71"/>
      <c r="AGL144" s="71"/>
      <c r="AGM144" s="71"/>
      <c r="AGN144" s="71"/>
      <c r="AGO144" s="71"/>
      <c r="AGP144" s="71"/>
      <c r="AGQ144" s="71"/>
      <c r="AGR144" s="71"/>
      <c r="AGS144" s="71"/>
      <c r="AGT144" s="71"/>
      <c r="AGU144" s="71"/>
      <c r="AGV144" s="71"/>
      <c r="AGW144" s="71"/>
      <c r="AGX144" s="71"/>
      <c r="AGY144" s="71"/>
      <c r="AGZ144" s="71"/>
      <c r="AHA144" s="71"/>
      <c r="AHB144" s="71"/>
      <c r="AHC144" s="71"/>
      <c r="AHD144" s="71"/>
      <c r="AHE144" s="71"/>
      <c r="AHF144" s="71"/>
      <c r="AHG144" s="71"/>
      <c r="AHH144" s="71"/>
      <c r="AHI144" s="71"/>
      <c r="AHJ144" s="71"/>
      <c r="AHK144" s="71"/>
      <c r="AHL144" s="71"/>
      <c r="AHM144" s="71"/>
      <c r="AHN144" s="71"/>
      <c r="AHO144" s="71"/>
      <c r="AHP144" s="71"/>
      <c r="AHQ144" s="71"/>
      <c r="AHR144" s="71"/>
      <c r="AHS144" s="71"/>
      <c r="AHT144" s="71"/>
      <c r="AHU144" s="71"/>
      <c r="AHV144" s="71"/>
      <c r="AHW144" s="71"/>
      <c r="AHX144" s="71"/>
      <c r="AHY144" s="71"/>
      <c r="AHZ144" s="71"/>
      <c r="AIA144" s="71"/>
      <c r="AIB144" s="71"/>
      <c r="AIC144" s="71"/>
      <c r="AID144" s="71"/>
      <c r="AIE144" s="71"/>
      <c r="AIF144" s="71"/>
      <c r="AIG144" s="71"/>
      <c r="AIH144" s="71"/>
      <c r="AII144" s="71"/>
      <c r="AIJ144" s="71"/>
      <c r="AIK144" s="71"/>
      <c r="AIL144" s="71"/>
      <c r="AIM144" s="71"/>
      <c r="AIN144" s="71"/>
      <c r="AIO144" s="71"/>
      <c r="AIP144" s="71"/>
      <c r="AIQ144" s="71"/>
      <c r="AIR144" s="71"/>
      <c r="AIS144" s="71"/>
      <c r="AIT144" s="71"/>
      <c r="AIU144" s="71"/>
      <c r="AIV144" s="71"/>
      <c r="AIW144" s="71"/>
      <c r="AIX144" s="71"/>
      <c r="AIY144" s="71"/>
      <c r="AIZ144" s="71"/>
      <c r="AJA144" s="71"/>
      <c r="AJB144" s="71"/>
      <c r="AJC144" s="71"/>
      <c r="AJD144" s="71"/>
      <c r="AJE144" s="71"/>
      <c r="AJF144" s="71"/>
      <c r="AJG144" s="71"/>
      <c r="AJH144" s="71"/>
      <c r="AJI144" s="71"/>
      <c r="AJJ144" s="71"/>
      <c r="AJK144" s="71"/>
      <c r="AJL144" s="71"/>
      <c r="AJM144" s="71"/>
      <c r="AJN144" s="71"/>
      <c r="AJO144" s="71"/>
      <c r="AJP144" s="71"/>
      <c r="AJQ144" s="71"/>
      <c r="AJR144" s="71"/>
      <c r="AJS144" s="71"/>
      <c r="AJT144" s="71"/>
      <c r="AJU144" s="71"/>
      <c r="AJV144" s="71"/>
      <c r="AJW144" s="71"/>
      <c r="AJX144" s="71"/>
      <c r="AJY144" s="71"/>
      <c r="AJZ144" s="71"/>
      <c r="AKA144" s="71"/>
      <c r="AKB144" s="71"/>
      <c r="AKC144" s="71"/>
      <c r="AKD144" s="71"/>
      <c r="AKE144" s="71"/>
      <c r="AKF144" s="71"/>
      <c r="AKG144" s="71"/>
      <c r="AKH144" s="71"/>
      <c r="AKI144" s="71"/>
      <c r="AKJ144" s="71"/>
      <c r="AKK144" s="71"/>
      <c r="AKL144" s="71"/>
      <c r="AKM144" s="71"/>
      <c r="AKN144" s="71"/>
      <c r="AKO144" s="71"/>
      <c r="AKP144" s="71"/>
      <c r="AKQ144" s="71"/>
      <c r="AKR144" s="71"/>
      <c r="AKS144" s="71"/>
      <c r="AKT144" s="71"/>
      <c r="AKU144" s="71"/>
      <c r="AKV144" s="71"/>
      <c r="AKW144" s="71"/>
      <c r="AKX144" s="71"/>
      <c r="AKY144" s="71"/>
      <c r="AKZ144" s="71"/>
      <c r="ALA144" s="71"/>
      <c r="ALB144" s="71"/>
      <c r="ALC144" s="71"/>
      <c r="ALD144" s="71"/>
      <c r="ALE144" s="71"/>
      <c r="ALF144" s="71"/>
      <c r="ALG144" s="71"/>
      <c r="ALH144" s="71"/>
      <c r="ALI144" s="71"/>
      <c r="ALJ144" s="71"/>
      <c r="ALK144" s="71"/>
      <c r="ALL144" s="71"/>
      <c r="ALM144" s="71"/>
      <c r="ALN144" s="71"/>
      <c r="ALO144" s="71"/>
      <c r="ALP144" s="71"/>
      <c r="ALQ144" s="71"/>
      <c r="ALR144" s="71"/>
      <c r="ALS144" s="71"/>
      <c r="ALT144" s="71"/>
      <c r="ALU144" s="71"/>
      <c r="ALV144" s="71"/>
      <c r="ALW144" s="71"/>
      <c r="ALX144" s="71"/>
      <c r="ALY144" s="71"/>
      <c r="ALZ144" s="71"/>
      <c r="AMA144" s="71"/>
      <c r="AMB144" s="71"/>
      <c r="AMC144" s="71"/>
      <c r="AMD144" s="71"/>
      <c r="AME144" s="71"/>
      <c r="AMF144" s="71"/>
      <c r="AMG144" s="71"/>
    </row>
    <row r="145" customFormat="false" ht="15" hidden="false" customHeight="false" outlineLevel="0" collapsed="false">
      <c r="A145" s="68"/>
      <c r="B145" s="68"/>
      <c r="C145" s="48" t="n">
        <f aca="false">IF(F145=F144,C144,IF(F145=(F144+10),C144,(C144+10)))</f>
        <v>370</v>
      </c>
      <c r="D145" s="69" t="s">
        <v>224</v>
      </c>
      <c r="E145" s="50" t="n">
        <f aca="false">IF(C144=C145,IF(AND(I145&lt;&gt;"M",I145&lt;&gt;"m-up"),E144+10,E144),10)</f>
        <v>10</v>
      </c>
      <c r="F145" s="70" t="n">
        <f aca="false">N145+(M145*60)+(L145*3600)</f>
        <v>37023</v>
      </c>
      <c r="G145" s="70" t="str">
        <f aca="false">CONCATENATE(J145,K145,L145)</f>
        <v>2017410</v>
      </c>
      <c r="H145" s="70" t="n">
        <v>464</v>
      </c>
      <c r="I145" s="70" t="s">
        <v>17</v>
      </c>
      <c r="J145" s="70" t="n">
        <v>2017</v>
      </c>
      <c r="K145" s="70" t="n">
        <v>4</v>
      </c>
      <c r="L145" s="70" t="n">
        <v>10</v>
      </c>
      <c r="M145" s="70" t="n">
        <v>17</v>
      </c>
      <c r="N145" s="70" t="n">
        <v>3</v>
      </c>
      <c r="O145" s="70" t="n">
        <v>49</v>
      </c>
      <c r="P145" s="70" t="n">
        <v>853</v>
      </c>
      <c r="Q145" s="70" t="n">
        <v>1</v>
      </c>
      <c r="R145" s="70" t="s">
        <v>1</v>
      </c>
      <c r="S145" s="70" t="s">
        <v>2</v>
      </c>
      <c r="T145" s="70"/>
      <c r="U145" s="81" t="s">
        <v>225</v>
      </c>
      <c r="V145" s="81" t="s">
        <v>226</v>
      </c>
      <c r="W145" s="81" t="s">
        <v>227</v>
      </c>
      <c r="X145" s="81" t="s">
        <v>228</v>
      </c>
      <c r="Y145" s="81" t="n">
        <v>21</v>
      </c>
      <c r="WH145" s="71"/>
      <c r="WI145" s="71"/>
      <c r="WJ145" s="71"/>
      <c r="WK145" s="71"/>
      <c r="WL145" s="71"/>
      <c r="WM145" s="71"/>
      <c r="WN145" s="71"/>
      <c r="WO145" s="71"/>
      <c r="WP145" s="71"/>
      <c r="WQ145" s="71"/>
      <c r="WR145" s="71"/>
      <c r="WS145" s="71"/>
      <c r="WT145" s="71"/>
      <c r="WU145" s="71"/>
      <c r="WV145" s="71"/>
      <c r="WW145" s="71"/>
      <c r="WX145" s="71"/>
      <c r="WY145" s="71"/>
      <c r="WZ145" s="71"/>
      <c r="XA145" s="71"/>
      <c r="XB145" s="71"/>
      <c r="XC145" s="71"/>
      <c r="XD145" s="71"/>
      <c r="XE145" s="71"/>
      <c r="XF145" s="71"/>
      <c r="XG145" s="71"/>
      <c r="XH145" s="71"/>
      <c r="XI145" s="71"/>
      <c r="XJ145" s="71"/>
      <c r="XK145" s="71"/>
      <c r="XL145" s="71"/>
      <c r="XM145" s="71"/>
      <c r="XN145" s="71"/>
      <c r="XO145" s="71"/>
      <c r="XP145" s="71"/>
      <c r="XQ145" s="71"/>
      <c r="XR145" s="71"/>
      <c r="XS145" s="71"/>
      <c r="XT145" s="71"/>
      <c r="XU145" s="71"/>
      <c r="XV145" s="71"/>
      <c r="XW145" s="71"/>
      <c r="XX145" s="71"/>
      <c r="XY145" s="71"/>
      <c r="XZ145" s="71"/>
      <c r="YA145" s="71"/>
      <c r="YB145" s="71"/>
      <c r="YC145" s="71"/>
      <c r="YD145" s="71"/>
      <c r="YE145" s="71"/>
      <c r="YF145" s="71"/>
      <c r="YG145" s="71"/>
      <c r="YH145" s="71"/>
      <c r="YI145" s="71"/>
      <c r="YJ145" s="71"/>
      <c r="YK145" s="71"/>
      <c r="YL145" s="71"/>
      <c r="YM145" s="71"/>
      <c r="YN145" s="71"/>
      <c r="YO145" s="71"/>
      <c r="YP145" s="71"/>
      <c r="YQ145" s="71"/>
      <c r="YR145" s="71"/>
      <c r="YS145" s="71"/>
      <c r="YT145" s="71"/>
      <c r="YU145" s="71"/>
      <c r="YV145" s="71"/>
      <c r="YW145" s="71"/>
      <c r="YX145" s="71"/>
      <c r="YY145" s="71"/>
      <c r="YZ145" s="71"/>
      <c r="ZA145" s="71"/>
      <c r="ZB145" s="71"/>
      <c r="ZC145" s="71"/>
      <c r="ZD145" s="71"/>
      <c r="ZE145" s="71"/>
      <c r="ZF145" s="71"/>
      <c r="ZG145" s="71"/>
      <c r="ZH145" s="71"/>
      <c r="ZI145" s="71"/>
      <c r="ZJ145" s="71"/>
      <c r="ZK145" s="71"/>
      <c r="ZL145" s="71"/>
      <c r="ZM145" s="71"/>
      <c r="ZN145" s="71"/>
      <c r="ZO145" s="71"/>
      <c r="ZP145" s="71"/>
      <c r="ZQ145" s="71"/>
      <c r="ZR145" s="71"/>
      <c r="ZS145" s="71"/>
      <c r="ZT145" s="71"/>
      <c r="ZU145" s="71"/>
      <c r="ZV145" s="71"/>
      <c r="ZW145" s="71"/>
      <c r="ZX145" s="71"/>
      <c r="ZY145" s="71"/>
      <c r="ZZ145" s="71"/>
      <c r="AAA145" s="71"/>
      <c r="AAB145" s="71"/>
      <c r="AAC145" s="71"/>
      <c r="AAD145" s="71"/>
      <c r="AAE145" s="71"/>
      <c r="AAF145" s="71"/>
      <c r="AAG145" s="71"/>
      <c r="AAH145" s="71"/>
      <c r="AAI145" s="71"/>
      <c r="AAJ145" s="71"/>
      <c r="AAK145" s="71"/>
      <c r="AAL145" s="71"/>
      <c r="AAM145" s="71"/>
      <c r="AAN145" s="71"/>
      <c r="AAO145" s="71"/>
      <c r="AAP145" s="71"/>
      <c r="AAQ145" s="71"/>
      <c r="AAR145" s="71"/>
      <c r="AAS145" s="71"/>
      <c r="AAT145" s="71"/>
      <c r="AAU145" s="71"/>
      <c r="AAV145" s="71"/>
      <c r="AAW145" s="71"/>
      <c r="AAX145" s="71"/>
      <c r="AAY145" s="71"/>
      <c r="AAZ145" s="71"/>
      <c r="ABA145" s="71"/>
      <c r="ABB145" s="71"/>
      <c r="ABC145" s="71"/>
      <c r="ABD145" s="71"/>
      <c r="ABE145" s="71"/>
      <c r="ABF145" s="71"/>
      <c r="ABG145" s="71"/>
      <c r="ABH145" s="71"/>
      <c r="ABI145" s="71"/>
      <c r="ABJ145" s="71"/>
      <c r="ABK145" s="71"/>
      <c r="ABL145" s="71"/>
      <c r="ABM145" s="71"/>
      <c r="ABN145" s="71"/>
      <c r="ABO145" s="71"/>
      <c r="ABP145" s="71"/>
      <c r="ABQ145" s="71"/>
      <c r="ABR145" s="71"/>
      <c r="ABS145" s="71"/>
      <c r="ABT145" s="71"/>
      <c r="ABU145" s="71"/>
      <c r="ABV145" s="71"/>
      <c r="ABW145" s="71"/>
      <c r="ABX145" s="71"/>
      <c r="ABY145" s="71"/>
      <c r="ABZ145" s="71"/>
      <c r="ACA145" s="71"/>
      <c r="ACB145" s="71"/>
      <c r="ACC145" s="71"/>
      <c r="ACD145" s="71"/>
      <c r="ACE145" s="71"/>
      <c r="ACF145" s="71"/>
      <c r="ACG145" s="71"/>
      <c r="ACH145" s="71"/>
      <c r="ACI145" s="71"/>
      <c r="ACJ145" s="71"/>
      <c r="ACK145" s="71"/>
      <c r="ACL145" s="71"/>
      <c r="ACM145" s="71"/>
      <c r="ACN145" s="71"/>
      <c r="ACO145" s="71"/>
      <c r="ACP145" s="71"/>
      <c r="ACQ145" s="71"/>
      <c r="ACR145" s="71"/>
      <c r="ACS145" s="71"/>
      <c r="ACT145" s="71"/>
      <c r="ACU145" s="71"/>
      <c r="ACV145" s="71"/>
      <c r="ACW145" s="71"/>
      <c r="ACX145" s="71"/>
      <c r="ACY145" s="71"/>
      <c r="ACZ145" s="71"/>
      <c r="ADA145" s="71"/>
      <c r="ADB145" s="71"/>
      <c r="ADC145" s="71"/>
      <c r="ADD145" s="71"/>
      <c r="ADE145" s="71"/>
      <c r="ADF145" s="71"/>
      <c r="ADG145" s="71"/>
      <c r="ADH145" s="71"/>
      <c r="ADI145" s="71"/>
      <c r="ADJ145" s="71"/>
      <c r="ADK145" s="71"/>
      <c r="ADL145" s="71"/>
      <c r="ADM145" s="71"/>
      <c r="ADN145" s="71"/>
      <c r="ADO145" s="71"/>
      <c r="ADP145" s="71"/>
      <c r="ADQ145" s="71"/>
      <c r="ADR145" s="71"/>
      <c r="ADS145" s="71"/>
      <c r="ADT145" s="71"/>
      <c r="ADU145" s="71"/>
      <c r="ADV145" s="71"/>
      <c r="ADW145" s="71"/>
      <c r="ADX145" s="71"/>
      <c r="ADY145" s="71"/>
      <c r="ADZ145" s="71"/>
      <c r="AEA145" s="71"/>
      <c r="AEB145" s="71"/>
      <c r="AEC145" s="71"/>
      <c r="AED145" s="71"/>
      <c r="AEE145" s="71"/>
      <c r="AEF145" s="71"/>
      <c r="AEG145" s="71"/>
      <c r="AEH145" s="71"/>
      <c r="AEI145" s="71"/>
      <c r="AEJ145" s="71"/>
      <c r="AEK145" s="71"/>
      <c r="AEL145" s="71"/>
      <c r="AEM145" s="71"/>
      <c r="AEN145" s="71"/>
      <c r="AEO145" s="71"/>
      <c r="AEP145" s="71"/>
      <c r="AEQ145" s="71"/>
      <c r="AER145" s="71"/>
      <c r="AES145" s="71"/>
      <c r="AET145" s="71"/>
      <c r="AEU145" s="71"/>
      <c r="AEV145" s="71"/>
      <c r="AEW145" s="71"/>
      <c r="AEX145" s="71"/>
      <c r="AEY145" s="71"/>
      <c r="AEZ145" s="71"/>
      <c r="AFA145" s="71"/>
      <c r="AFB145" s="71"/>
      <c r="AFC145" s="71"/>
      <c r="AFD145" s="71"/>
      <c r="AFE145" s="71"/>
      <c r="AFF145" s="71"/>
      <c r="AFG145" s="71"/>
      <c r="AFH145" s="71"/>
      <c r="AFI145" s="71"/>
      <c r="AFJ145" s="71"/>
      <c r="AFK145" s="71"/>
      <c r="AFL145" s="71"/>
      <c r="AFM145" s="71"/>
      <c r="AFN145" s="71"/>
      <c r="AFO145" s="71"/>
      <c r="AFP145" s="71"/>
      <c r="AFQ145" s="71"/>
      <c r="AFR145" s="71"/>
      <c r="AFS145" s="71"/>
      <c r="AFT145" s="71"/>
      <c r="AFU145" s="71"/>
      <c r="AFV145" s="71"/>
      <c r="AFW145" s="71"/>
      <c r="AFX145" s="71"/>
      <c r="AFY145" s="71"/>
      <c r="AFZ145" s="71"/>
      <c r="AGA145" s="71"/>
      <c r="AGB145" s="71"/>
      <c r="AGC145" s="71"/>
      <c r="AGD145" s="71"/>
      <c r="AGE145" s="71"/>
      <c r="AGF145" s="71"/>
      <c r="AGG145" s="71"/>
      <c r="AGH145" s="71"/>
      <c r="AGI145" s="71"/>
      <c r="AGJ145" s="71"/>
      <c r="AGK145" s="71"/>
      <c r="AGL145" s="71"/>
      <c r="AGM145" s="71"/>
      <c r="AGN145" s="71"/>
      <c r="AGO145" s="71"/>
      <c r="AGP145" s="71"/>
      <c r="AGQ145" s="71"/>
      <c r="AGR145" s="71"/>
      <c r="AGS145" s="71"/>
      <c r="AGT145" s="71"/>
      <c r="AGU145" s="71"/>
      <c r="AGV145" s="71"/>
      <c r="AGW145" s="71"/>
      <c r="AGX145" s="71"/>
      <c r="AGY145" s="71"/>
      <c r="AGZ145" s="71"/>
      <c r="AHA145" s="71"/>
      <c r="AHB145" s="71"/>
      <c r="AHC145" s="71"/>
      <c r="AHD145" s="71"/>
      <c r="AHE145" s="71"/>
      <c r="AHF145" s="71"/>
      <c r="AHG145" s="71"/>
      <c r="AHH145" s="71"/>
      <c r="AHI145" s="71"/>
      <c r="AHJ145" s="71"/>
      <c r="AHK145" s="71"/>
      <c r="AHL145" s="71"/>
      <c r="AHM145" s="71"/>
      <c r="AHN145" s="71"/>
      <c r="AHO145" s="71"/>
      <c r="AHP145" s="71"/>
      <c r="AHQ145" s="71"/>
      <c r="AHR145" s="71"/>
      <c r="AHS145" s="71"/>
      <c r="AHT145" s="71"/>
      <c r="AHU145" s="71"/>
      <c r="AHV145" s="71"/>
      <c r="AHW145" s="71"/>
      <c r="AHX145" s="71"/>
      <c r="AHY145" s="71"/>
      <c r="AHZ145" s="71"/>
      <c r="AIA145" s="71"/>
      <c r="AIB145" s="71"/>
      <c r="AIC145" s="71"/>
      <c r="AID145" s="71"/>
      <c r="AIE145" s="71"/>
      <c r="AIF145" s="71"/>
      <c r="AIG145" s="71"/>
      <c r="AIH145" s="71"/>
      <c r="AII145" s="71"/>
      <c r="AIJ145" s="71"/>
      <c r="AIK145" s="71"/>
      <c r="AIL145" s="71"/>
      <c r="AIM145" s="71"/>
      <c r="AIN145" s="71"/>
      <c r="AIO145" s="71"/>
      <c r="AIP145" s="71"/>
      <c r="AIQ145" s="71"/>
      <c r="AIR145" s="71"/>
      <c r="AIS145" s="71"/>
      <c r="AIT145" s="71"/>
      <c r="AIU145" s="71"/>
      <c r="AIV145" s="71"/>
      <c r="AIW145" s="71"/>
      <c r="AIX145" s="71"/>
      <c r="AIY145" s="71"/>
      <c r="AIZ145" s="71"/>
      <c r="AJA145" s="71"/>
      <c r="AJB145" s="71"/>
      <c r="AJC145" s="71"/>
      <c r="AJD145" s="71"/>
      <c r="AJE145" s="71"/>
      <c r="AJF145" s="71"/>
      <c r="AJG145" s="71"/>
      <c r="AJH145" s="71"/>
      <c r="AJI145" s="71"/>
      <c r="AJJ145" s="71"/>
      <c r="AJK145" s="71"/>
      <c r="AJL145" s="71"/>
      <c r="AJM145" s="71"/>
      <c r="AJN145" s="71"/>
      <c r="AJO145" s="71"/>
      <c r="AJP145" s="71"/>
      <c r="AJQ145" s="71"/>
      <c r="AJR145" s="71"/>
      <c r="AJS145" s="71"/>
      <c r="AJT145" s="71"/>
      <c r="AJU145" s="71"/>
      <c r="AJV145" s="71"/>
      <c r="AJW145" s="71"/>
      <c r="AJX145" s="71"/>
      <c r="AJY145" s="71"/>
      <c r="AJZ145" s="71"/>
      <c r="AKA145" s="71"/>
      <c r="AKB145" s="71"/>
      <c r="AKC145" s="71"/>
      <c r="AKD145" s="71"/>
      <c r="AKE145" s="71"/>
      <c r="AKF145" s="71"/>
      <c r="AKG145" s="71"/>
      <c r="AKH145" s="71"/>
      <c r="AKI145" s="71"/>
      <c r="AKJ145" s="71"/>
      <c r="AKK145" s="71"/>
      <c r="AKL145" s="71"/>
      <c r="AKM145" s="71"/>
      <c r="AKN145" s="71"/>
      <c r="AKO145" s="71"/>
      <c r="AKP145" s="71"/>
      <c r="AKQ145" s="71"/>
      <c r="AKR145" s="71"/>
      <c r="AKS145" s="71"/>
      <c r="AKT145" s="71"/>
      <c r="AKU145" s="71"/>
      <c r="AKV145" s="71"/>
      <c r="AKW145" s="71"/>
      <c r="AKX145" s="71"/>
      <c r="AKY145" s="71"/>
      <c r="AKZ145" s="71"/>
      <c r="ALA145" s="71"/>
      <c r="ALB145" s="71"/>
      <c r="ALC145" s="71"/>
      <c r="ALD145" s="71"/>
      <c r="ALE145" s="71"/>
      <c r="ALF145" s="71"/>
      <c r="ALG145" s="71"/>
      <c r="ALH145" s="71"/>
      <c r="ALI145" s="71"/>
      <c r="ALJ145" s="71"/>
      <c r="ALK145" s="71"/>
      <c r="ALL145" s="71"/>
      <c r="ALM145" s="71"/>
      <c r="ALN145" s="71"/>
      <c r="ALO145" s="71"/>
      <c r="ALP145" s="71"/>
      <c r="ALQ145" s="71"/>
      <c r="ALR145" s="71"/>
      <c r="ALS145" s="71"/>
      <c r="ALT145" s="71"/>
      <c r="ALU145" s="71"/>
      <c r="ALV145" s="71"/>
      <c r="ALW145" s="71"/>
      <c r="ALX145" s="71"/>
      <c r="ALY145" s="71"/>
      <c r="ALZ145" s="71"/>
      <c r="AMA145" s="71"/>
      <c r="AMB145" s="71"/>
      <c r="AMC145" s="71"/>
      <c r="AMD145" s="71"/>
      <c r="AME145" s="71"/>
      <c r="AMF145" s="71"/>
      <c r="AMG145" s="71"/>
    </row>
    <row r="146" customFormat="false" ht="15" hidden="false" customHeight="false" outlineLevel="0" collapsed="false">
      <c r="C146" s="48" t="n">
        <f aca="false">IF(F146=F145,C145,IF(F146=(F145+10),C145,(C145+10)))</f>
        <v>370</v>
      </c>
      <c r="D146" s="38" t="s">
        <v>224</v>
      </c>
      <c r="E146" s="50" t="n">
        <f aca="false">IF(C145=C146,IF(AND(I146&lt;&gt;"M",I146&lt;&gt;"m-up"),E145+10,E145),10)</f>
        <v>10</v>
      </c>
      <c r="F146" s="39" t="n">
        <f aca="false">N146+(M146*60)+(L146*3600)</f>
        <v>37023</v>
      </c>
      <c r="G146" s="39" t="str">
        <f aca="false">CONCATENATE(J146,K146,L146)</f>
        <v>2017410</v>
      </c>
      <c r="H146" s="39" t="n">
        <v>0</v>
      </c>
      <c r="I146" s="39" t="s">
        <v>21</v>
      </c>
      <c r="J146" s="39" t="n">
        <v>2017</v>
      </c>
      <c r="K146" s="39" t="n">
        <v>4</v>
      </c>
      <c r="L146" s="39" t="n">
        <v>10</v>
      </c>
      <c r="M146" s="39" t="n">
        <v>17</v>
      </c>
      <c r="N146" s="39" t="n">
        <v>3</v>
      </c>
      <c r="O146" s="39" t="n">
        <v>50</v>
      </c>
      <c r="P146" s="39" t="n">
        <v>118</v>
      </c>
      <c r="Q146" s="39" t="n">
        <v>1</v>
      </c>
      <c r="R146" s="39" t="s">
        <v>1</v>
      </c>
      <c r="S146" s="39" t="s">
        <v>2</v>
      </c>
    </row>
    <row r="147" customFormat="false" ht="15" hidden="false" customHeight="false" outlineLevel="0" collapsed="false">
      <c r="C147" s="48" t="n">
        <f aca="false">IF(F147=F146,C146,IF(F147=(F146+10),C146,(C146+10)))</f>
        <v>370</v>
      </c>
      <c r="D147" s="38" t="s">
        <v>224</v>
      </c>
      <c r="E147" s="50" t="n">
        <f aca="false">IF(C146=C147,IF(AND(I147&lt;&gt;"M",I147&lt;&gt;"m-up"),E146+10,E146),10)</f>
        <v>10</v>
      </c>
      <c r="F147" s="39" t="n">
        <f aca="false">N147+(M147*60)+(L147*3600)</f>
        <v>37023</v>
      </c>
      <c r="G147" s="39" t="str">
        <f aca="false">CONCATENATE(J147,K147,L147)</f>
        <v>2017410</v>
      </c>
      <c r="H147" s="39" t="n">
        <v>0</v>
      </c>
      <c r="I147" s="39" t="s">
        <v>21</v>
      </c>
      <c r="J147" s="39" t="n">
        <v>2017</v>
      </c>
      <c r="K147" s="39" t="n">
        <v>4</v>
      </c>
      <c r="L147" s="39" t="n">
        <v>10</v>
      </c>
      <c r="M147" s="39" t="n">
        <v>17</v>
      </c>
      <c r="N147" s="39" t="n">
        <v>3</v>
      </c>
      <c r="O147" s="39" t="n">
        <v>50</v>
      </c>
      <c r="P147" s="39" t="n">
        <v>151</v>
      </c>
      <c r="Q147" s="39" t="n">
        <v>1</v>
      </c>
      <c r="R147" s="39" t="s">
        <v>1</v>
      </c>
      <c r="S147" s="39" t="s">
        <v>2</v>
      </c>
    </row>
    <row r="148" customFormat="false" ht="15" hidden="false" customHeight="false" outlineLevel="0" collapsed="false">
      <c r="C148" s="48" t="n">
        <f aca="false">IF(F148=F147,C147,IF(F148=(F147+10),C147,(C147+10)))</f>
        <v>370</v>
      </c>
      <c r="D148" s="38" t="s">
        <v>224</v>
      </c>
      <c r="E148" s="50" t="n">
        <f aca="false">IF(C147=C148,IF(AND(I148&lt;&gt;"M",I148&lt;&gt;"m-up"),E147+10,E147),10)</f>
        <v>10</v>
      </c>
      <c r="F148" s="39" t="n">
        <f aca="false">N148+(M148*60)+(L148*3600)</f>
        <v>37023</v>
      </c>
      <c r="G148" s="39" t="str">
        <f aca="false">CONCATENATE(J148,K148,L148)</f>
        <v>2017410</v>
      </c>
      <c r="H148" s="39" t="n">
        <v>0</v>
      </c>
      <c r="I148" s="39" t="s">
        <v>21</v>
      </c>
      <c r="J148" s="39" t="n">
        <v>2017</v>
      </c>
      <c r="K148" s="39" t="n">
        <v>4</v>
      </c>
      <c r="L148" s="39" t="n">
        <v>10</v>
      </c>
      <c r="M148" s="39" t="n">
        <v>17</v>
      </c>
      <c r="N148" s="39" t="n">
        <v>3</v>
      </c>
      <c r="O148" s="39" t="n">
        <v>50</v>
      </c>
      <c r="P148" s="39" t="n">
        <v>275</v>
      </c>
      <c r="Q148" s="39" t="n">
        <v>1</v>
      </c>
      <c r="R148" s="39" t="s">
        <v>1</v>
      </c>
      <c r="S148" s="39" t="s">
        <v>2</v>
      </c>
    </row>
    <row r="149" customFormat="false" ht="15" hidden="false" customHeight="false" outlineLevel="0" collapsed="false">
      <c r="C149" s="48" t="n">
        <f aca="false">IF(F149=F148,C148,IF(F149=(F148+10),C148,(C148+10)))</f>
        <v>370</v>
      </c>
      <c r="D149" s="38" t="s">
        <v>224</v>
      </c>
      <c r="E149" s="50" t="n">
        <f aca="false">IF(C148=C149,IF(AND(I149&lt;&gt;"M",I149&lt;&gt;"m-up"),E148+10,E148),10)</f>
        <v>10</v>
      </c>
      <c r="F149" s="39" t="n">
        <f aca="false">N149+(M149*60)+(L149*3600)</f>
        <v>37023</v>
      </c>
      <c r="G149" s="39" t="str">
        <f aca="false">CONCATENATE(J149,K149,L149)</f>
        <v>2017410</v>
      </c>
      <c r="H149" s="39" t="n">
        <v>0</v>
      </c>
      <c r="I149" s="39" t="s">
        <v>21</v>
      </c>
      <c r="J149" s="39" t="n">
        <v>2017</v>
      </c>
      <c r="K149" s="39" t="n">
        <v>4</v>
      </c>
      <c r="L149" s="39" t="n">
        <v>10</v>
      </c>
      <c r="M149" s="39" t="n">
        <v>17</v>
      </c>
      <c r="N149" s="39" t="n">
        <v>3</v>
      </c>
      <c r="O149" s="39" t="n">
        <v>50</v>
      </c>
      <c r="P149" s="39" t="n">
        <v>295</v>
      </c>
      <c r="Q149" s="39" t="n">
        <v>1</v>
      </c>
      <c r="R149" s="39" t="s">
        <v>1</v>
      </c>
      <c r="S149" s="39" t="s">
        <v>2</v>
      </c>
    </row>
    <row r="150" customFormat="false" ht="15" hidden="false" customHeight="false" outlineLevel="0" collapsed="false">
      <c r="C150" s="48" t="n">
        <f aca="false">IF(F150=F149,C149,IF(F150=(F149+10),C149,(C149+10)))</f>
        <v>370</v>
      </c>
      <c r="D150" s="38" t="s">
        <v>224</v>
      </c>
      <c r="E150" s="50" t="n">
        <f aca="false">IF(C149=C150,IF(AND(I150&lt;&gt;"M",I150&lt;&gt;"m-up"),E149+10,E149),10)</f>
        <v>20</v>
      </c>
      <c r="F150" s="39" t="n">
        <f aca="false">N150+(M150*60)+(L150*3600)</f>
        <v>37023</v>
      </c>
      <c r="G150" s="39" t="str">
        <f aca="false">CONCATENATE(J150,K150,L150)</f>
        <v>2017410</v>
      </c>
      <c r="H150" s="39" t="n">
        <v>12</v>
      </c>
      <c r="I150" s="39" t="s">
        <v>23</v>
      </c>
      <c r="J150" s="39" t="n">
        <v>2017</v>
      </c>
      <c r="K150" s="39" t="n">
        <v>4</v>
      </c>
      <c r="L150" s="39" t="n">
        <v>10</v>
      </c>
      <c r="M150" s="39" t="n">
        <v>17</v>
      </c>
      <c r="N150" s="39" t="n">
        <v>3</v>
      </c>
      <c r="O150" s="39" t="n">
        <v>50</v>
      </c>
      <c r="P150" s="39" t="n">
        <v>328</v>
      </c>
      <c r="Q150" s="39" t="n">
        <v>1</v>
      </c>
      <c r="R150" s="39" t="s">
        <v>1</v>
      </c>
      <c r="S150" s="39" t="s">
        <v>2</v>
      </c>
    </row>
    <row r="151" customFormat="false" ht="15" hidden="false" customHeight="false" outlineLevel="0" collapsed="false">
      <c r="C151" s="48" t="n">
        <f aca="false">IF(F151=F150,C150,IF(F151=(F150+10),C150,(C150+10)))</f>
        <v>370</v>
      </c>
      <c r="D151" s="38" t="s">
        <v>224</v>
      </c>
      <c r="E151" s="50" t="n">
        <f aca="false">IF(C150=C151,IF(AND(I151&lt;&gt;"M",I151&lt;&gt;"m-up"),E150+10,E150),10)</f>
        <v>30</v>
      </c>
      <c r="F151" s="39" t="n">
        <f aca="false">N151+(M151*60)+(L151*3600)</f>
        <v>37023</v>
      </c>
      <c r="G151" s="39" t="str">
        <f aca="false">CONCATENATE(J151,K151,L151)</f>
        <v>2017410</v>
      </c>
      <c r="H151" s="82" t="n">
        <v>11</v>
      </c>
      <c r="I151" s="82" t="s">
        <v>23</v>
      </c>
      <c r="J151" s="39" t="n">
        <v>2017</v>
      </c>
      <c r="K151" s="39" t="n">
        <v>4</v>
      </c>
      <c r="L151" s="39" t="n">
        <v>10</v>
      </c>
      <c r="M151" s="39" t="n">
        <v>17</v>
      </c>
      <c r="N151" s="39" t="n">
        <v>3</v>
      </c>
      <c r="O151" s="39" t="n">
        <v>50</v>
      </c>
      <c r="P151" s="39" t="n">
        <v>353</v>
      </c>
      <c r="Q151" s="82" t="n">
        <v>1</v>
      </c>
      <c r="R151" s="82" t="s">
        <v>1</v>
      </c>
      <c r="S151" s="82" t="s">
        <v>2</v>
      </c>
      <c r="T151" s="82"/>
    </row>
    <row r="152" customFormat="false" ht="15" hidden="false" customHeight="false" outlineLevel="0" collapsed="false">
      <c r="C152" s="48" t="n">
        <f aca="false">IF(F152=F151,C151,IF(F152=(F151+10),C151,(C151+10)))</f>
        <v>370</v>
      </c>
      <c r="D152" s="38" t="s">
        <v>224</v>
      </c>
      <c r="E152" s="50" t="n">
        <f aca="false">IF(C151=C152,IF(AND(I152&lt;&gt;"M",I152&lt;&gt;"m-up"),E151+10,E151),10)</f>
        <v>40</v>
      </c>
      <c r="F152" s="39" t="n">
        <f aca="false">N152+(M152*60)+(L152*3600)</f>
        <v>37023</v>
      </c>
      <c r="G152" s="82" t="str">
        <f aca="false">CONCATENATE(J152,K152,L152)</f>
        <v>2017410</v>
      </c>
      <c r="H152" s="82" t="n">
        <v>9</v>
      </c>
      <c r="I152" s="82" t="s">
        <v>23</v>
      </c>
      <c r="J152" s="82" t="n">
        <v>2017</v>
      </c>
      <c r="K152" s="82" t="n">
        <v>4</v>
      </c>
      <c r="L152" s="82" t="n">
        <v>10</v>
      </c>
      <c r="M152" s="82" t="n">
        <v>17</v>
      </c>
      <c r="N152" s="82" t="n">
        <v>3</v>
      </c>
      <c r="O152" s="82" t="n">
        <v>50</v>
      </c>
      <c r="P152" s="82" t="n">
        <v>382</v>
      </c>
      <c r="Q152" s="82" t="n">
        <v>1</v>
      </c>
      <c r="R152" s="82" t="s">
        <v>1</v>
      </c>
      <c r="S152" s="82" t="s">
        <v>2</v>
      </c>
      <c r="T152" s="82"/>
    </row>
    <row r="153" customFormat="false" ht="15" hidden="false" customHeight="false" outlineLevel="0" collapsed="false">
      <c r="A153" s="68"/>
      <c r="B153" s="68"/>
      <c r="C153" s="48" t="n">
        <f aca="false">IF(F153=F152,C152,IF(F153=(F152+10),C152,(C152+10)))</f>
        <v>380</v>
      </c>
      <c r="D153" s="69" t="s">
        <v>229</v>
      </c>
      <c r="E153" s="50" t="n">
        <f aca="false">IF(C152=C153,IF(AND(I153&lt;&gt;"M",I153&lt;&gt;"m-up"),E152+10,E152),10)</f>
        <v>10</v>
      </c>
      <c r="F153" s="70" t="n">
        <f aca="false">N153+(M153*60)+(L153*3600)</f>
        <v>37030</v>
      </c>
      <c r="G153" s="70" t="str">
        <f aca="false">CONCATENATE(J153,K153,L153)</f>
        <v>2017410</v>
      </c>
      <c r="H153" s="70" t="n">
        <v>0</v>
      </c>
      <c r="I153" s="70" t="s">
        <v>82</v>
      </c>
      <c r="J153" s="70" t="n">
        <v>2017</v>
      </c>
      <c r="K153" s="70" t="n">
        <v>4</v>
      </c>
      <c r="L153" s="70" t="n">
        <v>10</v>
      </c>
      <c r="M153" s="70" t="n">
        <v>17</v>
      </c>
      <c r="N153" s="70" t="n">
        <v>10</v>
      </c>
      <c r="O153" s="70" t="n">
        <v>18</v>
      </c>
      <c r="P153" s="70" t="n">
        <v>80</v>
      </c>
      <c r="Q153" s="70" t="n">
        <v>1</v>
      </c>
      <c r="R153" s="70" t="s">
        <v>62</v>
      </c>
      <c r="S153" s="70" t="s">
        <v>3</v>
      </c>
      <c r="T153" s="70"/>
      <c r="U153" s="71"/>
      <c r="WH153" s="71"/>
      <c r="WI153" s="71"/>
      <c r="WJ153" s="71"/>
      <c r="WK153" s="71"/>
      <c r="WL153" s="71"/>
      <c r="WM153" s="71"/>
      <c r="WN153" s="71"/>
      <c r="WO153" s="71"/>
      <c r="WP153" s="71"/>
      <c r="WQ153" s="71"/>
      <c r="WR153" s="71"/>
      <c r="WS153" s="71"/>
      <c r="WT153" s="71"/>
      <c r="WU153" s="71"/>
      <c r="WV153" s="71"/>
      <c r="WW153" s="71"/>
      <c r="WX153" s="71"/>
      <c r="WY153" s="71"/>
      <c r="WZ153" s="71"/>
      <c r="XA153" s="71"/>
      <c r="XB153" s="71"/>
      <c r="XC153" s="71"/>
      <c r="XD153" s="71"/>
      <c r="XE153" s="71"/>
      <c r="XF153" s="71"/>
      <c r="XG153" s="71"/>
      <c r="XH153" s="71"/>
      <c r="XI153" s="71"/>
      <c r="XJ153" s="71"/>
      <c r="XK153" s="71"/>
      <c r="XL153" s="71"/>
      <c r="XM153" s="71"/>
      <c r="XN153" s="71"/>
      <c r="XO153" s="71"/>
      <c r="XP153" s="71"/>
      <c r="XQ153" s="71"/>
      <c r="XR153" s="71"/>
      <c r="XS153" s="71"/>
      <c r="XT153" s="71"/>
      <c r="XU153" s="71"/>
      <c r="XV153" s="71"/>
      <c r="XW153" s="71"/>
      <c r="XX153" s="71"/>
      <c r="XY153" s="71"/>
      <c r="XZ153" s="71"/>
      <c r="YA153" s="71"/>
      <c r="YB153" s="71"/>
      <c r="YC153" s="71"/>
      <c r="YD153" s="71"/>
      <c r="YE153" s="71"/>
      <c r="YF153" s="71"/>
      <c r="YG153" s="71"/>
      <c r="YH153" s="71"/>
      <c r="YI153" s="71"/>
      <c r="YJ153" s="71"/>
      <c r="YK153" s="71"/>
      <c r="YL153" s="71"/>
      <c r="YM153" s="71"/>
      <c r="YN153" s="71"/>
      <c r="YO153" s="71"/>
      <c r="YP153" s="71"/>
      <c r="YQ153" s="71"/>
      <c r="YR153" s="71"/>
      <c r="YS153" s="71"/>
      <c r="YT153" s="71"/>
      <c r="YU153" s="71"/>
      <c r="YV153" s="71"/>
      <c r="YW153" s="71"/>
      <c r="YX153" s="71"/>
      <c r="YY153" s="71"/>
      <c r="YZ153" s="71"/>
      <c r="ZA153" s="71"/>
      <c r="ZB153" s="71"/>
      <c r="ZC153" s="71"/>
      <c r="ZD153" s="71"/>
      <c r="ZE153" s="71"/>
      <c r="ZF153" s="71"/>
      <c r="ZG153" s="71"/>
      <c r="ZH153" s="71"/>
      <c r="ZI153" s="71"/>
      <c r="ZJ153" s="71"/>
      <c r="ZK153" s="71"/>
      <c r="ZL153" s="71"/>
      <c r="ZM153" s="71"/>
      <c r="ZN153" s="71"/>
      <c r="ZO153" s="71"/>
      <c r="ZP153" s="71"/>
      <c r="ZQ153" s="71"/>
      <c r="ZR153" s="71"/>
      <c r="ZS153" s="71"/>
      <c r="ZT153" s="71"/>
      <c r="ZU153" s="71"/>
      <c r="ZV153" s="71"/>
      <c r="ZW153" s="71"/>
      <c r="ZX153" s="71"/>
      <c r="ZY153" s="71"/>
      <c r="ZZ153" s="71"/>
      <c r="AAA153" s="71"/>
      <c r="AAB153" s="71"/>
      <c r="AAC153" s="71"/>
      <c r="AAD153" s="71"/>
      <c r="AAE153" s="71"/>
      <c r="AAF153" s="71"/>
      <c r="AAG153" s="71"/>
      <c r="AAH153" s="71"/>
      <c r="AAI153" s="71"/>
      <c r="AAJ153" s="71"/>
      <c r="AAK153" s="71"/>
      <c r="AAL153" s="71"/>
      <c r="AAM153" s="71"/>
      <c r="AAN153" s="71"/>
      <c r="AAO153" s="71"/>
      <c r="AAP153" s="71"/>
      <c r="AAQ153" s="71"/>
      <c r="AAR153" s="71"/>
      <c r="AAS153" s="71"/>
      <c r="AAT153" s="71"/>
      <c r="AAU153" s="71"/>
      <c r="AAV153" s="71"/>
      <c r="AAW153" s="71"/>
      <c r="AAX153" s="71"/>
      <c r="AAY153" s="71"/>
      <c r="AAZ153" s="71"/>
      <c r="ABA153" s="71"/>
      <c r="ABB153" s="71"/>
      <c r="ABC153" s="71"/>
      <c r="ABD153" s="71"/>
      <c r="ABE153" s="71"/>
      <c r="ABF153" s="71"/>
      <c r="ABG153" s="71"/>
      <c r="ABH153" s="71"/>
      <c r="ABI153" s="71"/>
      <c r="ABJ153" s="71"/>
      <c r="ABK153" s="71"/>
      <c r="ABL153" s="71"/>
      <c r="ABM153" s="71"/>
      <c r="ABN153" s="71"/>
      <c r="ABO153" s="71"/>
      <c r="ABP153" s="71"/>
      <c r="ABQ153" s="71"/>
      <c r="ABR153" s="71"/>
      <c r="ABS153" s="71"/>
      <c r="ABT153" s="71"/>
      <c r="ABU153" s="71"/>
      <c r="ABV153" s="71"/>
      <c r="ABW153" s="71"/>
      <c r="ABX153" s="71"/>
      <c r="ABY153" s="71"/>
      <c r="ABZ153" s="71"/>
      <c r="ACA153" s="71"/>
      <c r="ACB153" s="71"/>
      <c r="ACC153" s="71"/>
      <c r="ACD153" s="71"/>
      <c r="ACE153" s="71"/>
      <c r="ACF153" s="71"/>
      <c r="ACG153" s="71"/>
      <c r="ACH153" s="71"/>
      <c r="ACI153" s="71"/>
      <c r="ACJ153" s="71"/>
      <c r="ACK153" s="71"/>
      <c r="ACL153" s="71"/>
      <c r="ACM153" s="71"/>
      <c r="ACN153" s="71"/>
      <c r="ACO153" s="71"/>
      <c r="ACP153" s="71"/>
      <c r="ACQ153" s="71"/>
      <c r="ACR153" s="71"/>
      <c r="ACS153" s="71"/>
      <c r="ACT153" s="71"/>
      <c r="ACU153" s="71"/>
      <c r="ACV153" s="71"/>
      <c r="ACW153" s="71"/>
      <c r="ACX153" s="71"/>
      <c r="ACY153" s="71"/>
      <c r="ACZ153" s="71"/>
      <c r="ADA153" s="71"/>
      <c r="ADB153" s="71"/>
      <c r="ADC153" s="71"/>
      <c r="ADD153" s="71"/>
      <c r="ADE153" s="71"/>
      <c r="ADF153" s="71"/>
      <c r="ADG153" s="71"/>
      <c r="ADH153" s="71"/>
      <c r="ADI153" s="71"/>
      <c r="ADJ153" s="71"/>
      <c r="ADK153" s="71"/>
      <c r="ADL153" s="71"/>
      <c r="ADM153" s="71"/>
      <c r="ADN153" s="71"/>
      <c r="ADO153" s="71"/>
      <c r="ADP153" s="71"/>
      <c r="ADQ153" s="71"/>
      <c r="ADR153" s="71"/>
      <c r="ADS153" s="71"/>
      <c r="ADT153" s="71"/>
      <c r="ADU153" s="71"/>
      <c r="ADV153" s="71"/>
      <c r="ADW153" s="71"/>
      <c r="ADX153" s="71"/>
      <c r="ADY153" s="71"/>
      <c r="ADZ153" s="71"/>
      <c r="AEA153" s="71"/>
      <c r="AEB153" s="71"/>
      <c r="AEC153" s="71"/>
      <c r="AED153" s="71"/>
      <c r="AEE153" s="71"/>
      <c r="AEF153" s="71"/>
      <c r="AEG153" s="71"/>
      <c r="AEH153" s="71"/>
      <c r="AEI153" s="71"/>
      <c r="AEJ153" s="71"/>
      <c r="AEK153" s="71"/>
      <c r="AEL153" s="71"/>
      <c r="AEM153" s="71"/>
      <c r="AEN153" s="71"/>
      <c r="AEO153" s="71"/>
      <c r="AEP153" s="71"/>
      <c r="AEQ153" s="71"/>
      <c r="AER153" s="71"/>
      <c r="AES153" s="71"/>
      <c r="AET153" s="71"/>
      <c r="AEU153" s="71"/>
      <c r="AEV153" s="71"/>
      <c r="AEW153" s="71"/>
      <c r="AEX153" s="71"/>
      <c r="AEY153" s="71"/>
      <c r="AEZ153" s="71"/>
      <c r="AFA153" s="71"/>
      <c r="AFB153" s="71"/>
      <c r="AFC153" s="71"/>
      <c r="AFD153" s="71"/>
      <c r="AFE153" s="71"/>
      <c r="AFF153" s="71"/>
      <c r="AFG153" s="71"/>
      <c r="AFH153" s="71"/>
      <c r="AFI153" s="71"/>
      <c r="AFJ153" s="71"/>
      <c r="AFK153" s="71"/>
      <c r="AFL153" s="71"/>
      <c r="AFM153" s="71"/>
      <c r="AFN153" s="71"/>
      <c r="AFO153" s="71"/>
      <c r="AFP153" s="71"/>
      <c r="AFQ153" s="71"/>
      <c r="AFR153" s="71"/>
      <c r="AFS153" s="71"/>
      <c r="AFT153" s="71"/>
      <c r="AFU153" s="71"/>
      <c r="AFV153" s="71"/>
      <c r="AFW153" s="71"/>
      <c r="AFX153" s="71"/>
      <c r="AFY153" s="71"/>
      <c r="AFZ153" s="71"/>
      <c r="AGA153" s="71"/>
      <c r="AGB153" s="71"/>
      <c r="AGC153" s="71"/>
      <c r="AGD153" s="71"/>
      <c r="AGE153" s="71"/>
      <c r="AGF153" s="71"/>
      <c r="AGG153" s="71"/>
      <c r="AGH153" s="71"/>
      <c r="AGI153" s="71"/>
      <c r="AGJ153" s="71"/>
      <c r="AGK153" s="71"/>
      <c r="AGL153" s="71"/>
      <c r="AGM153" s="71"/>
      <c r="AGN153" s="71"/>
      <c r="AGO153" s="71"/>
      <c r="AGP153" s="71"/>
      <c r="AGQ153" s="71"/>
      <c r="AGR153" s="71"/>
      <c r="AGS153" s="71"/>
      <c r="AGT153" s="71"/>
      <c r="AGU153" s="71"/>
      <c r="AGV153" s="71"/>
      <c r="AGW153" s="71"/>
      <c r="AGX153" s="71"/>
      <c r="AGY153" s="71"/>
      <c r="AGZ153" s="71"/>
      <c r="AHA153" s="71"/>
      <c r="AHB153" s="71"/>
      <c r="AHC153" s="71"/>
      <c r="AHD153" s="71"/>
      <c r="AHE153" s="71"/>
      <c r="AHF153" s="71"/>
      <c r="AHG153" s="71"/>
      <c r="AHH153" s="71"/>
      <c r="AHI153" s="71"/>
      <c r="AHJ153" s="71"/>
      <c r="AHK153" s="71"/>
      <c r="AHL153" s="71"/>
      <c r="AHM153" s="71"/>
      <c r="AHN153" s="71"/>
      <c r="AHO153" s="71"/>
      <c r="AHP153" s="71"/>
      <c r="AHQ153" s="71"/>
      <c r="AHR153" s="71"/>
      <c r="AHS153" s="71"/>
      <c r="AHT153" s="71"/>
      <c r="AHU153" s="71"/>
      <c r="AHV153" s="71"/>
      <c r="AHW153" s="71"/>
      <c r="AHX153" s="71"/>
      <c r="AHY153" s="71"/>
      <c r="AHZ153" s="71"/>
      <c r="AIA153" s="71"/>
      <c r="AIB153" s="71"/>
      <c r="AIC153" s="71"/>
      <c r="AID153" s="71"/>
      <c r="AIE153" s="71"/>
      <c r="AIF153" s="71"/>
      <c r="AIG153" s="71"/>
      <c r="AIH153" s="71"/>
      <c r="AII153" s="71"/>
      <c r="AIJ153" s="71"/>
      <c r="AIK153" s="71"/>
      <c r="AIL153" s="71"/>
      <c r="AIM153" s="71"/>
      <c r="AIN153" s="71"/>
      <c r="AIO153" s="71"/>
      <c r="AIP153" s="71"/>
      <c r="AIQ153" s="71"/>
      <c r="AIR153" s="71"/>
      <c r="AIS153" s="71"/>
      <c r="AIT153" s="71"/>
      <c r="AIU153" s="71"/>
      <c r="AIV153" s="71"/>
      <c r="AIW153" s="71"/>
      <c r="AIX153" s="71"/>
      <c r="AIY153" s="71"/>
      <c r="AIZ153" s="71"/>
      <c r="AJA153" s="71"/>
      <c r="AJB153" s="71"/>
      <c r="AJC153" s="71"/>
      <c r="AJD153" s="71"/>
      <c r="AJE153" s="71"/>
      <c r="AJF153" s="71"/>
      <c r="AJG153" s="71"/>
      <c r="AJH153" s="71"/>
      <c r="AJI153" s="71"/>
      <c r="AJJ153" s="71"/>
      <c r="AJK153" s="71"/>
      <c r="AJL153" s="71"/>
      <c r="AJM153" s="71"/>
      <c r="AJN153" s="71"/>
      <c r="AJO153" s="71"/>
      <c r="AJP153" s="71"/>
      <c r="AJQ153" s="71"/>
      <c r="AJR153" s="71"/>
      <c r="AJS153" s="71"/>
      <c r="AJT153" s="71"/>
      <c r="AJU153" s="71"/>
      <c r="AJV153" s="71"/>
      <c r="AJW153" s="71"/>
      <c r="AJX153" s="71"/>
      <c r="AJY153" s="71"/>
      <c r="AJZ153" s="71"/>
      <c r="AKA153" s="71"/>
      <c r="AKB153" s="71"/>
      <c r="AKC153" s="71"/>
      <c r="AKD153" s="71"/>
      <c r="AKE153" s="71"/>
      <c r="AKF153" s="71"/>
      <c r="AKG153" s="71"/>
      <c r="AKH153" s="71"/>
      <c r="AKI153" s="71"/>
      <c r="AKJ153" s="71"/>
      <c r="AKK153" s="71"/>
      <c r="AKL153" s="71"/>
      <c r="AKM153" s="71"/>
      <c r="AKN153" s="71"/>
      <c r="AKO153" s="71"/>
      <c r="AKP153" s="71"/>
      <c r="AKQ153" s="71"/>
      <c r="AKR153" s="71"/>
      <c r="AKS153" s="71"/>
      <c r="AKT153" s="71"/>
      <c r="AKU153" s="71"/>
      <c r="AKV153" s="71"/>
      <c r="AKW153" s="71"/>
      <c r="AKX153" s="71"/>
      <c r="AKY153" s="71"/>
      <c r="AKZ153" s="71"/>
      <c r="ALA153" s="71"/>
      <c r="ALB153" s="71"/>
      <c r="ALC153" s="71"/>
      <c r="ALD153" s="71"/>
      <c r="ALE153" s="71"/>
      <c r="ALF153" s="71"/>
      <c r="ALG153" s="71"/>
      <c r="ALH153" s="71"/>
      <c r="ALI153" s="71"/>
      <c r="ALJ153" s="71"/>
      <c r="ALK153" s="71"/>
      <c r="ALL153" s="71"/>
      <c r="ALM153" s="71"/>
      <c r="ALN153" s="71"/>
      <c r="ALO153" s="71"/>
      <c r="ALP153" s="71"/>
      <c r="ALQ153" s="71"/>
      <c r="ALR153" s="71"/>
      <c r="ALS153" s="71"/>
      <c r="ALT153" s="71"/>
      <c r="ALU153" s="71"/>
      <c r="ALV153" s="71"/>
      <c r="ALW153" s="71"/>
      <c r="ALX153" s="71"/>
      <c r="ALY153" s="71"/>
      <c r="ALZ153" s="71"/>
      <c r="AMA153" s="71"/>
      <c r="AMB153" s="71"/>
      <c r="AMC153" s="71"/>
      <c r="AMD153" s="71"/>
      <c r="AME153" s="71"/>
      <c r="AMF153" s="71"/>
      <c r="AMG153" s="71"/>
    </row>
    <row r="154" customFormat="false" ht="15" hidden="false" customHeight="false" outlineLevel="0" collapsed="false">
      <c r="C154" s="48" t="n">
        <f aca="false">IF(F154=F153,C153,IF(F154=(F153+10),C153,(C153+10)))</f>
        <v>380</v>
      </c>
      <c r="D154" s="38" t="s">
        <v>229</v>
      </c>
      <c r="E154" s="50" t="n">
        <f aca="false">IF(C153=C154,IF(AND(I154&lt;&gt;"M",I154&lt;&gt;"m-up"),E153+10,E153),10)</f>
        <v>20</v>
      </c>
      <c r="F154" s="39" t="n">
        <f aca="false">N154+(M154*60)+(L154*3600)</f>
        <v>37030</v>
      </c>
      <c r="G154" s="39" t="str">
        <f aca="false">CONCATENATE(J154,K154,L154)</f>
        <v>2017410</v>
      </c>
      <c r="H154" s="39" t="n">
        <v>1</v>
      </c>
      <c r="I154" s="39" t="s">
        <v>82</v>
      </c>
      <c r="J154" s="39" t="n">
        <v>2017</v>
      </c>
      <c r="K154" s="39" t="n">
        <v>4</v>
      </c>
      <c r="L154" s="39" t="n">
        <v>10</v>
      </c>
      <c r="M154" s="39" t="n">
        <v>17</v>
      </c>
      <c r="N154" s="39" t="n">
        <v>10</v>
      </c>
      <c r="O154" s="39" t="n">
        <v>18</v>
      </c>
      <c r="P154" s="39" t="n">
        <v>111</v>
      </c>
      <c r="Q154" s="39" t="n">
        <v>1</v>
      </c>
      <c r="R154" s="39" t="s">
        <v>62</v>
      </c>
      <c r="S154" s="39" t="s">
        <v>3</v>
      </c>
    </row>
    <row r="155" customFormat="false" ht="15" hidden="false" customHeight="false" outlineLevel="0" collapsed="false">
      <c r="C155" s="48" t="n">
        <f aca="false">IF(F155=F154,C154,IF(F155=(F154+10),C154,(C154+10)))</f>
        <v>380</v>
      </c>
      <c r="D155" s="38" t="s">
        <v>229</v>
      </c>
      <c r="E155" s="50" t="n">
        <f aca="false">IF(C154=C155,IF(AND(I155&lt;&gt;"M",I155&lt;&gt;"m-up"),E154+10,E154),10)</f>
        <v>30</v>
      </c>
      <c r="F155" s="39" t="n">
        <f aca="false">N155+(M155*60)+(L155*3600)</f>
        <v>37030</v>
      </c>
      <c r="G155" s="39" t="str">
        <f aca="false">CONCATENATE(J155,K155,L155)</f>
        <v>2017410</v>
      </c>
      <c r="H155" s="39" t="n">
        <v>217</v>
      </c>
      <c r="I155" s="39" t="s">
        <v>230</v>
      </c>
      <c r="J155" s="39" t="n">
        <v>2017</v>
      </c>
      <c r="K155" s="39" t="n">
        <v>4</v>
      </c>
      <c r="L155" s="39" t="n">
        <v>10</v>
      </c>
      <c r="M155" s="39" t="n">
        <v>17</v>
      </c>
      <c r="N155" s="39" t="n">
        <v>10</v>
      </c>
      <c r="O155" s="39" t="n">
        <v>18</v>
      </c>
      <c r="P155" s="39" t="n">
        <v>120</v>
      </c>
      <c r="Q155" s="39" t="n">
        <v>1</v>
      </c>
      <c r="R155" s="39" t="s">
        <v>1</v>
      </c>
      <c r="S155" s="39" t="s">
        <v>2</v>
      </c>
      <c r="U155" s="81" t="s">
        <v>231</v>
      </c>
      <c r="V155" s="81" t="s">
        <v>232</v>
      </c>
      <c r="W155" s="83" t="n">
        <v>-26.1407</v>
      </c>
      <c r="X155" s="83" t="n">
        <v>28.0154</v>
      </c>
      <c r="Y155" s="81" t="n">
        <v>50</v>
      </c>
    </row>
    <row r="156" customFormat="false" ht="15" hidden="false" customHeight="false" outlineLevel="0" collapsed="false">
      <c r="C156" s="48" t="n">
        <f aca="false">IF(F156=F155,C155,IF(F156=(F155+10),C155,(C155+10)))</f>
        <v>380</v>
      </c>
      <c r="D156" s="38" t="s">
        <v>229</v>
      </c>
      <c r="E156" s="50" t="n">
        <f aca="false">IF(C155=C156,IF(AND(I156&lt;&gt;"M",I156&lt;&gt;"m-up"),E155+10,E155),10)</f>
        <v>40</v>
      </c>
      <c r="F156" s="39" t="n">
        <f aca="false">N156+(M156*60)+(L156*3600)</f>
        <v>37030</v>
      </c>
      <c r="G156" s="39" t="str">
        <f aca="false">CONCATENATE(J156,K156,L156)</f>
        <v>2017410</v>
      </c>
      <c r="H156" s="39" t="n">
        <f aca="false">233-120</f>
        <v>113</v>
      </c>
      <c r="I156" s="39" t="s">
        <v>230</v>
      </c>
      <c r="J156" s="39" t="n">
        <v>2017</v>
      </c>
      <c r="K156" s="39" t="n">
        <v>4</v>
      </c>
      <c r="L156" s="39" t="n">
        <v>10</v>
      </c>
      <c r="M156" s="39" t="n">
        <v>17</v>
      </c>
      <c r="N156" s="39" t="n">
        <v>10</v>
      </c>
      <c r="O156" s="39" t="n">
        <v>18</v>
      </c>
      <c r="P156" s="39" t="n">
        <v>122</v>
      </c>
      <c r="Q156" s="39" t="n">
        <v>2</v>
      </c>
      <c r="R156" s="39" t="s">
        <v>1</v>
      </c>
      <c r="S156" s="39" t="s">
        <v>2</v>
      </c>
      <c r="U156" s="40" t="s">
        <v>233</v>
      </c>
    </row>
    <row r="157" customFormat="false" ht="15" hidden="false" customHeight="false" outlineLevel="0" collapsed="false">
      <c r="C157" s="48" t="n">
        <f aca="false">IF(F157=F156,C156,IF(F157=(F156+10),C156,(C156+10)))</f>
        <v>380</v>
      </c>
      <c r="D157" s="38" t="s">
        <v>229</v>
      </c>
      <c r="E157" s="50" t="n">
        <f aca="false">IF(C156=C157,IF(AND(I157&lt;&gt;"M",I157&lt;&gt;"m-up"),E156+10,E156),10)</f>
        <v>50</v>
      </c>
      <c r="F157" s="39" t="n">
        <f aca="false">N157+(M157*60)+(L157*3600)</f>
        <v>37030</v>
      </c>
      <c r="G157" s="39" t="str">
        <f aca="false">CONCATENATE(J157,K157,L157)</f>
        <v>2017410</v>
      </c>
      <c r="H157" s="39" t="n">
        <v>244</v>
      </c>
      <c r="I157" s="39" t="s">
        <v>230</v>
      </c>
      <c r="J157" s="39" t="n">
        <v>2017</v>
      </c>
      <c r="K157" s="39" t="n">
        <v>4</v>
      </c>
      <c r="L157" s="39" t="n">
        <v>10</v>
      </c>
      <c r="M157" s="39" t="n">
        <v>17</v>
      </c>
      <c r="N157" s="39" t="n">
        <v>10</v>
      </c>
      <c r="O157" s="39" t="n">
        <v>18</v>
      </c>
      <c r="P157" s="39" t="n">
        <v>123</v>
      </c>
      <c r="Q157" s="39" t="n">
        <v>3</v>
      </c>
      <c r="R157" s="39" t="s">
        <v>1</v>
      </c>
      <c r="S157" s="39" t="s">
        <v>2</v>
      </c>
      <c r="U157" s="40" t="s">
        <v>19</v>
      </c>
    </row>
    <row r="158" customFormat="false" ht="15" hidden="false" customHeight="false" outlineLevel="0" collapsed="false">
      <c r="C158" s="48" t="n">
        <f aca="false">IF(F158=F157,C157,IF(F158=(F157+10),C157,(C157+10)))</f>
        <v>380</v>
      </c>
      <c r="D158" s="38" t="s">
        <v>229</v>
      </c>
      <c r="E158" s="50" t="n">
        <f aca="false">IF(C157=C158,IF(AND(I158&lt;&gt;"M",I158&lt;&gt;"m-up"),E157+10,E157),10)</f>
        <v>60</v>
      </c>
      <c r="F158" s="39" t="n">
        <f aca="false">N158+(M158*60)+(L158*3600)</f>
        <v>37030</v>
      </c>
      <c r="G158" s="39" t="str">
        <f aca="false">CONCATENATE(J158,K158,L158)</f>
        <v>2017410</v>
      </c>
      <c r="H158" s="39" t="n">
        <v>3</v>
      </c>
      <c r="I158" s="39" t="s">
        <v>23</v>
      </c>
      <c r="J158" s="39" t="n">
        <v>2017</v>
      </c>
      <c r="K158" s="39" t="n">
        <v>4</v>
      </c>
      <c r="L158" s="39" t="n">
        <v>10</v>
      </c>
      <c r="M158" s="39" t="n">
        <v>17</v>
      </c>
      <c r="N158" s="39" t="n">
        <v>10</v>
      </c>
      <c r="O158" s="39" t="n">
        <v>18</v>
      </c>
      <c r="P158" s="39" t="n">
        <v>403</v>
      </c>
      <c r="Q158" s="39" t="n">
        <v>3</v>
      </c>
      <c r="R158" s="39" t="s">
        <v>1</v>
      </c>
      <c r="S158" s="39" t="s">
        <v>2</v>
      </c>
    </row>
    <row r="159" customFormat="false" ht="15" hidden="false" customHeight="false" outlineLevel="0" collapsed="false">
      <c r="A159" s="68"/>
      <c r="B159" s="68"/>
      <c r="C159" s="48" t="n">
        <f aca="false">IF(F159=F158,C158,IF(F159=(F158+10),C158,(C158+10)))</f>
        <v>390</v>
      </c>
      <c r="D159" s="69" t="s">
        <v>234</v>
      </c>
      <c r="E159" s="50" t="n">
        <f aca="false">IF(C158=C159,IF(AND(I159&lt;&gt;"M",I159&lt;&gt;"m-up"),E158+10,E158),10)</f>
        <v>10</v>
      </c>
      <c r="F159" s="70" t="n">
        <f aca="false">N159+(M159*60)+(L159*3600)</f>
        <v>44007</v>
      </c>
      <c r="G159" s="70" t="str">
        <f aca="false">CONCATENATE(J159,K159,L159)</f>
        <v>2017512</v>
      </c>
      <c r="H159" s="70" t="n">
        <v>0</v>
      </c>
      <c r="I159" s="70" t="s">
        <v>82</v>
      </c>
      <c r="J159" s="70" t="n">
        <v>2017</v>
      </c>
      <c r="K159" s="70" t="n">
        <v>5</v>
      </c>
      <c r="L159" s="70" t="n">
        <v>12</v>
      </c>
      <c r="M159" s="70" t="n">
        <v>13</v>
      </c>
      <c r="N159" s="70" t="n">
        <v>27</v>
      </c>
      <c r="O159" s="70" t="n">
        <v>56</v>
      </c>
      <c r="P159" s="70" t="n">
        <v>123</v>
      </c>
      <c r="Q159" s="70" t="n">
        <v>1</v>
      </c>
      <c r="R159" s="70" t="s">
        <v>1</v>
      </c>
      <c r="S159" s="70" t="s">
        <v>3</v>
      </c>
      <c r="T159" s="70"/>
      <c r="U159" s="71"/>
      <c r="WH159" s="71"/>
      <c r="WI159" s="71"/>
      <c r="WJ159" s="71"/>
      <c r="WK159" s="71"/>
      <c r="WL159" s="71"/>
      <c r="WM159" s="71"/>
      <c r="WN159" s="71"/>
      <c r="WO159" s="71"/>
      <c r="WP159" s="71"/>
      <c r="WQ159" s="71"/>
      <c r="WR159" s="71"/>
      <c r="WS159" s="71"/>
      <c r="WT159" s="71"/>
      <c r="WU159" s="71"/>
      <c r="WV159" s="71"/>
      <c r="WW159" s="71"/>
      <c r="WX159" s="71"/>
      <c r="WY159" s="71"/>
      <c r="WZ159" s="71"/>
      <c r="XA159" s="71"/>
      <c r="XB159" s="71"/>
      <c r="XC159" s="71"/>
      <c r="XD159" s="71"/>
      <c r="XE159" s="71"/>
      <c r="XF159" s="71"/>
      <c r="XG159" s="71"/>
      <c r="XH159" s="71"/>
      <c r="XI159" s="71"/>
      <c r="XJ159" s="71"/>
      <c r="XK159" s="71"/>
      <c r="XL159" s="71"/>
      <c r="XM159" s="71"/>
      <c r="XN159" s="71"/>
      <c r="XO159" s="71"/>
      <c r="XP159" s="71"/>
      <c r="XQ159" s="71"/>
      <c r="XR159" s="71"/>
      <c r="XS159" s="71"/>
      <c r="XT159" s="71"/>
      <c r="XU159" s="71"/>
      <c r="XV159" s="71"/>
      <c r="XW159" s="71"/>
      <c r="XX159" s="71"/>
      <c r="XY159" s="71"/>
      <c r="XZ159" s="71"/>
      <c r="YA159" s="71"/>
      <c r="YB159" s="71"/>
      <c r="YC159" s="71"/>
      <c r="YD159" s="71"/>
      <c r="YE159" s="71"/>
      <c r="YF159" s="71"/>
      <c r="YG159" s="71"/>
      <c r="YH159" s="71"/>
      <c r="YI159" s="71"/>
      <c r="YJ159" s="71"/>
      <c r="YK159" s="71"/>
      <c r="YL159" s="71"/>
      <c r="YM159" s="71"/>
      <c r="YN159" s="71"/>
      <c r="YO159" s="71"/>
      <c r="YP159" s="71"/>
      <c r="YQ159" s="71"/>
      <c r="YR159" s="71"/>
      <c r="YS159" s="71"/>
      <c r="YT159" s="71"/>
      <c r="YU159" s="71"/>
      <c r="YV159" s="71"/>
      <c r="YW159" s="71"/>
      <c r="YX159" s="71"/>
      <c r="YY159" s="71"/>
      <c r="YZ159" s="71"/>
      <c r="ZA159" s="71"/>
      <c r="ZB159" s="71"/>
      <c r="ZC159" s="71"/>
      <c r="ZD159" s="71"/>
      <c r="ZE159" s="71"/>
      <c r="ZF159" s="71"/>
      <c r="ZG159" s="71"/>
      <c r="ZH159" s="71"/>
      <c r="ZI159" s="71"/>
      <c r="ZJ159" s="71"/>
      <c r="ZK159" s="71"/>
      <c r="ZL159" s="71"/>
      <c r="ZM159" s="71"/>
      <c r="ZN159" s="71"/>
      <c r="ZO159" s="71"/>
      <c r="ZP159" s="71"/>
      <c r="ZQ159" s="71"/>
      <c r="ZR159" s="71"/>
      <c r="ZS159" s="71"/>
      <c r="ZT159" s="71"/>
      <c r="ZU159" s="71"/>
      <c r="ZV159" s="71"/>
      <c r="ZW159" s="71"/>
      <c r="ZX159" s="71"/>
      <c r="ZY159" s="71"/>
      <c r="ZZ159" s="71"/>
      <c r="AAA159" s="71"/>
      <c r="AAB159" s="71"/>
      <c r="AAC159" s="71"/>
      <c r="AAD159" s="71"/>
      <c r="AAE159" s="71"/>
      <c r="AAF159" s="71"/>
      <c r="AAG159" s="71"/>
      <c r="AAH159" s="71"/>
      <c r="AAI159" s="71"/>
      <c r="AAJ159" s="71"/>
      <c r="AAK159" s="71"/>
      <c r="AAL159" s="71"/>
      <c r="AAM159" s="71"/>
      <c r="AAN159" s="71"/>
      <c r="AAO159" s="71"/>
      <c r="AAP159" s="71"/>
      <c r="AAQ159" s="71"/>
      <c r="AAR159" s="71"/>
      <c r="AAS159" s="71"/>
      <c r="AAT159" s="71"/>
      <c r="AAU159" s="71"/>
      <c r="AAV159" s="71"/>
      <c r="AAW159" s="71"/>
      <c r="AAX159" s="71"/>
      <c r="AAY159" s="71"/>
      <c r="AAZ159" s="71"/>
      <c r="ABA159" s="71"/>
      <c r="ABB159" s="71"/>
      <c r="ABC159" s="71"/>
      <c r="ABD159" s="71"/>
      <c r="ABE159" s="71"/>
      <c r="ABF159" s="71"/>
      <c r="ABG159" s="71"/>
      <c r="ABH159" s="71"/>
      <c r="ABI159" s="71"/>
      <c r="ABJ159" s="71"/>
      <c r="ABK159" s="71"/>
      <c r="ABL159" s="71"/>
      <c r="ABM159" s="71"/>
      <c r="ABN159" s="71"/>
      <c r="ABO159" s="71"/>
      <c r="ABP159" s="71"/>
      <c r="ABQ159" s="71"/>
      <c r="ABR159" s="71"/>
      <c r="ABS159" s="71"/>
      <c r="ABT159" s="71"/>
      <c r="ABU159" s="71"/>
      <c r="ABV159" s="71"/>
      <c r="ABW159" s="71"/>
      <c r="ABX159" s="71"/>
      <c r="ABY159" s="71"/>
      <c r="ABZ159" s="71"/>
      <c r="ACA159" s="71"/>
      <c r="ACB159" s="71"/>
      <c r="ACC159" s="71"/>
      <c r="ACD159" s="71"/>
      <c r="ACE159" s="71"/>
      <c r="ACF159" s="71"/>
      <c r="ACG159" s="71"/>
      <c r="ACH159" s="71"/>
      <c r="ACI159" s="71"/>
      <c r="ACJ159" s="71"/>
      <c r="ACK159" s="71"/>
      <c r="ACL159" s="71"/>
      <c r="ACM159" s="71"/>
      <c r="ACN159" s="71"/>
      <c r="ACO159" s="71"/>
      <c r="ACP159" s="71"/>
      <c r="ACQ159" s="71"/>
      <c r="ACR159" s="71"/>
      <c r="ACS159" s="71"/>
      <c r="ACT159" s="71"/>
      <c r="ACU159" s="71"/>
      <c r="ACV159" s="71"/>
      <c r="ACW159" s="71"/>
      <c r="ACX159" s="71"/>
      <c r="ACY159" s="71"/>
      <c r="ACZ159" s="71"/>
      <c r="ADA159" s="71"/>
      <c r="ADB159" s="71"/>
      <c r="ADC159" s="71"/>
      <c r="ADD159" s="71"/>
      <c r="ADE159" s="71"/>
      <c r="ADF159" s="71"/>
      <c r="ADG159" s="71"/>
      <c r="ADH159" s="71"/>
      <c r="ADI159" s="71"/>
      <c r="ADJ159" s="71"/>
      <c r="ADK159" s="71"/>
      <c r="ADL159" s="71"/>
      <c r="ADM159" s="71"/>
      <c r="ADN159" s="71"/>
      <c r="ADO159" s="71"/>
      <c r="ADP159" s="71"/>
      <c r="ADQ159" s="71"/>
      <c r="ADR159" s="71"/>
      <c r="ADS159" s="71"/>
      <c r="ADT159" s="71"/>
      <c r="ADU159" s="71"/>
      <c r="ADV159" s="71"/>
      <c r="ADW159" s="71"/>
      <c r="ADX159" s="71"/>
      <c r="ADY159" s="71"/>
      <c r="ADZ159" s="71"/>
      <c r="AEA159" s="71"/>
      <c r="AEB159" s="71"/>
      <c r="AEC159" s="71"/>
      <c r="AED159" s="71"/>
      <c r="AEE159" s="71"/>
      <c r="AEF159" s="71"/>
      <c r="AEG159" s="71"/>
      <c r="AEH159" s="71"/>
      <c r="AEI159" s="71"/>
      <c r="AEJ159" s="71"/>
      <c r="AEK159" s="71"/>
      <c r="AEL159" s="71"/>
      <c r="AEM159" s="71"/>
      <c r="AEN159" s="71"/>
      <c r="AEO159" s="71"/>
      <c r="AEP159" s="71"/>
      <c r="AEQ159" s="71"/>
      <c r="AER159" s="71"/>
      <c r="AES159" s="71"/>
      <c r="AET159" s="71"/>
      <c r="AEU159" s="71"/>
      <c r="AEV159" s="71"/>
      <c r="AEW159" s="71"/>
      <c r="AEX159" s="71"/>
      <c r="AEY159" s="71"/>
      <c r="AEZ159" s="71"/>
      <c r="AFA159" s="71"/>
      <c r="AFB159" s="71"/>
      <c r="AFC159" s="71"/>
      <c r="AFD159" s="71"/>
      <c r="AFE159" s="71"/>
      <c r="AFF159" s="71"/>
      <c r="AFG159" s="71"/>
      <c r="AFH159" s="71"/>
      <c r="AFI159" s="71"/>
      <c r="AFJ159" s="71"/>
      <c r="AFK159" s="71"/>
      <c r="AFL159" s="71"/>
      <c r="AFM159" s="71"/>
      <c r="AFN159" s="71"/>
      <c r="AFO159" s="71"/>
      <c r="AFP159" s="71"/>
      <c r="AFQ159" s="71"/>
      <c r="AFR159" s="71"/>
      <c r="AFS159" s="71"/>
      <c r="AFT159" s="71"/>
      <c r="AFU159" s="71"/>
      <c r="AFV159" s="71"/>
      <c r="AFW159" s="71"/>
      <c r="AFX159" s="71"/>
      <c r="AFY159" s="71"/>
      <c r="AFZ159" s="71"/>
      <c r="AGA159" s="71"/>
      <c r="AGB159" s="71"/>
      <c r="AGC159" s="71"/>
      <c r="AGD159" s="71"/>
      <c r="AGE159" s="71"/>
      <c r="AGF159" s="71"/>
      <c r="AGG159" s="71"/>
      <c r="AGH159" s="71"/>
      <c r="AGI159" s="71"/>
      <c r="AGJ159" s="71"/>
      <c r="AGK159" s="71"/>
      <c r="AGL159" s="71"/>
      <c r="AGM159" s="71"/>
      <c r="AGN159" s="71"/>
      <c r="AGO159" s="71"/>
      <c r="AGP159" s="71"/>
      <c r="AGQ159" s="71"/>
      <c r="AGR159" s="71"/>
      <c r="AGS159" s="71"/>
      <c r="AGT159" s="71"/>
      <c r="AGU159" s="71"/>
      <c r="AGV159" s="71"/>
      <c r="AGW159" s="71"/>
      <c r="AGX159" s="71"/>
      <c r="AGY159" s="71"/>
      <c r="AGZ159" s="71"/>
      <c r="AHA159" s="71"/>
      <c r="AHB159" s="71"/>
      <c r="AHC159" s="71"/>
      <c r="AHD159" s="71"/>
      <c r="AHE159" s="71"/>
      <c r="AHF159" s="71"/>
      <c r="AHG159" s="71"/>
      <c r="AHH159" s="71"/>
      <c r="AHI159" s="71"/>
      <c r="AHJ159" s="71"/>
      <c r="AHK159" s="71"/>
      <c r="AHL159" s="71"/>
      <c r="AHM159" s="71"/>
      <c r="AHN159" s="71"/>
      <c r="AHO159" s="71"/>
      <c r="AHP159" s="71"/>
      <c r="AHQ159" s="71"/>
      <c r="AHR159" s="71"/>
      <c r="AHS159" s="71"/>
      <c r="AHT159" s="71"/>
      <c r="AHU159" s="71"/>
      <c r="AHV159" s="71"/>
      <c r="AHW159" s="71"/>
      <c r="AHX159" s="71"/>
      <c r="AHY159" s="71"/>
      <c r="AHZ159" s="71"/>
      <c r="AIA159" s="71"/>
      <c r="AIB159" s="71"/>
      <c r="AIC159" s="71"/>
      <c r="AID159" s="71"/>
      <c r="AIE159" s="71"/>
      <c r="AIF159" s="71"/>
      <c r="AIG159" s="71"/>
      <c r="AIH159" s="71"/>
      <c r="AII159" s="71"/>
      <c r="AIJ159" s="71"/>
      <c r="AIK159" s="71"/>
      <c r="AIL159" s="71"/>
      <c r="AIM159" s="71"/>
      <c r="AIN159" s="71"/>
      <c r="AIO159" s="71"/>
      <c r="AIP159" s="71"/>
      <c r="AIQ159" s="71"/>
      <c r="AIR159" s="71"/>
      <c r="AIS159" s="71"/>
      <c r="AIT159" s="71"/>
      <c r="AIU159" s="71"/>
      <c r="AIV159" s="71"/>
      <c r="AIW159" s="71"/>
      <c r="AIX159" s="71"/>
      <c r="AIY159" s="71"/>
      <c r="AIZ159" s="71"/>
      <c r="AJA159" s="71"/>
      <c r="AJB159" s="71"/>
      <c r="AJC159" s="71"/>
      <c r="AJD159" s="71"/>
      <c r="AJE159" s="71"/>
      <c r="AJF159" s="71"/>
      <c r="AJG159" s="71"/>
      <c r="AJH159" s="71"/>
      <c r="AJI159" s="71"/>
      <c r="AJJ159" s="71"/>
      <c r="AJK159" s="71"/>
      <c r="AJL159" s="71"/>
      <c r="AJM159" s="71"/>
      <c r="AJN159" s="71"/>
      <c r="AJO159" s="71"/>
      <c r="AJP159" s="71"/>
      <c r="AJQ159" s="71"/>
      <c r="AJR159" s="71"/>
      <c r="AJS159" s="71"/>
      <c r="AJT159" s="71"/>
      <c r="AJU159" s="71"/>
      <c r="AJV159" s="71"/>
      <c r="AJW159" s="71"/>
      <c r="AJX159" s="71"/>
      <c r="AJY159" s="71"/>
      <c r="AJZ159" s="71"/>
      <c r="AKA159" s="71"/>
      <c r="AKB159" s="71"/>
      <c r="AKC159" s="71"/>
      <c r="AKD159" s="71"/>
      <c r="AKE159" s="71"/>
      <c r="AKF159" s="71"/>
      <c r="AKG159" s="71"/>
      <c r="AKH159" s="71"/>
      <c r="AKI159" s="71"/>
      <c r="AKJ159" s="71"/>
      <c r="AKK159" s="71"/>
      <c r="AKL159" s="71"/>
      <c r="AKM159" s="71"/>
      <c r="AKN159" s="71"/>
      <c r="AKO159" s="71"/>
      <c r="AKP159" s="71"/>
      <c r="AKQ159" s="71"/>
      <c r="AKR159" s="71"/>
      <c r="AKS159" s="71"/>
      <c r="AKT159" s="71"/>
      <c r="AKU159" s="71"/>
      <c r="AKV159" s="71"/>
      <c r="AKW159" s="71"/>
      <c r="AKX159" s="71"/>
      <c r="AKY159" s="71"/>
      <c r="AKZ159" s="71"/>
      <c r="ALA159" s="71"/>
      <c r="ALB159" s="71"/>
      <c r="ALC159" s="71"/>
      <c r="ALD159" s="71"/>
      <c r="ALE159" s="71"/>
      <c r="ALF159" s="71"/>
      <c r="ALG159" s="71"/>
      <c r="ALH159" s="71"/>
      <c r="ALI159" s="71"/>
      <c r="ALJ159" s="71"/>
      <c r="ALK159" s="71"/>
      <c r="ALL159" s="71"/>
      <c r="ALM159" s="71"/>
      <c r="ALN159" s="71"/>
      <c r="ALO159" s="71"/>
      <c r="ALP159" s="71"/>
      <c r="ALQ159" s="71"/>
      <c r="ALR159" s="71"/>
      <c r="ALS159" s="71"/>
      <c r="ALT159" s="71"/>
      <c r="ALU159" s="71"/>
      <c r="ALV159" s="71"/>
      <c r="ALW159" s="71"/>
      <c r="ALX159" s="71"/>
      <c r="ALY159" s="71"/>
      <c r="ALZ159" s="71"/>
      <c r="AMA159" s="71"/>
      <c r="AMB159" s="71"/>
      <c r="AMC159" s="71"/>
      <c r="AMD159" s="71"/>
      <c r="AME159" s="71"/>
      <c r="AMF159" s="71"/>
      <c r="AMG159" s="71"/>
    </row>
    <row r="160" customFormat="false" ht="15" hidden="false" customHeight="false" outlineLevel="0" collapsed="false">
      <c r="C160" s="48" t="n">
        <f aca="false">IF(F160=F159,C159,IF(F160=(F159+10),C159,(C159+10)))</f>
        <v>390</v>
      </c>
      <c r="D160" s="38" t="s">
        <v>234</v>
      </c>
      <c r="E160" s="50" t="n">
        <f aca="false">IF(C159=C160,IF(AND(I160&lt;&gt;"M",I160&lt;&gt;"m-up"),E159+10,E159),10)</f>
        <v>20</v>
      </c>
      <c r="F160" s="39" t="n">
        <f aca="false">N160+(M160*60)+(L160*3600)</f>
        <v>44007</v>
      </c>
      <c r="G160" s="39" t="str">
        <f aca="false">CONCATENATE(J160,K160,L160)</f>
        <v>2017512</v>
      </c>
      <c r="H160" s="39" t="n">
        <v>0</v>
      </c>
      <c r="I160" s="39" t="s">
        <v>82</v>
      </c>
      <c r="J160" s="39" t="n">
        <v>2017</v>
      </c>
      <c r="K160" s="39" t="n">
        <v>5</v>
      </c>
      <c r="L160" s="39" t="n">
        <v>12</v>
      </c>
      <c r="M160" s="39" t="n">
        <v>13</v>
      </c>
      <c r="N160" s="39" t="n">
        <v>27</v>
      </c>
      <c r="O160" s="39" t="n">
        <v>56</v>
      </c>
      <c r="P160" s="39" t="n">
        <v>124</v>
      </c>
      <c r="Q160" s="39" t="n">
        <v>1</v>
      </c>
      <c r="R160" s="39" t="s">
        <v>1</v>
      </c>
      <c r="S160" s="39" t="s">
        <v>3</v>
      </c>
    </row>
    <row r="161" customFormat="false" ht="15" hidden="false" customHeight="false" outlineLevel="0" collapsed="false">
      <c r="C161" s="48" t="n">
        <f aca="false">IF(F161=F160,C160,IF(F161=(F160+10),C160,(C160+10)))</f>
        <v>390</v>
      </c>
      <c r="D161" s="38" t="s">
        <v>234</v>
      </c>
      <c r="E161" s="50" t="n">
        <f aca="false">IF(C160=C161,IF(AND(I161&lt;&gt;"M",I161&lt;&gt;"m-up"),E160+10,E160),10)</f>
        <v>30</v>
      </c>
      <c r="F161" s="39" t="n">
        <f aca="false">N161+(M161*60)+(L161*3600)</f>
        <v>44007</v>
      </c>
      <c r="G161" s="39" t="str">
        <f aca="false">CONCATENATE(J161,K161,L161)</f>
        <v>2017512</v>
      </c>
      <c r="H161" s="39" t="n">
        <f aca="false">339-154</f>
        <v>185</v>
      </c>
      <c r="I161" s="39" t="s">
        <v>17</v>
      </c>
      <c r="J161" s="39" t="n">
        <v>2017</v>
      </c>
      <c r="K161" s="39" t="n">
        <v>5</v>
      </c>
      <c r="L161" s="39" t="n">
        <v>12</v>
      </c>
      <c r="M161" s="39" t="n">
        <v>13</v>
      </c>
      <c r="N161" s="39" t="n">
        <v>27</v>
      </c>
      <c r="O161" s="39" t="n">
        <v>56</v>
      </c>
      <c r="P161" s="39" t="n">
        <v>149</v>
      </c>
      <c r="Q161" s="39" t="n">
        <v>1</v>
      </c>
      <c r="R161" s="39" t="s">
        <v>1</v>
      </c>
      <c r="S161" s="39" t="s">
        <v>2</v>
      </c>
      <c r="U161" s="40" t="s">
        <v>235</v>
      </c>
    </row>
    <row r="162" customFormat="false" ht="15" hidden="false" customHeight="false" outlineLevel="0" collapsed="false">
      <c r="C162" s="48" t="n">
        <f aca="false">IF(F162=F161,C161,IF(F162=(F161+10),C161,(C161+10)))</f>
        <v>390</v>
      </c>
      <c r="D162" s="38" t="s">
        <v>234</v>
      </c>
      <c r="E162" s="50" t="n">
        <f aca="false">IF(C161=C162,IF(AND(I162&lt;&gt;"M",I162&lt;&gt;"m-up"),E161+10,E161),10)</f>
        <v>30</v>
      </c>
      <c r="F162" s="39" t="n">
        <f aca="false">N162+(M162*60)+(L162*3600)</f>
        <v>44007</v>
      </c>
      <c r="G162" s="39" t="str">
        <f aca="false">CONCATENATE(J162,K162,L162)</f>
        <v>2017512</v>
      </c>
      <c r="H162" s="39" t="n">
        <v>0</v>
      </c>
      <c r="I162" s="39" t="s">
        <v>21</v>
      </c>
      <c r="J162" s="39" t="n">
        <v>2017</v>
      </c>
      <c r="K162" s="39" t="n">
        <v>5</v>
      </c>
      <c r="L162" s="39" t="n">
        <v>12</v>
      </c>
      <c r="M162" s="39" t="n">
        <v>13</v>
      </c>
      <c r="N162" s="39" t="n">
        <v>27</v>
      </c>
      <c r="O162" s="39" t="n">
        <v>56</v>
      </c>
      <c r="P162" s="39" t="n">
        <v>157</v>
      </c>
      <c r="Q162" s="39" t="n">
        <v>1</v>
      </c>
      <c r="R162" s="39" t="s">
        <v>1</v>
      </c>
      <c r="S162" s="39" t="s">
        <v>2</v>
      </c>
    </row>
    <row r="163" customFormat="false" ht="15" hidden="false" customHeight="false" outlineLevel="0" collapsed="false">
      <c r="C163" s="48" t="n">
        <f aca="false">IF(F163=F162,C162,IF(F163=(F162+10),C162,(C162+10)))</f>
        <v>390</v>
      </c>
      <c r="D163" s="38" t="s">
        <v>234</v>
      </c>
      <c r="E163" s="50" t="n">
        <f aca="false">IF(C162=C163,IF(AND(I163&lt;&gt;"M",I163&lt;&gt;"m-up"),E162+10,E162),10)</f>
        <v>30</v>
      </c>
      <c r="F163" s="39" t="n">
        <f aca="false">N163+(M163*60)+(L163*3600)</f>
        <v>44007</v>
      </c>
      <c r="G163" s="39" t="str">
        <f aca="false">CONCATENATE(J163,K163,L163)</f>
        <v>2017512</v>
      </c>
      <c r="H163" s="39" t="n">
        <v>0</v>
      </c>
      <c r="I163" s="39" t="s">
        <v>21</v>
      </c>
      <c r="J163" s="39" t="n">
        <v>2017</v>
      </c>
      <c r="K163" s="39" t="n">
        <v>5</v>
      </c>
      <c r="L163" s="39" t="n">
        <v>12</v>
      </c>
      <c r="M163" s="39" t="n">
        <v>13</v>
      </c>
      <c r="N163" s="39" t="n">
        <v>27</v>
      </c>
      <c r="O163" s="39" t="n">
        <v>56</v>
      </c>
      <c r="P163" s="39" t="n">
        <v>161</v>
      </c>
      <c r="Q163" s="39" t="n">
        <v>1</v>
      </c>
      <c r="R163" s="39" t="s">
        <v>1</v>
      </c>
      <c r="S163" s="39" t="s">
        <v>2</v>
      </c>
    </row>
    <row r="164" customFormat="false" ht="15" hidden="false" customHeight="false" outlineLevel="0" collapsed="false">
      <c r="C164" s="48" t="n">
        <f aca="false">IF(F164=F163,C163,IF(F164=(F163+10),C163,(C163+10)))</f>
        <v>390</v>
      </c>
      <c r="D164" s="38" t="s">
        <v>234</v>
      </c>
      <c r="E164" s="50" t="n">
        <f aca="false">IF(C163=C164,IF(AND(I164&lt;&gt;"M",I164&lt;&gt;"m-up"),E163+10,E163),10)</f>
        <v>30</v>
      </c>
      <c r="F164" s="39" t="n">
        <f aca="false">N164+(M164*60)+(L164*3600)</f>
        <v>44007</v>
      </c>
      <c r="G164" s="39" t="str">
        <f aca="false">CONCATENATE(J164,K164,L164)</f>
        <v>2017512</v>
      </c>
      <c r="H164" s="39" t="n">
        <v>0</v>
      </c>
      <c r="I164" s="39" t="s">
        <v>21</v>
      </c>
      <c r="J164" s="39" t="n">
        <v>2017</v>
      </c>
      <c r="K164" s="39" t="n">
        <v>5</v>
      </c>
      <c r="L164" s="39" t="n">
        <v>12</v>
      </c>
      <c r="M164" s="39" t="n">
        <v>13</v>
      </c>
      <c r="N164" s="39" t="n">
        <v>27</v>
      </c>
      <c r="O164" s="39" t="n">
        <v>56</v>
      </c>
      <c r="P164" s="39" t="n">
        <v>169</v>
      </c>
      <c r="Q164" s="39" t="n">
        <v>1</v>
      </c>
      <c r="R164" s="39" t="s">
        <v>1</v>
      </c>
      <c r="S164" s="39" t="s">
        <v>2</v>
      </c>
    </row>
    <row r="165" customFormat="false" ht="15" hidden="false" customHeight="false" outlineLevel="0" collapsed="false">
      <c r="C165" s="48" t="n">
        <f aca="false">IF(F165=F164,C164,IF(F165=(F164+10),C164,(C164+10)))</f>
        <v>390</v>
      </c>
      <c r="D165" s="38" t="s">
        <v>234</v>
      </c>
      <c r="E165" s="50" t="n">
        <f aca="false">IF(C164=C165,IF(AND(I165&lt;&gt;"M",I165&lt;&gt;"m-up"),E164+10,E164),10)</f>
        <v>30</v>
      </c>
      <c r="F165" s="39" t="n">
        <f aca="false">N165+(M165*60)+(L165*3600)</f>
        <v>44007</v>
      </c>
      <c r="G165" s="39" t="str">
        <f aca="false">CONCATENATE(J165,K165,L165)</f>
        <v>2017512</v>
      </c>
      <c r="H165" s="39" t="n">
        <v>0</v>
      </c>
      <c r="I165" s="39" t="s">
        <v>21</v>
      </c>
      <c r="J165" s="39" t="n">
        <v>2017</v>
      </c>
      <c r="K165" s="39" t="n">
        <v>5</v>
      </c>
      <c r="L165" s="39" t="n">
        <v>12</v>
      </c>
      <c r="M165" s="39" t="n">
        <v>13</v>
      </c>
      <c r="N165" s="39" t="n">
        <v>27</v>
      </c>
      <c r="O165" s="39" t="n">
        <v>56</v>
      </c>
      <c r="P165" s="39" t="n">
        <v>175</v>
      </c>
      <c r="Q165" s="39" t="n">
        <v>1</v>
      </c>
      <c r="R165" s="39" t="s">
        <v>1</v>
      </c>
      <c r="S165" s="39" t="s">
        <v>2</v>
      </c>
    </row>
    <row r="166" customFormat="false" ht="15" hidden="false" customHeight="false" outlineLevel="0" collapsed="false">
      <c r="C166" s="48" t="n">
        <f aca="false">IF(F166=F165,C165,IF(F166=(F165+10),C165,(C165+10)))</f>
        <v>390</v>
      </c>
      <c r="D166" s="38" t="s">
        <v>234</v>
      </c>
      <c r="E166" s="50" t="n">
        <f aca="false">IF(C165=C166,IF(AND(I166&lt;&gt;"M",I166&lt;&gt;"m-up"),E165+10,E165),10)</f>
        <v>30</v>
      </c>
      <c r="F166" s="39" t="n">
        <f aca="false">N166+(M166*60)+(L166*3600)</f>
        <v>44007</v>
      </c>
      <c r="G166" s="39" t="str">
        <f aca="false">CONCATENATE(J166,K166,L166)</f>
        <v>2017512</v>
      </c>
      <c r="H166" s="39" t="n">
        <v>0</v>
      </c>
      <c r="I166" s="39" t="s">
        <v>21</v>
      </c>
      <c r="J166" s="39" t="n">
        <v>2017</v>
      </c>
      <c r="K166" s="39" t="n">
        <v>5</v>
      </c>
      <c r="L166" s="39" t="n">
        <v>12</v>
      </c>
      <c r="M166" s="39" t="n">
        <v>13</v>
      </c>
      <c r="N166" s="39" t="n">
        <v>27</v>
      </c>
      <c r="O166" s="39" t="n">
        <v>56</v>
      </c>
      <c r="P166" s="39" t="n">
        <v>179</v>
      </c>
      <c r="Q166" s="39" t="n">
        <v>1</v>
      </c>
      <c r="R166" s="39" t="s">
        <v>1</v>
      </c>
      <c r="S166" s="39" t="s">
        <v>2</v>
      </c>
    </row>
    <row r="167" customFormat="false" ht="15" hidden="false" customHeight="false" outlineLevel="0" collapsed="false">
      <c r="C167" s="48" t="n">
        <f aca="false">IF(F167=F166,C166,IF(F167=(F166+10),C166,(C166+10)))</f>
        <v>390</v>
      </c>
      <c r="D167" s="38" t="s">
        <v>234</v>
      </c>
      <c r="E167" s="50" t="n">
        <f aca="false">IF(C166=C167,IF(AND(I167&lt;&gt;"M",I167&lt;&gt;"m-up"),E166+10,E166),10)</f>
        <v>30</v>
      </c>
      <c r="F167" s="39" t="n">
        <f aca="false">N167+(M167*60)+(L167*3600)</f>
        <v>44007</v>
      </c>
      <c r="G167" s="39" t="str">
        <f aca="false">CONCATENATE(J167,K167,L167)</f>
        <v>2017512</v>
      </c>
      <c r="H167" s="39" t="n">
        <v>0</v>
      </c>
      <c r="I167" s="39" t="s">
        <v>21</v>
      </c>
      <c r="J167" s="39" t="n">
        <v>2017</v>
      </c>
      <c r="K167" s="39" t="n">
        <v>5</v>
      </c>
      <c r="L167" s="39" t="n">
        <v>12</v>
      </c>
      <c r="M167" s="39" t="n">
        <v>13</v>
      </c>
      <c r="N167" s="39" t="n">
        <v>27</v>
      </c>
      <c r="O167" s="39" t="n">
        <v>56</v>
      </c>
      <c r="P167" s="39" t="n">
        <v>181</v>
      </c>
      <c r="Q167" s="39" t="n">
        <v>1</v>
      </c>
      <c r="R167" s="39" t="s">
        <v>1</v>
      </c>
      <c r="S167" s="39" t="s">
        <v>2</v>
      </c>
    </row>
    <row r="168" customFormat="false" ht="15" hidden="false" customHeight="false" outlineLevel="0" collapsed="false">
      <c r="C168" s="48" t="n">
        <f aca="false">IF(F168=F167,C167,IF(F168=(F167+10),C167,(C167+10)))</f>
        <v>390</v>
      </c>
      <c r="D168" s="38" t="s">
        <v>234</v>
      </c>
      <c r="E168" s="50" t="n">
        <f aca="false">IF(C167=C168,IF(AND(I168&lt;&gt;"M",I168&lt;&gt;"m-up"),E167+10,E167),10)</f>
        <v>30</v>
      </c>
      <c r="F168" s="39" t="n">
        <f aca="false">N168+(M168*60)+(L168*3600)</f>
        <v>44007</v>
      </c>
      <c r="G168" s="39" t="str">
        <f aca="false">CONCATENATE(J168,K168,L168)</f>
        <v>2017512</v>
      </c>
      <c r="H168" s="39" t="n">
        <v>0</v>
      </c>
      <c r="I168" s="39" t="s">
        <v>21</v>
      </c>
      <c r="J168" s="39" t="n">
        <v>2017</v>
      </c>
      <c r="K168" s="39" t="n">
        <v>5</v>
      </c>
      <c r="L168" s="39" t="n">
        <v>12</v>
      </c>
      <c r="M168" s="39" t="n">
        <v>13</v>
      </c>
      <c r="N168" s="39" t="n">
        <v>27</v>
      </c>
      <c r="O168" s="39" t="n">
        <v>56</v>
      </c>
      <c r="P168" s="39" t="n">
        <v>183</v>
      </c>
      <c r="Q168" s="39" t="n">
        <v>1</v>
      </c>
      <c r="R168" s="39" t="s">
        <v>1</v>
      </c>
      <c r="S168" s="39" t="s">
        <v>2</v>
      </c>
    </row>
    <row r="169" customFormat="false" ht="15" hidden="false" customHeight="false" outlineLevel="0" collapsed="false">
      <c r="C169" s="48" t="n">
        <f aca="false">IF(F169=F168,C168,IF(F169=(F168+10),C168,(C168+10)))</f>
        <v>390</v>
      </c>
      <c r="D169" s="38" t="s">
        <v>234</v>
      </c>
      <c r="E169" s="50" t="n">
        <f aca="false">IF(C168=C169,IF(AND(I169&lt;&gt;"M",I169&lt;&gt;"m-up"),E168+10,E168),10)</f>
        <v>30</v>
      </c>
      <c r="F169" s="39" t="n">
        <f aca="false">N169+(M169*60)+(L169*3600)</f>
        <v>44007</v>
      </c>
      <c r="G169" s="39" t="str">
        <f aca="false">CONCATENATE(J169,K169,L169)</f>
        <v>2017512</v>
      </c>
      <c r="H169" s="39" t="n">
        <v>0</v>
      </c>
      <c r="I169" s="39" t="s">
        <v>21</v>
      </c>
      <c r="J169" s="39" t="n">
        <v>2017</v>
      </c>
      <c r="K169" s="39" t="n">
        <v>5</v>
      </c>
      <c r="L169" s="39" t="n">
        <v>12</v>
      </c>
      <c r="M169" s="39" t="n">
        <v>13</v>
      </c>
      <c r="N169" s="39" t="n">
        <v>27</v>
      </c>
      <c r="O169" s="39" t="n">
        <v>56</v>
      </c>
      <c r="P169" s="39" t="n">
        <v>184</v>
      </c>
      <c r="Q169" s="39" t="n">
        <v>1</v>
      </c>
      <c r="R169" s="39" t="s">
        <v>1</v>
      </c>
      <c r="S169" s="39" t="s">
        <v>2</v>
      </c>
    </row>
    <row r="170" customFormat="false" ht="15" hidden="false" customHeight="false" outlineLevel="0" collapsed="false">
      <c r="C170" s="48" t="n">
        <f aca="false">IF(F170=F169,C169,IF(F170=(F169+10),C169,(C169+10)))</f>
        <v>390</v>
      </c>
      <c r="D170" s="38" t="s">
        <v>234</v>
      </c>
      <c r="E170" s="50" t="n">
        <f aca="false">IF(C169=C170,IF(AND(I170&lt;&gt;"M",I170&lt;&gt;"m-up"),E169+10,E169),10)</f>
        <v>30</v>
      </c>
      <c r="F170" s="39" t="n">
        <f aca="false">N170+(M170*60)+(L170*3600)</f>
        <v>44007</v>
      </c>
      <c r="G170" s="39" t="str">
        <f aca="false">CONCATENATE(J170,K170,L170)</f>
        <v>2017512</v>
      </c>
      <c r="H170" s="39" t="n">
        <v>0</v>
      </c>
      <c r="I170" s="39" t="s">
        <v>21</v>
      </c>
      <c r="J170" s="39" t="n">
        <v>2017</v>
      </c>
      <c r="K170" s="39" t="n">
        <v>5</v>
      </c>
      <c r="L170" s="39" t="n">
        <v>12</v>
      </c>
      <c r="M170" s="39" t="n">
        <v>13</v>
      </c>
      <c r="N170" s="39" t="n">
        <v>27</v>
      </c>
      <c r="O170" s="39" t="n">
        <v>56</v>
      </c>
      <c r="P170" s="39" t="n">
        <v>187</v>
      </c>
      <c r="Q170" s="39" t="n">
        <v>1</v>
      </c>
      <c r="R170" s="39" t="s">
        <v>1</v>
      </c>
      <c r="S170" s="39" t="s">
        <v>2</v>
      </c>
    </row>
    <row r="171" customFormat="false" ht="15" hidden="false" customHeight="false" outlineLevel="0" collapsed="false">
      <c r="C171" s="48" t="n">
        <f aca="false">IF(F171=F170,C170,IF(F171=(F170+10),C170,(C170+10)))</f>
        <v>390</v>
      </c>
      <c r="D171" s="38" t="s">
        <v>234</v>
      </c>
      <c r="E171" s="50" t="n">
        <f aca="false">IF(C170=C171,IF(AND(I171&lt;&gt;"M",I171&lt;&gt;"m-up"),E170+10,E170),10)</f>
        <v>30</v>
      </c>
      <c r="F171" s="39" t="n">
        <f aca="false">N171+(M171*60)+(L171*3600)</f>
        <v>44007</v>
      </c>
      <c r="G171" s="39" t="str">
        <f aca="false">CONCATENATE(J171,K171,L171)</f>
        <v>2017512</v>
      </c>
      <c r="H171" s="39" t="n">
        <v>0</v>
      </c>
      <c r="I171" s="39" t="s">
        <v>21</v>
      </c>
      <c r="J171" s="39" t="n">
        <v>2017</v>
      </c>
      <c r="K171" s="39" t="n">
        <v>5</v>
      </c>
      <c r="L171" s="39" t="n">
        <v>12</v>
      </c>
      <c r="M171" s="39" t="n">
        <v>13</v>
      </c>
      <c r="N171" s="39" t="n">
        <v>27</v>
      </c>
      <c r="O171" s="39" t="n">
        <v>56</v>
      </c>
      <c r="P171" s="39" t="n">
        <v>191</v>
      </c>
      <c r="Q171" s="39" t="n">
        <v>1</v>
      </c>
      <c r="R171" s="39" t="s">
        <v>1</v>
      </c>
      <c r="S171" s="39" t="s">
        <v>2</v>
      </c>
    </row>
    <row r="172" customFormat="false" ht="15" hidden="false" customHeight="false" outlineLevel="0" collapsed="false">
      <c r="C172" s="48" t="n">
        <f aca="false">IF(F172=F171,C171,IF(F172=(F171+10),C171,(C171+10)))</f>
        <v>390</v>
      </c>
      <c r="D172" s="38" t="s">
        <v>234</v>
      </c>
      <c r="E172" s="50" t="n">
        <f aca="false">IF(C171=C172,IF(AND(I172&lt;&gt;"M",I172&lt;&gt;"m-up"),E171+10,E171),10)</f>
        <v>30</v>
      </c>
      <c r="F172" s="39" t="n">
        <f aca="false">N172+(M172*60)+(L172*3600)</f>
        <v>44007</v>
      </c>
      <c r="G172" s="39" t="str">
        <f aca="false">CONCATENATE(J172,K172,L172)</f>
        <v>2017512</v>
      </c>
      <c r="H172" s="39" t="n">
        <v>0</v>
      </c>
      <c r="I172" s="39" t="s">
        <v>21</v>
      </c>
      <c r="J172" s="39" t="n">
        <v>2017</v>
      </c>
      <c r="K172" s="39" t="n">
        <v>5</v>
      </c>
      <c r="L172" s="39" t="n">
        <v>12</v>
      </c>
      <c r="M172" s="39" t="n">
        <v>13</v>
      </c>
      <c r="N172" s="39" t="n">
        <v>27</v>
      </c>
      <c r="O172" s="39" t="n">
        <v>56</v>
      </c>
      <c r="P172" s="39" t="n">
        <v>192</v>
      </c>
      <c r="Q172" s="39" t="n">
        <v>1</v>
      </c>
      <c r="R172" s="39" t="s">
        <v>1</v>
      </c>
      <c r="S172" s="39" t="s">
        <v>2</v>
      </c>
    </row>
    <row r="173" customFormat="false" ht="15" hidden="false" customHeight="false" outlineLevel="0" collapsed="false">
      <c r="C173" s="48" t="n">
        <f aca="false">IF(F173=F172,C172,IF(F173=(F172+10),C172,(C172+10)))</f>
        <v>390</v>
      </c>
      <c r="D173" s="38" t="s">
        <v>234</v>
      </c>
      <c r="E173" s="50" t="n">
        <f aca="false">IF(C172=C173,IF(AND(I173&lt;&gt;"M",I173&lt;&gt;"m-up"),E172+10,E172),10)</f>
        <v>30</v>
      </c>
      <c r="F173" s="39" t="n">
        <f aca="false">N173+(M173*60)+(L173*3600)</f>
        <v>44007</v>
      </c>
      <c r="G173" s="39" t="str">
        <f aca="false">CONCATENATE(J173,K173,L173)</f>
        <v>2017512</v>
      </c>
      <c r="H173" s="39" t="n">
        <v>0</v>
      </c>
      <c r="I173" s="39" t="s">
        <v>21</v>
      </c>
      <c r="J173" s="39" t="n">
        <v>2017</v>
      </c>
      <c r="K173" s="39" t="n">
        <v>5</v>
      </c>
      <c r="L173" s="39" t="n">
        <v>12</v>
      </c>
      <c r="M173" s="39" t="n">
        <v>13</v>
      </c>
      <c r="N173" s="39" t="n">
        <v>27</v>
      </c>
      <c r="O173" s="39" t="n">
        <v>56</v>
      </c>
      <c r="P173" s="39" t="n">
        <v>197</v>
      </c>
      <c r="Q173" s="39" t="n">
        <v>1</v>
      </c>
      <c r="R173" s="39" t="s">
        <v>1</v>
      </c>
      <c r="S173" s="39" t="s">
        <v>2</v>
      </c>
    </row>
    <row r="174" customFormat="false" ht="15" hidden="false" customHeight="false" outlineLevel="0" collapsed="false">
      <c r="C174" s="48" t="n">
        <f aca="false">IF(F174=F173,C173,IF(F174=(F173+10),C173,(C173+10)))</f>
        <v>390</v>
      </c>
      <c r="D174" s="38" t="s">
        <v>234</v>
      </c>
      <c r="E174" s="50" t="n">
        <f aca="false">IF(C173=C174,IF(AND(I174&lt;&gt;"M",I174&lt;&gt;"m-up"),E173+10,E173),10)</f>
        <v>30</v>
      </c>
      <c r="F174" s="39" t="n">
        <f aca="false">N174+(M174*60)+(L174*3600)</f>
        <v>44007</v>
      </c>
      <c r="G174" s="39" t="str">
        <f aca="false">CONCATENATE(J174,K174,L174)</f>
        <v>2017512</v>
      </c>
      <c r="H174" s="39" t="n">
        <v>0</v>
      </c>
      <c r="I174" s="39" t="s">
        <v>21</v>
      </c>
      <c r="J174" s="39" t="n">
        <v>2017</v>
      </c>
      <c r="K174" s="39" t="n">
        <v>5</v>
      </c>
      <c r="L174" s="39" t="n">
        <v>12</v>
      </c>
      <c r="M174" s="39" t="n">
        <v>13</v>
      </c>
      <c r="N174" s="39" t="n">
        <v>27</v>
      </c>
      <c r="O174" s="39" t="n">
        <v>56</v>
      </c>
      <c r="P174" s="39" t="n">
        <v>203</v>
      </c>
      <c r="Q174" s="39" t="n">
        <v>1</v>
      </c>
      <c r="R174" s="39" t="s">
        <v>1</v>
      </c>
      <c r="S174" s="39" t="s">
        <v>2</v>
      </c>
    </row>
    <row r="175" customFormat="false" ht="15" hidden="false" customHeight="false" outlineLevel="0" collapsed="false">
      <c r="C175" s="48" t="n">
        <f aca="false">IF(F175=F174,C174,IF(F175=(F174+10),C174,(C174+10)))</f>
        <v>390</v>
      </c>
      <c r="D175" s="38" t="s">
        <v>234</v>
      </c>
      <c r="E175" s="50" t="n">
        <f aca="false">IF(C174=C175,IF(AND(I175&lt;&gt;"M",I175&lt;&gt;"m-up"),E174+10,E174),10)</f>
        <v>30</v>
      </c>
      <c r="F175" s="39" t="n">
        <f aca="false">N175+(M175*60)+(L175*3600)</f>
        <v>44007</v>
      </c>
      <c r="G175" s="39" t="str">
        <f aca="false">CONCATENATE(J175,K175,L175)</f>
        <v>2017512</v>
      </c>
      <c r="H175" s="39" t="n">
        <v>0</v>
      </c>
      <c r="I175" s="39" t="s">
        <v>21</v>
      </c>
      <c r="J175" s="39" t="n">
        <v>2017</v>
      </c>
      <c r="K175" s="39" t="n">
        <v>5</v>
      </c>
      <c r="L175" s="39" t="n">
        <v>12</v>
      </c>
      <c r="M175" s="39" t="n">
        <v>13</v>
      </c>
      <c r="N175" s="39" t="n">
        <v>27</v>
      </c>
      <c r="O175" s="39" t="n">
        <v>56</v>
      </c>
      <c r="P175" s="39" t="n">
        <v>205</v>
      </c>
      <c r="Q175" s="39" t="n">
        <v>1</v>
      </c>
      <c r="R175" s="39" t="s">
        <v>1</v>
      </c>
      <c r="S175" s="39" t="s">
        <v>2</v>
      </c>
    </row>
    <row r="176" customFormat="false" ht="15" hidden="false" customHeight="false" outlineLevel="0" collapsed="false">
      <c r="C176" s="48" t="n">
        <f aca="false">IF(F176=F175,C175,IF(F176=(F175+10),C175,(C175+10)))</f>
        <v>390</v>
      </c>
      <c r="D176" s="38" t="s">
        <v>234</v>
      </c>
      <c r="E176" s="50" t="n">
        <f aca="false">IF(C175=C176,IF(AND(I176&lt;&gt;"M",I176&lt;&gt;"m-up"),E175+10,E175),10)</f>
        <v>30</v>
      </c>
      <c r="F176" s="39" t="n">
        <f aca="false">N176+(M176*60)+(L176*3600)</f>
        <v>44007</v>
      </c>
      <c r="G176" s="39" t="str">
        <f aca="false">CONCATENATE(J176,K176,L176)</f>
        <v>2017512</v>
      </c>
      <c r="H176" s="39" t="n">
        <v>0</v>
      </c>
      <c r="I176" s="39" t="s">
        <v>21</v>
      </c>
      <c r="J176" s="39" t="n">
        <v>2017</v>
      </c>
      <c r="K176" s="39" t="n">
        <v>5</v>
      </c>
      <c r="L176" s="39" t="n">
        <v>12</v>
      </c>
      <c r="M176" s="39" t="n">
        <v>13</v>
      </c>
      <c r="N176" s="39" t="n">
        <v>27</v>
      </c>
      <c r="O176" s="39" t="n">
        <v>56</v>
      </c>
      <c r="P176" s="39" t="n">
        <v>211</v>
      </c>
      <c r="Q176" s="39" t="n">
        <v>1</v>
      </c>
      <c r="R176" s="39" t="s">
        <v>1</v>
      </c>
      <c r="S176" s="39" t="s">
        <v>2</v>
      </c>
    </row>
    <row r="177" customFormat="false" ht="15" hidden="false" customHeight="false" outlineLevel="0" collapsed="false">
      <c r="C177" s="48" t="n">
        <f aca="false">IF(F177=F176,C176,IF(F177=(F176+10),C176,(C176+10)))</f>
        <v>390</v>
      </c>
      <c r="D177" s="38" t="s">
        <v>234</v>
      </c>
      <c r="E177" s="50" t="n">
        <f aca="false">IF(C176=C177,IF(AND(I177&lt;&gt;"M",I177&lt;&gt;"m-up"),E176+10,E176),10)</f>
        <v>30</v>
      </c>
      <c r="F177" s="39" t="n">
        <f aca="false">N177+(M177*60)+(L177*3600)</f>
        <v>44007</v>
      </c>
      <c r="G177" s="39" t="str">
        <f aca="false">CONCATENATE(J177,K177,L177)</f>
        <v>2017512</v>
      </c>
      <c r="H177" s="39" t="n">
        <v>0</v>
      </c>
      <c r="I177" s="39" t="s">
        <v>21</v>
      </c>
      <c r="J177" s="39" t="n">
        <v>2017</v>
      </c>
      <c r="K177" s="39" t="n">
        <v>5</v>
      </c>
      <c r="L177" s="39" t="n">
        <v>12</v>
      </c>
      <c r="M177" s="39" t="n">
        <v>13</v>
      </c>
      <c r="N177" s="39" t="n">
        <v>27</v>
      </c>
      <c r="O177" s="39" t="n">
        <v>56</v>
      </c>
      <c r="P177" s="39" t="n">
        <v>216</v>
      </c>
      <c r="Q177" s="39" t="n">
        <v>1</v>
      </c>
      <c r="R177" s="39" t="s">
        <v>1</v>
      </c>
      <c r="S177" s="39" t="s">
        <v>2</v>
      </c>
    </row>
    <row r="178" customFormat="false" ht="15" hidden="false" customHeight="false" outlineLevel="0" collapsed="false">
      <c r="C178" s="48" t="n">
        <f aca="false">IF(F178=F177,C177,IF(F178=(F177+10),C177,(C177+10)))</f>
        <v>390</v>
      </c>
      <c r="D178" s="38" t="s">
        <v>234</v>
      </c>
      <c r="E178" s="50" t="n">
        <f aca="false">IF(C177=C178,IF(AND(I178&lt;&gt;"M",I178&lt;&gt;"m-up"),E177+10,E177),10)</f>
        <v>30</v>
      </c>
      <c r="F178" s="39" t="n">
        <f aca="false">N178+(M178*60)+(L178*3600)</f>
        <v>44007</v>
      </c>
      <c r="G178" s="39" t="str">
        <f aca="false">CONCATENATE(J178,K178,L178)</f>
        <v>2017512</v>
      </c>
      <c r="H178" s="39" t="n">
        <v>0</v>
      </c>
      <c r="I178" s="39" t="s">
        <v>21</v>
      </c>
      <c r="J178" s="39" t="n">
        <v>2017</v>
      </c>
      <c r="K178" s="39" t="n">
        <v>5</v>
      </c>
      <c r="L178" s="39" t="n">
        <v>12</v>
      </c>
      <c r="M178" s="39" t="n">
        <v>13</v>
      </c>
      <c r="N178" s="39" t="n">
        <v>27</v>
      </c>
      <c r="O178" s="39" t="n">
        <v>56</v>
      </c>
      <c r="P178" s="39" t="n">
        <v>221</v>
      </c>
      <c r="Q178" s="39" t="n">
        <v>1</v>
      </c>
      <c r="R178" s="39" t="s">
        <v>1</v>
      </c>
      <c r="S178" s="39" t="s">
        <v>2</v>
      </c>
    </row>
    <row r="179" customFormat="false" ht="15" hidden="false" customHeight="false" outlineLevel="0" collapsed="false">
      <c r="C179" s="48" t="n">
        <f aca="false">IF(F179=F178,C178,IF(F179=(F178+10),C178,(C178+10)))</f>
        <v>390</v>
      </c>
      <c r="D179" s="38" t="s">
        <v>234</v>
      </c>
      <c r="E179" s="50" t="n">
        <f aca="false">IF(C178=C179,IF(AND(I179&lt;&gt;"M",I179&lt;&gt;"m-up"),E178+10,E178),10)</f>
        <v>30</v>
      </c>
      <c r="F179" s="39" t="n">
        <f aca="false">N179+(M179*60)+(L179*3600)</f>
        <v>44007</v>
      </c>
      <c r="G179" s="82" t="str">
        <f aca="false">CONCATENATE(J179,K179,L179)</f>
        <v>2017512</v>
      </c>
      <c r="H179" s="82" t="n">
        <v>0</v>
      </c>
      <c r="I179" s="39" t="s">
        <v>21</v>
      </c>
      <c r="J179" s="82" t="n">
        <v>2017</v>
      </c>
      <c r="K179" s="82" t="n">
        <v>5</v>
      </c>
      <c r="L179" s="82" t="n">
        <v>12</v>
      </c>
      <c r="M179" s="82" t="n">
        <v>13</v>
      </c>
      <c r="N179" s="82" t="n">
        <v>27</v>
      </c>
      <c r="O179" s="82" t="n">
        <v>56</v>
      </c>
      <c r="P179" s="82" t="n">
        <v>225</v>
      </c>
      <c r="Q179" s="82" t="n">
        <v>1</v>
      </c>
      <c r="R179" s="82" t="s">
        <v>1</v>
      </c>
      <c r="S179" s="82" t="s">
        <v>2</v>
      </c>
      <c r="T179" s="82"/>
    </row>
    <row r="180" customFormat="false" ht="15" hidden="false" customHeight="false" outlineLevel="0" collapsed="false">
      <c r="C180" s="48" t="n">
        <f aca="false">IF(F180=F179,C179,IF(F180=(F179+10),C179,(C179+10)))</f>
        <v>390</v>
      </c>
      <c r="D180" s="38" t="s">
        <v>234</v>
      </c>
      <c r="E180" s="50" t="n">
        <f aca="false">IF(C179=C180,IF(AND(I180&lt;&gt;"M",I180&lt;&gt;"m-up"),E179+10,E179),10)</f>
        <v>30</v>
      </c>
      <c r="F180" s="39" t="n">
        <f aca="false">N180+(M180*60)+(L180*3600)</f>
        <v>44007</v>
      </c>
      <c r="G180" s="39" t="str">
        <f aca="false">CONCATENATE(J180,K180,L180)</f>
        <v>2017512</v>
      </c>
      <c r="H180" s="39" t="n">
        <v>0</v>
      </c>
      <c r="I180" s="39" t="s">
        <v>21</v>
      </c>
      <c r="J180" s="39" t="n">
        <v>2017</v>
      </c>
      <c r="K180" s="39" t="n">
        <v>5</v>
      </c>
      <c r="L180" s="39" t="n">
        <v>12</v>
      </c>
      <c r="M180" s="39" t="n">
        <v>13</v>
      </c>
      <c r="N180" s="39" t="n">
        <v>27</v>
      </c>
      <c r="O180" s="39" t="n">
        <v>56</v>
      </c>
      <c r="P180" s="39" t="n">
        <v>230</v>
      </c>
      <c r="Q180" s="39" t="n">
        <v>1</v>
      </c>
      <c r="R180" s="39" t="s">
        <v>1</v>
      </c>
      <c r="S180" s="39" t="s">
        <v>2</v>
      </c>
    </row>
    <row r="181" customFormat="false" ht="15" hidden="false" customHeight="false" outlineLevel="0" collapsed="false">
      <c r="C181" s="48" t="n">
        <f aca="false">IF(F181=F180,C180,IF(F181=(F180+10),C180,(C180+10)))</f>
        <v>390</v>
      </c>
      <c r="D181" s="38" t="s">
        <v>234</v>
      </c>
      <c r="E181" s="50" t="n">
        <f aca="false">IF(C180=C181,IF(AND(I181&lt;&gt;"M",I181&lt;&gt;"m-up"),E180+10,E180),10)</f>
        <v>30</v>
      </c>
      <c r="F181" s="39" t="n">
        <f aca="false">N181+(M181*60)+(L181*3600)</f>
        <v>44007</v>
      </c>
      <c r="G181" s="39" t="str">
        <f aca="false">CONCATENATE(J181,K181,L181)</f>
        <v>2017512</v>
      </c>
      <c r="H181" s="39" t="n">
        <v>0</v>
      </c>
      <c r="I181" s="39" t="s">
        <v>21</v>
      </c>
      <c r="J181" s="39" t="n">
        <v>2017</v>
      </c>
      <c r="K181" s="39" t="n">
        <v>5</v>
      </c>
      <c r="L181" s="39" t="n">
        <v>12</v>
      </c>
      <c r="M181" s="39" t="n">
        <v>13</v>
      </c>
      <c r="N181" s="39" t="n">
        <v>27</v>
      </c>
      <c r="O181" s="39" t="n">
        <v>56</v>
      </c>
      <c r="P181" s="39" t="n">
        <v>233</v>
      </c>
      <c r="Q181" s="39" t="n">
        <v>1</v>
      </c>
      <c r="R181" s="39" t="s">
        <v>1</v>
      </c>
      <c r="S181" s="39" t="s">
        <v>2</v>
      </c>
    </row>
    <row r="182" customFormat="false" ht="15" hidden="false" customHeight="false" outlineLevel="0" collapsed="false">
      <c r="C182" s="48" t="n">
        <f aca="false">IF(F182=F181,C181,IF(F182=(F181+10),C181,(C181+10)))</f>
        <v>390</v>
      </c>
      <c r="D182" s="38" t="s">
        <v>234</v>
      </c>
      <c r="E182" s="50" t="n">
        <f aca="false">IF(C181=C182,IF(AND(I182&lt;&gt;"M",I182&lt;&gt;"m-up"),E181+10,E181),10)</f>
        <v>30</v>
      </c>
      <c r="F182" s="39" t="n">
        <f aca="false">N182+(M182*60)+(L182*3600)</f>
        <v>44007</v>
      </c>
      <c r="G182" s="39" t="str">
        <f aca="false">CONCATENATE(J182,K182,L182)</f>
        <v>2017512</v>
      </c>
      <c r="H182" s="39" t="n">
        <v>0</v>
      </c>
      <c r="I182" s="39" t="s">
        <v>21</v>
      </c>
      <c r="J182" s="39" t="n">
        <v>2017</v>
      </c>
      <c r="K182" s="39" t="n">
        <v>5</v>
      </c>
      <c r="L182" s="39" t="n">
        <v>12</v>
      </c>
      <c r="M182" s="39" t="n">
        <v>13</v>
      </c>
      <c r="N182" s="39" t="n">
        <v>27</v>
      </c>
      <c r="O182" s="39" t="n">
        <v>56</v>
      </c>
      <c r="P182" s="39" t="n">
        <v>235</v>
      </c>
      <c r="Q182" s="39" t="n">
        <v>1</v>
      </c>
      <c r="R182" s="39" t="s">
        <v>1</v>
      </c>
      <c r="S182" s="39" t="s">
        <v>2</v>
      </c>
    </row>
    <row r="183" customFormat="false" ht="15" hidden="false" customHeight="false" outlineLevel="0" collapsed="false">
      <c r="C183" s="48" t="n">
        <f aca="false">IF(F183=F182,C182,IF(F183=(F182+10),C182,(C182+10)))</f>
        <v>390</v>
      </c>
      <c r="D183" s="38" t="s">
        <v>234</v>
      </c>
      <c r="E183" s="50" t="n">
        <f aca="false">IF(C182=C183,IF(AND(I183&lt;&gt;"M",I183&lt;&gt;"m-up"),E182+10,E182),10)</f>
        <v>30</v>
      </c>
      <c r="F183" s="39" t="n">
        <f aca="false">N183+(M183*60)+(L183*3600)</f>
        <v>44007</v>
      </c>
      <c r="G183" s="39" t="str">
        <f aca="false">CONCATENATE(J183,K183,L183)</f>
        <v>2017512</v>
      </c>
      <c r="H183" s="39" t="n">
        <v>0</v>
      </c>
      <c r="I183" s="39" t="s">
        <v>21</v>
      </c>
      <c r="J183" s="39" t="n">
        <v>2017</v>
      </c>
      <c r="K183" s="39" t="n">
        <v>5</v>
      </c>
      <c r="L183" s="39" t="n">
        <v>12</v>
      </c>
      <c r="M183" s="39" t="n">
        <v>13</v>
      </c>
      <c r="N183" s="39" t="n">
        <v>27</v>
      </c>
      <c r="O183" s="39" t="n">
        <v>56</v>
      </c>
      <c r="P183" s="39" t="n">
        <v>237</v>
      </c>
      <c r="Q183" s="39" t="n">
        <v>1</v>
      </c>
      <c r="R183" s="39" t="s">
        <v>1</v>
      </c>
      <c r="S183" s="39" t="s">
        <v>2</v>
      </c>
    </row>
    <row r="184" customFormat="false" ht="15" hidden="false" customHeight="false" outlineLevel="0" collapsed="false">
      <c r="C184" s="48" t="n">
        <f aca="false">IF(F184=F183,C183,IF(F184=(F183+10),C183,(C183+10)))</f>
        <v>390</v>
      </c>
      <c r="D184" s="38" t="s">
        <v>234</v>
      </c>
      <c r="E184" s="50" t="n">
        <f aca="false">IF(C183=C184,IF(AND(I184&lt;&gt;"M",I184&lt;&gt;"m-up"),E183+10,E183),10)</f>
        <v>30</v>
      </c>
      <c r="F184" s="39" t="n">
        <f aca="false">N184+(M184*60)+(L184*3600)</f>
        <v>44007</v>
      </c>
      <c r="G184" s="39" t="str">
        <f aca="false">CONCATENATE(J184,K184,L184)</f>
        <v>2017512</v>
      </c>
      <c r="H184" s="39" t="n">
        <v>0</v>
      </c>
      <c r="I184" s="39" t="s">
        <v>21</v>
      </c>
      <c r="J184" s="39" t="n">
        <v>2017</v>
      </c>
      <c r="K184" s="39" t="n">
        <v>5</v>
      </c>
      <c r="L184" s="39" t="n">
        <v>12</v>
      </c>
      <c r="M184" s="39" t="n">
        <v>13</v>
      </c>
      <c r="N184" s="39" t="n">
        <v>27</v>
      </c>
      <c r="O184" s="39" t="n">
        <v>56</v>
      </c>
      <c r="P184" s="39" t="n">
        <v>247</v>
      </c>
      <c r="Q184" s="39" t="n">
        <v>1</v>
      </c>
      <c r="R184" s="39" t="s">
        <v>1</v>
      </c>
      <c r="S184" s="39" t="s">
        <v>2</v>
      </c>
    </row>
    <row r="185" customFormat="false" ht="15" hidden="false" customHeight="false" outlineLevel="0" collapsed="false">
      <c r="C185" s="48" t="n">
        <f aca="false">IF(F185=F184,C184,IF(F185=(F184+10),C184,(C184+10)))</f>
        <v>390</v>
      </c>
      <c r="D185" s="38" t="s">
        <v>234</v>
      </c>
      <c r="E185" s="50" t="n">
        <f aca="false">IF(C184=C185,IF(AND(I185&lt;&gt;"M",I185&lt;&gt;"m-up"),E184+10,E184),10)</f>
        <v>30</v>
      </c>
      <c r="F185" s="39" t="n">
        <f aca="false">N185+(M185*60)+(L185*3600)</f>
        <v>44007</v>
      </c>
      <c r="G185" s="39" t="str">
        <f aca="false">CONCATENATE(J185,K185,L185)</f>
        <v>2017512</v>
      </c>
      <c r="H185" s="39" t="n">
        <v>0</v>
      </c>
      <c r="I185" s="39" t="s">
        <v>21</v>
      </c>
      <c r="J185" s="39" t="n">
        <v>2017</v>
      </c>
      <c r="K185" s="39" t="n">
        <v>5</v>
      </c>
      <c r="L185" s="39" t="n">
        <v>12</v>
      </c>
      <c r="M185" s="39" t="n">
        <v>13</v>
      </c>
      <c r="N185" s="39" t="n">
        <v>27</v>
      </c>
      <c r="O185" s="39" t="n">
        <v>56</v>
      </c>
      <c r="P185" s="39" t="n">
        <v>249</v>
      </c>
      <c r="Q185" s="39" t="n">
        <v>1</v>
      </c>
      <c r="R185" s="39" t="s">
        <v>1</v>
      </c>
      <c r="S185" s="39" t="s">
        <v>2</v>
      </c>
    </row>
    <row r="186" customFormat="false" ht="15" hidden="false" customHeight="false" outlineLevel="0" collapsed="false">
      <c r="C186" s="48" t="n">
        <f aca="false">IF(F186=F185,C185,IF(F186=(F185+10),C185,(C185+10)))</f>
        <v>390</v>
      </c>
      <c r="D186" s="38" t="s">
        <v>234</v>
      </c>
      <c r="E186" s="50" t="n">
        <f aca="false">IF(C185=C186,IF(AND(I186&lt;&gt;"M",I186&lt;&gt;"m-up"),E185+10,E185),10)</f>
        <v>30</v>
      </c>
      <c r="F186" s="39" t="n">
        <f aca="false">N186+(M186*60)+(L186*3600)</f>
        <v>44007</v>
      </c>
      <c r="G186" s="82" t="str">
        <f aca="false">CONCATENATE(J186,K186,L186)</f>
        <v>2017512</v>
      </c>
      <c r="H186" s="82" t="n">
        <v>0</v>
      </c>
      <c r="I186" s="82" t="s">
        <v>21</v>
      </c>
      <c r="J186" s="82" t="n">
        <v>2017</v>
      </c>
      <c r="K186" s="82" t="n">
        <v>5</v>
      </c>
      <c r="L186" s="82" t="n">
        <v>12</v>
      </c>
      <c r="M186" s="82" t="n">
        <v>13</v>
      </c>
      <c r="N186" s="82" t="n">
        <v>27</v>
      </c>
      <c r="O186" s="82" t="n">
        <v>56</v>
      </c>
      <c r="P186" s="82" t="n">
        <v>260</v>
      </c>
      <c r="Q186" s="82" t="n">
        <v>1</v>
      </c>
      <c r="R186" s="82" t="s">
        <v>1</v>
      </c>
      <c r="S186" s="82" t="s">
        <v>2</v>
      </c>
      <c r="T186" s="82"/>
    </row>
    <row r="187" customFormat="false" ht="15" hidden="false" customHeight="false" outlineLevel="0" collapsed="false">
      <c r="C187" s="48" t="n">
        <f aca="false">IF(F187=F186,C186,IF(F187=(F186+10),C186,(C186+10)))</f>
        <v>390</v>
      </c>
      <c r="D187" s="38" t="s">
        <v>234</v>
      </c>
      <c r="E187" s="50" t="n">
        <f aca="false">IF(C186=C187,IF(AND(I187&lt;&gt;"M",I187&lt;&gt;"m-up"),E186+10,E186),10)</f>
        <v>30</v>
      </c>
      <c r="F187" s="39" t="n">
        <f aca="false">N187+(M187*60)+(L187*3600)</f>
        <v>44007</v>
      </c>
      <c r="G187" s="39" t="str">
        <f aca="false">CONCATENATE(J187,K187,L187)</f>
        <v>2017512</v>
      </c>
      <c r="H187" s="39" t="n">
        <v>0</v>
      </c>
      <c r="I187" s="39" t="s">
        <v>21</v>
      </c>
      <c r="J187" s="39" t="n">
        <v>2017</v>
      </c>
      <c r="K187" s="39" t="n">
        <v>5</v>
      </c>
      <c r="L187" s="39" t="n">
        <v>12</v>
      </c>
      <c r="M187" s="39" t="n">
        <v>13</v>
      </c>
      <c r="N187" s="39" t="n">
        <v>27</v>
      </c>
      <c r="O187" s="39" t="n">
        <v>56</v>
      </c>
      <c r="P187" s="39" t="n">
        <v>262</v>
      </c>
      <c r="Q187" s="39" t="n">
        <v>1</v>
      </c>
      <c r="R187" s="39" t="s">
        <v>1</v>
      </c>
      <c r="S187" s="39" t="s">
        <v>2</v>
      </c>
    </row>
    <row r="188" customFormat="false" ht="15" hidden="false" customHeight="false" outlineLevel="0" collapsed="false">
      <c r="A188" s="68"/>
      <c r="B188" s="68"/>
      <c r="C188" s="48" t="n">
        <f aca="false">IF(F188=F187,C187,IF(F188=(F187+10),C187,(C187+10)))</f>
        <v>400</v>
      </c>
      <c r="D188" s="69" t="s">
        <v>236</v>
      </c>
      <c r="E188" s="50" t="n">
        <f aca="false">IF(C187=C188,IF(AND(I188&lt;&gt;"M",I188&lt;&gt;"m-up"),E187+10,E187),10)</f>
        <v>10</v>
      </c>
      <c r="F188" s="70" t="n">
        <f aca="false">N188+(M188*60)+(L188*3600)</f>
        <v>44011</v>
      </c>
      <c r="G188" s="84" t="str">
        <f aca="false">CONCATENATE(J188,K188,L188)</f>
        <v>2017512</v>
      </c>
      <c r="H188" s="84" t="n">
        <v>176</v>
      </c>
      <c r="I188" s="84" t="s">
        <v>17</v>
      </c>
      <c r="J188" s="84" t="n">
        <v>2017</v>
      </c>
      <c r="K188" s="84" t="n">
        <v>5</v>
      </c>
      <c r="L188" s="84" t="n">
        <v>12</v>
      </c>
      <c r="M188" s="84" t="n">
        <v>13</v>
      </c>
      <c r="N188" s="84" t="n">
        <v>31</v>
      </c>
      <c r="O188" s="84" t="n">
        <v>34</v>
      </c>
      <c r="P188" s="84" t="n">
        <v>774</v>
      </c>
      <c r="Q188" s="84" t="n">
        <v>1</v>
      </c>
      <c r="R188" s="84" t="s">
        <v>1</v>
      </c>
      <c r="S188" s="84" t="s">
        <v>2</v>
      </c>
      <c r="T188" s="84"/>
      <c r="U188" s="71" t="s">
        <v>235</v>
      </c>
      <c r="WH188" s="71"/>
      <c r="WI188" s="71"/>
      <c r="WJ188" s="71"/>
      <c r="WK188" s="71"/>
      <c r="WL188" s="71"/>
      <c r="WM188" s="71"/>
      <c r="WN188" s="71"/>
      <c r="WO188" s="71"/>
      <c r="WP188" s="71"/>
      <c r="WQ188" s="71"/>
      <c r="WR188" s="71"/>
      <c r="WS188" s="71"/>
      <c r="WT188" s="71"/>
      <c r="WU188" s="71"/>
      <c r="WV188" s="71"/>
      <c r="WW188" s="71"/>
      <c r="WX188" s="71"/>
      <c r="WY188" s="71"/>
      <c r="WZ188" s="71"/>
      <c r="XA188" s="71"/>
      <c r="XB188" s="71"/>
      <c r="XC188" s="71"/>
      <c r="XD188" s="71"/>
      <c r="XE188" s="71"/>
      <c r="XF188" s="71"/>
      <c r="XG188" s="71"/>
      <c r="XH188" s="71"/>
      <c r="XI188" s="71"/>
      <c r="XJ188" s="71"/>
      <c r="XK188" s="71"/>
      <c r="XL188" s="71"/>
      <c r="XM188" s="71"/>
      <c r="XN188" s="71"/>
      <c r="XO188" s="71"/>
      <c r="XP188" s="71"/>
      <c r="XQ188" s="71"/>
      <c r="XR188" s="71"/>
      <c r="XS188" s="71"/>
      <c r="XT188" s="71"/>
      <c r="XU188" s="71"/>
      <c r="XV188" s="71"/>
      <c r="XW188" s="71"/>
      <c r="XX188" s="71"/>
      <c r="XY188" s="71"/>
      <c r="XZ188" s="71"/>
      <c r="YA188" s="71"/>
      <c r="YB188" s="71"/>
      <c r="YC188" s="71"/>
      <c r="YD188" s="71"/>
      <c r="YE188" s="71"/>
      <c r="YF188" s="71"/>
      <c r="YG188" s="71"/>
      <c r="YH188" s="71"/>
      <c r="YI188" s="71"/>
      <c r="YJ188" s="71"/>
      <c r="YK188" s="71"/>
      <c r="YL188" s="71"/>
      <c r="YM188" s="71"/>
      <c r="YN188" s="71"/>
      <c r="YO188" s="71"/>
      <c r="YP188" s="71"/>
      <c r="YQ188" s="71"/>
      <c r="YR188" s="71"/>
      <c r="YS188" s="71"/>
      <c r="YT188" s="71"/>
      <c r="YU188" s="71"/>
      <c r="YV188" s="71"/>
      <c r="YW188" s="71"/>
      <c r="YX188" s="71"/>
      <c r="YY188" s="71"/>
      <c r="YZ188" s="71"/>
      <c r="ZA188" s="71"/>
      <c r="ZB188" s="71"/>
      <c r="ZC188" s="71"/>
      <c r="ZD188" s="71"/>
      <c r="ZE188" s="71"/>
      <c r="ZF188" s="71"/>
      <c r="ZG188" s="71"/>
      <c r="ZH188" s="71"/>
      <c r="ZI188" s="71"/>
      <c r="ZJ188" s="71"/>
      <c r="ZK188" s="71"/>
      <c r="ZL188" s="71"/>
      <c r="ZM188" s="71"/>
      <c r="ZN188" s="71"/>
      <c r="ZO188" s="71"/>
      <c r="ZP188" s="71"/>
      <c r="ZQ188" s="71"/>
      <c r="ZR188" s="71"/>
      <c r="ZS188" s="71"/>
      <c r="ZT188" s="71"/>
      <c r="ZU188" s="71"/>
      <c r="ZV188" s="71"/>
      <c r="ZW188" s="71"/>
      <c r="ZX188" s="71"/>
      <c r="ZY188" s="71"/>
      <c r="ZZ188" s="71"/>
      <c r="AAA188" s="71"/>
      <c r="AAB188" s="71"/>
      <c r="AAC188" s="71"/>
      <c r="AAD188" s="71"/>
      <c r="AAE188" s="71"/>
      <c r="AAF188" s="71"/>
      <c r="AAG188" s="71"/>
      <c r="AAH188" s="71"/>
      <c r="AAI188" s="71"/>
      <c r="AAJ188" s="71"/>
      <c r="AAK188" s="71"/>
      <c r="AAL188" s="71"/>
      <c r="AAM188" s="71"/>
      <c r="AAN188" s="71"/>
      <c r="AAO188" s="71"/>
      <c r="AAP188" s="71"/>
      <c r="AAQ188" s="71"/>
      <c r="AAR188" s="71"/>
      <c r="AAS188" s="71"/>
      <c r="AAT188" s="71"/>
      <c r="AAU188" s="71"/>
      <c r="AAV188" s="71"/>
      <c r="AAW188" s="71"/>
      <c r="AAX188" s="71"/>
      <c r="AAY188" s="71"/>
      <c r="AAZ188" s="71"/>
      <c r="ABA188" s="71"/>
      <c r="ABB188" s="71"/>
      <c r="ABC188" s="71"/>
      <c r="ABD188" s="71"/>
      <c r="ABE188" s="71"/>
      <c r="ABF188" s="71"/>
      <c r="ABG188" s="71"/>
      <c r="ABH188" s="71"/>
      <c r="ABI188" s="71"/>
      <c r="ABJ188" s="71"/>
      <c r="ABK188" s="71"/>
      <c r="ABL188" s="71"/>
      <c r="ABM188" s="71"/>
      <c r="ABN188" s="71"/>
      <c r="ABO188" s="71"/>
      <c r="ABP188" s="71"/>
      <c r="ABQ188" s="71"/>
      <c r="ABR188" s="71"/>
      <c r="ABS188" s="71"/>
      <c r="ABT188" s="71"/>
      <c r="ABU188" s="71"/>
      <c r="ABV188" s="71"/>
      <c r="ABW188" s="71"/>
      <c r="ABX188" s="71"/>
      <c r="ABY188" s="71"/>
      <c r="ABZ188" s="71"/>
      <c r="ACA188" s="71"/>
      <c r="ACB188" s="71"/>
      <c r="ACC188" s="71"/>
      <c r="ACD188" s="71"/>
      <c r="ACE188" s="71"/>
      <c r="ACF188" s="71"/>
      <c r="ACG188" s="71"/>
      <c r="ACH188" s="71"/>
      <c r="ACI188" s="71"/>
      <c r="ACJ188" s="71"/>
      <c r="ACK188" s="71"/>
      <c r="ACL188" s="71"/>
      <c r="ACM188" s="71"/>
      <c r="ACN188" s="71"/>
      <c r="ACO188" s="71"/>
      <c r="ACP188" s="71"/>
      <c r="ACQ188" s="71"/>
      <c r="ACR188" s="71"/>
      <c r="ACS188" s="71"/>
      <c r="ACT188" s="71"/>
      <c r="ACU188" s="71"/>
      <c r="ACV188" s="71"/>
      <c r="ACW188" s="71"/>
      <c r="ACX188" s="71"/>
      <c r="ACY188" s="71"/>
      <c r="ACZ188" s="71"/>
      <c r="ADA188" s="71"/>
      <c r="ADB188" s="71"/>
      <c r="ADC188" s="71"/>
      <c r="ADD188" s="71"/>
      <c r="ADE188" s="71"/>
      <c r="ADF188" s="71"/>
      <c r="ADG188" s="71"/>
      <c r="ADH188" s="71"/>
      <c r="ADI188" s="71"/>
      <c r="ADJ188" s="71"/>
      <c r="ADK188" s="71"/>
      <c r="ADL188" s="71"/>
      <c r="ADM188" s="71"/>
      <c r="ADN188" s="71"/>
      <c r="ADO188" s="71"/>
      <c r="ADP188" s="71"/>
      <c r="ADQ188" s="71"/>
      <c r="ADR188" s="71"/>
      <c r="ADS188" s="71"/>
      <c r="ADT188" s="71"/>
      <c r="ADU188" s="71"/>
      <c r="ADV188" s="71"/>
      <c r="ADW188" s="71"/>
      <c r="ADX188" s="71"/>
      <c r="ADY188" s="71"/>
      <c r="ADZ188" s="71"/>
      <c r="AEA188" s="71"/>
      <c r="AEB188" s="71"/>
      <c r="AEC188" s="71"/>
      <c r="AED188" s="71"/>
      <c r="AEE188" s="71"/>
      <c r="AEF188" s="71"/>
      <c r="AEG188" s="71"/>
      <c r="AEH188" s="71"/>
      <c r="AEI188" s="71"/>
      <c r="AEJ188" s="71"/>
      <c r="AEK188" s="71"/>
      <c r="AEL188" s="71"/>
      <c r="AEM188" s="71"/>
      <c r="AEN188" s="71"/>
      <c r="AEO188" s="71"/>
      <c r="AEP188" s="71"/>
      <c r="AEQ188" s="71"/>
      <c r="AER188" s="71"/>
      <c r="AES188" s="71"/>
      <c r="AET188" s="71"/>
      <c r="AEU188" s="71"/>
      <c r="AEV188" s="71"/>
      <c r="AEW188" s="71"/>
      <c r="AEX188" s="71"/>
      <c r="AEY188" s="71"/>
      <c r="AEZ188" s="71"/>
      <c r="AFA188" s="71"/>
      <c r="AFB188" s="71"/>
      <c r="AFC188" s="71"/>
      <c r="AFD188" s="71"/>
      <c r="AFE188" s="71"/>
      <c r="AFF188" s="71"/>
      <c r="AFG188" s="71"/>
      <c r="AFH188" s="71"/>
      <c r="AFI188" s="71"/>
      <c r="AFJ188" s="71"/>
      <c r="AFK188" s="71"/>
      <c r="AFL188" s="71"/>
      <c r="AFM188" s="71"/>
      <c r="AFN188" s="71"/>
      <c r="AFO188" s="71"/>
      <c r="AFP188" s="71"/>
      <c r="AFQ188" s="71"/>
      <c r="AFR188" s="71"/>
      <c r="AFS188" s="71"/>
      <c r="AFT188" s="71"/>
      <c r="AFU188" s="71"/>
      <c r="AFV188" s="71"/>
      <c r="AFW188" s="71"/>
      <c r="AFX188" s="71"/>
      <c r="AFY188" s="71"/>
      <c r="AFZ188" s="71"/>
      <c r="AGA188" s="71"/>
      <c r="AGB188" s="71"/>
      <c r="AGC188" s="71"/>
      <c r="AGD188" s="71"/>
      <c r="AGE188" s="71"/>
      <c r="AGF188" s="71"/>
      <c r="AGG188" s="71"/>
      <c r="AGH188" s="71"/>
      <c r="AGI188" s="71"/>
      <c r="AGJ188" s="71"/>
      <c r="AGK188" s="71"/>
      <c r="AGL188" s="71"/>
      <c r="AGM188" s="71"/>
      <c r="AGN188" s="71"/>
      <c r="AGO188" s="71"/>
      <c r="AGP188" s="71"/>
      <c r="AGQ188" s="71"/>
      <c r="AGR188" s="71"/>
      <c r="AGS188" s="71"/>
      <c r="AGT188" s="71"/>
      <c r="AGU188" s="71"/>
      <c r="AGV188" s="71"/>
      <c r="AGW188" s="71"/>
      <c r="AGX188" s="71"/>
      <c r="AGY188" s="71"/>
      <c r="AGZ188" s="71"/>
      <c r="AHA188" s="71"/>
      <c r="AHB188" s="71"/>
      <c r="AHC188" s="71"/>
      <c r="AHD188" s="71"/>
      <c r="AHE188" s="71"/>
      <c r="AHF188" s="71"/>
      <c r="AHG188" s="71"/>
      <c r="AHH188" s="71"/>
      <c r="AHI188" s="71"/>
      <c r="AHJ188" s="71"/>
      <c r="AHK188" s="71"/>
      <c r="AHL188" s="71"/>
      <c r="AHM188" s="71"/>
      <c r="AHN188" s="71"/>
      <c r="AHO188" s="71"/>
      <c r="AHP188" s="71"/>
      <c r="AHQ188" s="71"/>
      <c r="AHR188" s="71"/>
      <c r="AHS188" s="71"/>
      <c r="AHT188" s="71"/>
      <c r="AHU188" s="71"/>
      <c r="AHV188" s="71"/>
      <c r="AHW188" s="71"/>
      <c r="AHX188" s="71"/>
      <c r="AHY188" s="71"/>
      <c r="AHZ188" s="71"/>
      <c r="AIA188" s="71"/>
      <c r="AIB188" s="71"/>
      <c r="AIC188" s="71"/>
      <c r="AID188" s="71"/>
      <c r="AIE188" s="71"/>
      <c r="AIF188" s="71"/>
      <c r="AIG188" s="71"/>
      <c r="AIH188" s="71"/>
      <c r="AII188" s="71"/>
      <c r="AIJ188" s="71"/>
      <c r="AIK188" s="71"/>
      <c r="AIL188" s="71"/>
      <c r="AIM188" s="71"/>
      <c r="AIN188" s="71"/>
      <c r="AIO188" s="71"/>
      <c r="AIP188" s="71"/>
      <c r="AIQ188" s="71"/>
      <c r="AIR188" s="71"/>
      <c r="AIS188" s="71"/>
      <c r="AIT188" s="71"/>
      <c r="AIU188" s="71"/>
      <c r="AIV188" s="71"/>
      <c r="AIW188" s="71"/>
      <c r="AIX188" s="71"/>
      <c r="AIY188" s="71"/>
      <c r="AIZ188" s="71"/>
      <c r="AJA188" s="71"/>
      <c r="AJB188" s="71"/>
      <c r="AJC188" s="71"/>
      <c r="AJD188" s="71"/>
      <c r="AJE188" s="71"/>
      <c r="AJF188" s="71"/>
      <c r="AJG188" s="71"/>
      <c r="AJH188" s="71"/>
      <c r="AJI188" s="71"/>
      <c r="AJJ188" s="71"/>
      <c r="AJK188" s="71"/>
      <c r="AJL188" s="71"/>
      <c r="AJM188" s="71"/>
      <c r="AJN188" s="71"/>
      <c r="AJO188" s="71"/>
      <c r="AJP188" s="71"/>
      <c r="AJQ188" s="71"/>
      <c r="AJR188" s="71"/>
      <c r="AJS188" s="71"/>
      <c r="AJT188" s="71"/>
      <c r="AJU188" s="71"/>
      <c r="AJV188" s="71"/>
      <c r="AJW188" s="71"/>
      <c r="AJX188" s="71"/>
      <c r="AJY188" s="71"/>
      <c r="AJZ188" s="71"/>
      <c r="AKA188" s="71"/>
      <c r="AKB188" s="71"/>
      <c r="AKC188" s="71"/>
      <c r="AKD188" s="71"/>
      <c r="AKE188" s="71"/>
      <c r="AKF188" s="71"/>
      <c r="AKG188" s="71"/>
      <c r="AKH188" s="71"/>
      <c r="AKI188" s="71"/>
      <c r="AKJ188" s="71"/>
      <c r="AKK188" s="71"/>
      <c r="AKL188" s="71"/>
      <c r="AKM188" s="71"/>
      <c r="AKN188" s="71"/>
      <c r="AKO188" s="71"/>
      <c r="AKP188" s="71"/>
      <c r="AKQ188" s="71"/>
      <c r="AKR188" s="71"/>
      <c r="AKS188" s="71"/>
      <c r="AKT188" s="71"/>
      <c r="AKU188" s="71"/>
      <c r="AKV188" s="71"/>
      <c r="AKW188" s="71"/>
      <c r="AKX188" s="71"/>
      <c r="AKY188" s="71"/>
      <c r="AKZ188" s="71"/>
      <c r="ALA188" s="71"/>
      <c r="ALB188" s="71"/>
      <c r="ALC188" s="71"/>
      <c r="ALD188" s="71"/>
      <c r="ALE188" s="71"/>
      <c r="ALF188" s="71"/>
      <c r="ALG188" s="71"/>
      <c r="ALH188" s="71"/>
      <c r="ALI188" s="71"/>
      <c r="ALJ188" s="71"/>
      <c r="ALK188" s="71"/>
      <c r="ALL188" s="71"/>
      <c r="ALM188" s="71"/>
      <c r="ALN188" s="71"/>
      <c r="ALO188" s="71"/>
      <c r="ALP188" s="71"/>
      <c r="ALQ188" s="71"/>
      <c r="ALR188" s="71"/>
      <c r="ALS188" s="71"/>
      <c r="ALT188" s="71"/>
      <c r="ALU188" s="71"/>
      <c r="ALV188" s="71"/>
      <c r="ALW188" s="71"/>
      <c r="ALX188" s="71"/>
      <c r="ALY188" s="71"/>
      <c r="ALZ188" s="71"/>
      <c r="AMA188" s="71"/>
      <c r="AMB188" s="71"/>
      <c r="AMC188" s="71"/>
      <c r="AMD188" s="71"/>
      <c r="AME188" s="71"/>
      <c r="AMF188" s="71"/>
      <c r="AMG188" s="71"/>
    </row>
    <row r="189" customFormat="false" ht="15" hidden="false" customHeight="false" outlineLevel="0" collapsed="false">
      <c r="C189" s="48" t="n">
        <f aca="false">IF(F189=F188,C188,IF(F189=(F188+10),C188,(C188+10)))</f>
        <v>400</v>
      </c>
      <c r="D189" s="38" t="s">
        <v>236</v>
      </c>
      <c r="E189" s="50" t="n">
        <f aca="false">IF(C188=C189,IF(AND(I189&lt;&gt;"M",I189&lt;&gt;"m-up"),E188+10,E188),10)</f>
        <v>10</v>
      </c>
      <c r="F189" s="39" t="n">
        <f aca="false">N189+(M189*60)+(L189*3600)</f>
        <v>44011</v>
      </c>
      <c r="G189" s="82" t="str">
        <f aca="false">CONCATENATE(J189,K189,L189)</f>
        <v>2017512</v>
      </c>
      <c r="H189" s="85" t="n">
        <v>0</v>
      </c>
      <c r="I189" s="85" t="s">
        <v>21</v>
      </c>
      <c r="J189" s="82" t="n">
        <v>2017</v>
      </c>
      <c r="K189" s="82" t="n">
        <v>5</v>
      </c>
      <c r="L189" s="82" t="n">
        <v>12</v>
      </c>
      <c r="M189" s="82" t="n">
        <v>13</v>
      </c>
      <c r="N189" s="82" t="n">
        <v>31</v>
      </c>
      <c r="O189" s="82" t="n">
        <v>34</v>
      </c>
      <c r="P189" s="82" t="n">
        <v>810</v>
      </c>
      <c r="Q189" s="85" t="n">
        <v>1</v>
      </c>
      <c r="R189" s="85" t="s">
        <v>1</v>
      </c>
      <c r="S189" s="85" t="s">
        <v>2</v>
      </c>
      <c r="T189" s="85"/>
    </row>
    <row r="190" customFormat="false" ht="15" hidden="false" customHeight="false" outlineLevel="0" collapsed="false">
      <c r="C190" s="48" t="n">
        <f aca="false">IF(F190=F189,C189,IF(F190=(F189+10),C189,(C189+10)))</f>
        <v>400</v>
      </c>
      <c r="D190" s="38" t="s">
        <v>236</v>
      </c>
      <c r="E190" s="50" t="n">
        <f aca="false">IF(C189=C190,IF(AND(I190&lt;&gt;"M",I190&lt;&gt;"m-up"),E189+10,E189),10)</f>
        <v>10</v>
      </c>
      <c r="F190" s="39" t="n">
        <f aca="false">N190+(M190*60)+(L190*3600)</f>
        <v>44011</v>
      </c>
      <c r="G190" s="86" t="str">
        <f aca="false">CONCATENATE(J190,K190,L190)</f>
        <v>2017512</v>
      </c>
      <c r="H190" s="85" t="n">
        <v>0</v>
      </c>
      <c r="I190" s="85" t="s">
        <v>21</v>
      </c>
      <c r="J190" s="85" t="n">
        <v>2017</v>
      </c>
      <c r="K190" s="85" t="n">
        <v>5</v>
      </c>
      <c r="L190" s="85" t="n">
        <v>12</v>
      </c>
      <c r="M190" s="85" t="n">
        <v>13</v>
      </c>
      <c r="N190" s="85" t="n">
        <v>31</v>
      </c>
      <c r="O190" s="85" t="n">
        <v>34</v>
      </c>
      <c r="P190" s="85" t="n">
        <v>818</v>
      </c>
      <c r="Q190" s="85" t="n">
        <v>1</v>
      </c>
      <c r="R190" s="85" t="s">
        <v>1</v>
      </c>
      <c r="S190" s="85" t="s">
        <v>2</v>
      </c>
      <c r="T190" s="85"/>
    </row>
    <row r="191" customFormat="false" ht="15" hidden="false" customHeight="false" outlineLevel="0" collapsed="false">
      <c r="C191" s="48" t="n">
        <f aca="false">IF(F191=F190,C190,IF(F191=(F190+10),C190,(C190+10)))</f>
        <v>400</v>
      </c>
      <c r="D191" s="38" t="s">
        <v>236</v>
      </c>
      <c r="E191" s="50" t="n">
        <f aca="false">IF(C190=C191,IF(AND(I191&lt;&gt;"M",I191&lt;&gt;"m-up"),E190+10,E190),10)</f>
        <v>10</v>
      </c>
      <c r="F191" s="39" t="n">
        <f aca="false">N191+(M191*60)+(L191*3600)</f>
        <v>44011</v>
      </c>
      <c r="G191" s="39" t="str">
        <f aca="false">CONCATENATE(J191,K191,L191)</f>
        <v>2017512</v>
      </c>
      <c r="H191" s="39" t="n">
        <v>0</v>
      </c>
      <c r="I191" s="39" t="s">
        <v>21</v>
      </c>
      <c r="J191" s="39" t="n">
        <v>2017</v>
      </c>
      <c r="K191" s="39" t="n">
        <v>5</v>
      </c>
      <c r="L191" s="39" t="n">
        <v>12</v>
      </c>
      <c r="M191" s="39" t="n">
        <v>13</v>
      </c>
      <c r="N191" s="39" t="n">
        <v>31</v>
      </c>
      <c r="O191" s="39" t="n">
        <v>34</v>
      </c>
      <c r="P191" s="39" t="n">
        <v>828</v>
      </c>
      <c r="Q191" s="39" t="n">
        <v>1</v>
      </c>
      <c r="R191" s="39" t="s">
        <v>1</v>
      </c>
      <c r="S191" s="39" t="s">
        <v>2</v>
      </c>
    </row>
    <row r="192" customFormat="false" ht="15" hidden="false" customHeight="false" outlineLevel="0" collapsed="false">
      <c r="C192" s="48" t="n">
        <f aca="false">IF(F192=F191,C191,IF(F192=(F191+10),C191,(C191+10)))</f>
        <v>400</v>
      </c>
      <c r="D192" s="38" t="s">
        <v>236</v>
      </c>
      <c r="E192" s="50" t="n">
        <f aca="false">IF(C191=C192,IF(AND(I192&lt;&gt;"M",I192&lt;&gt;"m-up"),E191+10,E191),10)</f>
        <v>10</v>
      </c>
      <c r="F192" s="39" t="n">
        <f aca="false">N192+(M192*60)+(L192*3600)</f>
        <v>44011</v>
      </c>
      <c r="G192" s="39" t="str">
        <f aca="false">CONCATENATE(J192,K192,L192)</f>
        <v>2017512</v>
      </c>
      <c r="H192" s="39" t="n">
        <v>0</v>
      </c>
      <c r="I192" s="39" t="s">
        <v>21</v>
      </c>
      <c r="J192" s="39" t="n">
        <v>2017</v>
      </c>
      <c r="K192" s="39" t="n">
        <v>5</v>
      </c>
      <c r="L192" s="39" t="n">
        <v>12</v>
      </c>
      <c r="M192" s="39" t="n">
        <v>13</v>
      </c>
      <c r="N192" s="39" t="n">
        <v>31</v>
      </c>
      <c r="O192" s="39" t="n">
        <v>34</v>
      </c>
      <c r="P192" s="39" t="n">
        <v>838</v>
      </c>
      <c r="Q192" s="39" t="n">
        <v>1</v>
      </c>
      <c r="R192" s="39" t="s">
        <v>1</v>
      </c>
      <c r="S192" s="39" t="s">
        <v>2</v>
      </c>
    </row>
    <row r="193" customFormat="false" ht="15" hidden="false" customHeight="false" outlineLevel="0" collapsed="false">
      <c r="A193" s="68"/>
      <c r="B193" s="68"/>
      <c r="C193" s="48" t="n">
        <f aca="false">IF(F193=F192,C192,IF(F193=(F192+10),C192,(C192+10)))</f>
        <v>410</v>
      </c>
      <c r="D193" s="69" t="s">
        <v>237</v>
      </c>
      <c r="E193" s="50" t="n">
        <f aca="false">IF(C192=C193,IF(AND(I193&lt;&gt;"M",I193&lt;&gt;"m-up"),E192+10,E192),10)</f>
        <v>10</v>
      </c>
      <c r="F193" s="70" t="n">
        <f aca="false">N193+(M193*60)+(L193*3600)</f>
        <v>44013</v>
      </c>
      <c r="G193" s="70" t="str">
        <f aca="false">CONCATENATE(J193,K193,L193)</f>
        <v>2017512</v>
      </c>
      <c r="H193" s="70" t="n">
        <v>158</v>
      </c>
      <c r="I193" s="70" t="s">
        <v>17</v>
      </c>
      <c r="J193" s="70" t="n">
        <v>2017</v>
      </c>
      <c r="K193" s="70" t="n">
        <v>5</v>
      </c>
      <c r="L193" s="70" t="n">
        <v>12</v>
      </c>
      <c r="M193" s="70" t="n">
        <v>13</v>
      </c>
      <c r="N193" s="70" t="n">
        <v>33</v>
      </c>
      <c r="O193" s="70" t="n">
        <v>9</v>
      </c>
      <c r="P193" s="70" t="n">
        <v>264</v>
      </c>
      <c r="Q193" s="70" t="n">
        <v>1</v>
      </c>
      <c r="R193" s="70" t="s">
        <v>1</v>
      </c>
      <c r="S193" s="70" t="s">
        <v>2</v>
      </c>
      <c r="T193" s="70"/>
      <c r="U193" s="71" t="s">
        <v>235</v>
      </c>
      <c r="WH193" s="71"/>
      <c r="WI193" s="71"/>
      <c r="WJ193" s="71"/>
      <c r="WK193" s="71"/>
      <c r="WL193" s="71"/>
      <c r="WM193" s="71"/>
      <c r="WN193" s="71"/>
      <c r="WO193" s="71"/>
      <c r="WP193" s="71"/>
      <c r="WQ193" s="71"/>
      <c r="WR193" s="71"/>
      <c r="WS193" s="71"/>
      <c r="WT193" s="71"/>
      <c r="WU193" s="71"/>
      <c r="WV193" s="71"/>
      <c r="WW193" s="71"/>
      <c r="WX193" s="71"/>
      <c r="WY193" s="71"/>
      <c r="WZ193" s="71"/>
      <c r="XA193" s="71"/>
      <c r="XB193" s="71"/>
      <c r="XC193" s="71"/>
      <c r="XD193" s="71"/>
      <c r="XE193" s="71"/>
      <c r="XF193" s="71"/>
      <c r="XG193" s="71"/>
      <c r="XH193" s="71"/>
      <c r="XI193" s="71"/>
      <c r="XJ193" s="71"/>
      <c r="XK193" s="71"/>
      <c r="XL193" s="71"/>
      <c r="XM193" s="71"/>
      <c r="XN193" s="71"/>
      <c r="XO193" s="71"/>
      <c r="XP193" s="71"/>
      <c r="XQ193" s="71"/>
      <c r="XR193" s="71"/>
      <c r="XS193" s="71"/>
      <c r="XT193" s="71"/>
      <c r="XU193" s="71"/>
      <c r="XV193" s="71"/>
      <c r="XW193" s="71"/>
      <c r="XX193" s="71"/>
      <c r="XY193" s="71"/>
      <c r="XZ193" s="71"/>
      <c r="YA193" s="71"/>
      <c r="YB193" s="71"/>
      <c r="YC193" s="71"/>
      <c r="YD193" s="71"/>
      <c r="YE193" s="71"/>
      <c r="YF193" s="71"/>
      <c r="YG193" s="71"/>
      <c r="YH193" s="71"/>
      <c r="YI193" s="71"/>
      <c r="YJ193" s="71"/>
      <c r="YK193" s="71"/>
      <c r="YL193" s="71"/>
      <c r="YM193" s="71"/>
      <c r="YN193" s="71"/>
      <c r="YO193" s="71"/>
      <c r="YP193" s="71"/>
      <c r="YQ193" s="71"/>
      <c r="YR193" s="71"/>
      <c r="YS193" s="71"/>
      <c r="YT193" s="71"/>
      <c r="YU193" s="71"/>
      <c r="YV193" s="71"/>
      <c r="YW193" s="71"/>
      <c r="YX193" s="71"/>
      <c r="YY193" s="71"/>
      <c r="YZ193" s="71"/>
      <c r="ZA193" s="71"/>
      <c r="ZB193" s="71"/>
      <c r="ZC193" s="71"/>
      <c r="ZD193" s="71"/>
      <c r="ZE193" s="71"/>
      <c r="ZF193" s="71"/>
      <c r="ZG193" s="71"/>
      <c r="ZH193" s="71"/>
      <c r="ZI193" s="71"/>
      <c r="ZJ193" s="71"/>
      <c r="ZK193" s="71"/>
      <c r="ZL193" s="71"/>
      <c r="ZM193" s="71"/>
      <c r="ZN193" s="71"/>
      <c r="ZO193" s="71"/>
      <c r="ZP193" s="71"/>
      <c r="ZQ193" s="71"/>
      <c r="ZR193" s="71"/>
      <c r="ZS193" s="71"/>
      <c r="ZT193" s="71"/>
      <c r="ZU193" s="71"/>
      <c r="ZV193" s="71"/>
      <c r="ZW193" s="71"/>
      <c r="ZX193" s="71"/>
      <c r="ZY193" s="71"/>
      <c r="ZZ193" s="71"/>
      <c r="AAA193" s="71"/>
      <c r="AAB193" s="71"/>
      <c r="AAC193" s="71"/>
      <c r="AAD193" s="71"/>
      <c r="AAE193" s="71"/>
      <c r="AAF193" s="71"/>
      <c r="AAG193" s="71"/>
      <c r="AAH193" s="71"/>
      <c r="AAI193" s="71"/>
      <c r="AAJ193" s="71"/>
      <c r="AAK193" s="71"/>
      <c r="AAL193" s="71"/>
      <c r="AAM193" s="71"/>
      <c r="AAN193" s="71"/>
      <c r="AAO193" s="71"/>
      <c r="AAP193" s="71"/>
      <c r="AAQ193" s="71"/>
      <c r="AAR193" s="71"/>
      <c r="AAS193" s="71"/>
      <c r="AAT193" s="71"/>
      <c r="AAU193" s="71"/>
      <c r="AAV193" s="71"/>
      <c r="AAW193" s="71"/>
      <c r="AAX193" s="71"/>
      <c r="AAY193" s="71"/>
      <c r="AAZ193" s="71"/>
      <c r="ABA193" s="71"/>
      <c r="ABB193" s="71"/>
      <c r="ABC193" s="71"/>
      <c r="ABD193" s="71"/>
      <c r="ABE193" s="71"/>
      <c r="ABF193" s="71"/>
      <c r="ABG193" s="71"/>
      <c r="ABH193" s="71"/>
      <c r="ABI193" s="71"/>
      <c r="ABJ193" s="71"/>
      <c r="ABK193" s="71"/>
      <c r="ABL193" s="71"/>
      <c r="ABM193" s="71"/>
      <c r="ABN193" s="71"/>
      <c r="ABO193" s="71"/>
      <c r="ABP193" s="71"/>
      <c r="ABQ193" s="71"/>
      <c r="ABR193" s="71"/>
      <c r="ABS193" s="71"/>
      <c r="ABT193" s="71"/>
      <c r="ABU193" s="71"/>
      <c r="ABV193" s="71"/>
      <c r="ABW193" s="71"/>
      <c r="ABX193" s="71"/>
      <c r="ABY193" s="71"/>
      <c r="ABZ193" s="71"/>
      <c r="ACA193" s="71"/>
      <c r="ACB193" s="71"/>
      <c r="ACC193" s="71"/>
      <c r="ACD193" s="71"/>
      <c r="ACE193" s="71"/>
      <c r="ACF193" s="71"/>
      <c r="ACG193" s="71"/>
      <c r="ACH193" s="71"/>
      <c r="ACI193" s="71"/>
      <c r="ACJ193" s="71"/>
      <c r="ACK193" s="71"/>
      <c r="ACL193" s="71"/>
      <c r="ACM193" s="71"/>
      <c r="ACN193" s="71"/>
      <c r="ACO193" s="71"/>
      <c r="ACP193" s="71"/>
      <c r="ACQ193" s="71"/>
      <c r="ACR193" s="71"/>
      <c r="ACS193" s="71"/>
      <c r="ACT193" s="71"/>
      <c r="ACU193" s="71"/>
      <c r="ACV193" s="71"/>
      <c r="ACW193" s="71"/>
      <c r="ACX193" s="71"/>
      <c r="ACY193" s="71"/>
      <c r="ACZ193" s="71"/>
      <c r="ADA193" s="71"/>
      <c r="ADB193" s="71"/>
      <c r="ADC193" s="71"/>
      <c r="ADD193" s="71"/>
      <c r="ADE193" s="71"/>
      <c r="ADF193" s="71"/>
      <c r="ADG193" s="71"/>
      <c r="ADH193" s="71"/>
      <c r="ADI193" s="71"/>
      <c r="ADJ193" s="71"/>
      <c r="ADK193" s="71"/>
      <c r="ADL193" s="71"/>
      <c r="ADM193" s="71"/>
      <c r="ADN193" s="71"/>
      <c r="ADO193" s="71"/>
      <c r="ADP193" s="71"/>
      <c r="ADQ193" s="71"/>
      <c r="ADR193" s="71"/>
      <c r="ADS193" s="71"/>
      <c r="ADT193" s="71"/>
      <c r="ADU193" s="71"/>
      <c r="ADV193" s="71"/>
      <c r="ADW193" s="71"/>
      <c r="ADX193" s="71"/>
      <c r="ADY193" s="71"/>
      <c r="ADZ193" s="71"/>
      <c r="AEA193" s="71"/>
      <c r="AEB193" s="71"/>
      <c r="AEC193" s="71"/>
      <c r="AED193" s="71"/>
      <c r="AEE193" s="71"/>
      <c r="AEF193" s="71"/>
      <c r="AEG193" s="71"/>
      <c r="AEH193" s="71"/>
      <c r="AEI193" s="71"/>
      <c r="AEJ193" s="71"/>
      <c r="AEK193" s="71"/>
      <c r="AEL193" s="71"/>
      <c r="AEM193" s="71"/>
      <c r="AEN193" s="71"/>
      <c r="AEO193" s="71"/>
      <c r="AEP193" s="71"/>
      <c r="AEQ193" s="71"/>
      <c r="AER193" s="71"/>
      <c r="AES193" s="71"/>
      <c r="AET193" s="71"/>
      <c r="AEU193" s="71"/>
      <c r="AEV193" s="71"/>
      <c r="AEW193" s="71"/>
      <c r="AEX193" s="71"/>
      <c r="AEY193" s="71"/>
      <c r="AEZ193" s="71"/>
      <c r="AFA193" s="71"/>
      <c r="AFB193" s="71"/>
      <c r="AFC193" s="71"/>
      <c r="AFD193" s="71"/>
      <c r="AFE193" s="71"/>
      <c r="AFF193" s="71"/>
      <c r="AFG193" s="71"/>
      <c r="AFH193" s="71"/>
      <c r="AFI193" s="71"/>
      <c r="AFJ193" s="71"/>
      <c r="AFK193" s="71"/>
      <c r="AFL193" s="71"/>
      <c r="AFM193" s="71"/>
      <c r="AFN193" s="71"/>
      <c r="AFO193" s="71"/>
      <c r="AFP193" s="71"/>
      <c r="AFQ193" s="71"/>
      <c r="AFR193" s="71"/>
      <c r="AFS193" s="71"/>
      <c r="AFT193" s="71"/>
      <c r="AFU193" s="71"/>
      <c r="AFV193" s="71"/>
      <c r="AFW193" s="71"/>
      <c r="AFX193" s="71"/>
      <c r="AFY193" s="71"/>
      <c r="AFZ193" s="71"/>
      <c r="AGA193" s="71"/>
      <c r="AGB193" s="71"/>
      <c r="AGC193" s="71"/>
      <c r="AGD193" s="71"/>
      <c r="AGE193" s="71"/>
      <c r="AGF193" s="71"/>
      <c r="AGG193" s="71"/>
      <c r="AGH193" s="71"/>
      <c r="AGI193" s="71"/>
      <c r="AGJ193" s="71"/>
      <c r="AGK193" s="71"/>
      <c r="AGL193" s="71"/>
      <c r="AGM193" s="71"/>
      <c r="AGN193" s="71"/>
      <c r="AGO193" s="71"/>
      <c r="AGP193" s="71"/>
      <c r="AGQ193" s="71"/>
      <c r="AGR193" s="71"/>
      <c r="AGS193" s="71"/>
      <c r="AGT193" s="71"/>
      <c r="AGU193" s="71"/>
      <c r="AGV193" s="71"/>
      <c r="AGW193" s="71"/>
      <c r="AGX193" s="71"/>
      <c r="AGY193" s="71"/>
      <c r="AGZ193" s="71"/>
      <c r="AHA193" s="71"/>
      <c r="AHB193" s="71"/>
      <c r="AHC193" s="71"/>
      <c r="AHD193" s="71"/>
      <c r="AHE193" s="71"/>
      <c r="AHF193" s="71"/>
      <c r="AHG193" s="71"/>
      <c r="AHH193" s="71"/>
      <c r="AHI193" s="71"/>
      <c r="AHJ193" s="71"/>
      <c r="AHK193" s="71"/>
      <c r="AHL193" s="71"/>
      <c r="AHM193" s="71"/>
      <c r="AHN193" s="71"/>
      <c r="AHO193" s="71"/>
      <c r="AHP193" s="71"/>
      <c r="AHQ193" s="71"/>
      <c r="AHR193" s="71"/>
      <c r="AHS193" s="71"/>
      <c r="AHT193" s="71"/>
      <c r="AHU193" s="71"/>
      <c r="AHV193" s="71"/>
      <c r="AHW193" s="71"/>
      <c r="AHX193" s="71"/>
      <c r="AHY193" s="71"/>
      <c r="AHZ193" s="71"/>
      <c r="AIA193" s="71"/>
      <c r="AIB193" s="71"/>
      <c r="AIC193" s="71"/>
      <c r="AID193" s="71"/>
      <c r="AIE193" s="71"/>
      <c r="AIF193" s="71"/>
      <c r="AIG193" s="71"/>
      <c r="AIH193" s="71"/>
      <c r="AII193" s="71"/>
      <c r="AIJ193" s="71"/>
      <c r="AIK193" s="71"/>
      <c r="AIL193" s="71"/>
      <c r="AIM193" s="71"/>
      <c r="AIN193" s="71"/>
      <c r="AIO193" s="71"/>
      <c r="AIP193" s="71"/>
      <c r="AIQ193" s="71"/>
      <c r="AIR193" s="71"/>
      <c r="AIS193" s="71"/>
      <c r="AIT193" s="71"/>
      <c r="AIU193" s="71"/>
      <c r="AIV193" s="71"/>
      <c r="AIW193" s="71"/>
      <c r="AIX193" s="71"/>
      <c r="AIY193" s="71"/>
      <c r="AIZ193" s="71"/>
      <c r="AJA193" s="71"/>
      <c r="AJB193" s="71"/>
      <c r="AJC193" s="71"/>
      <c r="AJD193" s="71"/>
      <c r="AJE193" s="71"/>
      <c r="AJF193" s="71"/>
      <c r="AJG193" s="71"/>
      <c r="AJH193" s="71"/>
      <c r="AJI193" s="71"/>
      <c r="AJJ193" s="71"/>
      <c r="AJK193" s="71"/>
      <c r="AJL193" s="71"/>
      <c r="AJM193" s="71"/>
      <c r="AJN193" s="71"/>
      <c r="AJO193" s="71"/>
      <c r="AJP193" s="71"/>
      <c r="AJQ193" s="71"/>
      <c r="AJR193" s="71"/>
      <c r="AJS193" s="71"/>
      <c r="AJT193" s="71"/>
      <c r="AJU193" s="71"/>
      <c r="AJV193" s="71"/>
      <c r="AJW193" s="71"/>
      <c r="AJX193" s="71"/>
      <c r="AJY193" s="71"/>
      <c r="AJZ193" s="71"/>
      <c r="AKA193" s="71"/>
      <c r="AKB193" s="71"/>
      <c r="AKC193" s="71"/>
      <c r="AKD193" s="71"/>
      <c r="AKE193" s="71"/>
      <c r="AKF193" s="71"/>
      <c r="AKG193" s="71"/>
      <c r="AKH193" s="71"/>
      <c r="AKI193" s="71"/>
      <c r="AKJ193" s="71"/>
      <c r="AKK193" s="71"/>
      <c r="AKL193" s="71"/>
      <c r="AKM193" s="71"/>
      <c r="AKN193" s="71"/>
      <c r="AKO193" s="71"/>
      <c r="AKP193" s="71"/>
      <c r="AKQ193" s="71"/>
      <c r="AKR193" s="71"/>
      <c r="AKS193" s="71"/>
      <c r="AKT193" s="71"/>
      <c r="AKU193" s="71"/>
      <c r="AKV193" s="71"/>
      <c r="AKW193" s="71"/>
      <c r="AKX193" s="71"/>
      <c r="AKY193" s="71"/>
      <c r="AKZ193" s="71"/>
      <c r="ALA193" s="71"/>
      <c r="ALB193" s="71"/>
      <c r="ALC193" s="71"/>
      <c r="ALD193" s="71"/>
      <c r="ALE193" s="71"/>
      <c r="ALF193" s="71"/>
      <c r="ALG193" s="71"/>
      <c r="ALH193" s="71"/>
      <c r="ALI193" s="71"/>
      <c r="ALJ193" s="71"/>
      <c r="ALK193" s="71"/>
      <c r="ALL193" s="71"/>
      <c r="ALM193" s="71"/>
      <c r="ALN193" s="71"/>
      <c r="ALO193" s="71"/>
      <c r="ALP193" s="71"/>
      <c r="ALQ193" s="71"/>
      <c r="ALR193" s="71"/>
      <c r="ALS193" s="71"/>
      <c r="ALT193" s="71"/>
      <c r="ALU193" s="71"/>
      <c r="ALV193" s="71"/>
      <c r="ALW193" s="71"/>
      <c r="ALX193" s="71"/>
      <c r="ALY193" s="71"/>
      <c r="ALZ193" s="71"/>
      <c r="AMA193" s="71"/>
      <c r="AMB193" s="71"/>
      <c r="AMC193" s="71"/>
      <c r="AMD193" s="71"/>
      <c r="AME193" s="71"/>
      <c r="AMF193" s="71"/>
      <c r="AMG193" s="71"/>
    </row>
    <row r="194" customFormat="false" ht="15" hidden="false" customHeight="false" outlineLevel="0" collapsed="false">
      <c r="C194" s="48" t="n">
        <f aca="false">IF(F194=F193,C193,IF(F194=(F193+10),C193,(C193+10)))</f>
        <v>420</v>
      </c>
      <c r="D194" s="79" t="s">
        <v>238</v>
      </c>
      <c r="E194" s="50" t="n">
        <f aca="false">IF(C193=C194,IF(AND(I194&lt;&gt;"M",I194&lt;&gt;"m-up"),E193+10,E193),10)</f>
        <v>10</v>
      </c>
      <c r="F194" s="52" t="n">
        <f aca="false">N194+(M194*60)+(L194*3600)</f>
        <v>91102</v>
      </c>
      <c r="G194" s="52" t="str">
        <f aca="false">CONCATENATE(J194,K194,L194)</f>
        <v>2017925</v>
      </c>
      <c r="H194" s="52" t="n">
        <v>237</v>
      </c>
      <c r="I194" s="80" t="s">
        <v>17</v>
      </c>
      <c r="J194" s="52" t="n">
        <v>2017</v>
      </c>
      <c r="K194" s="52" t="n">
        <v>9</v>
      </c>
      <c r="L194" s="52" t="n">
        <v>25</v>
      </c>
      <c r="M194" s="52" t="n">
        <v>18</v>
      </c>
      <c r="N194" s="52" t="n">
        <v>22</v>
      </c>
      <c r="O194" s="52" t="n">
        <v>36</v>
      </c>
      <c r="P194" s="52" t="n">
        <v>164</v>
      </c>
      <c r="Q194" s="52" t="n">
        <v>1</v>
      </c>
      <c r="R194" s="52" t="s">
        <v>1</v>
      </c>
      <c r="S194" s="52" t="s">
        <v>2</v>
      </c>
      <c r="T194" s="52"/>
      <c r="U194" s="53" t="s">
        <v>18</v>
      </c>
    </row>
    <row r="195" customFormat="false" ht="15" hidden="false" customHeight="false" outlineLevel="0" collapsed="false">
      <c r="C195" s="48" t="n">
        <f aca="false">IF(F195=F194,C194,IF(F195=(F194+10),C194,(C194+10)))</f>
        <v>430</v>
      </c>
      <c r="D195" s="79" t="s">
        <v>239</v>
      </c>
      <c r="E195" s="50" t="n">
        <f aca="false">IF(C194=C195,IF(AND(I195&lt;&gt;"M",I195&lt;&gt;"m-up"),E194+10,E194),10)</f>
        <v>10</v>
      </c>
      <c r="F195" s="52" t="n">
        <f aca="false">N195+(M195*60)+(L195*3600)</f>
        <v>91105</v>
      </c>
      <c r="G195" s="52" t="str">
        <f aca="false">CONCATENATE(J195,K195,L195)</f>
        <v>2017925</v>
      </c>
      <c r="H195" s="52" t="n">
        <v>103</v>
      </c>
      <c r="I195" s="80" t="s">
        <v>17</v>
      </c>
      <c r="J195" s="52" t="n">
        <v>2017</v>
      </c>
      <c r="K195" s="52" t="n">
        <v>9</v>
      </c>
      <c r="L195" s="52" t="n">
        <v>25</v>
      </c>
      <c r="M195" s="52" t="n">
        <v>18</v>
      </c>
      <c r="N195" s="52" t="n">
        <v>25</v>
      </c>
      <c r="O195" s="52" t="n">
        <v>14</v>
      </c>
      <c r="P195" s="52" t="n">
        <v>997</v>
      </c>
      <c r="Q195" s="52" t="n">
        <v>1</v>
      </c>
      <c r="R195" s="52" t="s">
        <v>1</v>
      </c>
      <c r="S195" s="52" t="s">
        <v>2</v>
      </c>
      <c r="T195" s="52"/>
      <c r="U195" s="53" t="s">
        <v>19</v>
      </c>
    </row>
    <row r="196" customFormat="false" ht="15" hidden="false" customHeight="false" outlineLevel="0" collapsed="false">
      <c r="C196" s="48" t="n">
        <f aca="false">IF(F196=F195,C195,IF(F196=(F195+10),C195,(C195+10)))</f>
        <v>440</v>
      </c>
      <c r="D196" s="79"/>
      <c r="E196" s="50" t="n">
        <f aca="false">IF(C195=C196,IF(AND(I196&lt;&gt;"M",I196&lt;&gt;"m-up"),E195+10,E195),10)</f>
        <v>10</v>
      </c>
      <c r="F196" s="52" t="n">
        <f aca="false">N196+(M196*60)+(L196*3600)</f>
        <v>91107</v>
      </c>
      <c r="G196" s="52" t="str">
        <f aca="false">CONCATENATE(J196,K196,L196)</f>
        <v>2017925</v>
      </c>
      <c r="H196" s="52" t="n">
        <v>584</v>
      </c>
      <c r="I196" s="52" t="s">
        <v>17</v>
      </c>
      <c r="J196" s="52" t="n">
        <v>2017</v>
      </c>
      <c r="K196" s="52" t="n">
        <v>9</v>
      </c>
      <c r="L196" s="52" t="n">
        <v>25</v>
      </c>
      <c r="M196" s="52" t="n">
        <v>18</v>
      </c>
      <c r="N196" s="52" t="n">
        <v>27</v>
      </c>
      <c r="O196" s="52" t="n">
        <v>58</v>
      </c>
      <c r="P196" s="52" t="n">
        <v>905</v>
      </c>
      <c r="Q196" s="52" t="n">
        <v>1</v>
      </c>
      <c r="R196" s="52" t="s">
        <v>1</v>
      </c>
      <c r="S196" s="52" t="s">
        <v>2</v>
      </c>
      <c r="T196" s="52"/>
      <c r="U196" s="53" t="s">
        <v>20</v>
      </c>
    </row>
    <row r="197" customFormat="false" ht="15" hidden="false" customHeight="false" outlineLevel="0" collapsed="false">
      <c r="C197" s="48" t="n">
        <f aca="false">IF(F197=F196,C196,IF(F197=(F196+10),C196,(C196+10)))</f>
        <v>440</v>
      </c>
      <c r="E197" s="50" t="n">
        <f aca="false">IF(C196=C197,IF(AND(I197&lt;&gt;"M",I197&lt;&gt;"m-up"),E196+10,E196),10)</f>
        <v>10</v>
      </c>
      <c r="F197" s="39" t="n">
        <f aca="false">N197+(M197*60)+(L197*3600)</f>
        <v>91107</v>
      </c>
      <c r="G197" s="39" t="str">
        <f aca="false">CONCATENATE(J197,K197,L197)</f>
        <v>2017925</v>
      </c>
      <c r="H197" s="39" t="n">
        <v>0</v>
      </c>
      <c r="I197" s="78" t="s">
        <v>21</v>
      </c>
      <c r="J197" s="39" t="n">
        <v>2017</v>
      </c>
      <c r="K197" s="39" t="n">
        <v>9</v>
      </c>
      <c r="L197" s="39" t="n">
        <v>25</v>
      </c>
      <c r="M197" s="39" t="n">
        <v>18</v>
      </c>
      <c r="N197" s="39" t="n">
        <v>27</v>
      </c>
      <c r="O197" s="39" t="n">
        <v>59</v>
      </c>
      <c r="P197" s="39" t="n">
        <v>153</v>
      </c>
      <c r="Q197" s="39" t="n">
        <v>1</v>
      </c>
      <c r="R197" s="39" t="s">
        <v>1</v>
      </c>
      <c r="S197" s="39" t="s">
        <v>2</v>
      </c>
    </row>
    <row r="198" customFormat="false" ht="15" hidden="false" customHeight="false" outlineLevel="0" collapsed="false">
      <c r="C198" s="48" t="n">
        <f aca="false">IF(F198=F197,C197,IF(F198=(F197+10),C197,(C197+10)))</f>
        <v>440</v>
      </c>
      <c r="E198" s="50" t="n">
        <f aca="false">IF(C197=C198,IF(AND(I198&lt;&gt;"M",I198&lt;&gt;"m-up"),E197+10,E197),10)</f>
        <v>10</v>
      </c>
      <c r="F198" s="39" t="n">
        <f aca="false">N198+(M198*60)+(L198*3600)</f>
        <v>91107</v>
      </c>
      <c r="G198" s="39" t="str">
        <f aca="false">CONCATENATE(J198,K198,L198)</f>
        <v>2017925</v>
      </c>
      <c r="H198" s="39" t="n">
        <v>0</v>
      </c>
      <c r="I198" s="78" t="s">
        <v>21</v>
      </c>
      <c r="J198" s="39" t="n">
        <v>2017</v>
      </c>
      <c r="K198" s="39" t="n">
        <v>9</v>
      </c>
      <c r="L198" s="39" t="n">
        <v>25</v>
      </c>
      <c r="M198" s="39" t="n">
        <v>18</v>
      </c>
      <c r="N198" s="39" t="n">
        <v>27</v>
      </c>
      <c r="O198" s="39" t="n">
        <v>59</v>
      </c>
      <c r="P198" s="39" t="n">
        <v>170</v>
      </c>
      <c r="Q198" s="39" t="n">
        <v>1</v>
      </c>
      <c r="R198" s="39" t="s">
        <v>1</v>
      </c>
      <c r="S198" s="39" t="s">
        <v>2</v>
      </c>
    </row>
    <row r="199" customFormat="false" ht="15" hidden="false" customHeight="false" outlineLevel="0" collapsed="false">
      <c r="C199" s="48" t="n">
        <f aca="false">IF(F199=F198,C198,IF(F199=(F198+10),C198,(C198+10)))</f>
        <v>440</v>
      </c>
      <c r="E199" s="50" t="n">
        <f aca="false">IF(C198=C199,IF(AND(I199&lt;&gt;"M",I199&lt;&gt;"m-up"),E198+10,E198),10)</f>
        <v>10</v>
      </c>
      <c r="F199" s="39" t="n">
        <f aca="false">N199+(M199*60)+(L199*3600)</f>
        <v>91107</v>
      </c>
      <c r="G199" s="39" t="str">
        <f aca="false">CONCATENATE(J199,K199,L199)</f>
        <v>2017925</v>
      </c>
      <c r="H199" s="39" t="n">
        <v>0</v>
      </c>
      <c r="I199" s="78" t="s">
        <v>21</v>
      </c>
      <c r="J199" s="39" t="n">
        <v>2017</v>
      </c>
      <c r="K199" s="39" t="n">
        <v>9</v>
      </c>
      <c r="L199" s="39" t="n">
        <v>25</v>
      </c>
      <c r="M199" s="39" t="n">
        <v>18</v>
      </c>
      <c r="N199" s="39" t="n">
        <v>27</v>
      </c>
      <c r="O199" s="39" t="n">
        <v>59</v>
      </c>
      <c r="P199" s="39" t="n">
        <v>177</v>
      </c>
      <c r="Q199" s="39" t="n">
        <v>1</v>
      </c>
      <c r="R199" s="39" t="s">
        <v>1</v>
      </c>
      <c r="S199" s="39" t="s">
        <v>2</v>
      </c>
    </row>
    <row r="200" customFormat="false" ht="15" hidden="false" customHeight="false" outlineLevel="0" collapsed="false">
      <c r="C200" s="48" t="n">
        <f aca="false">IF(F200=F199,C199,IF(F200=(F199+10),C199,(C199+10)))</f>
        <v>440</v>
      </c>
      <c r="E200" s="50" t="n">
        <f aca="false">IF(C199=C200,IF(AND(I200&lt;&gt;"M",I200&lt;&gt;"m-up"),E199+10,E199),10)</f>
        <v>10</v>
      </c>
      <c r="F200" s="39" t="n">
        <f aca="false">N200+(M200*60)+(L200*3600)</f>
        <v>91107</v>
      </c>
      <c r="G200" s="39" t="str">
        <f aca="false">CONCATENATE(J200,K200,L200)</f>
        <v>2017925</v>
      </c>
      <c r="H200" s="39" t="n">
        <v>0</v>
      </c>
      <c r="I200" s="78" t="s">
        <v>21</v>
      </c>
      <c r="J200" s="39" t="n">
        <v>2017</v>
      </c>
      <c r="K200" s="39" t="n">
        <v>9</v>
      </c>
      <c r="L200" s="39" t="n">
        <v>25</v>
      </c>
      <c r="M200" s="39" t="n">
        <v>18</v>
      </c>
      <c r="N200" s="39" t="n">
        <v>27</v>
      </c>
      <c r="O200" s="39" t="n">
        <v>59</v>
      </c>
      <c r="P200" s="39" t="n">
        <v>200</v>
      </c>
      <c r="Q200" s="39" t="n">
        <v>1</v>
      </c>
      <c r="R200" s="39" t="s">
        <v>1</v>
      </c>
      <c r="S200" s="39" t="s">
        <v>2</v>
      </c>
    </row>
    <row r="201" customFormat="false" ht="15" hidden="false" customHeight="false" outlineLevel="0" collapsed="false">
      <c r="C201" s="48" t="n">
        <f aca="false">IF(F201=F200,C200,IF(F201=(F200+10),C200,(C200+10)))</f>
        <v>440</v>
      </c>
      <c r="E201" s="50" t="n">
        <f aca="false">IF(C200=C201,IF(AND(I201&lt;&gt;"M",I201&lt;&gt;"m-up"),E200+10,E200),10)</f>
        <v>10</v>
      </c>
      <c r="F201" s="39" t="n">
        <f aca="false">N201+(M201*60)+(L201*3600)</f>
        <v>91107</v>
      </c>
      <c r="G201" s="39" t="str">
        <f aca="false">CONCATENATE(J201,K201,L201)</f>
        <v>2017925</v>
      </c>
      <c r="H201" s="39" t="n">
        <v>0</v>
      </c>
      <c r="I201" s="78" t="s">
        <v>21</v>
      </c>
      <c r="J201" s="39" t="n">
        <v>2017</v>
      </c>
      <c r="K201" s="39" t="n">
        <v>9</v>
      </c>
      <c r="L201" s="39" t="n">
        <v>25</v>
      </c>
      <c r="M201" s="39" t="n">
        <v>18</v>
      </c>
      <c r="N201" s="39" t="n">
        <v>27</v>
      </c>
      <c r="O201" s="39" t="n">
        <v>59</v>
      </c>
      <c r="P201" s="39" t="n">
        <v>213</v>
      </c>
      <c r="Q201" s="39" t="n">
        <v>1</v>
      </c>
      <c r="R201" s="39" t="s">
        <v>1</v>
      </c>
      <c r="S201" s="39" t="s">
        <v>2</v>
      </c>
    </row>
    <row r="202" customFormat="false" ht="15" hidden="false" customHeight="false" outlineLevel="0" collapsed="false">
      <c r="C202" s="48" t="n">
        <f aca="false">IF(F202=F201,C201,IF(F202=(F201+10),C201,(C201+10)))</f>
        <v>440</v>
      </c>
      <c r="E202" s="50" t="n">
        <f aca="false">IF(C201=C202,IF(AND(I202&lt;&gt;"M",I202&lt;&gt;"m-up"),E201+10,E201),10)</f>
        <v>10</v>
      </c>
      <c r="F202" s="39" t="n">
        <f aca="false">N202+(M202*60)+(L202*3600)</f>
        <v>91107</v>
      </c>
      <c r="G202" s="39" t="str">
        <f aca="false">CONCATENATE(J202,K202,L202)</f>
        <v>2017925</v>
      </c>
      <c r="H202" s="39" t="n">
        <v>0</v>
      </c>
      <c r="I202" s="78" t="s">
        <v>21</v>
      </c>
      <c r="J202" s="39" t="n">
        <v>2017</v>
      </c>
      <c r="K202" s="39" t="n">
        <v>9</v>
      </c>
      <c r="L202" s="39" t="n">
        <v>25</v>
      </c>
      <c r="M202" s="39" t="n">
        <v>18</v>
      </c>
      <c r="N202" s="39" t="n">
        <v>27</v>
      </c>
      <c r="O202" s="39" t="n">
        <v>59</v>
      </c>
      <c r="P202" s="39" t="n">
        <v>225</v>
      </c>
      <c r="Q202" s="39" t="n">
        <v>1</v>
      </c>
      <c r="R202" s="39" t="s">
        <v>1</v>
      </c>
      <c r="S202" s="39" t="s">
        <v>2</v>
      </c>
    </row>
    <row r="203" customFormat="false" ht="15" hidden="false" customHeight="false" outlineLevel="0" collapsed="false">
      <c r="C203" s="48" t="n">
        <f aca="false">IF(F203=F202,C202,IF(F203=(F202+10),C202,(C202+10)))</f>
        <v>440</v>
      </c>
      <c r="E203" s="50" t="n">
        <f aca="false">IF(C202=C203,IF(AND(I203&lt;&gt;"M",I203&lt;&gt;"m-up"),E202+10,E202),10)</f>
        <v>10</v>
      </c>
      <c r="F203" s="39" t="n">
        <f aca="false">N203+(M203*60)+(L203*3600)</f>
        <v>91107</v>
      </c>
      <c r="G203" s="82" t="str">
        <f aca="false">CONCATENATE(J203,K203,L203)</f>
        <v>2017925</v>
      </c>
      <c r="H203" s="82" t="n">
        <v>0</v>
      </c>
      <c r="I203" s="87" t="s">
        <v>21</v>
      </c>
      <c r="J203" s="82" t="n">
        <v>2017</v>
      </c>
      <c r="K203" s="82" t="n">
        <v>9</v>
      </c>
      <c r="L203" s="82" t="n">
        <v>25</v>
      </c>
      <c r="M203" s="82" t="n">
        <v>18</v>
      </c>
      <c r="N203" s="82" t="n">
        <v>27</v>
      </c>
      <c r="O203" s="82" t="n">
        <v>59</v>
      </c>
      <c r="P203" s="82" t="n">
        <v>234</v>
      </c>
      <c r="Q203" s="82" t="n">
        <v>1</v>
      </c>
      <c r="R203" s="82" t="s">
        <v>1</v>
      </c>
      <c r="S203" s="82" t="s">
        <v>2</v>
      </c>
      <c r="T203" s="82"/>
    </row>
    <row r="204" customFormat="false" ht="15" hidden="false" customHeight="false" outlineLevel="0" collapsed="false">
      <c r="C204" s="48" t="n">
        <f aca="false">IF(F204=F203,C203,IF(F204=(F203+10),C203,(C203+10)))</f>
        <v>440</v>
      </c>
      <c r="E204" s="50" t="n">
        <f aca="false">IF(C203=C204,IF(AND(I204&lt;&gt;"M",I204&lt;&gt;"m-up"),E203+10,E203),10)</f>
        <v>10</v>
      </c>
      <c r="F204" s="39" t="n">
        <f aca="false">N204+(M204*60)+(L204*3600)</f>
        <v>91107</v>
      </c>
      <c r="G204" s="39" t="str">
        <f aca="false">CONCATENATE(J204,K204,L204)</f>
        <v>2017925</v>
      </c>
      <c r="H204" s="39" t="n">
        <v>0</v>
      </c>
      <c r="I204" s="78" t="s">
        <v>21</v>
      </c>
      <c r="J204" s="39" t="n">
        <v>2017</v>
      </c>
      <c r="K204" s="39" t="n">
        <v>9</v>
      </c>
      <c r="L204" s="39" t="n">
        <v>25</v>
      </c>
      <c r="M204" s="39" t="n">
        <v>18</v>
      </c>
      <c r="N204" s="39" t="n">
        <v>27</v>
      </c>
      <c r="O204" s="39" t="n">
        <v>59</v>
      </c>
      <c r="P204" s="39" t="n">
        <v>238</v>
      </c>
      <c r="Q204" s="39" t="n">
        <v>1</v>
      </c>
      <c r="R204" s="39" t="s">
        <v>1</v>
      </c>
      <c r="S204" s="39" t="s">
        <v>2</v>
      </c>
    </row>
    <row r="205" customFormat="false" ht="15" hidden="false" customHeight="false" outlineLevel="0" collapsed="false">
      <c r="C205" s="48" t="n">
        <f aca="false">IF(F205=F204,C204,IF(F205=(F204+10),C204,(C204+10)))</f>
        <v>440</v>
      </c>
      <c r="E205" s="50" t="n">
        <f aca="false">IF(C204=C205,IF(AND(I205&lt;&gt;"M",I205&lt;&gt;"m-up"),E204+10,E204),10)</f>
        <v>10</v>
      </c>
      <c r="F205" s="39" t="n">
        <f aca="false">N205+(M205*60)+(L205*3600)</f>
        <v>91107</v>
      </c>
      <c r="G205" s="39" t="str">
        <f aca="false">CONCATENATE(J205,K205,L205)</f>
        <v>2017925</v>
      </c>
      <c r="H205" s="39" t="n">
        <v>0</v>
      </c>
      <c r="I205" s="78" t="s">
        <v>21</v>
      </c>
      <c r="J205" s="39" t="n">
        <v>2017</v>
      </c>
      <c r="K205" s="39" t="n">
        <v>9</v>
      </c>
      <c r="L205" s="39" t="n">
        <v>25</v>
      </c>
      <c r="M205" s="39" t="n">
        <v>18</v>
      </c>
      <c r="N205" s="39" t="n">
        <v>27</v>
      </c>
      <c r="O205" s="39" t="n">
        <v>59</v>
      </c>
      <c r="P205" s="39" t="n">
        <v>341</v>
      </c>
      <c r="Q205" s="39" t="n">
        <v>1</v>
      </c>
      <c r="R205" s="39" t="s">
        <v>1</v>
      </c>
      <c r="S205" s="39" t="s">
        <v>2</v>
      </c>
    </row>
    <row r="206" customFormat="false" ht="15" hidden="false" customHeight="false" outlineLevel="0" collapsed="false">
      <c r="C206" s="48" t="n">
        <f aca="false">IF(F206=F205,C205,IF(F206=(F205+10),C205,(C205+10)))</f>
        <v>440</v>
      </c>
      <c r="E206" s="50" t="n">
        <f aca="false">IF(C205=C206,IF(AND(I206&lt;&gt;"M",I206&lt;&gt;"m-up"),E205+10,E205),10)</f>
        <v>10</v>
      </c>
      <c r="F206" s="39" t="n">
        <f aca="false">N206+(M206*60)+(L206*3600)</f>
        <v>91107</v>
      </c>
      <c r="G206" s="39" t="str">
        <f aca="false">CONCATENATE(J206,K206,L206)</f>
        <v>2017925</v>
      </c>
      <c r="H206" s="39" t="n">
        <v>0</v>
      </c>
      <c r="I206" s="78" t="s">
        <v>21</v>
      </c>
      <c r="J206" s="39" t="n">
        <v>2017</v>
      </c>
      <c r="K206" s="39" t="n">
        <v>9</v>
      </c>
      <c r="L206" s="39" t="n">
        <v>25</v>
      </c>
      <c r="M206" s="39" t="n">
        <v>18</v>
      </c>
      <c r="N206" s="39" t="n">
        <v>27</v>
      </c>
      <c r="O206" s="39" t="n">
        <v>59</v>
      </c>
      <c r="P206" s="39" t="n">
        <v>356</v>
      </c>
      <c r="Q206" s="39" t="n">
        <v>1</v>
      </c>
      <c r="R206" s="39" t="s">
        <v>1</v>
      </c>
      <c r="S206" s="39" t="s">
        <v>2</v>
      </c>
    </row>
    <row r="207" customFormat="false" ht="15" hidden="false" customHeight="false" outlineLevel="0" collapsed="false">
      <c r="C207" s="48" t="n">
        <f aca="false">IF(F207=F206,C206,IF(F207=(F206+10),C206,(C206+10)))</f>
        <v>440</v>
      </c>
      <c r="E207" s="50" t="n">
        <f aca="false">IF(C206=C207,IF(AND(I207&lt;&gt;"M",I207&lt;&gt;"m-up"),E206+10,E206),10)</f>
        <v>10</v>
      </c>
      <c r="F207" s="39" t="n">
        <f aca="false">N207+(M207*60)+(L207*3600)</f>
        <v>91107</v>
      </c>
      <c r="G207" s="39" t="str">
        <f aca="false">CONCATENATE(J207,K207,L207)</f>
        <v>2017925</v>
      </c>
      <c r="H207" s="39" t="n">
        <v>0</v>
      </c>
      <c r="I207" s="78" t="s">
        <v>21</v>
      </c>
      <c r="J207" s="39" t="n">
        <v>2017</v>
      </c>
      <c r="K207" s="39" t="n">
        <v>9</v>
      </c>
      <c r="L207" s="39" t="n">
        <v>25</v>
      </c>
      <c r="M207" s="39" t="n">
        <v>18</v>
      </c>
      <c r="N207" s="39" t="n">
        <v>27</v>
      </c>
      <c r="O207" s="39" t="n">
        <v>59</v>
      </c>
      <c r="P207" s="39" t="n">
        <v>358</v>
      </c>
      <c r="Q207" s="39" t="n">
        <v>1</v>
      </c>
      <c r="R207" s="39" t="s">
        <v>1</v>
      </c>
      <c r="S207" s="39" t="s">
        <v>2</v>
      </c>
    </row>
    <row r="208" customFormat="false" ht="15" hidden="false" customHeight="false" outlineLevel="0" collapsed="false">
      <c r="C208" s="48" t="n">
        <f aca="false">IF(F208=F207,C207,IF(F208=(F207+10),C207,(C207+10)))</f>
        <v>440</v>
      </c>
      <c r="E208" s="50" t="n">
        <f aca="false">IF(C207=C208,IF(AND(I208&lt;&gt;"M",I208&lt;&gt;"m-up"),E207+10,E207),10)</f>
        <v>10</v>
      </c>
      <c r="F208" s="39" t="n">
        <f aca="false">N208+(M208*60)+(L208*3600)</f>
        <v>91107</v>
      </c>
      <c r="G208" s="39" t="str">
        <f aca="false">CONCATENATE(J208,K208,L208)</f>
        <v>2017925</v>
      </c>
      <c r="H208" s="39" t="n">
        <v>0</v>
      </c>
      <c r="I208" s="78" t="s">
        <v>21</v>
      </c>
      <c r="J208" s="39" t="n">
        <v>2017</v>
      </c>
      <c r="K208" s="39" t="n">
        <v>9</v>
      </c>
      <c r="L208" s="39" t="n">
        <v>25</v>
      </c>
      <c r="M208" s="39" t="n">
        <v>18</v>
      </c>
      <c r="N208" s="39" t="n">
        <v>27</v>
      </c>
      <c r="O208" s="39" t="n">
        <v>59</v>
      </c>
      <c r="P208" s="39" t="n">
        <v>392</v>
      </c>
      <c r="Q208" s="39" t="n">
        <v>1</v>
      </c>
      <c r="R208" s="39" t="s">
        <v>1</v>
      </c>
      <c r="S208" s="39" t="s">
        <v>2</v>
      </c>
    </row>
    <row r="209" customFormat="false" ht="15" hidden="false" customHeight="false" outlineLevel="0" collapsed="false">
      <c r="C209" s="48" t="n">
        <f aca="false">IF(F209=F208,C208,IF(F209=(F208+10),C208,(C208+10)))</f>
        <v>440</v>
      </c>
      <c r="E209" s="50" t="n">
        <f aca="false">IF(C208=C209,IF(AND(I209&lt;&gt;"M",I209&lt;&gt;"m-up"),E208+10,E208),10)</f>
        <v>20</v>
      </c>
      <c r="F209" s="39" t="n">
        <f aca="false">N209+(M209*60)+(L209*3600)</f>
        <v>91107</v>
      </c>
      <c r="G209" s="39" t="str">
        <f aca="false">CONCATENATE(J209,K209,L209)</f>
        <v>2017925</v>
      </c>
      <c r="H209" s="39" t="n">
        <v>0</v>
      </c>
      <c r="I209" s="39" t="s">
        <v>16</v>
      </c>
      <c r="J209" s="39" t="n">
        <v>2017</v>
      </c>
      <c r="K209" s="39" t="n">
        <v>9</v>
      </c>
      <c r="L209" s="39" t="n">
        <v>25</v>
      </c>
      <c r="M209" s="39" t="n">
        <v>18</v>
      </c>
      <c r="N209" s="39" t="n">
        <v>27</v>
      </c>
      <c r="O209" s="39" t="n">
        <v>59</v>
      </c>
      <c r="P209" s="39" t="n">
        <v>418</v>
      </c>
      <c r="Q209" s="39" t="n">
        <v>1</v>
      </c>
      <c r="R209" s="39" t="s">
        <v>240</v>
      </c>
      <c r="S209" s="39" t="s">
        <v>2</v>
      </c>
    </row>
    <row r="210" customFormat="false" ht="15" hidden="false" customHeight="false" outlineLevel="0" collapsed="false">
      <c r="A210" s="36" t="s">
        <v>241</v>
      </c>
      <c r="B210" s="88"/>
      <c r="C210" s="48" t="n">
        <f aca="false">IF(F210=F209,C209,IF(F210=(F209+10),C209,(C209+10)))</f>
        <v>450</v>
      </c>
      <c r="D210" s="79" t="s">
        <v>242</v>
      </c>
      <c r="E210" s="50" t="n">
        <f aca="false">IF(C209=C210,IF(AND(I210&lt;&gt;"M",I210&lt;&gt;"m-up"),E209+10,E209),10)</f>
        <v>10</v>
      </c>
      <c r="F210" s="52" t="n">
        <f aca="false">N210+(M210*60)+(L210*3600)</f>
        <v>91112</v>
      </c>
      <c r="G210" s="52" t="str">
        <f aca="false">CONCATENATE(J210,K210,L210)</f>
        <v>2017925</v>
      </c>
      <c r="H210" s="52" t="n">
        <v>643</v>
      </c>
      <c r="I210" s="80" t="s">
        <v>17</v>
      </c>
      <c r="J210" s="52" t="n">
        <v>2017</v>
      </c>
      <c r="K210" s="52" t="n">
        <v>9</v>
      </c>
      <c r="L210" s="52" t="n">
        <v>25</v>
      </c>
      <c r="M210" s="52" t="n">
        <v>18</v>
      </c>
      <c r="N210" s="52" t="n">
        <v>32</v>
      </c>
      <c r="O210" s="52" t="n">
        <v>8</v>
      </c>
      <c r="P210" s="52" t="n">
        <v>806</v>
      </c>
      <c r="Q210" s="52" t="n">
        <v>1</v>
      </c>
      <c r="R210" s="52" t="s">
        <v>1</v>
      </c>
      <c r="S210" s="52" t="s">
        <v>2</v>
      </c>
      <c r="T210" s="52"/>
      <c r="U210" s="53" t="s">
        <v>243</v>
      </c>
    </row>
    <row r="211" customFormat="false" ht="15" hidden="false" customHeight="false" outlineLevel="0" collapsed="false">
      <c r="A211" s="36" t="s">
        <v>241</v>
      </c>
      <c r="C211" s="48" t="n">
        <f aca="false">IF(F211=F210,C210,IF(F211=(F210+10),C210,(C210+10)))</f>
        <v>450</v>
      </c>
      <c r="D211" s="38" t="s">
        <v>242</v>
      </c>
      <c r="E211" s="50" t="n">
        <f aca="false">IF(C210=C211,IF(AND(I211&lt;&gt;"M",I211&lt;&gt;"m-up"),E210+10,E210),10)</f>
        <v>10</v>
      </c>
      <c r="F211" s="39" t="n">
        <f aca="false">N211+(M211*60)+(L211*3600)</f>
        <v>91112</v>
      </c>
      <c r="G211" s="39" t="str">
        <f aca="false">CONCATENATE(J211,K211,L211)</f>
        <v>2017925</v>
      </c>
      <c r="H211" s="39" t="n">
        <v>0</v>
      </c>
      <c r="I211" s="78" t="s">
        <v>21</v>
      </c>
      <c r="J211" s="39" t="n">
        <v>2017</v>
      </c>
      <c r="K211" s="39" t="n">
        <v>9</v>
      </c>
      <c r="L211" s="39" t="n">
        <v>25</v>
      </c>
      <c r="M211" s="39" t="n">
        <v>18</v>
      </c>
      <c r="N211" s="39" t="n">
        <v>32</v>
      </c>
      <c r="O211" s="39" t="n">
        <v>9</v>
      </c>
      <c r="P211" s="39" t="n">
        <v>36</v>
      </c>
      <c r="Q211" s="39" t="n">
        <v>1</v>
      </c>
      <c r="R211" s="39" t="s">
        <v>1</v>
      </c>
      <c r="S211" s="39" t="s">
        <v>2</v>
      </c>
    </row>
    <row r="212" customFormat="false" ht="15" hidden="false" customHeight="false" outlineLevel="0" collapsed="false">
      <c r="A212" s="36" t="s">
        <v>241</v>
      </c>
      <c r="C212" s="48" t="n">
        <f aca="false">IF(F212=F211,C211,IF(F212=(F211+10),C211,(C211+10)))</f>
        <v>450</v>
      </c>
      <c r="D212" s="38" t="s">
        <v>242</v>
      </c>
      <c r="E212" s="50" t="n">
        <f aca="false">IF(C211=C212,IF(AND(I212&lt;&gt;"M",I212&lt;&gt;"m-up"),E211+10,E211),10)</f>
        <v>10</v>
      </c>
      <c r="F212" s="39" t="n">
        <f aca="false">N212+(M212*60)+(L212*3600)</f>
        <v>91112</v>
      </c>
      <c r="G212" s="39" t="str">
        <f aca="false">CONCATENATE(J212,K212,L212)</f>
        <v>2017925</v>
      </c>
      <c r="H212" s="39" t="n">
        <v>0</v>
      </c>
      <c r="I212" s="78" t="s">
        <v>21</v>
      </c>
      <c r="J212" s="39" t="n">
        <v>2017</v>
      </c>
      <c r="K212" s="39" t="n">
        <v>9</v>
      </c>
      <c r="L212" s="39" t="n">
        <v>25</v>
      </c>
      <c r="M212" s="39" t="n">
        <v>18</v>
      </c>
      <c r="N212" s="39" t="n">
        <v>32</v>
      </c>
      <c r="O212" s="39" t="n">
        <v>9</v>
      </c>
      <c r="P212" s="39" t="n">
        <v>56</v>
      </c>
      <c r="Q212" s="39" t="n">
        <v>1</v>
      </c>
      <c r="R212" s="39" t="s">
        <v>1</v>
      </c>
      <c r="S212" s="39" t="s">
        <v>2</v>
      </c>
    </row>
    <row r="213" customFormat="false" ht="15" hidden="false" customHeight="false" outlineLevel="0" collapsed="false">
      <c r="A213" s="36" t="s">
        <v>241</v>
      </c>
      <c r="C213" s="48" t="n">
        <f aca="false">IF(F213=F212,C212,IF(F213=(F212+10),C212,(C212+10)))</f>
        <v>450</v>
      </c>
      <c r="D213" s="38" t="s">
        <v>242</v>
      </c>
      <c r="E213" s="50" t="n">
        <f aca="false">IF(C212=C213,IF(AND(I213&lt;&gt;"M",I213&lt;&gt;"m-up"),E212+10,E212),10)</f>
        <v>10</v>
      </c>
      <c r="F213" s="39" t="n">
        <f aca="false">N213+(M213*60)+(L213*3600)</f>
        <v>91112</v>
      </c>
      <c r="G213" s="39" t="str">
        <f aca="false">CONCATENATE(J213,K213,L213)</f>
        <v>2017925</v>
      </c>
      <c r="H213" s="39" t="n">
        <v>0</v>
      </c>
      <c r="I213" s="78" t="s">
        <v>21</v>
      </c>
      <c r="J213" s="39" t="n">
        <v>2017</v>
      </c>
      <c r="K213" s="39" t="n">
        <v>9</v>
      </c>
      <c r="L213" s="39" t="n">
        <v>25</v>
      </c>
      <c r="M213" s="39" t="n">
        <v>18</v>
      </c>
      <c r="N213" s="39" t="n">
        <v>32</v>
      </c>
      <c r="O213" s="39" t="n">
        <v>9</v>
      </c>
      <c r="P213" s="39" t="n">
        <v>69</v>
      </c>
      <c r="Q213" s="39" t="n">
        <v>1</v>
      </c>
      <c r="R213" s="39" t="s">
        <v>1</v>
      </c>
      <c r="S213" s="39" t="s">
        <v>2</v>
      </c>
    </row>
    <row r="214" customFormat="false" ht="15" hidden="false" customHeight="false" outlineLevel="0" collapsed="false">
      <c r="A214" s="36" t="s">
        <v>241</v>
      </c>
      <c r="C214" s="48" t="n">
        <f aca="false">IF(F214=F213,C213,IF(F214=(F213+10),C213,(C213+10)))</f>
        <v>450</v>
      </c>
      <c r="D214" s="38" t="s">
        <v>242</v>
      </c>
      <c r="E214" s="50" t="n">
        <f aca="false">IF(C213=C214,IF(AND(I214&lt;&gt;"M",I214&lt;&gt;"m-up"),E213+10,E213),10)</f>
        <v>10</v>
      </c>
      <c r="F214" s="39" t="n">
        <f aca="false">N214+(M214*60)+(L214*3600)</f>
        <v>91112</v>
      </c>
      <c r="G214" s="39" t="str">
        <f aca="false">CONCATENATE(J214,K214,L214)</f>
        <v>2017925</v>
      </c>
      <c r="H214" s="39" t="n">
        <v>0</v>
      </c>
      <c r="I214" s="78" t="s">
        <v>21</v>
      </c>
      <c r="J214" s="39" t="n">
        <v>2017</v>
      </c>
      <c r="K214" s="39" t="n">
        <v>9</v>
      </c>
      <c r="L214" s="39" t="n">
        <v>25</v>
      </c>
      <c r="M214" s="39" t="n">
        <v>18</v>
      </c>
      <c r="N214" s="39" t="n">
        <v>32</v>
      </c>
      <c r="O214" s="39" t="n">
        <v>9</v>
      </c>
      <c r="P214" s="39" t="n">
        <v>82</v>
      </c>
      <c r="Q214" s="39" t="n">
        <v>1</v>
      </c>
      <c r="R214" s="39" t="s">
        <v>1</v>
      </c>
      <c r="S214" s="39" t="s">
        <v>2</v>
      </c>
    </row>
    <row r="215" customFormat="false" ht="15" hidden="false" customHeight="false" outlineLevel="0" collapsed="false">
      <c r="A215" s="36" t="s">
        <v>241</v>
      </c>
      <c r="C215" s="48" t="n">
        <f aca="false">IF(F215=F214,C214,IF(F215=(F214+10),C214,(C214+10)))</f>
        <v>450</v>
      </c>
      <c r="D215" s="38" t="s">
        <v>242</v>
      </c>
      <c r="E215" s="50" t="n">
        <f aca="false">IF(C214=C215,IF(AND(I215&lt;&gt;"M",I215&lt;&gt;"m-up"),E214+10,E214),10)</f>
        <v>10</v>
      </c>
      <c r="F215" s="39" t="n">
        <f aca="false">N215+(M215*60)+(L215*3600)</f>
        <v>91112</v>
      </c>
      <c r="G215" s="39" t="str">
        <f aca="false">CONCATENATE(J215,K215,L215)</f>
        <v>2017925</v>
      </c>
      <c r="H215" s="39" t="n">
        <v>0</v>
      </c>
      <c r="I215" s="78" t="s">
        <v>21</v>
      </c>
      <c r="J215" s="39" t="n">
        <v>2017</v>
      </c>
      <c r="K215" s="39" t="n">
        <v>9</v>
      </c>
      <c r="L215" s="39" t="n">
        <v>25</v>
      </c>
      <c r="M215" s="39" t="n">
        <v>18</v>
      </c>
      <c r="N215" s="39" t="n">
        <v>32</v>
      </c>
      <c r="O215" s="39" t="n">
        <v>9</v>
      </c>
      <c r="P215" s="39" t="n">
        <v>103</v>
      </c>
      <c r="Q215" s="39" t="n">
        <v>1</v>
      </c>
      <c r="R215" s="39" t="s">
        <v>1</v>
      </c>
      <c r="S215" s="39" t="s">
        <v>2</v>
      </c>
    </row>
    <row r="216" customFormat="false" ht="15" hidden="false" customHeight="false" outlineLevel="0" collapsed="false">
      <c r="A216" s="36" t="s">
        <v>241</v>
      </c>
      <c r="C216" s="48" t="n">
        <f aca="false">IF(F216=F215,C215,IF(F216=(F215+10),C215,(C215+10)))</f>
        <v>450</v>
      </c>
      <c r="D216" s="38" t="s">
        <v>242</v>
      </c>
      <c r="E216" s="50" t="n">
        <f aca="false">IF(C215=C216,IF(AND(I216&lt;&gt;"M",I216&lt;&gt;"m-up"),E215+10,E215),10)</f>
        <v>10</v>
      </c>
      <c r="F216" s="39" t="n">
        <f aca="false">N216+(M216*60)+(L216*3600)</f>
        <v>91112</v>
      </c>
      <c r="G216" s="39" t="str">
        <f aca="false">CONCATENATE(J216,K216,L216)</f>
        <v>2017925</v>
      </c>
      <c r="H216" s="39" t="n">
        <v>0</v>
      </c>
      <c r="I216" s="78" t="s">
        <v>21</v>
      </c>
      <c r="J216" s="39" t="n">
        <v>2017</v>
      </c>
      <c r="K216" s="39" t="n">
        <v>9</v>
      </c>
      <c r="L216" s="39" t="n">
        <v>25</v>
      </c>
      <c r="M216" s="39" t="n">
        <v>18</v>
      </c>
      <c r="N216" s="39" t="n">
        <v>32</v>
      </c>
      <c r="O216" s="39" t="n">
        <v>9</v>
      </c>
      <c r="P216" s="39" t="n">
        <v>128</v>
      </c>
      <c r="Q216" s="39" t="n">
        <v>1</v>
      </c>
      <c r="R216" s="39" t="s">
        <v>1</v>
      </c>
      <c r="S216" s="39" t="s">
        <v>2</v>
      </c>
    </row>
    <row r="217" customFormat="false" ht="15" hidden="false" customHeight="false" outlineLevel="0" collapsed="false">
      <c r="A217" s="36" t="s">
        <v>241</v>
      </c>
      <c r="C217" s="48" t="n">
        <f aca="false">IF(F217=F216,C216,IF(F217=(F216+10),C216,(C216+10)))</f>
        <v>450</v>
      </c>
      <c r="D217" s="38" t="s">
        <v>242</v>
      </c>
      <c r="E217" s="50" t="n">
        <f aca="false">IF(C216=C217,IF(AND(I217&lt;&gt;"M",I217&lt;&gt;"m-up"),E216+10,E216),10)</f>
        <v>10</v>
      </c>
      <c r="F217" s="39" t="n">
        <f aca="false">N217+(M217*60)+(L217*3600)</f>
        <v>91112</v>
      </c>
      <c r="G217" s="39" t="str">
        <f aca="false">CONCATENATE(J217,K217,L217)</f>
        <v>2017925</v>
      </c>
      <c r="H217" s="39" t="n">
        <v>0</v>
      </c>
      <c r="I217" s="78" t="s">
        <v>21</v>
      </c>
      <c r="J217" s="39" t="n">
        <v>2017</v>
      </c>
      <c r="K217" s="39" t="n">
        <v>9</v>
      </c>
      <c r="L217" s="39" t="n">
        <v>25</v>
      </c>
      <c r="M217" s="39" t="n">
        <v>18</v>
      </c>
      <c r="N217" s="39" t="n">
        <v>32</v>
      </c>
      <c r="O217" s="39" t="n">
        <v>9</v>
      </c>
      <c r="P217" s="39" t="n">
        <v>163</v>
      </c>
      <c r="Q217" s="39" t="n">
        <v>1</v>
      </c>
      <c r="R217" s="39" t="s">
        <v>1</v>
      </c>
      <c r="S217" s="39" t="s">
        <v>2</v>
      </c>
    </row>
    <row r="218" customFormat="false" ht="15" hidden="false" customHeight="false" outlineLevel="0" collapsed="false">
      <c r="A218" s="36" t="s">
        <v>241</v>
      </c>
      <c r="C218" s="48" t="n">
        <f aca="false">IF(F218=F217,C217,IF(F218=(F217+10),C217,(C217+10)))</f>
        <v>450</v>
      </c>
      <c r="D218" s="38" t="s">
        <v>242</v>
      </c>
      <c r="E218" s="50" t="n">
        <f aca="false">IF(C217=C218,IF(AND(I218&lt;&gt;"M",I218&lt;&gt;"m-up"),E217+10,E217),10)</f>
        <v>10</v>
      </c>
      <c r="F218" s="39" t="n">
        <f aca="false">N218+(M218*60)+(L218*3600)</f>
        <v>91112</v>
      </c>
      <c r="G218" s="39" t="str">
        <f aca="false">CONCATENATE(J218,K218,L218)</f>
        <v>2017925</v>
      </c>
      <c r="H218" s="39" t="n">
        <v>0</v>
      </c>
      <c r="I218" s="78" t="s">
        <v>21</v>
      </c>
      <c r="J218" s="39" t="n">
        <v>2017</v>
      </c>
      <c r="K218" s="39" t="n">
        <v>9</v>
      </c>
      <c r="L218" s="39" t="n">
        <v>25</v>
      </c>
      <c r="M218" s="39" t="n">
        <v>18</v>
      </c>
      <c r="N218" s="39" t="n">
        <v>32</v>
      </c>
      <c r="O218" s="39" t="n">
        <v>9</v>
      </c>
      <c r="P218" s="39" t="n">
        <v>202</v>
      </c>
      <c r="Q218" s="39" t="n">
        <v>1</v>
      </c>
      <c r="R218" s="39" t="s">
        <v>1</v>
      </c>
      <c r="S218" s="39" t="s">
        <v>2</v>
      </c>
      <c r="U218" s="40" t="s">
        <v>22</v>
      </c>
    </row>
    <row r="219" customFormat="false" ht="15" hidden="false" customHeight="false" outlineLevel="0" collapsed="false">
      <c r="A219" s="36" t="s">
        <v>241</v>
      </c>
      <c r="C219" s="48" t="n">
        <f aca="false">IF(F219=F218,C218,IF(F219=(F218+10),C218,(C218+10)))</f>
        <v>450</v>
      </c>
      <c r="D219" s="38" t="s">
        <v>242</v>
      </c>
      <c r="E219" s="50" t="n">
        <f aca="false">IF(C218=C219,IF(AND(I219&lt;&gt;"M",I219&lt;&gt;"m-up"),E218+10,E218),10)</f>
        <v>10</v>
      </c>
      <c r="F219" s="39" t="n">
        <f aca="false">N219+(M219*60)+(L219*3600)</f>
        <v>91112</v>
      </c>
      <c r="G219" s="39" t="str">
        <f aca="false">CONCATENATE(J219,K219,L219)</f>
        <v>2017925</v>
      </c>
      <c r="H219" s="39" t="n">
        <v>0</v>
      </c>
      <c r="I219" s="78" t="s">
        <v>21</v>
      </c>
      <c r="J219" s="39" t="n">
        <v>2017</v>
      </c>
      <c r="K219" s="39" t="n">
        <v>9</v>
      </c>
      <c r="L219" s="39" t="n">
        <v>25</v>
      </c>
      <c r="M219" s="39" t="n">
        <v>18</v>
      </c>
      <c r="N219" s="39" t="n">
        <v>32</v>
      </c>
      <c r="O219" s="39" t="n">
        <v>9</v>
      </c>
      <c r="P219" s="39" t="n">
        <v>372</v>
      </c>
      <c r="Q219" s="39" t="n">
        <v>1</v>
      </c>
      <c r="R219" s="39" t="s">
        <v>1</v>
      </c>
      <c r="S219" s="39" t="s">
        <v>2</v>
      </c>
    </row>
    <row r="220" customFormat="false" ht="15" hidden="false" customHeight="false" outlineLevel="0" collapsed="false">
      <c r="A220" s="36" t="s">
        <v>241</v>
      </c>
      <c r="C220" s="48" t="n">
        <f aca="false">IF(F220=F219,C219,IF(F220=(F219+10),C219,(C219+10)))</f>
        <v>450</v>
      </c>
      <c r="D220" s="38" t="s">
        <v>242</v>
      </c>
      <c r="E220" s="50" t="n">
        <f aca="false">IF(C219=C220,IF(AND(I220&lt;&gt;"M",I220&lt;&gt;"m-up"),E219+10,E219),10)</f>
        <v>10</v>
      </c>
      <c r="F220" s="39" t="n">
        <f aca="false">N220+(M220*60)+(L220*3600)</f>
        <v>91112</v>
      </c>
      <c r="G220" s="39" t="str">
        <f aca="false">CONCATENATE(J220,K220,L220)</f>
        <v>2017925</v>
      </c>
      <c r="H220" s="39" t="n">
        <v>0</v>
      </c>
      <c r="I220" s="78" t="s">
        <v>21</v>
      </c>
      <c r="J220" s="39" t="n">
        <v>2017</v>
      </c>
      <c r="K220" s="39" t="n">
        <v>9</v>
      </c>
      <c r="L220" s="39" t="n">
        <v>25</v>
      </c>
      <c r="M220" s="39" t="n">
        <v>18</v>
      </c>
      <c r="N220" s="39" t="n">
        <v>32</v>
      </c>
      <c r="O220" s="39" t="n">
        <v>9</v>
      </c>
      <c r="P220" s="39" t="n">
        <v>401</v>
      </c>
      <c r="Q220" s="39" t="n">
        <v>1</v>
      </c>
      <c r="R220" s="39" t="s">
        <v>1</v>
      </c>
      <c r="S220" s="39" t="s">
        <v>2</v>
      </c>
    </row>
    <row r="221" customFormat="false" ht="15" hidden="false" customHeight="false" outlineLevel="0" collapsed="false">
      <c r="A221" s="36" t="s">
        <v>241</v>
      </c>
      <c r="C221" s="48" t="n">
        <f aca="false">IF(F221=F220,C220,IF(F221=(F220+10),C220,(C220+10)))</f>
        <v>450</v>
      </c>
      <c r="D221" s="38" t="s">
        <v>242</v>
      </c>
      <c r="E221" s="50" t="n">
        <f aca="false">IF(C220=C221,IF(AND(I221&lt;&gt;"M",I221&lt;&gt;"m-up"),E220+10,E220),10)</f>
        <v>10</v>
      </c>
      <c r="F221" s="39" t="n">
        <f aca="false">N221+(M221*60)+(L221*3600)</f>
        <v>91112</v>
      </c>
      <c r="G221" s="39" t="str">
        <f aca="false">CONCATENATE(J221,K221,L221)</f>
        <v>2017925</v>
      </c>
      <c r="H221" s="39" t="n">
        <v>0</v>
      </c>
      <c r="I221" s="78" t="s">
        <v>21</v>
      </c>
      <c r="J221" s="39" t="n">
        <v>2017</v>
      </c>
      <c r="K221" s="39" t="n">
        <v>9</v>
      </c>
      <c r="L221" s="39" t="n">
        <v>25</v>
      </c>
      <c r="M221" s="39" t="n">
        <v>18</v>
      </c>
      <c r="N221" s="39" t="n">
        <v>32</v>
      </c>
      <c r="O221" s="39" t="n">
        <v>9</v>
      </c>
      <c r="P221" s="39" t="n">
        <v>416</v>
      </c>
      <c r="Q221" s="39" t="n">
        <v>1</v>
      </c>
      <c r="R221" s="39" t="s">
        <v>1</v>
      </c>
      <c r="S221" s="39" t="s">
        <v>2</v>
      </c>
    </row>
    <row r="222" customFormat="false" ht="15" hidden="false" customHeight="false" outlineLevel="0" collapsed="false">
      <c r="A222" s="36" t="s">
        <v>241</v>
      </c>
      <c r="C222" s="48" t="n">
        <f aca="false">IF(F222=F221,C221,IF(F222=(F221+10),C221,(C221+10)))</f>
        <v>450</v>
      </c>
      <c r="D222" s="38" t="s">
        <v>242</v>
      </c>
      <c r="E222" s="50" t="n">
        <v>20</v>
      </c>
      <c r="F222" s="39" t="n">
        <f aca="false">N222+(M222*60)+(L222*3600)</f>
        <v>91112</v>
      </c>
      <c r="G222" s="39" t="str">
        <f aca="false">CONCATENATE(J222,K222,L222)</f>
        <v>2017925</v>
      </c>
      <c r="H222" s="39" t="n">
        <v>0</v>
      </c>
      <c r="I222" s="78" t="s">
        <v>21</v>
      </c>
      <c r="J222" s="39" t="n">
        <v>2017</v>
      </c>
      <c r="K222" s="39" t="n">
        <v>9</v>
      </c>
      <c r="L222" s="39" t="n">
        <v>25</v>
      </c>
      <c r="M222" s="39" t="n">
        <v>18</v>
      </c>
      <c r="N222" s="39" t="n">
        <v>32</v>
      </c>
      <c r="O222" s="39" t="n">
        <v>9</v>
      </c>
      <c r="P222" s="39" t="n">
        <v>433</v>
      </c>
      <c r="Q222" s="39" t="n">
        <v>1</v>
      </c>
      <c r="R222" s="39" t="s">
        <v>1</v>
      </c>
      <c r="S222" s="39" t="s">
        <v>2</v>
      </c>
    </row>
    <row r="223" customFormat="false" ht="15" hidden="false" customHeight="false" outlineLevel="0" collapsed="false">
      <c r="A223" s="36" t="s">
        <v>241</v>
      </c>
      <c r="C223" s="48" t="n">
        <f aca="false">IF(F223=F222,C222,IF(F223=(F222+10),C222,(C222+10)))</f>
        <v>450</v>
      </c>
      <c r="D223" s="38" t="s">
        <v>242</v>
      </c>
      <c r="E223" s="50" t="n">
        <f aca="false">IF(C222=C223,IF(AND(I223&lt;&gt;"M",I223&lt;&gt;"m-up"),E222+10,E222),10)</f>
        <v>30</v>
      </c>
      <c r="F223" s="39" t="n">
        <f aca="false">N223+(M223*60)+(L223*3600)</f>
        <v>91112</v>
      </c>
      <c r="G223" s="39" t="str">
        <f aca="false">CONCATENATE(J223,K223,L223)</f>
        <v>2017925</v>
      </c>
      <c r="H223" s="39" t="n">
        <v>15</v>
      </c>
      <c r="I223" s="39" t="s">
        <v>23</v>
      </c>
      <c r="J223" s="39" t="n">
        <v>2017</v>
      </c>
      <c r="K223" s="39" t="n">
        <v>9</v>
      </c>
      <c r="L223" s="39" t="n">
        <v>25</v>
      </c>
      <c r="M223" s="39" t="n">
        <v>18</v>
      </c>
      <c r="N223" s="39" t="n">
        <v>32</v>
      </c>
      <c r="O223" s="39" t="n">
        <v>9</v>
      </c>
      <c r="P223" s="39" t="n">
        <v>459</v>
      </c>
      <c r="Q223" s="39" t="n">
        <v>1</v>
      </c>
      <c r="R223" s="39" t="s">
        <v>1</v>
      </c>
      <c r="S223" s="39" t="s">
        <v>2</v>
      </c>
    </row>
    <row r="224" customFormat="false" ht="15" hidden="false" customHeight="false" outlineLevel="0" collapsed="false">
      <c r="A224" s="36" t="s">
        <v>241</v>
      </c>
      <c r="B224" s="36" t="s">
        <v>184</v>
      </c>
      <c r="C224" s="48" t="n">
        <f aca="false">IF(F224=F223,C223,IF(F224=(F223+10),C223,(C223+10)))</f>
        <v>460</v>
      </c>
      <c r="D224" s="79" t="s">
        <v>244</v>
      </c>
      <c r="E224" s="50" t="n">
        <f aca="false">IF(C223=C224,IF(AND(I224&lt;&gt;"M",I224&lt;&gt;"m-up"),E223+10,E223),10)</f>
        <v>10</v>
      </c>
      <c r="F224" s="52" t="n">
        <f aca="false">N224+(M224*60)+(L224*3600)</f>
        <v>76638</v>
      </c>
      <c r="G224" s="52" t="str">
        <f aca="false">CONCATENATE(J224,K224,L224)</f>
        <v>20171021</v>
      </c>
      <c r="H224" s="52" t="n">
        <v>3</v>
      </c>
      <c r="I224" s="80" t="s">
        <v>0</v>
      </c>
      <c r="J224" s="52" t="n">
        <v>2017</v>
      </c>
      <c r="K224" s="52" t="n">
        <v>10</v>
      </c>
      <c r="L224" s="52" t="n">
        <v>21</v>
      </c>
      <c r="M224" s="52" t="n">
        <v>17</v>
      </c>
      <c r="N224" s="52" t="n">
        <v>18</v>
      </c>
      <c r="O224" s="52" t="n">
        <v>19</v>
      </c>
      <c r="P224" s="52" t="n">
        <v>896</v>
      </c>
      <c r="Q224" s="52" t="n">
        <v>1</v>
      </c>
      <c r="R224" s="52" t="s">
        <v>1</v>
      </c>
      <c r="S224" s="52" t="s">
        <v>2</v>
      </c>
      <c r="T224" s="52"/>
      <c r="U224" s="53" t="s">
        <v>245</v>
      </c>
    </row>
    <row r="225" customFormat="false" ht="15" hidden="false" customHeight="false" outlineLevel="0" collapsed="false">
      <c r="A225" s="36" t="s">
        <v>241</v>
      </c>
      <c r="C225" s="48" t="n">
        <f aca="false">IF(F225=F224,C224,IF(F225=(F224+10),C224,(C224+10)))</f>
        <v>460</v>
      </c>
      <c r="D225" s="38" t="s">
        <v>244</v>
      </c>
      <c r="E225" s="50" t="n">
        <f aca="false">IF(C224=C225,IF(AND(I225&lt;&gt;"M",I225&lt;&gt;"m-up"),E224+10,E224),10)</f>
        <v>20</v>
      </c>
      <c r="F225" s="39" t="n">
        <f aca="false">N225+(M225*60)+(L225*3600)</f>
        <v>76638</v>
      </c>
      <c r="G225" s="39" t="str">
        <f aca="false">CONCATENATE(J225,K225,L225)</f>
        <v>20171021</v>
      </c>
      <c r="H225" s="39" t="n">
        <v>1</v>
      </c>
      <c r="I225" s="39" t="s">
        <v>0</v>
      </c>
      <c r="J225" s="39" t="n">
        <v>2017</v>
      </c>
      <c r="K225" s="39" t="n">
        <v>10</v>
      </c>
      <c r="L225" s="39" t="n">
        <v>21</v>
      </c>
      <c r="M225" s="39" t="n">
        <v>17</v>
      </c>
      <c r="N225" s="39" t="n">
        <v>18</v>
      </c>
      <c r="O225" s="39" t="n">
        <v>19</v>
      </c>
      <c r="P225" s="39" t="n">
        <v>983</v>
      </c>
      <c r="Q225" s="39" t="n">
        <v>1</v>
      </c>
      <c r="R225" s="39" t="s">
        <v>1</v>
      </c>
      <c r="S225" s="39" t="s">
        <v>2</v>
      </c>
      <c r="U225" s="89" t="s">
        <v>246</v>
      </c>
    </row>
    <row r="226" customFormat="false" ht="15" hidden="false" customHeight="false" outlineLevel="0" collapsed="false">
      <c r="A226" s="36" t="s">
        <v>241</v>
      </c>
      <c r="C226" s="48" t="n">
        <f aca="false">IF(F226=F225,C225,IF(F226=(F225+10),C225,(C225+10)))</f>
        <v>460</v>
      </c>
      <c r="D226" s="38" t="s">
        <v>244</v>
      </c>
      <c r="E226" s="50" t="n">
        <f aca="false">IF(C225=C226,IF(AND(I226&lt;&gt;"M",I226&lt;&gt;"m-up"),E225+10,E225),10)</f>
        <v>30</v>
      </c>
      <c r="F226" s="39" t="n">
        <f aca="false">N226+(M226*60)+(L226*3600)</f>
        <v>76638</v>
      </c>
      <c r="G226" s="82" t="str">
        <f aca="false">CONCATENATE(J226,K226,L226)</f>
        <v>20171021</v>
      </c>
      <c r="H226" s="82" t="n">
        <v>1</v>
      </c>
      <c r="I226" s="82" t="s">
        <v>0</v>
      </c>
      <c r="J226" s="82" t="n">
        <v>2017</v>
      </c>
      <c r="K226" s="82" t="n">
        <v>10</v>
      </c>
      <c r="L226" s="82" t="n">
        <v>21</v>
      </c>
      <c r="M226" s="82" t="n">
        <v>17</v>
      </c>
      <c r="N226" s="82" t="n">
        <v>18</v>
      </c>
      <c r="O226" s="82" t="n">
        <v>20</v>
      </c>
      <c r="P226" s="82" t="n">
        <v>55</v>
      </c>
      <c r="Q226" s="82" t="n">
        <v>1</v>
      </c>
      <c r="R226" s="82" t="s">
        <v>1</v>
      </c>
      <c r="S226" s="82" t="s">
        <v>2</v>
      </c>
      <c r="T226" s="82"/>
    </row>
    <row r="227" customFormat="false" ht="15" hidden="false" customHeight="false" outlineLevel="0" collapsed="false">
      <c r="A227" s="36" t="s">
        <v>241</v>
      </c>
      <c r="C227" s="48" t="n">
        <f aca="false">IF(F227=F226,C226,IF(F227=(F226+10),C226,(C226+10)))</f>
        <v>460</v>
      </c>
      <c r="D227" s="38" t="s">
        <v>244</v>
      </c>
      <c r="E227" s="50" t="n">
        <f aca="false">IF(C226=C227,IF(AND(I227&lt;&gt;"M",I227&lt;&gt;"m-up"),E226+10,E226),10)</f>
        <v>40</v>
      </c>
      <c r="F227" s="39" t="n">
        <f aca="false">N227+(M227*60)+(L227*3600)</f>
        <v>76638</v>
      </c>
      <c r="G227" s="39" t="str">
        <f aca="false">CONCATENATE(J227,K227,L227)</f>
        <v>20171021</v>
      </c>
      <c r="H227" s="39" t="n">
        <v>1</v>
      </c>
      <c r="I227" s="39" t="s">
        <v>0</v>
      </c>
      <c r="J227" s="39" t="n">
        <v>2017</v>
      </c>
      <c r="K227" s="39" t="n">
        <v>10</v>
      </c>
      <c r="L227" s="39" t="n">
        <v>21</v>
      </c>
      <c r="M227" s="39" t="n">
        <v>17</v>
      </c>
      <c r="N227" s="39" t="n">
        <v>18</v>
      </c>
      <c r="O227" s="39" t="n">
        <v>20</v>
      </c>
      <c r="P227" s="39" t="n">
        <v>120</v>
      </c>
      <c r="Q227" s="39" t="n">
        <v>1</v>
      </c>
      <c r="R227" s="39" t="s">
        <v>1</v>
      </c>
      <c r="S227" s="39" t="s">
        <v>2</v>
      </c>
    </row>
    <row r="228" customFormat="false" ht="15" hidden="false" customHeight="false" outlineLevel="0" collapsed="false">
      <c r="A228" s="36" t="s">
        <v>241</v>
      </c>
      <c r="C228" s="48" t="n">
        <f aca="false">IF(F228=F227,C227,IF(F228=(F227+10),C227,(C227+10)))</f>
        <v>460</v>
      </c>
      <c r="D228" s="38" t="s">
        <v>244</v>
      </c>
      <c r="E228" s="50" t="n">
        <f aca="false">IF(C227=C228,IF(AND(I228&lt;&gt;"M",I228&lt;&gt;"m-up"),E227+10,E227),10)</f>
        <v>50</v>
      </c>
      <c r="F228" s="39" t="n">
        <f aca="false">N228+(M228*60)+(L228*3600)</f>
        <v>76638</v>
      </c>
      <c r="G228" s="39" t="str">
        <f aca="false">CONCATENATE(J228,K228,L228)</f>
        <v>20171021</v>
      </c>
      <c r="H228" s="39" t="n">
        <v>1</v>
      </c>
      <c r="I228" s="39" t="s">
        <v>0</v>
      </c>
      <c r="J228" s="39" t="n">
        <v>2017</v>
      </c>
      <c r="K228" s="39" t="n">
        <v>10</v>
      </c>
      <c r="L228" s="39" t="n">
        <v>21</v>
      </c>
      <c r="M228" s="39" t="n">
        <v>17</v>
      </c>
      <c r="N228" s="39" t="n">
        <v>18</v>
      </c>
      <c r="O228" s="39" t="n">
        <v>20</v>
      </c>
      <c r="P228" s="39" t="n">
        <v>169</v>
      </c>
      <c r="Q228" s="39" t="n">
        <v>1</v>
      </c>
      <c r="R228" s="39" t="s">
        <v>1</v>
      </c>
      <c r="S228" s="39" t="s">
        <v>2</v>
      </c>
    </row>
    <row r="229" customFormat="false" ht="15" hidden="false" customHeight="false" outlineLevel="0" collapsed="false">
      <c r="A229" s="36" t="s">
        <v>241</v>
      </c>
      <c r="C229" s="48" t="n">
        <f aca="false">IF(F229=F228,C228,IF(F229=(F228+10),C228,(C228+10)))</f>
        <v>460</v>
      </c>
      <c r="D229" s="38" t="s">
        <v>244</v>
      </c>
      <c r="E229" s="50" t="n">
        <f aca="false">IF(C228=C229,IF(AND(I229&lt;&gt;"M",I229&lt;&gt;"m-up"),E228+10,E228),10)</f>
        <v>60</v>
      </c>
      <c r="F229" s="39" t="n">
        <f aca="false">N229+(M229*60)+(L229*3600)</f>
        <v>76638</v>
      </c>
      <c r="G229" s="39" t="str">
        <f aca="false">CONCATENATE(J229,K229,L229)</f>
        <v>20171021</v>
      </c>
      <c r="H229" s="39" t="n">
        <v>1</v>
      </c>
      <c r="I229" s="39" t="s">
        <v>0</v>
      </c>
      <c r="J229" s="39" t="n">
        <v>2017</v>
      </c>
      <c r="K229" s="39" t="n">
        <v>10</v>
      </c>
      <c r="L229" s="39" t="n">
        <v>21</v>
      </c>
      <c r="M229" s="39" t="n">
        <v>17</v>
      </c>
      <c r="N229" s="39" t="n">
        <v>18</v>
      </c>
      <c r="O229" s="39" t="n">
        <v>20</v>
      </c>
      <c r="P229" s="39" t="n">
        <v>195</v>
      </c>
      <c r="Q229" s="39" t="n">
        <v>1</v>
      </c>
      <c r="R229" s="39" t="s">
        <v>1</v>
      </c>
      <c r="S229" s="39" t="s">
        <v>2</v>
      </c>
    </row>
    <row r="230" customFormat="false" ht="15" hidden="false" customHeight="false" outlineLevel="0" collapsed="false">
      <c r="A230" s="36" t="s">
        <v>241</v>
      </c>
      <c r="C230" s="48" t="n">
        <f aca="false">IF(F230=F229,C229,IF(F230=(F229+10),C229,(C229+10)))</f>
        <v>460</v>
      </c>
      <c r="D230" s="38" t="s">
        <v>244</v>
      </c>
      <c r="E230" s="50" t="n">
        <f aca="false">IF(C229=C230,IF(AND(I230&lt;&gt;"M",I230&lt;&gt;"m-up"),E229+10,E229),10)</f>
        <v>70</v>
      </c>
      <c r="F230" s="39" t="n">
        <f aca="false">N230+(M230*60)+(L230*3600)</f>
        <v>76638</v>
      </c>
      <c r="G230" s="39" t="str">
        <f aca="false">CONCATENATE(J230,K230,L230)</f>
        <v>20171021</v>
      </c>
      <c r="H230" s="39" t="n">
        <v>1</v>
      </c>
      <c r="I230" s="39" t="s">
        <v>0</v>
      </c>
      <c r="J230" s="39" t="n">
        <v>2017</v>
      </c>
      <c r="K230" s="39" t="n">
        <v>10</v>
      </c>
      <c r="L230" s="39" t="n">
        <v>21</v>
      </c>
      <c r="M230" s="39" t="n">
        <v>17</v>
      </c>
      <c r="N230" s="39" t="n">
        <v>18</v>
      </c>
      <c r="O230" s="39" t="n">
        <v>20</v>
      </c>
      <c r="P230" s="39" t="n">
        <v>221</v>
      </c>
      <c r="Q230" s="39" t="n">
        <v>1</v>
      </c>
      <c r="R230" s="39" t="s">
        <v>1</v>
      </c>
      <c r="S230" s="39" t="s">
        <v>2</v>
      </c>
    </row>
    <row r="231" customFormat="false" ht="15" hidden="false" customHeight="false" outlineLevel="0" collapsed="false">
      <c r="A231" s="36" t="s">
        <v>241</v>
      </c>
      <c r="C231" s="48" t="n">
        <f aca="false">IF(F231=F230,C230,IF(F231=(F230+10),C230,(C230+10)))</f>
        <v>460</v>
      </c>
      <c r="D231" s="38" t="s">
        <v>244</v>
      </c>
      <c r="E231" s="50" t="n">
        <f aca="false">IF(C230=C231,IF(AND(I231&lt;&gt;"M",I231&lt;&gt;"m-up"),E230+10,E230),10)</f>
        <v>80</v>
      </c>
      <c r="F231" s="39" t="n">
        <f aca="false">N231+(M231*60)+(L231*3600)</f>
        <v>76638</v>
      </c>
      <c r="G231" s="39" t="str">
        <f aca="false">CONCATENATE(J231,K231,L231)</f>
        <v>20171021</v>
      </c>
      <c r="H231" s="39" t="n">
        <v>1</v>
      </c>
      <c r="I231" s="39" t="s">
        <v>0</v>
      </c>
      <c r="J231" s="39" t="n">
        <v>2017</v>
      </c>
      <c r="K231" s="39" t="n">
        <v>10</v>
      </c>
      <c r="L231" s="39" t="n">
        <v>21</v>
      </c>
      <c r="M231" s="39" t="n">
        <v>17</v>
      </c>
      <c r="N231" s="39" t="n">
        <v>18</v>
      </c>
      <c r="O231" s="39" t="n">
        <v>20</v>
      </c>
      <c r="P231" s="39" t="n">
        <v>244</v>
      </c>
      <c r="Q231" s="39" t="n">
        <v>1</v>
      </c>
      <c r="R231" s="39" t="s">
        <v>1</v>
      </c>
      <c r="S231" s="39" t="s">
        <v>2</v>
      </c>
    </row>
    <row r="232" customFormat="false" ht="15" hidden="false" customHeight="false" outlineLevel="0" collapsed="false">
      <c r="A232" s="36" t="s">
        <v>241</v>
      </c>
      <c r="C232" s="48" t="n">
        <f aca="false">IF(F232=F231,C231,IF(F232=(F231+10),C231,(C231+10)))</f>
        <v>460</v>
      </c>
      <c r="D232" s="38" t="s">
        <v>244</v>
      </c>
      <c r="E232" s="50" t="n">
        <f aca="false">IF(C231=C232,IF(AND(I232&lt;&gt;"M",I232&lt;&gt;"m-up"),E231+10,E231),10)</f>
        <v>90</v>
      </c>
      <c r="F232" s="39" t="n">
        <f aca="false">N232+(M232*60)+(L232*3600)</f>
        <v>76638</v>
      </c>
      <c r="G232" s="39" t="str">
        <f aca="false">CONCATENATE(J232,K232,L232)</f>
        <v>20171021</v>
      </c>
      <c r="H232" s="39" t="n">
        <v>7</v>
      </c>
      <c r="I232" s="39" t="s">
        <v>0</v>
      </c>
      <c r="J232" s="39" t="n">
        <v>2017</v>
      </c>
      <c r="K232" s="39" t="n">
        <v>10</v>
      </c>
      <c r="L232" s="39" t="n">
        <v>21</v>
      </c>
      <c r="M232" s="39" t="n">
        <v>17</v>
      </c>
      <c r="N232" s="39" t="n">
        <v>18</v>
      </c>
      <c r="O232" s="39" t="n">
        <v>20</v>
      </c>
      <c r="P232" s="39" t="n">
        <v>318</v>
      </c>
      <c r="Q232" s="39" t="n">
        <v>1</v>
      </c>
      <c r="R232" s="39" t="s">
        <v>1</v>
      </c>
      <c r="S232" s="39" t="s">
        <v>2</v>
      </c>
    </row>
    <row r="233" customFormat="false" ht="15" hidden="false" customHeight="false" outlineLevel="0" collapsed="false">
      <c r="A233" s="36" t="s">
        <v>241</v>
      </c>
      <c r="C233" s="48" t="n">
        <f aca="false">IF(F233=F232,C232,IF(F233=(F232+10),C232,(C232+10)))</f>
        <v>470</v>
      </c>
      <c r="D233" s="79" t="s">
        <v>247</v>
      </c>
      <c r="E233" s="50" t="n">
        <f aca="false">IF(C232=C233,IF(AND(I233&lt;&gt;"M",I233&lt;&gt;"m-up"),E232+10,E232),10)</f>
        <v>10</v>
      </c>
      <c r="F233" s="52" t="n">
        <f aca="false">N233+(M233*60)+(L233*3600)</f>
        <v>76641</v>
      </c>
      <c r="G233" s="52" t="str">
        <f aca="false">CONCATENATE(J233,K233,L233)</f>
        <v>20171021</v>
      </c>
      <c r="H233" s="52" t="n">
        <v>2</v>
      </c>
      <c r="I233" s="52" t="s">
        <v>0</v>
      </c>
      <c r="J233" s="52" t="n">
        <v>2017</v>
      </c>
      <c r="K233" s="52" t="n">
        <v>10</v>
      </c>
      <c r="L233" s="52" t="n">
        <v>21</v>
      </c>
      <c r="M233" s="52" t="n">
        <v>17</v>
      </c>
      <c r="N233" s="52" t="n">
        <v>21</v>
      </c>
      <c r="O233" s="52" t="n">
        <v>6</v>
      </c>
      <c r="P233" s="52" t="n">
        <v>143</v>
      </c>
      <c r="Q233" s="52" t="n">
        <v>1</v>
      </c>
      <c r="R233" s="52" t="s">
        <v>1</v>
      </c>
      <c r="S233" s="52" t="s">
        <v>2</v>
      </c>
      <c r="T233" s="52"/>
      <c r="U233" s="53"/>
    </row>
    <row r="234" customFormat="false" ht="15" hidden="false" customHeight="false" outlineLevel="0" collapsed="false">
      <c r="A234" s="36" t="s">
        <v>241</v>
      </c>
      <c r="C234" s="48" t="n">
        <f aca="false">IF(F234=F233,C233,IF(F234=(F233+10),C233,(C233+10)))</f>
        <v>470</v>
      </c>
      <c r="D234" s="38" t="s">
        <v>247</v>
      </c>
      <c r="E234" s="50" t="n">
        <f aca="false">IF(C233=C234,IF(AND(I234&lt;&gt;"M",I234&lt;&gt;"m-up"),E233+10,E233),10)</f>
        <v>20</v>
      </c>
      <c r="F234" s="39" t="n">
        <f aca="false">N234+(M234*60)+(L234*3600)</f>
        <v>76641</v>
      </c>
      <c r="G234" s="82" t="str">
        <f aca="false">CONCATENATE(J234,K234,L234)</f>
        <v>20171021</v>
      </c>
      <c r="H234" s="82" t="n">
        <v>1</v>
      </c>
      <c r="I234" s="82" t="s">
        <v>0</v>
      </c>
      <c r="J234" s="82" t="n">
        <v>2017</v>
      </c>
      <c r="K234" s="82" t="n">
        <v>10</v>
      </c>
      <c r="L234" s="82" t="n">
        <v>21</v>
      </c>
      <c r="M234" s="82" t="n">
        <v>17</v>
      </c>
      <c r="N234" s="82" t="n">
        <v>21</v>
      </c>
      <c r="O234" s="82" t="n">
        <v>6</v>
      </c>
      <c r="P234" s="82" t="n">
        <v>157</v>
      </c>
      <c r="Q234" s="82" t="n">
        <v>1</v>
      </c>
      <c r="R234" s="82" t="s">
        <v>1</v>
      </c>
      <c r="S234" s="82" t="s">
        <v>2</v>
      </c>
      <c r="T234" s="82"/>
    </row>
    <row r="235" customFormat="false" ht="15" hidden="false" customHeight="false" outlineLevel="0" collapsed="false">
      <c r="A235" s="36" t="s">
        <v>241</v>
      </c>
      <c r="C235" s="48" t="n">
        <f aca="false">IF(F235=F234,C234,IF(F235=(F234+10),C234,(C234+10)))</f>
        <v>470</v>
      </c>
      <c r="D235" s="38" t="s">
        <v>247</v>
      </c>
      <c r="E235" s="50" t="n">
        <f aca="false">IF(C234=C235,IF(AND(I235&lt;&gt;"M",I235&lt;&gt;"m-up"),E234+10,E234),10)</f>
        <v>30</v>
      </c>
      <c r="F235" s="39" t="n">
        <f aca="false">N235+(M235*60)+(L235*3600)</f>
        <v>76641</v>
      </c>
      <c r="G235" s="39" t="str">
        <f aca="false">CONCATENATE(J235,K235,L235)</f>
        <v>20171021</v>
      </c>
      <c r="H235" s="39" t="n">
        <v>2</v>
      </c>
      <c r="I235" s="39" t="s">
        <v>0</v>
      </c>
      <c r="J235" s="39" t="n">
        <v>2017</v>
      </c>
      <c r="K235" s="39" t="n">
        <v>10</v>
      </c>
      <c r="L235" s="39" t="n">
        <v>21</v>
      </c>
      <c r="M235" s="39" t="n">
        <v>17</v>
      </c>
      <c r="N235" s="39" t="n">
        <v>21</v>
      </c>
      <c r="O235" s="39" t="n">
        <v>6</v>
      </c>
      <c r="P235" s="39" t="n">
        <v>188</v>
      </c>
      <c r="Q235" s="39" t="n">
        <v>1</v>
      </c>
      <c r="R235" s="39" t="s">
        <v>1</v>
      </c>
      <c r="S235" s="39" t="s">
        <v>2</v>
      </c>
    </row>
    <row r="236" customFormat="false" ht="15" hidden="false" customHeight="false" outlineLevel="0" collapsed="false">
      <c r="A236" s="36" t="s">
        <v>241</v>
      </c>
      <c r="C236" s="48" t="n">
        <f aca="false">IF(F236=F235,C235,IF(F236=(F235+10),C235,(C235+10)))</f>
        <v>470</v>
      </c>
      <c r="D236" s="38" t="s">
        <v>247</v>
      </c>
      <c r="E236" s="50" t="n">
        <f aca="false">IF(C235=C236,IF(AND(I236&lt;&gt;"M",I236&lt;&gt;"m-up"),E235+10,E235),10)</f>
        <v>40</v>
      </c>
      <c r="F236" s="39" t="n">
        <f aca="false">N236+(M236*60)+(L236*3600)</f>
        <v>76641</v>
      </c>
      <c r="G236" s="82" t="str">
        <f aca="false">CONCATENATE(J236,K236,L236)</f>
        <v>20171021</v>
      </c>
      <c r="H236" s="82" t="n">
        <v>4</v>
      </c>
      <c r="I236" s="82" t="s">
        <v>0</v>
      </c>
      <c r="J236" s="82" t="n">
        <v>2017</v>
      </c>
      <c r="K236" s="82" t="n">
        <v>10</v>
      </c>
      <c r="L236" s="82" t="n">
        <v>21</v>
      </c>
      <c r="M236" s="82" t="n">
        <v>17</v>
      </c>
      <c r="N236" s="82" t="n">
        <v>21</v>
      </c>
      <c r="O236" s="82" t="n">
        <v>6</v>
      </c>
      <c r="P236" s="82" t="n">
        <v>205</v>
      </c>
      <c r="Q236" s="82" t="n">
        <v>1</v>
      </c>
      <c r="R236" s="82" t="s">
        <v>1</v>
      </c>
      <c r="S236" s="82" t="s">
        <v>2</v>
      </c>
      <c r="T236" s="82"/>
    </row>
    <row r="237" customFormat="false" ht="15" hidden="false" customHeight="false" outlineLevel="0" collapsed="false">
      <c r="A237" s="36" t="s">
        <v>241</v>
      </c>
      <c r="C237" s="48" t="n">
        <f aca="false">IF(F237=F236,C236,IF(F237=(F236+10),C236,(C236+10)))</f>
        <v>470</v>
      </c>
      <c r="D237" s="38" t="s">
        <v>247</v>
      </c>
      <c r="E237" s="50" t="n">
        <f aca="false">IF(C236=C237,IF(AND(I237&lt;&gt;"M",I237&lt;&gt;"m-up"),E236+10,E236),10)</f>
        <v>50</v>
      </c>
      <c r="F237" s="39" t="n">
        <f aca="false">N237+(M237*60)+(L237*3600)</f>
        <v>76641</v>
      </c>
      <c r="G237" s="86" t="str">
        <f aca="false">CONCATENATE(J237,K237,L237)</f>
        <v>20171021</v>
      </c>
      <c r="H237" s="85" t="n">
        <v>13</v>
      </c>
      <c r="I237" s="85" t="s">
        <v>0</v>
      </c>
      <c r="J237" s="85" t="n">
        <v>2017</v>
      </c>
      <c r="K237" s="85" t="n">
        <v>10</v>
      </c>
      <c r="L237" s="85" t="n">
        <v>21</v>
      </c>
      <c r="M237" s="85" t="n">
        <v>17</v>
      </c>
      <c r="N237" s="85" t="n">
        <v>21</v>
      </c>
      <c r="O237" s="85" t="n">
        <v>6</v>
      </c>
      <c r="P237" s="85" t="n">
        <v>241</v>
      </c>
      <c r="Q237" s="86" t="n">
        <v>1</v>
      </c>
      <c r="R237" s="85" t="s">
        <v>1</v>
      </c>
      <c r="S237" s="85" t="s">
        <v>2</v>
      </c>
      <c r="T237" s="85"/>
      <c r="U237" s="40" t="s">
        <v>15</v>
      </c>
    </row>
    <row r="238" customFormat="false" ht="15" hidden="false" customHeight="false" outlineLevel="0" collapsed="false">
      <c r="A238" s="36" t="s">
        <v>241</v>
      </c>
      <c r="C238" s="48" t="n">
        <f aca="false">IF(F238=F237,C237,IF(F238=(F237+10),C237,(C237+10)))</f>
        <v>470</v>
      </c>
      <c r="D238" s="38" t="s">
        <v>247</v>
      </c>
      <c r="E238" s="50" t="n">
        <f aca="false">IF(C237=C238,IF(AND(I238&lt;&gt;"M",I238&lt;&gt;"m-up"),E237+10,E237),10)</f>
        <v>60</v>
      </c>
      <c r="F238" s="39" t="n">
        <f aca="false">N238+(M238*60)+(L238*3600)</f>
        <v>76641</v>
      </c>
      <c r="G238" s="39" t="str">
        <f aca="false">CONCATENATE(J238,K238,L238)</f>
        <v>20171021</v>
      </c>
      <c r="H238" s="39" t="n">
        <v>3</v>
      </c>
      <c r="I238" s="39" t="s">
        <v>0</v>
      </c>
      <c r="J238" s="39" t="n">
        <v>2017</v>
      </c>
      <c r="K238" s="39" t="n">
        <v>10</v>
      </c>
      <c r="L238" s="39" t="n">
        <v>21</v>
      </c>
      <c r="M238" s="39" t="n">
        <v>17</v>
      </c>
      <c r="N238" s="39" t="n">
        <v>21</v>
      </c>
      <c r="O238" s="39" t="n">
        <v>6</v>
      </c>
      <c r="P238" s="39" t="n">
        <v>306</v>
      </c>
      <c r="Q238" s="39" t="n">
        <v>1</v>
      </c>
      <c r="R238" s="39" t="s">
        <v>1</v>
      </c>
      <c r="S238" s="39" t="s">
        <v>2</v>
      </c>
    </row>
    <row r="239" customFormat="false" ht="15" hidden="false" customHeight="false" outlineLevel="0" collapsed="false">
      <c r="A239" s="36" t="s">
        <v>241</v>
      </c>
      <c r="C239" s="48" t="n">
        <f aca="false">IF(F239=F238,C238,IF(F239=(F238+10),C238,(C238+10)))</f>
        <v>470</v>
      </c>
      <c r="D239" s="38" t="s">
        <v>247</v>
      </c>
      <c r="E239" s="50" t="n">
        <f aca="false">IF(C238=C239,IF(AND(I239&lt;&gt;"M",I239&lt;&gt;"m-up"),E238+10,E238),10)</f>
        <v>70</v>
      </c>
      <c r="F239" s="39" t="n">
        <f aca="false">N239+(M239*60)+(L239*3600)</f>
        <v>76641</v>
      </c>
      <c r="G239" s="39" t="str">
        <f aca="false">CONCATENATE(J239,K239,L239)</f>
        <v>20171021</v>
      </c>
      <c r="H239" s="39" t="n">
        <v>4</v>
      </c>
      <c r="I239" s="39" t="s">
        <v>0</v>
      </c>
      <c r="J239" s="39" t="n">
        <v>2017</v>
      </c>
      <c r="K239" s="39" t="n">
        <v>10</v>
      </c>
      <c r="L239" s="39" t="n">
        <v>21</v>
      </c>
      <c r="M239" s="39" t="n">
        <v>17</v>
      </c>
      <c r="N239" s="39" t="n">
        <v>21</v>
      </c>
      <c r="O239" s="39" t="n">
        <v>6</v>
      </c>
      <c r="P239" s="39" t="n">
        <v>368</v>
      </c>
      <c r="Q239" s="39" t="n">
        <v>1</v>
      </c>
      <c r="R239" s="39" t="s">
        <v>1</v>
      </c>
      <c r="S239" s="39" t="s">
        <v>2</v>
      </c>
      <c r="U239" s="40" t="s">
        <v>15</v>
      </c>
    </row>
    <row r="240" customFormat="false" ht="15" hidden="false" customHeight="false" outlineLevel="0" collapsed="false">
      <c r="A240" s="36" t="s">
        <v>241</v>
      </c>
      <c r="C240" s="48" t="n">
        <f aca="false">IF(F240=F239,C239,IF(F240=(F239+10),C239,(C239+10)))</f>
        <v>470</v>
      </c>
      <c r="D240" s="38" t="s">
        <v>247</v>
      </c>
      <c r="E240" s="50" t="n">
        <f aca="false">IF(C239=C240,IF(AND(I240&lt;&gt;"M",I240&lt;&gt;"m-up"),E239+10,E239),10)</f>
        <v>80</v>
      </c>
      <c r="F240" s="39" t="n">
        <f aca="false">N240+(M240*60)+(L240*3600)</f>
        <v>76641</v>
      </c>
      <c r="G240" s="39" t="str">
        <f aca="false">CONCATENATE(J240,K240,L240)</f>
        <v>20171021</v>
      </c>
      <c r="H240" s="39" t="n">
        <v>9</v>
      </c>
      <c r="I240" s="39" t="s">
        <v>0</v>
      </c>
      <c r="J240" s="39" t="n">
        <v>2017</v>
      </c>
      <c r="K240" s="39" t="n">
        <v>10</v>
      </c>
      <c r="L240" s="39" t="n">
        <v>21</v>
      </c>
      <c r="M240" s="39" t="n">
        <v>17</v>
      </c>
      <c r="N240" s="39" t="n">
        <v>21</v>
      </c>
      <c r="O240" s="39" t="n">
        <v>6</v>
      </c>
      <c r="P240" s="39" t="n">
        <v>426</v>
      </c>
      <c r="Q240" s="39" t="n">
        <v>1</v>
      </c>
      <c r="R240" s="39" t="s">
        <v>1</v>
      </c>
      <c r="S240" s="39" t="s">
        <v>2</v>
      </c>
      <c r="U240" s="40" t="s">
        <v>15</v>
      </c>
    </row>
    <row r="241" customFormat="false" ht="15" hidden="false" customHeight="false" outlineLevel="0" collapsed="false">
      <c r="A241" s="36" t="s">
        <v>241</v>
      </c>
      <c r="C241" s="48" t="n">
        <f aca="false">IF(F241=F240,C240,IF(F241=(F240+10),C240,(C240+10)))</f>
        <v>470</v>
      </c>
      <c r="D241" s="38" t="s">
        <v>247</v>
      </c>
      <c r="E241" s="50" t="n">
        <f aca="false">IF(C240=C241,IF(AND(I241&lt;&gt;"M",I241&lt;&gt;"m-up"),E240+10,E240),10)</f>
        <v>90</v>
      </c>
      <c r="F241" s="39" t="n">
        <f aca="false">N241+(M241*60)+(L241*3600)</f>
        <v>76641</v>
      </c>
      <c r="G241" s="39" t="str">
        <f aca="false">CONCATENATE(J241,K241,L241)</f>
        <v>20171021</v>
      </c>
      <c r="H241" s="39" t="n">
        <v>11</v>
      </c>
      <c r="I241" s="39" t="s">
        <v>0</v>
      </c>
      <c r="J241" s="39" t="n">
        <v>2017</v>
      </c>
      <c r="K241" s="39" t="n">
        <v>10</v>
      </c>
      <c r="L241" s="39" t="n">
        <v>21</v>
      </c>
      <c r="M241" s="39" t="n">
        <v>17</v>
      </c>
      <c r="N241" s="39" t="n">
        <v>21</v>
      </c>
      <c r="O241" s="39" t="n">
        <v>6</v>
      </c>
      <c r="P241" s="39" t="n">
        <v>483</v>
      </c>
      <c r="Q241" s="39" t="n">
        <v>1</v>
      </c>
      <c r="R241" s="39" t="s">
        <v>1</v>
      </c>
      <c r="S241" s="39" t="s">
        <v>2</v>
      </c>
      <c r="U241" s="40" t="s">
        <v>15</v>
      </c>
    </row>
    <row r="242" customFormat="false" ht="15" hidden="false" customHeight="false" outlineLevel="0" collapsed="false">
      <c r="A242" s="36" t="s">
        <v>241</v>
      </c>
      <c r="C242" s="48" t="n">
        <f aca="false">IF(F242=F241,C241,IF(F242=(F241+10),C241,(C241+10)))</f>
        <v>470</v>
      </c>
      <c r="D242" s="38" t="s">
        <v>247</v>
      </c>
      <c r="E242" s="50" t="n">
        <f aca="false">IF(C241=C242,IF(AND(I242&lt;&gt;"M",I242&lt;&gt;"m-up"),E241+10,E241),10)</f>
        <v>100</v>
      </c>
      <c r="F242" s="39" t="n">
        <f aca="false">N242+(M242*60)+(L242*3600)</f>
        <v>76641</v>
      </c>
      <c r="G242" s="39" t="str">
        <f aca="false">CONCATENATE(J242,K242,L242)</f>
        <v>20171021</v>
      </c>
      <c r="H242" s="39" t="n">
        <v>60</v>
      </c>
      <c r="I242" s="39" t="s">
        <v>0</v>
      </c>
      <c r="J242" s="39" t="n">
        <v>2017</v>
      </c>
      <c r="K242" s="39" t="n">
        <v>10</v>
      </c>
      <c r="L242" s="39" t="n">
        <v>21</v>
      </c>
      <c r="M242" s="39" t="n">
        <v>17</v>
      </c>
      <c r="N242" s="39" t="n">
        <v>21</v>
      </c>
      <c r="O242" s="39" t="n">
        <v>6</v>
      </c>
      <c r="P242" s="39" t="n">
        <v>521</v>
      </c>
      <c r="Q242" s="39" t="n">
        <v>1</v>
      </c>
      <c r="R242" s="39" t="s">
        <v>1</v>
      </c>
      <c r="S242" s="39" t="s">
        <v>2</v>
      </c>
    </row>
    <row r="243" customFormat="false" ht="15" hidden="false" customHeight="false" outlineLevel="0" collapsed="false">
      <c r="A243" s="36" t="s">
        <v>241</v>
      </c>
      <c r="C243" s="48" t="n">
        <f aca="false">IF(F243=F242,C242,IF(F243=(F242+10),C242,(C242+10)))</f>
        <v>470</v>
      </c>
      <c r="D243" s="38" t="s">
        <v>247</v>
      </c>
      <c r="E243" s="50" t="n">
        <f aca="false">IF(C242=C243,IF(AND(I243&lt;&gt;"M",I243&lt;&gt;"m-up"),E242+10,E242),10)</f>
        <v>100</v>
      </c>
      <c r="F243" s="39" t="n">
        <f aca="false">N243+(M243*60)+(L243*3600)</f>
        <v>76641</v>
      </c>
      <c r="G243" s="39" t="str">
        <f aca="false">CONCATENATE(J243,K243,L243)</f>
        <v>20171021</v>
      </c>
      <c r="H243" s="39" t="n">
        <v>0</v>
      </c>
      <c r="I243" s="39" t="s">
        <v>4</v>
      </c>
      <c r="J243" s="39" t="n">
        <v>2017</v>
      </c>
      <c r="K243" s="39" t="n">
        <v>10</v>
      </c>
      <c r="L243" s="39" t="n">
        <v>21</v>
      </c>
      <c r="M243" s="39" t="n">
        <v>17</v>
      </c>
      <c r="N243" s="39" t="n">
        <v>21</v>
      </c>
      <c r="O243" s="39" t="n">
        <v>6</v>
      </c>
      <c r="P243" s="39" t="n">
        <v>523</v>
      </c>
      <c r="Q243" s="39" t="n">
        <v>1</v>
      </c>
      <c r="R243" s="39" t="s">
        <v>1</v>
      </c>
      <c r="S243" s="39" t="s">
        <v>2</v>
      </c>
    </row>
    <row r="244" customFormat="false" ht="15" hidden="false" customHeight="false" outlineLevel="0" collapsed="false">
      <c r="A244" s="36" t="s">
        <v>241</v>
      </c>
      <c r="C244" s="48" t="n">
        <f aca="false">IF(F244=F243,C243,IF(F244=(F243+10),C243,(C243+10)))</f>
        <v>470</v>
      </c>
      <c r="D244" s="38" t="s">
        <v>247</v>
      </c>
      <c r="E244" s="50" t="n">
        <f aca="false">IF(C243=C244,IF(AND(I244&lt;&gt;"M",I244&lt;&gt;"m-up"),E243+10,E243),10)</f>
        <v>100</v>
      </c>
      <c r="F244" s="39" t="n">
        <f aca="false">N244+(M244*60)+(L244*3600)</f>
        <v>76641</v>
      </c>
      <c r="G244" s="39" t="str">
        <f aca="false">CONCATENATE(J244,K244,L244)</f>
        <v>20171021</v>
      </c>
      <c r="H244" s="39" t="n">
        <v>0</v>
      </c>
      <c r="I244" s="39" t="s">
        <v>4</v>
      </c>
      <c r="J244" s="39" t="n">
        <v>2017</v>
      </c>
      <c r="K244" s="39" t="n">
        <v>10</v>
      </c>
      <c r="L244" s="39" t="n">
        <v>21</v>
      </c>
      <c r="M244" s="39" t="n">
        <v>17</v>
      </c>
      <c r="N244" s="39" t="n">
        <v>21</v>
      </c>
      <c r="O244" s="39" t="n">
        <v>6</v>
      </c>
      <c r="P244" s="39" t="n">
        <v>530</v>
      </c>
      <c r="Q244" s="39" t="n">
        <v>1</v>
      </c>
      <c r="R244" s="39" t="s">
        <v>1</v>
      </c>
      <c r="S244" s="39" t="s">
        <v>2</v>
      </c>
    </row>
    <row r="245" customFormat="false" ht="15" hidden="false" customHeight="false" outlineLevel="0" collapsed="false">
      <c r="A245" s="36" t="s">
        <v>241</v>
      </c>
      <c r="C245" s="48" t="n">
        <f aca="false">IF(F245=F244,C244,IF(F245=(F244+10),C244,(C244+10)))</f>
        <v>470</v>
      </c>
      <c r="D245" s="38" t="s">
        <v>247</v>
      </c>
      <c r="E245" s="50" t="n">
        <v>110</v>
      </c>
      <c r="F245" s="39" t="n">
        <f aca="false">N245+(M245*60)+(L245*3600)</f>
        <v>76641</v>
      </c>
      <c r="G245" s="39" t="str">
        <f aca="false">CONCATENATE(J245,K245,L245)</f>
        <v>20171021</v>
      </c>
      <c r="H245" s="39" t="n">
        <v>0</v>
      </c>
      <c r="I245" s="39" t="s">
        <v>4</v>
      </c>
      <c r="J245" s="39" t="n">
        <v>2017</v>
      </c>
      <c r="K245" s="39" t="n">
        <v>10</v>
      </c>
      <c r="L245" s="39" t="n">
        <v>21</v>
      </c>
      <c r="M245" s="39" t="n">
        <v>17</v>
      </c>
      <c r="N245" s="39" t="n">
        <v>21</v>
      </c>
      <c r="O245" s="39" t="n">
        <v>6</v>
      </c>
      <c r="P245" s="39" t="n">
        <v>535</v>
      </c>
      <c r="Q245" s="39" t="n">
        <v>1</v>
      </c>
      <c r="R245" s="39" t="s">
        <v>1</v>
      </c>
      <c r="S245" s="39" t="s">
        <v>2</v>
      </c>
    </row>
    <row r="246" customFormat="false" ht="15" hidden="false" customHeight="false" outlineLevel="0" collapsed="false">
      <c r="A246" s="36" t="s">
        <v>241</v>
      </c>
      <c r="C246" s="48" t="n">
        <f aca="false">IF(F246=F245,C245,IF(F246=(F245+10),C245,(C245+10)))</f>
        <v>470</v>
      </c>
      <c r="D246" s="38" t="s">
        <v>247</v>
      </c>
      <c r="E246" s="50" t="n">
        <f aca="false">IF(C245=C246,IF(AND(I246&lt;&gt;"M",I246&lt;&gt;"m-up"),E245+10,E245),10)</f>
        <v>120</v>
      </c>
      <c r="F246" s="39" t="n">
        <f aca="false">N246+(M246*60)+(L246*3600)</f>
        <v>76641</v>
      </c>
      <c r="G246" s="39" t="str">
        <f aca="false">CONCATENATE(J246,K246,L246)</f>
        <v>20171021</v>
      </c>
      <c r="H246" s="39" t="n">
        <v>23</v>
      </c>
      <c r="I246" s="39" t="s">
        <v>0</v>
      </c>
      <c r="J246" s="39" t="n">
        <v>2017</v>
      </c>
      <c r="K246" s="39" t="n">
        <v>10</v>
      </c>
      <c r="L246" s="39" t="n">
        <v>21</v>
      </c>
      <c r="M246" s="39" t="n">
        <v>17</v>
      </c>
      <c r="N246" s="39" t="n">
        <v>21</v>
      </c>
      <c r="O246" s="39" t="n">
        <v>6</v>
      </c>
      <c r="P246" s="39" t="n">
        <v>699</v>
      </c>
      <c r="Q246" s="39" t="n">
        <v>1</v>
      </c>
      <c r="R246" s="39" t="s">
        <v>1</v>
      </c>
      <c r="S246" s="39" t="s">
        <v>2</v>
      </c>
    </row>
    <row r="247" customFormat="false" ht="15" hidden="false" customHeight="false" outlineLevel="0" collapsed="false">
      <c r="A247" s="36" t="s">
        <v>241</v>
      </c>
      <c r="C247" s="48" t="n">
        <f aca="false">IF(F247=F246,C246,IF(F247=(F246+10),C246,(C246+10)))</f>
        <v>470</v>
      </c>
      <c r="D247" s="38" t="s">
        <v>247</v>
      </c>
      <c r="E247" s="50" t="n">
        <f aca="false">IF(C246=C247,IF(AND(I247&lt;&gt;"M",I247&lt;&gt;"m-up"),E246+10,E246),10)</f>
        <v>130</v>
      </c>
      <c r="F247" s="39" t="n">
        <f aca="false">N247+(M247*60)+(L247*3600)</f>
        <v>76641</v>
      </c>
      <c r="G247" s="39" t="str">
        <f aca="false">CONCATENATE(J247,K247,L247)</f>
        <v>20171021</v>
      </c>
      <c r="H247" s="39" t="n">
        <v>1</v>
      </c>
      <c r="I247" s="39" t="s">
        <v>0</v>
      </c>
      <c r="J247" s="39" t="n">
        <v>2017</v>
      </c>
      <c r="K247" s="39" t="n">
        <v>10</v>
      </c>
      <c r="L247" s="39" t="n">
        <v>21</v>
      </c>
      <c r="M247" s="39" t="n">
        <v>17</v>
      </c>
      <c r="N247" s="39" t="n">
        <v>21</v>
      </c>
      <c r="O247" s="39" t="n">
        <v>6</v>
      </c>
      <c r="P247" s="39" t="n">
        <v>793</v>
      </c>
      <c r="Q247" s="39" t="n">
        <v>1</v>
      </c>
      <c r="R247" s="39" t="s">
        <v>1</v>
      </c>
      <c r="S247" s="39" t="s">
        <v>2</v>
      </c>
      <c r="U247" s="40" t="s">
        <v>25</v>
      </c>
    </row>
    <row r="248" customFormat="false" ht="15" hidden="false" customHeight="false" outlineLevel="0" collapsed="false">
      <c r="A248" s="36" t="s">
        <v>241</v>
      </c>
      <c r="C248" s="48" t="n">
        <f aca="false">IF(F248=F247,C247,IF(F248=(F247+10),C247,(C247+10)))</f>
        <v>480</v>
      </c>
      <c r="D248" s="79" t="s">
        <v>248</v>
      </c>
      <c r="E248" s="50" t="n">
        <f aca="false">IF(C247=C248,IF(AND(I248&lt;&gt;"M",I248&lt;&gt;"m-up"),E247+10,E247),10)</f>
        <v>10</v>
      </c>
      <c r="F248" s="52" t="n">
        <f aca="false">N248+(M248*60)+(L248*3600)</f>
        <v>76666</v>
      </c>
      <c r="G248" s="52" t="str">
        <f aca="false">CONCATENATE(J248,K248,L248)</f>
        <v>20171021</v>
      </c>
      <c r="H248" s="52" t="n">
        <v>3</v>
      </c>
      <c r="I248" s="52" t="s">
        <v>0</v>
      </c>
      <c r="J248" s="52" t="n">
        <v>2017</v>
      </c>
      <c r="K248" s="52" t="n">
        <v>10</v>
      </c>
      <c r="L248" s="52" t="n">
        <v>21</v>
      </c>
      <c r="M248" s="52" t="n">
        <v>17</v>
      </c>
      <c r="N248" s="52" t="n">
        <v>46</v>
      </c>
      <c r="O248" s="52" t="n">
        <v>10</v>
      </c>
      <c r="P248" s="52" t="n">
        <v>617</v>
      </c>
      <c r="Q248" s="52" t="n">
        <v>1</v>
      </c>
      <c r="R248" s="52" t="s">
        <v>1</v>
      </c>
      <c r="S248" s="52" t="s">
        <v>2</v>
      </c>
      <c r="T248" s="52"/>
      <c r="U248" s="53"/>
    </row>
    <row r="249" customFormat="false" ht="15" hidden="false" customHeight="false" outlineLevel="0" collapsed="false">
      <c r="A249" s="36" t="s">
        <v>241</v>
      </c>
      <c r="C249" s="48" t="n">
        <f aca="false">IF(F249=F248,C248,IF(F249=(F248+10),C248,(C248+10)))</f>
        <v>490</v>
      </c>
      <c r="D249" s="79" t="s">
        <v>249</v>
      </c>
      <c r="E249" s="50" t="n">
        <f aca="false">IF(C248=C249,IF(AND(I249&lt;&gt;"M",I249&lt;&gt;"m-up"),E248+10,E248),10)</f>
        <v>10</v>
      </c>
      <c r="F249" s="52" t="n">
        <f aca="false">N249+(M249*60)+(L249*3600)</f>
        <v>76672</v>
      </c>
      <c r="G249" s="52" t="str">
        <f aca="false">CONCATENATE(J249,K249,L249)</f>
        <v>20171021</v>
      </c>
      <c r="H249" s="52" t="n">
        <v>0</v>
      </c>
      <c r="I249" s="52" t="s">
        <v>16</v>
      </c>
      <c r="J249" s="52" t="n">
        <v>2017</v>
      </c>
      <c r="K249" s="52" t="n">
        <v>10</v>
      </c>
      <c r="L249" s="52" t="n">
        <v>21</v>
      </c>
      <c r="M249" s="52" t="n">
        <v>17</v>
      </c>
      <c r="N249" s="52" t="n">
        <v>52</v>
      </c>
      <c r="O249" s="52" t="n">
        <v>27</v>
      </c>
      <c r="P249" s="52" t="n">
        <v>828</v>
      </c>
      <c r="Q249" s="52" t="n">
        <v>1</v>
      </c>
      <c r="R249" s="52" t="s">
        <v>1</v>
      </c>
      <c r="S249" s="52" t="s">
        <v>2</v>
      </c>
      <c r="T249" s="52"/>
      <c r="U249" s="53"/>
    </row>
    <row r="250" customFormat="false" ht="15" hidden="false" customHeight="false" outlineLevel="0" collapsed="false">
      <c r="A250" s="36" t="s">
        <v>241</v>
      </c>
      <c r="C250" s="48" t="n">
        <f aca="false">IF(F250=F249,C249,IF(F250=(F249+10),C249,(C249+10)))</f>
        <v>490</v>
      </c>
      <c r="D250" s="38" t="s">
        <v>249</v>
      </c>
      <c r="E250" s="50" t="n">
        <f aca="false">IF(C249=C250,IF(AND(I250&lt;&gt;"M",I250&lt;&gt;"m-up"),E249+10,E249),10)</f>
        <v>20</v>
      </c>
      <c r="F250" s="39" t="n">
        <f aca="false">N250+(M250*60)+(L250*3600)</f>
        <v>76672</v>
      </c>
      <c r="G250" s="39" t="str">
        <f aca="false">CONCATENATE(J250,K250,L250)</f>
        <v>20171021</v>
      </c>
      <c r="H250" s="39" t="n">
        <v>300</v>
      </c>
      <c r="I250" s="39" t="s">
        <v>0</v>
      </c>
      <c r="J250" s="39" t="n">
        <v>2017</v>
      </c>
      <c r="K250" s="39" t="n">
        <v>10</v>
      </c>
      <c r="L250" s="39" t="n">
        <v>21</v>
      </c>
      <c r="M250" s="39" t="n">
        <v>17</v>
      </c>
      <c r="N250" s="39" t="n">
        <v>52</v>
      </c>
      <c r="O250" s="39" t="n">
        <v>27</v>
      </c>
      <c r="P250" s="39" t="n">
        <v>985</v>
      </c>
      <c r="Q250" s="39" t="n">
        <v>1</v>
      </c>
      <c r="R250" s="39" t="s">
        <v>1</v>
      </c>
      <c r="S250" s="39" t="s">
        <v>2</v>
      </c>
    </row>
    <row r="251" customFormat="false" ht="15" hidden="false" customHeight="false" outlineLevel="0" collapsed="false">
      <c r="A251" s="36" t="s">
        <v>184</v>
      </c>
      <c r="C251" s="48" t="n">
        <f aca="false">IF(F251=F250,C250,IF(F251=(F250+10),C250,(C250+10)))</f>
        <v>500</v>
      </c>
      <c r="D251" s="79" t="s">
        <v>250</v>
      </c>
      <c r="E251" s="50" t="n">
        <f aca="false">IF(C250=C251,IF(AND(I251&lt;&gt;"M",I251&lt;&gt;"m-up"),E250+10,E250),10)</f>
        <v>10</v>
      </c>
      <c r="F251" s="52" t="n">
        <f aca="false">N251+(M251*60)+(L251*3600)</f>
        <v>76690</v>
      </c>
      <c r="G251" s="52" t="str">
        <f aca="false">CONCATENATE(J251,K251,L251)</f>
        <v>20171021</v>
      </c>
      <c r="H251" s="52" t="n">
        <v>681</v>
      </c>
      <c r="I251" s="52" t="s">
        <v>17</v>
      </c>
      <c r="J251" s="52" t="n">
        <v>2017</v>
      </c>
      <c r="K251" s="52" t="n">
        <v>10</v>
      </c>
      <c r="L251" s="52" t="n">
        <v>21</v>
      </c>
      <c r="M251" s="52" t="n">
        <v>18</v>
      </c>
      <c r="N251" s="52" t="n">
        <v>10</v>
      </c>
      <c r="O251" s="52" t="n">
        <v>54</v>
      </c>
      <c r="P251" s="52" t="n">
        <v>463</v>
      </c>
      <c r="Q251" s="52" t="n">
        <v>1</v>
      </c>
      <c r="R251" s="52" t="s">
        <v>1</v>
      </c>
      <c r="S251" s="52" t="s">
        <v>2</v>
      </c>
      <c r="T251" s="52"/>
      <c r="U251" s="53" t="s">
        <v>26</v>
      </c>
    </row>
    <row r="252" customFormat="false" ht="15" hidden="false" customHeight="false" outlineLevel="0" collapsed="false">
      <c r="A252" s="58" t="s">
        <v>189</v>
      </c>
      <c r="C252" s="48" t="n">
        <f aca="false">IF(F252=F251,C251,IF(F252=(F251+10),C251,(C251+10)))</f>
        <v>500</v>
      </c>
      <c r="D252" s="38" t="s">
        <v>250</v>
      </c>
      <c r="E252" s="50" t="n">
        <f aca="false">IF(C251=C252,IF(AND(I252&lt;&gt;"M",I252&lt;&gt;"m-up"),E251+10,E251),10)</f>
        <v>10</v>
      </c>
      <c r="F252" s="39" t="n">
        <f aca="false">N252+(M252*60)+(L252*3600)</f>
        <v>76690</v>
      </c>
      <c r="G252" s="39" t="str">
        <f aca="false">CONCATENATE(J252,K252,L252)</f>
        <v>20171021</v>
      </c>
      <c r="H252" s="39" t="n">
        <v>0</v>
      </c>
      <c r="I252" s="78" t="s">
        <v>21</v>
      </c>
      <c r="J252" s="39" t="n">
        <v>2017</v>
      </c>
      <c r="K252" s="39" t="n">
        <v>10</v>
      </c>
      <c r="L252" s="39" t="n">
        <v>21</v>
      </c>
      <c r="M252" s="39" t="n">
        <v>18</v>
      </c>
      <c r="N252" s="39" t="n">
        <v>10</v>
      </c>
      <c r="O252" s="39" t="n">
        <v>54</v>
      </c>
      <c r="P252" s="39" t="n">
        <v>830</v>
      </c>
      <c r="Q252" s="39" t="n">
        <v>1</v>
      </c>
      <c r="R252" s="39" t="s">
        <v>1</v>
      </c>
      <c r="S252" s="39" t="s">
        <v>2</v>
      </c>
      <c r="U252" s="40" t="s">
        <v>27</v>
      </c>
    </row>
    <row r="253" customFormat="false" ht="15" hidden="false" customHeight="false" outlineLevel="0" collapsed="false">
      <c r="A253" s="58" t="s">
        <v>189</v>
      </c>
      <c r="C253" s="48" t="n">
        <f aca="false">IF(F253=F252,C252,IF(F253=(F252+10),C252,(C252+10)))</f>
        <v>500</v>
      </c>
      <c r="D253" s="38" t="s">
        <v>250</v>
      </c>
      <c r="E253" s="50" t="n">
        <f aca="false">IF(C252=C253,IF(AND(I253&lt;&gt;"M",I253&lt;&gt;"m-up"),E252+10,E252),10)</f>
        <v>10</v>
      </c>
      <c r="F253" s="39" t="n">
        <f aca="false">N253+(M253*60)+(L253*3600)</f>
        <v>76690</v>
      </c>
      <c r="G253" s="39" t="str">
        <f aca="false">CONCATENATE(J253,K253,L253)</f>
        <v>20171021</v>
      </c>
      <c r="H253" s="39" t="n">
        <v>0</v>
      </c>
      <c r="I253" s="78" t="s">
        <v>21</v>
      </c>
      <c r="J253" s="39" t="n">
        <v>2017</v>
      </c>
      <c r="K253" s="39" t="n">
        <v>10</v>
      </c>
      <c r="L253" s="39" t="n">
        <v>21</v>
      </c>
      <c r="M253" s="39" t="n">
        <v>18</v>
      </c>
      <c r="N253" s="39" t="n">
        <v>10</v>
      </c>
      <c r="O253" s="39" t="n">
        <v>54</v>
      </c>
      <c r="P253" s="39" t="n">
        <v>906</v>
      </c>
      <c r="Q253" s="39" t="n">
        <v>1</v>
      </c>
      <c r="R253" s="39" t="s">
        <v>1</v>
      </c>
      <c r="S253" s="39" t="s">
        <v>2</v>
      </c>
      <c r="U253" s="40" t="s">
        <v>28</v>
      </c>
    </row>
    <row r="254" customFormat="false" ht="15" hidden="false" customHeight="false" outlineLevel="0" collapsed="false">
      <c r="A254" s="36" t="s">
        <v>184</v>
      </c>
      <c r="C254" s="48" t="n">
        <f aca="false">IF(F254=F253,C253,IF(F254=(F253+10),C253,(C253+10)))</f>
        <v>500</v>
      </c>
      <c r="D254" s="38" t="s">
        <v>250</v>
      </c>
      <c r="E254" s="50" t="n">
        <v>20</v>
      </c>
      <c r="F254" s="39" t="n">
        <f aca="false">N254+(M254*60)+(L254*3600)</f>
        <v>76690</v>
      </c>
      <c r="G254" s="39" t="str">
        <f aca="false">CONCATENATE(J254,K254,L254)</f>
        <v>20171021</v>
      </c>
      <c r="H254" s="39" t="n">
        <v>0</v>
      </c>
      <c r="I254" s="78" t="s">
        <v>21</v>
      </c>
      <c r="J254" s="39" t="n">
        <v>2017</v>
      </c>
      <c r="K254" s="39" t="n">
        <v>10</v>
      </c>
      <c r="L254" s="39" t="n">
        <v>21</v>
      </c>
      <c r="M254" s="39" t="n">
        <v>18</v>
      </c>
      <c r="N254" s="39" t="n">
        <v>10</v>
      </c>
      <c r="O254" s="39" t="n">
        <v>55</v>
      </c>
      <c r="P254" s="39" t="n">
        <v>99</v>
      </c>
      <c r="Q254" s="39" t="n">
        <v>1</v>
      </c>
      <c r="R254" s="39" t="s">
        <v>1</v>
      </c>
      <c r="S254" s="39" t="s">
        <v>2</v>
      </c>
    </row>
    <row r="255" customFormat="false" ht="15" hidden="false" customHeight="false" outlineLevel="0" collapsed="false">
      <c r="A255" s="36" t="s">
        <v>184</v>
      </c>
      <c r="C255" s="48" t="n">
        <f aca="false">IF(F255=F254,C254,IF(F255=(F254+10),C254,(C254+10)))</f>
        <v>510</v>
      </c>
      <c r="D255" s="79" t="s">
        <v>251</v>
      </c>
      <c r="E255" s="50" t="n">
        <f aca="false">IF(C254=C255,IF(AND(I255&lt;&gt;"M",I255&lt;&gt;"m-up"),E254+10,E254),10)</f>
        <v>10</v>
      </c>
      <c r="F255" s="52" t="n">
        <f aca="false">N255+(M255*60)+(L255*3600)</f>
        <v>76694</v>
      </c>
      <c r="G255" s="52" t="str">
        <f aca="false">CONCATENATE(J255,K255,L255)</f>
        <v>20171021</v>
      </c>
      <c r="H255" s="52" t="n">
        <v>256</v>
      </c>
      <c r="I255" s="90" t="s">
        <v>17</v>
      </c>
      <c r="J255" s="52" t="n">
        <v>2017</v>
      </c>
      <c r="K255" s="52" t="n">
        <v>10</v>
      </c>
      <c r="L255" s="52" t="n">
        <v>21</v>
      </c>
      <c r="M255" s="52" t="n">
        <v>18</v>
      </c>
      <c r="N255" s="52" t="n">
        <v>14</v>
      </c>
      <c r="O255" s="52" t="n">
        <v>59</v>
      </c>
      <c r="P255" s="52" t="n">
        <v>297</v>
      </c>
      <c r="Q255" s="52" t="n">
        <v>1</v>
      </c>
      <c r="R255" s="90" t="s">
        <v>29</v>
      </c>
      <c r="S255" s="52" t="s">
        <v>2</v>
      </c>
      <c r="T255" s="52"/>
      <c r="U255" s="53" t="s">
        <v>30</v>
      </c>
    </row>
    <row r="256" s="64" customFormat="true" ht="15" hidden="false" customHeight="false" outlineLevel="0" collapsed="false">
      <c r="A256" s="36" t="s">
        <v>184</v>
      </c>
      <c r="B256" s="91"/>
      <c r="C256" s="48" t="n">
        <f aca="false">IF(F256=F255,C255,IF(F256=(F255+10),C255,(C255+10)))</f>
        <v>520</v>
      </c>
      <c r="D256" s="92" t="s">
        <v>252</v>
      </c>
      <c r="E256" s="50" t="n">
        <f aca="false">IF(C255=C256,IF(AND(I256&lt;&gt;"M",I256&lt;&gt;"m-up"),E255+10,E255),10)</f>
        <v>10</v>
      </c>
      <c r="F256" s="63"/>
      <c r="G256" s="63"/>
      <c r="H256" s="63"/>
      <c r="I256" s="93"/>
      <c r="J256" s="63" t="n">
        <v>2017</v>
      </c>
      <c r="K256" s="63" t="n">
        <v>10</v>
      </c>
      <c r="L256" s="63" t="n">
        <v>21</v>
      </c>
      <c r="M256" s="63" t="n">
        <v>18</v>
      </c>
      <c r="N256" s="63" t="n">
        <v>27</v>
      </c>
      <c r="O256" s="63" t="n">
        <v>58</v>
      </c>
      <c r="P256" s="63"/>
      <c r="Q256" s="63"/>
      <c r="R256" s="93"/>
      <c r="S256" s="63"/>
      <c r="T256" s="63"/>
      <c r="AMH256" s="0"/>
      <c r="AMI256" s="0"/>
      <c r="AMJ256" s="0"/>
    </row>
    <row r="257" customFormat="false" ht="15" hidden="false" customHeight="false" outlineLevel="0" collapsed="false">
      <c r="A257" s="36" t="s">
        <v>184</v>
      </c>
      <c r="C257" s="48" t="n">
        <f aca="false">IF(F257=F256,C256,IF(F257=(F256+10),C256,(C256+10)))</f>
        <v>530</v>
      </c>
      <c r="D257" s="79" t="s">
        <v>253</v>
      </c>
      <c r="E257" s="50" t="n">
        <f aca="false">IF(C256=C257,IF(AND(I257&lt;&gt;"M",I257&lt;&gt;"m-up"),E256+10,E256),10)</f>
        <v>10</v>
      </c>
      <c r="F257" s="52" t="n">
        <f aca="false">O257+(N257*60)+(M257*3600)</f>
        <v>66745</v>
      </c>
      <c r="G257" s="52" t="str">
        <f aca="false">CONCATENATE(J257,K257,L257)</f>
        <v>20171021</v>
      </c>
      <c r="H257" s="52" t="n">
        <v>7</v>
      </c>
      <c r="I257" s="52" t="s">
        <v>0</v>
      </c>
      <c r="J257" s="52" t="n">
        <v>2017</v>
      </c>
      <c r="K257" s="52" t="n">
        <v>10</v>
      </c>
      <c r="L257" s="52" t="n">
        <v>21</v>
      </c>
      <c r="M257" s="52" t="n">
        <v>18</v>
      </c>
      <c r="N257" s="52" t="n">
        <v>32</v>
      </c>
      <c r="O257" s="52" t="n">
        <v>25</v>
      </c>
      <c r="P257" s="52" t="n">
        <v>981</v>
      </c>
      <c r="Q257" s="52" t="n">
        <v>1</v>
      </c>
      <c r="R257" s="52" t="s">
        <v>1</v>
      </c>
      <c r="S257" s="52" t="s">
        <v>2</v>
      </c>
      <c r="T257" s="52"/>
      <c r="U257" s="94" t="s">
        <v>254</v>
      </c>
    </row>
    <row r="258" customFormat="false" ht="15" hidden="false" customHeight="false" outlineLevel="0" collapsed="false">
      <c r="A258" s="36" t="s">
        <v>184</v>
      </c>
      <c r="C258" s="48" t="n">
        <f aca="false">IF(F258=F257,C257,IF(F258=(F257+10),C257,(C257+10)))</f>
        <v>530</v>
      </c>
      <c r="D258" s="38" t="s">
        <v>253</v>
      </c>
      <c r="E258" s="50" t="n">
        <f aca="false">IF(C257=C258,IF(AND(I258&lt;&gt;"M",I258&lt;&gt;"m-up"),E257+10,E257),10)</f>
        <v>20</v>
      </c>
      <c r="F258" s="39" t="n">
        <f aca="false">O258+(N258*60)+(M258*3600)</f>
        <v>66745</v>
      </c>
      <c r="G258" s="39" t="str">
        <f aca="false">CONCATENATE(J258,K258,L258)</f>
        <v>20171021</v>
      </c>
      <c r="H258" s="39" t="n">
        <v>0</v>
      </c>
      <c r="I258" s="39" t="s">
        <v>16</v>
      </c>
      <c r="J258" s="39" t="n">
        <v>2017</v>
      </c>
      <c r="K258" s="39" t="n">
        <v>10</v>
      </c>
      <c r="L258" s="39" t="n">
        <v>21</v>
      </c>
      <c r="M258" s="39" t="n">
        <v>18</v>
      </c>
      <c r="N258" s="39" t="n">
        <v>32</v>
      </c>
      <c r="O258" s="39" t="n">
        <v>25</v>
      </c>
      <c r="P258" s="39" t="n">
        <v>988</v>
      </c>
      <c r="Q258" s="39" t="n">
        <v>1</v>
      </c>
      <c r="R258" s="39" t="s">
        <v>240</v>
      </c>
      <c r="S258" s="39" t="s">
        <v>2</v>
      </c>
      <c r="U258" s="40" t="s">
        <v>32</v>
      </c>
    </row>
    <row r="259" customFormat="false" ht="15" hidden="false" customHeight="false" outlineLevel="0" collapsed="false">
      <c r="A259" s="36" t="s">
        <v>184</v>
      </c>
      <c r="C259" s="48" t="n">
        <f aca="false">IF(F259=F258,C258,IF(F259=(F258+10),C258,(C258+10)))</f>
        <v>540</v>
      </c>
      <c r="D259" s="38" t="s">
        <v>253</v>
      </c>
      <c r="E259" s="50" t="n">
        <v>30</v>
      </c>
      <c r="F259" s="39" t="n">
        <f aca="false">O259+(N259*60)+(M259*3600)</f>
        <v>66746</v>
      </c>
      <c r="G259" s="39" t="str">
        <f aca="false">CONCATENATE(J259,K259,L259)</f>
        <v>20171021</v>
      </c>
      <c r="H259" s="39" t="n">
        <v>11</v>
      </c>
      <c r="I259" s="39" t="s">
        <v>0</v>
      </c>
      <c r="J259" s="39" t="n">
        <v>2017</v>
      </c>
      <c r="K259" s="39" t="n">
        <v>10</v>
      </c>
      <c r="L259" s="39" t="n">
        <v>21</v>
      </c>
      <c r="M259" s="39" t="n">
        <v>18</v>
      </c>
      <c r="N259" s="39" t="n">
        <v>32</v>
      </c>
      <c r="O259" s="39" t="n">
        <v>26</v>
      </c>
      <c r="P259" s="39" t="n">
        <v>16</v>
      </c>
      <c r="Q259" s="39" t="n">
        <v>1</v>
      </c>
      <c r="R259" s="39" t="s">
        <v>1</v>
      </c>
      <c r="S259" s="39" t="s">
        <v>2</v>
      </c>
    </row>
    <row r="260" customFormat="false" ht="15" hidden="false" customHeight="false" outlineLevel="0" collapsed="false">
      <c r="A260" s="36" t="s">
        <v>184</v>
      </c>
      <c r="C260" s="48" t="n">
        <f aca="false">IF(F260=F259,C259,IF(F260=(F259+10),C259,(C259+10)))</f>
        <v>540</v>
      </c>
      <c r="D260" s="38" t="s">
        <v>253</v>
      </c>
      <c r="E260" s="50" t="n">
        <f aca="false">IF(C259=C260,IF(AND(I260&lt;&gt;"M",I260&lt;&gt;"m-up"),E259+10,E259),10)</f>
        <v>40</v>
      </c>
      <c r="F260" s="39" t="n">
        <f aca="false">O260+(N260*60)+(M260*3600)</f>
        <v>66746</v>
      </c>
      <c r="G260" s="39" t="str">
        <f aca="false">CONCATENATE(J260,K260,L260)</f>
        <v>20171021</v>
      </c>
      <c r="H260" s="39" t="n">
        <v>3</v>
      </c>
      <c r="I260" s="39" t="s">
        <v>0</v>
      </c>
      <c r="J260" s="39" t="n">
        <v>2017</v>
      </c>
      <c r="K260" s="39" t="n">
        <v>10</v>
      </c>
      <c r="L260" s="39" t="n">
        <v>21</v>
      </c>
      <c r="M260" s="39" t="n">
        <v>18</v>
      </c>
      <c r="N260" s="39" t="n">
        <v>32</v>
      </c>
      <c r="O260" s="39" t="n">
        <v>26</v>
      </c>
      <c r="P260" s="39" t="n">
        <v>38</v>
      </c>
      <c r="Q260" s="39" t="n">
        <v>1</v>
      </c>
      <c r="R260" s="39" t="s">
        <v>1</v>
      </c>
      <c r="S260" s="39" t="s">
        <v>2</v>
      </c>
    </row>
    <row r="261" customFormat="false" ht="15" hidden="false" customHeight="false" outlineLevel="0" collapsed="false">
      <c r="A261" s="36" t="s">
        <v>184</v>
      </c>
      <c r="C261" s="48" t="n">
        <f aca="false">IF(F261=F260,C260,IF(F261=(F260+10),C260,(C260+10)))</f>
        <v>540</v>
      </c>
      <c r="D261" s="38" t="s">
        <v>253</v>
      </c>
      <c r="E261" s="50" t="n">
        <f aca="false">IF(C260=C261,IF(AND(I261&lt;&gt;"M",I261&lt;&gt;"m-up"),E260+10,E260),10)</f>
        <v>50</v>
      </c>
      <c r="F261" s="39" t="n">
        <f aca="false">O261+(N261*60)+(M261*3600)</f>
        <v>66746</v>
      </c>
      <c r="G261" s="39" t="str">
        <f aca="false">CONCATENATE(J261,K261,L261)</f>
        <v>20171021</v>
      </c>
      <c r="H261" s="39" t="n">
        <v>13</v>
      </c>
      <c r="I261" s="39" t="s">
        <v>0</v>
      </c>
      <c r="J261" s="39" t="n">
        <v>2017</v>
      </c>
      <c r="K261" s="39" t="n">
        <v>10</v>
      </c>
      <c r="L261" s="39" t="n">
        <v>21</v>
      </c>
      <c r="M261" s="39" t="n">
        <v>18</v>
      </c>
      <c r="N261" s="39" t="n">
        <v>32</v>
      </c>
      <c r="O261" s="39" t="n">
        <v>26</v>
      </c>
      <c r="P261" s="39" t="n">
        <v>50</v>
      </c>
      <c r="Q261" s="39" t="n">
        <v>1</v>
      </c>
      <c r="R261" s="39" t="s">
        <v>1</v>
      </c>
      <c r="S261" s="39" t="s">
        <v>2</v>
      </c>
      <c r="U261" s="89" t="s">
        <v>255</v>
      </c>
    </row>
    <row r="262" customFormat="false" ht="15" hidden="false" customHeight="false" outlineLevel="0" collapsed="false">
      <c r="A262" s="36" t="s">
        <v>184</v>
      </c>
      <c r="C262" s="48" t="n">
        <f aca="false">IF(F262=F261,C261,IF(F262=(F261+10),C261,(C261+10)))</f>
        <v>540</v>
      </c>
      <c r="D262" s="38" t="s">
        <v>253</v>
      </c>
      <c r="E262" s="50" t="n">
        <f aca="false">IF(C261=C262,IF(AND(I262&lt;&gt;"M",I262&lt;&gt;"m-up"),E261+10,E261),10)</f>
        <v>60</v>
      </c>
      <c r="F262" s="39" t="n">
        <f aca="false">O262+(N262*60)+(M262*3600)</f>
        <v>66746</v>
      </c>
      <c r="G262" s="39" t="str">
        <f aca="false">CONCATENATE(J262,K262,L262)</f>
        <v>20171021</v>
      </c>
      <c r="H262" s="39" t="n">
        <v>151</v>
      </c>
      <c r="I262" s="39" t="s">
        <v>0</v>
      </c>
      <c r="J262" s="39" t="n">
        <v>2017</v>
      </c>
      <c r="K262" s="39" t="n">
        <v>10</v>
      </c>
      <c r="L262" s="39" t="n">
        <v>21</v>
      </c>
      <c r="M262" s="39" t="n">
        <v>18</v>
      </c>
      <c r="N262" s="39" t="n">
        <v>32</v>
      </c>
      <c r="O262" s="39" t="n">
        <v>26</v>
      </c>
      <c r="P262" s="39" t="n">
        <v>108</v>
      </c>
      <c r="Q262" s="39" t="n">
        <v>1</v>
      </c>
      <c r="R262" s="39" t="s">
        <v>1</v>
      </c>
      <c r="S262" s="39" t="s">
        <v>2</v>
      </c>
    </row>
    <row r="263" customFormat="false" ht="15" hidden="false" customHeight="false" outlineLevel="0" collapsed="false">
      <c r="A263" s="36" t="s">
        <v>184</v>
      </c>
      <c r="C263" s="48" t="n">
        <f aca="false">IF(F263=F262,C262,IF(F263=(F262+10),C262,(C262+10)))</f>
        <v>540</v>
      </c>
      <c r="D263" s="38" t="s">
        <v>253</v>
      </c>
      <c r="E263" s="50" t="n">
        <v>70</v>
      </c>
      <c r="F263" s="39" t="n">
        <f aca="false">O263+(N263*60)+(M263*3600)</f>
        <v>66746</v>
      </c>
      <c r="G263" s="39" t="str">
        <f aca="false">CONCATENATE(J263,K263,L263)</f>
        <v>20171021</v>
      </c>
      <c r="H263" s="39" t="n">
        <v>0</v>
      </c>
      <c r="I263" s="39" t="s">
        <v>4</v>
      </c>
      <c r="J263" s="39" t="n">
        <v>2017</v>
      </c>
      <c r="K263" s="39" t="n">
        <v>10</v>
      </c>
      <c r="L263" s="39" t="n">
        <v>21</v>
      </c>
      <c r="M263" s="39" t="n">
        <v>18</v>
      </c>
      <c r="N263" s="39" t="n">
        <v>32</v>
      </c>
      <c r="O263" s="39" t="n">
        <v>26</v>
      </c>
      <c r="P263" s="39" t="n">
        <v>123</v>
      </c>
      <c r="Q263" s="39" t="n">
        <v>1</v>
      </c>
      <c r="R263" s="39" t="s">
        <v>1</v>
      </c>
      <c r="S263" s="39" t="s">
        <v>2</v>
      </c>
    </row>
    <row r="264" customFormat="false" ht="15" hidden="false" customHeight="false" outlineLevel="0" collapsed="false">
      <c r="A264" s="36" t="s">
        <v>184</v>
      </c>
      <c r="C264" s="48" t="n">
        <f aca="false">IF(F264=F263,C263,IF(F264=(F263+10),C263,(C263+10)))</f>
        <v>540</v>
      </c>
      <c r="D264" s="38" t="s">
        <v>253</v>
      </c>
      <c r="E264" s="50" t="n">
        <v>80</v>
      </c>
      <c r="F264" s="39" t="n">
        <f aca="false">O264+(N264*60)+(M264*3600)</f>
        <v>66746</v>
      </c>
      <c r="G264" s="39" t="str">
        <f aca="false">CONCATENATE(J264,K264,L264)</f>
        <v>20171021</v>
      </c>
      <c r="H264" s="39" t="n">
        <v>0</v>
      </c>
      <c r="I264" s="39" t="s">
        <v>4</v>
      </c>
      <c r="J264" s="39" t="n">
        <v>2017</v>
      </c>
      <c r="K264" s="39" t="n">
        <v>10</v>
      </c>
      <c r="L264" s="39" t="n">
        <v>21</v>
      </c>
      <c r="M264" s="39" t="n">
        <v>18</v>
      </c>
      <c r="N264" s="39" t="n">
        <v>32</v>
      </c>
      <c r="O264" s="39" t="n">
        <v>26</v>
      </c>
      <c r="P264" s="39" t="n">
        <v>154</v>
      </c>
      <c r="Q264" s="39" t="n">
        <v>1</v>
      </c>
      <c r="R264" s="39" t="s">
        <v>1</v>
      </c>
      <c r="S264" s="39" t="s">
        <v>2</v>
      </c>
    </row>
    <row r="265" customFormat="false" ht="15" hidden="false" customHeight="false" outlineLevel="0" collapsed="false">
      <c r="A265" s="36" t="s">
        <v>184</v>
      </c>
      <c r="C265" s="48" t="n">
        <f aca="false">IF(F265=F264,C264,IF(F265=(F264+10),C264,(C264+10)))</f>
        <v>550</v>
      </c>
      <c r="D265" s="73" t="s">
        <v>256</v>
      </c>
      <c r="E265" s="50" t="n">
        <f aca="false">IF(C264=C265,IF(AND(I265&lt;&gt;"M",I265&lt;&gt;"m-up"),E264+10,E264),10)</f>
        <v>10</v>
      </c>
      <c r="F265" s="74" t="n">
        <f aca="false">O265+(N265*60)+(M265*3600)</f>
        <v>66881</v>
      </c>
      <c r="G265" s="74" t="str">
        <f aca="false">CONCATENATE(J265,K265,L265)</f>
        <v>20171021</v>
      </c>
      <c r="H265" s="74" t="n">
        <v>747</v>
      </c>
      <c r="I265" s="74" t="s">
        <v>17</v>
      </c>
      <c r="J265" s="74" t="n">
        <v>2017</v>
      </c>
      <c r="K265" s="74" t="n">
        <v>10</v>
      </c>
      <c r="L265" s="74" t="n">
        <v>21</v>
      </c>
      <c r="M265" s="74" t="n">
        <v>18</v>
      </c>
      <c r="N265" s="74" t="n">
        <v>34</v>
      </c>
      <c r="O265" s="74" t="n">
        <v>41</v>
      </c>
      <c r="P265" s="74" t="n">
        <v>990</v>
      </c>
      <c r="Q265" s="74" t="n">
        <v>1</v>
      </c>
      <c r="R265" s="74" t="s">
        <v>1</v>
      </c>
      <c r="S265" s="74" t="s">
        <v>2</v>
      </c>
      <c r="T265" s="74"/>
      <c r="U265" s="53" t="s">
        <v>33</v>
      </c>
    </row>
    <row r="266" customFormat="false" ht="15" hidden="false" customHeight="false" outlineLevel="0" collapsed="false">
      <c r="A266" s="58" t="s">
        <v>189</v>
      </c>
      <c r="C266" s="48" t="n">
        <f aca="false">IF(F266=F265,C265,IF(F266=(F265+10),C265,(C265+10)))</f>
        <v>560</v>
      </c>
      <c r="D266" s="38" t="s">
        <v>256</v>
      </c>
      <c r="E266" s="50" t="n">
        <f aca="false">IF(C265=C266,IF(AND(I266&lt;&gt;"M",I266&lt;&gt;"m-up"),E265+10,E265),10)</f>
        <v>10</v>
      </c>
      <c r="F266" s="39" t="n">
        <f aca="false">O266+(N266*60)+(M266*3600)</f>
        <v>66882</v>
      </c>
      <c r="G266" s="39" t="str">
        <f aca="false">CONCATENATE(J266,K266,L266)</f>
        <v>20171021</v>
      </c>
      <c r="H266" s="39" t="n">
        <v>0</v>
      </c>
      <c r="I266" s="78" t="s">
        <v>21</v>
      </c>
      <c r="J266" s="39" t="n">
        <v>2017</v>
      </c>
      <c r="K266" s="39" t="n">
        <v>10</v>
      </c>
      <c r="L266" s="39" t="n">
        <v>21</v>
      </c>
      <c r="M266" s="39" t="n">
        <v>18</v>
      </c>
      <c r="N266" s="39" t="n">
        <v>34</v>
      </c>
      <c r="O266" s="39" t="n">
        <v>42</v>
      </c>
      <c r="P266" s="39" t="n">
        <v>92</v>
      </c>
      <c r="Q266" s="39" t="n">
        <v>1</v>
      </c>
      <c r="R266" s="39" t="s">
        <v>1</v>
      </c>
      <c r="S266" s="39" t="s">
        <v>2</v>
      </c>
      <c r="U266" s="81" t="s">
        <v>257</v>
      </c>
      <c r="V266" s="81" t="s">
        <v>258</v>
      </c>
      <c r="W266" s="83" t="n">
        <v>-26.0836</v>
      </c>
      <c r="X266" s="83" t="n">
        <v>28.1372</v>
      </c>
      <c r="Y266" s="81" t="n">
        <v>31</v>
      </c>
    </row>
    <row r="267" customFormat="false" ht="15" hidden="false" customHeight="false" outlineLevel="0" collapsed="false">
      <c r="A267" s="58" t="s">
        <v>189</v>
      </c>
      <c r="C267" s="48" t="n">
        <f aca="false">IF(F267=F266,C266,IF(F267=(F266+10),C266,(C266+10)))</f>
        <v>560</v>
      </c>
      <c r="D267" s="38" t="s">
        <v>256</v>
      </c>
      <c r="E267" s="50" t="n">
        <f aca="false">IF(C266=C267,IF(AND(I267&lt;&gt;"M",I267&lt;&gt;"m-up"),E266+10,E266),10)</f>
        <v>10</v>
      </c>
      <c r="F267" s="39" t="n">
        <f aca="false">O267+(N267*60)+(M267*3600)</f>
        <v>66882</v>
      </c>
      <c r="G267" s="39" t="str">
        <f aca="false">CONCATENATE(J267,K267,L267)</f>
        <v>20171021</v>
      </c>
      <c r="H267" s="39" t="n">
        <v>0</v>
      </c>
      <c r="I267" s="78" t="s">
        <v>21</v>
      </c>
      <c r="J267" s="39" t="n">
        <v>2017</v>
      </c>
      <c r="K267" s="39" t="n">
        <v>10</v>
      </c>
      <c r="L267" s="39" t="n">
        <v>21</v>
      </c>
      <c r="M267" s="39" t="n">
        <v>18</v>
      </c>
      <c r="N267" s="39" t="n">
        <v>34</v>
      </c>
      <c r="O267" s="39" t="n">
        <v>42</v>
      </c>
      <c r="P267" s="39" t="n">
        <v>173</v>
      </c>
      <c r="Q267" s="39" t="n">
        <v>1</v>
      </c>
      <c r="R267" s="39" t="s">
        <v>1</v>
      </c>
      <c r="S267" s="39" t="s">
        <v>2</v>
      </c>
    </row>
    <row r="268" customFormat="false" ht="15" hidden="false" customHeight="false" outlineLevel="0" collapsed="false">
      <c r="A268" s="58" t="s">
        <v>189</v>
      </c>
      <c r="C268" s="48" t="n">
        <f aca="false">IF(F268=F267,C267,IF(F268=(F267+10),C267,(C267+10)))</f>
        <v>560</v>
      </c>
      <c r="D268" s="38" t="s">
        <v>256</v>
      </c>
      <c r="E268" s="50" t="n">
        <f aca="false">IF(C267=C268,IF(AND(I268&lt;&gt;"M",I268&lt;&gt;"m-up"),E267+10,E267),10)</f>
        <v>10</v>
      </c>
      <c r="F268" s="39" t="n">
        <f aca="false">O268+(N268*60)+(M268*3600)</f>
        <v>66882</v>
      </c>
      <c r="G268" s="39" t="str">
        <f aca="false">CONCATENATE(J268,K268,L268)</f>
        <v>20171021</v>
      </c>
      <c r="H268" s="39" t="n">
        <v>0</v>
      </c>
      <c r="I268" s="78" t="s">
        <v>21</v>
      </c>
      <c r="J268" s="39" t="n">
        <v>2017</v>
      </c>
      <c r="K268" s="39" t="n">
        <v>10</v>
      </c>
      <c r="L268" s="39" t="n">
        <v>21</v>
      </c>
      <c r="M268" s="39" t="n">
        <v>18</v>
      </c>
      <c r="N268" s="39" t="n">
        <v>34</v>
      </c>
      <c r="O268" s="39" t="n">
        <v>42</v>
      </c>
      <c r="P268" s="39" t="n">
        <v>216</v>
      </c>
      <c r="Q268" s="39" t="n">
        <v>1</v>
      </c>
      <c r="R268" s="39" t="s">
        <v>1</v>
      </c>
      <c r="S268" s="39" t="s">
        <v>2</v>
      </c>
    </row>
    <row r="269" customFormat="false" ht="15" hidden="false" customHeight="false" outlineLevel="0" collapsed="false">
      <c r="A269" s="58" t="s">
        <v>189</v>
      </c>
      <c r="C269" s="48" t="n">
        <f aca="false">IF(F269=F268,C268,IF(F269=(F268+10),C268,(C268+10)))</f>
        <v>560</v>
      </c>
      <c r="D269" s="38" t="s">
        <v>256</v>
      </c>
      <c r="E269" s="50" t="n">
        <f aca="false">IF(C268=C269,IF(AND(I269&lt;&gt;"M",I269&lt;&gt;"m-up"),E268+10,E268),10)</f>
        <v>10</v>
      </c>
      <c r="F269" s="39" t="n">
        <f aca="false">O269+(N269*60)+(M269*3600)</f>
        <v>66882</v>
      </c>
      <c r="G269" s="39" t="str">
        <f aca="false">CONCATENATE(J269,K269,L269)</f>
        <v>20171021</v>
      </c>
      <c r="H269" s="39" t="n">
        <v>0</v>
      </c>
      <c r="I269" s="78" t="s">
        <v>21</v>
      </c>
      <c r="J269" s="39" t="n">
        <v>2017</v>
      </c>
      <c r="K269" s="39" t="n">
        <v>10</v>
      </c>
      <c r="L269" s="39" t="n">
        <v>21</v>
      </c>
      <c r="M269" s="39" t="n">
        <v>18</v>
      </c>
      <c r="N269" s="39" t="n">
        <v>34</v>
      </c>
      <c r="O269" s="39" t="n">
        <v>42</v>
      </c>
      <c r="P269" s="39" t="n">
        <v>241</v>
      </c>
      <c r="Q269" s="39" t="n">
        <v>1</v>
      </c>
      <c r="R269" s="39" t="s">
        <v>1</v>
      </c>
      <c r="S269" s="39" t="s">
        <v>2</v>
      </c>
    </row>
    <row r="270" customFormat="false" ht="15" hidden="false" customHeight="false" outlineLevel="0" collapsed="false">
      <c r="A270" s="58" t="s">
        <v>189</v>
      </c>
      <c r="C270" s="48" t="n">
        <f aca="false">IF(F270=F269,C269,IF(F270=(F269+10),C269,(C269+10)))</f>
        <v>560</v>
      </c>
      <c r="D270" s="38" t="s">
        <v>256</v>
      </c>
      <c r="E270" s="50" t="n">
        <f aca="false">IF(C269=C270,IF(AND(I270&lt;&gt;"M",I270&lt;&gt;"m-up"),E269+10,E269),10)</f>
        <v>10</v>
      </c>
      <c r="F270" s="39" t="n">
        <f aca="false">O270+(N270*60)+(M270*3600)</f>
        <v>66882</v>
      </c>
      <c r="G270" s="39" t="str">
        <f aca="false">CONCATENATE(J270,K270,L270)</f>
        <v>20171021</v>
      </c>
      <c r="H270" s="39" t="n">
        <v>0</v>
      </c>
      <c r="I270" s="78" t="s">
        <v>21</v>
      </c>
      <c r="J270" s="39" t="n">
        <v>2017</v>
      </c>
      <c r="K270" s="39" t="n">
        <v>10</v>
      </c>
      <c r="L270" s="39" t="n">
        <v>21</v>
      </c>
      <c r="M270" s="39" t="n">
        <v>18</v>
      </c>
      <c r="N270" s="39" t="n">
        <v>34</v>
      </c>
      <c r="O270" s="39" t="n">
        <v>42</v>
      </c>
      <c r="P270" s="39" t="n">
        <v>246</v>
      </c>
      <c r="Q270" s="39" t="n">
        <v>1</v>
      </c>
      <c r="R270" s="39" t="s">
        <v>1</v>
      </c>
      <c r="S270" s="39" t="s">
        <v>2</v>
      </c>
    </row>
    <row r="271" customFormat="false" ht="15" hidden="false" customHeight="false" outlineLevel="0" collapsed="false">
      <c r="A271" s="58" t="s">
        <v>189</v>
      </c>
      <c r="C271" s="48" t="n">
        <f aca="false">IF(F271=F270,C270,IF(F271=(F270+10),C270,(C270+10)))</f>
        <v>560</v>
      </c>
      <c r="D271" s="38" t="s">
        <v>256</v>
      </c>
      <c r="E271" s="50" t="n">
        <f aca="false">IF(C270=C271,IF(AND(I271&lt;&gt;"M",I271&lt;&gt;"m-up"),E270+10,E270),10)</f>
        <v>10</v>
      </c>
      <c r="F271" s="39" t="n">
        <f aca="false">O271+(N271*60)+(M271*3600)</f>
        <v>66882</v>
      </c>
      <c r="G271" s="39" t="str">
        <f aca="false">CONCATENATE(J271,K271,L271)</f>
        <v>20171021</v>
      </c>
      <c r="H271" s="39" t="n">
        <v>0</v>
      </c>
      <c r="I271" s="78" t="s">
        <v>21</v>
      </c>
      <c r="J271" s="39" t="n">
        <v>2017</v>
      </c>
      <c r="K271" s="39" t="n">
        <v>10</v>
      </c>
      <c r="L271" s="39" t="n">
        <v>21</v>
      </c>
      <c r="M271" s="39" t="n">
        <v>18</v>
      </c>
      <c r="N271" s="39" t="n">
        <v>34</v>
      </c>
      <c r="O271" s="39" t="n">
        <v>42</v>
      </c>
      <c r="P271" s="39" t="n">
        <v>257</v>
      </c>
      <c r="Q271" s="39" t="n">
        <v>1</v>
      </c>
      <c r="R271" s="39" t="s">
        <v>1</v>
      </c>
      <c r="S271" s="39" t="s">
        <v>2</v>
      </c>
    </row>
    <row r="272" customFormat="false" ht="15" hidden="false" customHeight="false" outlineLevel="0" collapsed="false">
      <c r="A272" s="58" t="s">
        <v>189</v>
      </c>
      <c r="C272" s="48" t="n">
        <f aca="false">IF(F272=F271,C271,IF(F272=(F271+10),C271,(C271+10)))</f>
        <v>560</v>
      </c>
      <c r="D272" s="38" t="s">
        <v>256</v>
      </c>
      <c r="E272" s="50" t="n">
        <f aca="false">IF(C271=C272,IF(AND(I272&lt;&gt;"M",I272&lt;&gt;"m-up"),E271+10,E271),10)</f>
        <v>10</v>
      </c>
      <c r="F272" s="39" t="n">
        <f aca="false">O272+(N272*60)+(M272*3600)</f>
        <v>66882</v>
      </c>
      <c r="G272" s="39" t="str">
        <f aca="false">CONCATENATE(J272,K272,L272)</f>
        <v>20171021</v>
      </c>
      <c r="H272" s="39" t="n">
        <v>0</v>
      </c>
      <c r="I272" s="78" t="s">
        <v>21</v>
      </c>
      <c r="J272" s="39" t="n">
        <v>2017</v>
      </c>
      <c r="K272" s="39" t="n">
        <v>10</v>
      </c>
      <c r="L272" s="39" t="n">
        <v>21</v>
      </c>
      <c r="M272" s="39" t="n">
        <v>18</v>
      </c>
      <c r="N272" s="39" t="n">
        <v>34</v>
      </c>
      <c r="O272" s="39" t="n">
        <v>42</v>
      </c>
      <c r="P272" s="39" t="n">
        <v>269</v>
      </c>
      <c r="Q272" s="39" t="n">
        <v>1</v>
      </c>
      <c r="R272" s="39" t="s">
        <v>1</v>
      </c>
      <c r="S272" s="39" t="s">
        <v>2</v>
      </c>
    </row>
    <row r="273" customFormat="false" ht="15" hidden="false" customHeight="false" outlineLevel="0" collapsed="false">
      <c r="A273" s="58" t="s">
        <v>189</v>
      </c>
      <c r="C273" s="48" t="n">
        <f aca="false">IF(F273=F272,C272,IF(F273=(F272+10),C272,(C272+10)))</f>
        <v>560</v>
      </c>
      <c r="D273" s="38" t="s">
        <v>256</v>
      </c>
      <c r="E273" s="50" t="n">
        <f aca="false">IF(C272=C273,IF(AND(I273&lt;&gt;"M",I273&lt;&gt;"m-up"),E272+10,E272),10)</f>
        <v>10</v>
      </c>
      <c r="F273" s="39" t="n">
        <f aca="false">O273+(N273*60)+(M273*3600)</f>
        <v>66882</v>
      </c>
      <c r="G273" s="39" t="str">
        <f aca="false">CONCATENATE(J273,K273,L273)</f>
        <v>20171021</v>
      </c>
      <c r="H273" s="39" t="n">
        <v>0</v>
      </c>
      <c r="I273" s="78" t="s">
        <v>21</v>
      </c>
      <c r="J273" s="39" t="n">
        <v>2017</v>
      </c>
      <c r="K273" s="39" t="n">
        <v>10</v>
      </c>
      <c r="L273" s="39" t="n">
        <v>21</v>
      </c>
      <c r="M273" s="39" t="n">
        <v>18</v>
      </c>
      <c r="N273" s="39" t="n">
        <v>34</v>
      </c>
      <c r="O273" s="39" t="n">
        <v>42</v>
      </c>
      <c r="P273" s="39" t="n">
        <v>274</v>
      </c>
      <c r="Q273" s="39" t="n">
        <v>1</v>
      </c>
      <c r="R273" s="39" t="s">
        <v>1</v>
      </c>
      <c r="S273" s="39" t="s">
        <v>2</v>
      </c>
    </row>
    <row r="274" customFormat="false" ht="15" hidden="false" customHeight="false" outlineLevel="0" collapsed="false">
      <c r="A274" s="58" t="s">
        <v>189</v>
      </c>
      <c r="C274" s="48" t="n">
        <f aca="false">IF(F274=F273,C273,IF(F274=(F273+10),C273,(C273+10)))</f>
        <v>560</v>
      </c>
      <c r="D274" s="38" t="s">
        <v>256</v>
      </c>
      <c r="E274" s="50" t="n">
        <f aca="false">IF(C273=C274,IF(AND(I274&lt;&gt;"M",I274&lt;&gt;"m-up"),E273+10,E273),10)</f>
        <v>10</v>
      </c>
      <c r="F274" s="39" t="n">
        <f aca="false">O274+(N274*60)+(M274*3600)</f>
        <v>66882</v>
      </c>
      <c r="G274" s="39" t="str">
        <f aca="false">CONCATENATE(J274,K274,L274)</f>
        <v>20171021</v>
      </c>
      <c r="H274" s="39" t="n">
        <v>0</v>
      </c>
      <c r="I274" s="78" t="s">
        <v>21</v>
      </c>
      <c r="J274" s="39" t="n">
        <v>2017</v>
      </c>
      <c r="K274" s="39" t="n">
        <v>10</v>
      </c>
      <c r="L274" s="39" t="n">
        <v>21</v>
      </c>
      <c r="M274" s="39" t="n">
        <v>18</v>
      </c>
      <c r="N274" s="39" t="n">
        <v>34</v>
      </c>
      <c r="O274" s="39" t="n">
        <v>42</v>
      </c>
      <c r="P274" s="39" t="n">
        <v>279</v>
      </c>
      <c r="Q274" s="39" t="n">
        <v>1</v>
      </c>
      <c r="R274" s="39" t="s">
        <v>1</v>
      </c>
      <c r="S274" s="39" t="s">
        <v>2</v>
      </c>
    </row>
    <row r="275" customFormat="false" ht="15" hidden="false" customHeight="false" outlineLevel="0" collapsed="false">
      <c r="A275" s="58" t="s">
        <v>189</v>
      </c>
      <c r="C275" s="48" t="n">
        <f aca="false">IF(F275=F274,C274,IF(F275=(F274+10),C274,(C274+10)))</f>
        <v>560</v>
      </c>
      <c r="D275" s="38" t="s">
        <v>256</v>
      </c>
      <c r="E275" s="50" t="n">
        <f aca="false">IF(C274=C275,IF(AND(I275&lt;&gt;"M",I275&lt;&gt;"m-up"),E274+10,E274),10)</f>
        <v>10</v>
      </c>
      <c r="F275" s="39" t="n">
        <f aca="false">O275+(N275*60)+(M275*3600)</f>
        <v>66882</v>
      </c>
      <c r="G275" s="82" t="str">
        <f aca="false">CONCATENATE(J275,K275,L275)</f>
        <v>20171021</v>
      </c>
      <c r="H275" s="82" t="n">
        <v>0</v>
      </c>
      <c r="I275" s="87" t="s">
        <v>21</v>
      </c>
      <c r="J275" s="82" t="n">
        <v>2017</v>
      </c>
      <c r="K275" s="82" t="n">
        <v>10</v>
      </c>
      <c r="L275" s="82" t="n">
        <v>21</v>
      </c>
      <c r="M275" s="82" t="n">
        <v>18</v>
      </c>
      <c r="N275" s="82" t="n">
        <v>34</v>
      </c>
      <c r="O275" s="82" t="n">
        <v>42</v>
      </c>
      <c r="P275" s="82" t="n">
        <v>281</v>
      </c>
      <c r="Q275" s="82" t="n">
        <v>1</v>
      </c>
      <c r="R275" s="82" t="s">
        <v>1</v>
      </c>
      <c r="S275" s="82" t="s">
        <v>2</v>
      </c>
      <c r="T275" s="82"/>
    </row>
    <row r="276" customFormat="false" ht="15" hidden="false" customHeight="false" outlineLevel="0" collapsed="false">
      <c r="A276" s="58" t="s">
        <v>189</v>
      </c>
      <c r="C276" s="48" t="n">
        <f aca="false">IF(F276=F275,C275,IF(F276=(F275+10),C275,(C275+10)))</f>
        <v>560</v>
      </c>
      <c r="D276" s="38" t="s">
        <v>256</v>
      </c>
      <c r="E276" s="50" t="n">
        <f aca="false">IF(C275=C276,IF(AND(I276&lt;&gt;"M",I276&lt;&gt;"m-up"),E275+10,E275),10)</f>
        <v>10</v>
      </c>
      <c r="F276" s="39" t="n">
        <f aca="false">O276+(N276*60)+(M276*3600)</f>
        <v>66882</v>
      </c>
      <c r="G276" s="39" t="str">
        <f aca="false">CONCATENATE(J276,K276,L276)</f>
        <v>20171021</v>
      </c>
      <c r="H276" s="39" t="n">
        <v>0</v>
      </c>
      <c r="I276" s="78" t="s">
        <v>21</v>
      </c>
      <c r="J276" s="39" t="n">
        <v>2017</v>
      </c>
      <c r="K276" s="39" t="n">
        <v>10</v>
      </c>
      <c r="L276" s="39" t="n">
        <v>21</v>
      </c>
      <c r="M276" s="39" t="n">
        <v>18</v>
      </c>
      <c r="N276" s="39" t="n">
        <v>34</v>
      </c>
      <c r="O276" s="39" t="n">
        <v>42</v>
      </c>
      <c r="P276" s="39" t="n">
        <v>289</v>
      </c>
      <c r="Q276" s="39" t="n">
        <v>1</v>
      </c>
      <c r="R276" s="39" t="s">
        <v>1</v>
      </c>
      <c r="S276" s="39" t="s">
        <v>2</v>
      </c>
    </row>
    <row r="277" customFormat="false" ht="15" hidden="false" customHeight="false" outlineLevel="0" collapsed="false">
      <c r="A277" s="58" t="s">
        <v>189</v>
      </c>
      <c r="C277" s="48" t="n">
        <f aca="false">IF(F277=F276,C276,IF(F277=(F276+10),C276,(C276+10)))</f>
        <v>560</v>
      </c>
      <c r="D277" s="38" t="s">
        <v>256</v>
      </c>
      <c r="E277" s="50" t="n">
        <f aca="false">IF(C276=C277,IF(AND(I277&lt;&gt;"M",I277&lt;&gt;"m-up"),E276+10,E276),10)</f>
        <v>10</v>
      </c>
      <c r="F277" s="39" t="n">
        <f aca="false">O277+(N277*60)+(M277*3600)</f>
        <v>66882</v>
      </c>
      <c r="G277" s="39" t="str">
        <f aca="false">CONCATENATE(J277,K277,L277)</f>
        <v>20171021</v>
      </c>
      <c r="H277" s="39" t="n">
        <v>0</v>
      </c>
      <c r="I277" s="78" t="s">
        <v>21</v>
      </c>
      <c r="J277" s="39" t="n">
        <v>2017</v>
      </c>
      <c r="K277" s="39" t="n">
        <v>10</v>
      </c>
      <c r="L277" s="39" t="n">
        <v>21</v>
      </c>
      <c r="M277" s="39" t="n">
        <v>18</v>
      </c>
      <c r="N277" s="39" t="n">
        <v>34</v>
      </c>
      <c r="O277" s="39" t="n">
        <v>42</v>
      </c>
      <c r="P277" s="39" t="n">
        <v>305</v>
      </c>
      <c r="Q277" s="39" t="n">
        <v>1</v>
      </c>
      <c r="R277" s="39" t="s">
        <v>1</v>
      </c>
      <c r="S277" s="39" t="s">
        <v>2</v>
      </c>
    </row>
    <row r="278" customFormat="false" ht="15" hidden="false" customHeight="false" outlineLevel="0" collapsed="false">
      <c r="A278" s="58" t="s">
        <v>189</v>
      </c>
      <c r="C278" s="48" t="n">
        <f aca="false">IF(F278=F277,C277,IF(F278=(F277+10),C277,(C277+10)))</f>
        <v>560</v>
      </c>
      <c r="D278" s="38" t="s">
        <v>256</v>
      </c>
      <c r="E278" s="50" t="n">
        <f aca="false">IF(C277=C278,IF(AND(I278&lt;&gt;"M",I278&lt;&gt;"m-up"),E277+10,E277),10)</f>
        <v>10</v>
      </c>
      <c r="F278" s="39" t="n">
        <f aca="false">O278+(N278*60)+(M278*3600)</f>
        <v>66882</v>
      </c>
      <c r="G278" s="39" t="str">
        <f aca="false">CONCATENATE(J278,K278,L278)</f>
        <v>20171021</v>
      </c>
      <c r="H278" s="39" t="n">
        <v>0</v>
      </c>
      <c r="I278" s="78" t="s">
        <v>21</v>
      </c>
      <c r="J278" s="39" t="n">
        <v>2017</v>
      </c>
      <c r="K278" s="39" t="n">
        <v>10</v>
      </c>
      <c r="L278" s="39" t="n">
        <v>21</v>
      </c>
      <c r="M278" s="39" t="n">
        <v>18</v>
      </c>
      <c r="N278" s="39" t="n">
        <v>34</v>
      </c>
      <c r="O278" s="39" t="n">
        <v>42</v>
      </c>
      <c r="P278" s="39" t="n">
        <v>337</v>
      </c>
      <c r="Q278" s="39" t="n">
        <v>1</v>
      </c>
      <c r="R278" s="39" t="s">
        <v>1</v>
      </c>
      <c r="S278" s="39" t="s">
        <v>2</v>
      </c>
    </row>
    <row r="279" customFormat="false" ht="15" hidden="false" customHeight="false" outlineLevel="0" collapsed="false">
      <c r="A279" s="58" t="s">
        <v>189</v>
      </c>
      <c r="C279" s="48" t="n">
        <f aca="false">IF(F279=F278,C278,IF(F279=(F278+10),C278,(C278+10)))</f>
        <v>560</v>
      </c>
      <c r="D279" s="38" t="s">
        <v>256</v>
      </c>
      <c r="E279" s="50" t="n">
        <f aca="false">IF(C278=C279,IF(AND(I279&lt;&gt;"M",I279&lt;&gt;"m-up"),E278+10,E278),10)</f>
        <v>10</v>
      </c>
      <c r="F279" s="39" t="n">
        <f aca="false">O279+(N279*60)+(M279*3600)</f>
        <v>66882</v>
      </c>
      <c r="G279" s="39" t="str">
        <f aca="false">CONCATENATE(J279,K279,L279)</f>
        <v>20171021</v>
      </c>
      <c r="H279" s="39" t="n">
        <v>0</v>
      </c>
      <c r="I279" s="78" t="s">
        <v>21</v>
      </c>
      <c r="J279" s="39" t="n">
        <v>2017</v>
      </c>
      <c r="K279" s="39" t="n">
        <v>10</v>
      </c>
      <c r="L279" s="39" t="n">
        <v>21</v>
      </c>
      <c r="M279" s="39" t="n">
        <v>18</v>
      </c>
      <c r="N279" s="39" t="n">
        <v>34</v>
      </c>
      <c r="O279" s="39" t="n">
        <v>42</v>
      </c>
      <c r="P279" s="39" t="n">
        <v>353</v>
      </c>
      <c r="Q279" s="39" t="n">
        <v>1</v>
      </c>
      <c r="R279" s="39" t="s">
        <v>1</v>
      </c>
      <c r="S279" s="39" t="s">
        <v>2</v>
      </c>
    </row>
    <row r="280" customFormat="false" ht="15" hidden="false" customHeight="false" outlineLevel="0" collapsed="false">
      <c r="A280" s="58" t="s">
        <v>189</v>
      </c>
      <c r="C280" s="48" t="n">
        <f aca="false">IF(F280=F279,C279,IF(F280=(F279+10),C279,(C279+10)))</f>
        <v>560</v>
      </c>
      <c r="D280" s="38" t="s">
        <v>256</v>
      </c>
      <c r="E280" s="50" t="n">
        <f aca="false">IF(C279=C280,IF(AND(I280&lt;&gt;"M",I280&lt;&gt;"m-up"),E279+10,E279),10)</f>
        <v>10</v>
      </c>
      <c r="F280" s="39" t="n">
        <f aca="false">O280+(N280*60)+(M280*3600)</f>
        <v>66882</v>
      </c>
      <c r="G280" s="39" t="str">
        <f aca="false">CONCATENATE(J280,K280,L280)</f>
        <v>20171021</v>
      </c>
      <c r="H280" s="39" t="n">
        <v>0</v>
      </c>
      <c r="I280" s="78" t="s">
        <v>21</v>
      </c>
      <c r="J280" s="39" t="n">
        <v>2017</v>
      </c>
      <c r="K280" s="39" t="n">
        <v>10</v>
      </c>
      <c r="L280" s="39" t="n">
        <v>21</v>
      </c>
      <c r="M280" s="39" t="n">
        <v>18</v>
      </c>
      <c r="N280" s="39" t="n">
        <v>34</v>
      </c>
      <c r="O280" s="39" t="n">
        <v>42</v>
      </c>
      <c r="P280" s="39" t="n">
        <v>373</v>
      </c>
      <c r="Q280" s="39" t="n">
        <v>1</v>
      </c>
      <c r="R280" s="39" t="s">
        <v>1</v>
      </c>
      <c r="S280" s="39" t="s">
        <v>2</v>
      </c>
    </row>
    <row r="281" customFormat="false" ht="15" hidden="false" customHeight="false" outlineLevel="0" collapsed="false">
      <c r="A281" s="58" t="s">
        <v>189</v>
      </c>
      <c r="C281" s="48" t="n">
        <f aca="false">IF(F281=F280,C280,IF(F281=(F280+10),C280,(C280+10)))</f>
        <v>560</v>
      </c>
      <c r="D281" s="38" t="s">
        <v>256</v>
      </c>
      <c r="E281" s="50" t="n">
        <f aca="false">IF(C280=C281,IF(AND(I281&lt;&gt;"M",I281&lt;&gt;"m-up"),E280+10,E280),10)</f>
        <v>10</v>
      </c>
      <c r="F281" s="39" t="n">
        <f aca="false">O281+(N281*60)+(M281*3600)</f>
        <v>66882</v>
      </c>
      <c r="G281" s="39" t="str">
        <f aca="false">CONCATENATE(J281,K281,L281)</f>
        <v>20171021</v>
      </c>
      <c r="H281" s="39" t="n">
        <v>0</v>
      </c>
      <c r="I281" s="78" t="s">
        <v>21</v>
      </c>
      <c r="J281" s="39" t="n">
        <v>2017</v>
      </c>
      <c r="K281" s="39" t="n">
        <v>10</v>
      </c>
      <c r="L281" s="39" t="n">
        <v>21</v>
      </c>
      <c r="M281" s="39" t="n">
        <v>18</v>
      </c>
      <c r="N281" s="39" t="n">
        <v>34</v>
      </c>
      <c r="O281" s="39" t="n">
        <v>42</v>
      </c>
      <c r="P281" s="39" t="n">
        <v>389</v>
      </c>
      <c r="Q281" s="39" t="n">
        <v>1</v>
      </c>
      <c r="R281" s="39" t="s">
        <v>1</v>
      </c>
      <c r="S281" s="39" t="s">
        <v>2</v>
      </c>
    </row>
    <row r="282" customFormat="false" ht="15" hidden="false" customHeight="false" outlineLevel="0" collapsed="false">
      <c r="A282" s="58" t="s">
        <v>189</v>
      </c>
      <c r="C282" s="48" t="n">
        <f aca="false">IF(F282=F281,C281,IF(F282=(F281+10),C281,(C281+10)))</f>
        <v>560</v>
      </c>
      <c r="D282" s="38" t="s">
        <v>256</v>
      </c>
      <c r="E282" s="50" t="n">
        <f aca="false">IF(C281=C282,IF(AND(I282&lt;&gt;"M",I282&lt;&gt;"m-up"),E281+10,E281),10)</f>
        <v>10</v>
      </c>
      <c r="F282" s="39" t="n">
        <f aca="false">O282+(N282*60)+(M282*3600)</f>
        <v>66882</v>
      </c>
      <c r="G282" s="39" t="str">
        <f aca="false">CONCATENATE(J282,K282,L282)</f>
        <v>20171021</v>
      </c>
      <c r="H282" s="39" t="n">
        <v>0</v>
      </c>
      <c r="I282" s="78" t="s">
        <v>21</v>
      </c>
      <c r="J282" s="39" t="n">
        <v>2017</v>
      </c>
      <c r="K282" s="39" t="n">
        <v>10</v>
      </c>
      <c r="L282" s="39" t="n">
        <v>21</v>
      </c>
      <c r="M282" s="39" t="n">
        <v>18</v>
      </c>
      <c r="N282" s="39" t="n">
        <v>34</v>
      </c>
      <c r="O282" s="39" t="n">
        <v>42</v>
      </c>
      <c r="P282" s="39" t="n">
        <v>412</v>
      </c>
      <c r="Q282" s="39" t="n">
        <v>1</v>
      </c>
      <c r="R282" s="39" t="s">
        <v>1</v>
      </c>
      <c r="S282" s="39" t="s">
        <v>2</v>
      </c>
    </row>
    <row r="283" customFormat="false" ht="15" hidden="false" customHeight="false" outlineLevel="0" collapsed="false">
      <c r="A283" s="58" t="s">
        <v>189</v>
      </c>
      <c r="C283" s="48" t="n">
        <f aca="false">IF(F283=F282,C282,IF(F283=(F282+10),C282,(C282+10)))</f>
        <v>560</v>
      </c>
      <c r="D283" s="38" t="s">
        <v>256</v>
      </c>
      <c r="E283" s="50" t="n">
        <f aca="false">IF(C282=C283,IF(AND(I283&lt;&gt;"M",I283&lt;&gt;"m-up"),E282+10,E282),10)</f>
        <v>10</v>
      </c>
      <c r="F283" s="39" t="n">
        <f aca="false">O283+(N283*60)+(M283*3600)</f>
        <v>66882</v>
      </c>
      <c r="G283" s="39" t="str">
        <f aca="false">CONCATENATE(J283,K283,L283)</f>
        <v>20171021</v>
      </c>
      <c r="H283" s="39" t="n">
        <v>0</v>
      </c>
      <c r="I283" s="78" t="s">
        <v>21</v>
      </c>
      <c r="J283" s="39" t="n">
        <v>2017</v>
      </c>
      <c r="K283" s="39" t="n">
        <v>10</v>
      </c>
      <c r="L283" s="39" t="n">
        <v>21</v>
      </c>
      <c r="M283" s="39" t="n">
        <v>18</v>
      </c>
      <c r="N283" s="39" t="n">
        <v>34</v>
      </c>
      <c r="O283" s="39" t="n">
        <v>42</v>
      </c>
      <c r="P283" s="39" t="n">
        <v>415</v>
      </c>
      <c r="Q283" s="39" t="n">
        <v>1</v>
      </c>
      <c r="R283" s="39" t="s">
        <v>1</v>
      </c>
      <c r="S283" s="39" t="s">
        <v>2</v>
      </c>
    </row>
    <row r="284" customFormat="false" ht="15" hidden="false" customHeight="false" outlineLevel="0" collapsed="false">
      <c r="A284" s="58" t="s">
        <v>189</v>
      </c>
      <c r="C284" s="48" t="n">
        <f aca="false">IF(F284=F283,C283,IF(F284=(F283+10),C283,(C283+10)))</f>
        <v>560</v>
      </c>
      <c r="D284" s="38" t="s">
        <v>256</v>
      </c>
      <c r="E284" s="50" t="n">
        <f aca="false">IF(C283=C284,IF(AND(I284&lt;&gt;"M",I284&lt;&gt;"m-up"),E283+10,E283),10)</f>
        <v>10</v>
      </c>
      <c r="F284" s="39" t="n">
        <f aca="false">O284+(N284*60)+(M284*3600)</f>
        <v>66882</v>
      </c>
      <c r="G284" s="39" t="str">
        <f aca="false">CONCATENATE(J284,K284,L284)</f>
        <v>20171021</v>
      </c>
      <c r="H284" s="39" t="n">
        <v>0</v>
      </c>
      <c r="I284" s="78" t="s">
        <v>21</v>
      </c>
      <c r="J284" s="39" t="n">
        <v>2017</v>
      </c>
      <c r="K284" s="39" t="n">
        <v>10</v>
      </c>
      <c r="L284" s="39" t="n">
        <v>21</v>
      </c>
      <c r="M284" s="39" t="n">
        <v>18</v>
      </c>
      <c r="N284" s="39" t="n">
        <v>34</v>
      </c>
      <c r="O284" s="39" t="n">
        <v>42</v>
      </c>
      <c r="P284" s="39" t="n">
        <v>428</v>
      </c>
      <c r="Q284" s="39" t="n">
        <v>1</v>
      </c>
      <c r="R284" s="39" t="s">
        <v>1</v>
      </c>
      <c r="S284" s="39" t="s">
        <v>2</v>
      </c>
    </row>
    <row r="285" customFormat="false" ht="15" hidden="false" customHeight="false" outlineLevel="0" collapsed="false">
      <c r="A285" s="58" t="s">
        <v>189</v>
      </c>
      <c r="C285" s="48" t="n">
        <f aca="false">IF(F285=F284,C284,IF(F285=(F284+10),C284,(C284+10)))</f>
        <v>560</v>
      </c>
      <c r="D285" s="38" t="s">
        <v>256</v>
      </c>
      <c r="E285" s="50" t="n">
        <f aca="false">IF(C284=C285,IF(AND(I285&lt;&gt;"M",I285&lt;&gt;"m-up"),E284+10,E284),10)</f>
        <v>10</v>
      </c>
      <c r="F285" s="39" t="n">
        <f aca="false">O285+(N285*60)+(M285*3600)</f>
        <v>66882</v>
      </c>
      <c r="G285" s="39" t="str">
        <f aca="false">CONCATENATE(J285,K285,L285)</f>
        <v>20171021</v>
      </c>
      <c r="H285" s="39" t="n">
        <v>0</v>
      </c>
      <c r="I285" s="78" t="s">
        <v>21</v>
      </c>
      <c r="J285" s="39" t="n">
        <v>2017</v>
      </c>
      <c r="K285" s="39" t="n">
        <v>10</v>
      </c>
      <c r="L285" s="39" t="n">
        <v>21</v>
      </c>
      <c r="M285" s="39" t="n">
        <v>18</v>
      </c>
      <c r="N285" s="39" t="n">
        <v>34</v>
      </c>
      <c r="O285" s="39" t="n">
        <v>42</v>
      </c>
      <c r="P285" s="39" t="n">
        <v>431</v>
      </c>
      <c r="Q285" s="39" t="n">
        <v>1</v>
      </c>
      <c r="R285" s="39" t="s">
        <v>1</v>
      </c>
      <c r="S285" s="39" t="s">
        <v>2</v>
      </c>
    </row>
    <row r="286" customFormat="false" ht="15" hidden="false" customHeight="false" outlineLevel="0" collapsed="false">
      <c r="A286" s="58" t="s">
        <v>189</v>
      </c>
      <c r="C286" s="48" t="n">
        <f aca="false">IF(F286=F285,C285,IF(F286=(F285+10),C285,(C285+10)))</f>
        <v>560</v>
      </c>
      <c r="D286" s="38" t="s">
        <v>256</v>
      </c>
      <c r="E286" s="50" t="n">
        <f aca="false">IF(C285=C286,IF(AND(I286&lt;&gt;"M",I286&lt;&gt;"m-up"),E285+10,E285),10)</f>
        <v>10</v>
      </c>
      <c r="F286" s="39" t="n">
        <f aca="false">O286+(N286*60)+(M286*3600)</f>
        <v>66882</v>
      </c>
      <c r="G286" s="39" t="str">
        <f aca="false">CONCATENATE(J286,K286,L286)</f>
        <v>20171021</v>
      </c>
      <c r="H286" s="39" t="n">
        <v>0</v>
      </c>
      <c r="I286" s="78" t="s">
        <v>21</v>
      </c>
      <c r="J286" s="39" t="n">
        <v>2017</v>
      </c>
      <c r="K286" s="39" t="n">
        <v>10</v>
      </c>
      <c r="L286" s="39" t="n">
        <v>21</v>
      </c>
      <c r="M286" s="39" t="n">
        <v>18</v>
      </c>
      <c r="N286" s="39" t="n">
        <v>34</v>
      </c>
      <c r="O286" s="39" t="n">
        <v>42</v>
      </c>
      <c r="P286" s="39" t="n">
        <v>436</v>
      </c>
      <c r="Q286" s="39" t="n">
        <v>1</v>
      </c>
      <c r="R286" s="39" t="s">
        <v>1</v>
      </c>
      <c r="S286" s="39" t="s">
        <v>2</v>
      </c>
    </row>
    <row r="287" customFormat="false" ht="15" hidden="false" customHeight="false" outlineLevel="0" collapsed="false">
      <c r="A287" s="58" t="s">
        <v>189</v>
      </c>
      <c r="C287" s="48" t="n">
        <f aca="false">IF(F287=F286,C286,IF(F287=(F286+10),C286,(C286+10)))</f>
        <v>560</v>
      </c>
      <c r="D287" s="38" t="s">
        <v>256</v>
      </c>
      <c r="E287" s="50" t="n">
        <f aca="false">IF(C286=C287,IF(AND(I287&lt;&gt;"M",I287&lt;&gt;"m-up"),E286+10,E286),10)</f>
        <v>10</v>
      </c>
      <c r="F287" s="39" t="n">
        <f aca="false">O287+(N287*60)+(M287*3600)</f>
        <v>66882</v>
      </c>
      <c r="G287" s="39" t="str">
        <f aca="false">CONCATENATE(J287,K287,L287)</f>
        <v>20171021</v>
      </c>
      <c r="H287" s="39" t="n">
        <v>0</v>
      </c>
      <c r="I287" s="78" t="s">
        <v>21</v>
      </c>
      <c r="J287" s="39" t="n">
        <v>2017</v>
      </c>
      <c r="K287" s="39" t="n">
        <v>10</v>
      </c>
      <c r="L287" s="39" t="n">
        <v>21</v>
      </c>
      <c r="M287" s="39" t="n">
        <v>18</v>
      </c>
      <c r="N287" s="39" t="n">
        <v>34</v>
      </c>
      <c r="O287" s="39" t="n">
        <v>42</v>
      </c>
      <c r="P287" s="39" t="n">
        <v>447</v>
      </c>
      <c r="Q287" s="39" t="n">
        <v>1</v>
      </c>
      <c r="R287" s="39" t="s">
        <v>1</v>
      </c>
      <c r="S287" s="39" t="s">
        <v>2</v>
      </c>
    </row>
    <row r="288" customFormat="false" ht="15" hidden="false" customHeight="false" outlineLevel="0" collapsed="false">
      <c r="A288" s="58" t="s">
        <v>189</v>
      </c>
      <c r="C288" s="48" t="n">
        <f aca="false">IF(F288=F287,C287,IF(F288=(F287+10),C287,(C287+10)))</f>
        <v>560</v>
      </c>
      <c r="D288" s="38" t="s">
        <v>256</v>
      </c>
      <c r="E288" s="50" t="n">
        <f aca="false">IF(C287=C288,IF(AND(I288&lt;&gt;"M",I288&lt;&gt;"m-up"),E287+10,E287),10)</f>
        <v>10</v>
      </c>
      <c r="F288" s="39" t="n">
        <f aca="false">O288+(N288*60)+(M288*3600)</f>
        <v>66882</v>
      </c>
      <c r="G288" s="39" t="str">
        <f aca="false">CONCATENATE(J288,K288,L288)</f>
        <v>20171021</v>
      </c>
      <c r="H288" s="39" t="n">
        <v>0</v>
      </c>
      <c r="I288" s="78" t="s">
        <v>21</v>
      </c>
      <c r="J288" s="39" t="n">
        <v>2017</v>
      </c>
      <c r="K288" s="39" t="n">
        <v>10</v>
      </c>
      <c r="L288" s="39" t="n">
        <v>21</v>
      </c>
      <c r="M288" s="39" t="n">
        <v>18</v>
      </c>
      <c r="N288" s="39" t="n">
        <v>34</v>
      </c>
      <c r="O288" s="39" t="n">
        <v>42</v>
      </c>
      <c r="P288" s="39" t="n">
        <v>457</v>
      </c>
      <c r="Q288" s="39" t="n">
        <v>1</v>
      </c>
      <c r="R288" s="39" t="s">
        <v>1</v>
      </c>
      <c r="S288" s="39" t="s">
        <v>2</v>
      </c>
    </row>
    <row r="289" customFormat="false" ht="15" hidden="false" customHeight="false" outlineLevel="0" collapsed="false">
      <c r="A289" s="58" t="s">
        <v>189</v>
      </c>
      <c r="C289" s="48" t="n">
        <f aca="false">IF(F289=F288,C288,IF(F289=(F288+10),C288,(C288+10)))</f>
        <v>560</v>
      </c>
      <c r="D289" s="38" t="s">
        <v>256</v>
      </c>
      <c r="E289" s="50" t="n">
        <f aca="false">IF(C288=C289,IF(AND(I289&lt;&gt;"M",I289&lt;&gt;"m-up"),E288+10,E288),10)</f>
        <v>10</v>
      </c>
      <c r="F289" s="39" t="n">
        <f aca="false">O289+(N289*60)+(M289*3600)</f>
        <v>66882</v>
      </c>
      <c r="G289" s="39" t="str">
        <f aca="false">CONCATENATE(J289,K289,L289)</f>
        <v>20171021</v>
      </c>
      <c r="H289" s="39" t="n">
        <v>0</v>
      </c>
      <c r="I289" s="78" t="s">
        <v>21</v>
      </c>
      <c r="J289" s="39" t="n">
        <v>2017</v>
      </c>
      <c r="K289" s="39" t="n">
        <v>10</v>
      </c>
      <c r="L289" s="39" t="n">
        <v>21</v>
      </c>
      <c r="M289" s="39" t="n">
        <v>18</v>
      </c>
      <c r="N289" s="39" t="n">
        <v>34</v>
      </c>
      <c r="O289" s="39" t="n">
        <v>42</v>
      </c>
      <c r="P289" s="39" t="n">
        <v>460</v>
      </c>
      <c r="Q289" s="39" t="n">
        <v>1</v>
      </c>
      <c r="R289" s="39" t="s">
        <v>1</v>
      </c>
      <c r="S289" s="39" t="s">
        <v>2</v>
      </c>
    </row>
    <row r="290" customFormat="false" ht="15" hidden="false" customHeight="false" outlineLevel="0" collapsed="false">
      <c r="A290" s="58" t="s">
        <v>189</v>
      </c>
      <c r="C290" s="48" t="n">
        <f aca="false">IF(F290=F289,C289,IF(F290=(F289+10),C289,(C289+10)))</f>
        <v>560</v>
      </c>
      <c r="D290" s="38" t="s">
        <v>256</v>
      </c>
      <c r="E290" s="50" t="n">
        <f aca="false">IF(C289=C290,IF(AND(I290&lt;&gt;"M",I290&lt;&gt;"m-up"),E289+10,E289),10)</f>
        <v>10</v>
      </c>
      <c r="F290" s="39" t="n">
        <f aca="false">O290+(N290*60)+(M290*3600)</f>
        <v>66882</v>
      </c>
      <c r="G290" s="39" t="str">
        <f aca="false">CONCATENATE(J290,K290,L290)</f>
        <v>20171021</v>
      </c>
      <c r="H290" s="39" t="n">
        <v>0</v>
      </c>
      <c r="I290" s="78" t="s">
        <v>21</v>
      </c>
      <c r="J290" s="39" t="n">
        <v>2017</v>
      </c>
      <c r="K290" s="39" t="n">
        <v>10</v>
      </c>
      <c r="L290" s="39" t="n">
        <v>21</v>
      </c>
      <c r="M290" s="39" t="n">
        <v>18</v>
      </c>
      <c r="N290" s="39" t="n">
        <v>34</v>
      </c>
      <c r="O290" s="39" t="n">
        <v>42</v>
      </c>
      <c r="P290" s="39" t="n">
        <v>471</v>
      </c>
      <c r="Q290" s="39" t="n">
        <v>1</v>
      </c>
      <c r="R290" s="39" t="s">
        <v>1</v>
      </c>
      <c r="S290" s="39" t="s">
        <v>2</v>
      </c>
    </row>
    <row r="291" customFormat="false" ht="15" hidden="false" customHeight="false" outlineLevel="0" collapsed="false">
      <c r="A291" s="58" t="s">
        <v>189</v>
      </c>
      <c r="C291" s="48" t="n">
        <f aca="false">IF(F291=F290,C290,IF(F291=(F290+10),C290,(C290+10)))</f>
        <v>560</v>
      </c>
      <c r="D291" s="38" t="s">
        <v>256</v>
      </c>
      <c r="E291" s="50" t="n">
        <f aca="false">IF(C290=C291,IF(AND(I291&lt;&gt;"M",I291&lt;&gt;"m-up"),E290+10,E290),10)</f>
        <v>10</v>
      </c>
      <c r="F291" s="39" t="n">
        <f aca="false">O291+(N291*60)+(M291*3600)</f>
        <v>66882</v>
      </c>
      <c r="G291" s="39" t="str">
        <f aca="false">CONCATENATE(J291,K291,L291)</f>
        <v>20171021</v>
      </c>
      <c r="H291" s="39" t="n">
        <v>0</v>
      </c>
      <c r="I291" s="78" t="s">
        <v>21</v>
      </c>
      <c r="J291" s="39" t="n">
        <v>2017</v>
      </c>
      <c r="K291" s="39" t="n">
        <v>10</v>
      </c>
      <c r="L291" s="39" t="n">
        <v>21</v>
      </c>
      <c r="M291" s="39" t="n">
        <v>18</v>
      </c>
      <c r="N291" s="39" t="n">
        <v>34</v>
      </c>
      <c r="O291" s="39" t="n">
        <v>42</v>
      </c>
      <c r="P291" s="39" t="n">
        <v>473</v>
      </c>
      <c r="Q291" s="39" t="n">
        <v>1</v>
      </c>
      <c r="R291" s="39" t="s">
        <v>1</v>
      </c>
      <c r="S291" s="39" t="s">
        <v>2</v>
      </c>
    </row>
    <row r="292" customFormat="false" ht="15" hidden="false" customHeight="false" outlineLevel="0" collapsed="false">
      <c r="A292" s="58" t="s">
        <v>189</v>
      </c>
      <c r="C292" s="48" t="n">
        <f aca="false">IF(F292=F291,C291,IF(F292=(F291+10),C291,(C291+10)))</f>
        <v>560</v>
      </c>
      <c r="D292" s="38" t="s">
        <v>256</v>
      </c>
      <c r="E292" s="50" t="n">
        <f aca="false">IF(C291=C292,IF(AND(I292&lt;&gt;"M",I292&lt;&gt;"m-up"),E291+10,E291),10)</f>
        <v>10</v>
      </c>
      <c r="F292" s="39" t="n">
        <f aca="false">O292+(N292*60)+(M292*3600)</f>
        <v>66882</v>
      </c>
      <c r="G292" s="39" t="str">
        <f aca="false">CONCATENATE(J292,K292,L292)</f>
        <v>20171021</v>
      </c>
      <c r="H292" s="39" t="n">
        <v>0</v>
      </c>
      <c r="I292" s="78" t="s">
        <v>21</v>
      </c>
      <c r="J292" s="39" t="n">
        <v>2017</v>
      </c>
      <c r="K292" s="39" t="n">
        <v>10</v>
      </c>
      <c r="L292" s="39" t="n">
        <v>21</v>
      </c>
      <c r="M292" s="39" t="n">
        <v>18</v>
      </c>
      <c r="N292" s="39" t="n">
        <v>34</v>
      </c>
      <c r="O292" s="39" t="n">
        <v>42</v>
      </c>
      <c r="P292" s="39" t="n">
        <v>479</v>
      </c>
      <c r="Q292" s="39" t="n">
        <v>1</v>
      </c>
      <c r="R292" s="39" t="s">
        <v>1</v>
      </c>
      <c r="S292" s="39" t="s">
        <v>2</v>
      </c>
    </row>
    <row r="293" customFormat="false" ht="15" hidden="false" customHeight="false" outlineLevel="0" collapsed="false">
      <c r="A293" s="58" t="s">
        <v>189</v>
      </c>
      <c r="C293" s="48" t="n">
        <f aca="false">IF(F293=F292,C292,IF(F293=(F292+10),C292,(C292+10)))</f>
        <v>560</v>
      </c>
      <c r="D293" s="38" t="s">
        <v>256</v>
      </c>
      <c r="E293" s="50" t="n">
        <f aca="false">IF(C292=C293,IF(AND(I293&lt;&gt;"M",I293&lt;&gt;"m-up"),E292+10,E292),10)</f>
        <v>10</v>
      </c>
      <c r="F293" s="39" t="n">
        <f aca="false">O293+(N293*60)+(M293*3600)</f>
        <v>66882</v>
      </c>
      <c r="G293" s="39" t="str">
        <f aca="false">CONCATENATE(J293,K293,L293)</f>
        <v>20171021</v>
      </c>
      <c r="H293" s="39" t="n">
        <v>0</v>
      </c>
      <c r="I293" s="78" t="s">
        <v>21</v>
      </c>
      <c r="J293" s="39" t="n">
        <v>2017</v>
      </c>
      <c r="K293" s="39" t="n">
        <v>10</v>
      </c>
      <c r="L293" s="39" t="n">
        <v>21</v>
      </c>
      <c r="M293" s="39" t="n">
        <v>18</v>
      </c>
      <c r="N293" s="39" t="n">
        <v>34</v>
      </c>
      <c r="O293" s="39" t="n">
        <v>42</v>
      </c>
      <c r="P293" s="39" t="n">
        <v>488</v>
      </c>
      <c r="Q293" s="39" t="n">
        <v>1</v>
      </c>
      <c r="R293" s="39" t="s">
        <v>1</v>
      </c>
      <c r="S293" s="39" t="s">
        <v>2</v>
      </c>
    </row>
    <row r="294" customFormat="false" ht="15" hidden="false" customHeight="false" outlineLevel="0" collapsed="false">
      <c r="A294" s="58" t="s">
        <v>189</v>
      </c>
      <c r="C294" s="48" t="n">
        <f aca="false">IF(F294=F293,C293,IF(F294=(F293+10),C293,(C293+10)))</f>
        <v>560</v>
      </c>
      <c r="D294" s="38" t="s">
        <v>256</v>
      </c>
      <c r="E294" s="50" t="n">
        <f aca="false">IF(C293=C294,IF(AND(I294&lt;&gt;"M",I294&lt;&gt;"m-up"),E293+10,E293),10)</f>
        <v>10</v>
      </c>
      <c r="F294" s="39" t="n">
        <f aca="false">O294+(N294*60)+(M294*3600)</f>
        <v>66882</v>
      </c>
      <c r="G294" s="39" t="str">
        <f aca="false">CONCATENATE(J294,K294,L294)</f>
        <v>20171021</v>
      </c>
      <c r="H294" s="39" t="n">
        <v>0</v>
      </c>
      <c r="I294" s="78" t="s">
        <v>21</v>
      </c>
      <c r="J294" s="39" t="n">
        <v>2017</v>
      </c>
      <c r="K294" s="39" t="n">
        <v>10</v>
      </c>
      <c r="L294" s="39" t="n">
        <v>21</v>
      </c>
      <c r="M294" s="39" t="n">
        <v>18</v>
      </c>
      <c r="N294" s="39" t="n">
        <v>34</v>
      </c>
      <c r="O294" s="39" t="n">
        <v>42</v>
      </c>
      <c r="P294" s="39" t="n">
        <v>493</v>
      </c>
      <c r="Q294" s="39" t="n">
        <v>1</v>
      </c>
      <c r="R294" s="39" t="s">
        <v>1</v>
      </c>
      <c r="S294" s="39" t="s">
        <v>2</v>
      </c>
    </row>
    <row r="295" customFormat="false" ht="15" hidden="false" customHeight="false" outlineLevel="0" collapsed="false">
      <c r="A295" s="58" t="s">
        <v>189</v>
      </c>
      <c r="C295" s="48" t="n">
        <f aca="false">IF(F295=F294,C294,IF(F295=(F294+10),C294,(C294+10)))</f>
        <v>560</v>
      </c>
      <c r="D295" s="38" t="s">
        <v>256</v>
      </c>
      <c r="E295" s="50" t="n">
        <f aca="false">IF(C294=C295,IF(AND(I295&lt;&gt;"M",I295&lt;&gt;"m-up"),E294+10,E294),10)</f>
        <v>10</v>
      </c>
      <c r="F295" s="39" t="n">
        <f aca="false">O295+(N295*60)+(M295*3600)</f>
        <v>66882</v>
      </c>
      <c r="G295" s="39" t="str">
        <f aca="false">CONCATENATE(J295,K295,L295)</f>
        <v>20171021</v>
      </c>
      <c r="H295" s="39" t="n">
        <v>0</v>
      </c>
      <c r="I295" s="78" t="s">
        <v>21</v>
      </c>
      <c r="J295" s="39" t="n">
        <v>2017</v>
      </c>
      <c r="K295" s="39" t="n">
        <v>10</v>
      </c>
      <c r="L295" s="39" t="n">
        <v>21</v>
      </c>
      <c r="M295" s="39" t="n">
        <v>18</v>
      </c>
      <c r="N295" s="39" t="n">
        <v>34</v>
      </c>
      <c r="O295" s="39" t="n">
        <v>42</v>
      </c>
      <c r="P295" s="39" t="n">
        <v>520</v>
      </c>
      <c r="Q295" s="39" t="n">
        <v>1</v>
      </c>
      <c r="R295" s="39" t="s">
        <v>1</v>
      </c>
      <c r="S295" s="39" t="s">
        <v>2</v>
      </c>
    </row>
    <row r="296" customFormat="false" ht="15" hidden="false" customHeight="false" outlineLevel="0" collapsed="false">
      <c r="A296" s="58" t="s">
        <v>189</v>
      </c>
      <c r="C296" s="48" t="n">
        <f aca="false">IF(F296=F295,C295,IF(F296=(F295+10),C295,(C295+10)))</f>
        <v>560</v>
      </c>
      <c r="D296" s="38" t="s">
        <v>256</v>
      </c>
      <c r="E296" s="50" t="n">
        <f aca="false">IF(C295=C296,IF(AND(I296&lt;&gt;"M",I296&lt;&gt;"m-up"),E295+10,E295),10)</f>
        <v>10</v>
      </c>
      <c r="F296" s="39" t="n">
        <f aca="false">O296+(N296*60)+(M296*3600)</f>
        <v>66882</v>
      </c>
      <c r="G296" s="39" t="str">
        <f aca="false">CONCATENATE(J296,K296,L296)</f>
        <v>20171021</v>
      </c>
      <c r="H296" s="39" t="n">
        <v>0</v>
      </c>
      <c r="I296" s="78" t="s">
        <v>21</v>
      </c>
      <c r="J296" s="39" t="n">
        <v>2017</v>
      </c>
      <c r="K296" s="39" t="n">
        <v>10</v>
      </c>
      <c r="L296" s="39" t="n">
        <v>21</v>
      </c>
      <c r="M296" s="39" t="n">
        <v>18</v>
      </c>
      <c r="N296" s="39" t="n">
        <v>34</v>
      </c>
      <c r="O296" s="39" t="n">
        <v>42</v>
      </c>
      <c r="P296" s="39" t="n">
        <v>524</v>
      </c>
      <c r="Q296" s="39" t="n">
        <v>1</v>
      </c>
      <c r="R296" s="39" t="s">
        <v>1</v>
      </c>
      <c r="S296" s="39" t="s">
        <v>2</v>
      </c>
    </row>
    <row r="297" customFormat="false" ht="15" hidden="false" customHeight="false" outlineLevel="0" collapsed="false">
      <c r="A297" s="58" t="s">
        <v>189</v>
      </c>
      <c r="C297" s="48" t="n">
        <f aca="false">IF(F297=F296,C296,IF(F297=(F296+10),C296,(C296+10)))</f>
        <v>560</v>
      </c>
      <c r="D297" s="38" t="s">
        <v>256</v>
      </c>
      <c r="E297" s="50" t="n">
        <f aca="false">IF(C296=C297,IF(AND(I297&lt;&gt;"M",I297&lt;&gt;"m-up"),E296+10,E296),10)</f>
        <v>10</v>
      </c>
      <c r="F297" s="39" t="n">
        <f aca="false">O297+(N297*60)+(M297*3600)</f>
        <v>66882</v>
      </c>
      <c r="G297" s="39" t="str">
        <f aca="false">CONCATENATE(J297,K297,L297)</f>
        <v>20171021</v>
      </c>
      <c r="H297" s="39" t="n">
        <v>0</v>
      </c>
      <c r="I297" s="78" t="s">
        <v>21</v>
      </c>
      <c r="J297" s="39" t="n">
        <v>2017</v>
      </c>
      <c r="K297" s="39" t="n">
        <v>10</v>
      </c>
      <c r="L297" s="39" t="n">
        <v>21</v>
      </c>
      <c r="M297" s="39" t="n">
        <v>18</v>
      </c>
      <c r="N297" s="39" t="n">
        <v>34</v>
      </c>
      <c r="O297" s="39" t="n">
        <v>42</v>
      </c>
      <c r="P297" s="39" t="n">
        <v>530</v>
      </c>
      <c r="Q297" s="39" t="n">
        <v>1</v>
      </c>
      <c r="R297" s="39" t="s">
        <v>1</v>
      </c>
      <c r="S297" s="39" t="s">
        <v>2</v>
      </c>
    </row>
    <row r="298" customFormat="false" ht="15" hidden="false" customHeight="false" outlineLevel="0" collapsed="false">
      <c r="A298" s="58" t="s">
        <v>189</v>
      </c>
      <c r="C298" s="48" t="n">
        <f aca="false">IF(F298=F297,C297,IF(F298=(F297+10),C297,(C297+10)))</f>
        <v>560</v>
      </c>
      <c r="D298" s="38" t="s">
        <v>256</v>
      </c>
      <c r="E298" s="50" t="n">
        <f aca="false">IF(C297=C298,IF(AND(I298&lt;&gt;"M",I298&lt;&gt;"m-up"),E297+10,E297),10)</f>
        <v>10</v>
      </c>
      <c r="F298" s="39" t="n">
        <f aca="false">O298+(N298*60)+(M298*3600)</f>
        <v>66882</v>
      </c>
      <c r="G298" s="39" t="str">
        <f aca="false">CONCATENATE(J298,K298,L298)</f>
        <v>20171021</v>
      </c>
      <c r="H298" s="39" t="n">
        <v>0</v>
      </c>
      <c r="I298" s="78" t="s">
        <v>21</v>
      </c>
      <c r="J298" s="39" t="n">
        <v>2017</v>
      </c>
      <c r="K298" s="39" t="n">
        <v>10</v>
      </c>
      <c r="L298" s="39" t="n">
        <v>21</v>
      </c>
      <c r="M298" s="39" t="n">
        <v>18</v>
      </c>
      <c r="N298" s="39" t="n">
        <v>34</v>
      </c>
      <c r="O298" s="39" t="n">
        <v>42</v>
      </c>
      <c r="P298" s="39" t="n">
        <v>533</v>
      </c>
      <c r="Q298" s="39" t="n">
        <v>1</v>
      </c>
      <c r="R298" s="39" t="s">
        <v>1</v>
      </c>
      <c r="S298" s="39" t="s">
        <v>2</v>
      </c>
    </row>
    <row r="299" customFormat="false" ht="15" hidden="false" customHeight="false" outlineLevel="0" collapsed="false">
      <c r="A299" s="58" t="s">
        <v>189</v>
      </c>
      <c r="C299" s="48" t="n">
        <f aca="false">IF(F299=F298,C298,IF(F299=(F298+10),C298,(C298+10)))</f>
        <v>560</v>
      </c>
      <c r="D299" s="38" t="s">
        <v>256</v>
      </c>
      <c r="E299" s="50" t="n">
        <f aca="false">IF(C298=C299,IF(AND(I299&lt;&gt;"M",I299&lt;&gt;"m-up"),E298+10,E298),10)</f>
        <v>10</v>
      </c>
      <c r="F299" s="39" t="n">
        <f aca="false">O299+(N299*60)+(M299*3600)</f>
        <v>66882</v>
      </c>
      <c r="G299" s="39" t="str">
        <f aca="false">CONCATENATE(J299,K299,L299)</f>
        <v>20171021</v>
      </c>
      <c r="H299" s="39" t="n">
        <v>0</v>
      </c>
      <c r="I299" s="78" t="s">
        <v>21</v>
      </c>
      <c r="J299" s="39" t="n">
        <v>2017</v>
      </c>
      <c r="K299" s="39" t="n">
        <v>10</v>
      </c>
      <c r="L299" s="39" t="n">
        <v>21</v>
      </c>
      <c r="M299" s="39" t="n">
        <v>18</v>
      </c>
      <c r="N299" s="39" t="n">
        <v>34</v>
      </c>
      <c r="O299" s="39" t="n">
        <v>42</v>
      </c>
      <c r="P299" s="39" t="n">
        <v>570</v>
      </c>
      <c r="Q299" s="39" t="n">
        <v>1</v>
      </c>
      <c r="R299" s="39" t="s">
        <v>1</v>
      </c>
      <c r="S299" s="39" t="s">
        <v>2</v>
      </c>
    </row>
    <row r="300" customFormat="false" ht="15" hidden="false" customHeight="false" outlineLevel="0" collapsed="false">
      <c r="A300" s="58" t="s">
        <v>189</v>
      </c>
      <c r="C300" s="48" t="n">
        <f aca="false">IF(F300=F299,C299,IF(F300=(F299+10),C299,(C299+10)))</f>
        <v>560</v>
      </c>
      <c r="D300" s="38" t="s">
        <v>256</v>
      </c>
      <c r="E300" s="50" t="n">
        <f aca="false">IF(C299=C300,IF(AND(I300&lt;&gt;"M",I300&lt;&gt;"m-up"),E299+10,E299),10)</f>
        <v>10</v>
      </c>
      <c r="F300" s="39" t="n">
        <f aca="false">O300+(N300*60)+(M300*3600)</f>
        <v>66882</v>
      </c>
      <c r="G300" s="39" t="str">
        <f aca="false">CONCATENATE(J300,K300,L300)</f>
        <v>20171021</v>
      </c>
      <c r="H300" s="39" t="n">
        <v>0</v>
      </c>
      <c r="I300" s="78" t="s">
        <v>21</v>
      </c>
      <c r="J300" s="39" t="n">
        <v>2017</v>
      </c>
      <c r="K300" s="39" t="n">
        <v>10</v>
      </c>
      <c r="L300" s="39" t="n">
        <v>21</v>
      </c>
      <c r="M300" s="39" t="n">
        <v>18</v>
      </c>
      <c r="N300" s="39" t="n">
        <v>34</v>
      </c>
      <c r="O300" s="39" t="n">
        <v>42</v>
      </c>
      <c r="P300" s="39" t="n">
        <v>618</v>
      </c>
      <c r="Q300" s="39" t="n">
        <v>1</v>
      </c>
      <c r="R300" s="39" t="s">
        <v>1</v>
      </c>
      <c r="S300" s="39" t="s">
        <v>2</v>
      </c>
    </row>
    <row r="301" customFormat="false" ht="15" hidden="false" customHeight="false" outlineLevel="0" collapsed="false">
      <c r="A301" s="58" t="s">
        <v>189</v>
      </c>
      <c r="C301" s="48" t="n">
        <f aca="false">IF(F301=F300,C300,IF(F301=(F300+10),C300,(C300+10)))</f>
        <v>560</v>
      </c>
      <c r="D301" s="38" t="s">
        <v>256</v>
      </c>
      <c r="E301" s="50" t="n">
        <f aca="false">IF(C300=C301,IF(AND(I301&lt;&gt;"M",I301&lt;&gt;"m-up"),E300+10,E300),10)</f>
        <v>10</v>
      </c>
      <c r="F301" s="39" t="n">
        <f aca="false">O301+(N301*60)+(M301*3600)</f>
        <v>66882</v>
      </c>
      <c r="G301" s="39" t="str">
        <f aca="false">CONCATENATE(J301,K301,L301)</f>
        <v>20171021</v>
      </c>
      <c r="H301" s="39" t="n">
        <v>0</v>
      </c>
      <c r="I301" s="78" t="s">
        <v>21</v>
      </c>
      <c r="J301" s="39" t="n">
        <v>2017</v>
      </c>
      <c r="K301" s="39" t="n">
        <v>10</v>
      </c>
      <c r="L301" s="39" t="n">
        <v>21</v>
      </c>
      <c r="M301" s="39" t="n">
        <v>18</v>
      </c>
      <c r="N301" s="39" t="n">
        <v>34</v>
      </c>
      <c r="O301" s="39" t="n">
        <v>42</v>
      </c>
      <c r="P301" s="39" t="n">
        <v>642</v>
      </c>
      <c r="Q301" s="39" t="n">
        <v>1</v>
      </c>
      <c r="R301" s="39" t="s">
        <v>1</v>
      </c>
      <c r="S301" s="39" t="s">
        <v>2</v>
      </c>
      <c r="U301" s="40" t="s">
        <v>259</v>
      </c>
    </row>
    <row r="302" customFormat="false" ht="15" hidden="false" customHeight="false" outlineLevel="0" collapsed="false">
      <c r="A302" s="36" t="s">
        <v>184</v>
      </c>
      <c r="C302" s="48" t="n">
        <f aca="false">IF(F302=F301,C301,IF(F302=(F301+10),C301,(C301+10)))</f>
        <v>560</v>
      </c>
      <c r="D302" s="38" t="s">
        <v>256</v>
      </c>
      <c r="E302" s="50" t="n">
        <v>20</v>
      </c>
      <c r="F302" s="39" t="n">
        <f aca="false">O302+(N302*60)+(M302*3600)</f>
        <v>66882</v>
      </c>
      <c r="G302" s="39" t="str">
        <f aca="false">CONCATENATE(J302,K302,L302)</f>
        <v>20171021</v>
      </c>
      <c r="H302" s="39" t="n">
        <v>0</v>
      </c>
      <c r="I302" s="78" t="s">
        <v>21</v>
      </c>
      <c r="J302" s="39" t="n">
        <v>2017</v>
      </c>
      <c r="K302" s="39" t="n">
        <v>10</v>
      </c>
      <c r="L302" s="39" t="n">
        <v>21</v>
      </c>
      <c r="M302" s="39" t="n">
        <v>18</v>
      </c>
      <c r="N302" s="39" t="n">
        <v>34</v>
      </c>
      <c r="O302" s="39" t="n">
        <v>42</v>
      </c>
      <c r="P302" s="39" t="n">
        <v>696</v>
      </c>
      <c r="Q302" s="39" t="n">
        <v>1</v>
      </c>
      <c r="R302" s="39" t="s">
        <v>1</v>
      </c>
      <c r="S302" s="39" t="s">
        <v>2</v>
      </c>
    </row>
    <row r="303" customFormat="false" ht="15" hidden="false" customHeight="false" outlineLevel="0" collapsed="false">
      <c r="A303" s="36" t="s">
        <v>184</v>
      </c>
      <c r="C303" s="48" t="n">
        <f aca="false">IF(F303=F302,C302,IF(F303=(F302+10),C302,(C302+10)))</f>
        <v>560</v>
      </c>
      <c r="D303" s="38" t="s">
        <v>256</v>
      </c>
      <c r="E303" s="50" t="n">
        <v>30</v>
      </c>
      <c r="F303" s="39" t="n">
        <f aca="false">O303+(N303*60)+(M303*3600)</f>
        <v>66882</v>
      </c>
      <c r="G303" s="39" t="str">
        <f aca="false">CONCATENATE(J303,K303,L303)</f>
        <v>20171021</v>
      </c>
      <c r="H303" s="39" t="n">
        <v>0</v>
      </c>
      <c r="I303" s="78" t="s">
        <v>21</v>
      </c>
      <c r="J303" s="39" t="n">
        <v>2017</v>
      </c>
      <c r="K303" s="39" t="n">
        <v>10</v>
      </c>
      <c r="L303" s="39" t="n">
        <v>21</v>
      </c>
      <c r="M303" s="39" t="n">
        <v>18</v>
      </c>
      <c r="N303" s="39" t="n">
        <v>34</v>
      </c>
      <c r="O303" s="39" t="n">
        <v>42</v>
      </c>
      <c r="P303" s="39" t="n">
        <v>741</v>
      </c>
      <c r="Q303" s="39" t="n">
        <v>1</v>
      </c>
      <c r="R303" s="39" t="s">
        <v>1</v>
      </c>
      <c r="S303" s="39" t="s">
        <v>2</v>
      </c>
    </row>
    <row r="304" customFormat="false" ht="15" hidden="false" customHeight="false" outlineLevel="0" collapsed="false">
      <c r="A304" s="36" t="s">
        <v>184</v>
      </c>
      <c r="C304" s="48" t="n">
        <f aca="false">IF(F304=F303,C303,IF(F304=(F303+10),C303,(C303+10)))</f>
        <v>560</v>
      </c>
      <c r="D304" s="38" t="s">
        <v>256</v>
      </c>
      <c r="E304" s="50" t="n">
        <f aca="false">IF(C303=C304,IF(AND(I304&lt;&gt;"M",I304&lt;&gt;"m-up"),E303+10,E303),10)</f>
        <v>40</v>
      </c>
      <c r="F304" s="39" t="n">
        <f aca="false">O304+(N304*60)+(M304*3600)</f>
        <v>66882</v>
      </c>
      <c r="G304" s="39" t="str">
        <f aca="false">CONCATENATE(J304,K304,L304)</f>
        <v>20171021</v>
      </c>
      <c r="H304" s="39" t="n">
        <v>18</v>
      </c>
      <c r="I304" s="78" t="s">
        <v>23</v>
      </c>
      <c r="J304" s="39" t="n">
        <v>2017</v>
      </c>
      <c r="K304" s="39" t="n">
        <v>10</v>
      </c>
      <c r="L304" s="39" t="n">
        <v>21</v>
      </c>
      <c r="M304" s="39" t="n">
        <v>18</v>
      </c>
      <c r="N304" s="39" t="n">
        <v>34</v>
      </c>
      <c r="O304" s="39" t="n">
        <v>42</v>
      </c>
      <c r="P304" s="39" t="n">
        <v>808</v>
      </c>
      <c r="Q304" s="39" t="n">
        <v>1</v>
      </c>
      <c r="R304" s="39" t="s">
        <v>1</v>
      </c>
      <c r="S304" s="39" t="s">
        <v>2</v>
      </c>
    </row>
    <row r="305" customFormat="false" ht="15" hidden="false" customHeight="false" outlineLevel="0" collapsed="false">
      <c r="A305" s="36" t="s">
        <v>184</v>
      </c>
      <c r="C305" s="48" t="n">
        <f aca="false">IF(F305=F304,C304,IF(F305=(F304+10),C304,(C304+10)))</f>
        <v>560</v>
      </c>
      <c r="D305" s="38" t="s">
        <v>256</v>
      </c>
      <c r="E305" s="50" t="n">
        <f aca="false">IF(C304=C305,IF(AND(I305&lt;&gt;"M",I305&lt;&gt;"m-up"),E304+10,E304),10)</f>
        <v>50</v>
      </c>
      <c r="F305" s="39" t="n">
        <f aca="false">O305+(N305*60)+(M305*3600)</f>
        <v>66882</v>
      </c>
      <c r="G305" s="39" t="str">
        <f aca="false">CONCATENATE(J305,K305,L305)</f>
        <v>20171021</v>
      </c>
      <c r="H305" s="39" t="n">
        <v>269</v>
      </c>
      <c r="I305" s="39" t="s">
        <v>23</v>
      </c>
      <c r="J305" s="39" t="n">
        <v>2017</v>
      </c>
      <c r="K305" s="39" t="n">
        <v>10</v>
      </c>
      <c r="L305" s="39" t="n">
        <v>21</v>
      </c>
      <c r="M305" s="39" t="n">
        <v>18</v>
      </c>
      <c r="N305" s="39" t="n">
        <v>34</v>
      </c>
      <c r="O305" s="39" t="n">
        <v>42</v>
      </c>
      <c r="P305" s="39" t="n">
        <v>877</v>
      </c>
      <c r="Q305" s="39" t="n">
        <v>1</v>
      </c>
      <c r="R305" s="39" t="s">
        <v>1</v>
      </c>
      <c r="S305" s="39" t="s">
        <v>2</v>
      </c>
      <c r="U305" s="40" t="s">
        <v>19</v>
      </c>
    </row>
    <row r="306" customFormat="false" ht="15" hidden="false" customHeight="false" outlineLevel="0" collapsed="false">
      <c r="A306" s="36" t="s">
        <v>184</v>
      </c>
      <c r="C306" s="48" t="n">
        <f aca="false">IF(F306=F305,C305,IF(F306=(F305+10),C305,(C305+10)))</f>
        <v>570</v>
      </c>
      <c r="D306" s="79" t="s">
        <v>260</v>
      </c>
      <c r="E306" s="50" t="n">
        <f aca="false">IF(C305=C306,IF(AND(I306&lt;&gt;"M",I306&lt;&gt;"m-up"),E305+10,E305),10)</f>
        <v>10</v>
      </c>
      <c r="F306" s="52" t="n">
        <f aca="false">O306+(N306*60)+(M306*3600)</f>
        <v>67116</v>
      </c>
      <c r="G306" s="52" t="str">
        <f aca="false">CONCATENATE(J306,K306,L306)</f>
        <v>20171021</v>
      </c>
      <c r="H306" s="52" t="n">
        <v>619</v>
      </c>
      <c r="I306" s="52" t="s">
        <v>17</v>
      </c>
      <c r="J306" s="52" t="n">
        <v>2017</v>
      </c>
      <c r="K306" s="52" t="n">
        <v>10</v>
      </c>
      <c r="L306" s="52" t="n">
        <v>21</v>
      </c>
      <c r="M306" s="52" t="n">
        <v>18</v>
      </c>
      <c r="N306" s="52" t="n">
        <v>38</v>
      </c>
      <c r="O306" s="52" t="n">
        <v>36</v>
      </c>
      <c r="P306" s="52" t="n">
        <v>125</v>
      </c>
      <c r="Q306" s="52" t="n">
        <v>1</v>
      </c>
      <c r="R306" s="52" t="s">
        <v>1</v>
      </c>
      <c r="S306" s="52" t="s">
        <v>2</v>
      </c>
      <c r="T306" s="52"/>
      <c r="U306" s="53" t="s">
        <v>19</v>
      </c>
    </row>
    <row r="307" customFormat="false" ht="15" hidden="false" customHeight="false" outlineLevel="0" collapsed="false">
      <c r="A307" s="36" t="s">
        <v>184</v>
      </c>
      <c r="C307" s="48" t="n">
        <f aca="false">IF(F307=F306,C306,IF(F307=(F306+10),C306,(C306+10)))</f>
        <v>570</v>
      </c>
      <c r="D307" s="38" t="s">
        <v>260</v>
      </c>
      <c r="E307" s="50" t="n">
        <f aca="false">IF(C306=C307,IF(AND(I307&lt;&gt;"M",I307&lt;&gt;"m-up"),E306+10,E306),10)</f>
        <v>20</v>
      </c>
      <c r="F307" s="39" t="n">
        <f aca="false">O307+(N307*60)+(M307*3600)</f>
        <v>67116</v>
      </c>
      <c r="G307" s="39" t="str">
        <f aca="false">CONCATENATE(J307,K307,L307)</f>
        <v>20171021</v>
      </c>
      <c r="H307" s="39" t="n">
        <v>143</v>
      </c>
      <c r="I307" s="39" t="s">
        <v>23</v>
      </c>
      <c r="J307" s="39" t="n">
        <v>2017</v>
      </c>
      <c r="K307" s="39" t="n">
        <v>10</v>
      </c>
      <c r="L307" s="39" t="n">
        <v>21</v>
      </c>
      <c r="M307" s="39" t="n">
        <v>18</v>
      </c>
      <c r="N307" s="39" t="n">
        <v>38</v>
      </c>
      <c r="O307" s="39" t="n">
        <v>36</v>
      </c>
      <c r="P307" s="39" t="n">
        <v>749</v>
      </c>
      <c r="Q307" s="39" t="n">
        <v>1</v>
      </c>
      <c r="R307" s="39" t="s">
        <v>1</v>
      </c>
      <c r="S307" s="39" t="s">
        <v>2</v>
      </c>
    </row>
    <row r="308" customFormat="false" ht="15" hidden="false" customHeight="false" outlineLevel="0" collapsed="false">
      <c r="A308" s="36" t="s">
        <v>184</v>
      </c>
      <c r="C308" s="48" t="n">
        <f aca="false">IF(F308=F307,C307,IF(F308=(F307+10),C307,(C307+10)))</f>
        <v>570</v>
      </c>
      <c r="D308" s="38" t="s">
        <v>260</v>
      </c>
      <c r="E308" s="50" t="n">
        <f aca="false">IF(C307=C308,IF(AND(I308&lt;&gt;"M",I308&lt;&gt;"m-up"),E307+10,E307),10)</f>
        <v>30</v>
      </c>
      <c r="F308" s="39" t="n">
        <f aca="false">O308+(N308*60)+(M308*3600)</f>
        <v>67116</v>
      </c>
      <c r="G308" s="39" t="str">
        <f aca="false">CONCATENATE(J308,K308,L308)</f>
        <v>20171021</v>
      </c>
      <c r="H308" s="39" t="n">
        <v>82</v>
      </c>
      <c r="I308" s="39" t="s">
        <v>23</v>
      </c>
      <c r="J308" s="39" t="n">
        <v>2017</v>
      </c>
      <c r="K308" s="39" t="n">
        <v>10</v>
      </c>
      <c r="L308" s="39" t="n">
        <v>21</v>
      </c>
      <c r="M308" s="39" t="n">
        <v>18</v>
      </c>
      <c r="N308" s="39" t="n">
        <v>38</v>
      </c>
      <c r="O308" s="39" t="n">
        <v>36</v>
      </c>
      <c r="P308" s="39" t="n">
        <v>911</v>
      </c>
      <c r="Q308" s="39" t="n">
        <v>1</v>
      </c>
      <c r="R308" s="39" t="s">
        <v>1</v>
      </c>
      <c r="S308" s="39" t="s">
        <v>2</v>
      </c>
    </row>
    <row r="309" customFormat="false" ht="15" hidden="false" customHeight="false" outlineLevel="0" collapsed="false">
      <c r="A309" s="36" t="s">
        <v>184</v>
      </c>
      <c r="C309" s="48" t="n">
        <f aca="false">IF(F309=F308,C308,IF(F309=(F308+10),C308,(C308+10)))</f>
        <v>580</v>
      </c>
      <c r="D309" s="79" t="s">
        <v>261</v>
      </c>
      <c r="E309" s="50" t="n">
        <f aca="false">IF(C308=C309,IF(AND(I309&lt;&gt;"M",I309&lt;&gt;"m-up"),E308+10,E308),10)</f>
        <v>10</v>
      </c>
      <c r="F309" s="52" t="n">
        <f aca="false">O309+(N309*60)+(M309*3600)</f>
        <v>67192</v>
      </c>
      <c r="G309" s="52" t="str">
        <f aca="false">CONCATENATE(J309,K309,L309)</f>
        <v>20171021</v>
      </c>
      <c r="H309" s="52" t="n">
        <v>398</v>
      </c>
      <c r="I309" s="52" t="s">
        <v>17</v>
      </c>
      <c r="J309" s="52" t="n">
        <v>2017</v>
      </c>
      <c r="K309" s="52" t="n">
        <v>10</v>
      </c>
      <c r="L309" s="52" t="n">
        <v>21</v>
      </c>
      <c r="M309" s="52" t="n">
        <v>18</v>
      </c>
      <c r="N309" s="52" t="n">
        <v>39</v>
      </c>
      <c r="O309" s="52" t="n">
        <v>52</v>
      </c>
      <c r="P309" s="52" t="n">
        <v>279</v>
      </c>
      <c r="Q309" s="52" t="n">
        <v>1</v>
      </c>
      <c r="R309" s="52" t="s">
        <v>1</v>
      </c>
      <c r="S309" s="52" t="s">
        <v>2</v>
      </c>
      <c r="T309" s="52"/>
      <c r="U309" s="53" t="s">
        <v>19</v>
      </c>
    </row>
    <row r="310" customFormat="false" ht="15" hidden="false" customHeight="false" outlineLevel="0" collapsed="false">
      <c r="A310" s="36" t="s">
        <v>184</v>
      </c>
      <c r="C310" s="48" t="n">
        <f aca="false">IF(F310=F309,C309,IF(F310=(F309+10),C309,(C309+10)))</f>
        <v>580</v>
      </c>
      <c r="D310" s="38" t="s">
        <v>261</v>
      </c>
      <c r="E310" s="50" t="n">
        <v>20</v>
      </c>
      <c r="F310" s="39" t="n">
        <f aca="false">O310+(N310*60)+(M310*3600)</f>
        <v>67192</v>
      </c>
      <c r="G310" s="39" t="str">
        <f aca="false">CONCATENATE(J310,K310,L310)</f>
        <v>20171021</v>
      </c>
      <c r="H310" s="39" t="n">
        <v>0</v>
      </c>
      <c r="I310" s="78" t="s">
        <v>21</v>
      </c>
      <c r="J310" s="39" t="n">
        <v>2017</v>
      </c>
      <c r="K310" s="39" t="n">
        <v>10</v>
      </c>
      <c r="L310" s="39" t="n">
        <v>21</v>
      </c>
      <c r="M310" s="39" t="n">
        <v>18</v>
      </c>
      <c r="N310" s="39" t="n">
        <v>39</v>
      </c>
      <c r="O310" s="39" t="n">
        <v>52</v>
      </c>
      <c r="P310" s="39" t="n">
        <v>410</v>
      </c>
      <c r="Q310" s="39" t="n">
        <v>1</v>
      </c>
      <c r="R310" s="39" t="s">
        <v>1</v>
      </c>
      <c r="S310" s="39" t="s">
        <v>2</v>
      </c>
    </row>
    <row r="311" customFormat="false" ht="15" hidden="false" customHeight="false" outlineLevel="0" collapsed="false">
      <c r="A311" s="36" t="s">
        <v>184</v>
      </c>
      <c r="C311" s="48" t="n">
        <f aca="false">IF(F311=F310,C310,IF(F311=(F310+10),C310,(C310+10)))</f>
        <v>580</v>
      </c>
      <c r="D311" s="38" t="s">
        <v>261</v>
      </c>
      <c r="E311" s="50" t="n">
        <v>30</v>
      </c>
      <c r="F311" s="39" t="n">
        <f aca="false">O311+(N311*60)+(M311*3600)</f>
        <v>67192</v>
      </c>
      <c r="G311" s="39" t="str">
        <f aca="false">CONCATENATE(J311,K311,L311)</f>
        <v>20171021</v>
      </c>
      <c r="H311" s="39" t="n">
        <v>0</v>
      </c>
      <c r="I311" s="78" t="s">
        <v>21</v>
      </c>
      <c r="J311" s="39" t="n">
        <v>2017</v>
      </c>
      <c r="K311" s="39" t="n">
        <v>10</v>
      </c>
      <c r="L311" s="39" t="n">
        <v>21</v>
      </c>
      <c r="M311" s="39" t="n">
        <v>18</v>
      </c>
      <c r="N311" s="39" t="n">
        <v>39</v>
      </c>
      <c r="O311" s="39" t="n">
        <v>52</v>
      </c>
      <c r="P311" s="39" t="n">
        <v>431</v>
      </c>
      <c r="Q311" s="39" t="n">
        <v>1</v>
      </c>
      <c r="R311" s="39" t="s">
        <v>1</v>
      </c>
      <c r="S311" s="39" t="s">
        <v>2</v>
      </c>
    </row>
    <row r="312" customFormat="false" ht="15" hidden="false" customHeight="false" outlineLevel="0" collapsed="false">
      <c r="A312" s="36" t="s">
        <v>184</v>
      </c>
      <c r="C312" s="48" t="n">
        <f aca="false">IF(F312=F311,C311,IF(F312=(F311+10),C311,(C311+10)))</f>
        <v>580</v>
      </c>
      <c r="D312" s="38" t="s">
        <v>261</v>
      </c>
      <c r="E312" s="50" t="n">
        <v>40</v>
      </c>
      <c r="F312" s="39" t="n">
        <f aca="false">O312+(N312*60)+(M312*3600)</f>
        <v>67192</v>
      </c>
      <c r="G312" s="39" t="str">
        <f aca="false">CONCATENATE(J312,K312,L312)</f>
        <v>20171021</v>
      </c>
      <c r="H312" s="39" t="n">
        <v>0</v>
      </c>
      <c r="I312" s="78" t="s">
        <v>21</v>
      </c>
      <c r="J312" s="39" t="n">
        <v>2017</v>
      </c>
      <c r="K312" s="39" t="n">
        <v>10</v>
      </c>
      <c r="L312" s="39" t="n">
        <v>21</v>
      </c>
      <c r="M312" s="39" t="n">
        <v>18</v>
      </c>
      <c r="N312" s="39" t="n">
        <v>39</v>
      </c>
      <c r="O312" s="39" t="n">
        <v>52</v>
      </c>
      <c r="P312" s="39" t="n">
        <v>440</v>
      </c>
      <c r="Q312" s="39" t="n">
        <v>1</v>
      </c>
      <c r="R312" s="39" t="s">
        <v>1</v>
      </c>
      <c r="S312" s="39" t="s">
        <v>2</v>
      </c>
    </row>
    <row r="313" customFormat="false" ht="15" hidden="false" customHeight="false" outlineLevel="0" collapsed="false">
      <c r="A313" s="36" t="s">
        <v>184</v>
      </c>
      <c r="C313" s="48" t="n">
        <f aca="false">IF(F313=F312,C312,IF(F313=(F312+10),C312,(C312+10)))</f>
        <v>580</v>
      </c>
      <c r="D313" s="38" t="s">
        <v>261</v>
      </c>
      <c r="E313" s="50" t="n">
        <v>50</v>
      </c>
      <c r="F313" s="39" t="n">
        <f aca="false">O313+(N313*60)+(M313*3600)</f>
        <v>67192</v>
      </c>
      <c r="G313" s="39" t="str">
        <f aca="false">CONCATENATE(J313,K313,L313)</f>
        <v>20171021</v>
      </c>
      <c r="H313" s="39" t="n">
        <v>0</v>
      </c>
      <c r="I313" s="78" t="s">
        <v>21</v>
      </c>
      <c r="J313" s="39" t="n">
        <v>2017</v>
      </c>
      <c r="K313" s="39" t="n">
        <v>10</v>
      </c>
      <c r="L313" s="39" t="n">
        <v>21</v>
      </c>
      <c r="M313" s="39" t="n">
        <v>18</v>
      </c>
      <c r="N313" s="39" t="n">
        <v>39</v>
      </c>
      <c r="O313" s="39" t="n">
        <v>52</v>
      </c>
      <c r="P313" s="39" t="n">
        <v>444</v>
      </c>
      <c r="Q313" s="39" t="n">
        <v>1</v>
      </c>
      <c r="R313" s="39" t="s">
        <v>1</v>
      </c>
      <c r="S313" s="39" t="s">
        <v>2</v>
      </c>
    </row>
    <row r="314" customFormat="false" ht="15" hidden="false" customHeight="false" outlineLevel="0" collapsed="false">
      <c r="A314" s="36" t="s">
        <v>184</v>
      </c>
      <c r="C314" s="48" t="n">
        <f aca="false">IF(F314=F313,C313,IF(F314=(F313+10),C313,(C313+10)))</f>
        <v>580</v>
      </c>
      <c r="D314" s="38" t="s">
        <v>261</v>
      </c>
      <c r="E314" s="50" t="n">
        <v>60</v>
      </c>
      <c r="F314" s="39" t="n">
        <f aca="false">O314+(N314*60)+(M314*3600)</f>
        <v>67192</v>
      </c>
      <c r="G314" s="39" t="str">
        <f aca="false">CONCATENATE(J314,K314,L314)</f>
        <v>20171021</v>
      </c>
      <c r="H314" s="39" t="n">
        <v>0</v>
      </c>
      <c r="I314" s="78" t="s">
        <v>21</v>
      </c>
      <c r="J314" s="39" t="n">
        <v>2017</v>
      </c>
      <c r="K314" s="39" t="n">
        <v>10</v>
      </c>
      <c r="L314" s="39" t="n">
        <v>21</v>
      </c>
      <c r="M314" s="39" t="n">
        <v>18</v>
      </c>
      <c r="N314" s="39" t="n">
        <v>39</v>
      </c>
      <c r="O314" s="39" t="n">
        <v>52</v>
      </c>
      <c r="P314" s="39" t="n">
        <v>467</v>
      </c>
      <c r="Q314" s="39" t="n">
        <v>1</v>
      </c>
      <c r="R314" s="39" t="s">
        <v>1</v>
      </c>
      <c r="S314" s="39" t="s">
        <v>2</v>
      </c>
    </row>
    <row r="315" customFormat="false" ht="15" hidden="false" customHeight="false" outlineLevel="0" collapsed="false">
      <c r="A315" s="36" t="s">
        <v>184</v>
      </c>
      <c r="C315" s="48" t="n">
        <f aca="false">IF(F315=F314,C314,IF(F315=(F314+10),C314,(C314+10)))</f>
        <v>580</v>
      </c>
      <c r="D315" s="38" t="s">
        <v>261</v>
      </c>
      <c r="E315" s="50" t="n">
        <v>70</v>
      </c>
      <c r="F315" s="39" t="n">
        <f aca="false">O315+(N315*60)+(M315*3600)</f>
        <v>67192</v>
      </c>
      <c r="G315" s="39" t="str">
        <f aca="false">CONCATENATE(J315,K315,L315)</f>
        <v>20171021</v>
      </c>
      <c r="H315" s="39" t="n">
        <v>0</v>
      </c>
      <c r="I315" s="78" t="s">
        <v>21</v>
      </c>
      <c r="J315" s="39" t="n">
        <v>2017</v>
      </c>
      <c r="K315" s="39" t="n">
        <v>10</v>
      </c>
      <c r="L315" s="39" t="n">
        <v>21</v>
      </c>
      <c r="M315" s="39" t="n">
        <v>18</v>
      </c>
      <c r="N315" s="39" t="n">
        <v>39</v>
      </c>
      <c r="O315" s="39" t="n">
        <v>52</v>
      </c>
      <c r="P315" s="39" t="n">
        <v>491</v>
      </c>
      <c r="Q315" s="39" t="n">
        <v>1</v>
      </c>
      <c r="R315" s="39" t="s">
        <v>1</v>
      </c>
      <c r="S315" s="39" t="s">
        <v>2</v>
      </c>
    </row>
    <row r="316" customFormat="false" ht="15" hidden="false" customHeight="false" outlineLevel="0" collapsed="false">
      <c r="A316" s="36" t="s">
        <v>184</v>
      </c>
      <c r="C316" s="48" t="n">
        <f aca="false">IF(F316=F315,C315,IF(F316=(F315+10),C315,(C315+10)))</f>
        <v>580</v>
      </c>
      <c r="D316" s="38" t="s">
        <v>261</v>
      </c>
      <c r="E316" s="50" t="n">
        <v>80</v>
      </c>
      <c r="F316" s="39" t="n">
        <f aca="false">O316+(N316*60)+(M316*3600)</f>
        <v>67192</v>
      </c>
      <c r="G316" s="39" t="str">
        <f aca="false">CONCATENATE(J316,K316,L316)</f>
        <v>20171021</v>
      </c>
      <c r="H316" s="39" t="n">
        <v>0</v>
      </c>
      <c r="I316" s="78" t="s">
        <v>21</v>
      </c>
      <c r="J316" s="39" t="n">
        <v>2017</v>
      </c>
      <c r="K316" s="39" t="n">
        <v>10</v>
      </c>
      <c r="L316" s="39" t="n">
        <v>21</v>
      </c>
      <c r="M316" s="39" t="n">
        <v>18</v>
      </c>
      <c r="N316" s="39" t="n">
        <v>39</v>
      </c>
      <c r="O316" s="39" t="n">
        <v>52</v>
      </c>
      <c r="P316" s="39" t="n">
        <v>514</v>
      </c>
      <c r="Q316" s="39" t="n">
        <v>1</v>
      </c>
      <c r="R316" s="39" t="s">
        <v>1</v>
      </c>
      <c r="S316" s="39" t="s">
        <v>2</v>
      </c>
    </row>
    <row r="317" customFormat="false" ht="15" hidden="false" customHeight="false" outlineLevel="0" collapsed="false">
      <c r="A317" s="36" t="s">
        <v>184</v>
      </c>
      <c r="C317" s="48" t="n">
        <f aca="false">IF(F317=F316,C316,IF(F317=(F316+10),C316,(C316+10)))</f>
        <v>580</v>
      </c>
      <c r="D317" s="38" t="s">
        <v>261</v>
      </c>
      <c r="E317" s="50" t="n">
        <v>90</v>
      </c>
      <c r="F317" s="39" t="n">
        <f aca="false">O317+(N317*60)+(M317*3600)</f>
        <v>67192</v>
      </c>
      <c r="G317" s="82" t="str">
        <f aca="false">CONCATENATE(J317,K317,L317)</f>
        <v>20171021</v>
      </c>
      <c r="H317" s="82" t="n">
        <v>0</v>
      </c>
      <c r="I317" s="82" t="s">
        <v>16</v>
      </c>
      <c r="J317" s="82" t="n">
        <v>2017</v>
      </c>
      <c r="K317" s="82" t="n">
        <v>10</v>
      </c>
      <c r="L317" s="82" t="n">
        <v>21</v>
      </c>
      <c r="M317" s="82" t="n">
        <v>18</v>
      </c>
      <c r="N317" s="82" t="n">
        <v>39</v>
      </c>
      <c r="O317" s="82" t="n">
        <v>52</v>
      </c>
      <c r="P317" s="82" t="n">
        <v>677</v>
      </c>
      <c r="Q317" s="82"/>
      <c r="R317" s="82" t="s">
        <v>1</v>
      </c>
      <c r="S317" s="82" t="s">
        <v>2</v>
      </c>
      <c r="T317" s="82"/>
    </row>
    <row r="318" customFormat="false" ht="15" hidden="false" customHeight="false" outlineLevel="0" collapsed="false">
      <c r="A318" s="36" t="s">
        <v>184</v>
      </c>
      <c r="C318" s="48" t="n">
        <f aca="false">IF(F318=F317,C317,IF(F318=(F317+10),C317,(C317+10)))</f>
        <v>580</v>
      </c>
      <c r="D318" s="38" t="s">
        <v>261</v>
      </c>
      <c r="E318" s="50" t="n">
        <v>100</v>
      </c>
      <c r="F318" s="39" t="n">
        <f aca="false">O318+(N318*60)+(M318*3600)</f>
        <v>67192</v>
      </c>
      <c r="G318" s="39" t="str">
        <f aca="false">CONCATENATE(J318,K318,L318)</f>
        <v>20171021</v>
      </c>
      <c r="H318" s="39" t="n">
        <v>11</v>
      </c>
      <c r="I318" s="39" t="s">
        <v>23</v>
      </c>
      <c r="J318" s="39" t="n">
        <v>2017</v>
      </c>
      <c r="K318" s="39" t="n">
        <v>10</v>
      </c>
      <c r="L318" s="39" t="n">
        <v>21</v>
      </c>
      <c r="M318" s="39" t="n">
        <v>18</v>
      </c>
      <c r="N318" s="39" t="n">
        <v>39</v>
      </c>
      <c r="O318" s="39" t="n">
        <v>52</v>
      </c>
      <c r="P318" s="39" t="n">
        <v>694</v>
      </c>
      <c r="Q318" s="39" t="n">
        <v>1</v>
      </c>
      <c r="R318" s="39" t="s">
        <v>1</v>
      </c>
      <c r="S318" s="39" t="s">
        <v>2</v>
      </c>
    </row>
    <row r="319" customFormat="false" ht="15" hidden="false" customHeight="false" outlineLevel="0" collapsed="false">
      <c r="A319" s="36" t="s">
        <v>184</v>
      </c>
      <c r="C319" s="48" t="n">
        <f aca="false">IF(F319=F318,C318,IF(F319=(F318+10),C318,(C318+10)))</f>
        <v>580</v>
      </c>
      <c r="D319" s="38" t="s">
        <v>261</v>
      </c>
      <c r="E319" s="50" t="n">
        <v>110</v>
      </c>
      <c r="F319" s="39" t="n">
        <f aca="false">O319+(N319*60)+(M319*3600)</f>
        <v>67192</v>
      </c>
      <c r="G319" s="39" t="str">
        <f aca="false">CONCATENATE(J319,K319,L319)</f>
        <v>20171021</v>
      </c>
      <c r="H319" s="39" t="n">
        <v>11</v>
      </c>
      <c r="I319" s="39" t="s">
        <v>23</v>
      </c>
      <c r="J319" s="39" t="n">
        <v>2017</v>
      </c>
      <c r="K319" s="39" t="n">
        <v>10</v>
      </c>
      <c r="L319" s="39" t="n">
        <v>21</v>
      </c>
      <c r="M319" s="39" t="n">
        <v>18</v>
      </c>
      <c r="N319" s="39" t="n">
        <v>39</v>
      </c>
      <c r="O319" s="39" t="n">
        <v>52</v>
      </c>
      <c r="P319" s="39" t="n">
        <v>749</v>
      </c>
      <c r="Q319" s="39" t="n">
        <v>1</v>
      </c>
      <c r="R319" s="39" t="s">
        <v>1</v>
      </c>
      <c r="S319" s="39" t="s">
        <v>2</v>
      </c>
    </row>
    <row r="320" customFormat="false" ht="15" hidden="false" customHeight="false" outlineLevel="0" collapsed="false">
      <c r="A320" s="36" t="s">
        <v>184</v>
      </c>
      <c r="C320" s="48" t="n">
        <f aca="false">IF(F320=F319,C319,IF(F320=(F319+10),C319,(C319+10)))</f>
        <v>580</v>
      </c>
      <c r="D320" s="38" t="s">
        <v>261</v>
      </c>
      <c r="E320" s="50" t="n">
        <v>120</v>
      </c>
      <c r="F320" s="39" t="n">
        <f aca="false">O320+(N320*60)+(M320*3600)</f>
        <v>67192</v>
      </c>
      <c r="G320" s="39" t="str">
        <f aca="false">CONCATENATE(J320,K320,L320)</f>
        <v>20171021</v>
      </c>
      <c r="H320" s="39" t="n">
        <v>0</v>
      </c>
      <c r="I320" s="39" t="s">
        <v>16</v>
      </c>
      <c r="J320" s="39" t="n">
        <v>2017</v>
      </c>
      <c r="K320" s="39" t="n">
        <v>10</v>
      </c>
      <c r="L320" s="39" t="n">
        <v>21</v>
      </c>
      <c r="M320" s="39" t="n">
        <v>18</v>
      </c>
      <c r="N320" s="39" t="n">
        <v>39</v>
      </c>
      <c r="O320" s="39" t="n">
        <v>52</v>
      </c>
      <c r="P320" s="39" t="n">
        <v>774</v>
      </c>
      <c r="R320" s="39" t="s">
        <v>1</v>
      </c>
      <c r="S320" s="39" t="s">
        <v>2</v>
      </c>
    </row>
    <row r="321" customFormat="false" ht="15" hidden="false" customHeight="false" outlineLevel="0" collapsed="false">
      <c r="A321" s="36" t="s">
        <v>184</v>
      </c>
      <c r="C321" s="48" t="n">
        <f aca="false">IF(F321=F320,C320,IF(F321=(F320+10),C320,(C320+10)))</f>
        <v>580</v>
      </c>
      <c r="D321" s="38" t="s">
        <v>261</v>
      </c>
      <c r="E321" s="50" t="n">
        <v>130</v>
      </c>
      <c r="F321" s="39" t="n">
        <f aca="false">O321+(N321*60)+(M321*3600)</f>
        <v>67192</v>
      </c>
      <c r="G321" s="39" t="str">
        <f aca="false">CONCATENATE(J321,K321,L321)</f>
        <v>20171021</v>
      </c>
      <c r="H321" s="39" t="n">
        <v>3</v>
      </c>
      <c r="I321" s="39" t="s">
        <v>23</v>
      </c>
      <c r="J321" s="39" t="n">
        <v>2017</v>
      </c>
      <c r="K321" s="39" t="n">
        <v>10</v>
      </c>
      <c r="L321" s="39" t="n">
        <v>21</v>
      </c>
      <c r="M321" s="39" t="n">
        <v>18</v>
      </c>
      <c r="N321" s="39" t="n">
        <v>39</v>
      </c>
      <c r="O321" s="39" t="n">
        <v>52</v>
      </c>
      <c r="P321" s="39" t="n">
        <v>780</v>
      </c>
      <c r="Q321" s="39" t="n">
        <v>1</v>
      </c>
      <c r="R321" s="39" t="s">
        <v>1</v>
      </c>
      <c r="S321" s="39" t="s">
        <v>2</v>
      </c>
    </row>
    <row r="322" customFormat="false" ht="15" hidden="false" customHeight="false" outlineLevel="0" collapsed="false">
      <c r="A322" s="36" t="s">
        <v>184</v>
      </c>
      <c r="C322" s="48" t="n">
        <f aca="false">IF(F322=F321,C321,IF(F322=(F321+10),C321,(C321+10)))</f>
        <v>580</v>
      </c>
      <c r="D322" s="38" t="s">
        <v>261</v>
      </c>
      <c r="E322" s="50" t="n">
        <v>140</v>
      </c>
      <c r="F322" s="39" t="n">
        <f aca="false">O322+(N322*60)+(M322*3600)</f>
        <v>67192</v>
      </c>
      <c r="G322" s="39" t="str">
        <f aca="false">CONCATENATE(J322,K322,L322)</f>
        <v>20171021</v>
      </c>
      <c r="H322" s="39" t="n">
        <v>0</v>
      </c>
      <c r="I322" s="39" t="s">
        <v>16</v>
      </c>
      <c r="J322" s="39" t="n">
        <v>2017</v>
      </c>
      <c r="K322" s="39" t="n">
        <v>10</v>
      </c>
      <c r="L322" s="39" t="n">
        <v>21</v>
      </c>
      <c r="M322" s="39" t="n">
        <v>18</v>
      </c>
      <c r="N322" s="39" t="n">
        <v>39</v>
      </c>
      <c r="O322" s="39" t="n">
        <v>52</v>
      </c>
      <c r="P322" s="39" t="n">
        <v>825</v>
      </c>
      <c r="R322" s="39" t="s">
        <v>1</v>
      </c>
      <c r="S322" s="39" t="s">
        <v>2</v>
      </c>
    </row>
    <row r="323" customFormat="false" ht="15" hidden="false" customHeight="false" outlineLevel="0" collapsed="false">
      <c r="A323" s="36" t="s">
        <v>184</v>
      </c>
      <c r="C323" s="48" t="n">
        <f aca="false">IF(F323=F322,C322,IF(F323=(F322+10),C322,(C322+10)))</f>
        <v>590</v>
      </c>
      <c r="D323" s="79" t="s">
        <v>262</v>
      </c>
      <c r="E323" s="50" t="n">
        <f aca="false">IF(C322=C323,IF(AND(I323&lt;&gt;"M",I323&lt;&gt;"m-up"),E322+10,E322),10)</f>
        <v>10</v>
      </c>
      <c r="F323" s="52" t="n">
        <f aca="false">O323+(N323*60)+(M323*3600)</f>
        <v>67315</v>
      </c>
      <c r="G323" s="52" t="str">
        <f aca="false">CONCATENATE(J323,K323,L323)</f>
        <v>20171021</v>
      </c>
      <c r="H323" s="52" t="n">
        <v>320</v>
      </c>
      <c r="I323" s="52" t="s">
        <v>17</v>
      </c>
      <c r="J323" s="52" t="n">
        <v>2017</v>
      </c>
      <c r="K323" s="52" t="n">
        <v>10</v>
      </c>
      <c r="L323" s="52" t="n">
        <v>21</v>
      </c>
      <c r="M323" s="52" t="n">
        <v>18</v>
      </c>
      <c r="N323" s="52" t="n">
        <v>41</v>
      </c>
      <c r="O323" s="52" t="n">
        <v>55</v>
      </c>
      <c r="P323" s="52" t="n">
        <v>434</v>
      </c>
      <c r="Q323" s="52" t="n">
        <v>1</v>
      </c>
      <c r="R323" s="52" t="s">
        <v>1</v>
      </c>
      <c r="S323" s="52" t="s">
        <v>2</v>
      </c>
      <c r="T323" s="52"/>
      <c r="U323" s="53" t="s">
        <v>35</v>
      </c>
    </row>
    <row r="324" customFormat="false" ht="15" hidden="false" customHeight="false" outlineLevel="0" collapsed="false">
      <c r="A324" s="36" t="s">
        <v>184</v>
      </c>
      <c r="C324" s="48" t="n">
        <v>590</v>
      </c>
      <c r="D324" s="79" t="s">
        <v>262</v>
      </c>
      <c r="E324" s="50" t="n">
        <v>20</v>
      </c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3"/>
    </row>
    <row r="325" customFormat="false" ht="15" hidden="false" customHeight="false" outlineLevel="0" collapsed="false">
      <c r="A325" s="36" t="s">
        <v>184</v>
      </c>
      <c r="C325" s="48" t="n">
        <f aca="false">IF(F325=F323,C323,IF(F325=(F323+10),C323,(C323+10)))</f>
        <v>590</v>
      </c>
      <c r="D325" s="95" t="s">
        <v>262</v>
      </c>
      <c r="E325" s="50" t="n">
        <v>30</v>
      </c>
      <c r="F325" s="96" t="n">
        <f aca="false">O325+(N325*60)+(M325*3600)</f>
        <v>67315</v>
      </c>
      <c r="G325" s="96" t="str">
        <f aca="false">CONCATENATE(J325,K325,L325)</f>
        <v>20171021</v>
      </c>
      <c r="H325" s="96" t="n">
        <v>0</v>
      </c>
      <c r="I325" s="97" t="s">
        <v>21</v>
      </c>
      <c r="J325" s="96" t="n">
        <v>2017</v>
      </c>
      <c r="K325" s="96" t="n">
        <v>10</v>
      </c>
      <c r="L325" s="96" t="n">
        <v>21</v>
      </c>
      <c r="M325" s="96" t="n">
        <v>18</v>
      </c>
      <c r="N325" s="96" t="n">
        <v>41</v>
      </c>
      <c r="O325" s="96" t="n">
        <v>55</v>
      </c>
      <c r="P325" s="96" t="n">
        <v>527</v>
      </c>
      <c r="Q325" s="96" t="n">
        <v>1</v>
      </c>
      <c r="R325" s="96" t="s">
        <v>1</v>
      </c>
      <c r="S325" s="96" t="s">
        <v>2</v>
      </c>
      <c r="T325" s="96"/>
      <c r="U325" s="40" t="s">
        <v>36</v>
      </c>
    </row>
    <row r="326" customFormat="false" ht="15" hidden="false" customHeight="false" outlineLevel="0" collapsed="false">
      <c r="A326" s="36" t="s">
        <v>184</v>
      </c>
      <c r="C326" s="48" t="n">
        <v>590</v>
      </c>
      <c r="D326" s="79" t="s">
        <v>262</v>
      </c>
      <c r="E326" s="50" t="n">
        <v>40</v>
      </c>
      <c r="F326" s="96"/>
      <c r="G326" s="96"/>
      <c r="H326" s="96"/>
      <c r="I326" s="97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</row>
    <row r="327" customFormat="false" ht="15" hidden="false" customHeight="false" outlineLevel="0" collapsed="false">
      <c r="A327" s="36" t="s">
        <v>184</v>
      </c>
      <c r="C327" s="48" t="n">
        <v>590</v>
      </c>
      <c r="D327" s="79" t="s">
        <v>262</v>
      </c>
      <c r="E327" s="50" t="n">
        <v>50</v>
      </c>
      <c r="F327" s="96"/>
      <c r="G327" s="96"/>
      <c r="H327" s="96"/>
      <c r="I327" s="97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</row>
    <row r="328" customFormat="false" ht="15" hidden="false" customHeight="false" outlineLevel="0" collapsed="false">
      <c r="A328" s="36" t="s">
        <v>184</v>
      </c>
      <c r="C328" s="48" t="n">
        <v>590</v>
      </c>
      <c r="D328" s="79" t="s">
        <v>262</v>
      </c>
      <c r="E328" s="50" t="n">
        <v>60</v>
      </c>
      <c r="F328" s="96"/>
      <c r="G328" s="96"/>
      <c r="H328" s="96"/>
      <c r="I328" s="97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</row>
    <row r="329" customFormat="false" ht="15" hidden="false" customHeight="false" outlineLevel="0" collapsed="false">
      <c r="A329" s="36" t="s">
        <v>184</v>
      </c>
      <c r="C329" s="48" t="n">
        <v>590</v>
      </c>
      <c r="D329" s="79" t="s">
        <v>262</v>
      </c>
      <c r="E329" s="50" t="n">
        <v>70</v>
      </c>
      <c r="F329" s="96"/>
      <c r="G329" s="96"/>
      <c r="H329" s="96"/>
      <c r="I329" s="97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</row>
    <row r="330" customFormat="false" ht="15" hidden="false" customHeight="false" outlineLevel="0" collapsed="false">
      <c r="A330" s="36" t="s">
        <v>184</v>
      </c>
      <c r="B330" s="68"/>
      <c r="C330" s="48" t="n">
        <f aca="false">IF(F330=F325,C325,IF(F330=(F325+10),C325,(C325+10)))</f>
        <v>600</v>
      </c>
      <c r="D330" s="69" t="s">
        <v>263</v>
      </c>
      <c r="E330" s="50" t="n">
        <f aca="false">IF(C325=C330,IF(AND(I330&lt;&gt;"M",I330&lt;&gt;"m-up"),E325+10,E325),10)</f>
        <v>10</v>
      </c>
      <c r="F330" s="70" t="n">
        <f aca="false">O330+(N330*60)+(M330*3600)</f>
        <v>67587</v>
      </c>
      <c r="G330" s="70" t="str">
        <f aca="false">CONCATENATE(J330,K330,L330)</f>
        <v>20171021</v>
      </c>
      <c r="H330" s="70" t="n">
        <v>228</v>
      </c>
      <c r="I330" s="70" t="s">
        <v>0</v>
      </c>
      <c r="J330" s="70" t="n">
        <v>2017</v>
      </c>
      <c r="K330" s="70" t="n">
        <v>10</v>
      </c>
      <c r="L330" s="70" t="n">
        <v>21</v>
      </c>
      <c r="M330" s="70" t="n">
        <v>18</v>
      </c>
      <c r="N330" s="70" t="n">
        <v>46</v>
      </c>
      <c r="O330" s="70" t="n">
        <v>27</v>
      </c>
      <c r="P330" s="70" t="n">
        <v>321</v>
      </c>
      <c r="Q330" s="70" t="n">
        <v>1</v>
      </c>
      <c r="R330" s="70" t="s">
        <v>29</v>
      </c>
      <c r="S330" s="70" t="s">
        <v>2</v>
      </c>
      <c r="T330" s="70"/>
      <c r="U330" s="98" t="s">
        <v>264</v>
      </c>
      <c r="V330" s="40" t="s">
        <v>265</v>
      </c>
      <c r="W330" s="99" t="n">
        <v>-26.2297</v>
      </c>
      <c r="X330" s="99" t="n">
        <v>28.0729</v>
      </c>
      <c r="Y330" s="40" t="n">
        <v>52</v>
      </c>
      <c r="WH330" s="71"/>
      <c r="WI330" s="71"/>
      <c r="WJ330" s="71"/>
      <c r="WK330" s="71"/>
      <c r="WL330" s="71"/>
      <c r="WM330" s="71"/>
      <c r="WN330" s="71"/>
      <c r="WO330" s="71"/>
      <c r="WP330" s="71"/>
      <c r="WQ330" s="71"/>
      <c r="WR330" s="71"/>
      <c r="WS330" s="71"/>
      <c r="WT330" s="71"/>
      <c r="WU330" s="71"/>
      <c r="WV330" s="71"/>
      <c r="WW330" s="71"/>
      <c r="WX330" s="71"/>
      <c r="WY330" s="71"/>
      <c r="WZ330" s="71"/>
      <c r="XA330" s="71"/>
      <c r="XB330" s="71"/>
      <c r="XC330" s="71"/>
      <c r="XD330" s="71"/>
      <c r="XE330" s="71"/>
      <c r="XF330" s="71"/>
      <c r="XG330" s="71"/>
      <c r="XH330" s="71"/>
      <c r="XI330" s="71"/>
      <c r="XJ330" s="71"/>
      <c r="XK330" s="71"/>
      <c r="XL330" s="71"/>
      <c r="XM330" s="71"/>
      <c r="XN330" s="71"/>
      <c r="XO330" s="71"/>
      <c r="XP330" s="71"/>
      <c r="XQ330" s="71"/>
      <c r="XR330" s="71"/>
      <c r="XS330" s="71"/>
      <c r="XT330" s="71"/>
      <c r="XU330" s="71"/>
      <c r="XV330" s="71"/>
      <c r="XW330" s="71"/>
      <c r="XX330" s="71"/>
      <c r="XY330" s="71"/>
      <c r="XZ330" s="71"/>
      <c r="YA330" s="71"/>
      <c r="YB330" s="71"/>
      <c r="YC330" s="71"/>
      <c r="YD330" s="71"/>
      <c r="YE330" s="71"/>
      <c r="YF330" s="71"/>
      <c r="YG330" s="71"/>
      <c r="YH330" s="71"/>
      <c r="YI330" s="71"/>
      <c r="YJ330" s="71"/>
      <c r="YK330" s="71"/>
      <c r="YL330" s="71"/>
      <c r="YM330" s="71"/>
      <c r="YN330" s="71"/>
      <c r="YO330" s="71"/>
      <c r="YP330" s="71"/>
      <c r="YQ330" s="71"/>
      <c r="YR330" s="71"/>
      <c r="YS330" s="71"/>
      <c r="YT330" s="71"/>
      <c r="YU330" s="71"/>
      <c r="YV330" s="71"/>
      <c r="YW330" s="71"/>
      <c r="YX330" s="71"/>
      <c r="YY330" s="71"/>
      <c r="YZ330" s="71"/>
      <c r="ZA330" s="71"/>
      <c r="ZB330" s="71"/>
      <c r="ZC330" s="71"/>
      <c r="ZD330" s="71"/>
      <c r="ZE330" s="71"/>
      <c r="ZF330" s="71"/>
      <c r="ZG330" s="71"/>
      <c r="ZH330" s="71"/>
      <c r="ZI330" s="71"/>
      <c r="ZJ330" s="71"/>
      <c r="ZK330" s="71"/>
      <c r="ZL330" s="71"/>
      <c r="ZM330" s="71"/>
      <c r="ZN330" s="71"/>
      <c r="ZO330" s="71"/>
      <c r="ZP330" s="71"/>
      <c r="ZQ330" s="71"/>
      <c r="ZR330" s="71"/>
      <c r="ZS330" s="71"/>
      <c r="ZT330" s="71"/>
      <c r="ZU330" s="71"/>
      <c r="ZV330" s="71"/>
      <c r="ZW330" s="71"/>
      <c r="ZX330" s="71"/>
      <c r="ZY330" s="71"/>
      <c r="ZZ330" s="71"/>
      <c r="AAA330" s="71"/>
      <c r="AAB330" s="71"/>
      <c r="AAC330" s="71"/>
      <c r="AAD330" s="71"/>
      <c r="AAE330" s="71"/>
      <c r="AAF330" s="71"/>
      <c r="AAG330" s="71"/>
      <c r="AAH330" s="71"/>
      <c r="AAI330" s="71"/>
      <c r="AAJ330" s="71"/>
      <c r="AAK330" s="71"/>
      <c r="AAL330" s="71"/>
      <c r="AAM330" s="71"/>
      <c r="AAN330" s="71"/>
      <c r="AAO330" s="71"/>
      <c r="AAP330" s="71"/>
      <c r="AAQ330" s="71"/>
      <c r="AAR330" s="71"/>
      <c r="AAS330" s="71"/>
      <c r="AAT330" s="71"/>
      <c r="AAU330" s="71"/>
      <c r="AAV330" s="71"/>
      <c r="AAW330" s="71"/>
      <c r="AAX330" s="71"/>
      <c r="AAY330" s="71"/>
      <c r="AAZ330" s="71"/>
      <c r="ABA330" s="71"/>
      <c r="ABB330" s="71"/>
      <c r="ABC330" s="71"/>
      <c r="ABD330" s="71"/>
      <c r="ABE330" s="71"/>
      <c r="ABF330" s="71"/>
      <c r="ABG330" s="71"/>
      <c r="ABH330" s="71"/>
      <c r="ABI330" s="71"/>
      <c r="ABJ330" s="71"/>
      <c r="ABK330" s="71"/>
      <c r="ABL330" s="71"/>
      <c r="ABM330" s="71"/>
      <c r="ABN330" s="71"/>
      <c r="ABO330" s="71"/>
      <c r="ABP330" s="71"/>
      <c r="ABQ330" s="71"/>
      <c r="ABR330" s="71"/>
      <c r="ABS330" s="71"/>
      <c r="ABT330" s="71"/>
      <c r="ABU330" s="71"/>
      <c r="ABV330" s="71"/>
      <c r="ABW330" s="71"/>
      <c r="ABX330" s="71"/>
      <c r="ABY330" s="71"/>
      <c r="ABZ330" s="71"/>
      <c r="ACA330" s="71"/>
      <c r="ACB330" s="71"/>
      <c r="ACC330" s="71"/>
      <c r="ACD330" s="71"/>
      <c r="ACE330" s="71"/>
      <c r="ACF330" s="71"/>
      <c r="ACG330" s="71"/>
      <c r="ACH330" s="71"/>
      <c r="ACI330" s="71"/>
      <c r="ACJ330" s="71"/>
      <c r="ACK330" s="71"/>
      <c r="ACL330" s="71"/>
      <c r="ACM330" s="71"/>
      <c r="ACN330" s="71"/>
      <c r="ACO330" s="71"/>
      <c r="ACP330" s="71"/>
      <c r="ACQ330" s="71"/>
      <c r="ACR330" s="71"/>
      <c r="ACS330" s="71"/>
      <c r="ACT330" s="71"/>
      <c r="ACU330" s="71"/>
      <c r="ACV330" s="71"/>
      <c r="ACW330" s="71"/>
      <c r="ACX330" s="71"/>
      <c r="ACY330" s="71"/>
      <c r="ACZ330" s="71"/>
      <c r="ADA330" s="71"/>
      <c r="ADB330" s="71"/>
      <c r="ADC330" s="71"/>
      <c r="ADD330" s="71"/>
      <c r="ADE330" s="71"/>
      <c r="ADF330" s="71"/>
      <c r="ADG330" s="71"/>
      <c r="ADH330" s="71"/>
      <c r="ADI330" s="71"/>
      <c r="ADJ330" s="71"/>
      <c r="ADK330" s="71"/>
      <c r="ADL330" s="71"/>
      <c r="ADM330" s="71"/>
      <c r="ADN330" s="71"/>
      <c r="ADO330" s="71"/>
      <c r="ADP330" s="71"/>
      <c r="ADQ330" s="71"/>
      <c r="ADR330" s="71"/>
      <c r="ADS330" s="71"/>
      <c r="ADT330" s="71"/>
      <c r="ADU330" s="71"/>
      <c r="ADV330" s="71"/>
      <c r="ADW330" s="71"/>
      <c r="ADX330" s="71"/>
      <c r="ADY330" s="71"/>
      <c r="ADZ330" s="71"/>
      <c r="AEA330" s="71"/>
      <c r="AEB330" s="71"/>
      <c r="AEC330" s="71"/>
      <c r="AED330" s="71"/>
      <c r="AEE330" s="71"/>
      <c r="AEF330" s="71"/>
      <c r="AEG330" s="71"/>
      <c r="AEH330" s="71"/>
      <c r="AEI330" s="71"/>
      <c r="AEJ330" s="71"/>
      <c r="AEK330" s="71"/>
      <c r="AEL330" s="71"/>
      <c r="AEM330" s="71"/>
      <c r="AEN330" s="71"/>
      <c r="AEO330" s="71"/>
      <c r="AEP330" s="71"/>
      <c r="AEQ330" s="71"/>
      <c r="AER330" s="71"/>
      <c r="AES330" s="71"/>
      <c r="AET330" s="71"/>
      <c r="AEU330" s="71"/>
      <c r="AEV330" s="71"/>
      <c r="AEW330" s="71"/>
      <c r="AEX330" s="71"/>
      <c r="AEY330" s="71"/>
      <c r="AEZ330" s="71"/>
      <c r="AFA330" s="71"/>
      <c r="AFB330" s="71"/>
      <c r="AFC330" s="71"/>
      <c r="AFD330" s="71"/>
      <c r="AFE330" s="71"/>
      <c r="AFF330" s="71"/>
      <c r="AFG330" s="71"/>
      <c r="AFH330" s="71"/>
      <c r="AFI330" s="71"/>
      <c r="AFJ330" s="71"/>
      <c r="AFK330" s="71"/>
      <c r="AFL330" s="71"/>
      <c r="AFM330" s="71"/>
      <c r="AFN330" s="71"/>
      <c r="AFO330" s="71"/>
      <c r="AFP330" s="71"/>
      <c r="AFQ330" s="71"/>
      <c r="AFR330" s="71"/>
      <c r="AFS330" s="71"/>
      <c r="AFT330" s="71"/>
      <c r="AFU330" s="71"/>
      <c r="AFV330" s="71"/>
      <c r="AFW330" s="71"/>
      <c r="AFX330" s="71"/>
      <c r="AFY330" s="71"/>
      <c r="AFZ330" s="71"/>
      <c r="AGA330" s="71"/>
      <c r="AGB330" s="71"/>
      <c r="AGC330" s="71"/>
      <c r="AGD330" s="71"/>
      <c r="AGE330" s="71"/>
      <c r="AGF330" s="71"/>
      <c r="AGG330" s="71"/>
      <c r="AGH330" s="71"/>
      <c r="AGI330" s="71"/>
      <c r="AGJ330" s="71"/>
      <c r="AGK330" s="71"/>
      <c r="AGL330" s="71"/>
      <c r="AGM330" s="71"/>
      <c r="AGN330" s="71"/>
      <c r="AGO330" s="71"/>
      <c r="AGP330" s="71"/>
      <c r="AGQ330" s="71"/>
      <c r="AGR330" s="71"/>
      <c r="AGS330" s="71"/>
      <c r="AGT330" s="71"/>
      <c r="AGU330" s="71"/>
      <c r="AGV330" s="71"/>
      <c r="AGW330" s="71"/>
      <c r="AGX330" s="71"/>
      <c r="AGY330" s="71"/>
      <c r="AGZ330" s="71"/>
      <c r="AHA330" s="71"/>
      <c r="AHB330" s="71"/>
      <c r="AHC330" s="71"/>
      <c r="AHD330" s="71"/>
      <c r="AHE330" s="71"/>
      <c r="AHF330" s="71"/>
      <c r="AHG330" s="71"/>
      <c r="AHH330" s="71"/>
      <c r="AHI330" s="71"/>
      <c r="AHJ330" s="71"/>
      <c r="AHK330" s="71"/>
      <c r="AHL330" s="71"/>
      <c r="AHM330" s="71"/>
      <c r="AHN330" s="71"/>
      <c r="AHO330" s="71"/>
      <c r="AHP330" s="71"/>
      <c r="AHQ330" s="71"/>
      <c r="AHR330" s="71"/>
      <c r="AHS330" s="71"/>
      <c r="AHT330" s="71"/>
      <c r="AHU330" s="71"/>
      <c r="AHV330" s="71"/>
      <c r="AHW330" s="71"/>
      <c r="AHX330" s="71"/>
      <c r="AHY330" s="71"/>
      <c r="AHZ330" s="71"/>
      <c r="AIA330" s="71"/>
      <c r="AIB330" s="71"/>
      <c r="AIC330" s="71"/>
      <c r="AID330" s="71"/>
      <c r="AIE330" s="71"/>
      <c r="AIF330" s="71"/>
      <c r="AIG330" s="71"/>
      <c r="AIH330" s="71"/>
      <c r="AII330" s="71"/>
      <c r="AIJ330" s="71"/>
      <c r="AIK330" s="71"/>
      <c r="AIL330" s="71"/>
      <c r="AIM330" s="71"/>
      <c r="AIN330" s="71"/>
      <c r="AIO330" s="71"/>
      <c r="AIP330" s="71"/>
      <c r="AIQ330" s="71"/>
      <c r="AIR330" s="71"/>
      <c r="AIS330" s="71"/>
      <c r="AIT330" s="71"/>
      <c r="AIU330" s="71"/>
      <c r="AIV330" s="71"/>
      <c r="AIW330" s="71"/>
      <c r="AIX330" s="71"/>
      <c r="AIY330" s="71"/>
      <c r="AIZ330" s="71"/>
      <c r="AJA330" s="71"/>
      <c r="AJB330" s="71"/>
      <c r="AJC330" s="71"/>
      <c r="AJD330" s="71"/>
      <c r="AJE330" s="71"/>
      <c r="AJF330" s="71"/>
      <c r="AJG330" s="71"/>
      <c r="AJH330" s="71"/>
      <c r="AJI330" s="71"/>
      <c r="AJJ330" s="71"/>
      <c r="AJK330" s="71"/>
      <c r="AJL330" s="71"/>
      <c r="AJM330" s="71"/>
      <c r="AJN330" s="71"/>
      <c r="AJO330" s="71"/>
      <c r="AJP330" s="71"/>
      <c r="AJQ330" s="71"/>
      <c r="AJR330" s="71"/>
      <c r="AJS330" s="71"/>
      <c r="AJT330" s="71"/>
      <c r="AJU330" s="71"/>
      <c r="AJV330" s="71"/>
      <c r="AJW330" s="71"/>
      <c r="AJX330" s="71"/>
      <c r="AJY330" s="71"/>
      <c r="AJZ330" s="71"/>
      <c r="AKA330" s="71"/>
      <c r="AKB330" s="71"/>
      <c r="AKC330" s="71"/>
      <c r="AKD330" s="71"/>
      <c r="AKE330" s="71"/>
      <c r="AKF330" s="71"/>
      <c r="AKG330" s="71"/>
      <c r="AKH330" s="71"/>
      <c r="AKI330" s="71"/>
      <c r="AKJ330" s="71"/>
      <c r="AKK330" s="71"/>
      <c r="AKL330" s="71"/>
      <c r="AKM330" s="71"/>
      <c r="AKN330" s="71"/>
      <c r="AKO330" s="71"/>
      <c r="AKP330" s="71"/>
      <c r="AKQ330" s="71"/>
      <c r="AKR330" s="71"/>
      <c r="AKS330" s="71"/>
      <c r="AKT330" s="71"/>
      <c r="AKU330" s="71"/>
      <c r="AKV330" s="71"/>
      <c r="AKW330" s="71"/>
      <c r="AKX330" s="71"/>
      <c r="AKY330" s="71"/>
      <c r="AKZ330" s="71"/>
      <c r="ALA330" s="71"/>
      <c r="ALB330" s="71"/>
      <c r="ALC330" s="71"/>
      <c r="ALD330" s="71"/>
      <c r="ALE330" s="71"/>
      <c r="ALF330" s="71"/>
      <c r="ALG330" s="71"/>
      <c r="ALH330" s="71"/>
      <c r="ALI330" s="71"/>
      <c r="ALJ330" s="71"/>
      <c r="ALK330" s="71"/>
      <c r="ALL330" s="71"/>
      <c r="ALM330" s="71"/>
      <c r="ALN330" s="71"/>
      <c r="ALO330" s="71"/>
      <c r="ALP330" s="71"/>
      <c r="ALQ330" s="71"/>
      <c r="ALR330" s="71"/>
      <c r="ALS330" s="71"/>
      <c r="ALT330" s="71"/>
      <c r="ALU330" s="71"/>
      <c r="ALV330" s="71"/>
      <c r="ALW330" s="71"/>
      <c r="ALX330" s="71"/>
      <c r="ALY330" s="71"/>
      <c r="ALZ330" s="71"/>
      <c r="AMA330" s="71"/>
      <c r="AMB330" s="71"/>
      <c r="AMC330" s="71"/>
      <c r="AMD330" s="71"/>
      <c r="AME330" s="71"/>
      <c r="AMF330" s="71"/>
      <c r="AMG330" s="71"/>
    </row>
    <row r="331" customFormat="false" ht="15" hidden="false" customHeight="false" outlineLevel="0" collapsed="false">
      <c r="A331" s="58" t="s">
        <v>189</v>
      </c>
      <c r="C331" s="48" t="n">
        <f aca="false">IF(F331=F330,C330,IF(F331=(F330+10),C330,(C330+10)))</f>
        <v>600</v>
      </c>
      <c r="D331" s="38" t="s">
        <v>263</v>
      </c>
      <c r="E331" s="50" t="n">
        <f aca="false">IF(C330=C331,IF(AND(I331&lt;&gt;"M",I331&lt;&gt;"m-up"),E330+10,E330),10)</f>
        <v>10</v>
      </c>
      <c r="F331" s="39" t="n">
        <f aca="false">O331+(N331*60)+(M331*3600)</f>
        <v>67587</v>
      </c>
      <c r="G331" s="39" t="str">
        <f aca="false">CONCATENATE(J331,K331,L331)</f>
        <v>20171021</v>
      </c>
      <c r="H331" s="39" t="n">
        <v>0</v>
      </c>
      <c r="I331" s="39" t="s">
        <v>4</v>
      </c>
      <c r="J331" s="39" t="n">
        <v>2017</v>
      </c>
      <c r="K331" s="39" t="n">
        <v>10</v>
      </c>
      <c r="L331" s="39" t="n">
        <v>21</v>
      </c>
      <c r="M331" s="39" t="n">
        <v>18</v>
      </c>
      <c r="N331" s="39" t="n">
        <v>46</v>
      </c>
      <c r="O331" s="39" t="n">
        <v>27</v>
      </c>
      <c r="P331" s="39" t="n">
        <v>326</v>
      </c>
      <c r="Q331" s="39" t="n">
        <v>1</v>
      </c>
      <c r="R331" s="39" t="s">
        <v>29</v>
      </c>
      <c r="S331" s="39" t="s">
        <v>2</v>
      </c>
      <c r="U331" s="40" t="s">
        <v>266</v>
      </c>
    </row>
    <row r="332" customFormat="false" ht="15" hidden="false" customHeight="false" outlineLevel="0" collapsed="false">
      <c r="A332" s="58" t="s">
        <v>189</v>
      </c>
      <c r="C332" s="48" t="n">
        <f aca="false">IF(F332=F331,C331,IF(F332=(F331+10),C331,(C331+10)))</f>
        <v>600</v>
      </c>
      <c r="D332" s="38" t="s">
        <v>263</v>
      </c>
      <c r="E332" s="50" t="n">
        <f aca="false">IF(C331=C332,IF(AND(I332&lt;&gt;"M",I332&lt;&gt;"m-up"),E331+10,E331),10)</f>
        <v>10</v>
      </c>
      <c r="F332" s="39" t="n">
        <f aca="false">O332+(N332*60)+(M332*3600)</f>
        <v>67587</v>
      </c>
      <c r="G332" s="39" t="str">
        <f aca="false">CONCATENATE(J332,K332,L332)</f>
        <v>20171021</v>
      </c>
      <c r="H332" s="39" t="n">
        <v>0</v>
      </c>
      <c r="I332" s="39" t="s">
        <v>4</v>
      </c>
      <c r="J332" s="39" t="n">
        <v>2017</v>
      </c>
      <c r="K332" s="39" t="n">
        <v>10</v>
      </c>
      <c r="L332" s="39" t="n">
        <v>21</v>
      </c>
      <c r="M332" s="39" t="n">
        <v>18</v>
      </c>
      <c r="N332" s="39" t="n">
        <v>46</v>
      </c>
      <c r="O332" s="39" t="n">
        <v>27</v>
      </c>
      <c r="P332" s="39" t="n">
        <v>372</v>
      </c>
      <c r="Q332" s="39" t="n">
        <v>1</v>
      </c>
      <c r="R332" s="39" t="s">
        <v>29</v>
      </c>
      <c r="S332" s="39" t="s">
        <v>2</v>
      </c>
      <c r="U332" s="40" t="s">
        <v>266</v>
      </c>
    </row>
    <row r="333" customFormat="false" ht="15" hidden="false" customHeight="false" outlineLevel="0" collapsed="false">
      <c r="A333" s="58" t="s">
        <v>189</v>
      </c>
      <c r="C333" s="48" t="n">
        <f aca="false">IF(F333=F332,C332,IF(F333=(F332+10),C332,(C332+10)))</f>
        <v>600</v>
      </c>
      <c r="D333" s="38" t="s">
        <v>263</v>
      </c>
      <c r="E333" s="50" t="n">
        <f aca="false">IF(C332=C333,IF(AND(I333&lt;&gt;"M",I333&lt;&gt;"m-up"),E332+10,E332),10)</f>
        <v>10</v>
      </c>
      <c r="F333" s="39" t="n">
        <f aca="false">O333+(N333*60)+(M333*3600)</f>
        <v>67587</v>
      </c>
      <c r="G333" s="39" t="str">
        <f aca="false">CONCATENATE(J333,K333,L333)</f>
        <v>20171021</v>
      </c>
      <c r="H333" s="39" t="n">
        <v>0</v>
      </c>
      <c r="I333" s="39" t="s">
        <v>4</v>
      </c>
      <c r="J333" s="39" t="n">
        <v>2017</v>
      </c>
      <c r="K333" s="39" t="n">
        <v>10</v>
      </c>
      <c r="L333" s="39" t="n">
        <v>21</v>
      </c>
      <c r="M333" s="39" t="n">
        <v>18</v>
      </c>
      <c r="N333" s="39" t="n">
        <v>46</v>
      </c>
      <c r="O333" s="39" t="n">
        <v>27</v>
      </c>
      <c r="P333" s="39" t="n">
        <v>386</v>
      </c>
      <c r="Q333" s="39" t="n">
        <v>1</v>
      </c>
      <c r="R333" s="39" t="s">
        <v>29</v>
      </c>
      <c r="S333" s="39" t="s">
        <v>2</v>
      </c>
      <c r="U333" s="40" t="s">
        <v>266</v>
      </c>
    </row>
    <row r="334" customFormat="false" ht="15" hidden="false" customHeight="false" outlineLevel="0" collapsed="false">
      <c r="A334" s="36" t="s">
        <v>184</v>
      </c>
      <c r="B334" s="68"/>
      <c r="C334" s="48" t="n">
        <f aca="false">IF(F334=F333,C333,IF(F334=(F333+10),C333,(C333+10)))</f>
        <v>610</v>
      </c>
      <c r="D334" s="69" t="s">
        <v>267</v>
      </c>
      <c r="E334" s="50" t="n">
        <f aca="false">IF(C333=C334,IF(AND(I334&lt;&gt;"M",I334&lt;&gt;"m-up"),E333+10,E333),10)</f>
        <v>10</v>
      </c>
      <c r="F334" s="70" t="n">
        <f aca="false">O334+(N334*60)+(M334*3600)</f>
        <v>82983</v>
      </c>
      <c r="G334" s="70" t="str">
        <f aca="false">CONCATENATE(J334,K334,L334)</f>
        <v>20171021</v>
      </c>
      <c r="H334" s="70" t="n">
        <v>0</v>
      </c>
      <c r="I334" s="70" t="s">
        <v>82</v>
      </c>
      <c r="J334" s="70" t="n">
        <v>2017</v>
      </c>
      <c r="K334" s="70" t="n">
        <v>10</v>
      </c>
      <c r="L334" s="70" t="n">
        <v>21</v>
      </c>
      <c r="M334" s="70" t="n">
        <v>23</v>
      </c>
      <c r="N334" s="70" t="n">
        <v>3</v>
      </c>
      <c r="O334" s="70" t="n">
        <v>3</v>
      </c>
      <c r="P334" s="70" t="n">
        <v>957</v>
      </c>
      <c r="Q334" s="70" t="n">
        <v>1</v>
      </c>
      <c r="R334" s="70" t="s">
        <v>62</v>
      </c>
      <c r="S334" s="70" t="s">
        <v>3</v>
      </c>
      <c r="T334" s="70"/>
      <c r="U334" s="71"/>
      <c r="WH334" s="71"/>
      <c r="WI334" s="71"/>
      <c r="WJ334" s="71"/>
      <c r="WK334" s="71"/>
      <c r="WL334" s="71"/>
      <c r="WM334" s="71"/>
      <c r="WN334" s="71"/>
      <c r="WO334" s="71"/>
      <c r="WP334" s="71"/>
      <c r="WQ334" s="71"/>
      <c r="WR334" s="71"/>
      <c r="WS334" s="71"/>
      <c r="WT334" s="71"/>
      <c r="WU334" s="71"/>
      <c r="WV334" s="71"/>
      <c r="WW334" s="71"/>
      <c r="WX334" s="71"/>
      <c r="WY334" s="71"/>
      <c r="WZ334" s="71"/>
      <c r="XA334" s="71"/>
      <c r="XB334" s="71"/>
      <c r="XC334" s="71"/>
      <c r="XD334" s="71"/>
      <c r="XE334" s="71"/>
      <c r="XF334" s="71"/>
      <c r="XG334" s="71"/>
      <c r="XH334" s="71"/>
      <c r="XI334" s="71"/>
      <c r="XJ334" s="71"/>
      <c r="XK334" s="71"/>
      <c r="XL334" s="71"/>
      <c r="XM334" s="71"/>
      <c r="XN334" s="71"/>
      <c r="XO334" s="71"/>
      <c r="XP334" s="71"/>
      <c r="XQ334" s="71"/>
      <c r="XR334" s="71"/>
      <c r="XS334" s="71"/>
      <c r="XT334" s="71"/>
      <c r="XU334" s="71"/>
      <c r="XV334" s="71"/>
      <c r="XW334" s="71"/>
      <c r="XX334" s="71"/>
      <c r="XY334" s="71"/>
      <c r="XZ334" s="71"/>
      <c r="YA334" s="71"/>
      <c r="YB334" s="71"/>
      <c r="YC334" s="71"/>
      <c r="YD334" s="71"/>
      <c r="YE334" s="71"/>
      <c r="YF334" s="71"/>
      <c r="YG334" s="71"/>
      <c r="YH334" s="71"/>
      <c r="YI334" s="71"/>
      <c r="YJ334" s="71"/>
      <c r="YK334" s="71"/>
      <c r="YL334" s="71"/>
      <c r="YM334" s="71"/>
      <c r="YN334" s="71"/>
      <c r="YO334" s="71"/>
      <c r="YP334" s="71"/>
      <c r="YQ334" s="71"/>
      <c r="YR334" s="71"/>
      <c r="YS334" s="71"/>
      <c r="YT334" s="71"/>
      <c r="YU334" s="71"/>
      <c r="YV334" s="71"/>
      <c r="YW334" s="71"/>
      <c r="YX334" s="71"/>
      <c r="YY334" s="71"/>
      <c r="YZ334" s="71"/>
      <c r="ZA334" s="71"/>
      <c r="ZB334" s="71"/>
      <c r="ZC334" s="71"/>
      <c r="ZD334" s="71"/>
      <c r="ZE334" s="71"/>
      <c r="ZF334" s="71"/>
      <c r="ZG334" s="71"/>
      <c r="ZH334" s="71"/>
      <c r="ZI334" s="71"/>
      <c r="ZJ334" s="71"/>
      <c r="ZK334" s="71"/>
      <c r="ZL334" s="71"/>
      <c r="ZM334" s="71"/>
      <c r="ZN334" s="71"/>
      <c r="ZO334" s="71"/>
      <c r="ZP334" s="71"/>
      <c r="ZQ334" s="71"/>
      <c r="ZR334" s="71"/>
      <c r="ZS334" s="71"/>
      <c r="ZT334" s="71"/>
      <c r="ZU334" s="71"/>
      <c r="ZV334" s="71"/>
      <c r="ZW334" s="71"/>
      <c r="ZX334" s="71"/>
      <c r="ZY334" s="71"/>
      <c r="ZZ334" s="71"/>
      <c r="AAA334" s="71"/>
      <c r="AAB334" s="71"/>
      <c r="AAC334" s="71"/>
      <c r="AAD334" s="71"/>
      <c r="AAE334" s="71"/>
      <c r="AAF334" s="71"/>
      <c r="AAG334" s="71"/>
      <c r="AAH334" s="71"/>
      <c r="AAI334" s="71"/>
      <c r="AAJ334" s="71"/>
      <c r="AAK334" s="71"/>
      <c r="AAL334" s="71"/>
      <c r="AAM334" s="71"/>
      <c r="AAN334" s="71"/>
      <c r="AAO334" s="71"/>
      <c r="AAP334" s="71"/>
      <c r="AAQ334" s="71"/>
      <c r="AAR334" s="71"/>
      <c r="AAS334" s="71"/>
      <c r="AAT334" s="71"/>
      <c r="AAU334" s="71"/>
      <c r="AAV334" s="71"/>
      <c r="AAW334" s="71"/>
      <c r="AAX334" s="71"/>
      <c r="AAY334" s="71"/>
      <c r="AAZ334" s="71"/>
      <c r="ABA334" s="71"/>
      <c r="ABB334" s="71"/>
      <c r="ABC334" s="71"/>
      <c r="ABD334" s="71"/>
      <c r="ABE334" s="71"/>
      <c r="ABF334" s="71"/>
      <c r="ABG334" s="71"/>
      <c r="ABH334" s="71"/>
      <c r="ABI334" s="71"/>
      <c r="ABJ334" s="71"/>
      <c r="ABK334" s="71"/>
      <c r="ABL334" s="71"/>
      <c r="ABM334" s="71"/>
      <c r="ABN334" s="71"/>
      <c r="ABO334" s="71"/>
      <c r="ABP334" s="71"/>
      <c r="ABQ334" s="71"/>
      <c r="ABR334" s="71"/>
      <c r="ABS334" s="71"/>
      <c r="ABT334" s="71"/>
      <c r="ABU334" s="71"/>
      <c r="ABV334" s="71"/>
      <c r="ABW334" s="71"/>
      <c r="ABX334" s="71"/>
      <c r="ABY334" s="71"/>
      <c r="ABZ334" s="71"/>
      <c r="ACA334" s="71"/>
      <c r="ACB334" s="71"/>
      <c r="ACC334" s="71"/>
      <c r="ACD334" s="71"/>
      <c r="ACE334" s="71"/>
      <c r="ACF334" s="71"/>
      <c r="ACG334" s="71"/>
      <c r="ACH334" s="71"/>
      <c r="ACI334" s="71"/>
      <c r="ACJ334" s="71"/>
      <c r="ACK334" s="71"/>
      <c r="ACL334" s="71"/>
      <c r="ACM334" s="71"/>
      <c r="ACN334" s="71"/>
      <c r="ACO334" s="71"/>
      <c r="ACP334" s="71"/>
      <c r="ACQ334" s="71"/>
      <c r="ACR334" s="71"/>
      <c r="ACS334" s="71"/>
      <c r="ACT334" s="71"/>
      <c r="ACU334" s="71"/>
      <c r="ACV334" s="71"/>
      <c r="ACW334" s="71"/>
      <c r="ACX334" s="71"/>
      <c r="ACY334" s="71"/>
      <c r="ACZ334" s="71"/>
      <c r="ADA334" s="71"/>
      <c r="ADB334" s="71"/>
      <c r="ADC334" s="71"/>
      <c r="ADD334" s="71"/>
      <c r="ADE334" s="71"/>
      <c r="ADF334" s="71"/>
      <c r="ADG334" s="71"/>
      <c r="ADH334" s="71"/>
      <c r="ADI334" s="71"/>
      <c r="ADJ334" s="71"/>
      <c r="ADK334" s="71"/>
      <c r="ADL334" s="71"/>
      <c r="ADM334" s="71"/>
      <c r="ADN334" s="71"/>
      <c r="ADO334" s="71"/>
      <c r="ADP334" s="71"/>
      <c r="ADQ334" s="71"/>
      <c r="ADR334" s="71"/>
      <c r="ADS334" s="71"/>
      <c r="ADT334" s="71"/>
      <c r="ADU334" s="71"/>
      <c r="ADV334" s="71"/>
      <c r="ADW334" s="71"/>
      <c r="ADX334" s="71"/>
      <c r="ADY334" s="71"/>
      <c r="ADZ334" s="71"/>
      <c r="AEA334" s="71"/>
      <c r="AEB334" s="71"/>
      <c r="AEC334" s="71"/>
      <c r="AED334" s="71"/>
      <c r="AEE334" s="71"/>
      <c r="AEF334" s="71"/>
      <c r="AEG334" s="71"/>
      <c r="AEH334" s="71"/>
      <c r="AEI334" s="71"/>
      <c r="AEJ334" s="71"/>
      <c r="AEK334" s="71"/>
      <c r="AEL334" s="71"/>
      <c r="AEM334" s="71"/>
      <c r="AEN334" s="71"/>
      <c r="AEO334" s="71"/>
      <c r="AEP334" s="71"/>
      <c r="AEQ334" s="71"/>
      <c r="AER334" s="71"/>
      <c r="AES334" s="71"/>
      <c r="AET334" s="71"/>
      <c r="AEU334" s="71"/>
      <c r="AEV334" s="71"/>
      <c r="AEW334" s="71"/>
      <c r="AEX334" s="71"/>
      <c r="AEY334" s="71"/>
      <c r="AEZ334" s="71"/>
      <c r="AFA334" s="71"/>
      <c r="AFB334" s="71"/>
      <c r="AFC334" s="71"/>
      <c r="AFD334" s="71"/>
      <c r="AFE334" s="71"/>
      <c r="AFF334" s="71"/>
      <c r="AFG334" s="71"/>
      <c r="AFH334" s="71"/>
      <c r="AFI334" s="71"/>
      <c r="AFJ334" s="71"/>
      <c r="AFK334" s="71"/>
      <c r="AFL334" s="71"/>
      <c r="AFM334" s="71"/>
      <c r="AFN334" s="71"/>
      <c r="AFO334" s="71"/>
      <c r="AFP334" s="71"/>
      <c r="AFQ334" s="71"/>
      <c r="AFR334" s="71"/>
      <c r="AFS334" s="71"/>
      <c r="AFT334" s="71"/>
      <c r="AFU334" s="71"/>
      <c r="AFV334" s="71"/>
      <c r="AFW334" s="71"/>
      <c r="AFX334" s="71"/>
      <c r="AFY334" s="71"/>
      <c r="AFZ334" s="71"/>
      <c r="AGA334" s="71"/>
      <c r="AGB334" s="71"/>
      <c r="AGC334" s="71"/>
      <c r="AGD334" s="71"/>
      <c r="AGE334" s="71"/>
      <c r="AGF334" s="71"/>
      <c r="AGG334" s="71"/>
      <c r="AGH334" s="71"/>
      <c r="AGI334" s="71"/>
      <c r="AGJ334" s="71"/>
      <c r="AGK334" s="71"/>
      <c r="AGL334" s="71"/>
      <c r="AGM334" s="71"/>
      <c r="AGN334" s="71"/>
      <c r="AGO334" s="71"/>
      <c r="AGP334" s="71"/>
      <c r="AGQ334" s="71"/>
      <c r="AGR334" s="71"/>
      <c r="AGS334" s="71"/>
      <c r="AGT334" s="71"/>
      <c r="AGU334" s="71"/>
      <c r="AGV334" s="71"/>
      <c r="AGW334" s="71"/>
      <c r="AGX334" s="71"/>
      <c r="AGY334" s="71"/>
      <c r="AGZ334" s="71"/>
      <c r="AHA334" s="71"/>
      <c r="AHB334" s="71"/>
      <c r="AHC334" s="71"/>
      <c r="AHD334" s="71"/>
      <c r="AHE334" s="71"/>
      <c r="AHF334" s="71"/>
      <c r="AHG334" s="71"/>
      <c r="AHH334" s="71"/>
      <c r="AHI334" s="71"/>
      <c r="AHJ334" s="71"/>
      <c r="AHK334" s="71"/>
      <c r="AHL334" s="71"/>
      <c r="AHM334" s="71"/>
      <c r="AHN334" s="71"/>
      <c r="AHO334" s="71"/>
      <c r="AHP334" s="71"/>
      <c r="AHQ334" s="71"/>
      <c r="AHR334" s="71"/>
      <c r="AHS334" s="71"/>
      <c r="AHT334" s="71"/>
      <c r="AHU334" s="71"/>
      <c r="AHV334" s="71"/>
      <c r="AHW334" s="71"/>
      <c r="AHX334" s="71"/>
      <c r="AHY334" s="71"/>
      <c r="AHZ334" s="71"/>
      <c r="AIA334" s="71"/>
      <c r="AIB334" s="71"/>
      <c r="AIC334" s="71"/>
      <c r="AID334" s="71"/>
      <c r="AIE334" s="71"/>
      <c r="AIF334" s="71"/>
      <c r="AIG334" s="71"/>
      <c r="AIH334" s="71"/>
      <c r="AII334" s="71"/>
      <c r="AIJ334" s="71"/>
      <c r="AIK334" s="71"/>
      <c r="AIL334" s="71"/>
      <c r="AIM334" s="71"/>
      <c r="AIN334" s="71"/>
      <c r="AIO334" s="71"/>
      <c r="AIP334" s="71"/>
      <c r="AIQ334" s="71"/>
      <c r="AIR334" s="71"/>
      <c r="AIS334" s="71"/>
      <c r="AIT334" s="71"/>
      <c r="AIU334" s="71"/>
      <c r="AIV334" s="71"/>
      <c r="AIW334" s="71"/>
      <c r="AIX334" s="71"/>
      <c r="AIY334" s="71"/>
      <c r="AIZ334" s="71"/>
      <c r="AJA334" s="71"/>
      <c r="AJB334" s="71"/>
      <c r="AJC334" s="71"/>
      <c r="AJD334" s="71"/>
      <c r="AJE334" s="71"/>
      <c r="AJF334" s="71"/>
      <c r="AJG334" s="71"/>
      <c r="AJH334" s="71"/>
      <c r="AJI334" s="71"/>
      <c r="AJJ334" s="71"/>
      <c r="AJK334" s="71"/>
      <c r="AJL334" s="71"/>
      <c r="AJM334" s="71"/>
      <c r="AJN334" s="71"/>
      <c r="AJO334" s="71"/>
      <c r="AJP334" s="71"/>
      <c r="AJQ334" s="71"/>
      <c r="AJR334" s="71"/>
      <c r="AJS334" s="71"/>
      <c r="AJT334" s="71"/>
      <c r="AJU334" s="71"/>
      <c r="AJV334" s="71"/>
      <c r="AJW334" s="71"/>
      <c r="AJX334" s="71"/>
      <c r="AJY334" s="71"/>
      <c r="AJZ334" s="71"/>
      <c r="AKA334" s="71"/>
      <c r="AKB334" s="71"/>
      <c r="AKC334" s="71"/>
      <c r="AKD334" s="71"/>
      <c r="AKE334" s="71"/>
      <c r="AKF334" s="71"/>
      <c r="AKG334" s="71"/>
      <c r="AKH334" s="71"/>
      <c r="AKI334" s="71"/>
      <c r="AKJ334" s="71"/>
      <c r="AKK334" s="71"/>
      <c r="AKL334" s="71"/>
      <c r="AKM334" s="71"/>
      <c r="AKN334" s="71"/>
      <c r="AKO334" s="71"/>
      <c r="AKP334" s="71"/>
      <c r="AKQ334" s="71"/>
      <c r="AKR334" s="71"/>
      <c r="AKS334" s="71"/>
      <c r="AKT334" s="71"/>
      <c r="AKU334" s="71"/>
      <c r="AKV334" s="71"/>
      <c r="AKW334" s="71"/>
      <c r="AKX334" s="71"/>
      <c r="AKY334" s="71"/>
      <c r="AKZ334" s="71"/>
      <c r="ALA334" s="71"/>
      <c r="ALB334" s="71"/>
      <c r="ALC334" s="71"/>
      <c r="ALD334" s="71"/>
      <c r="ALE334" s="71"/>
      <c r="ALF334" s="71"/>
      <c r="ALG334" s="71"/>
      <c r="ALH334" s="71"/>
      <c r="ALI334" s="71"/>
      <c r="ALJ334" s="71"/>
      <c r="ALK334" s="71"/>
      <c r="ALL334" s="71"/>
      <c r="ALM334" s="71"/>
      <c r="ALN334" s="71"/>
      <c r="ALO334" s="71"/>
      <c r="ALP334" s="71"/>
      <c r="ALQ334" s="71"/>
      <c r="ALR334" s="71"/>
      <c r="ALS334" s="71"/>
      <c r="ALT334" s="71"/>
      <c r="ALU334" s="71"/>
      <c r="ALV334" s="71"/>
      <c r="ALW334" s="71"/>
      <c r="ALX334" s="71"/>
      <c r="ALY334" s="71"/>
      <c r="ALZ334" s="71"/>
      <c r="AMA334" s="71"/>
      <c r="AMB334" s="71"/>
      <c r="AMC334" s="71"/>
      <c r="AMD334" s="71"/>
      <c r="AME334" s="71"/>
      <c r="AMF334" s="71"/>
      <c r="AMG334" s="71"/>
    </row>
    <row r="335" customFormat="false" ht="15" hidden="false" customHeight="false" outlineLevel="0" collapsed="false">
      <c r="A335" s="58" t="s">
        <v>189</v>
      </c>
      <c r="C335" s="48" t="n">
        <f aca="false">IF(F335=F334,C334,IF(F335=(F334+10),C334,(C334+10)))</f>
        <v>620</v>
      </c>
      <c r="D335" s="38" t="s">
        <v>267</v>
      </c>
      <c r="E335" s="50" t="n">
        <f aca="false">IF(C334=C335,IF(AND(I335&lt;&gt;"M",I335&lt;&gt;"m-up"),E334+10,E334),10)</f>
        <v>10</v>
      </c>
      <c r="F335" s="39" t="n">
        <f aca="false">O335+(N335*60)+(M335*3600)</f>
        <v>82984</v>
      </c>
      <c r="G335" s="39" t="str">
        <f aca="false">CONCATENATE(J335,K335,L335)</f>
        <v>20171021</v>
      </c>
      <c r="H335" s="39" t="n">
        <v>136</v>
      </c>
      <c r="I335" s="39" t="s">
        <v>17</v>
      </c>
      <c r="J335" s="39" t="n">
        <v>2017</v>
      </c>
      <c r="K335" s="39" t="n">
        <v>10</v>
      </c>
      <c r="L335" s="39" t="n">
        <v>21</v>
      </c>
      <c r="M335" s="39" t="n">
        <v>23</v>
      </c>
      <c r="N335" s="39" t="n">
        <v>3</v>
      </c>
      <c r="O335" s="39" t="n">
        <v>4</v>
      </c>
      <c r="P335" s="39" t="n">
        <v>0</v>
      </c>
      <c r="Q335" s="39" t="n">
        <v>1</v>
      </c>
      <c r="R335" s="39" t="s">
        <v>1</v>
      </c>
      <c r="S335" s="39" t="s">
        <v>2</v>
      </c>
      <c r="U335" s="40" t="s">
        <v>19</v>
      </c>
    </row>
    <row r="336" customFormat="false" ht="15" hidden="false" customHeight="false" outlineLevel="0" collapsed="false">
      <c r="A336" s="58" t="s">
        <v>189</v>
      </c>
      <c r="C336" s="48" t="n">
        <f aca="false">IF(F336=F335,C335,IF(F336=(F335+10),C335,(C335+10)))</f>
        <v>620</v>
      </c>
      <c r="D336" s="38" t="s">
        <v>267</v>
      </c>
      <c r="E336" s="50" t="n">
        <f aca="false">IF(C335=C336,IF(AND(I336&lt;&gt;"M",I336&lt;&gt;"m-up"),E335+10,E335),10)</f>
        <v>10</v>
      </c>
      <c r="F336" s="39" t="n">
        <f aca="false">O336+(N336*60)+(M336*3600)</f>
        <v>82984</v>
      </c>
      <c r="G336" s="39" t="str">
        <f aca="false">CONCATENATE(J336,K336,L336)</f>
        <v>20171021</v>
      </c>
      <c r="H336" s="39" t="n">
        <v>0</v>
      </c>
      <c r="I336" s="39" t="s">
        <v>21</v>
      </c>
      <c r="J336" s="39" t="n">
        <v>2017</v>
      </c>
      <c r="K336" s="39" t="n">
        <v>10</v>
      </c>
      <c r="L336" s="39" t="n">
        <v>21</v>
      </c>
      <c r="M336" s="39" t="n">
        <v>23</v>
      </c>
      <c r="N336" s="39" t="n">
        <v>3</v>
      </c>
      <c r="O336" s="39" t="n">
        <v>4</v>
      </c>
      <c r="P336" s="39" t="n">
        <v>82</v>
      </c>
      <c r="Q336" s="39" t="n">
        <v>1</v>
      </c>
      <c r="R336" s="39" t="s">
        <v>1</v>
      </c>
      <c r="S336" s="39" t="s">
        <v>2</v>
      </c>
    </row>
    <row r="337" customFormat="false" ht="15" hidden="false" customHeight="false" outlineLevel="0" collapsed="false">
      <c r="A337" s="58" t="s">
        <v>189</v>
      </c>
      <c r="C337" s="48" t="n">
        <f aca="false">IF(F337=F336,C336,IF(F337=(F336+10),C336,(C336+10)))</f>
        <v>620</v>
      </c>
      <c r="D337" s="38" t="s">
        <v>267</v>
      </c>
      <c r="E337" s="50" t="n">
        <f aca="false">IF(C336=C337,IF(AND(I337&lt;&gt;"M",I337&lt;&gt;"m-up"),E336+10,E336),10)</f>
        <v>10</v>
      </c>
      <c r="F337" s="39" t="n">
        <f aca="false">O337+(N337*60)+(M337*3600)</f>
        <v>82984</v>
      </c>
      <c r="G337" s="39" t="str">
        <f aca="false">CONCATENATE(J337,K337,L337)</f>
        <v>20171021</v>
      </c>
      <c r="H337" s="39" t="n">
        <v>0</v>
      </c>
      <c r="I337" s="39" t="s">
        <v>21</v>
      </c>
      <c r="J337" s="39" t="n">
        <v>2017</v>
      </c>
      <c r="K337" s="39" t="n">
        <v>10</v>
      </c>
      <c r="L337" s="39" t="n">
        <v>21</v>
      </c>
      <c r="M337" s="39" t="n">
        <v>23</v>
      </c>
      <c r="N337" s="39" t="n">
        <v>3</v>
      </c>
      <c r="O337" s="39" t="n">
        <v>4</v>
      </c>
      <c r="P337" s="39" t="n">
        <v>102</v>
      </c>
      <c r="Q337" s="39" t="n">
        <v>1</v>
      </c>
      <c r="R337" s="39" t="s">
        <v>1</v>
      </c>
      <c r="S337" s="39" t="s">
        <v>2</v>
      </c>
    </row>
    <row r="338" customFormat="false" ht="15" hidden="false" customHeight="false" outlineLevel="0" collapsed="false">
      <c r="A338" s="58" t="s">
        <v>189</v>
      </c>
      <c r="C338" s="48" t="n">
        <f aca="false">IF(F338=F337,C337,IF(F338=(F337+10),C337,(C337+10)))</f>
        <v>620</v>
      </c>
      <c r="D338" s="38" t="s">
        <v>267</v>
      </c>
      <c r="E338" s="50" t="n">
        <f aca="false">IF(C337=C338,IF(AND(I338&lt;&gt;"M",I338&lt;&gt;"m-up"),E337+10,E337),10)</f>
        <v>10</v>
      </c>
      <c r="F338" s="39" t="n">
        <f aca="false">O338+(N338*60)+(M338*3600)</f>
        <v>82984</v>
      </c>
      <c r="G338" s="39" t="str">
        <f aca="false">CONCATENATE(J338,K338,L338)</f>
        <v>20171021</v>
      </c>
      <c r="H338" s="39" t="n">
        <v>0</v>
      </c>
      <c r="I338" s="39" t="s">
        <v>21</v>
      </c>
      <c r="J338" s="39" t="n">
        <v>2017</v>
      </c>
      <c r="K338" s="39" t="n">
        <v>10</v>
      </c>
      <c r="L338" s="39" t="n">
        <v>21</v>
      </c>
      <c r="M338" s="39" t="n">
        <v>23</v>
      </c>
      <c r="N338" s="39" t="n">
        <v>3</v>
      </c>
      <c r="O338" s="39" t="n">
        <v>4</v>
      </c>
      <c r="P338" s="39" t="n">
        <v>125</v>
      </c>
      <c r="Q338" s="39" t="n">
        <v>1</v>
      </c>
      <c r="R338" s="39" t="s">
        <v>1</v>
      </c>
      <c r="S338" s="39" t="s">
        <v>2</v>
      </c>
    </row>
    <row r="339" customFormat="false" ht="15" hidden="false" customHeight="false" outlineLevel="0" collapsed="false">
      <c r="A339" s="36" t="s">
        <v>184</v>
      </c>
      <c r="C339" s="48" t="n">
        <f aca="false">IF(F339=F338,C338,IF(F339=(F338+10),C338,(C338+10)))</f>
        <v>620</v>
      </c>
      <c r="D339" s="38" t="s">
        <v>267</v>
      </c>
      <c r="E339" s="50" t="n">
        <f aca="false">IF(C338=C339,IF(AND(I339&lt;&gt;"M",I339&lt;&gt;"m-up"),E338+10,E338),10)</f>
        <v>20</v>
      </c>
      <c r="F339" s="39" t="n">
        <f aca="false">O339+(N339*60)+(M339*3600)</f>
        <v>82984</v>
      </c>
      <c r="G339" s="39" t="str">
        <f aca="false">CONCATENATE(J339,K339,L339)</f>
        <v>20171021</v>
      </c>
      <c r="H339" s="39" t="n">
        <v>1</v>
      </c>
      <c r="I339" s="39" t="s">
        <v>23</v>
      </c>
      <c r="J339" s="39" t="n">
        <v>2017</v>
      </c>
      <c r="K339" s="39" t="n">
        <v>10</v>
      </c>
      <c r="L339" s="39" t="n">
        <v>21</v>
      </c>
      <c r="M339" s="39" t="n">
        <v>23</v>
      </c>
      <c r="N339" s="39" t="n">
        <v>3</v>
      </c>
      <c r="O339" s="39" t="n">
        <v>4</v>
      </c>
      <c r="P339" s="39" t="n">
        <v>140</v>
      </c>
      <c r="Q339" s="39" t="n">
        <v>1</v>
      </c>
      <c r="R339" s="39" t="s">
        <v>1</v>
      </c>
      <c r="S339" s="39" t="s">
        <v>2</v>
      </c>
    </row>
    <row r="340" customFormat="false" ht="15" hidden="false" customHeight="false" outlineLevel="0" collapsed="false">
      <c r="A340" s="36" t="s">
        <v>184</v>
      </c>
      <c r="C340" s="48" t="n">
        <f aca="false">IF(F340=F339,C339,IF(F340=(F339+10),C339,(C339+10)))</f>
        <v>620</v>
      </c>
      <c r="D340" s="38" t="s">
        <v>267</v>
      </c>
      <c r="E340" s="50" t="n">
        <f aca="false">IF(C339=C340,IF(AND(I340&lt;&gt;"M",I340&lt;&gt;"m-up"),E339+10,E339),10)</f>
        <v>30</v>
      </c>
      <c r="F340" s="39" t="n">
        <f aca="false">O340+(N340*60)+(M340*3600)</f>
        <v>82984</v>
      </c>
      <c r="G340" s="39" t="str">
        <f aca="false">CONCATENATE(J340,K340,L340)</f>
        <v>20171021</v>
      </c>
      <c r="H340" s="39" t="n">
        <v>0</v>
      </c>
      <c r="I340" s="39" t="s">
        <v>16</v>
      </c>
      <c r="J340" s="39" t="n">
        <v>2017</v>
      </c>
      <c r="K340" s="39" t="n">
        <v>10</v>
      </c>
      <c r="L340" s="39" t="n">
        <v>21</v>
      </c>
      <c r="M340" s="39" t="n">
        <v>23</v>
      </c>
      <c r="N340" s="39" t="n">
        <v>3</v>
      </c>
      <c r="O340" s="39" t="n">
        <v>4</v>
      </c>
      <c r="P340" s="39" t="n">
        <v>151</v>
      </c>
      <c r="Q340" s="39" t="n">
        <v>1</v>
      </c>
      <c r="R340" s="39" t="s">
        <v>1</v>
      </c>
      <c r="S340" s="39" t="s">
        <v>2</v>
      </c>
    </row>
    <row r="341" customFormat="false" ht="15" hidden="false" customHeight="false" outlineLevel="0" collapsed="false">
      <c r="A341" s="36" t="s">
        <v>184</v>
      </c>
      <c r="C341" s="48" t="n">
        <f aca="false">IF(F341=F340,C340,IF(F341=(F340+10),C340,(C340+10)))</f>
        <v>620</v>
      </c>
      <c r="D341" s="38" t="s">
        <v>267</v>
      </c>
      <c r="E341" s="50" t="n">
        <f aca="false">IF(C340=C341,IF(AND(I341&lt;&gt;"M",I341&lt;&gt;"m-up"),E340+10,E340),10)</f>
        <v>40</v>
      </c>
      <c r="F341" s="39" t="n">
        <f aca="false">O341+(N341*60)+(M341*3600)</f>
        <v>82984</v>
      </c>
      <c r="G341" s="39" t="str">
        <f aca="false">CONCATENATE(J341,K341,L341)</f>
        <v>20171021</v>
      </c>
      <c r="H341" s="39" t="n">
        <v>1</v>
      </c>
      <c r="I341" s="39" t="s">
        <v>23</v>
      </c>
      <c r="J341" s="39" t="n">
        <v>2017</v>
      </c>
      <c r="K341" s="39" t="n">
        <v>10</v>
      </c>
      <c r="L341" s="39" t="n">
        <v>21</v>
      </c>
      <c r="M341" s="39" t="n">
        <v>23</v>
      </c>
      <c r="N341" s="39" t="n">
        <v>3</v>
      </c>
      <c r="O341" s="39" t="n">
        <v>4</v>
      </c>
      <c r="P341" s="39" t="n">
        <v>165</v>
      </c>
      <c r="Q341" s="39" t="n">
        <v>1</v>
      </c>
      <c r="R341" s="39" t="s">
        <v>1</v>
      </c>
      <c r="S341" s="39" t="s">
        <v>2</v>
      </c>
    </row>
    <row r="342" customFormat="false" ht="15" hidden="false" customHeight="false" outlineLevel="0" collapsed="false">
      <c r="A342" s="36" t="s">
        <v>184</v>
      </c>
      <c r="C342" s="48" t="n">
        <f aca="false">IF(F342=F341,C341,IF(F342=(F341+10),C341,(C341+10)))</f>
        <v>620</v>
      </c>
      <c r="D342" s="38" t="s">
        <v>267</v>
      </c>
      <c r="E342" s="50" t="n">
        <f aca="false">IF(C341=C342,IF(AND(I342&lt;&gt;"M",I342&lt;&gt;"m-up"),E341+10,E341),10)</f>
        <v>50</v>
      </c>
      <c r="F342" s="39" t="n">
        <f aca="false">O342+(N342*60)+(M342*3600)</f>
        <v>82984</v>
      </c>
      <c r="G342" s="39" t="str">
        <f aca="false">CONCATENATE(J342,K342,L342)</f>
        <v>20171021</v>
      </c>
      <c r="H342" s="39" t="n">
        <v>1</v>
      </c>
      <c r="I342" s="39" t="s">
        <v>23</v>
      </c>
      <c r="J342" s="39" t="n">
        <v>2017</v>
      </c>
      <c r="K342" s="39" t="n">
        <v>10</v>
      </c>
      <c r="L342" s="39" t="n">
        <v>21</v>
      </c>
      <c r="M342" s="39" t="n">
        <v>23</v>
      </c>
      <c r="N342" s="39" t="n">
        <v>3</v>
      </c>
      <c r="O342" s="39" t="n">
        <v>4</v>
      </c>
      <c r="P342" s="39" t="n">
        <v>188</v>
      </c>
      <c r="Q342" s="39" t="n">
        <v>1</v>
      </c>
      <c r="R342" s="39" t="s">
        <v>1</v>
      </c>
      <c r="S342" s="39" t="s">
        <v>2</v>
      </c>
    </row>
    <row r="343" customFormat="false" ht="15" hidden="false" customHeight="false" outlineLevel="0" collapsed="false">
      <c r="A343" s="36" t="s">
        <v>184</v>
      </c>
      <c r="C343" s="48" t="n">
        <f aca="false">IF(F343=F342,C342,IF(F343=(F342+10),C342,(C342+10)))</f>
        <v>620</v>
      </c>
      <c r="D343" s="38" t="s">
        <v>267</v>
      </c>
      <c r="E343" s="50" t="n">
        <f aca="false">IF(C342=C343,IF(AND(I343&lt;&gt;"M",I343&lt;&gt;"m-up"),E342+10,E342),10)</f>
        <v>60</v>
      </c>
      <c r="F343" s="39" t="n">
        <f aca="false">O343+(N343*60)+(M343*3600)</f>
        <v>82984</v>
      </c>
      <c r="G343" s="39" t="str">
        <f aca="false">CONCATENATE(J343,K343,L343)</f>
        <v>20171021</v>
      </c>
      <c r="H343" s="39" t="n">
        <v>1</v>
      </c>
      <c r="I343" s="39" t="s">
        <v>23</v>
      </c>
      <c r="J343" s="39" t="n">
        <v>2017</v>
      </c>
      <c r="K343" s="39" t="n">
        <v>10</v>
      </c>
      <c r="L343" s="39" t="n">
        <v>21</v>
      </c>
      <c r="M343" s="39" t="n">
        <v>23</v>
      </c>
      <c r="N343" s="39" t="n">
        <v>3</v>
      </c>
      <c r="O343" s="39" t="n">
        <v>4</v>
      </c>
      <c r="P343" s="39" t="n">
        <v>201</v>
      </c>
      <c r="Q343" s="39" t="n">
        <v>1</v>
      </c>
      <c r="R343" s="39" t="s">
        <v>1</v>
      </c>
      <c r="S343" s="39" t="s">
        <v>2</v>
      </c>
    </row>
    <row r="344" customFormat="false" ht="15" hidden="false" customHeight="false" outlineLevel="0" collapsed="false">
      <c r="A344" s="36" t="s">
        <v>184</v>
      </c>
      <c r="C344" s="48" t="n">
        <f aca="false">IF(F344=F343,C343,IF(F344=(F343+10),C343,(C343+10)))</f>
        <v>620</v>
      </c>
      <c r="D344" s="38" t="s">
        <v>267</v>
      </c>
      <c r="E344" s="50" t="n">
        <f aca="false">IF(C343=C344,IF(AND(I344&lt;&gt;"M",I344&lt;&gt;"m-up"),E343+10,E343),10)</f>
        <v>70</v>
      </c>
      <c r="F344" s="39" t="n">
        <f aca="false">O344+(N344*60)+(M344*3600)</f>
        <v>82984</v>
      </c>
      <c r="G344" s="39" t="str">
        <f aca="false">CONCATENATE(J344,K344,L344)</f>
        <v>20171021</v>
      </c>
      <c r="H344" s="39" t="n">
        <v>2</v>
      </c>
      <c r="I344" s="39" t="s">
        <v>23</v>
      </c>
      <c r="J344" s="39" t="n">
        <v>2017</v>
      </c>
      <c r="K344" s="39" t="n">
        <v>10</v>
      </c>
      <c r="L344" s="39" t="n">
        <v>21</v>
      </c>
      <c r="M344" s="39" t="n">
        <v>23</v>
      </c>
      <c r="N344" s="39" t="n">
        <v>3</v>
      </c>
      <c r="O344" s="39" t="n">
        <v>4</v>
      </c>
      <c r="P344" s="39" t="n">
        <v>214</v>
      </c>
      <c r="Q344" s="39" t="n">
        <v>1</v>
      </c>
      <c r="R344" s="39" t="s">
        <v>1</v>
      </c>
      <c r="S344" s="39" t="s">
        <v>2</v>
      </c>
    </row>
    <row r="345" customFormat="false" ht="15" hidden="false" customHeight="false" outlineLevel="0" collapsed="false">
      <c r="A345" s="36" t="s">
        <v>184</v>
      </c>
      <c r="C345" s="48" t="n">
        <f aca="false">IF(F345=F344,C344,IF(F345=(F344+10),C344,(C344+10)))</f>
        <v>620</v>
      </c>
      <c r="D345" s="38" t="s">
        <v>267</v>
      </c>
      <c r="E345" s="50" t="n">
        <f aca="false">IF(C344=C345,IF(AND(I345&lt;&gt;"M",I345&lt;&gt;"m-up"),E344+10,E344),10)</f>
        <v>80</v>
      </c>
      <c r="F345" s="39" t="n">
        <f aca="false">O345+(N345*60)+(M345*3600)</f>
        <v>82984</v>
      </c>
      <c r="G345" s="39" t="str">
        <f aca="false">CONCATENATE(J345,K345,L345)</f>
        <v>20171021</v>
      </c>
      <c r="H345" s="39" t="n">
        <v>1</v>
      </c>
      <c r="I345" s="39" t="s">
        <v>23</v>
      </c>
      <c r="J345" s="39" t="n">
        <v>2017</v>
      </c>
      <c r="K345" s="39" t="n">
        <v>10</v>
      </c>
      <c r="L345" s="39" t="n">
        <v>21</v>
      </c>
      <c r="M345" s="39" t="n">
        <v>23</v>
      </c>
      <c r="N345" s="39" t="n">
        <v>3</v>
      </c>
      <c r="O345" s="39" t="n">
        <v>4</v>
      </c>
      <c r="P345" s="39" t="n">
        <v>225</v>
      </c>
      <c r="Q345" s="39" t="n">
        <v>1</v>
      </c>
      <c r="R345" s="39" t="s">
        <v>1</v>
      </c>
      <c r="S345" s="39" t="s">
        <v>2</v>
      </c>
    </row>
    <row r="346" customFormat="false" ht="15" hidden="false" customHeight="false" outlineLevel="0" collapsed="false">
      <c r="A346" s="36" t="s">
        <v>184</v>
      </c>
      <c r="C346" s="48" t="n">
        <f aca="false">IF(F346=F345,C345,IF(F346=(F345+10),C345,(C345+10)))</f>
        <v>620</v>
      </c>
      <c r="D346" s="38" t="s">
        <v>267</v>
      </c>
      <c r="E346" s="50" t="n">
        <f aca="false">IF(C345=C346,IF(AND(I346&lt;&gt;"M",I346&lt;&gt;"m-up"),E345+10,E345),10)</f>
        <v>90</v>
      </c>
      <c r="F346" s="39" t="n">
        <f aca="false">O346+(N346*60)+(M346*3600)</f>
        <v>82984</v>
      </c>
      <c r="G346" s="39" t="str">
        <f aca="false">CONCATENATE(J346,K346,L346)</f>
        <v>20171021</v>
      </c>
      <c r="H346" s="39" t="n">
        <v>1</v>
      </c>
      <c r="I346" s="39" t="s">
        <v>23</v>
      </c>
      <c r="J346" s="39" t="n">
        <v>2017</v>
      </c>
      <c r="K346" s="39" t="n">
        <v>10</v>
      </c>
      <c r="L346" s="39" t="n">
        <v>21</v>
      </c>
      <c r="M346" s="39" t="n">
        <v>23</v>
      </c>
      <c r="N346" s="39" t="n">
        <v>3</v>
      </c>
      <c r="O346" s="39" t="n">
        <v>4</v>
      </c>
      <c r="P346" s="39" t="n">
        <v>236</v>
      </c>
      <c r="Q346" s="39" t="n">
        <v>1</v>
      </c>
      <c r="R346" s="39" t="s">
        <v>1</v>
      </c>
      <c r="S346" s="39" t="s">
        <v>2</v>
      </c>
    </row>
    <row r="347" customFormat="false" ht="15" hidden="false" customHeight="false" outlineLevel="0" collapsed="false">
      <c r="A347" s="36" t="s">
        <v>184</v>
      </c>
      <c r="C347" s="48" t="n">
        <f aca="false">IF(F347=F346,C346,IF(F347=(F346+10),C346,(C346+10)))</f>
        <v>620</v>
      </c>
      <c r="D347" s="38" t="s">
        <v>267</v>
      </c>
      <c r="E347" s="50" t="n">
        <f aca="false">IF(C346=C347,IF(AND(I347&lt;&gt;"M",I347&lt;&gt;"m-up"),E346+10,E346),10)</f>
        <v>100</v>
      </c>
      <c r="F347" s="39" t="n">
        <f aca="false">O347+(N347*60)+(M347*3600)</f>
        <v>82984</v>
      </c>
      <c r="G347" s="39" t="str">
        <f aca="false">CONCATENATE(J347,K347,L347)</f>
        <v>20171021</v>
      </c>
      <c r="H347" s="39" t="n">
        <v>1</v>
      </c>
      <c r="I347" s="39" t="s">
        <v>23</v>
      </c>
      <c r="J347" s="39" t="n">
        <v>2017</v>
      </c>
      <c r="K347" s="39" t="n">
        <v>10</v>
      </c>
      <c r="L347" s="39" t="n">
        <v>21</v>
      </c>
      <c r="M347" s="39" t="n">
        <v>23</v>
      </c>
      <c r="N347" s="39" t="n">
        <v>3</v>
      </c>
      <c r="O347" s="39" t="n">
        <v>4</v>
      </c>
      <c r="P347" s="39" t="n">
        <v>247</v>
      </c>
      <c r="Q347" s="39" t="n">
        <v>1</v>
      </c>
      <c r="R347" s="39" t="s">
        <v>1</v>
      </c>
      <c r="S347" s="39" t="s">
        <v>2</v>
      </c>
    </row>
    <row r="348" customFormat="false" ht="15" hidden="false" customHeight="false" outlineLevel="0" collapsed="false">
      <c r="A348" s="36" t="s">
        <v>184</v>
      </c>
      <c r="C348" s="48" t="n">
        <f aca="false">IF(F348=F347,C347,IF(F348=(F347+10),C347,(C347+10)))</f>
        <v>620</v>
      </c>
      <c r="D348" s="38" t="s">
        <v>267</v>
      </c>
      <c r="E348" s="50" t="n">
        <f aca="false">IF(C347=C348,IF(AND(I348&lt;&gt;"M",I348&lt;&gt;"m-up"),E347+10,E347),10)</f>
        <v>110</v>
      </c>
      <c r="F348" s="39" t="n">
        <f aca="false">O348+(N348*60)+(M348*3600)</f>
        <v>82984</v>
      </c>
      <c r="G348" s="39" t="str">
        <f aca="false">CONCATENATE(J348,K348,L348)</f>
        <v>20171021</v>
      </c>
      <c r="H348" s="39" t="n">
        <v>1</v>
      </c>
      <c r="I348" s="39" t="s">
        <v>23</v>
      </c>
      <c r="J348" s="39" t="n">
        <v>2017</v>
      </c>
      <c r="K348" s="39" t="n">
        <v>10</v>
      </c>
      <c r="L348" s="39" t="n">
        <v>21</v>
      </c>
      <c r="M348" s="39" t="n">
        <v>23</v>
      </c>
      <c r="N348" s="39" t="n">
        <v>3</v>
      </c>
      <c r="O348" s="39" t="n">
        <v>4</v>
      </c>
      <c r="P348" s="39" t="n">
        <v>258</v>
      </c>
      <c r="Q348" s="39" t="n">
        <v>1</v>
      </c>
      <c r="R348" s="39" t="s">
        <v>1</v>
      </c>
      <c r="S348" s="39" t="s">
        <v>2</v>
      </c>
    </row>
    <row r="349" customFormat="false" ht="15" hidden="false" customHeight="false" outlineLevel="0" collapsed="false">
      <c r="A349" s="36" t="s">
        <v>184</v>
      </c>
      <c r="C349" s="48" t="n">
        <f aca="false">IF(F349=F348,C348,IF(F349=(F348+10),C348,(C348+10)))</f>
        <v>620</v>
      </c>
      <c r="D349" s="38" t="s">
        <v>267</v>
      </c>
      <c r="E349" s="50" t="n">
        <f aca="false">IF(C348=C349,IF(AND(I349&lt;&gt;"M",I349&lt;&gt;"m-up"),E348+10,E348),10)</f>
        <v>120</v>
      </c>
      <c r="F349" s="39" t="n">
        <f aca="false">O349+(N349*60)+(M349*3600)</f>
        <v>82984</v>
      </c>
      <c r="G349" s="39" t="str">
        <f aca="false">CONCATENATE(J349,K349,L349)</f>
        <v>20171021</v>
      </c>
      <c r="H349" s="39" t="n">
        <v>1</v>
      </c>
      <c r="I349" s="39" t="s">
        <v>23</v>
      </c>
      <c r="J349" s="39" t="n">
        <v>2017</v>
      </c>
      <c r="K349" s="39" t="n">
        <v>10</v>
      </c>
      <c r="L349" s="39" t="n">
        <v>21</v>
      </c>
      <c r="M349" s="39" t="n">
        <v>23</v>
      </c>
      <c r="N349" s="39" t="n">
        <v>3</v>
      </c>
      <c r="O349" s="39" t="n">
        <v>4</v>
      </c>
      <c r="P349" s="39" t="n">
        <v>269</v>
      </c>
      <c r="Q349" s="39" t="n">
        <v>1</v>
      </c>
      <c r="R349" s="39" t="s">
        <v>1</v>
      </c>
      <c r="S349" s="39" t="s">
        <v>2</v>
      </c>
    </row>
    <row r="350" customFormat="false" ht="15" hidden="false" customHeight="false" outlineLevel="0" collapsed="false">
      <c r="A350" s="36" t="s">
        <v>184</v>
      </c>
      <c r="C350" s="48" t="n">
        <f aca="false">IF(F350=F349,C349,IF(F350=(F349+10),C349,(C349+10)))</f>
        <v>620</v>
      </c>
      <c r="D350" s="38" t="s">
        <v>267</v>
      </c>
      <c r="E350" s="50" t="n">
        <f aca="false">IF(C349=C350,IF(AND(I350&lt;&gt;"M",I350&lt;&gt;"m-up"),E349+10,E349),10)</f>
        <v>130</v>
      </c>
      <c r="F350" s="39" t="n">
        <f aca="false">O350+(N350*60)+(M350*3600)</f>
        <v>82984</v>
      </c>
      <c r="G350" s="39" t="str">
        <f aca="false">CONCATENATE(J350,K350,L350)</f>
        <v>20171021</v>
      </c>
      <c r="H350" s="39" t="n">
        <v>1</v>
      </c>
      <c r="I350" s="39" t="s">
        <v>23</v>
      </c>
      <c r="J350" s="39" t="n">
        <v>2017</v>
      </c>
      <c r="K350" s="39" t="n">
        <v>10</v>
      </c>
      <c r="L350" s="39" t="n">
        <v>21</v>
      </c>
      <c r="M350" s="39" t="n">
        <v>23</v>
      </c>
      <c r="N350" s="39" t="n">
        <v>3</v>
      </c>
      <c r="O350" s="39" t="n">
        <v>4</v>
      </c>
      <c r="P350" s="39" t="n">
        <v>294</v>
      </c>
      <c r="Q350" s="39" t="n">
        <v>1</v>
      </c>
      <c r="R350" s="39" t="s">
        <v>1</v>
      </c>
      <c r="S350" s="39" t="s">
        <v>2</v>
      </c>
    </row>
    <row r="351" customFormat="false" ht="15" hidden="false" customHeight="false" outlineLevel="0" collapsed="false">
      <c r="A351" s="36" t="s">
        <v>184</v>
      </c>
      <c r="C351" s="48" t="n">
        <f aca="false">IF(F351=F350,C350,IF(F351=(F350+10),C350,(C350+10)))</f>
        <v>620</v>
      </c>
      <c r="D351" s="38" t="s">
        <v>267</v>
      </c>
      <c r="E351" s="50" t="n">
        <f aca="false">IF(C350=C351,IF(AND(I351&lt;&gt;"M",I351&lt;&gt;"m-up"),E350+10,E350),10)</f>
        <v>140</v>
      </c>
      <c r="F351" s="39" t="n">
        <f aca="false">O351+(N351*60)+(M351*3600)</f>
        <v>82984</v>
      </c>
      <c r="G351" s="39" t="str">
        <f aca="false">CONCATENATE(J351,K351,L351)</f>
        <v>20171021</v>
      </c>
      <c r="H351" s="39" t="n">
        <v>1</v>
      </c>
      <c r="I351" s="39" t="s">
        <v>23</v>
      </c>
      <c r="J351" s="39" t="n">
        <v>2017</v>
      </c>
      <c r="K351" s="39" t="n">
        <v>10</v>
      </c>
      <c r="L351" s="39" t="n">
        <v>21</v>
      </c>
      <c r="M351" s="39" t="n">
        <v>23</v>
      </c>
      <c r="N351" s="39" t="n">
        <v>3</v>
      </c>
      <c r="O351" s="39" t="n">
        <v>4</v>
      </c>
      <c r="P351" s="39" t="n">
        <v>333</v>
      </c>
      <c r="Q351" s="39" t="n">
        <v>1</v>
      </c>
      <c r="R351" s="39" t="s">
        <v>1</v>
      </c>
      <c r="S351" s="39" t="s">
        <v>2</v>
      </c>
    </row>
    <row r="352" customFormat="false" ht="15" hidden="false" customHeight="false" outlineLevel="0" collapsed="false">
      <c r="A352" s="36" t="s">
        <v>184</v>
      </c>
      <c r="C352" s="48" t="n">
        <f aca="false">IF(F352=F351,C351,IF(F352=(F351+10),C351,(C351+10)))</f>
        <v>620</v>
      </c>
      <c r="D352" s="38" t="s">
        <v>267</v>
      </c>
      <c r="E352" s="50" t="n">
        <v>150</v>
      </c>
      <c r="F352" s="39" t="n">
        <f aca="false">O352+(N352*60)+(M352*3600)</f>
        <v>82984</v>
      </c>
      <c r="G352" s="39" t="str">
        <f aca="false">CONCATENATE(J352,K352,L352)</f>
        <v>20171021</v>
      </c>
      <c r="H352" s="39" t="n">
        <v>261</v>
      </c>
      <c r="I352" s="39" t="s">
        <v>23</v>
      </c>
      <c r="J352" s="39" t="n">
        <v>2017</v>
      </c>
      <c r="K352" s="39" t="n">
        <v>10</v>
      </c>
      <c r="L352" s="39" t="n">
        <v>21</v>
      </c>
      <c r="M352" s="39" t="n">
        <v>23</v>
      </c>
      <c r="N352" s="39" t="n">
        <v>3</v>
      </c>
      <c r="O352" s="39" t="n">
        <v>4</v>
      </c>
      <c r="P352" s="39" t="n">
        <v>414</v>
      </c>
      <c r="Q352" s="39" t="n">
        <v>1</v>
      </c>
      <c r="R352" s="39" t="s">
        <v>1</v>
      </c>
      <c r="S352" s="39" t="s">
        <v>2</v>
      </c>
    </row>
    <row r="353" customFormat="false" ht="15" hidden="false" customHeight="false" outlineLevel="0" collapsed="false">
      <c r="A353" s="36" t="s">
        <v>184</v>
      </c>
      <c r="C353" s="48" t="n">
        <f aca="false">IF(F353=F352,C352,IF(F353=(F352+10),C352,(C352+10)))</f>
        <v>630</v>
      </c>
      <c r="D353" s="38" t="s">
        <v>267</v>
      </c>
      <c r="E353" s="50" t="n">
        <v>160</v>
      </c>
      <c r="F353" s="39" t="n">
        <f aca="false">O353+(N353*60)+(M353*3600)</f>
        <v>82985</v>
      </c>
      <c r="G353" s="39" t="str">
        <f aca="false">CONCATENATE(J353,K353,L353)</f>
        <v>20171021</v>
      </c>
      <c r="H353" s="39" t="n">
        <f aca="false">1116-1019</f>
        <v>97</v>
      </c>
      <c r="I353" s="39" t="s">
        <v>23</v>
      </c>
      <c r="J353" s="39" t="n">
        <v>2017</v>
      </c>
      <c r="K353" s="39" t="n">
        <v>10</v>
      </c>
      <c r="L353" s="39" t="n">
        <v>21</v>
      </c>
      <c r="M353" s="39" t="n">
        <v>23</v>
      </c>
      <c r="N353" s="39" t="n">
        <v>3</v>
      </c>
      <c r="O353" s="39" t="n">
        <v>5</v>
      </c>
      <c r="P353" s="39" t="n">
        <v>19</v>
      </c>
      <c r="Q353" s="39" t="n">
        <v>1</v>
      </c>
      <c r="R353" s="39" t="s">
        <v>1</v>
      </c>
      <c r="S353" s="39" t="s">
        <v>2</v>
      </c>
    </row>
    <row r="354" customFormat="false" ht="15" hidden="false" customHeight="false" outlineLevel="0" collapsed="false">
      <c r="A354" s="58" t="s">
        <v>189</v>
      </c>
      <c r="C354" s="48" t="n">
        <f aca="false">IF(F354=F353,C353,IF(F354=(F353+10),C353,(C353+10)))</f>
        <v>630</v>
      </c>
      <c r="D354" s="38" t="s">
        <v>267</v>
      </c>
      <c r="E354" s="50" t="n">
        <v>160</v>
      </c>
      <c r="F354" s="39" t="n">
        <f aca="false">O354+(N354*60)+(M354*3600)</f>
        <v>82985</v>
      </c>
      <c r="G354" s="39" t="str">
        <f aca="false">CONCATENATE(J354,K354,L354)</f>
        <v>20171021</v>
      </c>
      <c r="H354" s="39" t="n">
        <v>0</v>
      </c>
      <c r="I354" s="39" t="s">
        <v>268</v>
      </c>
      <c r="J354" s="39" t="n">
        <v>2017</v>
      </c>
      <c r="K354" s="39" t="n">
        <v>10</v>
      </c>
      <c r="L354" s="39" t="n">
        <v>21</v>
      </c>
      <c r="M354" s="39" t="n">
        <v>23</v>
      </c>
      <c r="N354" s="39" t="n">
        <v>3</v>
      </c>
      <c r="O354" s="39" t="n">
        <v>5</v>
      </c>
      <c r="P354" s="39" t="n">
        <v>27</v>
      </c>
      <c r="Q354" s="39" t="n">
        <v>1</v>
      </c>
      <c r="R354" s="39" t="s">
        <v>1</v>
      </c>
      <c r="S354" s="39" t="s">
        <v>2</v>
      </c>
    </row>
    <row r="355" customFormat="false" ht="15" hidden="false" customHeight="false" outlineLevel="0" collapsed="false">
      <c r="A355" s="36" t="s">
        <v>184</v>
      </c>
      <c r="B355" s="68"/>
      <c r="C355" s="48" t="n">
        <f aca="false">IF(F355=F354,C354,IF(F355=(F354+10),C354,(C354+10)))</f>
        <v>640</v>
      </c>
      <c r="D355" s="69" t="s">
        <v>269</v>
      </c>
      <c r="E355" s="50" t="n">
        <f aca="false">IF(C354=C355,IF(AND(I355&lt;&gt;"M",I355&lt;&gt;"m-up"),E354+10,E354),10)</f>
        <v>10</v>
      </c>
      <c r="F355" s="70" t="n">
        <f aca="false">O355+(N355*60)+(M355*3600)</f>
        <v>67278</v>
      </c>
      <c r="G355" s="70" t="str">
        <f aca="false">CONCATENATE(J355,K355,L355)</f>
        <v>20171024</v>
      </c>
      <c r="H355" s="70" t="n">
        <v>17</v>
      </c>
      <c r="I355" s="70" t="s">
        <v>0</v>
      </c>
      <c r="J355" s="70" t="n">
        <v>2017</v>
      </c>
      <c r="K355" s="70" t="n">
        <v>10</v>
      </c>
      <c r="L355" s="70" t="n">
        <v>24</v>
      </c>
      <c r="M355" s="70" t="n">
        <v>18</v>
      </c>
      <c r="N355" s="70" t="n">
        <v>41</v>
      </c>
      <c r="O355" s="70" t="n">
        <v>18</v>
      </c>
      <c r="P355" s="70" t="n">
        <v>448</v>
      </c>
      <c r="Q355" s="70" t="n">
        <v>1</v>
      </c>
      <c r="R355" s="70" t="s">
        <v>29</v>
      </c>
      <c r="S355" s="70" t="s">
        <v>2</v>
      </c>
      <c r="T355" s="70"/>
      <c r="U355" s="71"/>
      <c r="WH355" s="71"/>
      <c r="WI355" s="71"/>
      <c r="WJ355" s="71"/>
      <c r="WK355" s="71"/>
      <c r="WL355" s="71"/>
      <c r="WM355" s="71"/>
      <c r="WN355" s="71"/>
      <c r="WO355" s="71"/>
      <c r="WP355" s="71"/>
      <c r="WQ355" s="71"/>
      <c r="WR355" s="71"/>
      <c r="WS355" s="71"/>
      <c r="WT355" s="71"/>
      <c r="WU355" s="71"/>
      <c r="WV355" s="71"/>
      <c r="WW355" s="71"/>
      <c r="WX355" s="71"/>
      <c r="WY355" s="71"/>
      <c r="WZ355" s="71"/>
      <c r="XA355" s="71"/>
      <c r="XB355" s="71"/>
      <c r="XC355" s="71"/>
      <c r="XD355" s="71"/>
      <c r="XE355" s="71"/>
      <c r="XF355" s="71"/>
      <c r="XG355" s="71"/>
      <c r="XH355" s="71"/>
      <c r="XI355" s="71"/>
      <c r="XJ355" s="71"/>
      <c r="XK355" s="71"/>
      <c r="XL355" s="71"/>
      <c r="XM355" s="71"/>
      <c r="XN355" s="71"/>
      <c r="XO355" s="71"/>
      <c r="XP355" s="71"/>
      <c r="XQ355" s="71"/>
      <c r="XR355" s="71"/>
      <c r="XS355" s="71"/>
      <c r="XT355" s="71"/>
      <c r="XU355" s="71"/>
      <c r="XV355" s="71"/>
      <c r="XW355" s="71"/>
      <c r="XX355" s="71"/>
      <c r="XY355" s="71"/>
      <c r="XZ355" s="71"/>
      <c r="YA355" s="71"/>
      <c r="YB355" s="71"/>
      <c r="YC355" s="71"/>
      <c r="YD355" s="71"/>
      <c r="YE355" s="71"/>
      <c r="YF355" s="71"/>
      <c r="YG355" s="71"/>
      <c r="YH355" s="71"/>
      <c r="YI355" s="71"/>
      <c r="YJ355" s="71"/>
      <c r="YK355" s="71"/>
      <c r="YL355" s="71"/>
      <c r="YM355" s="71"/>
      <c r="YN355" s="71"/>
      <c r="YO355" s="71"/>
      <c r="YP355" s="71"/>
      <c r="YQ355" s="71"/>
      <c r="YR355" s="71"/>
      <c r="YS355" s="71"/>
      <c r="YT355" s="71"/>
      <c r="YU355" s="71"/>
      <c r="YV355" s="71"/>
      <c r="YW355" s="71"/>
      <c r="YX355" s="71"/>
      <c r="YY355" s="71"/>
      <c r="YZ355" s="71"/>
      <c r="ZA355" s="71"/>
      <c r="ZB355" s="71"/>
      <c r="ZC355" s="71"/>
      <c r="ZD355" s="71"/>
      <c r="ZE355" s="71"/>
      <c r="ZF355" s="71"/>
      <c r="ZG355" s="71"/>
      <c r="ZH355" s="71"/>
      <c r="ZI355" s="71"/>
      <c r="ZJ355" s="71"/>
      <c r="ZK355" s="71"/>
      <c r="ZL355" s="71"/>
      <c r="ZM355" s="71"/>
      <c r="ZN355" s="71"/>
      <c r="ZO355" s="71"/>
      <c r="ZP355" s="71"/>
      <c r="ZQ355" s="71"/>
      <c r="ZR355" s="71"/>
      <c r="ZS355" s="71"/>
      <c r="ZT355" s="71"/>
      <c r="ZU355" s="71"/>
      <c r="ZV355" s="71"/>
      <c r="ZW355" s="71"/>
      <c r="ZX355" s="71"/>
      <c r="ZY355" s="71"/>
      <c r="ZZ355" s="71"/>
      <c r="AAA355" s="71"/>
      <c r="AAB355" s="71"/>
      <c r="AAC355" s="71"/>
      <c r="AAD355" s="71"/>
      <c r="AAE355" s="71"/>
      <c r="AAF355" s="71"/>
      <c r="AAG355" s="71"/>
      <c r="AAH355" s="71"/>
      <c r="AAI355" s="71"/>
      <c r="AAJ355" s="71"/>
      <c r="AAK355" s="71"/>
      <c r="AAL355" s="71"/>
      <c r="AAM355" s="71"/>
      <c r="AAN355" s="71"/>
      <c r="AAO355" s="71"/>
      <c r="AAP355" s="71"/>
      <c r="AAQ355" s="71"/>
      <c r="AAR355" s="71"/>
      <c r="AAS355" s="71"/>
      <c r="AAT355" s="71"/>
      <c r="AAU355" s="71"/>
      <c r="AAV355" s="71"/>
      <c r="AAW355" s="71"/>
      <c r="AAX355" s="71"/>
      <c r="AAY355" s="71"/>
      <c r="AAZ355" s="71"/>
      <c r="ABA355" s="71"/>
      <c r="ABB355" s="71"/>
      <c r="ABC355" s="71"/>
      <c r="ABD355" s="71"/>
      <c r="ABE355" s="71"/>
      <c r="ABF355" s="71"/>
      <c r="ABG355" s="71"/>
      <c r="ABH355" s="71"/>
      <c r="ABI355" s="71"/>
      <c r="ABJ355" s="71"/>
      <c r="ABK355" s="71"/>
      <c r="ABL355" s="71"/>
      <c r="ABM355" s="71"/>
      <c r="ABN355" s="71"/>
      <c r="ABO355" s="71"/>
      <c r="ABP355" s="71"/>
      <c r="ABQ355" s="71"/>
      <c r="ABR355" s="71"/>
      <c r="ABS355" s="71"/>
      <c r="ABT355" s="71"/>
      <c r="ABU355" s="71"/>
      <c r="ABV355" s="71"/>
      <c r="ABW355" s="71"/>
      <c r="ABX355" s="71"/>
      <c r="ABY355" s="71"/>
      <c r="ABZ355" s="71"/>
      <c r="ACA355" s="71"/>
      <c r="ACB355" s="71"/>
      <c r="ACC355" s="71"/>
      <c r="ACD355" s="71"/>
      <c r="ACE355" s="71"/>
      <c r="ACF355" s="71"/>
      <c r="ACG355" s="71"/>
      <c r="ACH355" s="71"/>
      <c r="ACI355" s="71"/>
      <c r="ACJ355" s="71"/>
      <c r="ACK355" s="71"/>
      <c r="ACL355" s="71"/>
      <c r="ACM355" s="71"/>
      <c r="ACN355" s="71"/>
      <c r="ACO355" s="71"/>
      <c r="ACP355" s="71"/>
      <c r="ACQ355" s="71"/>
      <c r="ACR355" s="71"/>
      <c r="ACS355" s="71"/>
      <c r="ACT355" s="71"/>
      <c r="ACU355" s="71"/>
      <c r="ACV355" s="71"/>
      <c r="ACW355" s="71"/>
      <c r="ACX355" s="71"/>
      <c r="ACY355" s="71"/>
      <c r="ACZ355" s="71"/>
      <c r="ADA355" s="71"/>
      <c r="ADB355" s="71"/>
      <c r="ADC355" s="71"/>
      <c r="ADD355" s="71"/>
      <c r="ADE355" s="71"/>
      <c r="ADF355" s="71"/>
      <c r="ADG355" s="71"/>
      <c r="ADH355" s="71"/>
      <c r="ADI355" s="71"/>
      <c r="ADJ355" s="71"/>
      <c r="ADK355" s="71"/>
      <c r="ADL355" s="71"/>
      <c r="ADM355" s="71"/>
      <c r="ADN355" s="71"/>
      <c r="ADO355" s="71"/>
      <c r="ADP355" s="71"/>
      <c r="ADQ355" s="71"/>
      <c r="ADR355" s="71"/>
      <c r="ADS355" s="71"/>
      <c r="ADT355" s="71"/>
      <c r="ADU355" s="71"/>
      <c r="ADV355" s="71"/>
      <c r="ADW355" s="71"/>
      <c r="ADX355" s="71"/>
      <c r="ADY355" s="71"/>
      <c r="ADZ355" s="71"/>
      <c r="AEA355" s="71"/>
      <c r="AEB355" s="71"/>
      <c r="AEC355" s="71"/>
      <c r="AED355" s="71"/>
      <c r="AEE355" s="71"/>
      <c r="AEF355" s="71"/>
      <c r="AEG355" s="71"/>
      <c r="AEH355" s="71"/>
      <c r="AEI355" s="71"/>
      <c r="AEJ355" s="71"/>
      <c r="AEK355" s="71"/>
      <c r="AEL355" s="71"/>
      <c r="AEM355" s="71"/>
      <c r="AEN355" s="71"/>
      <c r="AEO355" s="71"/>
      <c r="AEP355" s="71"/>
      <c r="AEQ355" s="71"/>
      <c r="AER355" s="71"/>
      <c r="AES355" s="71"/>
      <c r="AET355" s="71"/>
      <c r="AEU355" s="71"/>
      <c r="AEV355" s="71"/>
      <c r="AEW355" s="71"/>
      <c r="AEX355" s="71"/>
      <c r="AEY355" s="71"/>
      <c r="AEZ355" s="71"/>
      <c r="AFA355" s="71"/>
      <c r="AFB355" s="71"/>
      <c r="AFC355" s="71"/>
      <c r="AFD355" s="71"/>
      <c r="AFE355" s="71"/>
      <c r="AFF355" s="71"/>
      <c r="AFG355" s="71"/>
      <c r="AFH355" s="71"/>
      <c r="AFI355" s="71"/>
      <c r="AFJ355" s="71"/>
      <c r="AFK355" s="71"/>
      <c r="AFL355" s="71"/>
      <c r="AFM355" s="71"/>
      <c r="AFN355" s="71"/>
      <c r="AFO355" s="71"/>
      <c r="AFP355" s="71"/>
      <c r="AFQ355" s="71"/>
      <c r="AFR355" s="71"/>
      <c r="AFS355" s="71"/>
      <c r="AFT355" s="71"/>
      <c r="AFU355" s="71"/>
      <c r="AFV355" s="71"/>
      <c r="AFW355" s="71"/>
      <c r="AFX355" s="71"/>
      <c r="AFY355" s="71"/>
      <c r="AFZ355" s="71"/>
      <c r="AGA355" s="71"/>
      <c r="AGB355" s="71"/>
      <c r="AGC355" s="71"/>
      <c r="AGD355" s="71"/>
      <c r="AGE355" s="71"/>
      <c r="AGF355" s="71"/>
      <c r="AGG355" s="71"/>
      <c r="AGH355" s="71"/>
      <c r="AGI355" s="71"/>
      <c r="AGJ355" s="71"/>
      <c r="AGK355" s="71"/>
      <c r="AGL355" s="71"/>
      <c r="AGM355" s="71"/>
      <c r="AGN355" s="71"/>
      <c r="AGO355" s="71"/>
      <c r="AGP355" s="71"/>
      <c r="AGQ355" s="71"/>
      <c r="AGR355" s="71"/>
      <c r="AGS355" s="71"/>
      <c r="AGT355" s="71"/>
      <c r="AGU355" s="71"/>
      <c r="AGV355" s="71"/>
      <c r="AGW355" s="71"/>
      <c r="AGX355" s="71"/>
      <c r="AGY355" s="71"/>
      <c r="AGZ355" s="71"/>
      <c r="AHA355" s="71"/>
      <c r="AHB355" s="71"/>
      <c r="AHC355" s="71"/>
      <c r="AHD355" s="71"/>
      <c r="AHE355" s="71"/>
      <c r="AHF355" s="71"/>
      <c r="AHG355" s="71"/>
      <c r="AHH355" s="71"/>
      <c r="AHI355" s="71"/>
      <c r="AHJ355" s="71"/>
      <c r="AHK355" s="71"/>
      <c r="AHL355" s="71"/>
      <c r="AHM355" s="71"/>
      <c r="AHN355" s="71"/>
      <c r="AHO355" s="71"/>
      <c r="AHP355" s="71"/>
      <c r="AHQ355" s="71"/>
      <c r="AHR355" s="71"/>
      <c r="AHS355" s="71"/>
      <c r="AHT355" s="71"/>
      <c r="AHU355" s="71"/>
      <c r="AHV355" s="71"/>
      <c r="AHW355" s="71"/>
      <c r="AHX355" s="71"/>
      <c r="AHY355" s="71"/>
      <c r="AHZ355" s="71"/>
      <c r="AIA355" s="71"/>
      <c r="AIB355" s="71"/>
      <c r="AIC355" s="71"/>
      <c r="AID355" s="71"/>
      <c r="AIE355" s="71"/>
      <c r="AIF355" s="71"/>
      <c r="AIG355" s="71"/>
      <c r="AIH355" s="71"/>
      <c r="AII355" s="71"/>
      <c r="AIJ355" s="71"/>
      <c r="AIK355" s="71"/>
      <c r="AIL355" s="71"/>
      <c r="AIM355" s="71"/>
      <c r="AIN355" s="71"/>
      <c r="AIO355" s="71"/>
      <c r="AIP355" s="71"/>
      <c r="AIQ355" s="71"/>
      <c r="AIR355" s="71"/>
      <c r="AIS355" s="71"/>
      <c r="AIT355" s="71"/>
      <c r="AIU355" s="71"/>
      <c r="AIV355" s="71"/>
      <c r="AIW355" s="71"/>
      <c r="AIX355" s="71"/>
      <c r="AIY355" s="71"/>
      <c r="AIZ355" s="71"/>
      <c r="AJA355" s="71"/>
      <c r="AJB355" s="71"/>
      <c r="AJC355" s="71"/>
      <c r="AJD355" s="71"/>
      <c r="AJE355" s="71"/>
      <c r="AJF355" s="71"/>
      <c r="AJG355" s="71"/>
      <c r="AJH355" s="71"/>
      <c r="AJI355" s="71"/>
      <c r="AJJ355" s="71"/>
      <c r="AJK355" s="71"/>
      <c r="AJL355" s="71"/>
      <c r="AJM355" s="71"/>
      <c r="AJN355" s="71"/>
      <c r="AJO355" s="71"/>
      <c r="AJP355" s="71"/>
      <c r="AJQ355" s="71"/>
      <c r="AJR355" s="71"/>
      <c r="AJS355" s="71"/>
      <c r="AJT355" s="71"/>
      <c r="AJU355" s="71"/>
      <c r="AJV355" s="71"/>
      <c r="AJW355" s="71"/>
      <c r="AJX355" s="71"/>
      <c r="AJY355" s="71"/>
      <c r="AJZ355" s="71"/>
      <c r="AKA355" s="71"/>
      <c r="AKB355" s="71"/>
      <c r="AKC355" s="71"/>
      <c r="AKD355" s="71"/>
      <c r="AKE355" s="71"/>
      <c r="AKF355" s="71"/>
      <c r="AKG355" s="71"/>
      <c r="AKH355" s="71"/>
      <c r="AKI355" s="71"/>
      <c r="AKJ355" s="71"/>
      <c r="AKK355" s="71"/>
      <c r="AKL355" s="71"/>
      <c r="AKM355" s="71"/>
      <c r="AKN355" s="71"/>
      <c r="AKO355" s="71"/>
      <c r="AKP355" s="71"/>
      <c r="AKQ355" s="71"/>
      <c r="AKR355" s="71"/>
      <c r="AKS355" s="71"/>
      <c r="AKT355" s="71"/>
      <c r="AKU355" s="71"/>
      <c r="AKV355" s="71"/>
      <c r="AKW355" s="71"/>
      <c r="AKX355" s="71"/>
      <c r="AKY355" s="71"/>
      <c r="AKZ355" s="71"/>
      <c r="ALA355" s="71"/>
      <c r="ALB355" s="71"/>
      <c r="ALC355" s="71"/>
      <c r="ALD355" s="71"/>
      <c r="ALE355" s="71"/>
      <c r="ALF355" s="71"/>
      <c r="ALG355" s="71"/>
      <c r="ALH355" s="71"/>
      <c r="ALI355" s="71"/>
      <c r="ALJ355" s="71"/>
      <c r="ALK355" s="71"/>
      <c r="ALL355" s="71"/>
      <c r="ALM355" s="71"/>
      <c r="ALN355" s="71"/>
      <c r="ALO355" s="71"/>
      <c r="ALP355" s="71"/>
      <c r="ALQ355" s="71"/>
      <c r="ALR355" s="71"/>
      <c r="ALS355" s="71"/>
      <c r="ALT355" s="71"/>
      <c r="ALU355" s="71"/>
      <c r="ALV355" s="71"/>
      <c r="ALW355" s="71"/>
      <c r="ALX355" s="71"/>
      <c r="ALY355" s="71"/>
      <c r="ALZ355" s="71"/>
      <c r="AMA355" s="71"/>
      <c r="AMB355" s="71"/>
      <c r="AMC355" s="71"/>
      <c r="AMD355" s="71"/>
      <c r="AME355" s="71"/>
      <c r="AMF355" s="71"/>
      <c r="AMG355" s="71"/>
    </row>
    <row r="356" customFormat="false" ht="15" hidden="false" customHeight="false" outlineLevel="0" collapsed="false">
      <c r="A356" s="68"/>
      <c r="B356" s="68"/>
      <c r="C356" s="48" t="n">
        <f aca="false">IF(F356=F355,C355,IF(F356=(F355+10),C355,(C355+10)))</f>
        <v>650</v>
      </c>
      <c r="D356" s="69"/>
      <c r="E356" s="50" t="n">
        <f aca="false">IF(C355=C356,IF(AND(I356&lt;&gt;"M",I356&lt;&gt;"m-up"),E355+10,E355),10)</f>
        <v>10</v>
      </c>
      <c r="F356" s="70" t="n">
        <f aca="false">O356+(N356*60)+(M356*3600)</f>
        <v>58384</v>
      </c>
      <c r="G356" s="70" t="str">
        <f aca="false">CONCATENATE(J356,K356,L356)</f>
        <v>2017114</v>
      </c>
      <c r="H356" s="70" t="n">
        <v>17</v>
      </c>
      <c r="I356" s="70" t="s">
        <v>0</v>
      </c>
      <c r="J356" s="70" t="n">
        <v>2017</v>
      </c>
      <c r="K356" s="70" t="n">
        <v>11</v>
      </c>
      <c r="L356" s="70" t="n">
        <v>4</v>
      </c>
      <c r="M356" s="70" t="n">
        <v>16</v>
      </c>
      <c r="N356" s="70" t="n">
        <v>13</v>
      </c>
      <c r="O356" s="70" t="n">
        <v>4</v>
      </c>
      <c r="P356" s="70" t="n">
        <v>64</v>
      </c>
      <c r="Q356" s="70" t="n">
        <v>1</v>
      </c>
      <c r="R356" s="70" t="s">
        <v>1</v>
      </c>
      <c r="S356" s="70" t="s">
        <v>2</v>
      </c>
      <c r="T356" s="70"/>
      <c r="U356" s="71"/>
      <c r="WH356" s="71"/>
      <c r="WI356" s="71"/>
      <c r="WJ356" s="71"/>
      <c r="WK356" s="71"/>
      <c r="WL356" s="71"/>
      <c r="WM356" s="71"/>
      <c r="WN356" s="71"/>
      <c r="WO356" s="71"/>
      <c r="WP356" s="71"/>
      <c r="WQ356" s="71"/>
      <c r="WR356" s="71"/>
      <c r="WS356" s="71"/>
      <c r="WT356" s="71"/>
      <c r="WU356" s="71"/>
      <c r="WV356" s="71"/>
      <c r="WW356" s="71"/>
      <c r="WX356" s="71"/>
      <c r="WY356" s="71"/>
      <c r="WZ356" s="71"/>
      <c r="XA356" s="71"/>
      <c r="XB356" s="71"/>
      <c r="XC356" s="71"/>
      <c r="XD356" s="71"/>
      <c r="XE356" s="71"/>
      <c r="XF356" s="71"/>
      <c r="XG356" s="71"/>
      <c r="XH356" s="71"/>
      <c r="XI356" s="71"/>
      <c r="XJ356" s="71"/>
      <c r="XK356" s="71"/>
      <c r="XL356" s="71"/>
      <c r="XM356" s="71"/>
      <c r="XN356" s="71"/>
      <c r="XO356" s="71"/>
      <c r="XP356" s="71"/>
      <c r="XQ356" s="71"/>
      <c r="XR356" s="71"/>
      <c r="XS356" s="71"/>
      <c r="XT356" s="71"/>
      <c r="XU356" s="71"/>
      <c r="XV356" s="71"/>
      <c r="XW356" s="71"/>
      <c r="XX356" s="71"/>
      <c r="XY356" s="71"/>
      <c r="XZ356" s="71"/>
      <c r="YA356" s="71"/>
      <c r="YB356" s="71"/>
      <c r="YC356" s="71"/>
      <c r="YD356" s="71"/>
      <c r="YE356" s="71"/>
      <c r="YF356" s="71"/>
      <c r="YG356" s="71"/>
      <c r="YH356" s="71"/>
      <c r="YI356" s="71"/>
      <c r="YJ356" s="71"/>
      <c r="YK356" s="71"/>
      <c r="YL356" s="71"/>
      <c r="YM356" s="71"/>
      <c r="YN356" s="71"/>
      <c r="YO356" s="71"/>
      <c r="YP356" s="71"/>
      <c r="YQ356" s="71"/>
      <c r="YR356" s="71"/>
      <c r="YS356" s="71"/>
      <c r="YT356" s="71"/>
      <c r="YU356" s="71"/>
      <c r="YV356" s="71"/>
      <c r="YW356" s="71"/>
      <c r="YX356" s="71"/>
      <c r="YY356" s="71"/>
      <c r="YZ356" s="71"/>
      <c r="ZA356" s="71"/>
      <c r="ZB356" s="71"/>
      <c r="ZC356" s="71"/>
      <c r="ZD356" s="71"/>
      <c r="ZE356" s="71"/>
      <c r="ZF356" s="71"/>
      <c r="ZG356" s="71"/>
      <c r="ZH356" s="71"/>
      <c r="ZI356" s="71"/>
      <c r="ZJ356" s="71"/>
      <c r="ZK356" s="71"/>
      <c r="ZL356" s="71"/>
      <c r="ZM356" s="71"/>
      <c r="ZN356" s="71"/>
      <c r="ZO356" s="71"/>
      <c r="ZP356" s="71"/>
      <c r="ZQ356" s="71"/>
      <c r="ZR356" s="71"/>
      <c r="ZS356" s="71"/>
      <c r="ZT356" s="71"/>
      <c r="ZU356" s="71"/>
      <c r="ZV356" s="71"/>
      <c r="ZW356" s="71"/>
      <c r="ZX356" s="71"/>
      <c r="ZY356" s="71"/>
      <c r="ZZ356" s="71"/>
      <c r="AAA356" s="71"/>
      <c r="AAB356" s="71"/>
      <c r="AAC356" s="71"/>
      <c r="AAD356" s="71"/>
      <c r="AAE356" s="71"/>
      <c r="AAF356" s="71"/>
      <c r="AAG356" s="71"/>
      <c r="AAH356" s="71"/>
      <c r="AAI356" s="71"/>
      <c r="AAJ356" s="71"/>
      <c r="AAK356" s="71"/>
      <c r="AAL356" s="71"/>
      <c r="AAM356" s="71"/>
      <c r="AAN356" s="71"/>
      <c r="AAO356" s="71"/>
      <c r="AAP356" s="71"/>
      <c r="AAQ356" s="71"/>
      <c r="AAR356" s="71"/>
      <c r="AAS356" s="71"/>
      <c r="AAT356" s="71"/>
      <c r="AAU356" s="71"/>
      <c r="AAV356" s="71"/>
      <c r="AAW356" s="71"/>
      <c r="AAX356" s="71"/>
      <c r="AAY356" s="71"/>
      <c r="AAZ356" s="71"/>
      <c r="ABA356" s="71"/>
      <c r="ABB356" s="71"/>
      <c r="ABC356" s="71"/>
      <c r="ABD356" s="71"/>
      <c r="ABE356" s="71"/>
      <c r="ABF356" s="71"/>
      <c r="ABG356" s="71"/>
      <c r="ABH356" s="71"/>
      <c r="ABI356" s="71"/>
      <c r="ABJ356" s="71"/>
      <c r="ABK356" s="71"/>
      <c r="ABL356" s="71"/>
      <c r="ABM356" s="71"/>
      <c r="ABN356" s="71"/>
      <c r="ABO356" s="71"/>
      <c r="ABP356" s="71"/>
      <c r="ABQ356" s="71"/>
      <c r="ABR356" s="71"/>
      <c r="ABS356" s="71"/>
      <c r="ABT356" s="71"/>
      <c r="ABU356" s="71"/>
      <c r="ABV356" s="71"/>
      <c r="ABW356" s="71"/>
      <c r="ABX356" s="71"/>
      <c r="ABY356" s="71"/>
      <c r="ABZ356" s="71"/>
      <c r="ACA356" s="71"/>
      <c r="ACB356" s="71"/>
      <c r="ACC356" s="71"/>
      <c r="ACD356" s="71"/>
      <c r="ACE356" s="71"/>
      <c r="ACF356" s="71"/>
      <c r="ACG356" s="71"/>
      <c r="ACH356" s="71"/>
      <c r="ACI356" s="71"/>
      <c r="ACJ356" s="71"/>
      <c r="ACK356" s="71"/>
      <c r="ACL356" s="71"/>
      <c r="ACM356" s="71"/>
      <c r="ACN356" s="71"/>
      <c r="ACO356" s="71"/>
      <c r="ACP356" s="71"/>
      <c r="ACQ356" s="71"/>
      <c r="ACR356" s="71"/>
      <c r="ACS356" s="71"/>
      <c r="ACT356" s="71"/>
      <c r="ACU356" s="71"/>
      <c r="ACV356" s="71"/>
      <c r="ACW356" s="71"/>
      <c r="ACX356" s="71"/>
      <c r="ACY356" s="71"/>
      <c r="ACZ356" s="71"/>
      <c r="ADA356" s="71"/>
      <c r="ADB356" s="71"/>
      <c r="ADC356" s="71"/>
      <c r="ADD356" s="71"/>
      <c r="ADE356" s="71"/>
      <c r="ADF356" s="71"/>
      <c r="ADG356" s="71"/>
      <c r="ADH356" s="71"/>
      <c r="ADI356" s="71"/>
      <c r="ADJ356" s="71"/>
      <c r="ADK356" s="71"/>
      <c r="ADL356" s="71"/>
      <c r="ADM356" s="71"/>
      <c r="ADN356" s="71"/>
      <c r="ADO356" s="71"/>
      <c r="ADP356" s="71"/>
      <c r="ADQ356" s="71"/>
      <c r="ADR356" s="71"/>
      <c r="ADS356" s="71"/>
      <c r="ADT356" s="71"/>
      <c r="ADU356" s="71"/>
      <c r="ADV356" s="71"/>
      <c r="ADW356" s="71"/>
      <c r="ADX356" s="71"/>
      <c r="ADY356" s="71"/>
      <c r="ADZ356" s="71"/>
      <c r="AEA356" s="71"/>
      <c r="AEB356" s="71"/>
      <c r="AEC356" s="71"/>
      <c r="AED356" s="71"/>
      <c r="AEE356" s="71"/>
      <c r="AEF356" s="71"/>
      <c r="AEG356" s="71"/>
      <c r="AEH356" s="71"/>
      <c r="AEI356" s="71"/>
      <c r="AEJ356" s="71"/>
      <c r="AEK356" s="71"/>
      <c r="AEL356" s="71"/>
      <c r="AEM356" s="71"/>
      <c r="AEN356" s="71"/>
      <c r="AEO356" s="71"/>
      <c r="AEP356" s="71"/>
      <c r="AEQ356" s="71"/>
      <c r="AER356" s="71"/>
      <c r="AES356" s="71"/>
      <c r="AET356" s="71"/>
      <c r="AEU356" s="71"/>
      <c r="AEV356" s="71"/>
      <c r="AEW356" s="71"/>
      <c r="AEX356" s="71"/>
      <c r="AEY356" s="71"/>
      <c r="AEZ356" s="71"/>
      <c r="AFA356" s="71"/>
      <c r="AFB356" s="71"/>
      <c r="AFC356" s="71"/>
      <c r="AFD356" s="71"/>
      <c r="AFE356" s="71"/>
      <c r="AFF356" s="71"/>
      <c r="AFG356" s="71"/>
      <c r="AFH356" s="71"/>
      <c r="AFI356" s="71"/>
      <c r="AFJ356" s="71"/>
      <c r="AFK356" s="71"/>
      <c r="AFL356" s="71"/>
      <c r="AFM356" s="71"/>
      <c r="AFN356" s="71"/>
      <c r="AFO356" s="71"/>
      <c r="AFP356" s="71"/>
      <c r="AFQ356" s="71"/>
      <c r="AFR356" s="71"/>
      <c r="AFS356" s="71"/>
      <c r="AFT356" s="71"/>
      <c r="AFU356" s="71"/>
      <c r="AFV356" s="71"/>
      <c r="AFW356" s="71"/>
      <c r="AFX356" s="71"/>
      <c r="AFY356" s="71"/>
      <c r="AFZ356" s="71"/>
      <c r="AGA356" s="71"/>
      <c r="AGB356" s="71"/>
      <c r="AGC356" s="71"/>
      <c r="AGD356" s="71"/>
      <c r="AGE356" s="71"/>
      <c r="AGF356" s="71"/>
      <c r="AGG356" s="71"/>
      <c r="AGH356" s="71"/>
      <c r="AGI356" s="71"/>
      <c r="AGJ356" s="71"/>
      <c r="AGK356" s="71"/>
      <c r="AGL356" s="71"/>
      <c r="AGM356" s="71"/>
      <c r="AGN356" s="71"/>
      <c r="AGO356" s="71"/>
      <c r="AGP356" s="71"/>
      <c r="AGQ356" s="71"/>
      <c r="AGR356" s="71"/>
      <c r="AGS356" s="71"/>
      <c r="AGT356" s="71"/>
      <c r="AGU356" s="71"/>
      <c r="AGV356" s="71"/>
      <c r="AGW356" s="71"/>
      <c r="AGX356" s="71"/>
      <c r="AGY356" s="71"/>
      <c r="AGZ356" s="71"/>
      <c r="AHA356" s="71"/>
      <c r="AHB356" s="71"/>
      <c r="AHC356" s="71"/>
      <c r="AHD356" s="71"/>
      <c r="AHE356" s="71"/>
      <c r="AHF356" s="71"/>
      <c r="AHG356" s="71"/>
      <c r="AHH356" s="71"/>
      <c r="AHI356" s="71"/>
      <c r="AHJ356" s="71"/>
      <c r="AHK356" s="71"/>
      <c r="AHL356" s="71"/>
      <c r="AHM356" s="71"/>
      <c r="AHN356" s="71"/>
      <c r="AHO356" s="71"/>
      <c r="AHP356" s="71"/>
      <c r="AHQ356" s="71"/>
      <c r="AHR356" s="71"/>
      <c r="AHS356" s="71"/>
      <c r="AHT356" s="71"/>
      <c r="AHU356" s="71"/>
      <c r="AHV356" s="71"/>
      <c r="AHW356" s="71"/>
      <c r="AHX356" s="71"/>
      <c r="AHY356" s="71"/>
      <c r="AHZ356" s="71"/>
      <c r="AIA356" s="71"/>
      <c r="AIB356" s="71"/>
      <c r="AIC356" s="71"/>
      <c r="AID356" s="71"/>
      <c r="AIE356" s="71"/>
      <c r="AIF356" s="71"/>
      <c r="AIG356" s="71"/>
      <c r="AIH356" s="71"/>
      <c r="AII356" s="71"/>
      <c r="AIJ356" s="71"/>
      <c r="AIK356" s="71"/>
      <c r="AIL356" s="71"/>
      <c r="AIM356" s="71"/>
      <c r="AIN356" s="71"/>
      <c r="AIO356" s="71"/>
      <c r="AIP356" s="71"/>
      <c r="AIQ356" s="71"/>
      <c r="AIR356" s="71"/>
      <c r="AIS356" s="71"/>
      <c r="AIT356" s="71"/>
      <c r="AIU356" s="71"/>
      <c r="AIV356" s="71"/>
      <c r="AIW356" s="71"/>
      <c r="AIX356" s="71"/>
      <c r="AIY356" s="71"/>
      <c r="AIZ356" s="71"/>
      <c r="AJA356" s="71"/>
      <c r="AJB356" s="71"/>
      <c r="AJC356" s="71"/>
      <c r="AJD356" s="71"/>
      <c r="AJE356" s="71"/>
      <c r="AJF356" s="71"/>
      <c r="AJG356" s="71"/>
      <c r="AJH356" s="71"/>
      <c r="AJI356" s="71"/>
      <c r="AJJ356" s="71"/>
      <c r="AJK356" s="71"/>
      <c r="AJL356" s="71"/>
      <c r="AJM356" s="71"/>
      <c r="AJN356" s="71"/>
      <c r="AJO356" s="71"/>
      <c r="AJP356" s="71"/>
      <c r="AJQ356" s="71"/>
      <c r="AJR356" s="71"/>
      <c r="AJS356" s="71"/>
      <c r="AJT356" s="71"/>
      <c r="AJU356" s="71"/>
      <c r="AJV356" s="71"/>
      <c r="AJW356" s="71"/>
      <c r="AJX356" s="71"/>
      <c r="AJY356" s="71"/>
      <c r="AJZ356" s="71"/>
      <c r="AKA356" s="71"/>
      <c r="AKB356" s="71"/>
      <c r="AKC356" s="71"/>
      <c r="AKD356" s="71"/>
      <c r="AKE356" s="71"/>
      <c r="AKF356" s="71"/>
      <c r="AKG356" s="71"/>
      <c r="AKH356" s="71"/>
      <c r="AKI356" s="71"/>
      <c r="AKJ356" s="71"/>
      <c r="AKK356" s="71"/>
      <c r="AKL356" s="71"/>
      <c r="AKM356" s="71"/>
      <c r="AKN356" s="71"/>
      <c r="AKO356" s="71"/>
      <c r="AKP356" s="71"/>
      <c r="AKQ356" s="71"/>
      <c r="AKR356" s="71"/>
      <c r="AKS356" s="71"/>
      <c r="AKT356" s="71"/>
      <c r="AKU356" s="71"/>
      <c r="AKV356" s="71"/>
      <c r="AKW356" s="71"/>
      <c r="AKX356" s="71"/>
      <c r="AKY356" s="71"/>
      <c r="AKZ356" s="71"/>
      <c r="ALA356" s="71"/>
      <c r="ALB356" s="71"/>
      <c r="ALC356" s="71"/>
      <c r="ALD356" s="71"/>
      <c r="ALE356" s="71"/>
      <c r="ALF356" s="71"/>
      <c r="ALG356" s="71"/>
      <c r="ALH356" s="71"/>
      <c r="ALI356" s="71"/>
      <c r="ALJ356" s="71"/>
      <c r="ALK356" s="71"/>
      <c r="ALL356" s="71"/>
      <c r="ALM356" s="71"/>
      <c r="ALN356" s="71"/>
      <c r="ALO356" s="71"/>
      <c r="ALP356" s="71"/>
      <c r="ALQ356" s="71"/>
      <c r="ALR356" s="71"/>
      <c r="ALS356" s="71"/>
      <c r="ALT356" s="71"/>
      <c r="ALU356" s="71"/>
      <c r="ALV356" s="71"/>
      <c r="ALW356" s="71"/>
      <c r="ALX356" s="71"/>
      <c r="ALY356" s="71"/>
      <c r="ALZ356" s="71"/>
      <c r="AMA356" s="71"/>
      <c r="AMB356" s="71"/>
      <c r="AMC356" s="71"/>
      <c r="AMD356" s="71"/>
      <c r="AME356" s="71"/>
      <c r="AMF356" s="71"/>
      <c r="AMG356" s="71"/>
    </row>
    <row r="357" customFormat="false" ht="15" hidden="false" customHeight="false" outlineLevel="0" collapsed="false">
      <c r="A357" s="68"/>
      <c r="B357" s="68"/>
      <c r="C357" s="48" t="n">
        <f aca="false">IF(F357=F356,C356,IF(F357=(F356+10),C356,(C356+10)))</f>
        <v>660</v>
      </c>
      <c r="D357" s="69"/>
      <c r="E357" s="50" t="n">
        <f aca="false">IF(C356=C357,IF(AND(I357&lt;&gt;"M",I357&lt;&gt;"m-up"),E356+10,E356),10)</f>
        <v>10</v>
      </c>
      <c r="F357" s="70" t="n">
        <f aca="false">O357+(N357*60)+(M357*3600)</f>
        <v>58437</v>
      </c>
      <c r="G357" s="70" t="str">
        <f aca="false">CONCATENATE(J357,K357,L357)</f>
        <v>2017114</v>
      </c>
      <c r="H357" s="70" t="n">
        <v>15</v>
      </c>
      <c r="I357" s="70" t="s">
        <v>0</v>
      </c>
      <c r="J357" s="70" t="n">
        <v>2017</v>
      </c>
      <c r="K357" s="70" t="n">
        <v>11</v>
      </c>
      <c r="L357" s="70" t="n">
        <v>4</v>
      </c>
      <c r="M357" s="70" t="n">
        <v>16</v>
      </c>
      <c r="N357" s="70" t="n">
        <v>13</v>
      </c>
      <c r="O357" s="70" t="n">
        <v>57</v>
      </c>
      <c r="P357" s="70" t="n">
        <v>788</v>
      </c>
      <c r="Q357" s="70" t="n">
        <v>1</v>
      </c>
      <c r="R357" s="70" t="s">
        <v>1</v>
      </c>
      <c r="S357" s="70" t="s">
        <v>2</v>
      </c>
      <c r="T357" s="70"/>
      <c r="U357" s="71"/>
      <c r="WH357" s="71"/>
      <c r="WI357" s="71"/>
      <c r="WJ357" s="71"/>
      <c r="WK357" s="71"/>
      <c r="WL357" s="71"/>
      <c r="WM357" s="71"/>
      <c r="WN357" s="71"/>
      <c r="WO357" s="71"/>
      <c r="WP357" s="71"/>
      <c r="WQ357" s="71"/>
      <c r="WR357" s="71"/>
      <c r="WS357" s="71"/>
      <c r="WT357" s="71"/>
      <c r="WU357" s="71"/>
      <c r="WV357" s="71"/>
      <c r="WW357" s="71"/>
      <c r="WX357" s="71"/>
      <c r="WY357" s="71"/>
      <c r="WZ357" s="71"/>
      <c r="XA357" s="71"/>
      <c r="XB357" s="71"/>
      <c r="XC357" s="71"/>
      <c r="XD357" s="71"/>
      <c r="XE357" s="71"/>
      <c r="XF357" s="71"/>
      <c r="XG357" s="71"/>
      <c r="XH357" s="71"/>
      <c r="XI357" s="71"/>
      <c r="XJ357" s="71"/>
      <c r="XK357" s="71"/>
      <c r="XL357" s="71"/>
      <c r="XM357" s="71"/>
      <c r="XN357" s="71"/>
      <c r="XO357" s="71"/>
      <c r="XP357" s="71"/>
      <c r="XQ357" s="71"/>
      <c r="XR357" s="71"/>
      <c r="XS357" s="71"/>
      <c r="XT357" s="71"/>
      <c r="XU357" s="71"/>
      <c r="XV357" s="71"/>
      <c r="XW357" s="71"/>
      <c r="XX357" s="71"/>
      <c r="XY357" s="71"/>
      <c r="XZ357" s="71"/>
      <c r="YA357" s="71"/>
      <c r="YB357" s="71"/>
      <c r="YC357" s="71"/>
      <c r="YD357" s="71"/>
      <c r="YE357" s="71"/>
      <c r="YF357" s="71"/>
      <c r="YG357" s="71"/>
      <c r="YH357" s="71"/>
      <c r="YI357" s="71"/>
      <c r="YJ357" s="71"/>
      <c r="YK357" s="71"/>
      <c r="YL357" s="71"/>
      <c r="YM357" s="71"/>
      <c r="YN357" s="71"/>
      <c r="YO357" s="71"/>
      <c r="YP357" s="71"/>
      <c r="YQ357" s="71"/>
      <c r="YR357" s="71"/>
      <c r="YS357" s="71"/>
      <c r="YT357" s="71"/>
      <c r="YU357" s="71"/>
      <c r="YV357" s="71"/>
      <c r="YW357" s="71"/>
      <c r="YX357" s="71"/>
      <c r="YY357" s="71"/>
      <c r="YZ357" s="71"/>
      <c r="ZA357" s="71"/>
      <c r="ZB357" s="71"/>
      <c r="ZC357" s="71"/>
      <c r="ZD357" s="71"/>
      <c r="ZE357" s="71"/>
      <c r="ZF357" s="71"/>
      <c r="ZG357" s="71"/>
      <c r="ZH357" s="71"/>
      <c r="ZI357" s="71"/>
      <c r="ZJ357" s="71"/>
      <c r="ZK357" s="71"/>
      <c r="ZL357" s="71"/>
      <c r="ZM357" s="71"/>
      <c r="ZN357" s="71"/>
      <c r="ZO357" s="71"/>
      <c r="ZP357" s="71"/>
      <c r="ZQ357" s="71"/>
      <c r="ZR357" s="71"/>
      <c r="ZS357" s="71"/>
      <c r="ZT357" s="71"/>
      <c r="ZU357" s="71"/>
      <c r="ZV357" s="71"/>
      <c r="ZW357" s="71"/>
      <c r="ZX357" s="71"/>
      <c r="ZY357" s="71"/>
      <c r="ZZ357" s="71"/>
      <c r="AAA357" s="71"/>
      <c r="AAB357" s="71"/>
      <c r="AAC357" s="71"/>
      <c r="AAD357" s="71"/>
      <c r="AAE357" s="71"/>
      <c r="AAF357" s="71"/>
      <c r="AAG357" s="71"/>
      <c r="AAH357" s="71"/>
      <c r="AAI357" s="71"/>
      <c r="AAJ357" s="71"/>
      <c r="AAK357" s="71"/>
      <c r="AAL357" s="71"/>
      <c r="AAM357" s="71"/>
      <c r="AAN357" s="71"/>
      <c r="AAO357" s="71"/>
      <c r="AAP357" s="71"/>
      <c r="AAQ357" s="71"/>
      <c r="AAR357" s="71"/>
      <c r="AAS357" s="71"/>
      <c r="AAT357" s="71"/>
      <c r="AAU357" s="71"/>
      <c r="AAV357" s="71"/>
      <c r="AAW357" s="71"/>
      <c r="AAX357" s="71"/>
      <c r="AAY357" s="71"/>
      <c r="AAZ357" s="71"/>
      <c r="ABA357" s="71"/>
      <c r="ABB357" s="71"/>
      <c r="ABC357" s="71"/>
      <c r="ABD357" s="71"/>
      <c r="ABE357" s="71"/>
      <c r="ABF357" s="71"/>
      <c r="ABG357" s="71"/>
      <c r="ABH357" s="71"/>
      <c r="ABI357" s="71"/>
      <c r="ABJ357" s="71"/>
      <c r="ABK357" s="71"/>
      <c r="ABL357" s="71"/>
      <c r="ABM357" s="71"/>
      <c r="ABN357" s="71"/>
      <c r="ABO357" s="71"/>
      <c r="ABP357" s="71"/>
      <c r="ABQ357" s="71"/>
      <c r="ABR357" s="71"/>
      <c r="ABS357" s="71"/>
      <c r="ABT357" s="71"/>
      <c r="ABU357" s="71"/>
      <c r="ABV357" s="71"/>
      <c r="ABW357" s="71"/>
      <c r="ABX357" s="71"/>
      <c r="ABY357" s="71"/>
      <c r="ABZ357" s="71"/>
      <c r="ACA357" s="71"/>
      <c r="ACB357" s="71"/>
      <c r="ACC357" s="71"/>
      <c r="ACD357" s="71"/>
      <c r="ACE357" s="71"/>
      <c r="ACF357" s="71"/>
      <c r="ACG357" s="71"/>
      <c r="ACH357" s="71"/>
      <c r="ACI357" s="71"/>
      <c r="ACJ357" s="71"/>
      <c r="ACK357" s="71"/>
      <c r="ACL357" s="71"/>
      <c r="ACM357" s="71"/>
      <c r="ACN357" s="71"/>
      <c r="ACO357" s="71"/>
      <c r="ACP357" s="71"/>
      <c r="ACQ357" s="71"/>
      <c r="ACR357" s="71"/>
      <c r="ACS357" s="71"/>
      <c r="ACT357" s="71"/>
      <c r="ACU357" s="71"/>
      <c r="ACV357" s="71"/>
      <c r="ACW357" s="71"/>
      <c r="ACX357" s="71"/>
      <c r="ACY357" s="71"/>
      <c r="ACZ357" s="71"/>
      <c r="ADA357" s="71"/>
      <c r="ADB357" s="71"/>
      <c r="ADC357" s="71"/>
      <c r="ADD357" s="71"/>
      <c r="ADE357" s="71"/>
      <c r="ADF357" s="71"/>
      <c r="ADG357" s="71"/>
      <c r="ADH357" s="71"/>
      <c r="ADI357" s="71"/>
      <c r="ADJ357" s="71"/>
      <c r="ADK357" s="71"/>
      <c r="ADL357" s="71"/>
      <c r="ADM357" s="71"/>
      <c r="ADN357" s="71"/>
      <c r="ADO357" s="71"/>
      <c r="ADP357" s="71"/>
      <c r="ADQ357" s="71"/>
      <c r="ADR357" s="71"/>
      <c r="ADS357" s="71"/>
      <c r="ADT357" s="71"/>
      <c r="ADU357" s="71"/>
      <c r="ADV357" s="71"/>
      <c r="ADW357" s="71"/>
      <c r="ADX357" s="71"/>
      <c r="ADY357" s="71"/>
      <c r="ADZ357" s="71"/>
      <c r="AEA357" s="71"/>
      <c r="AEB357" s="71"/>
      <c r="AEC357" s="71"/>
      <c r="AED357" s="71"/>
      <c r="AEE357" s="71"/>
      <c r="AEF357" s="71"/>
      <c r="AEG357" s="71"/>
      <c r="AEH357" s="71"/>
      <c r="AEI357" s="71"/>
      <c r="AEJ357" s="71"/>
      <c r="AEK357" s="71"/>
      <c r="AEL357" s="71"/>
      <c r="AEM357" s="71"/>
      <c r="AEN357" s="71"/>
      <c r="AEO357" s="71"/>
      <c r="AEP357" s="71"/>
      <c r="AEQ357" s="71"/>
      <c r="AER357" s="71"/>
      <c r="AES357" s="71"/>
      <c r="AET357" s="71"/>
      <c r="AEU357" s="71"/>
      <c r="AEV357" s="71"/>
      <c r="AEW357" s="71"/>
      <c r="AEX357" s="71"/>
      <c r="AEY357" s="71"/>
      <c r="AEZ357" s="71"/>
      <c r="AFA357" s="71"/>
      <c r="AFB357" s="71"/>
      <c r="AFC357" s="71"/>
      <c r="AFD357" s="71"/>
      <c r="AFE357" s="71"/>
      <c r="AFF357" s="71"/>
      <c r="AFG357" s="71"/>
      <c r="AFH357" s="71"/>
      <c r="AFI357" s="71"/>
      <c r="AFJ357" s="71"/>
      <c r="AFK357" s="71"/>
      <c r="AFL357" s="71"/>
      <c r="AFM357" s="71"/>
      <c r="AFN357" s="71"/>
      <c r="AFO357" s="71"/>
      <c r="AFP357" s="71"/>
      <c r="AFQ357" s="71"/>
      <c r="AFR357" s="71"/>
      <c r="AFS357" s="71"/>
      <c r="AFT357" s="71"/>
      <c r="AFU357" s="71"/>
      <c r="AFV357" s="71"/>
      <c r="AFW357" s="71"/>
      <c r="AFX357" s="71"/>
      <c r="AFY357" s="71"/>
      <c r="AFZ357" s="71"/>
      <c r="AGA357" s="71"/>
      <c r="AGB357" s="71"/>
      <c r="AGC357" s="71"/>
      <c r="AGD357" s="71"/>
      <c r="AGE357" s="71"/>
      <c r="AGF357" s="71"/>
      <c r="AGG357" s="71"/>
      <c r="AGH357" s="71"/>
      <c r="AGI357" s="71"/>
      <c r="AGJ357" s="71"/>
      <c r="AGK357" s="71"/>
      <c r="AGL357" s="71"/>
      <c r="AGM357" s="71"/>
      <c r="AGN357" s="71"/>
      <c r="AGO357" s="71"/>
      <c r="AGP357" s="71"/>
      <c r="AGQ357" s="71"/>
      <c r="AGR357" s="71"/>
      <c r="AGS357" s="71"/>
      <c r="AGT357" s="71"/>
      <c r="AGU357" s="71"/>
      <c r="AGV357" s="71"/>
      <c r="AGW357" s="71"/>
      <c r="AGX357" s="71"/>
      <c r="AGY357" s="71"/>
      <c r="AGZ357" s="71"/>
      <c r="AHA357" s="71"/>
      <c r="AHB357" s="71"/>
      <c r="AHC357" s="71"/>
      <c r="AHD357" s="71"/>
      <c r="AHE357" s="71"/>
      <c r="AHF357" s="71"/>
      <c r="AHG357" s="71"/>
      <c r="AHH357" s="71"/>
      <c r="AHI357" s="71"/>
      <c r="AHJ357" s="71"/>
      <c r="AHK357" s="71"/>
      <c r="AHL357" s="71"/>
      <c r="AHM357" s="71"/>
      <c r="AHN357" s="71"/>
      <c r="AHO357" s="71"/>
      <c r="AHP357" s="71"/>
      <c r="AHQ357" s="71"/>
      <c r="AHR357" s="71"/>
      <c r="AHS357" s="71"/>
      <c r="AHT357" s="71"/>
      <c r="AHU357" s="71"/>
      <c r="AHV357" s="71"/>
      <c r="AHW357" s="71"/>
      <c r="AHX357" s="71"/>
      <c r="AHY357" s="71"/>
      <c r="AHZ357" s="71"/>
      <c r="AIA357" s="71"/>
      <c r="AIB357" s="71"/>
      <c r="AIC357" s="71"/>
      <c r="AID357" s="71"/>
      <c r="AIE357" s="71"/>
      <c r="AIF357" s="71"/>
      <c r="AIG357" s="71"/>
      <c r="AIH357" s="71"/>
      <c r="AII357" s="71"/>
      <c r="AIJ357" s="71"/>
      <c r="AIK357" s="71"/>
      <c r="AIL357" s="71"/>
      <c r="AIM357" s="71"/>
      <c r="AIN357" s="71"/>
      <c r="AIO357" s="71"/>
      <c r="AIP357" s="71"/>
      <c r="AIQ357" s="71"/>
      <c r="AIR357" s="71"/>
      <c r="AIS357" s="71"/>
      <c r="AIT357" s="71"/>
      <c r="AIU357" s="71"/>
      <c r="AIV357" s="71"/>
      <c r="AIW357" s="71"/>
      <c r="AIX357" s="71"/>
      <c r="AIY357" s="71"/>
      <c r="AIZ357" s="71"/>
      <c r="AJA357" s="71"/>
      <c r="AJB357" s="71"/>
      <c r="AJC357" s="71"/>
      <c r="AJD357" s="71"/>
      <c r="AJE357" s="71"/>
      <c r="AJF357" s="71"/>
      <c r="AJG357" s="71"/>
      <c r="AJH357" s="71"/>
      <c r="AJI357" s="71"/>
      <c r="AJJ357" s="71"/>
      <c r="AJK357" s="71"/>
      <c r="AJL357" s="71"/>
      <c r="AJM357" s="71"/>
      <c r="AJN357" s="71"/>
      <c r="AJO357" s="71"/>
      <c r="AJP357" s="71"/>
      <c r="AJQ357" s="71"/>
      <c r="AJR357" s="71"/>
      <c r="AJS357" s="71"/>
      <c r="AJT357" s="71"/>
      <c r="AJU357" s="71"/>
      <c r="AJV357" s="71"/>
      <c r="AJW357" s="71"/>
      <c r="AJX357" s="71"/>
      <c r="AJY357" s="71"/>
      <c r="AJZ357" s="71"/>
      <c r="AKA357" s="71"/>
      <c r="AKB357" s="71"/>
      <c r="AKC357" s="71"/>
      <c r="AKD357" s="71"/>
      <c r="AKE357" s="71"/>
      <c r="AKF357" s="71"/>
      <c r="AKG357" s="71"/>
      <c r="AKH357" s="71"/>
      <c r="AKI357" s="71"/>
      <c r="AKJ357" s="71"/>
      <c r="AKK357" s="71"/>
      <c r="AKL357" s="71"/>
      <c r="AKM357" s="71"/>
      <c r="AKN357" s="71"/>
      <c r="AKO357" s="71"/>
      <c r="AKP357" s="71"/>
      <c r="AKQ357" s="71"/>
      <c r="AKR357" s="71"/>
      <c r="AKS357" s="71"/>
      <c r="AKT357" s="71"/>
      <c r="AKU357" s="71"/>
      <c r="AKV357" s="71"/>
      <c r="AKW357" s="71"/>
      <c r="AKX357" s="71"/>
      <c r="AKY357" s="71"/>
      <c r="AKZ357" s="71"/>
      <c r="ALA357" s="71"/>
      <c r="ALB357" s="71"/>
      <c r="ALC357" s="71"/>
      <c r="ALD357" s="71"/>
      <c r="ALE357" s="71"/>
      <c r="ALF357" s="71"/>
      <c r="ALG357" s="71"/>
      <c r="ALH357" s="71"/>
      <c r="ALI357" s="71"/>
      <c r="ALJ357" s="71"/>
      <c r="ALK357" s="71"/>
      <c r="ALL357" s="71"/>
      <c r="ALM357" s="71"/>
      <c r="ALN357" s="71"/>
      <c r="ALO357" s="71"/>
      <c r="ALP357" s="71"/>
      <c r="ALQ357" s="71"/>
      <c r="ALR357" s="71"/>
      <c r="ALS357" s="71"/>
      <c r="ALT357" s="71"/>
      <c r="ALU357" s="71"/>
      <c r="ALV357" s="71"/>
      <c r="ALW357" s="71"/>
      <c r="ALX357" s="71"/>
      <c r="ALY357" s="71"/>
      <c r="ALZ357" s="71"/>
      <c r="AMA357" s="71"/>
      <c r="AMB357" s="71"/>
      <c r="AMC357" s="71"/>
      <c r="AMD357" s="71"/>
      <c r="AME357" s="71"/>
      <c r="AMF357" s="71"/>
      <c r="AMG357" s="71"/>
    </row>
    <row r="358" customFormat="false" ht="15" hidden="false" customHeight="false" outlineLevel="0" collapsed="false">
      <c r="A358" s="68"/>
      <c r="B358" s="68"/>
      <c r="C358" s="48" t="n">
        <f aca="false">IF(F358=F357,C357,IF(F358=(F357+10),C357,(C357+10)))</f>
        <v>670</v>
      </c>
      <c r="D358" s="69"/>
      <c r="E358" s="50" t="n">
        <f aca="false">IF(C357=C358,IF(AND(I358&lt;&gt;"M",I358&lt;&gt;"m-up"),E357+10,E357),10)</f>
        <v>10</v>
      </c>
      <c r="F358" s="70" t="n">
        <f aca="false">O358+(N358*60)+(M358*3600)</f>
        <v>58453</v>
      </c>
      <c r="G358" s="70" t="str">
        <f aca="false">CONCATENATE(J358,K358,L358)</f>
        <v>2017114</v>
      </c>
      <c r="H358" s="70" t="n">
        <f aca="false">356-345</f>
        <v>11</v>
      </c>
      <c r="I358" s="70" t="s">
        <v>0</v>
      </c>
      <c r="J358" s="70" t="n">
        <v>2017</v>
      </c>
      <c r="K358" s="70" t="n">
        <v>11</v>
      </c>
      <c r="L358" s="70" t="n">
        <v>4</v>
      </c>
      <c r="M358" s="70" t="n">
        <v>16</v>
      </c>
      <c r="N358" s="70" t="n">
        <v>14</v>
      </c>
      <c r="O358" s="70" t="n">
        <v>13</v>
      </c>
      <c r="P358" s="70" t="n">
        <v>345</v>
      </c>
      <c r="Q358" s="70" t="n">
        <v>1</v>
      </c>
      <c r="R358" s="70" t="s">
        <v>1</v>
      </c>
      <c r="S358" s="70" t="s">
        <v>2</v>
      </c>
      <c r="T358" s="70"/>
      <c r="U358" s="71"/>
      <c r="WH358" s="71"/>
      <c r="WI358" s="71"/>
      <c r="WJ358" s="71"/>
      <c r="WK358" s="71"/>
      <c r="WL358" s="71"/>
      <c r="WM358" s="71"/>
      <c r="WN358" s="71"/>
      <c r="WO358" s="71"/>
      <c r="WP358" s="71"/>
      <c r="WQ358" s="71"/>
      <c r="WR358" s="71"/>
      <c r="WS358" s="71"/>
      <c r="WT358" s="71"/>
      <c r="WU358" s="71"/>
      <c r="WV358" s="71"/>
      <c r="WW358" s="71"/>
      <c r="WX358" s="71"/>
      <c r="WY358" s="71"/>
      <c r="WZ358" s="71"/>
      <c r="XA358" s="71"/>
      <c r="XB358" s="71"/>
      <c r="XC358" s="71"/>
      <c r="XD358" s="71"/>
      <c r="XE358" s="71"/>
      <c r="XF358" s="71"/>
      <c r="XG358" s="71"/>
      <c r="XH358" s="71"/>
      <c r="XI358" s="71"/>
      <c r="XJ358" s="71"/>
      <c r="XK358" s="71"/>
      <c r="XL358" s="71"/>
      <c r="XM358" s="71"/>
      <c r="XN358" s="71"/>
      <c r="XO358" s="71"/>
      <c r="XP358" s="71"/>
      <c r="XQ358" s="71"/>
      <c r="XR358" s="71"/>
      <c r="XS358" s="71"/>
      <c r="XT358" s="71"/>
      <c r="XU358" s="71"/>
      <c r="XV358" s="71"/>
      <c r="XW358" s="71"/>
      <c r="XX358" s="71"/>
      <c r="XY358" s="71"/>
      <c r="XZ358" s="71"/>
      <c r="YA358" s="71"/>
      <c r="YB358" s="71"/>
      <c r="YC358" s="71"/>
      <c r="YD358" s="71"/>
      <c r="YE358" s="71"/>
      <c r="YF358" s="71"/>
      <c r="YG358" s="71"/>
      <c r="YH358" s="71"/>
      <c r="YI358" s="71"/>
      <c r="YJ358" s="71"/>
      <c r="YK358" s="71"/>
      <c r="YL358" s="71"/>
      <c r="YM358" s="71"/>
      <c r="YN358" s="71"/>
      <c r="YO358" s="71"/>
      <c r="YP358" s="71"/>
      <c r="YQ358" s="71"/>
      <c r="YR358" s="71"/>
      <c r="YS358" s="71"/>
      <c r="YT358" s="71"/>
      <c r="YU358" s="71"/>
      <c r="YV358" s="71"/>
      <c r="YW358" s="71"/>
      <c r="YX358" s="71"/>
      <c r="YY358" s="71"/>
      <c r="YZ358" s="71"/>
      <c r="ZA358" s="71"/>
      <c r="ZB358" s="71"/>
      <c r="ZC358" s="71"/>
      <c r="ZD358" s="71"/>
      <c r="ZE358" s="71"/>
      <c r="ZF358" s="71"/>
      <c r="ZG358" s="71"/>
      <c r="ZH358" s="71"/>
      <c r="ZI358" s="71"/>
      <c r="ZJ358" s="71"/>
      <c r="ZK358" s="71"/>
      <c r="ZL358" s="71"/>
      <c r="ZM358" s="71"/>
      <c r="ZN358" s="71"/>
      <c r="ZO358" s="71"/>
      <c r="ZP358" s="71"/>
      <c r="ZQ358" s="71"/>
      <c r="ZR358" s="71"/>
      <c r="ZS358" s="71"/>
      <c r="ZT358" s="71"/>
      <c r="ZU358" s="71"/>
      <c r="ZV358" s="71"/>
      <c r="ZW358" s="71"/>
      <c r="ZX358" s="71"/>
      <c r="ZY358" s="71"/>
      <c r="ZZ358" s="71"/>
      <c r="AAA358" s="71"/>
      <c r="AAB358" s="71"/>
      <c r="AAC358" s="71"/>
      <c r="AAD358" s="71"/>
      <c r="AAE358" s="71"/>
      <c r="AAF358" s="71"/>
      <c r="AAG358" s="71"/>
      <c r="AAH358" s="71"/>
      <c r="AAI358" s="71"/>
      <c r="AAJ358" s="71"/>
      <c r="AAK358" s="71"/>
      <c r="AAL358" s="71"/>
      <c r="AAM358" s="71"/>
      <c r="AAN358" s="71"/>
      <c r="AAO358" s="71"/>
      <c r="AAP358" s="71"/>
      <c r="AAQ358" s="71"/>
      <c r="AAR358" s="71"/>
      <c r="AAS358" s="71"/>
      <c r="AAT358" s="71"/>
      <c r="AAU358" s="71"/>
      <c r="AAV358" s="71"/>
      <c r="AAW358" s="71"/>
      <c r="AAX358" s="71"/>
      <c r="AAY358" s="71"/>
      <c r="AAZ358" s="71"/>
      <c r="ABA358" s="71"/>
      <c r="ABB358" s="71"/>
      <c r="ABC358" s="71"/>
      <c r="ABD358" s="71"/>
      <c r="ABE358" s="71"/>
      <c r="ABF358" s="71"/>
      <c r="ABG358" s="71"/>
      <c r="ABH358" s="71"/>
      <c r="ABI358" s="71"/>
      <c r="ABJ358" s="71"/>
      <c r="ABK358" s="71"/>
      <c r="ABL358" s="71"/>
      <c r="ABM358" s="71"/>
      <c r="ABN358" s="71"/>
      <c r="ABO358" s="71"/>
      <c r="ABP358" s="71"/>
      <c r="ABQ358" s="71"/>
      <c r="ABR358" s="71"/>
      <c r="ABS358" s="71"/>
      <c r="ABT358" s="71"/>
      <c r="ABU358" s="71"/>
      <c r="ABV358" s="71"/>
      <c r="ABW358" s="71"/>
      <c r="ABX358" s="71"/>
      <c r="ABY358" s="71"/>
      <c r="ABZ358" s="71"/>
      <c r="ACA358" s="71"/>
      <c r="ACB358" s="71"/>
      <c r="ACC358" s="71"/>
      <c r="ACD358" s="71"/>
      <c r="ACE358" s="71"/>
      <c r="ACF358" s="71"/>
      <c r="ACG358" s="71"/>
      <c r="ACH358" s="71"/>
      <c r="ACI358" s="71"/>
      <c r="ACJ358" s="71"/>
      <c r="ACK358" s="71"/>
      <c r="ACL358" s="71"/>
      <c r="ACM358" s="71"/>
      <c r="ACN358" s="71"/>
      <c r="ACO358" s="71"/>
      <c r="ACP358" s="71"/>
      <c r="ACQ358" s="71"/>
      <c r="ACR358" s="71"/>
      <c r="ACS358" s="71"/>
      <c r="ACT358" s="71"/>
      <c r="ACU358" s="71"/>
      <c r="ACV358" s="71"/>
      <c r="ACW358" s="71"/>
      <c r="ACX358" s="71"/>
      <c r="ACY358" s="71"/>
      <c r="ACZ358" s="71"/>
      <c r="ADA358" s="71"/>
      <c r="ADB358" s="71"/>
      <c r="ADC358" s="71"/>
      <c r="ADD358" s="71"/>
      <c r="ADE358" s="71"/>
      <c r="ADF358" s="71"/>
      <c r="ADG358" s="71"/>
      <c r="ADH358" s="71"/>
      <c r="ADI358" s="71"/>
      <c r="ADJ358" s="71"/>
      <c r="ADK358" s="71"/>
      <c r="ADL358" s="71"/>
      <c r="ADM358" s="71"/>
      <c r="ADN358" s="71"/>
      <c r="ADO358" s="71"/>
      <c r="ADP358" s="71"/>
      <c r="ADQ358" s="71"/>
      <c r="ADR358" s="71"/>
      <c r="ADS358" s="71"/>
      <c r="ADT358" s="71"/>
      <c r="ADU358" s="71"/>
      <c r="ADV358" s="71"/>
      <c r="ADW358" s="71"/>
      <c r="ADX358" s="71"/>
      <c r="ADY358" s="71"/>
      <c r="ADZ358" s="71"/>
      <c r="AEA358" s="71"/>
      <c r="AEB358" s="71"/>
      <c r="AEC358" s="71"/>
      <c r="AED358" s="71"/>
      <c r="AEE358" s="71"/>
      <c r="AEF358" s="71"/>
      <c r="AEG358" s="71"/>
      <c r="AEH358" s="71"/>
      <c r="AEI358" s="71"/>
      <c r="AEJ358" s="71"/>
      <c r="AEK358" s="71"/>
      <c r="AEL358" s="71"/>
      <c r="AEM358" s="71"/>
      <c r="AEN358" s="71"/>
      <c r="AEO358" s="71"/>
      <c r="AEP358" s="71"/>
      <c r="AEQ358" s="71"/>
      <c r="AER358" s="71"/>
      <c r="AES358" s="71"/>
      <c r="AET358" s="71"/>
      <c r="AEU358" s="71"/>
      <c r="AEV358" s="71"/>
      <c r="AEW358" s="71"/>
      <c r="AEX358" s="71"/>
      <c r="AEY358" s="71"/>
      <c r="AEZ358" s="71"/>
      <c r="AFA358" s="71"/>
      <c r="AFB358" s="71"/>
      <c r="AFC358" s="71"/>
      <c r="AFD358" s="71"/>
      <c r="AFE358" s="71"/>
      <c r="AFF358" s="71"/>
      <c r="AFG358" s="71"/>
      <c r="AFH358" s="71"/>
      <c r="AFI358" s="71"/>
      <c r="AFJ358" s="71"/>
      <c r="AFK358" s="71"/>
      <c r="AFL358" s="71"/>
      <c r="AFM358" s="71"/>
      <c r="AFN358" s="71"/>
      <c r="AFO358" s="71"/>
      <c r="AFP358" s="71"/>
      <c r="AFQ358" s="71"/>
      <c r="AFR358" s="71"/>
      <c r="AFS358" s="71"/>
      <c r="AFT358" s="71"/>
      <c r="AFU358" s="71"/>
      <c r="AFV358" s="71"/>
      <c r="AFW358" s="71"/>
      <c r="AFX358" s="71"/>
      <c r="AFY358" s="71"/>
      <c r="AFZ358" s="71"/>
      <c r="AGA358" s="71"/>
      <c r="AGB358" s="71"/>
      <c r="AGC358" s="71"/>
      <c r="AGD358" s="71"/>
      <c r="AGE358" s="71"/>
      <c r="AGF358" s="71"/>
      <c r="AGG358" s="71"/>
      <c r="AGH358" s="71"/>
      <c r="AGI358" s="71"/>
      <c r="AGJ358" s="71"/>
      <c r="AGK358" s="71"/>
      <c r="AGL358" s="71"/>
      <c r="AGM358" s="71"/>
      <c r="AGN358" s="71"/>
      <c r="AGO358" s="71"/>
      <c r="AGP358" s="71"/>
      <c r="AGQ358" s="71"/>
      <c r="AGR358" s="71"/>
      <c r="AGS358" s="71"/>
      <c r="AGT358" s="71"/>
      <c r="AGU358" s="71"/>
      <c r="AGV358" s="71"/>
      <c r="AGW358" s="71"/>
      <c r="AGX358" s="71"/>
      <c r="AGY358" s="71"/>
      <c r="AGZ358" s="71"/>
      <c r="AHA358" s="71"/>
      <c r="AHB358" s="71"/>
      <c r="AHC358" s="71"/>
      <c r="AHD358" s="71"/>
      <c r="AHE358" s="71"/>
      <c r="AHF358" s="71"/>
      <c r="AHG358" s="71"/>
      <c r="AHH358" s="71"/>
      <c r="AHI358" s="71"/>
      <c r="AHJ358" s="71"/>
      <c r="AHK358" s="71"/>
      <c r="AHL358" s="71"/>
      <c r="AHM358" s="71"/>
      <c r="AHN358" s="71"/>
      <c r="AHO358" s="71"/>
      <c r="AHP358" s="71"/>
      <c r="AHQ358" s="71"/>
      <c r="AHR358" s="71"/>
      <c r="AHS358" s="71"/>
      <c r="AHT358" s="71"/>
      <c r="AHU358" s="71"/>
      <c r="AHV358" s="71"/>
      <c r="AHW358" s="71"/>
      <c r="AHX358" s="71"/>
      <c r="AHY358" s="71"/>
      <c r="AHZ358" s="71"/>
      <c r="AIA358" s="71"/>
      <c r="AIB358" s="71"/>
      <c r="AIC358" s="71"/>
      <c r="AID358" s="71"/>
      <c r="AIE358" s="71"/>
      <c r="AIF358" s="71"/>
      <c r="AIG358" s="71"/>
      <c r="AIH358" s="71"/>
      <c r="AII358" s="71"/>
      <c r="AIJ358" s="71"/>
      <c r="AIK358" s="71"/>
      <c r="AIL358" s="71"/>
      <c r="AIM358" s="71"/>
      <c r="AIN358" s="71"/>
      <c r="AIO358" s="71"/>
      <c r="AIP358" s="71"/>
      <c r="AIQ358" s="71"/>
      <c r="AIR358" s="71"/>
      <c r="AIS358" s="71"/>
      <c r="AIT358" s="71"/>
      <c r="AIU358" s="71"/>
      <c r="AIV358" s="71"/>
      <c r="AIW358" s="71"/>
      <c r="AIX358" s="71"/>
      <c r="AIY358" s="71"/>
      <c r="AIZ358" s="71"/>
      <c r="AJA358" s="71"/>
      <c r="AJB358" s="71"/>
      <c r="AJC358" s="71"/>
      <c r="AJD358" s="71"/>
      <c r="AJE358" s="71"/>
      <c r="AJF358" s="71"/>
      <c r="AJG358" s="71"/>
      <c r="AJH358" s="71"/>
      <c r="AJI358" s="71"/>
      <c r="AJJ358" s="71"/>
      <c r="AJK358" s="71"/>
      <c r="AJL358" s="71"/>
      <c r="AJM358" s="71"/>
      <c r="AJN358" s="71"/>
      <c r="AJO358" s="71"/>
      <c r="AJP358" s="71"/>
      <c r="AJQ358" s="71"/>
      <c r="AJR358" s="71"/>
      <c r="AJS358" s="71"/>
      <c r="AJT358" s="71"/>
      <c r="AJU358" s="71"/>
      <c r="AJV358" s="71"/>
      <c r="AJW358" s="71"/>
      <c r="AJX358" s="71"/>
      <c r="AJY358" s="71"/>
      <c r="AJZ358" s="71"/>
      <c r="AKA358" s="71"/>
      <c r="AKB358" s="71"/>
      <c r="AKC358" s="71"/>
      <c r="AKD358" s="71"/>
      <c r="AKE358" s="71"/>
      <c r="AKF358" s="71"/>
      <c r="AKG358" s="71"/>
      <c r="AKH358" s="71"/>
      <c r="AKI358" s="71"/>
      <c r="AKJ358" s="71"/>
      <c r="AKK358" s="71"/>
      <c r="AKL358" s="71"/>
      <c r="AKM358" s="71"/>
      <c r="AKN358" s="71"/>
      <c r="AKO358" s="71"/>
      <c r="AKP358" s="71"/>
      <c r="AKQ358" s="71"/>
      <c r="AKR358" s="71"/>
      <c r="AKS358" s="71"/>
      <c r="AKT358" s="71"/>
      <c r="AKU358" s="71"/>
      <c r="AKV358" s="71"/>
      <c r="AKW358" s="71"/>
      <c r="AKX358" s="71"/>
      <c r="AKY358" s="71"/>
      <c r="AKZ358" s="71"/>
      <c r="ALA358" s="71"/>
      <c r="ALB358" s="71"/>
      <c r="ALC358" s="71"/>
      <c r="ALD358" s="71"/>
      <c r="ALE358" s="71"/>
      <c r="ALF358" s="71"/>
      <c r="ALG358" s="71"/>
      <c r="ALH358" s="71"/>
      <c r="ALI358" s="71"/>
      <c r="ALJ358" s="71"/>
      <c r="ALK358" s="71"/>
      <c r="ALL358" s="71"/>
      <c r="ALM358" s="71"/>
      <c r="ALN358" s="71"/>
      <c r="ALO358" s="71"/>
      <c r="ALP358" s="71"/>
      <c r="ALQ358" s="71"/>
      <c r="ALR358" s="71"/>
      <c r="ALS358" s="71"/>
      <c r="ALT358" s="71"/>
      <c r="ALU358" s="71"/>
      <c r="ALV358" s="71"/>
      <c r="ALW358" s="71"/>
      <c r="ALX358" s="71"/>
      <c r="ALY358" s="71"/>
      <c r="ALZ358" s="71"/>
      <c r="AMA358" s="71"/>
      <c r="AMB358" s="71"/>
      <c r="AMC358" s="71"/>
      <c r="AMD358" s="71"/>
      <c r="AME358" s="71"/>
      <c r="AMF358" s="71"/>
      <c r="AMG358" s="71"/>
    </row>
    <row r="359" customFormat="false" ht="15" hidden="false" customHeight="false" outlineLevel="0" collapsed="false">
      <c r="A359" s="68"/>
      <c r="B359" s="68"/>
      <c r="C359" s="48" t="n">
        <f aca="false">IF(F359=F358,C358,IF(F359=(F358+10),C358,(C358+10)))</f>
        <v>680</v>
      </c>
      <c r="D359" s="69"/>
      <c r="E359" s="50" t="n">
        <f aca="false">IF(C358=C359,IF(AND(I359&lt;&gt;"M",I359&lt;&gt;"m-up"),E358+10,E358),10)</f>
        <v>10</v>
      </c>
      <c r="F359" s="70" t="n">
        <f aca="false">O359+(N359*60)+(M359*3600)</f>
        <v>58483</v>
      </c>
      <c r="G359" s="70" t="str">
        <f aca="false">CONCATENATE(J359,K359,L359)</f>
        <v>2017114</v>
      </c>
      <c r="H359" s="70" t="n">
        <v>5</v>
      </c>
      <c r="I359" s="70" t="s">
        <v>0</v>
      </c>
      <c r="J359" s="70" t="n">
        <v>2017</v>
      </c>
      <c r="K359" s="70" t="n">
        <v>11</v>
      </c>
      <c r="L359" s="70" t="n">
        <v>4</v>
      </c>
      <c r="M359" s="70" t="n">
        <v>16</v>
      </c>
      <c r="N359" s="70" t="n">
        <v>14</v>
      </c>
      <c r="O359" s="70" t="n">
        <v>43</v>
      </c>
      <c r="P359" s="70" t="n">
        <v>341</v>
      </c>
      <c r="Q359" s="70" t="n">
        <v>1</v>
      </c>
      <c r="R359" s="70" t="s">
        <v>1</v>
      </c>
      <c r="S359" s="70" t="s">
        <v>2</v>
      </c>
      <c r="T359" s="70"/>
      <c r="U359" s="94" t="s">
        <v>270</v>
      </c>
      <c r="WH359" s="71"/>
      <c r="WI359" s="71"/>
      <c r="WJ359" s="71"/>
      <c r="WK359" s="71"/>
      <c r="WL359" s="71"/>
      <c r="WM359" s="71"/>
      <c r="WN359" s="71"/>
      <c r="WO359" s="71"/>
      <c r="WP359" s="71"/>
      <c r="WQ359" s="71"/>
      <c r="WR359" s="71"/>
      <c r="WS359" s="71"/>
      <c r="WT359" s="71"/>
      <c r="WU359" s="71"/>
      <c r="WV359" s="71"/>
      <c r="WW359" s="71"/>
      <c r="WX359" s="71"/>
      <c r="WY359" s="71"/>
      <c r="WZ359" s="71"/>
      <c r="XA359" s="71"/>
      <c r="XB359" s="71"/>
      <c r="XC359" s="71"/>
      <c r="XD359" s="71"/>
      <c r="XE359" s="71"/>
      <c r="XF359" s="71"/>
      <c r="XG359" s="71"/>
      <c r="XH359" s="71"/>
      <c r="XI359" s="71"/>
      <c r="XJ359" s="71"/>
      <c r="XK359" s="71"/>
      <c r="XL359" s="71"/>
      <c r="XM359" s="71"/>
      <c r="XN359" s="71"/>
      <c r="XO359" s="71"/>
      <c r="XP359" s="71"/>
      <c r="XQ359" s="71"/>
      <c r="XR359" s="71"/>
      <c r="XS359" s="71"/>
      <c r="XT359" s="71"/>
      <c r="XU359" s="71"/>
      <c r="XV359" s="71"/>
      <c r="XW359" s="71"/>
      <c r="XX359" s="71"/>
      <c r="XY359" s="71"/>
      <c r="XZ359" s="71"/>
      <c r="YA359" s="71"/>
      <c r="YB359" s="71"/>
      <c r="YC359" s="71"/>
      <c r="YD359" s="71"/>
      <c r="YE359" s="71"/>
      <c r="YF359" s="71"/>
      <c r="YG359" s="71"/>
      <c r="YH359" s="71"/>
      <c r="YI359" s="71"/>
      <c r="YJ359" s="71"/>
      <c r="YK359" s="71"/>
      <c r="YL359" s="71"/>
      <c r="YM359" s="71"/>
      <c r="YN359" s="71"/>
      <c r="YO359" s="71"/>
      <c r="YP359" s="71"/>
      <c r="YQ359" s="71"/>
      <c r="YR359" s="71"/>
      <c r="YS359" s="71"/>
      <c r="YT359" s="71"/>
      <c r="YU359" s="71"/>
      <c r="YV359" s="71"/>
      <c r="YW359" s="71"/>
      <c r="YX359" s="71"/>
      <c r="YY359" s="71"/>
      <c r="YZ359" s="71"/>
      <c r="ZA359" s="71"/>
      <c r="ZB359" s="71"/>
      <c r="ZC359" s="71"/>
      <c r="ZD359" s="71"/>
      <c r="ZE359" s="71"/>
      <c r="ZF359" s="71"/>
      <c r="ZG359" s="71"/>
      <c r="ZH359" s="71"/>
      <c r="ZI359" s="71"/>
      <c r="ZJ359" s="71"/>
      <c r="ZK359" s="71"/>
      <c r="ZL359" s="71"/>
      <c r="ZM359" s="71"/>
      <c r="ZN359" s="71"/>
      <c r="ZO359" s="71"/>
      <c r="ZP359" s="71"/>
      <c r="ZQ359" s="71"/>
      <c r="ZR359" s="71"/>
      <c r="ZS359" s="71"/>
      <c r="ZT359" s="71"/>
      <c r="ZU359" s="71"/>
      <c r="ZV359" s="71"/>
      <c r="ZW359" s="71"/>
      <c r="ZX359" s="71"/>
      <c r="ZY359" s="71"/>
      <c r="ZZ359" s="71"/>
      <c r="AAA359" s="71"/>
      <c r="AAB359" s="71"/>
      <c r="AAC359" s="71"/>
      <c r="AAD359" s="71"/>
      <c r="AAE359" s="71"/>
      <c r="AAF359" s="71"/>
      <c r="AAG359" s="71"/>
      <c r="AAH359" s="71"/>
      <c r="AAI359" s="71"/>
      <c r="AAJ359" s="71"/>
      <c r="AAK359" s="71"/>
      <c r="AAL359" s="71"/>
      <c r="AAM359" s="71"/>
      <c r="AAN359" s="71"/>
      <c r="AAO359" s="71"/>
      <c r="AAP359" s="71"/>
      <c r="AAQ359" s="71"/>
      <c r="AAR359" s="71"/>
      <c r="AAS359" s="71"/>
      <c r="AAT359" s="71"/>
      <c r="AAU359" s="71"/>
      <c r="AAV359" s="71"/>
      <c r="AAW359" s="71"/>
      <c r="AAX359" s="71"/>
      <c r="AAY359" s="71"/>
      <c r="AAZ359" s="71"/>
      <c r="ABA359" s="71"/>
      <c r="ABB359" s="71"/>
      <c r="ABC359" s="71"/>
      <c r="ABD359" s="71"/>
      <c r="ABE359" s="71"/>
      <c r="ABF359" s="71"/>
      <c r="ABG359" s="71"/>
      <c r="ABH359" s="71"/>
      <c r="ABI359" s="71"/>
      <c r="ABJ359" s="71"/>
      <c r="ABK359" s="71"/>
      <c r="ABL359" s="71"/>
      <c r="ABM359" s="71"/>
      <c r="ABN359" s="71"/>
      <c r="ABO359" s="71"/>
      <c r="ABP359" s="71"/>
      <c r="ABQ359" s="71"/>
      <c r="ABR359" s="71"/>
      <c r="ABS359" s="71"/>
      <c r="ABT359" s="71"/>
      <c r="ABU359" s="71"/>
      <c r="ABV359" s="71"/>
      <c r="ABW359" s="71"/>
      <c r="ABX359" s="71"/>
      <c r="ABY359" s="71"/>
      <c r="ABZ359" s="71"/>
      <c r="ACA359" s="71"/>
      <c r="ACB359" s="71"/>
      <c r="ACC359" s="71"/>
      <c r="ACD359" s="71"/>
      <c r="ACE359" s="71"/>
      <c r="ACF359" s="71"/>
      <c r="ACG359" s="71"/>
      <c r="ACH359" s="71"/>
      <c r="ACI359" s="71"/>
      <c r="ACJ359" s="71"/>
      <c r="ACK359" s="71"/>
      <c r="ACL359" s="71"/>
      <c r="ACM359" s="71"/>
      <c r="ACN359" s="71"/>
      <c r="ACO359" s="71"/>
      <c r="ACP359" s="71"/>
      <c r="ACQ359" s="71"/>
      <c r="ACR359" s="71"/>
      <c r="ACS359" s="71"/>
      <c r="ACT359" s="71"/>
      <c r="ACU359" s="71"/>
      <c r="ACV359" s="71"/>
      <c r="ACW359" s="71"/>
      <c r="ACX359" s="71"/>
      <c r="ACY359" s="71"/>
      <c r="ACZ359" s="71"/>
      <c r="ADA359" s="71"/>
      <c r="ADB359" s="71"/>
      <c r="ADC359" s="71"/>
      <c r="ADD359" s="71"/>
      <c r="ADE359" s="71"/>
      <c r="ADF359" s="71"/>
      <c r="ADG359" s="71"/>
      <c r="ADH359" s="71"/>
      <c r="ADI359" s="71"/>
      <c r="ADJ359" s="71"/>
      <c r="ADK359" s="71"/>
      <c r="ADL359" s="71"/>
      <c r="ADM359" s="71"/>
      <c r="ADN359" s="71"/>
      <c r="ADO359" s="71"/>
      <c r="ADP359" s="71"/>
      <c r="ADQ359" s="71"/>
      <c r="ADR359" s="71"/>
      <c r="ADS359" s="71"/>
      <c r="ADT359" s="71"/>
      <c r="ADU359" s="71"/>
      <c r="ADV359" s="71"/>
      <c r="ADW359" s="71"/>
      <c r="ADX359" s="71"/>
      <c r="ADY359" s="71"/>
      <c r="ADZ359" s="71"/>
      <c r="AEA359" s="71"/>
      <c r="AEB359" s="71"/>
      <c r="AEC359" s="71"/>
      <c r="AED359" s="71"/>
      <c r="AEE359" s="71"/>
      <c r="AEF359" s="71"/>
      <c r="AEG359" s="71"/>
      <c r="AEH359" s="71"/>
      <c r="AEI359" s="71"/>
      <c r="AEJ359" s="71"/>
      <c r="AEK359" s="71"/>
      <c r="AEL359" s="71"/>
      <c r="AEM359" s="71"/>
      <c r="AEN359" s="71"/>
      <c r="AEO359" s="71"/>
      <c r="AEP359" s="71"/>
      <c r="AEQ359" s="71"/>
      <c r="AER359" s="71"/>
      <c r="AES359" s="71"/>
      <c r="AET359" s="71"/>
      <c r="AEU359" s="71"/>
      <c r="AEV359" s="71"/>
      <c r="AEW359" s="71"/>
      <c r="AEX359" s="71"/>
      <c r="AEY359" s="71"/>
      <c r="AEZ359" s="71"/>
      <c r="AFA359" s="71"/>
      <c r="AFB359" s="71"/>
      <c r="AFC359" s="71"/>
      <c r="AFD359" s="71"/>
      <c r="AFE359" s="71"/>
      <c r="AFF359" s="71"/>
      <c r="AFG359" s="71"/>
      <c r="AFH359" s="71"/>
      <c r="AFI359" s="71"/>
      <c r="AFJ359" s="71"/>
      <c r="AFK359" s="71"/>
      <c r="AFL359" s="71"/>
      <c r="AFM359" s="71"/>
      <c r="AFN359" s="71"/>
      <c r="AFO359" s="71"/>
      <c r="AFP359" s="71"/>
      <c r="AFQ359" s="71"/>
      <c r="AFR359" s="71"/>
      <c r="AFS359" s="71"/>
      <c r="AFT359" s="71"/>
      <c r="AFU359" s="71"/>
      <c r="AFV359" s="71"/>
      <c r="AFW359" s="71"/>
      <c r="AFX359" s="71"/>
      <c r="AFY359" s="71"/>
      <c r="AFZ359" s="71"/>
      <c r="AGA359" s="71"/>
      <c r="AGB359" s="71"/>
      <c r="AGC359" s="71"/>
      <c r="AGD359" s="71"/>
      <c r="AGE359" s="71"/>
      <c r="AGF359" s="71"/>
      <c r="AGG359" s="71"/>
      <c r="AGH359" s="71"/>
      <c r="AGI359" s="71"/>
      <c r="AGJ359" s="71"/>
      <c r="AGK359" s="71"/>
      <c r="AGL359" s="71"/>
      <c r="AGM359" s="71"/>
      <c r="AGN359" s="71"/>
      <c r="AGO359" s="71"/>
      <c r="AGP359" s="71"/>
      <c r="AGQ359" s="71"/>
      <c r="AGR359" s="71"/>
      <c r="AGS359" s="71"/>
      <c r="AGT359" s="71"/>
      <c r="AGU359" s="71"/>
      <c r="AGV359" s="71"/>
      <c r="AGW359" s="71"/>
      <c r="AGX359" s="71"/>
      <c r="AGY359" s="71"/>
      <c r="AGZ359" s="71"/>
      <c r="AHA359" s="71"/>
      <c r="AHB359" s="71"/>
      <c r="AHC359" s="71"/>
      <c r="AHD359" s="71"/>
      <c r="AHE359" s="71"/>
      <c r="AHF359" s="71"/>
      <c r="AHG359" s="71"/>
      <c r="AHH359" s="71"/>
      <c r="AHI359" s="71"/>
      <c r="AHJ359" s="71"/>
      <c r="AHK359" s="71"/>
      <c r="AHL359" s="71"/>
      <c r="AHM359" s="71"/>
      <c r="AHN359" s="71"/>
      <c r="AHO359" s="71"/>
      <c r="AHP359" s="71"/>
      <c r="AHQ359" s="71"/>
      <c r="AHR359" s="71"/>
      <c r="AHS359" s="71"/>
      <c r="AHT359" s="71"/>
      <c r="AHU359" s="71"/>
      <c r="AHV359" s="71"/>
      <c r="AHW359" s="71"/>
      <c r="AHX359" s="71"/>
      <c r="AHY359" s="71"/>
      <c r="AHZ359" s="71"/>
      <c r="AIA359" s="71"/>
      <c r="AIB359" s="71"/>
      <c r="AIC359" s="71"/>
      <c r="AID359" s="71"/>
      <c r="AIE359" s="71"/>
      <c r="AIF359" s="71"/>
      <c r="AIG359" s="71"/>
      <c r="AIH359" s="71"/>
      <c r="AII359" s="71"/>
      <c r="AIJ359" s="71"/>
      <c r="AIK359" s="71"/>
      <c r="AIL359" s="71"/>
      <c r="AIM359" s="71"/>
      <c r="AIN359" s="71"/>
      <c r="AIO359" s="71"/>
      <c r="AIP359" s="71"/>
      <c r="AIQ359" s="71"/>
      <c r="AIR359" s="71"/>
      <c r="AIS359" s="71"/>
      <c r="AIT359" s="71"/>
      <c r="AIU359" s="71"/>
      <c r="AIV359" s="71"/>
      <c r="AIW359" s="71"/>
      <c r="AIX359" s="71"/>
      <c r="AIY359" s="71"/>
      <c r="AIZ359" s="71"/>
      <c r="AJA359" s="71"/>
      <c r="AJB359" s="71"/>
      <c r="AJC359" s="71"/>
      <c r="AJD359" s="71"/>
      <c r="AJE359" s="71"/>
      <c r="AJF359" s="71"/>
      <c r="AJG359" s="71"/>
      <c r="AJH359" s="71"/>
      <c r="AJI359" s="71"/>
      <c r="AJJ359" s="71"/>
      <c r="AJK359" s="71"/>
      <c r="AJL359" s="71"/>
      <c r="AJM359" s="71"/>
      <c r="AJN359" s="71"/>
      <c r="AJO359" s="71"/>
      <c r="AJP359" s="71"/>
      <c r="AJQ359" s="71"/>
      <c r="AJR359" s="71"/>
      <c r="AJS359" s="71"/>
      <c r="AJT359" s="71"/>
      <c r="AJU359" s="71"/>
      <c r="AJV359" s="71"/>
      <c r="AJW359" s="71"/>
      <c r="AJX359" s="71"/>
      <c r="AJY359" s="71"/>
      <c r="AJZ359" s="71"/>
      <c r="AKA359" s="71"/>
      <c r="AKB359" s="71"/>
      <c r="AKC359" s="71"/>
      <c r="AKD359" s="71"/>
      <c r="AKE359" s="71"/>
      <c r="AKF359" s="71"/>
      <c r="AKG359" s="71"/>
      <c r="AKH359" s="71"/>
      <c r="AKI359" s="71"/>
      <c r="AKJ359" s="71"/>
      <c r="AKK359" s="71"/>
      <c r="AKL359" s="71"/>
      <c r="AKM359" s="71"/>
      <c r="AKN359" s="71"/>
      <c r="AKO359" s="71"/>
      <c r="AKP359" s="71"/>
      <c r="AKQ359" s="71"/>
      <c r="AKR359" s="71"/>
      <c r="AKS359" s="71"/>
      <c r="AKT359" s="71"/>
      <c r="AKU359" s="71"/>
      <c r="AKV359" s="71"/>
      <c r="AKW359" s="71"/>
      <c r="AKX359" s="71"/>
      <c r="AKY359" s="71"/>
      <c r="AKZ359" s="71"/>
      <c r="ALA359" s="71"/>
      <c r="ALB359" s="71"/>
      <c r="ALC359" s="71"/>
      <c r="ALD359" s="71"/>
      <c r="ALE359" s="71"/>
      <c r="ALF359" s="71"/>
      <c r="ALG359" s="71"/>
      <c r="ALH359" s="71"/>
      <c r="ALI359" s="71"/>
      <c r="ALJ359" s="71"/>
      <c r="ALK359" s="71"/>
      <c r="ALL359" s="71"/>
      <c r="ALM359" s="71"/>
      <c r="ALN359" s="71"/>
      <c r="ALO359" s="71"/>
      <c r="ALP359" s="71"/>
      <c r="ALQ359" s="71"/>
      <c r="ALR359" s="71"/>
      <c r="ALS359" s="71"/>
      <c r="ALT359" s="71"/>
      <c r="ALU359" s="71"/>
      <c r="ALV359" s="71"/>
      <c r="ALW359" s="71"/>
      <c r="ALX359" s="71"/>
      <c r="ALY359" s="71"/>
      <c r="ALZ359" s="71"/>
      <c r="AMA359" s="71"/>
      <c r="AMB359" s="71"/>
      <c r="AMC359" s="71"/>
      <c r="AMD359" s="71"/>
      <c r="AME359" s="71"/>
      <c r="AMF359" s="71"/>
      <c r="AMG359" s="71"/>
    </row>
    <row r="360" customFormat="false" ht="15" hidden="false" customHeight="false" outlineLevel="0" collapsed="false">
      <c r="C360" s="48" t="n">
        <f aca="false">IF(F360=F359,C359,IF(F360=(F359+10),C359,(C359+10)))</f>
        <v>680</v>
      </c>
      <c r="E360" s="50" t="n">
        <f aca="false">IF(C359=C360,IF(AND(I360&lt;&gt;"M",I360&lt;&gt;"m-up"),E359+10,E359),10)</f>
        <v>20</v>
      </c>
      <c r="F360" s="39" t="n">
        <f aca="false">O360+(N360*60)+(M360*3600)</f>
        <v>58483</v>
      </c>
      <c r="G360" s="39" t="str">
        <f aca="false">CONCATENATE(J360,K360,L360)</f>
        <v>2017114</v>
      </c>
      <c r="H360" s="39" t="n">
        <v>0</v>
      </c>
      <c r="I360" s="39" t="s">
        <v>271</v>
      </c>
      <c r="J360" s="39" t="n">
        <v>2017</v>
      </c>
      <c r="K360" s="39" t="n">
        <v>11</v>
      </c>
      <c r="L360" s="39" t="n">
        <v>4</v>
      </c>
      <c r="M360" s="39" t="n">
        <v>16</v>
      </c>
      <c r="N360" s="39" t="n">
        <v>14</v>
      </c>
      <c r="O360" s="39" t="n">
        <v>43</v>
      </c>
      <c r="P360" s="39" t="n">
        <v>367</v>
      </c>
      <c r="Q360" s="39" t="n">
        <v>1</v>
      </c>
      <c r="R360" s="39" t="s">
        <v>1</v>
      </c>
      <c r="S360" s="39" t="s">
        <v>2</v>
      </c>
    </row>
    <row r="361" customFormat="false" ht="15" hidden="false" customHeight="false" outlineLevel="0" collapsed="false">
      <c r="C361" s="48" t="n">
        <f aca="false">IF(F361=F360,C360,IF(F361=(F360+10),C360,(C360+10)))</f>
        <v>680</v>
      </c>
      <c r="E361" s="50" t="n">
        <f aca="false">IF(C360=C361,IF(AND(I361&lt;&gt;"M",I361&lt;&gt;"m-up"),E360+10,E360),10)</f>
        <v>30</v>
      </c>
      <c r="F361" s="39" t="n">
        <f aca="false">O361+(N361*60)+(M361*3600)</f>
        <v>58483</v>
      </c>
      <c r="G361" s="39" t="str">
        <f aca="false">CONCATENATE(J361,K361,L361)</f>
        <v>2017114</v>
      </c>
      <c r="H361" s="39" t="n">
        <v>14</v>
      </c>
      <c r="I361" s="39" t="s">
        <v>0</v>
      </c>
      <c r="J361" s="39" t="n">
        <v>2017</v>
      </c>
      <c r="K361" s="39" t="n">
        <v>11</v>
      </c>
      <c r="L361" s="39" t="n">
        <v>4</v>
      </c>
      <c r="M361" s="39" t="n">
        <v>16</v>
      </c>
      <c r="N361" s="39" t="n">
        <v>14</v>
      </c>
      <c r="O361" s="39" t="n">
        <v>43</v>
      </c>
      <c r="P361" s="39" t="n">
        <v>437</v>
      </c>
      <c r="Q361" s="39" t="n">
        <v>1</v>
      </c>
      <c r="R361" s="39" t="s">
        <v>1</v>
      </c>
      <c r="S361" s="39" t="s">
        <v>2</v>
      </c>
      <c r="U361" s="89" t="s">
        <v>272</v>
      </c>
    </row>
    <row r="362" customFormat="false" ht="15" hidden="false" customHeight="false" outlineLevel="0" collapsed="false">
      <c r="C362" s="48" t="n">
        <f aca="false">IF(F362=F361,C361,IF(F362=(F361+10),C361,(C361+10)))</f>
        <v>680</v>
      </c>
      <c r="E362" s="50" t="n">
        <f aca="false">IF(C361=C362,IF(AND(I362&lt;&gt;"M",I362&lt;&gt;"m-up"),E361+10,E361),10)</f>
        <v>40</v>
      </c>
      <c r="F362" s="39" t="n">
        <f aca="false">O362+(N362*60)+(M362*3600)</f>
        <v>58483</v>
      </c>
      <c r="G362" s="39" t="str">
        <f aca="false">CONCATENATE(J362,K362,L362)</f>
        <v>2017114</v>
      </c>
      <c r="H362" s="39" t="n">
        <v>4</v>
      </c>
      <c r="I362" s="39" t="s">
        <v>0</v>
      </c>
      <c r="J362" s="39" t="n">
        <v>2017</v>
      </c>
      <c r="K362" s="39" t="n">
        <v>11</v>
      </c>
      <c r="L362" s="39" t="n">
        <v>4</v>
      </c>
      <c r="M362" s="39" t="n">
        <v>16</v>
      </c>
      <c r="N362" s="39" t="n">
        <v>14</v>
      </c>
      <c r="O362" s="39" t="n">
        <v>43</v>
      </c>
      <c r="P362" s="39" t="n">
        <v>470</v>
      </c>
      <c r="Q362" s="39" t="n">
        <v>1</v>
      </c>
      <c r="R362" s="39" t="s">
        <v>1</v>
      </c>
      <c r="S362" s="39" t="s">
        <v>2</v>
      </c>
    </row>
    <row r="363" customFormat="false" ht="15" hidden="false" customHeight="false" outlineLevel="0" collapsed="false">
      <c r="C363" s="48" t="n">
        <f aca="false">IF(F363=F362,C362,IF(F363=(F362+10),C362,(C362+10)))</f>
        <v>680</v>
      </c>
      <c r="E363" s="50" t="n">
        <f aca="false">IF(C362=C363,IF(AND(I363&lt;&gt;"M",I363&lt;&gt;"m-up"),E362+10,E362),10)</f>
        <v>50</v>
      </c>
      <c r="F363" s="39" t="n">
        <f aca="false">O363+(N363*60)+(M363*3600)</f>
        <v>58483</v>
      </c>
      <c r="G363" s="39" t="str">
        <f aca="false">CONCATENATE(J363,K363,L363)</f>
        <v>2017114</v>
      </c>
      <c r="H363" s="39" t="n">
        <v>11</v>
      </c>
      <c r="I363" s="39" t="s">
        <v>0</v>
      </c>
      <c r="J363" s="39" t="n">
        <v>2017</v>
      </c>
      <c r="K363" s="39" t="n">
        <v>11</v>
      </c>
      <c r="L363" s="39" t="n">
        <v>4</v>
      </c>
      <c r="M363" s="39" t="n">
        <v>16</v>
      </c>
      <c r="N363" s="39" t="n">
        <v>14</v>
      </c>
      <c r="O363" s="39" t="n">
        <v>43</v>
      </c>
      <c r="P363" s="39" t="n">
        <v>529</v>
      </c>
      <c r="Q363" s="39" t="n">
        <v>1</v>
      </c>
      <c r="R363" s="39" t="s">
        <v>1</v>
      </c>
      <c r="S363" s="39" t="s">
        <v>2</v>
      </c>
    </row>
    <row r="364" customFormat="false" ht="15" hidden="false" customHeight="false" outlineLevel="0" collapsed="false">
      <c r="C364" s="48" t="n">
        <f aca="false">IF(F364=F363,C363,IF(F364=(F363+10),C363,(C363+10)))</f>
        <v>680</v>
      </c>
      <c r="E364" s="50" t="n">
        <f aca="false">IF(C363=C364,IF(AND(I364&lt;&gt;"M",I364&lt;&gt;"m-up"),E363+10,E363),10)</f>
        <v>60</v>
      </c>
      <c r="F364" s="39" t="n">
        <f aca="false">O364+(N364*60)+(M364*3600)</f>
        <v>58483</v>
      </c>
      <c r="G364" s="39" t="str">
        <f aca="false">CONCATENATE(J364,K364,L364)</f>
        <v>2017114</v>
      </c>
      <c r="H364" s="39" t="n">
        <v>5</v>
      </c>
      <c r="I364" s="39" t="s">
        <v>0</v>
      </c>
      <c r="J364" s="39" t="n">
        <v>2017</v>
      </c>
      <c r="K364" s="39" t="n">
        <v>11</v>
      </c>
      <c r="L364" s="39" t="n">
        <v>4</v>
      </c>
      <c r="M364" s="39" t="n">
        <v>16</v>
      </c>
      <c r="N364" s="39" t="n">
        <v>14</v>
      </c>
      <c r="O364" s="39" t="n">
        <v>43</v>
      </c>
      <c r="P364" s="39" t="n">
        <v>561</v>
      </c>
      <c r="Q364" s="39" t="n">
        <v>1</v>
      </c>
      <c r="R364" s="39" t="s">
        <v>1</v>
      </c>
      <c r="S364" s="39" t="s">
        <v>2</v>
      </c>
    </row>
    <row r="365" customFormat="false" ht="15" hidden="false" customHeight="false" outlineLevel="0" collapsed="false">
      <c r="C365" s="48" t="n">
        <f aca="false">IF(F365=F364,C364,IF(F365=(F364+10),C364,(C364+10)))</f>
        <v>680</v>
      </c>
      <c r="E365" s="50" t="n">
        <f aca="false">IF(C364=C365,IF(AND(I365&lt;&gt;"M",I365&lt;&gt;"m-up"),E364+10,E364),10)</f>
        <v>70</v>
      </c>
      <c r="F365" s="39" t="n">
        <f aca="false">O365+(N365*60)+(M365*3600)</f>
        <v>58483</v>
      </c>
      <c r="G365" s="39" t="str">
        <f aca="false">CONCATENATE(J365,K365,L365)</f>
        <v>2017114</v>
      </c>
      <c r="H365" s="39" t="n">
        <v>6</v>
      </c>
      <c r="I365" s="39" t="s">
        <v>0</v>
      </c>
      <c r="J365" s="39" t="n">
        <v>2017</v>
      </c>
      <c r="K365" s="39" t="n">
        <v>11</v>
      </c>
      <c r="L365" s="39" t="n">
        <v>4</v>
      </c>
      <c r="M365" s="39" t="n">
        <v>16</v>
      </c>
      <c r="N365" s="39" t="n">
        <v>14</v>
      </c>
      <c r="O365" s="39" t="n">
        <v>43</v>
      </c>
      <c r="P365" s="39" t="n">
        <v>602</v>
      </c>
      <c r="Q365" s="39" t="n">
        <v>1</v>
      </c>
      <c r="R365" s="39" t="s">
        <v>1</v>
      </c>
      <c r="S365" s="39" t="s">
        <v>2</v>
      </c>
    </row>
    <row r="366" customFormat="false" ht="15" hidden="false" customHeight="false" outlineLevel="0" collapsed="false">
      <c r="C366" s="48" t="n">
        <f aca="false">IF(F366=F365,C365,IF(F366=(F365+10),C365,(C365+10)))</f>
        <v>680</v>
      </c>
      <c r="E366" s="50" t="n">
        <f aca="false">IF(C365=C366,IF(AND(I366&lt;&gt;"M",I366&lt;&gt;"m-up"),E365+10,E365),10)</f>
        <v>80</v>
      </c>
      <c r="F366" s="39" t="n">
        <f aca="false">O366+(N366*60)+(M366*3600)</f>
        <v>58483</v>
      </c>
      <c r="G366" s="39" t="str">
        <f aca="false">CONCATENATE(J366,K366,L366)</f>
        <v>2017114</v>
      </c>
      <c r="H366" s="39" t="n">
        <f aca="false">698-694</f>
        <v>4</v>
      </c>
      <c r="I366" s="39" t="s">
        <v>0</v>
      </c>
      <c r="J366" s="39" t="n">
        <v>2017</v>
      </c>
      <c r="K366" s="39" t="n">
        <v>11</v>
      </c>
      <c r="L366" s="39" t="n">
        <v>4</v>
      </c>
      <c r="M366" s="39" t="n">
        <v>16</v>
      </c>
      <c r="N366" s="39" t="n">
        <v>14</v>
      </c>
      <c r="O366" s="39" t="n">
        <v>43</v>
      </c>
      <c r="P366" s="39" t="n">
        <v>628</v>
      </c>
      <c r="Q366" s="39" t="n">
        <v>1</v>
      </c>
      <c r="R366" s="39" t="s">
        <v>1</v>
      </c>
      <c r="S366" s="39" t="s">
        <v>2</v>
      </c>
    </row>
    <row r="367" customFormat="false" ht="15" hidden="false" customHeight="false" outlineLevel="0" collapsed="false">
      <c r="C367" s="48" t="n">
        <f aca="false">IF(F367=F366,C366,IF(F367=(F366+10),C366,(C366+10)))</f>
        <v>680</v>
      </c>
      <c r="E367" s="50" t="n">
        <f aca="false">IF(C366=C367,IF(AND(I367&lt;&gt;"M",I367&lt;&gt;"m-up"),E366+10,E366),10)</f>
        <v>90</v>
      </c>
      <c r="F367" s="39" t="n">
        <f aca="false">O367+(N367*60)+(M367*3600)</f>
        <v>58483</v>
      </c>
      <c r="G367" s="39" t="str">
        <f aca="false">CONCATENATE(J367,K367,L367)</f>
        <v>2017114</v>
      </c>
      <c r="H367" s="39" t="n">
        <v>6</v>
      </c>
      <c r="I367" s="39" t="s">
        <v>0</v>
      </c>
      <c r="J367" s="39" t="n">
        <v>2017</v>
      </c>
      <c r="K367" s="39" t="n">
        <v>11</v>
      </c>
      <c r="L367" s="39" t="n">
        <v>4</v>
      </c>
      <c r="M367" s="39" t="n">
        <v>16</v>
      </c>
      <c r="N367" s="39" t="n">
        <v>14</v>
      </c>
      <c r="O367" s="39" t="n">
        <v>43</v>
      </c>
      <c r="P367" s="39" t="n">
        <v>648</v>
      </c>
      <c r="Q367" s="39" t="n">
        <v>1</v>
      </c>
      <c r="R367" s="39" t="s">
        <v>1</v>
      </c>
      <c r="S367" s="39" t="s">
        <v>2</v>
      </c>
    </row>
    <row r="368" customFormat="false" ht="15" hidden="false" customHeight="false" outlineLevel="0" collapsed="false">
      <c r="C368" s="48" t="n">
        <f aca="false">IF(F368=F367,C367,IF(F368=(F367+10),C367,(C367+10)))</f>
        <v>680</v>
      </c>
      <c r="E368" s="50" t="n">
        <f aca="false">IF(C367=C368,IF(AND(I368&lt;&gt;"M",I368&lt;&gt;"m-up"),E367+10,E367),10)</f>
        <v>100</v>
      </c>
      <c r="F368" s="39" t="n">
        <f aca="false">O368+(N368*60)+(M368*3600)</f>
        <v>58483</v>
      </c>
      <c r="G368" s="39" t="str">
        <f aca="false">CONCATENATE(J368,K368,L368)</f>
        <v>2017114</v>
      </c>
      <c r="H368" s="39" t="n">
        <v>3</v>
      </c>
      <c r="I368" s="39" t="s">
        <v>0</v>
      </c>
      <c r="J368" s="39" t="n">
        <v>2017</v>
      </c>
      <c r="K368" s="39" t="n">
        <v>11</v>
      </c>
      <c r="L368" s="39" t="n">
        <v>4</v>
      </c>
      <c r="M368" s="39" t="n">
        <v>16</v>
      </c>
      <c r="N368" s="39" t="n">
        <v>14</v>
      </c>
      <c r="O368" s="39" t="n">
        <v>43</v>
      </c>
      <c r="P368" s="39" t="n">
        <v>663</v>
      </c>
      <c r="Q368" s="39" t="n">
        <v>1</v>
      </c>
      <c r="R368" s="39" t="s">
        <v>1</v>
      </c>
      <c r="S368" s="39" t="s">
        <v>2</v>
      </c>
    </row>
    <row r="369" customFormat="false" ht="15" hidden="false" customHeight="false" outlineLevel="0" collapsed="false">
      <c r="C369" s="48" t="n">
        <f aca="false">IF(F369=F368,C368,IF(F369=(F368+10),C368,(C368+10)))</f>
        <v>680</v>
      </c>
      <c r="E369" s="50" t="n">
        <f aca="false">IF(C368=C369,IF(AND(I369&lt;&gt;"M",I369&lt;&gt;"m-up"),E368+10,E368),10)</f>
        <v>110</v>
      </c>
      <c r="F369" s="39" t="n">
        <f aca="false">O369+(N369*60)+(M369*3600)</f>
        <v>58483</v>
      </c>
      <c r="G369" s="39" t="str">
        <f aca="false">CONCATENATE(J369,K369,L369)</f>
        <v>2017114</v>
      </c>
      <c r="H369" s="39" t="n">
        <v>3</v>
      </c>
      <c r="I369" s="39" t="s">
        <v>0</v>
      </c>
      <c r="J369" s="39" t="n">
        <v>2017</v>
      </c>
      <c r="K369" s="39" t="n">
        <v>11</v>
      </c>
      <c r="L369" s="39" t="n">
        <v>4</v>
      </c>
      <c r="M369" s="39" t="n">
        <v>16</v>
      </c>
      <c r="N369" s="39" t="n">
        <v>14</v>
      </c>
      <c r="O369" s="39" t="n">
        <v>43</v>
      </c>
      <c r="P369" s="39" t="n">
        <v>679</v>
      </c>
      <c r="Q369" s="39" t="n">
        <v>1</v>
      </c>
      <c r="R369" s="39" t="s">
        <v>1</v>
      </c>
      <c r="S369" s="39" t="s">
        <v>2</v>
      </c>
    </row>
    <row r="370" customFormat="false" ht="15" hidden="false" customHeight="false" outlineLevel="0" collapsed="false">
      <c r="C370" s="48" t="n">
        <f aca="false">IF(F370=F369,C369,IF(F370=(F369+10),C369,(C369+10)))</f>
        <v>680</v>
      </c>
      <c r="E370" s="50" t="n">
        <f aca="false">IF(C369=C370,IF(AND(I370&lt;&gt;"M",I370&lt;&gt;"m-up"),E369+10,E369),10)</f>
        <v>120</v>
      </c>
      <c r="F370" s="39" t="n">
        <f aca="false">O370+(N370*60)+(M370*3600)</f>
        <v>58483</v>
      </c>
      <c r="G370" s="39" t="str">
        <f aca="false">CONCATENATE(J370,K370,L370)</f>
        <v>2017114</v>
      </c>
      <c r="H370" s="39" t="n">
        <v>4</v>
      </c>
      <c r="I370" s="39" t="s">
        <v>0</v>
      </c>
      <c r="J370" s="39" t="n">
        <v>2017</v>
      </c>
      <c r="K370" s="39" t="n">
        <v>11</v>
      </c>
      <c r="L370" s="39" t="n">
        <v>4</v>
      </c>
      <c r="M370" s="39" t="n">
        <v>16</v>
      </c>
      <c r="N370" s="39" t="n">
        <v>14</v>
      </c>
      <c r="O370" s="39" t="n">
        <v>43</v>
      </c>
      <c r="P370" s="39" t="n">
        <v>695</v>
      </c>
      <c r="Q370" s="39" t="n">
        <v>1</v>
      </c>
      <c r="R370" s="39" t="s">
        <v>1</v>
      </c>
      <c r="S370" s="39" t="s">
        <v>2</v>
      </c>
    </row>
    <row r="371" customFormat="false" ht="15" hidden="false" customHeight="false" outlineLevel="0" collapsed="false">
      <c r="C371" s="48" t="n">
        <f aca="false">IF(F371=F370,C370,IF(F371=(F370+10),C370,(C370+10)))</f>
        <v>680</v>
      </c>
      <c r="E371" s="50" t="n">
        <f aca="false">IF(C370=C371,IF(AND(I371&lt;&gt;"M",I371&lt;&gt;"m-up"),E370+10,E370),10)</f>
        <v>130</v>
      </c>
      <c r="F371" s="39" t="n">
        <f aca="false">O371+(N371*60)+(M371*3600)</f>
        <v>58483</v>
      </c>
      <c r="G371" s="39" t="str">
        <f aca="false">CONCATENATE(J371,K371,L371)</f>
        <v>2017114</v>
      </c>
      <c r="H371" s="39" t="n">
        <v>8</v>
      </c>
      <c r="I371" s="39" t="s">
        <v>0</v>
      </c>
      <c r="J371" s="39" t="n">
        <v>2017</v>
      </c>
      <c r="K371" s="39" t="n">
        <v>11</v>
      </c>
      <c r="L371" s="39" t="n">
        <v>4</v>
      </c>
      <c r="M371" s="39" t="n">
        <v>16</v>
      </c>
      <c r="N371" s="39" t="n">
        <v>14</v>
      </c>
      <c r="O371" s="39" t="n">
        <v>43</v>
      </c>
      <c r="P371" s="39" t="n">
        <v>743</v>
      </c>
      <c r="Q371" s="39" t="n">
        <v>1</v>
      </c>
      <c r="R371" s="39" t="s">
        <v>1</v>
      </c>
      <c r="S371" s="39" t="s">
        <v>2</v>
      </c>
    </row>
    <row r="372" customFormat="false" ht="15" hidden="false" customHeight="false" outlineLevel="0" collapsed="false">
      <c r="A372" s="68"/>
      <c r="B372" s="68"/>
      <c r="C372" s="48" t="n">
        <f aca="false">IF(F372=F371,C371,IF(F372=(F371+10),C371,(C371+10)))</f>
        <v>690</v>
      </c>
      <c r="D372" s="69"/>
      <c r="E372" s="50" t="n">
        <f aca="false">IF(C371=C372,IF(AND(I372&lt;&gt;"M",I372&lt;&gt;"m-up"),E371+10,E371),10)</f>
        <v>10</v>
      </c>
      <c r="F372" s="70" t="n">
        <f aca="false">O372+(N372*60)+(M372*3600)</f>
        <v>58598</v>
      </c>
      <c r="G372" s="70" t="str">
        <f aca="false">CONCATENATE(J372,K372,L372)</f>
        <v>2017114</v>
      </c>
      <c r="H372" s="70" t="n">
        <v>21</v>
      </c>
      <c r="I372" s="70" t="s">
        <v>0</v>
      </c>
      <c r="J372" s="70" t="n">
        <v>2017</v>
      </c>
      <c r="K372" s="70" t="n">
        <v>11</v>
      </c>
      <c r="L372" s="70" t="n">
        <v>4</v>
      </c>
      <c r="M372" s="70" t="n">
        <v>16</v>
      </c>
      <c r="N372" s="70" t="n">
        <v>16</v>
      </c>
      <c r="O372" s="70" t="n">
        <v>38</v>
      </c>
      <c r="P372" s="70" t="n">
        <v>703</v>
      </c>
      <c r="Q372" s="70" t="n">
        <v>1</v>
      </c>
      <c r="R372" s="70" t="s">
        <v>1</v>
      </c>
      <c r="S372" s="70" t="s">
        <v>2</v>
      </c>
      <c r="T372" s="70"/>
      <c r="U372" s="71"/>
      <c r="WH372" s="71"/>
      <c r="WI372" s="71"/>
      <c r="WJ372" s="71"/>
      <c r="WK372" s="71"/>
      <c r="WL372" s="71"/>
      <c r="WM372" s="71"/>
      <c r="WN372" s="71"/>
      <c r="WO372" s="71"/>
      <c r="WP372" s="71"/>
      <c r="WQ372" s="71"/>
      <c r="WR372" s="71"/>
      <c r="WS372" s="71"/>
      <c r="WT372" s="71"/>
      <c r="WU372" s="71"/>
      <c r="WV372" s="71"/>
      <c r="WW372" s="71"/>
      <c r="WX372" s="71"/>
      <c r="WY372" s="71"/>
      <c r="WZ372" s="71"/>
      <c r="XA372" s="71"/>
      <c r="XB372" s="71"/>
      <c r="XC372" s="71"/>
      <c r="XD372" s="71"/>
      <c r="XE372" s="71"/>
      <c r="XF372" s="71"/>
      <c r="XG372" s="71"/>
      <c r="XH372" s="71"/>
      <c r="XI372" s="71"/>
      <c r="XJ372" s="71"/>
      <c r="XK372" s="71"/>
      <c r="XL372" s="71"/>
      <c r="XM372" s="71"/>
      <c r="XN372" s="71"/>
      <c r="XO372" s="71"/>
      <c r="XP372" s="71"/>
      <c r="XQ372" s="71"/>
      <c r="XR372" s="71"/>
      <c r="XS372" s="71"/>
      <c r="XT372" s="71"/>
      <c r="XU372" s="71"/>
      <c r="XV372" s="71"/>
      <c r="XW372" s="71"/>
      <c r="XX372" s="71"/>
      <c r="XY372" s="71"/>
      <c r="XZ372" s="71"/>
      <c r="YA372" s="71"/>
      <c r="YB372" s="71"/>
      <c r="YC372" s="71"/>
      <c r="YD372" s="71"/>
      <c r="YE372" s="71"/>
      <c r="YF372" s="71"/>
      <c r="YG372" s="71"/>
      <c r="YH372" s="71"/>
      <c r="YI372" s="71"/>
      <c r="YJ372" s="71"/>
      <c r="YK372" s="71"/>
      <c r="YL372" s="71"/>
      <c r="YM372" s="71"/>
      <c r="YN372" s="71"/>
      <c r="YO372" s="71"/>
      <c r="YP372" s="71"/>
      <c r="YQ372" s="71"/>
      <c r="YR372" s="71"/>
      <c r="YS372" s="71"/>
      <c r="YT372" s="71"/>
      <c r="YU372" s="71"/>
      <c r="YV372" s="71"/>
      <c r="YW372" s="71"/>
      <c r="YX372" s="71"/>
      <c r="YY372" s="71"/>
      <c r="YZ372" s="71"/>
      <c r="ZA372" s="71"/>
      <c r="ZB372" s="71"/>
      <c r="ZC372" s="71"/>
      <c r="ZD372" s="71"/>
      <c r="ZE372" s="71"/>
      <c r="ZF372" s="71"/>
      <c r="ZG372" s="71"/>
      <c r="ZH372" s="71"/>
      <c r="ZI372" s="71"/>
      <c r="ZJ372" s="71"/>
      <c r="ZK372" s="71"/>
      <c r="ZL372" s="71"/>
      <c r="ZM372" s="71"/>
      <c r="ZN372" s="71"/>
      <c r="ZO372" s="71"/>
      <c r="ZP372" s="71"/>
      <c r="ZQ372" s="71"/>
      <c r="ZR372" s="71"/>
      <c r="ZS372" s="71"/>
      <c r="ZT372" s="71"/>
      <c r="ZU372" s="71"/>
      <c r="ZV372" s="71"/>
      <c r="ZW372" s="71"/>
      <c r="ZX372" s="71"/>
      <c r="ZY372" s="71"/>
      <c r="ZZ372" s="71"/>
      <c r="AAA372" s="71"/>
      <c r="AAB372" s="71"/>
      <c r="AAC372" s="71"/>
      <c r="AAD372" s="71"/>
      <c r="AAE372" s="71"/>
      <c r="AAF372" s="71"/>
      <c r="AAG372" s="71"/>
      <c r="AAH372" s="71"/>
      <c r="AAI372" s="71"/>
      <c r="AAJ372" s="71"/>
      <c r="AAK372" s="71"/>
      <c r="AAL372" s="71"/>
      <c r="AAM372" s="71"/>
      <c r="AAN372" s="71"/>
      <c r="AAO372" s="71"/>
      <c r="AAP372" s="71"/>
      <c r="AAQ372" s="71"/>
      <c r="AAR372" s="71"/>
      <c r="AAS372" s="71"/>
      <c r="AAT372" s="71"/>
      <c r="AAU372" s="71"/>
      <c r="AAV372" s="71"/>
      <c r="AAW372" s="71"/>
      <c r="AAX372" s="71"/>
      <c r="AAY372" s="71"/>
      <c r="AAZ372" s="71"/>
      <c r="ABA372" s="71"/>
      <c r="ABB372" s="71"/>
      <c r="ABC372" s="71"/>
      <c r="ABD372" s="71"/>
      <c r="ABE372" s="71"/>
      <c r="ABF372" s="71"/>
      <c r="ABG372" s="71"/>
      <c r="ABH372" s="71"/>
      <c r="ABI372" s="71"/>
      <c r="ABJ372" s="71"/>
      <c r="ABK372" s="71"/>
      <c r="ABL372" s="71"/>
      <c r="ABM372" s="71"/>
      <c r="ABN372" s="71"/>
      <c r="ABO372" s="71"/>
      <c r="ABP372" s="71"/>
      <c r="ABQ372" s="71"/>
      <c r="ABR372" s="71"/>
      <c r="ABS372" s="71"/>
      <c r="ABT372" s="71"/>
      <c r="ABU372" s="71"/>
      <c r="ABV372" s="71"/>
      <c r="ABW372" s="71"/>
      <c r="ABX372" s="71"/>
      <c r="ABY372" s="71"/>
      <c r="ABZ372" s="71"/>
      <c r="ACA372" s="71"/>
      <c r="ACB372" s="71"/>
      <c r="ACC372" s="71"/>
      <c r="ACD372" s="71"/>
      <c r="ACE372" s="71"/>
      <c r="ACF372" s="71"/>
      <c r="ACG372" s="71"/>
      <c r="ACH372" s="71"/>
      <c r="ACI372" s="71"/>
      <c r="ACJ372" s="71"/>
      <c r="ACK372" s="71"/>
      <c r="ACL372" s="71"/>
      <c r="ACM372" s="71"/>
      <c r="ACN372" s="71"/>
      <c r="ACO372" s="71"/>
      <c r="ACP372" s="71"/>
      <c r="ACQ372" s="71"/>
      <c r="ACR372" s="71"/>
      <c r="ACS372" s="71"/>
      <c r="ACT372" s="71"/>
      <c r="ACU372" s="71"/>
      <c r="ACV372" s="71"/>
      <c r="ACW372" s="71"/>
      <c r="ACX372" s="71"/>
      <c r="ACY372" s="71"/>
      <c r="ACZ372" s="71"/>
      <c r="ADA372" s="71"/>
      <c r="ADB372" s="71"/>
      <c r="ADC372" s="71"/>
      <c r="ADD372" s="71"/>
      <c r="ADE372" s="71"/>
      <c r="ADF372" s="71"/>
      <c r="ADG372" s="71"/>
      <c r="ADH372" s="71"/>
      <c r="ADI372" s="71"/>
      <c r="ADJ372" s="71"/>
      <c r="ADK372" s="71"/>
      <c r="ADL372" s="71"/>
      <c r="ADM372" s="71"/>
      <c r="ADN372" s="71"/>
      <c r="ADO372" s="71"/>
      <c r="ADP372" s="71"/>
      <c r="ADQ372" s="71"/>
      <c r="ADR372" s="71"/>
      <c r="ADS372" s="71"/>
      <c r="ADT372" s="71"/>
      <c r="ADU372" s="71"/>
      <c r="ADV372" s="71"/>
      <c r="ADW372" s="71"/>
      <c r="ADX372" s="71"/>
      <c r="ADY372" s="71"/>
      <c r="ADZ372" s="71"/>
      <c r="AEA372" s="71"/>
      <c r="AEB372" s="71"/>
      <c r="AEC372" s="71"/>
      <c r="AED372" s="71"/>
      <c r="AEE372" s="71"/>
      <c r="AEF372" s="71"/>
      <c r="AEG372" s="71"/>
      <c r="AEH372" s="71"/>
      <c r="AEI372" s="71"/>
      <c r="AEJ372" s="71"/>
      <c r="AEK372" s="71"/>
      <c r="AEL372" s="71"/>
      <c r="AEM372" s="71"/>
      <c r="AEN372" s="71"/>
      <c r="AEO372" s="71"/>
      <c r="AEP372" s="71"/>
      <c r="AEQ372" s="71"/>
      <c r="AER372" s="71"/>
      <c r="AES372" s="71"/>
      <c r="AET372" s="71"/>
      <c r="AEU372" s="71"/>
      <c r="AEV372" s="71"/>
      <c r="AEW372" s="71"/>
      <c r="AEX372" s="71"/>
      <c r="AEY372" s="71"/>
      <c r="AEZ372" s="71"/>
      <c r="AFA372" s="71"/>
      <c r="AFB372" s="71"/>
      <c r="AFC372" s="71"/>
      <c r="AFD372" s="71"/>
      <c r="AFE372" s="71"/>
      <c r="AFF372" s="71"/>
      <c r="AFG372" s="71"/>
      <c r="AFH372" s="71"/>
      <c r="AFI372" s="71"/>
      <c r="AFJ372" s="71"/>
      <c r="AFK372" s="71"/>
      <c r="AFL372" s="71"/>
      <c r="AFM372" s="71"/>
      <c r="AFN372" s="71"/>
      <c r="AFO372" s="71"/>
      <c r="AFP372" s="71"/>
      <c r="AFQ372" s="71"/>
      <c r="AFR372" s="71"/>
      <c r="AFS372" s="71"/>
      <c r="AFT372" s="71"/>
      <c r="AFU372" s="71"/>
      <c r="AFV372" s="71"/>
      <c r="AFW372" s="71"/>
      <c r="AFX372" s="71"/>
      <c r="AFY372" s="71"/>
      <c r="AFZ372" s="71"/>
      <c r="AGA372" s="71"/>
      <c r="AGB372" s="71"/>
      <c r="AGC372" s="71"/>
      <c r="AGD372" s="71"/>
      <c r="AGE372" s="71"/>
      <c r="AGF372" s="71"/>
      <c r="AGG372" s="71"/>
      <c r="AGH372" s="71"/>
      <c r="AGI372" s="71"/>
      <c r="AGJ372" s="71"/>
      <c r="AGK372" s="71"/>
      <c r="AGL372" s="71"/>
      <c r="AGM372" s="71"/>
      <c r="AGN372" s="71"/>
      <c r="AGO372" s="71"/>
      <c r="AGP372" s="71"/>
      <c r="AGQ372" s="71"/>
      <c r="AGR372" s="71"/>
      <c r="AGS372" s="71"/>
      <c r="AGT372" s="71"/>
      <c r="AGU372" s="71"/>
      <c r="AGV372" s="71"/>
      <c r="AGW372" s="71"/>
      <c r="AGX372" s="71"/>
      <c r="AGY372" s="71"/>
      <c r="AGZ372" s="71"/>
      <c r="AHA372" s="71"/>
      <c r="AHB372" s="71"/>
      <c r="AHC372" s="71"/>
      <c r="AHD372" s="71"/>
      <c r="AHE372" s="71"/>
      <c r="AHF372" s="71"/>
      <c r="AHG372" s="71"/>
      <c r="AHH372" s="71"/>
      <c r="AHI372" s="71"/>
      <c r="AHJ372" s="71"/>
      <c r="AHK372" s="71"/>
      <c r="AHL372" s="71"/>
      <c r="AHM372" s="71"/>
      <c r="AHN372" s="71"/>
      <c r="AHO372" s="71"/>
      <c r="AHP372" s="71"/>
      <c r="AHQ372" s="71"/>
      <c r="AHR372" s="71"/>
      <c r="AHS372" s="71"/>
      <c r="AHT372" s="71"/>
      <c r="AHU372" s="71"/>
      <c r="AHV372" s="71"/>
      <c r="AHW372" s="71"/>
      <c r="AHX372" s="71"/>
      <c r="AHY372" s="71"/>
      <c r="AHZ372" s="71"/>
      <c r="AIA372" s="71"/>
      <c r="AIB372" s="71"/>
      <c r="AIC372" s="71"/>
      <c r="AID372" s="71"/>
      <c r="AIE372" s="71"/>
      <c r="AIF372" s="71"/>
      <c r="AIG372" s="71"/>
      <c r="AIH372" s="71"/>
      <c r="AII372" s="71"/>
      <c r="AIJ372" s="71"/>
      <c r="AIK372" s="71"/>
      <c r="AIL372" s="71"/>
      <c r="AIM372" s="71"/>
      <c r="AIN372" s="71"/>
      <c r="AIO372" s="71"/>
      <c r="AIP372" s="71"/>
      <c r="AIQ372" s="71"/>
      <c r="AIR372" s="71"/>
      <c r="AIS372" s="71"/>
      <c r="AIT372" s="71"/>
      <c r="AIU372" s="71"/>
      <c r="AIV372" s="71"/>
      <c r="AIW372" s="71"/>
      <c r="AIX372" s="71"/>
      <c r="AIY372" s="71"/>
      <c r="AIZ372" s="71"/>
      <c r="AJA372" s="71"/>
      <c r="AJB372" s="71"/>
      <c r="AJC372" s="71"/>
      <c r="AJD372" s="71"/>
      <c r="AJE372" s="71"/>
      <c r="AJF372" s="71"/>
      <c r="AJG372" s="71"/>
      <c r="AJH372" s="71"/>
      <c r="AJI372" s="71"/>
      <c r="AJJ372" s="71"/>
      <c r="AJK372" s="71"/>
      <c r="AJL372" s="71"/>
      <c r="AJM372" s="71"/>
      <c r="AJN372" s="71"/>
      <c r="AJO372" s="71"/>
      <c r="AJP372" s="71"/>
      <c r="AJQ372" s="71"/>
      <c r="AJR372" s="71"/>
      <c r="AJS372" s="71"/>
      <c r="AJT372" s="71"/>
      <c r="AJU372" s="71"/>
      <c r="AJV372" s="71"/>
      <c r="AJW372" s="71"/>
      <c r="AJX372" s="71"/>
      <c r="AJY372" s="71"/>
      <c r="AJZ372" s="71"/>
      <c r="AKA372" s="71"/>
      <c r="AKB372" s="71"/>
      <c r="AKC372" s="71"/>
      <c r="AKD372" s="71"/>
      <c r="AKE372" s="71"/>
      <c r="AKF372" s="71"/>
      <c r="AKG372" s="71"/>
      <c r="AKH372" s="71"/>
      <c r="AKI372" s="71"/>
      <c r="AKJ372" s="71"/>
      <c r="AKK372" s="71"/>
      <c r="AKL372" s="71"/>
      <c r="AKM372" s="71"/>
      <c r="AKN372" s="71"/>
      <c r="AKO372" s="71"/>
      <c r="AKP372" s="71"/>
      <c r="AKQ372" s="71"/>
      <c r="AKR372" s="71"/>
      <c r="AKS372" s="71"/>
      <c r="AKT372" s="71"/>
      <c r="AKU372" s="71"/>
      <c r="AKV372" s="71"/>
      <c r="AKW372" s="71"/>
      <c r="AKX372" s="71"/>
      <c r="AKY372" s="71"/>
      <c r="AKZ372" s="71"/>
      <c r="ALA372" s="71"/>
      <c r="ALB372" s="71"/>
      <c r="ALC372" s="71"/>
      <c r="ALD372" s="71"/>
      <c r="ALE372" s="71"/>
      <c r="ALF372" s="71"/>
      <c r="ALG372" s="71"/>
      <c r="ALH372" s="71"/>
      <c r="ALI372" s="71"/>
      <c r="ALJ372" s="71"/>
      <c r="ALK372" s="71"/>
      <c r="ALL372" s="71"/>
      <c r="ALM372" s="71"/>
      <c r="ALN372" s="71"/>
      <c r="ALO372" s="71"/>
      <c r="ALP372" s="71"/>
      <c r="ALQ372" s="71"/>
      <c r="ALR372" s="71"/>
      <c r="ALS372" s="71"/>
      <c r="ALT372" s="71"/>
      <c r="ALU372" s="71"/>
      <c r="ALV372" s="71"/>
      <c r="ALW372" s="71"/>
      <c r="ALX372" s="71"/>
      <c r="ALY372" s="71"/>
      <c r="ALZ372" s="71"/>
      <c r="AMA372" s="71"/>
      <c r="AMB372" s="71"/>
      <c r="AMC372" s="71"/>
      <c r="AMD372" s="71"/>
      <c r="AME372" s="71"/>
      <c r="AMF372" s="71"/>
      <c r="AMG372" s="71"/>
    </row>
    <row r="373" customFormat="false" ht="15" hidden="false" customHeight="false" outlineLevel="0" collapsed="false">
      <c r="C373" s="48" t="n">
        <f aca="false">IF(F373=F372,C372,IF(F373=(F372+10),C372,(C372+10)))</f>
        <v>690</v>
      </c>
      <c r="E373" s="50" t="n">
        <f aca="false">IF(C372=C373,IF(AND(I373&lt;&gt;"M",I373&lt;&gt;"m-up"),E372+10,E372),10)</f>
        <v>20</v>
      </c>
      <c r="F373" s="39" t="n">
        <f aca="false">O373+(N373*60)+(M373*3600)</f>
        <v>58598</v>
      </c>
      <c r="G373" s="39" t="str">
        <f aca="false">CONCATENATE(J373,K373,L373)</f>
        <v>2017114</v>
      </c>
      <c r="H373" s="39" t="n">
        <v>0</v>
      </c>
      <c r="I373" s="39" t="s">
        <v>271</v>
      </c>
      <c r="J373" s="39" t="n">
        <v>2017</v>
      </c>
      <c r="K373" s="39" t="n">
        <v>11</v>
      </c>
      <c r="L373" s="39" t="n">
        <v>4</v>
      </c>
      <c r="M373" s="39" t="n">
        <v>16</v>
      </c>
      <c r="N373" s="39" t="n">
        <v>16</v>
      </c>
      <c r="O373" s="39" t="n">
        <v>38</v>
      </c>
      <c r="P373" s="39" t="n">
        <v>812</v>
      </c>
      <c r="Q373" s="39" t="n">
        <v>1</v>
      </c>
      <c r="R373" s="39" t="s">
        <v>1</v>
      </c>
      <c r="S373" s="39" t="s">
        <v>2</v>
      </c>
    </row>
    <row r="374" customFormat="false" ht="15" hidden="false" customHeight="false" outlineLevel="0" collapsed="false">
      <c r="C374" s="48" t="n">
        <f aca="false">IF(F374=F373,C373,IF(F374=(F373+10),C373,(C373+10)))</f>
        <v>690</v>
      </c>
      <c r="E374" s="50" t="n">
        <f aca="false">IF(C373=C374,IF(AND(I374&lt;&gt;"M",I374&lt;&gt;"m-up"),E373+10,E373),10)</f>
        <v>30</v>
      </c>
      <c r="F374" s="39" t="n">
        <f aca="false">O374+(N374*60)+(M374*3600)</f>
        <v>58598</v>
      </c>
      <c r="G374" s="39" t="str">
        <f aca="false">CONCATENATE(J374,K374,L374)</f>
        <v>2017114</v>
      </c>
      <c r="H374" s="39" t="n">
        <v>0</v>
      </c>
      <c r="I374" s="39" t="s">
        <v>271</v>
      </c>
      <c r="J374" s="39" t="n">
        <v>2017</v>
      </c>
      <c r="K374" s="39" t="n">
        <v>11</v>
      </c>
      <c r="L374" s="39" t="n">
        <v>4</v>
      </c>
      <c r="M374" s="39" t="n">
        <v>16</v>
      </c>
      <c r="N374" s="39" t="n">
        <v>16</v>
      </c>
      <c r="O374" s="39" t="n">
        <v>38</v>
      </c>
      <c r="P374" s="39" t="n">
        <v>842</v>
      </c>
      <c r="Q374" s="39" t="n">
        <v>1</v>
      </c>
      <c r="R374" s="39" t="s">
        <v>1</v>
      </c>
      <c r="S374" s="39" t="s">
        <v>2</v>
      </c>
    </row>
    <row r="375" customFormat="false" ht="15" hidden="false" customHeight="false" outlineLevel="0" collapsed="false">
      <c r="A375" s="68"/>
      <c r="B375" s="68"/>
      <c r="C375" s="48" t="n">
        <f aca="false">IF(F375=F374,C374,IF(F375=(F374+10),C374,(C374+10)))</f>
        <v>700</v>
      </c>
      <c r="D375" s="69"/>
      <c r="E375" s="50" t="n">
        <f aca="false">IF(C374=C375,IF(AND(I375&lt;&gt;"M",I375&lt;&gt;"m-up"),E374+10,E374),10)</f>
        <v>10</v>
      </c>
      <c r="F375" s="70" t="n">
        <f aca="false">O375+(N375*60)+(M375*3600)</f>
        <v>58616</v>
      </c>
      <c r="G375" s="70" t="str">
        <f aca="false">CONCATENATE(J375,K375,L375)</f>
        <v>2017114</v>
      </c>
      <c r="H375" s="70" t="n">
        <v>6</v>
      </c>
      <c r="I375" s="70" t="s">
        <v>0</v>
      </c>
      <c r="J375" s="70" t="n">
        <v>2017</v>
      </c>
      <c r="K375" s="70" t="n">
        <v>11</v>
      </c>
      <c r="L375" s="70" t="n">
        <v>4</v>
      </c>
      <c r="M375" s="70" t="n">
        <v>16</v>
      </c>
      <c r="N375" s="70" t="n">
        <v>16</v>
      </c>
      <c r="O375" s="70" t="n">
        <v>56</v>
      </c>
      <c r="P375" s="70" t="n">
        <v>700</v>
      </c>
      <c r="Q375" s="70" t="n">
        <v>1</v>
      </c>
      <c r="R375" s="70" t="s">
        <v>1</v>
      </c>
      <c r="S375" s="70" t="s">
        <v>2</v>
      </c>
      <c r="T375" s="70"/>
      <c r="U375" s="94" t="s">
        <v>273</v>
      </c>
      <c r="WH375" s="71"/>
      <c r="WI375" s="71"/>
      <c r="WJ375" s="71"/>
      <c r="WK375" s="71"/>
      <c r="WL375" s="71"/>
      <c r="WM375" s="71"/>
      <c r="WN375" s="71"/>
      <c r="WO375" s="71"/>
      <c r="WP375" s="71"/>
      <c r="WQ375" s="71"/>
      <c r="WR375" s="71"/>
      <c r="WS375" s="71"/>
      <c r="WT375" s="71"/>
      <c r="WU375" s="71"/>
      <c r="WV375" s="71"/>
      <c r="WW375" s="71"/>
      <c r="WX375" s="71"/>
      <c r="WY375" s="71"/>
      <c r="WZ375" s="71"/>
      <c r="XA375" s="71"/>
      <c r="XB375" s="71"/>
      <c r="XC375" s="71"/>
      <c r="XD375" s="71"/>
      <c r="XE375" s="71"/>
      <c r="XF375" s="71"/>
      <c r="XG375" s="71"/>
      <c r="XH375" s="71"/>
      <c r="XI375" s="71"/>
      <c r="XJ375" s="71"/>
      <c r="XK375" s="71"/>
      <c r="XL375" s="71"/>
      <c r="XM375" s="71"/>
      <c r="XN375" s="71"/>
      <c r="XO375" s="71"/>
      <c r="XP375" s="71"/>
      <c r="XQ375" s="71"/>
      <c r="XR375" s="71"/>
      <c r="XS375" s="71"/>
      <c r="XT375" s="71"/>
      <c r="XU375" s="71"/>
      <c r="XV375" s="71"/>
      <c r="XW375" s="71"/>
      <c r="XX375" s="71"/>
      <c r="XY375" s="71"/>
      <c r="XZ375" s="71"/>
      <c r="YA375" s="71"/>
      <c r="YB375" s="71"/>
      <c r="YC375" s="71"/>
      <c r="YD375" s="71"/>
      <c r="YE375" s="71"/>
      <c r="YF375" s="71"/>
      <c r="YG375" s="71"/>
      <c r="YH375" s="71"/>
      <c r="YI375" s="71"/>
      <c r="YJ375" s="71"/>
      <c r="YK375" s="71"/>
      <c r="YL375" s="71"/>
      <c r="YM375" s="71"/>
      <c r="YN375" s="71"/>
      <c r="YO375" s="71"/>
      <c r="YP375" s="71"/>
      <c r="YQ375" s="71"/>
      <c r="YR375" s="71"/>
      <c r="YS375" s="71"/>
      <c r="YT375" s="71"/>
      <c r="YU375" s="71"/>
      <c r="YV375" s="71"/>
      <c r="YW375" s="71"/>
      <c r="YX375" s="71"/>
      <c r="YY375" s="71"/>
      <c r="YZ375" s="71"/>
      <c r="ZA375" s="71"/>
      <c r="ZB375" s="71"/>
      <c r="ZC375" s="71"/>
      <c r="ZD375" s="71"/>
      <c r="ZE375" s="71"/>
      <c r="ZF375" s="71"/>
      <c r="ZG375" s="71"/>
      <c r="ZH375" s="71"/>
      <c r="ZI375" s="71"/>
      <c r="ZJ375" s="71"/>
      <c r="ZK375" s="71"/>
      <c r="ZL375" s="71"/>
      <c r="ZM375" s="71"/>
      <c r="ZN375" s="71"/>
      <c r="ZO375" s="71"/>
      <c r="ZP375" s="71"/>
      <c r="ZQ375" s="71"/>
      <c r="ZR375" s="71"/>
      <c r="ZS375" s="71"/>
      <c r="ZT375" s="71"/>
      <c r="ZU375" s="71"/>
      <c r="ZV375" s="71"/>
      <c r="ZW375" s="71"/>
      <c r="ZX375" s="71"/>
      <c r="ZY375" s="71"/>
      <c r="ZZ375" s="71"/>
      <c r="AAA375" s="71"/>
      <c r="AAB375" s="71"/>
      <c r="AAC375" s="71"/>
      <c r="AAD375" s="71"/>
      <c r="AAE375" s="71"/>
      <c r="AAF375" s="71"/>
      <c r="AAG375" s="71"/>
      <c r="AAH375" s="71"/>
      <c r="AAI375" s="71"/>
      <c r="AAJ375" s="71"/>
      <c r="AAK375" s="71"/>
      <c r="AAL375" s="71"/>
      <c r="AAM375" s="71"/>
      <c r="AAN375" s="71"/>
      <c r="AAO375" s="71"/>
      <c r="AAP375" s="71"/>
      <c r="AAQ375" s="71"/>
      <c r="AAR375" s="71"/>
      <c r="AAS375" s="71"/>
      <c r="AAT375" s="71"/>
      <c r="AAU375" s="71"/>
      <c r="AAV375" s="71"/>
      <c r="AAW375" s="71"/>
      <c r="AAX375" s="71"/>
      <c r="AAY375" s="71"/>
      <c r="AAZ375" s="71"/>
      <c r="ABA375" s="71"/>
      <c r="ABB375" s="71"/>
      <c r="ABC375" s="71"/>
      <c r="ABD375" s="71"/>
      <c r="ABE375" s="71"/>
      <c r="ABF375" s="71"/>
      <c r="ABG375" s="71"/>
      <c r="ABH375" s="71"/>
      <c r="ABI375" s="71"/>
      <c r="ABJ375" s="71"/>
      <c r="ABK375" s="71"/>
      <c r="ABL375" s="71"/>
      <c r="ABM375" s="71"/>
      <c r="ABN375" s="71"/>
      <c r="ABO375" s="71"/>
      <c r="ABP375" s="71"/>
      <c r="ABQ375" s="71"/>
      <c r="ABR375" s="71"/>
      <c r="ABS375" s="71"/>
      <c r="ABT375" s="71"/>
      <c r="ABU375" s="71"/>
      <c r="ABV375" s="71"/>
      <c r="ABW375" s="71"/>
      <c r="ABX375" s="71"/>
      <c r="ABY375" s="71"/>
      <c r="ABZ375" s="71"/>
      <c r="ACA375" s="71"/>
      <c r="ACB375" s="71"/>
      <c r="ACC375" s="71"/>
      <c r="ACD375" s="71"/>
      <c r="ACE375" s="71"/>
      <c r="ACF375" s="71"/>
      <c r="ACG375" s="71"/>
      <c r="ACH375" s="71"/>
      <c r="ACI375" s="71"/>
      <c r="ACJ375" s="71"/>
      <c r="ACK375" s="71"/>
      <c r="ACL375" s="71"/>
      <c r="ACM375" s="71"/>
      <c r="ACN375" s="71"/>
      <c r="ACO375" s="71"/>
      <c r="ACP375" s="71"/>
      <c r="ACQ375" s="71"/>
      <c r="ACR375" s="71"/>
      <c r="ACS375" s="71"/>
      <c r="ACT375" s="71"/>
      <c r="ACU375" s="71"/>
      <c r="ACV375" s="71"/>
      <c r="ACW375" s="71"/>
      <c r="ACX375" s="71"/>
      <c r="ACY375" s="71"/>
      <c r="ACZ375" s="71"/>
      <c r="ADA375" s="71"/>
      <c r="ADB375" s="71"/>
      <c r="ADC375" s="71"/>
      <c r="ADD375" s="71"/>
      <c r="ADE375" s="71"/>
      <c r="ADF375" s="71"/>
      <c r="ADG375" s="71"/>
      <c r="ADH375" s="71"/>
      <c r="ADI375" s="71"/>
      <c r="ADJ375" s="71"/>
      <c r="ADK375" s="71"/>
      <c r="ADL375" s="71"/>
      <c r="ADM375" s="71"/>
      <c r="ADN375" s="71"/>
      <c r="ADO375" s="71"/>
      <c r="ADP375" s="71"/>
      <c r="ADQ375" s="71"/>
      <c r="ADR375" s="71"/>
      <c r="ADS375" s="71"/>
      <c r="ADT375" s="71"/>
      <c r="ADU375" s="71"/>
      <c r="ADV375" s="71"/>
      <c r="ADW375" s="71"/>
      <c r="ADX375" s="71"/>
      <c r="ADY375" s="71"/>
      <c r="ADZ375" s="71"/>
      <c r="AEA375" s="71"/>
      <c r="AEB375" s="71"/>
      <c r="AEC375" s="71"/>
      <c r="AED375" s="71"/>
      <c r="AEE375" s="71"/>
      <c r="AEF375" s="71"/>
      <c r="AEG375" s="71"/>
      <c r="AEH375" s="71"/>
      <c r="AEI375" s="71"/>
      <c r="AEJ375" s="71"/>
      <c r="AEK375" s="71"/>
      <c r="AEL375" s="71"/>
      <c r="AEM375" s="71"/>
      <c r="AEN375" s="71"/>
      <c r="AEO375" s="71"/>
      <c r="AEP375" s="71"/>
      <c r="AEQ375" s="71"/>
      <c r="AER375" s="71"/>
      <c r="AES375" s="71"/>
      <c r="AET375" s="71"/>
      <c r="AEU375" s="71"/>
      <c r="AEV375" s="71"/>
      <c r="AEW375" s="71"/>
      <c r="AEX375" s="71"/>
      <c r="AEY375" s="71"/>
      <c r="AEZ375" s="71"/>
      <c r="AFA375" s="71"/>
      <c r="AFB375" s="71"/>
      <c r="AFC375" s="71"/>
      <c r="AFD375" s="71"/>
      <c r="AFE375" s="71"/>
      <c r="AFF375" s="71"/>
      <c r="AFG375" s="71"/>
      <c r="AFH375" s="71"/>
      <c r="AFI375" s="71"/>
      <c r="AFJ375" s="71"/>
      <c r="AFK375" s="71"/>
      <c r="AFL375" s="71"/>
      <c r="AFM375" s="71"/>
      <c r="AFN375" s="71"/>
      <c r="AFO375" s="71"/>
      <c r="AFP375" s="71"/>
      <c r="AFQ375" s="71"/>
      <c r="AFR375" s="71"/>
      <c r="AFS375" s="71"/>
      <c r="AFT375" s="71"/>
      <c r="AFU375" s="71"/>
      <c r="AFV375" s="71"/>
      <c r="AFW375" s="71"/>
      <c r="AFX375" s="71"/>
      <c r="AFY375" s="71"/>
      <c r="AFZ375" s="71"/>
      <c r="AGA375" s="71"/>
      <c r="AGB375" s="71"/>
      <c r="AGC375" s="71"/>
      <c r="AGD375" s="71"/>
      <c r="AGE375" s="71"/>
      <c r="AGF375" s="71"/>
      <c r="AGG375" s="71"/>
      <c r="AGH375" s="71"/>
      <c r="AGI375" s="71"/>
      <c r="AGJ375" s="71"/>
      <c r="AGK375" s="71"/>
      <c r="AGL375" s="71"/>
      <c r="AGM375" s="71"/>
      <c r="AGN375" s="71"/>
      <c r="AGO375" s="71"/>
      <c r="AGP375" s="71"/>
      <c r="AGQ375" s="71"/>
      <c r="AGR375" s="71"/>
      <c r="AGS375" s="71"/>
      <c r="AGT375" s="71"/>
      <c r="AGU375" s="71"/>
      <c r="AGV375" s="71"/>
      <c r="AGW375" s="71"/>
      <c r="AGX375" s="71"/>
      <c r="AGY375" s="71"/>
      <c r="AGZ375" s="71"/>
      <c r="AHA375" s="71"/>
      <c r="AHB375" s="71"/>
      <c r="AHC375" s="71"/>
      <c r="AHD375" s="71"/>
      <c r="AHE375" s="71"/>
      <c r="AHF375" s="71"/>
      <c r="AHG375" s="71"/>
      <c r="AHH375" s="71"/>
      <c r="AHI375" s="71"/>
      <c r="AHJ375" s="71"/>
      <c r="AHK375" s="71"/>
      <c r="AHL375" s="71"/>
      <c r="AHM375" s="71"/>
      <c r="AHN375" s="71"/>
      <c r="AHO375" s="71"/>
      <c r="AHP375" s="71"/>
      <c r="AHQ375" s="71"/>
      <c r="AHR375" s="71"/>
      <c r="AHS375" s="71"/>
      <c r="AHT375" s="71"/>
      <c r="AHU375" s="71"/>
      <c r="AHV375" s="71"/>
      <c r="AHW375" s="71"/>
      <c r="AHX375" s="71"/>
      <c r="AHY375" s="71"/>
      <c r="AHZ375" s="71"/>
      <c r="AIA375" s="71"/>
      <c r="AIB375" s="71"/>
      <c r="AIC375" s="71"/>
      <c r="AID375" s="71"/>
      <c r="AIE375" s="71"/>
      <c r="AIF375" s="71"/>
      <c r="AIG375" s="71"/>
      <c r="AIH375" s="71"/>
      <c r="AII375" s="71"/>
      <c r="AIJ375" s="71"/>
      <c r="AIK375" s="71"/>
      <c r="AIL375" s="71"/>
      <c r="AIM375" s="71"/>
      <c r="AIN375" s="71"/>
      <c r="AIO375" s="71"/>
      <c r="AIP375" s="71"/>
      <c r="AIQ375" s="71"/>
      <c r="AIR375" s="71"/>
      <c r="AIS375" s="71"/>
      <c r="AIT375" s="71"/>
      <c r="AIU375" s="71"/>
      <c r="AIV375" s="71"/>
      <c r="AIW375" s="71"/>
      <c r="AIX375" s="71"/>
      <c r="AIY375" s="71"/>
      <c r="AIZ375" s="71"/>
      <c r="AJA375" s="71"/>
      <c r="AJB375" s="71"/>
      <c r="AJC375" s="71"/>
      <c r="AJD375" s="71"/>
      <c r="AJE375" s="71"/>
      <c r="AJF375" s="71"/>
      <c r="AJG375" s="71"/>
      <c r="AJH375" s="71"/>
      <c r="AJI375" s="71"/>
      <c r="AJJ375" s="71"/>
      <c r="AJK375" s="71"/>
      <c r="AJL375" s="71"/>
      <c r="AJM375" s="71"/>
      <c r="AJN375" s="71"/>
      <c r="AJO375" s="71"/>
      <c r="AJP375" s="71"/>
      <c r="AJQ375" s="71"/>
      <c r="AJR375" s="71"/>
      <c r="AJS375" s="71"/>
      <c r="AJT375" s="71"/>
      <c r="AJU375" s="71"/>
      <c r="AJV375" s="71"/>
      <c r="AJW375" s="71"/>
      <c r="AJX375" s="71"/>
      <c r="AJY375" s="71"/>
      <c r="AJZ375" s="71"/>
      <c r="AKA375" s="71"/>
      <c r="AKB375" s="71"/>
      <c r="AKC375" s="71"/>
      <c r="AKD375" s="71"/>
      <c r="AKE375" s="71"/>
      <c r="AKF375" s="71"/>
      <c r="AKG375" s="71"/>
      <c r="AKH375" s="71"/>
      <c r="AKI375" s="71"/>
      <c r="AKJ375" s="71"/>
      <c r="AKK375" s="71"/>
      <c r="AKL375" s="71"/>
      <c r="AKM375" s="71"/>
      <c r="AKN375" s="71"/>
      <c r="AKO375" s="71"/>
      <c r="AKP375" s="71"/>
      <c r="AKQ375" s="71"/>
      <c r="AKR375" s="71"/>
      <c r="AKS375" s="71"/>
      <c r="AKT375" s="71"/>
      <c r="AKU375" s="71"/>
      <c r="AKV375" s="71"/>
      <c r="AKW375" s="71"/>
      <c r="AKX375" s="71"/>
      <c r="AKY375" s="71"/>
      <c r="AKZ375" s="71"/>
      <c r="ALA375" s="71"/>
      <c r="ALB375" s="71"/>
      <c r="ALC375" s="71"/>
      <c r="ALD375" s="71"/>
      <c r="ALE375" s="71"/>
      <c r="ALF375" s="71"/>
      <c r="ALG375" s="71"/>
      <c r="ALH375" s="71"/>
      <c r="ALI375" s="71"/>
      <c r="ALJ375" s="71"/>
      <c r="ALK375" s="71"/>
      <c r="ALL375" s="71"/>
      <c r="ALM375" s="71"/>
      <c r="ALN375" s="71"/>
      <c r="ALO375" s="71"/>
      <c r="ALP375" s="71"/>
      <c r="ALQ375" s="71"/>
      <c r="ALR375" s="71"/>
      <c r="ALS375" s="71"/>
      <c r="ALT375" s="71"/>
      <c r="ALU375" s="71"/>
      <c r="ALV375" s="71"/>
      <c r="ALW375" s="71"/>
      <c r="ALX375" s="71"/>
      <c r="ALY375" s="71"/>
      <c r="ALZ375" s="71"/>
      <c r="AMA375" s="71"/>
      <c r="AMB375" s="71"/>
      <c r="AMC375" s="71"/>
      <c r="AMD375" s="71"/>
      <c r="AME375" s="71"/>
      <c r="AMF375" s="71"/>
      <c r="AMG375" s="71"/>
    </row>
    <row r="376" customFormat="false" ht="15" hidden="false" customHeight="false" outlineLevel="0" collapsed="false">
      <c r="C376" s="48" t="n">
        <f aca="false">IF(F376=F375,C375,IF(F376=(F375+10),C375,(C375+10)))</f>
        <v>700</v>
      </c>
      <c r="E376" s="50" t="n">
        <f aca="false">IF(C375=C376,IF(AND(I376&lt;&gt;"M",I376&lt;&gt;"m-up"),E375+10,E375),10)</f>
        <v>20</v>
      </c>
      <c r="F376" s="39" t="n">
        <f aca="false">O376+(N376*60)+(M376*3600)</f>
        <v>58616</v>
      </c>
      <c r="G376" s="39" t="str">
        <f aca="false">CONCATENATE(J376,K376,L376)</f>
        <v>2017114</v>
      </c>
      <c r="H376" s="39" t="n">
        <v>0</v>
      </c>
      <c r="I376" s="39" t="s">
        <v>271</v>
      </c>
      <c r="J376" s="39" t="n">
        <v>2017</v>
      </c>
      <c r="K376" s="39" t="n">
        <v>11</v>
      </c>
      <c r="L376" s="39" t="n">
        <v>4</v>
      </c>
      <c r="M376" s="39" t="n">
        <v>16</v>
      </c>
      <c r="N376" s="39" t="n">
        <v>16</v>
      </c>
      <c r="O376" s="39" t="n">
        <v>56</v>
      </c>
      <c r="P376" s="39" t="n">
        <v>733</v>
      </c>
      <c r="Q376" s="39" t="n">
        <v>1</v>
      </c>
      <c r="R376" s="39" t="s">
        <v>1</v>
      </c>
      <c r="S376" s="39" t="s">
        <v>2</v>
      </c>
    </row>
    <row r="377" customFormat="false" ht="15" hidden="false" customHeight="false" outlineLevel="0" collapsed="false">
      <c r="C377" s="48" t="n">
        <f aca="false">IF(F377=F376,C376,IF(F377=(F376+10),C376,(C376+10)))</f>
        <v>700</v>
      </c>
      <c r="E377" s="50" t="n">
        <f aca="false">IF(C376=C377,IF(AND(I377&lt;&gt;"M",I377&lt;&gt;"m-up"),E376+10,E376),10)</f>
        <v>30</v>
      </c>
      <c r="F377" s="39" t="n">
        <f aca="false">O377+(N377*60)+(M377*3600)</f>
        <v>58616</v>
      </c>
      <c r="G377" s="39" t="str">
        <f aca="false">CONCATENATE(J377,K377,L377)</f>
        <v>2017114</v>
      </c>
      <c r="H377" s="39" t="n">
        <v>0</v>
      </c>
      <c r="I377" s="39" t="s">
        <v>271</v>
      </c>
      <c r="J377" s="39" t="n">
        <v>2017</v>
      </c>
      <c r="K377" s="39" t="n">
        <v>11</v>
      </c>
      <c r="L377" s="39" t="n">
        <v>4</v>
      </c>
      <c r="M377" s="39" t="n">
        <v>16</v>
      </c>
      <c r="N377" s="39" t="n">
        <v>16</v>
      </c>
      <c r="O377" s="39" t="n">
        <v>56</v>
      </c>
      <c r="P377" s="39" t="n">
        <v>764</v>
      </c>
      <c r="Q377" s="39" t="n">
        <v>1</v>
      </c>
      <c r="R377" s="39" t="s">
        <v>1</v>
      </c>
      <c r="S377" s="39" t="s">
        <v>2</v>
      </c>
    </row>
    <row r="378" customFormat="false" ht="15" hidden="false" customHeight="false" outlineLevel="0" collapsed="false">
      <c r="C378" s="48" t="n">
        <f aca="false">IF(F378=F377,C377,IF(F378=(F377+10),C377,(C377+10)))</f>
        <v>700</v>
      </c>
      <c r="E378" s="50" t="n">
        <f aca="false">IF(C377=C378,IF(AND(I378&lt;&gt;"M",I378&lt;&gt;"m-up"),E377+10,E377),10)</f>
        <v>40</v>
      </c>
      <c r="F378" s="39" t="n">
        <f aca="false">O378+(N378*60)+(M378*3600)</f>
        <v>58616</v>
      </c>
      <c r="G378" s="39" t="str">
        <f aca="false">CONCATENATE(J378,K378,L378)</f>
        <v>2017114</v>
      </c>
      <c r="H378" s="39" t="n">
        <v>0</v>
      </c>
      <c r="I378" s="39" t="s">
        <v>271</v>
      </c>
      <c r="J378" s="39" t="n">
        <v>2017</v>
      </c>
      <c r="K378" s="39" t="n">
        <v>11</v>
      </c>
      <c r="L378" s="39" t="n">
        <v>4</v>
      </c>
      <c r="M378" s="39" t="n">
        <v>16</v>
      </c>
      <c r="N378" s="39" t="n">
        <v>16</v>
      </c>
      <c r="O378" s="39" t="n">
        <v>56</v>
      </c>
      <c r="P378" s="39" t="n">
        <v>816</v>
      </c>
      <c r="Q378" s="39" t="n">
        <v>1</v>
      </c>
      <c r="R378" s="39" t="s">
        <v>1</v>
      </c>
      <c r="S378" s="39" t="s">
        <v>2</v>
      </c>
    </row>
    <row r="379" customFormat="false" ht="15" hidden="false" customHeight="false" outlineLevel="0" collapsed="false">
      <c r="C379" s="48" t="n">
        <f aca="false">IF(F379=F378,C378,IF(F379=(F378+10),C378,(C378+10)))</f>
        <v>700</v>
      </c>
      <c r="E379" s="50" t="n">
        <f aca="false">IF(C378=C379,IF(AND(I379&lt;&gt;"M",I379&lt;&gt;"m-up"),E378+10,E378),10)</f>
        <v>50</v>
      </c>
      <c r="F379" s="39" t="n">
        <f aca="false">O379+(N379*60)+(M379*3600)</f>
        <v>58616</v>
      </c>
      <c r="G379" s="39" t="str">
        <f aca="false">CONCATENATE(J379,K379,L379)</f>
        <v>2017114</v>
      </c>
      <c r="H379" s="39" t="n">
        <v>0</v>
      </c>
      <c r="I379" s="39" t="s">
        <v>271</v>
      </c>
      <c r="J379" s="39" t="n">
        <v>2017</v>
      </c>
      <c r="K379" s="39" t="n">
        <v>11</v>
      </c>
      <c r="L379" s="39" t="n">
        <v>4</v>
      </c>
      <c r="M379" s="39" t="n">
        <v>16</v>
      </c>
      <c r="N379" s="39" t="n">
        <v>16</v>
      </c>
      <c r="O379" s="39" t="n">
        <v>56</v>
      </c>
      <c r="P379" s="39" t="n">
        <v>929</v>
      </c>
      <c r="Q379" s="39" t="n">
        <v>1</v>
      </c>
      <c r="R379" s="39" t="s">
        <v>1</v>
      </c>
      <c r="S379" s="39" t="s">
        <v>2</v>
      </c>
    </row>
    <row r="380" customFormat="false" ht="15" hidden="false" customHeight="false" outlineLevel="0" collapsed="false">
      <c r="C380" s="48" t="n">
        <f aca="false">IF(F380=F379,C379,IF(F380=(F379+10),C379,(C379+10)))</f>
        <v>700</v>
      </c>
      <c r="E380" s="50" t="n">
        <f aca="false">IF(C379=C380,IF(AND(I380&lt;&gt;"M",I380&lt;&gt;"m-up"),E379+10,E379),10)</f>
        <v>60</v>
      </c>
      <c r="F380" s="39" t="n">
        <f aca="false">O380+(N380*60)+(M380*3600)</f>
        <v>58616</v>
      </c>
      <c r="G380" s="39" t="str">
        <f aca="false">CONCATENATE(J380,K380,L380)</f>
        <v>2017114</v>
      </c>
      <c r="H380" s="39" t="n">
        <v>0</v>
      </c>
      <c r="I380" s="39" t="s">
        <v>271</v>
      </c>
      <c r="J380" s="39" t="n">
        <v>2017</v>
      </c>
      <c r="K380" s="39" t="n">
        <v>11</v>
      </c>
      <c r="L380" s="39" t="n">
        <v>4</v>
      </c>
      <c r="M380" s="39" t="n">
        <v>16</v>
      </c>
      <c r="N380" s="39" t="n">
        <v>16</v>
      </c>
      <c r="O380" s="39" t="n">
        <v>56</v>
      </c>
      <c r="P380" s="39" t="n">
        <v>967</v>
      </c>
      <c r="Q380" s="39" t="n">
        <v>1</v>
      </c>
      <c r="R380" s="39" t="s">
        <v>1</v>
      </c>
      <c r="S380" s="39" t="s">
        <v>2</v>
      </c>
    </row>
    <row r="381" customFormat="false" ht="15" hidden="false" customHeight="false" outlineLevel="0" collapsed="false">
      <c r="C381" s="48" t="n">
        <f aca="false">IF(F381=F380,C380,IF(F381=(F380+10),C380,(C380+10)))</f>
        <v>700</v>
      </c>
      <c r="E381" s="50" t="n">
        <f aca="false">IF(C380=C381,IF(AND(I381&lt;&gt;"M",I381&lt;&gt;"m-up"),E380+10,E380),10)</f>
        <v>70</v>
      </c>
      <c r="F381" s="39" t="n">
        <f aca="false">O381+(N381*60)+(M381*3600)</f>
        <v>58616</v>
      </c>
      <c r="G381" s="39" t="str">
        <f aca="false">CONCATENATE(J381,K381,L381)</f>
        <v>2017114</v>
      </c>
      <c r="H381" s="39" t="n">
        <v>0</v>
      </c>
      <c r="I381" s="39" t="s">
        <v>271</v>
      </c>
      <c r="J381" s="39" t="n">
        <v>2017</v>
      </c>
      <c r="K381" s="39" t="n">
        <v>11</v>
      </c>
      <c r="L381" s="39" t="n">
        <v>4</v>
      </c>
      <c r="M381" s="39" t="n">
        <v>16</v>
      </c>
      <c r="N381" s="39" t="n">
        <v>16</v>
      </c>
      <c r="O381" s="39" t="n">
        <v>56</v>
      </c>
      <c r="P381" s="39" t="n">
        <v>989</v>
      </c>
      <c r="Q381" s="39" t="n">
        <v>1</v>
      </c>
      <c r="R381" s="39" t="s">
        <v>1</v>
      </c>
      <c r="S381" s="39" t="s">
        <v>2</v>
      </c>
    </row>
    <row r="382" customFormat="false" ht="15" hidden="false" customHeight="false" outlineLevel="0" collapsed="false">
      <c r="C382" s="48" t="n">
        <f aca="false">IF(F382=F381,C381,IF(F382=(F381+10),C381,(C381+10)))</f>
        <v>710</v>
      </c>
      <c r="E382" s="50" t="n">
        <f aca="false">IF(C381=C382,IF(AND(I382&lt;&gt;"M",I382&lt;&gt;"m-up"),E381+10,E381),10)</f>
        <v>10</v>
      </c>
      <c r="F382" s="39" t="n">
        <f aca="false">O382+(N382*60)+(M382*3600)</f>
        <v>58617</v>
      </c>
      <c r="G382" s="39" t="str">
        <f aca="false">CONCATENATE(J382,K382,L382)</f>
        <v>2017114</v>
      </c>
      <c r="H382" s="39" t="n">
        <v>0</v>
      </c>
      <c r="I382" s="39" t="s">
        <v>87</v>
      </c>
      <c r="J382" s="39" t="n">
        <v>2017</v>
      </c>
      <c r="K382" s="39" t="n">
        <v>11</v>
      </c>
      <c r="L382" s="39" t="n">
        <v>4</v>
      </c>
      <c r="M382" s="39" t="n">
        <v>16</v>
      </c>
      <c r="N382" s="39" t="n">
        <v>16</v>
      </c>
      <c r="O382" s="39" t="n">
        <v>57</v>
      </c>
      <c r="P382" s="39" t="n">
        <v>12</v>
      </c>
      <c r="Q382" s="39" t="n">
        <v>1</v>
      </c>
      <c r="R382" s="39" t="s">
        <v>1</v>
      </c>
      <c r="S382" s="39" t="s">
        <v>2</v>
      </c>
    </row>
    <row r="383" customFormat="false" ht="15" hidden="false" customHeight="false" outlineLevel="0" collapsed="false">
      <c r="C383" s="48" t="n">
        <f aca="false">IF(F383=F382,C382,IF(F383=(F382+10),C382,(C382+10)))</f>
        <v>710</v>
      </c>
      <c r="E383" s="50" t="n">
        <f aca="false">IF(C382=C383,IF(AND(I383&lt;&gt;"M",I383&lt;&gt;"m-up"),E382+10,E382),10)</f>
        <v>20</v>
      </c>
      <c r="F383" s="39" t="n">
        <f aca="false">O383+(N383*60)+(M383*3600)</f>
        <v>58617</v>
      </c>
      <c r="G383" s="39" t="str">
        <f aca="false">CONCATENATE(J383,K383,L383)</f>
        <v>2017114</v>
      </c>
      <c r="H383" s="39" t="n">
        <v>0</v>
      </c>
      <c r="I383" s="39" t="s">
        <v>87</v>
      </c>
      <c r="J383" s="39" t="n">
        <v>2017</v>
      </c>
      <c r="K383" s="39" t="n">
        <v>11</v>
      </c>
      <c r="L383" s="39" t="n">
        <v>4</v>
      </c>
      <c r="M383" s="39" t="n">
        <v>16</v>
      </c>
      <c r="N383" s="39" t="n">
        <v>16</v>
      </c>
      <c r="O383" s="39" t="n">
        <v>57</v>
      </c>
      <c r="P383" s="39" t="n">
        <v>38</v>
      </c>
      <c r="Q383" s="39" t="n">
        <v>1</v>
      </c>
      <c r="R383" s="39" t="s">
        <v>1</v>
      </c>
      <c r="S383" s="39" t="s">
        <v>2</v>
      </c>
    </row>
    <row r="384" customFormat="false" ht="15" hidden="false" customHeight="false" outlineLevel="0" collapsed="false">
      <c r="A384" s="68"/>
      <c r="B384" s="68"/>
      <c r="C384" s="48" t="n">
        <f aca="false">IF(F384=F383,C383,IF(F384=(F383+10),C383,(C383+10)))</f>
        <v>720</v>
      </c>
      <c r="D384" s="69"/>
      <c r="E384" s="50" t="n">
        <f aca="false">IF(C383=C384,IF(AND(I384&lt;&gt;"M",I384&lt;&gt;"m-up"),E383+10,E383),10)</f>
        <v>10</v>
      </c>
      <c r="F384" s="70" t="n">
        <f aca="false">O384+(N384*60)+(M384*3600)</f>
        <v>58662</v>
      </c>
      <c r="G384" s="70" t="str">
        <f aca="false">CONCATENATE(J384,K384,L384)</f>
        <v>2017114</v>
      </c>
      <c r="H384" s="70" t="n">
        <v>11</v>
      </c>
      <c r="I384" s="70" t="s">
        <v>0</v>
      </c>
      <c r="J384" s="70" t="n">
        <v>2017</v>
      </c>
      <c r="K384" s="70" t="n">
        <v>11</v>
      </c>
      <c r="L384" s="70" t="n">
        <v>4</v>
      </c>
      <c r="M384" s="70" t="n">
        <v>16</v>
      </c>
      <c r="N384" s="70" t="n">
        <v>17</v>
      </c>
      <c r="O384" s="70" t="n">
        <v>42</v>
      </c>
      <c r="P384" s="70" t="n">
        <v>837</v>
      </c>
      <c r="Q384" s="70" t="n">
        <v>1</v>
      </c>
      <c r="R384" s="70" t="s">
        <v>1</v>
      </c>
      <c r="S384" s="70" t="s">
        <v>2</v>
      </c>
      <c r="T384" s="70"/>
      <c r="U384" s="71"/>
      <c r="WH384" s="71"/>
      <c r="WI384" s="71"/>
      <c r="WJ384" s="71"/>
      <c r="WK384" s="71"/>
      <c r="WL384" s="71"/>
      <c r="WM384" s="71"/>
      <c r="WN384" s="71"/>
      <c r="WO384" s="71"/>
      <c r="WP384" s="71"/>
      <c r="WQ384" s="71"/>
      <c r="WR384" s="71"/>
      <c r="WS384" s="71"/>
      <c r="WT384" s="71"/>
      <c r="WU384" s="71"/>
      <c r="WV384" s="71"/>
      <c r="WW384" s="71"/>
      <c r="WX384" s="71"/>
      <c r="WY384" s="71"/>
      <c r="WZ384" s="71"/>
      <c r="XA384" s="71"/>
      <c r="XB384" s="71"/>
      <c r="XC384" s="71"/>
      <c r="XD384" s="71"/>
      <c r="XE384" s="71"/>
      <c r="XF384" s="71"/>
      <c r="XG384" s="71"/>
      <c r="XH384" s="71"/>
      <c r="XI384" s="71"/>
      <c r="XJ384" s="71"/>
      <c r="XK384" s="71"/>
      <c r="XL384" s="71"/>
      <c r="XM384" s="71"/>
      <c r="XN384" s="71"/>
      <c r="XO384" s="71"/>
      <c r="XP384" s="71"/>
      <c r="XQ384" s="71"/>
      <c r="XR384" s="71"/>
      <c r="XS384" s="71"/>
      <c r="XT384" s="71"/>
      <c r="XU384" s="71"/>
      <c r="XV384" s="71"/>
      <c r="XW384" s="71"/>
      <c r="XX384" s="71"/>
      <c r="XY384" s="71"/>
      <c r="XZ384" s="71"/>
      <c r="YA384" s="71"/>
      <c r="YB384" s="71"/>
      <c r="YC384" s="71"/>
      <c r="YD384" s="71"/>
      <c r="YE384" s="71"/>
      <c r="YF384" s="71"/>
      <c r="YG384" s="71"/>
      <c r="YH384" s="71"/>
      <c r="YI384" s="71"/>
      <c r="YJ384" s="71"/>
      <c r="YK384" s="71"/>
      <c r="YL384" s="71"/>
      <c r="YM384" s="71"/>
      <c r="YN384" s="71"/>
      <c r="YO384" s="71"/>
      <c r="YP384" s="71"/>
      <c r="YQ384" s="71"/>
      <c r="YR384" s="71"/>
      <c r="YS384" s="71"/>
      <c r="YT384" s="71"/>
      <c r="YU384" s="71"/>
      <c r="YV384" s="71"/>
      <c r="YW384" s="71"/>
      <c r="YX384" s="71"/>
      <c r="YY384" s="71"/>
      <c r="YZ384" s="71"/>
      <c r="ZA384" s="71"/>
      <c r="ZB384" s="71"/>
      <c r="ZC384" s="71"/>
      <c r="ZD384" s="71"/>
      <c r="ZE384" s="71"/>
      <c r="ZF384" s="71"/>
      <c r="ZG384" s="71"/>
      <c r="ZH384" s="71"/>
      <c r="ZI384" s="71"/>
      <c r="ZJ384" s="71"/>
      <c r="ZK384" s="71"/>
      <c r="ZL384" s="71"/>
      <c r="ZM384" s="71"/>
      <c r="ZN384" s="71"/>
      <c r="ZO384" s="71"/>
      <c r="ZP384" s="71"/>
      <c r="ZQ384" s="71"/>
      <c r="ZR384" s="71"/>
      <c r="ZS384" s="71"/>
      <c r="ZT384" s="71"/>
      <c r="ZU384" s="71"/>
      <c r="ZV384" s="71"/>
      <c r="ZW384" s="71"/>
      <c r="ZX384" s="71"/>
      <c r="ZY384" s="71"/>
      <c r="ZZ384" s="71"/>
      <c r="AAA384" s="71"/>
      <c r="AAB384" s="71"/>
      <c r="AAC384" s="71"/>
      <c r="AAD384" s="71"/>
      <c r="AAE384" s="71"/>
      <c r="AAF384" s="71"/>
      <c r="AAG384" s="71"/>
      <c r="AAH384" s="71"/>
      <c r="AAI384" s="71"/>
      <c r="AAJ384" s="71"/>
      <c r="AAK384" s="71"/>
      <c r="AAL384" s="71"/>
      <c r="AAM384" s="71"/>
      <c r="AAN384" s="71"/>
      <c r="AAO384" s="71"/>
      <c r="AAP384" s="71"/>
      <c r="AAQ384" s="71"/>
      <c r="AAR384" s="71"/>
      <c r="AAS384" s="71"/>
      <c r="AAT384" s="71"/>
      <c r="AAU384" s="71"/>
      <c r="AAV384" s="71"/>
      <c r="AAW384" s="71"/>
      <c r="AAX384" s="71"/>
      <c r="AAY384" s="71"/>
      <c r="AAZ384" s="71"/>
      <c r="ABA384" s="71"/>
      <c r="ABB384" s="71"/>
      <c r="ABC384" s="71"/>
      <c r="ABD384" s="71"/>
      <c r="ABE384" s="71"/>
      <c r="ABF384" s="71"/>
      <c r="ABG384" s="71"/>
      <c r="ABH384" s="71"/>
      <c r="ABI384" s="71"/>
      <c r="ABJ384" s="71"/>
      <c r="ABK384" s="71"/>
      <c r="ABL384" s="71"/>
      <c r="ABM384" s="71"/>
      <c r="ABN384" s="71"/>
      <c r="ABO384" s="71"/>
      <c r="ABP384" s="71"/>
      <c r="ABQ384" s="71"/>
      <c r="ABR384" s="71"/>
      <c r="ABS384" s="71"/>
      <c r="ABT384" s="71"/>
      <c r="ABU384" s="71"/>
      <c r="ABV384" s="71"/>
      <c r="ABW384" s="71"/>
      <c r="ABX384" s="71"/>
      <c r="ABY384" s="71"/>
      <c r="ABZ384" s="71"/>
      <c r="ACA384" s="71"/>
      <c r="ACB384" s="71"/>
      <c r="ACC384" s="71"/>
      <c r="ACD384" s="71"/>
      <c r="ACE384" s="71"/>
      <c r="ACF384" s="71"/>
      <c r="ACG384" s="71"/>
      <c r="ACH384" s="71"/>
      <c r="ACI384" s="71"/>
      <c r="ACJ384" s="71"/>
      <c r="ACK384" s="71"/>
      <c r="ACL384" s="71"/>
      <c r="ACM384" s="71"/>
      <c r="ACN384" s="71"/>
      <c r="ACO384" s="71"/>
      <c r="ACP384" s="71"/>
      <c r="ACQ384" s="71"/>
      <c r="ACR384" s="71"/>
      <c r="ACS384" s="71"/>
      <c r="ACT384" s="71"/>
      <c r="ACU384" s="71"/>
      <c r="ACV384" s="71"/>
      <c r="ACW384" s="71"/>
      <c r="ACX384" s="71"/>
      <c r="ACY384" s="71"/>
      <c r="ACZ384" s="71"/>
      <c r="ADA384" s="71"/>
      <c r="ADB384" s="71"/>
      <c r="ADC384" s="71"/>
      <c r="ADD384" s="71"/>
      <c r="ADE384" s="71"/>
      <c r="ADF384" s="71"/>
      <c r="ADG384" s="71"/>
      <c r="ADH384" s="71"/>
      <c r="ADI384" s="71"/>
      <c r="ADJ384" s="71"/>
      <c r="ADK384" s="71"/>
      <c r="ADL384" s="71"/>
      <c r="ADM384" s="71"/>
      <c r="ADN384" s="71"/>
      <c r="ADO384" s="71"/>
      <c r="ADP384" s="71"/>
      <c r="ADQ384" s="71"/>
      <c r="ADR384" s="71"/>
      <c r="ADS384" s="71"/>
      <c r="ADT384" s="71"/>
      <c r="ADU384" s="71"/>
      <c r="ADV384" s="71"/>
      <c r="ADW384" s="71"/>
      <c r="ADX384" s="71"/>
      <c r="ADY384" s="71"/>
      <c r="ADZ384" s="71"/>
      <c r="AEA384" s="71"/>
      <c r="AEB384" s="71"/>
      <c r="AEC384" s="71"/>
      <c r="AED384" s="71"/>
      <c r="AEE384" s="71"/>
      <c r="AEF384" s="71"/>
      <c r="AEG384" s="71"/>
      <c r="AEH384" s="71"/>
      <c r="AEI384" s="71"/>
      <c r="AEJ384" s="71"/>
      <c r="AEK384" s="71"/>
      <c r="AEL384" s="71"/>
      <c r="AEM384" s="71"/>
      <c r="AEN384" s="71"/>
      <c r="AEO384" s="71"/>
      <c r="AEP384" s="71"/>
      <c r="AEQ384" s="71"/>
      <c r="AER384" s="71"/>
      <c r="AES384" s="71"/>
      <c r="AET384" s="71"/>
      <c r="AEU384" s="71"/>
      <c r="AEV384" s="71"/>
      <c r="AEW384" s="71"/>
      <c r="AEX384" s="71"/>
      <c r="AEY384" s="71"/>
      <c r="AEZ384" s="71"/>
      <c r="AFA384" s="71"/>
      <c r="AFB384" s="71"/>
      <c r="AFC384" s="71"/>
      <c r="AFD384" s="71"/>
      <c r="AFE384" s="71"/>
      <c r="AFF384" s="71"/>
      <c r="AFG384" s="71"/>
      <c r="AFH384" s="71"/>
      <c r="AFI384" s="71"/>
      <c r="AFJ384" s="71"/>
      <c r="AFK384" s="71"/>
      <c r="AFL384" s="71"/>
      <c r="AFM384" s="71"/>
      <c r="AFN384" s="71"/>
      <c r="AFO384" s="71"/>
      <c r="AFP384" s="71"/>
      <c r="AFQ384" s="71"/>
      <c r="AFR384" s="71"/>
      <c r="AFS384" s="71"/>
      <c r="AFT384" s="71"/>
      <c r="AFU384" s="71"/>
      <c r="AFV384" s="71"/>
      <c r="AFW384" s="71"/>
      <c r="AFX384" s="71"/>
      <c r="AFY384" s="71"/>
      <c r="AFZ384" s="71"/>
      <c r="AGA384" s="71"/>
      <c r="AGB384" s="71"/>
      <c r="AGC384" s="71"/>
      <c r="AGD384" s="71"/>
      <c r="AGE384" s="71"/>
      <c r="AGF384" s="71"/>
      <c r="AGG384" s="71"/>
      <c r="AGH384" s="71"/>
      <c r="AGI384" s="71"/>
      <c r="AGJ384" s="71"/>
      <c r="AGK384" s="71"/>
      <c r="AGL384" s="71"/>
      <c r="AGM384" s="71"/>
      <c r="AGN384" s="71"/>
      <c r="AGO384" s="71"/>
      <c r="AGP384" s="71"/>
      <c r="AGQ384" s="71"/>
      <c r="AGR384" s="71"/>
      <c r="AGS384" s="71"/>
      <c r="AGT384" s="71"/>
      <c r="AGU384" s="71"/>
      <c r="AGV384" s="71"/>
      <c r="AGW384" s="71"/>
      <c r="AGX384" s="71"/>
      <c r="AGY384" s="71"/>
      <c r="AGZ384" s="71"/>
      <c r="AHA384" s="71"/>
      <c r="AHB384" s="71"/>
      <c r="AHC384" s="71"/>
      <c r="AHD384" s="71"/>
      <c r="AHE384" s="71"/>
      <c r="AHF384" s="71"/>
      <c r="AHG384" s="71"/>
      <c r="AHH384" s="71"/>
      <c r="AHI384" s="71"/>
      <c r="AHJ384" s="71"/>
      <c r="AHK384" s="71"/>
      <c r="AHL384" s="71"/>
      <c r="AHM384" s="71"/>
      <c r="AHN384" s="71"/>
      <c r="AHO384" s="71"/>
      <c r="AHP384" s="71"/>
      <c r="AHQ384" s="71"/>
      <c r="AHR384" s="71"/>
      <c r="AHS384" s="71"/>
      <c r="AHT384" s="71"/>
      <c r="AHU384" s="71"/>
      <c r="AHV384" s="71"/>
      <c r="AHW384" s="71"/>
      <c r="AHX384" s="71"/>
      <c r="AHY384" s="71"/>
      <c r="AHZ384" s="71"/>
      <c r="AIA384" s="71"/>
      <c r="AIB384" s="71"/>
      <c r="AIC384" s="71"/>
      <c r="AID384" s="71"/>
      <c r="AIE384" s="71"/>
      <c r="AIF384" s="71"/>
      <c r="AIG384" s="71"/>
      <c r="AIH384" s="71"/>
      <c r="AII384" s="71"/>
      <c r="AIJ384" s="71"/>
      <c r="AIK384" s="71"/>
      <c r="AIL384" s="71"/>
      <c r="AIM384" s="71"/>
      <c r="AIN384" s="71"/>
      <c r="AIO384" s="71"/>
      <c r="AIP384" s="71"/>
      <c r="AIQ384" s="71"/>
      <c r="AIR384" s="71"/>
      <c r="AIS384" s="71"/>
      <c r="AIT384" s="71"/>
      <c r="AIU384" s="71"/>
      <c r="AIV384" s="71"/>
      <c r="AIW384" s="71"/>
      <c r="AIX384" s="71"/>
      <c r="AIY384" s="71"/>
      <c r="AIZ384" s="71"/>
      <c r="AJA384" s="71"/>
      <c r="AJB384" s="71"/>
      <c r="AJC384" s="71"/>
      <c r="AJD384" s="71"/>
      <c r="AJE384" s="71"/>
      <c r="AJF384" s="71"/>
      <c r="AJG384" s="71"/>
      <c r="AJH384" s="71"/>
      <c r="AJI384" s="71"/>
      <c r="AJJ384" s="71"/>
      <c r="AJK384" s="71"/>
      <c r="AJL384" s="71"/>
      <c r="AJM384" s="71"/>
      <c r="AJN384" s="71"/>
      <c r="AJO384" s="71"/>
      <c r="AJP384" s="71"/>
      <c r="AJQ384" s="71"/>
      <c r="AJR384" s="71"/>
      <c r="AJS384" s="71"/>
      <c r="AJT384" s="71"/>
      <c r="AJU384" s="71"/>
      <c r="AJV384" s="71"/>
      <c r="AJW384" s="71"/>
      <c r="AJX384" s="71"/>
      <c r="AJY384" s="71"/>
      <c r="AJZ384" s="71"/>
      <c r="AKA384" s="71"/>
      <c r="AKB384" s="71"/>
      <c r="AKC384" s="71"/>
      <c r="AKD384" s="71"/>
      <c r="AKE384" s="71"/>
      <c r="AKF384" s="71"/>
      <c r="AKG384" s="71"/>
      <c r="AKH384" s="71"/>
      <c r="AKI384" s="71"/>
      <c r="AKJ384" s="71"/>
      <c r="AKK384" s="71"/>
      <c r="AKL384" s="71"/>
      <c r="AKM384" s="71"/>
      <c r="AKN384" s="71"/>
      <c r="AKO384" s="71"/>
      <c r="AKP384" s="71"/>
      <c r="AKQ384" s="71"/>
      <c r="AKR384" s="71"/>
      <c r="AKS384" s="71"/>
      <c r="AKT384" s="71"/>
      <c r="AKU384" s="71"/>
      <c r="AKV384" s="71"/>
      <c r="AKW384" s="71"/>
      <c r="AKX384" s="71"/>
      <c r="AKY384" s="71"/>
      <c r="AKZ384" s="71"/>
      <c r="ALA384" s="71"/>
      <c r="ALB384" s="71"/>
      <c r="ALC384" s="71"/>
      <c r="ALD384" s="71"/>
      <c r="ALE384" s="71"/>
      <c r="ALF384" s="71"/>
      <c r="ALG384" s="71"/>
      <c r="ALH384" s="71"/>
      <c r="ALI384" s="71"/>
      <c r="ALJ384" s="71"/>
      <c r="ALK384" s="71"/>
      <c r="ALL384" s="71"/>
      <c r="ALM384" s="71"/>
      <c r="ALN384" s="71"/>
      <c r="ALO384" s="71"/>
      <c r="ALP384" s="71"/>
      <c r="ALQ384" s="71"/>
      <c r="ALR384" s="71"/>
      <c r="ALS384" s="71"/>
      <c r="ALT384" s="71"/>
      <c r="ALU384" s="71"/>
      <c r="ALV384" s="71"/>
      <c r="ALW384" s="71"/>
      <c r="ALX384" s="71"/>
      <c r="ALY384" s="71"/>
      <c r="ALZ384" s="71"/>
      <c r="AMA384" s="71"/>
      <c r="AMB384" s="71"/>
      <c r="AMC384" s="71"/>
      <c r="AMD384" s="71"/>
      <c r="AME384" s="71"/>
      <c r="AMF384" s="71"/>
      <c r="AMG384" s="71"/>
    </row>
    <row r="385" customFormat="false" ht="15" hidden="false" customHeight="false" outlineLevel="0" collapsed="false">
      <c r="A385" s="68"/>
      <c r="B385" s="68"/>
      <c r="C385" s="48" t="n">
        <f aca="false">IF(F385=F384,C384,IF(F385=(F384+10),C384,(C384+10)))</f>
        <v>730</v>
      </c>
      <c r="D385" s="69"/>
      <c r="E385" s="50" t="n">
        <f aca="false">IF(C384=C385,IF(AND(I385&lt;&gt;"M",I385&lt;&gt;"m-up"),E384+10,E384),10)</f>
        <v>10</v>
      </c>
      <c r="F385" s="70" t="n">
        <f aca="false">O385+(N385*60)+(M385*3600)</f>
        <v>58804</v>
      </c>
      <c r="G385" s="70" t="str">
        <f aca="false">CONCATENATE(J385,K385,L385)</f>
        <v>2017114</v>
      </c>
      <c r="H385" s="70" t="n">
        <v>19</v>
      </c>
      <c r="I385" s="70" t="s">
        <v>0</v>
      </c>
      <c r="J385" s="70" t="n">
        <v>2017</v>
      </c>
      <c r="K385" s="70" t="n">
        <v>11</v>
      </c>
      <c r="L385" s="70" t="n">
        <v>4</v>
      </c>
      <c r="M385" s="70" t="n">
        <v>16</v>
      </c>
      <c r="N385" s="70" t="n">
        <v>20</v>
      </c>
      <c r="O385" s="70" t="n">
        <v>4</v>
      </c>
      <c r="P385" s="70" t="n">
        <v>826</v>
      </c>
      <c r="Q385" s="70" t="n">
        <v>1</v>
      </c>
      <c r="R385" s="70" t="s">
        <v>1</v>
      </c>
      <c r="S385" s="70" t="s">
        <v>2</v>
      </c>
      <c r="T385" s="70"/>
      <c r="U385" s="71"/>
      <c r="WH385" s="71"/>
      <c r="WI385" s="71"/>
      <c r="WJ385" s="71"/>
      <c r="WK385" s="71"/>
      <c r="WL385" s="71"/>
      <c r="WM385" s="71"/>
      <c r="WN385" s="71"/>
      <c r="WO385" s="71"/>
      <c r="WP385" s="71"/>
      <c r="WQ385" s="71"/>
      <c r="WR385" s="71"/>
      <c r="WS385" s="71"/>
      <c r="WT385" s="71"/>
      <c r="WU385" s="71"/>
      <c r="WV385" s="71"/>
      <c r="WW385" s="71"/>
      <c r="WX385" s="71"/>
      <c r="WY385" s="71"/>
      <c r="WZ385" s="71"/>
      <c r="XA385" s="71"/>
      <c r="XB385" s="71"/>
      <c r="XC385" s="71"/>
      <c r="XD385" s="71"/>
      <c r="XE385" s="71"/>
      <c r="XF385" s="71"/>
      <c r="XG385" s="71"/>
      <c r="XH385" s="71"/>
      <c r="XI385" s="71"/>
      <c r="XJ385" s="71"/>
      <c r="XK385" s="71"/>
      <c r="XL385" s="71"/>
      <c r="XM385" s="71"/>
      <c r="XN385" s="71"/>
      <c r="XO385" s="71"/>
      <c r="XP385" s="71"/>
      <c r="XQ385" s="71"/>
      <c r="XR385" s="71"/>
      <c r="XS385" s="71"/>
      <c r="XT385" s="71"/>
      <c r="XU385" s="71"/>
      <c r="XV385" s="71"/>
      <c r="XW385" s="71"/>
      <c r="XX385" s="71"/>
      <c r="XY385" s="71"/>
      <c r="XZ385" s="71"/>
      <c r="YA385" s="71"/>
      <c r="YB385" s="71"/>
      <c r="YC385" s="71"/>
      <c r="YD385" s="71"/>
      <c r="YE385" s="71"/>
      <c r="YF385" s="71"/>
      <c r="YG385" s="71"/>
      <c r="YH385" s="71"/>
      <c r="YI385" s="71"/>
      <c r="YJ385" s="71"/>
      <c r="YK385" s="71"/>
      <c r="YL385" s="71"/>
      <c r="YM385" s="71"/>
      <c r="YN385" s="71"/>
      <c r="YO385" s="71"/>
      <c r="YP385" s="71"/>
      <c r="YQ385" s="71"/>
      <c r="YR385" s="71"/>
      <c r="YS385" s="71"/>
      <c r="YT385" s="71"/>
      <c r="YU385" s="71"/>
      <c r="YV385" s="71"/>
      <c r="YW385" s="71"/>
      <c r="YX385" s="71"/>
      <c r="YY385" s="71"/>
      <c r="YZ385" s="71"/>
      <c r="ZA385" s="71"/>
      <c r="ZB385" s="71"/>
      <c r="ZC385" s="71"/>
      <c r="ZD385" s="71"/>
      <c r="ZE385" s="71"/>
      <c r="ZF385" s="71"/>
      <c r="ZG385" s="71"/>
      <c r="ZH385" s="71"/>
      <c r="ZI385" s="71"/>
      <c r="ZJ385" s="71"/>
      <c r="ZK385" s="71"/>
      <c r="ZL385" s="71"/>
      <c r="ZM385" s="71"/>
      <c r="ZN385" s="71"/>
      <c r="ZO385" s="71"/>
      <c r="ZP385" s="71"/>
      <c r="ZQ385" s="71"/>
      <c r="ZR385" s="71"/>
      <c r="ZS385" s="71"/>
      <c r="ZT385" s="71"/>
      <c r="ZU385" s="71"/>
      <c r="ZV385" s="71"/>
      <c r="ZW385" s="71"/>
      <c r="ZX385" s="71"/>
      <c r="ZY385" s="71"/>
      <c r="ZZ385" s="71"/>
      <c r="AAA385" s="71"/>
      <c r="AAB385" s="71"/>
      <c r="AAC385" s="71"/>
      <c r="AAD385" s="71"/>
      <c r="AAE385" s="71"/>
      <c r="AAF385" s="71"/>
      <c r="AAG385" s="71"/>
      <c r="AAH385" s="71"/>
      <c r="AAI385" s="71"/>
      <c r="AAJ385" s="71"/>
      <c r="AAK385" s="71"/>
      <c r="AAL385" s="71"/>
      <c r="AAM385" s="71"/>
      <c r="AAN385" s="71"/>
      <c r="AAO385" s="71"/>
      <c r="AAP385" s="71"/>
      <c r="AAQ385" s="71"/>
      <c r="AAR385" s="71"/>
      <c r="AAS385" s="71"/>
      <c r="AAT385" s="71"/>
      <c r="AAU385" s="71"/>
      <c r="AAV385" s="71"/>
      <c r="AAW385" s="71"/>
      <c r="AAX385" s="71"/>
      <c r="AAY385" s="71"/>
      <c r="AAZ385" s="71"/>
      <c r="ABA385" s="71"/>
      <c r="ABB385" s="71"/>
      <c r="ABC385" s="71"/>
      <c r="ABD385" s="71"/>
      <c r="ABE385" s="71"/>
      <c r="ABF385" s="71"/>
      <c r="ABG385" s="71"/>
      <c r="ABH385" s="71"/>
      <c r="ABI385" s="71"/>
      <c r="ABJ385" s="71"/>
      <c r="ABK385" s="71"/>
      <c r="ABL385" s="71"/>
      <c r="ABM385" s="71"/>
      <c r="ABN385" s="71"/>
      <c r="ABO385" s="71"/>
      <c r="ABP385" s="71"/>
      <c r="ABQ385" s="71"/>
      <c r="ABR385" s="71"/>
      <c r="ABS385" s="71"/>
      <c r="ABT385" s="71"/>
      <c r="ABU385" s="71"/>
      <c r="ABV385" s="71"/>
      <c r="ABW385" s="71"/>
      <c r="ABX385" s="71"/>
      <c r="ABY385" s="71"/>
      <c r="ABZ385" s="71"/>
      <c r="ACA385" s="71"/>
      <c r="ACB385" s="71"/>
      <c r="ACC385" s="71"/>
      <c r="ACD385" s="71"/>
      <c r="ACE385" s="71"/>
      <c r="ACF385" s="71"/>
      <c r="ACG385" s="71"/>
      <c r="ACH385" s="71"/>
      <c r="ACI385" s="71"/>
      <c r="ACJ385" s="71"/>
      <c r="ACK385" s="71"/>
      <c r="ACL385" s="71"/>
      <c r="ACM385" s="71"/>
      <c r="ACN385" s="71"/>
      <c r="ACO385" s="71"/>
      <c r="ACP385" s="71"/>
      <c r="ACQ385" s="71"/>
      <c r="ACR385" s="71"/>
      <c r="ACS385" s="71"/>
      <c r="ACT385" s="71"/>
      <c r="ACU385" s="71"/>
      <c r="ACV385" s="71"/>
      <c r="ACW385" s="71"/>
      <c r="ACX385" s="71"/>
      <c r="ACY385" s="71"/>
      <c r="ACZ385" s="71"/>
      <c r="ADA385" s="71"/>
      <c r="ADB385" s="71"/>
      <c r="ADC385" s="71"/>
      <c r="ADD385" s="71"/>
      <c r="ADE385" s="71"/>
      <c r="ADF385" s="71"/>
      <c r="ADG385" s="71"/>
      <c r="ADH385" s="71"/>
      <c r="ADI385" s="71"/>
      <c r="ADJ385" s="71"/>
      <c r="ADK385" s="71"/>
      <c r="ADL385" s="71"/>
      <c r="ADM385" s="71"/>
      <c r="ADN385" s="71"/>
      <c r="ADO385" s="71"/>
      <c r="ADP385" s="71"/>
      <c r="ADQ385" s="71"/>
      <c r="ADR385" s="71"/>
      <c r="ADS385" s="71"/>
      <c r="ADT385" s="71"/>
      <c r="ADU385" s="71"/>
      <c r="ADV385" s="71"/>
      <c r="ADW385" s="71"/>
      <c r="ADX385" s="71"/>
      <c r="ADY385" s="71"/>
      <c r="ADZ385" s="71"/>
      <c r="AEA385" s="71"/>
      <c r="AEB385" s="71"/>
      <c r="AEC385" s="71"/>
      <c r="AED385" s="71"/>
      <c r="AEE385" s="71"/>
      <c r="AEF385" s="71"/>
      <c r="AEG385" s="71"/>
      <c r="AEH385" s="71"/>
      <c r="AEI385" s="71"/>
      <c r="AEJ385" s="71"/>
      <c r="AEK385" s="71"/>
      <c r="AEL385" s="71"/>
      <c r="AEM385" s="71"/>
      <c r="AEN385" s="71"/>
      <c r="AEO385" s="71"/>
      <c r="AEP385" s="71"/>
      <c r="AEQ385" s="71"/>
      <c r="AER385" s="71"/>
      <c r="AES385" s="71"/>
      <c r="AET385" s="71"/>
      <c r="AEU385" s="71"/>
      <c r="AEV385" s="71"/>
      <c r="AEW385" s="71"/>
      <c r="AEX385" s="71"/>
      <c r="AEY385" s="71"/>
      <c r="AEZ385" s="71"/>
      <c r="AFA385" s="71"/>
      <c r="AFB385" s="71"/>
      <c r="AFC385" s="71"/>
      <c r="AFD385" s="71"/>
      <c r="AFE385" s="71"/>
      <c r="AFF385" s="71"/>
      <c r="AFG385" s="71"/>
      <c r="AFH385" s="71"/>
      <c r="AFI385" s="71"/>
      <c r="AFJ385" s="71"/>
      <c r="AFK385" s="71"/>
      <c r="AFL385" s="71"/>
      <c r="AFM385" s="71"/>
      <c r="AFN385" s="71"/>
      <c r="AFO385" s="71"/>
      <c r="AFP385" s="71"/>
      <c r="AFQ385" s="71"/>
      <c r="AFR385" s="71"/>
      <c r="AFS385" s="71"/>
      <c r="AFT385" s="71"/>
      <c r="AFU385" s="71"/>
      <c r="AFV385" s="71"/>
      <c r="AFW385" s="71"/>
      <c r="AFX385" s="71"/>
      <c r="AFY385" s="71"/>
      <c r="AFZ385" s="71"/>
      <c r="AGA385" s="71"/>
      <c r="AGB385" s="71"/>
      <c r="AGC385" s="71"/>
      <c r="AGD385" s="71"/>
      <c r="AGE385" s="71"/>
      <c r="AGF385" s="71"/>
      <c r="AGG385" s="71"/>
      <c r="AGH385" s="71"/>
      <c r="AGI385" s="71"/>
      <c r="AGJ385" s="71"/>
      <c r="AGK385" s="71"/>
      <c r="AGL385" s="71"/>
      <c r="AGM385" s="71"/>
      <c r="AGN385" s="71"/>
      <c r="AGO385" s="71"/>
      <c r="AGP385" s="71"/>
      <c r="AGQ385" s="71"/>
      <c r="AGR385" s="71"/>
      <c r="AGS385" s="71"/>
      <c r="AGT385" s="71"/>
      <c r="AGU385" s="71"/>
      <c r="AGV385" s="71"/>
      <c r="AGW385" s="71"/>
      <c r="AGX385" s="71"/>
      <c r="AGY385" s="71"/>
      <c r="AGZ385" s="71"/>
      <c r="AHA385" s="71"/>
      <c r="AHB385" s="71"/>
      <c r="AHC385" s="71"/>
      <c r="AHD385" s="71"/>
      <c r="AHE385" s="71"/>
      <c r="AHF385" s="71"/>
      <c r="AHG385" s="71"/>
      <c r="AHH385" s="71"/>
      <c r="AHI385" s="71"/>
      <c r="AHJ385" s="71"/>
      <c r="AHK385" s="71"/>
      <c r="AHL385" s="71"/>
      <c r="AHM385" s="71"/>
      <c r="AHN385" s="71"/>
      <c r="AHO385" s="71"/>
      <c r="AHP385" s="71"/>
      <c r="AHQ385" s="71"/>
      <c r="AHR385" s="71"/>
      <c r="AHS385" s="71"/>
      <c r="AHT385" s="71"/>
      <c r="AHU385" s="71"/>
      <c r="AHV385" s="71"/>
      <c r="AHW385" s="71"/>
      <c r="AHX385" s="71"/>
      <c r="AHY385" s="71"/>
      <c r="AHZ385" s="71"/>
      <c r="AIA385" s="71"/>
      <c r="AIB385" s="71"/>
      <c r="AIC385" s="71"/>
      <c r="AID385" s="71"/>
      <c r="AIE385" s="71"/>
      <c r="AIF385" s="71"/>
      <c r="AIG385" s="71"/>
      <c r="AIH385" s="71"/>
      <c r="AII385" s="71"/>
      <c r="AIJ385" s="71"/>
      <c r="AIK385" s="71"/>
      <c r="AIL385" s="71"/>
      <c r="AIM385" s="71"/>
      <c r="AIN385" s="71"/>
      <c r="AIO385" s="71"/>
      <c r="AIP385" s="71"/>
      <c r="AIQ385" s="71"/>
      <c r="AIR385" s="71"/>
      <c r="AIS385" s="71"/>
      <c r="AIT385" s="71"/>
      <c r="AIU385" s="71"/>
      <c r="AIV385" s="71"/>
      <c r="AIW385" s="71"/>
      <c r="AIX385" s="71"/>
      <c r="AIY385" s="71"/>
      <c r="AIZ385" s="71"/>
      <c r="AJA385" s="71"/>
      <c r="AJB385" s="71"/>
      <c r="AJC385" s="71"/>
      <c r="AJD385" s="71"/>
      <c r="AJE385" s="71"/>
      <c r="AJF385" s="71"/>
      <c r="AJG385" s="71"/>
      <c r="AJH385" s="71"/>
      <c r="AJI385" s="71"/>
      <c r="AJJ385" s="71"/>
      <c r="AJK385" s="71"/>
      <c r="AJL385" s="71"/>
      <c r="AJM385" s="71"/>
      <c r="AJN385" s="71"/>
      <c r="AJO385" s="71"/>
      <c r="AJP385" s="71"/>
      <c r="AJQ385" s="71"/>
      <c r="AJR385" s="71"/>
      <c r="AJS385" s="71"/>
      <c r="AJT385" s="71"/>
      <c r="AJU385" s="71"/>
      <c r="AJV385" s="71"/>
      <c r="AJW385" s="71"/>
      <c r="AJX385" s="71"/>
      <c r="AJY385" s="71"/>
      <c r="AJZ385" s="71"/>
      <c r="AKA385" s="71"/>
      <c r="AKB385" s="71"/>
      <c r="AKC385" s="71"/>
      <c r="AKD385" s="71"/>
      <c r="AKE385" s="71"/>
      <c r="AKF385" s="71"/>
      <c r="AKG385" s="71"/>
      <c r="AKH385" s="71"/>
      <c r="AKI385" s="71"/>
      <c r="AKJ385" s="71"/>
      <c r="AKK385" s="71"/>
      <c r="AKL385" s="71"/>
      <c r="AKM385" s="71"/>
      <c r="AKN385" s="71"/>
      <c r="AKO385" s="71"/>
      <c r="AKP385" s="71"/>
      <c r="AKQ385" s="71"/>
      <c r="AKR385" s="71"/>
      <c r="AKS385" s="71"/>
      <c r="AKT385" s="71"/>
      <c r="AKU385" s="71"/>
      <c r="AKV385" s="71"/>
      <c r="AKW385" s="71"/>
      <c r="AKX385" s="71"/>
      <c r="AKY385" s="71"/>
      <c r="AKZ385" s="71"/>
      <c r="ALA385" s="71"/>
      <c r="ALB385" s="71"/>
      <c r="ALC385" s="71"/>
      <c r="ALD385" s="71"/>
      <c r="ALE385" s="71"/>
      <c r="ALF385" s="71"/>
      <c r="ALG385" s="71"/>
      <c r="ALH385" s="71"/>
      <c r="ALI385" s="71"/>
      <c r="ALJ385" s="71"/>
      <c r="ALK385" s="71"/>
      <c r="ALL385" s="71"/>
      <c r="ALM385" s="71"/>
      <c r="ALN385" s="71"/>
      <c r="ALO385" s="71"/>
      <c r="ALP385" s="71"/>
      <c r="ALQ385" s="71"/>
      <c r="ALR385" s="71"/>
      <c r="ALS385" s="71"/>
      <c r="ALT385" s="71"/>
      <c r="ALU385" s="71"/>
      <c r="ALV385" s="71"/>
      <c r="ALW385" s="71"/>
      <c r="ALX385" s="71"/>
      <c r="ALY385" s="71"/>
      <c r="ALZ385" s="71"/>
      <c r="AMA385" s="71"/>
      <c r="AMB385" s="71"/>
      <c r="AMC385" s="71"/>
      <c r="AMD385" s="71"/>
      <c r="AME385" s="71"/>
      <c r="AMF385" s="71"/>
      <c r="AMG385" s="71"/>
    </row>
    <row r="386" customFormat="false" ht="15" hidden="false" customHeight="false" outlineLevel="0" collapsed="false">
      <c r="C386" s="48" t="n">
        <f aca="false">IF(F386=F385,C385,IF(F386=(F385+10),C385,(C385+10)))</f>
        <v>730</v>
      </c>
      <c r="E386" s="50" t="n">
        <f aca="false">IF(C385=C386,IF(AND(I386&lt;&gt;"M",I386&lt;&gt;"m-up"),E385+10,E385),10)</f>
        <v>20</v>
      </c>
      <c r="F386" s="39" t="n">
        <f aca="false">O386+(N386*60)+(M386*3600)</f>
        <v>58804</v>
      </c>
      <c r="G386" s="39" t="str">
        <f aca="false">CONCATENATE(J386,K386,L386)</f>
        <v>2017114</v>
      </c>
      <c r="H386" s="39" t="n">
        <v>0</v>
      </c>
      <c r="I386" s="39" t="s">
        <v>271</v>
      </c>
      <c r="J386" s="39" t="n">
        <v>2017</v>
      </c>
      <c r="K386" s="39" t="n">
        <v>11</v>
      </c>
      <c r="L386" s="39" t="n">
        <v>4</v>
      </c>
      <c r="M386" s="39" t="n">
        <v>16</v>
      </c>
      <c r="N386" s="39" t="n">
        <v>20</v>
      </c>
      <c r="O386" s="39" t="n">
        <v>4</v>
      </c>
      <c r="P386" s="39" t="n">
        <v>942</v>
      </c>
      <c r="Q386" s="39" t="n">
        <v>1</v>
      </c>
      <c r="R386" s="39" t="s">
        <v>1</v>
      </c>
      <c r="S386" s="39" t="s">
        <v>2</v>
      </c>
    </row>
    <row r="387" customFormat="false" ht="15" hidden="false" customHeight="false" outlineLevel="0" collapsed="false">
      <c r="C387" s="48" t="n">
        <f aca="false">IF(F387=F386,C386,IF(F387=(F386+10),C386,(C386+10)))</f>
        <v>730</v>
      </c>
      <c r="E387" s="50" t="n">
        <f aca="false">IF(C386=C387,IF(AND(I387&lt;&gt;"M",I387&lt;&gt;"m-up"),E386+10,E386),10)</f>
        <v>30</v>
      </c>
      <c r="F387" s="39" t="n">
        <f aca="false">O387+(N387*60)+(M387*3600)</f>
        <v>58804</v>
      </c>
      <c r="G387" s="39" t="str">
        <f aca="false">CONCATENATE(J387,K387,L387)</f>
        <v>2017114</v>
      </c>
      <c r="H387" s="39" t="n">
        <v>0</v>
      </c>
      <c r="I387" s="39" t="s">
        <v>271</v>
      </c>
      <c r="J387" s="39" t="n">
        <v>2017</v>
      </c>
      <c r="K387" s="39" t="n">
        <v>11</v>
      </c>
      <c r="L387" s="39" t="n">
        <v>4</v>
      </c>
      <c r="M387" s="39" t="n">
        <v>16</v>
      </c>
      <c r="N387" s="39" t="n">
        <v>20</v>
      </c>
      <c r="O387" s="39" t="n">
        <v>4</v>
      </c>
      <c r="P387" s="39" t="n">
        <v>972</v>
      </c>
      <c r="Q387" s="39" t="n">
        <v>1</v>
      </c>
      <c r="R387" s="39" t="s">
        <v>1</v>
      </c>
      <c r="S387" s="39" t="s">
        <v>2</v>
      </c>
    </row>
    <row r="388" customFormat="false" ht="15" hidden="false" customHeight="false" outlineLevel="0" collapsed="false">
      <c r="C388" s="48" t="n">
        <f aca="false">IF(F388=F387,C387,IF(F388=(F387+10),C387,(C387+10)))</f>
        <v>730</v>
      </c>
      <c r="E388" s="50" t="n">
        <f aca="false">IF(C387=C388,IF(AND(I388&lt;&gt;"M",I388&lt;&gt;"m-up"),E387+10,E387),10)</f>
        <v>40</v>
      </c>
      <c r="F388" s="39" t="n">
        <f aca="false">O388+(N388*60)+(M388*3600)</f>
        <v>58804</v>
      </c>
      <c r="G388" s="39" t="str">
        <f aca="false">CONCATENATE(J388,K388,L388)</f>
        <v>2017114</v>
      </c>
      <c r="H388" s="39" t="n">
        <v>0</v>
      </c>
      <c r="I388" s="39" t="s">
        <v>271</v>
      </c>
      <c r="J388" s="39" t="n">
        <v>2017</v>
      </c>
      <c r="K388" s="39" t="n">
        <v>11</v>
      </c>
      <c r="L388" s="39" t="n">
        <v>4</v>
      </c>
      <c r="M388" s="39" t="n">
        <v>16</v>
      </c>
      <c r="N388" s="39" t="n">
        <v>20</v>
      </c>
      <c r="O388" s="39" t="n">
        <v>4</v>
      </c>
      <c r="P388" s="39" t="n">
        <v>998</v>
      </c>
      <c r="Q388" s="39" t="n">
        <v>1</v>
      </c>
      <c r="R388" s="39" t="s">
        <v>1</v>
      </c>
      <c r="S388" s="39" t="s">
        <v>2</v>
      </c>
    </row>
    <row r="389" customFormat="false" ht="15" hidden="false" customHeight="false" outlineLevel="0" collapsed="false">
      <c r="A389" s="36" t="s">
        <v>184</v>
      </c>
      <c r="B389" s="68"/>
      <c r="C389" s="48" t="n">
        <f aca="false">IF(F389=F388,C388,IF(F389=(F388+10),C388,(C388+10)))</f>
        <v>740</v>
      </c>
      <c r="D389" s="69" t="s">
        <v>274</v>
      </c>
      <c r="E389" s="50" t="n">
        <f aca="false">IF(C388=C389,IF(AND(I389&lt;&gt;"M",I389&lt;&gt;"m-up"),E388+10,E388),10)</f>
        <v>10</v>
      </c>
      <c r="F389" s="70" t="n">
        <f aca="false">O389+(N389*60)+(M389*3600)</f>
        <v>42250</v>
      </c>
      <c r="G389" s="70" t="str">
        <f aca="false">CONCATENATE(J389,K389,L389)</f>
        <v>20171112</v>
      </c>
      <c r="H389" s="70" t="n">
        <v>3</v>
      </c>
      <c r="I389" s="70" t="s">
        <v>0</v>
      </c>
      <c r="J389" s="70" t="n">
        <v>2017</v>
      </c>
      <c r="K389" s="70" t="n">
        <v>11</v>
      </c>
      <c r="L389" s="70" t="n">
        <v>12</v>
      </c>
      <c r="M389" s="70" t="n">
        <v>11</v>
      </c>
      <c r="N389" s="70" t="n">
        <v>44</v>
      </c>
      <c r="O389" s="70" t="n">
        <v>10</v>
      </c>
      <c r="P389" s="70" t="n">
        <v>290</v>
      </c>
      <c r="Q389" s="70" t="n">
        <v>1</v>
      </c>
      <c r="R389" s="70" t="s">
        <v>1</v>
      </c>
      <c r="S389" s="70" t="s">
        <v>2</v>
      </c>
      <c r="T389" s="70"/>
      <c r="U389" s="71"/>
      <c r="WH389" s="71"/>
      <c r="WI389" s="71"/>
      <c r="WJ389" s="71"/>
      <c r="WK389" s="71"/>
      <c r="WL389" s="71"/>
      <c r="WM389" s="71"/>
      <c r="WN389" s="71"/>
      <c r="WO389" s="71"/>
      <c r="WP389" s="71"/>
      <c r="WQ389" s="71"/>
      <c r="WR389" s="71"/>
      <c r="WS389" s="71"/>
      <c r="WT389" s="71"/>
      <c r="WU389" s="71"/>
      <c r="WV389" s="71"/>
      <c r="WW389" s="71"/>
      <c r="WX389" s="71"/>
      <c r="WY389" s="71"/>
      <c r="WZ389" s="71"/>
      <c r="XA389" s="71"/>
      <c r="XB389" s="71"/>
      <c r="XC389" s="71"/>
      <c r="XD389" s="71"/>
      <c r="XE389" s="71"/>
      <c r="XF389" s="71"/>
      <c r="XG389" s="71"/>
      <c r="XH389" s="71"/>
      <c r="XI389" s="71"/>
      <c r="XJ389" s="71"/>
      <c r="XK389" s="71"/>
      <c r="XL389" s="71"/>
      <c r="XM389" s="71"/>
      <c r="XN389" s="71"/>
      <c r="XO389" s="71"/>
      <c r="XP389" s="71"/>
      <c r="XQ389" s="71"/>
      <c r="XR389" s="71"/>
      <c r="XS389" s="71"/>
      <c r="XT389" s="71"/>
      <c r="XU389" s="71"/>
      <c r="XV389" s="71"/>
      <c r="XW389" s="71"/>
      <c r="XX389" s="71"/>
      <c r="XY389" s="71"/>
      <c r="XZ389" s="71"/>
      <c r="YA389" s="71"/>
      <c r="YB389" s="71"/>
      <c r="YC389" s="71"/>
      <c r="YD389" s="71"/>
      <c r="YE389" s="71"/>
      <c r="YF389" s="71"/>
      <c r="YG389" s="71"/>
      <c r="YH389" s="71"/>
      <c r="YI389" s="71"/>
      <c r="YJ389" s="71"/>
      <c r="YK389" s="71"/>
      <c r="YL389" s="71"/>
      <c r="YM389" s="71"/>
      <c r="YN389" s="71"/>
      <c r="YO389" s="71"/>
      <c r="YP389" s="71"/>
      <c r="YQ389" s="71"/>
      <c r="YR389" s="71"/>
      <c r="YS389" s="71"/>
      <c r="YT389" s="71"/>
      <c r="YU389" s="71"/>
      <c r="YV389" s="71"/>
      <c r="YW389" s="71"/>
      <c r="YX389" s="71"/>
      <c r="YY389" s="71"/>
      <c r="YZ389" s="71"/>
      <c r="ZA389" s="71"/>
      <c r="ZB389" s="71"/>
      <c r="ZC389" s="71"/>
      <c r="ZD389" s="71"/>
      <c r="ZE389" s="71"/>
      <c r="ZF389" s="71"/>
      <c r="ZG389" s="71"/>
      <c r="ZH389" s="71"/>
      <c r="ZI389" s="71"/>
      <c r="ZJ389" s="71"/>
      <c r="ZK389" s="71"/>
      <c r="ZL389" s="71"/>
      <c r="ZM389" s="71"/>
      <c r="ZN389" s="71"/>
      <c r="ZO389" s="71"/>
      <c r="ZP389" s="71"/>
      <c r="ZQ389" s="71"/>
      <c r="ZR389" s="71"/>
      <c r="ZS389" s="71"/>
      <c r="ZT389" s="71"/>
      <c r="ZU389" s="71"/>
      <c r="ZV389" s="71"/>
      <c r="ZW389" s="71"/>
      <c r="ZX389" s="71"/>
      <c r="ZY389" s="71"/>
      <c r="ZZ389" s="71"/>
      <c r="AAA389" s="71"/>
      <c r="AAB389" s="71"/>
      <c r="AAC389" s="71"/>
      <c r="AAD389" s="71"/>
      <c r="AAE389" s="71"/>
      <c r="AAF389" s="71"/>
      <c r="AAG389" s="71"/>
      <c r="AAH389" s="71"/>
      <c r="AAI389" s="71"/>
      <c r="AAJ389" s="71"/>
      <c r="AAK389" s="71"/>
      <c r="AAL389" s="71"/>
      <c r="AAM389" s="71"/>
      <c r="AAN389" s="71"/>
      <c r="AAO389" s="71"/>
      <c r="AAP389" s="71"/>
      <c r="AAQ389" s="71"/>
      <c r="AAR389" s="71"/>
      <c r="AAS389" s="71"/>
      <c r="AAT389" s="71"/>
      <c r="AAU389" s="71"/>
      <c r="AAV389" s="71"/>
      <c r="AAW389" s="71"/>
      <c r="AAX389" s="71"/>
      <c r="AAY389" s="71"/>
      <c r="AAZ389" s="71"/>
      <c r="ABA389" s="71"/>
      <c r="ABB389" s="71"/>
      <c r="ABC389" s="71"/>
      <c r="ABD389" s="71"/>
      <c r="ABE389" s="71"/>
      <c r="ABF389" s="71"/>
      <c r="ABG389" s="71"/>
      <c r="ABH389" s="71"/>
      <c r="ABI389" s="71"/>
      <c r="ABJ389" s="71"/>
      <c r="ABK389" s="71"/>
      <c r="ABL389" s="71"/>
      <c r="ABM389" s="71"/>
      <c r="ABN389" s="71"/>
      <c r="ABO389" s="71"/>
      <c r="ABP389" s="71"/>
      <c r="ABQ389" s="71"/>
      <c r="ABR389" s="71"/>
      <c r="ABS389" s="71"/>
      <c r="ABT389" s="71"/>
      <c r="ABU389" s="71"/>
      <c r="ABV389" s="71"/>
      <c r="ABW389" s="71"/>
      <c r="ABX389" s="71"/>
      <c r="ABY389" s="71"/>
      <c r="ABZ389" s="71"/>
      <c r="ACA389" s="71"/>
      <c r="ACB389" s="71"/>
      <c r="ACC389" s="71"/>
      <c r="ACD389" s="71"/>
      <c r="ACE389" s="71"/>
      <c r="ACF389" s="71"/>
      <c r="ACG389" s="71"/>
      <c r="ACH389" s="71"/>
      <c r="ACI389" s="71"/>
      <c r="ACJ389" s="71"/>
      <c r="ACK389" s="71"/>
      <c r="ACL389" s="71"/>
      <c r="ACM389" s="71"/>
      <c r="ACN389" s="71"/>
      <c r="ACO389" s="71"/>
      <c r="ACP389" s="71"/>
      <c r="ACQ389" s="71"/>
      <c r="ACR389" s="71"/>
      <c r="ACS389" s="71"/>
      <c r="ACT389" s="71"/>
      <c r="ACU389" s="71"/>
      <c r="ACV389" s="71"/>
      <c r="ACW389" s="71"/>
      <c r="ACX389" s="71"/>
      <c r="ACY389" s="71"/>
      <c r="ACZ389" s="71"/>
      <c r="ADA389" s="71"/>
      <c r="ADB389" s="71"/>
      <c r="ADC389" s="71"/>
      <c r="ADD389" s="71"/>
      <c r="ADE389" s="71"/>
      <c r="ADF389" s="71"/>
      <c r="ADG389" s="71"/>
      <c r="ADH389" s="71"/>
      <c r="ADI389" s="71"/>
      <c r="ADJ389" s="71"/>
      <c r="ADK389" s="71"/>
      <c r="ADL389" s="71"/>
      <c r="ADM389" s="71"/>
      <c r="ADN389" s="71"/>
      <c r="ADO389" s="71"/>
      <c r="ADP389" s="71"/>
      <c r="ADQ389" s="71"/>
      <c r="ADR389" s="71"/>
      <c r="ADS389" s="71"/>
      <c r="ADT389" s="71"/>
      <c r="ADU389" s="71"/>
      <c r="ADV389" s="71"/>
      <c r="ADW389" s="71"/>
      <c r="ADX389" s="71"/>
      <c r="ADY389" s="71"/>
      <c r="ADZ389" s="71"/>
      <c r="AEA389" s="71"/>
      <c r="AEB389" s="71"/>
      <c r="AEC389" s="71"/>
      <c r="AED389" s="71"/>
      <c r="AEE389" s="71"/>
      <c r="AEF389" s="71"/>
      <c r="AEG389" s="71"/>
      <c r="AEH389" s="71"/>
      <c r="AEI389" s="71"/>
      <c r="AEJ389" s="71"/>
      <c r="AEK389" s="71"/>
      <c r="AEL389" s="71"/>
      <c r="AEM389" s="71"/>
      <c r="AEN389" s="71"/>
      <c r="AEO389" s="71"/>
      <c r="AEP389" s="71"/>
      <c r="AEQ389" s="71"/>
      <c r="AER389" s="71"/>
      <c r="AES389" s="71"/>
      <c r="AET389" s="71"/>
      <c r="AEU389" s="71"/>
      <c r="AEV389" s="71"/>
      <c r="AEW389" s="71"/>
      <c r="AEX389" s="71"/>
      <c r="AEY389" s="71"/>
      <c r="AEZ389" s="71"/>
      <c r="AFA389" s="71"/>
      <c r="AFB389" s="71"/>
      <c r="AFC389" s="71"/>
      <c r="AFD389" s="71"/>
      <c r="AFE389" s="71"/>
      <c r="AFF389" s="71"/>
      <c r="AFG389" s="71"/>
      <c r="AFH389" s="71"/>
      <c r="AFI389" s="71"/>
      <c r="AFJ389" s="71"/>
      <c r="AFK389" s="71"/>
      <c r="AFL389" s="71"/>
      <c r="AFM389" s="71"/>
      <c r="AFN389" s="71"/>
      <c r="AFO389" s="71"/>
      <c r="AFP389" s="71"/>
      <c r="AFQ389" s="71"/>
      <c r="AFR389" s="71"/>
      <c r="AFS389" s="71"/>
      <c r="AFT389" s="71"/>
      <c r="AFU389" s="71"/>
      <c r="AFV389" s="71"/>
      <c r="AFW389" s="71"/>
      <c r="AFX389" s="71"/>
      <c r="AFY389" s="71"/>
      <c r="AFZ389" s="71"/>
      <c r="AGA389" s="71"/>
      <c r="AGB389" s="71"/>
      <c r="AGC389" s="71"/>
      <c r="AGD389" s="71"/>
      <c r="AGE389" s="71"/>
      <c r="AGF389" s="71"/>
      <c r="AGG389" s="71"/>
      <c r="AGH389" s="71"/>
      <c r="AGI389" s="71"/>
      <c r="AGJ389" s="71"/>
      <c r="AGK389" s="71"/>
      <c r="AGL389" s="71"/>
      <c r="AGM389" s="71"/>
      <c r="AGN389" s="71"/>
      <c r="AGO389" s="71"/>
      <c r="AGP389" s="71"/>
      <c r="AGQ389" s="71"/>
      <c r="AGR389" s="71"/>
      <c r="AGS389" s="71"/>
      <c r="AGT389" s="71"/>
      <c r="AGU389" s="71"/>
      <c r="AGV389" s="71"/>
      <c r="AGW389" s="71"/>
      <c r="AGX389" s="71"/>
      <c r="AGY389" s="71"/>
      <c r="AGZ389" s="71"/>
      <c r="AHA389" s="71"/>
      <c r="AHB389" s="71"/>
      <c r="AHC389" s="71"/>
      <c r="AHD389" s="71"/>
      <c r="AHE389" s="71"/>
      <c r="AHF389" s="71"/>
      <c r="AHG389" s="71"/>
      <c r="AHH389" s="71"/>
      <c r="AHI389" s="71"/>
      <c r="AHJ389" s="71"/>
      <c r="AHK389" s="71"/>
      <c r="AHL389" s="71"/>
      <c r="AHM389" s="71"/>
      <c r="AHN389" s="71"/>
      <c r="AHO389" s="71"/>
      <c r="AHP389" s="71"/>
      <c r="AHQ389" s="71"/>
      <c r="AHR389" s="71"/>
      <c r="AHS389" s="71"/>
      <c r="AHT389" s="71"/>
      <c r="AHU389" s="71"/>
      <c r="AHV389" s="71"/>
      <c r="AHW389" s="71"/>
      <c r="AHX389" s="71"/>
      <c r="AHY389" s="71"/>
      <c r="AHZ389" s="71"/>
      <c r="AIA389" s="71"/>
      <c r="AIB389" s="71"/>
      <c r="AIC389" s="71"/>
      <c r="AID389" s="71"/>
      <c r="AIE389" s="71"/>
      <c r="AIF389" s="71"/>
      <c r="AIG389" s="71"/>
      <c r="AIH389" s="71"/>
      <c r="AII389" s="71"/>
      <c r="AIJ389" s="71"/>
      <c r="AIK389" s="71"/>
      <c r="AIL389" s="71"/>
      <c r="AIM389" s="71"/>
      <c r="AIN389" s="71"/>
      <c r="AIO389" s="71"/>
      <c r="AIP389" s="71"/>
      <c r="AIQ389" s="71"/>
      <c r="AIR389" s="71"/>
      <c r="AIS389" s="71"/>
      <c r="AIT389" s="71"/>
      <c r="AIU389" s="71"/>
      <c r="AIV389" s="71"/>
      <c r="AIW389" s="71"/>
      <c r="AIX389" s="71"/>
      <c r="AIY389" s="71"/>
      <c r="AIZ389" s="71"/>
      <c r="AJA389" s="71"/>
      <c r="AJB389" s="71"/>
      <c r="AJC389" s="71"/>
      <c r="AJD389" s="71"/>
      <c r="AJE389" s="71"/>
      <c r="AJF389" s="71"/>
      <c r="AJG389" s="71"/>
      <c r="AJH389" s="71"/>
      <c r="AJI389" s="71"/>
      <c r="AJJ389" s="71"/>
      <c r="AJK389" s="71"/>
      <c r="AJL389" s="71"/>
      <c r="AJM389" s="71"/>
      <c r="AJN389" s="71"/>
      <c r="AJO389" s="71"/>
      <c r="AJP389" s="71"/>
      <c r="AJQ389" s="71"/>
      <c r="AJR389" s="71"/>
      <c r="AJS389" s="71"/>
      <c r="AJT389" s="71"/>
      <c r="AJU389" s="71"/>
      <c r="AJV389" s="71"/>
      <c r="AJW389" s="71"/>
      <c r="AJX389" s="71"/>
      <c r="AJY389" s="71"/>
      <c r="AJZ389" s="71"/>
      <c r="AKA389" s="71"/>
      <c r="AKB389" s="71"/>
      <c r="AKC389" s="71"/>
      <c r="AKD389" s="71"/>
      <c r="AKE389" s="71"/>
      <c r="AKF389" s="71"/>
      <c r="AKG389" s="71"/>
      <c r="AKH389" s="71"/>
      <c r="AKI389" s="71"/>
      <c r="AKJ389" s="71"/>
      <c r="AKK389" s="71"/>
      <c r="AKL389" s="71"/>
      <c r="AKM389" s="71"/>
      <c r="AKN389" s="71"/>
      <c r="AKO389" s="71"/>
      <c r="AKP389" s="71"/>
      <c r="AKQ389" s="71"/>
      <c r="AKR389" s="71"/>
      <c r="AKS389" s="71"/>
      <c r="AKT389" s="71"/>
      <c r="AKU389" s="71"/>
      <c r="AKV389" s="71"/>
      <c r="AKW389" s="71"/>
      <c r="AKX389" s="71"/>
      <c r="AKY389" s="71"/>
      <c r="AKZ389" s="71"/>
      <c r="ALA389" s="71"/>
      <c r="ALB389" s="71"/>
      <c r="ALC389" s="71"/>
      <c r="ALD389" s="71"/>
      <c r="ALE389" s="71"/>
      <c r="ALF389" s="71"/>
      <c r="ALG389" s="71"/>
      <c r="ALH389" s="71"/>
      <c r="ALI389" s="71"/>
      <c r="ALJ389" s="71"/>
      <c r="ALK389" s="71"/>
      <c r="ALL389" s="71"/>
      <c r="ALM389" s="71"/>
      <c r="ALN389" s="71"/>
      <c r="ALO389" s="71"/>
      <c r="ALP389" s="71"/>
      <c r="ALQ389" s="71"/>
      <c r="ALR389" s="71"/>
      <c r="ALS389" s="71"/>
      <c r="ALT389" s="71"/>
      <c r="ALU389" s="71"/>
      <c r="ALV389" s="71"/>
      <c r="ALW389" s="71"/>
      <c r="ALX389" s="71"/>
      <c r="ALY389" s="71"/>
      <c r="ALZ389" s="71"/>
      <c r="AMA389" s="71"/>
      <c r="AMB389" s="71"/>
      <c r="AMC389" s="71"/>
      <c r="AMD389" s="71"/>
      <c r="AME389" s="71"/>
      <c r="AMF389" s="71"/>
      <c r="AMG389" s="71"/>
    </row>
    <row r="390" customFormat="false" ht="15" hidden="false" customHeight="false" outlineLevel="0" collapsed="false">
      <c r="A390" s="36" t="s">
        <v>184</v>
      </c>
      <c r="B390" s="68"/>
      <c r="C390" s="48" t="n">
        <f aca="false">IF(F390=F389,C389,IF(F390=(F389+10),C389,(C389+10)))</f>
        <v>750</v>
      </c>
      <c r="D390" s="69" t="s">
        <v>275</v>
      </c>
      <c r="E390" s="50" t="n">
        <f aca="false">IF(C389=C390,IF(AND(I390&lt;&gt;"M",I390&lt;&gt;"m-up"),E389+10,E389),10)</f>
        <v>10</v>
      </c>
      <c r="F390" s="70" t="n">
        <f aca="false">O390+(N390*60)+(M390*3600)</f>
        <v>42344</v>
      </c>
      <c r="G390" s="70" t="str">
        <f aca="false">CONCATENATE(J390,K390,L390)</f>
        <v>20171112</v>
      </c>
      <c r="H390" s="70" t="n">
        <f aca="false">796-793</f>
        <v>3</v>
      </c>
      <c r="I390" s="70" t="s">
        <v>0</v>
      </c>
      <c r="J390" s="70" t="n">
        <v>2017</v>
      </c>
      <c r="K390" s="70" t="n">
        <v>11</v>
      </c>
      <c r="L390" s="70" t="n">
        <v>12</v>
      </c>
      <c r="M390" s="70" t="n">
        <v>11</v>
      </c>
      <c r="N390" s="70" t="n">
        <v>45</v>
      </c>
      <c r="O390" s="70" t="n">
        <v>44</v>
      </c>
      <c r="P390" s="70" t="n">
        <v>793</v>
      </c>
      <c r="Q390" s="70" t="n">
        <v>1</v>
      </c>
      <c r="R390" s="70" t="s">
        <v>1</v>
      </c>
      <c r="S390" s="70" t="s">
        <v>2</v>
      </c>
      <c r="T390" s="70"/>
      <c r="U390" s="71"/>
      <c r="WH390" s="71"/>
      <c r="WI390" s="71"/>
      <c r="WJ390" s="71"/>
      <c r="WK390" s="71"/>
      <c r="WL390" s="71"/>
      <c r="WM390" s="71"/>
      <c r="WN390" s="71"/>
      <c r="WO390" s="71"/>
      <c r="WP390" s="71"/>
      <c r="WQ390" s="71"/>
      <c r="WR390" s="71"/>
      <c r="WS390" s="71"/>
      <c r="WT390" s="71"/>
      <c r="WU390" s="71"/>
      <c r="WV390" s="71"/>
      <c r="WW390" s="71"/>
      <c r="WX390" s="71"/>
      <c r="WY390" s="71"/>
      <c r="WZ390" s="71"/>
      <c r="XA390" s="71"/>
      <c r="XB390" s="71"/>
      <c r="XC390" s="71"/>
      <c r="XD390" s="71"/>
      <c r="XE390" s="71"/>
      <c r="XF390" s="71"/>
      <c r="XG390" s="71"/>
      <c r="XH390" s="71"/>
      <c r="XI390" s="71"/>
      <c r="XJ390" s="71"/>
      <c r="XK390" s="71"/>
      <c r="XL390" s="71"/>
      <c r="XM390" s="71"/>
      <c r="XN390" s="71"/>
      <c r="XO390" s="71"/>
      <c r="XP390" s="71"/>
      <c r="XQ390" s="71"/>
      <c r="XR390" s="71"/>
      <c r="XS390" s="71"/>
      <c r="XT390" s="71"/>
      <c r="XU390" s="71"/>
      <c r="XV390" s="71"/>
      <c r="XW390" s="71"/>
      <c r="XX390" s="71"/>
      <c r="XY390" s="71"/>
      <c r="XZ390" s="71"/>
      <c r="YA390" s="71"/>
      <c r="YB390" s="71"/>
      <c r="YC390" s="71"/>
      <c r="YD390" s="71"/>
      <c r="YE390" s="71"/>
      <c r="YF390" s="71"/>
      <c r="YG390" s="71"/>
      <c r="YH390" s="71"/>
      <c r="YI390" s="71"/>
      <c r="YJ390" s="71"/>
      <c r="YK390" s="71"/>
      <c r="YL390" s="71"/>
      <c r="YM390" s="71"/>
      <c r="YN390" s="71"/>
      <c r="YO390" s="71"/>
      <c r="YP390" s="71"/>
      <c r="YQ390" s="71"/>
      <c r="YR390" s="71"/>
      <c r="YS390" s="71"/>
      <c r="YT390" s="71"/>
      <c r="YU390" s="71"/>
      <c r="YV390" s="71"/>
      <c r="YW390" s="71"/>
      <c r="YX390" s="71"/>
      <c r="YY390" s="71"/>
      <c r="YZ390" s="71"/>
      <c r="ZA390" s="71"/>
      <c r="ZB390" s="71"/>
      <c r="ZC390" s="71"/>
      <c r="ZD390" s="71"/>
      <c r="ZE390" s="71"/>
      <c r="ZF390" s="71"/>
      <c r="ZG390" s="71"/>
      <c r="ZH390" s="71"/>
      <c r="ZI390" s="71"/>
      <c r="ZJ390" s="71"/>
      <c r="ZK390" s="71"/>
      <c r="ZL390" s="71"/>
      <c r="ZM390" s="71"/>
      <c r="ZN390" s="71"/>
      <c r="ZO390" s="71"/>
      <c r="ZP390" s="71"/>
      <c r="ZQ390" s="71"/>
      <c r="ZR390" s="71"/>
      <c r="ZS390" s="71"/>
      <c r="ZT390" s="71"/>
      <c r="ZU390" s="71"/>
      <c r="ZV390" s="71"/>
      <c r="ZW390" s="71"/>
      <c r="ZX390" s="71"/>
      <c r="ZY390" s="71"/>
      <c r="ZZ390" s="71"/>
      <c r="AAA390" s="71"/>
      <c r="AAB390" s="71"/>
      <c r="AAC390" s="71"/>
      <c r="AAD390" s="71"/>
      <c r="AAE390" s="71"/>
      <c r="AAF390" s="71"/>
      <c r="AAG390" s="71"/>
      <c r="AAH390" s="71"/>
      <c r="AAI390" s="71"/>
      <c r="AAJ390" s="71"/>
      <c r="AAK390" s="71"/>
      <c r="AAL390" s="71"/>
      <c r="AAM390" s="71"/>
      <c r="AAN390" s="71"/>
      <c r="AAO390" s="71"/>
      <c r="AAP390" s="71"/>
      <c r="AAQ390" s="71"/>
      <c r="AAR390" s="71"/>
      <c r="AAS390" s="71"/>
      <c r="AAT390" s="71"/>
      <c r="AAU390" s="71"/>
      <c r="AAV390" s="71"/>
      <c r="AAW390" s="71"/>
      <c r="AAX390" s="71"/>
      <c r="AAY390" s="71"/>
      <c r="AAZ390" s="71"/>
      <c r="ABA390" s="71"/>
      <c r="ABB390" s="71"/>
      <c r="ABC390" s="71"/>
      <c r="ABD390" s="71"/>
      <c r="ABE390" s="71"/>
      <c r="ABF390" s="71"/>
      <c r="ABG390" s="71"/>
      <c r="ABH390" s="71"/>
      <c r="ABI390" s="71"/>
      <c r="ABJ390" s="71"/>
      <c r="ABK390" s="71"/>
      <c r="ABL390" s="71"/>
      <c r="ABM390" s="71"/>
      <c r="ABN390" s="71"/>
      <c r="ABO390" s="71"/>
      <c r="ABP390" s="71"/>
      <c r="ABQ390" s="71"/>
      <c r="ABR390" s="71"/>
      <c r="ABS390" s="71"/>
      <c r="ABT390" s="71"/>
      <c r="ABU390" s="71"/>
      <c r="ABV390" s="71"/>
      <c r="ABW390" s="71"/>
      <c r="ABX390" s="71"/>
      <c r="ABY390" s="71"/>
      <c r="ABZ390" s="71"/>
      <c r="ACA390" s="71"/>
      <c r="ACB390" s="71"/>
      <c r="ACC390" s="71"/>
      <c r="ACD390" s="71"/>
      <c r="ACE390" s="71"/>
      <c r="ACF390" s="71"/>
      <c r="ACG390" s="71"/>
      <c r="ACH390" s="71"/>
      <c r="ACI390" s="71"/>
      <c r="ACJ390" s="71"/>
      <c r="ACK390" s="71"/>
      <c r="ACL390" s="71"/>
      <c r="ACM390" s="71"/>
      <c r="ACN390" s="71"/>
      <c r="ACO390" s="71"/>
      <c r="ACP390" s="71"/>
      <c r="ACQ390" s="71"/>
      <c r="ACR390" s="71"/>
      <c r="ACS390" s="71"/>
      <c r="ACT390" s="71"/>
      <c r="ACU390" s="71"/>
      <c r="ACV390" s="71"/>
      <c r="ACW390" s="71"/>
      <c r="ACX390" s="71"/>
      <c r="ACY390" s="71"/>
      <c r="ACZ390" s="71"/>
      <c r="ADA390" s="71"/>
      <c r="ADB390" s="71"/>
      <c r="ADC390" s="71"/>
      <c r="ADD390" s="71"/>
      <c r="ADE390" s="71"/>
      <c r="ADF390" s="71"/>
      <c r="ADG390" s="71"/>
      <c r="ADH390" s="71"/>
      <c r="ADI390" s="71"/>
      <c r="ADJ390" s="71"/>
      <c r="ADK390" s="71"/>
      <c r="ADL390" s="71"/>
      <c r="ADM390" s="71"/>
      <c r="ADN390" s="71"/>
      <c r="ADO390" s="71"/>
      <c r="ADP390" s="71"/>
      <c r="ADQ390" s="71"/>
      <c r="ADR390" s="71"/>
      <c r="ADS390" s="71"/>
      <c r="ADT390" s="71"/>
      <c r="ADU390" s="71"/>
      <c r="ADV390" s="71"/>
      <c r="ADW390" s="71"/>
      <c r="ADX390" s="71"/>
      <c r="ADY390" s="71"/>
      <c r="ADZ390" s="71"/>
      <c r="AEA390" s="71"/>
      <c r="AEB390" s="71"/>
      <c r="AEC390" s="71"/>
      <c r="AED390" s="71"/>
      <c r="AEE390" s="71"/>
      <c r="AEF390" s="71"/>
      <c r="AEG390" s="71"/>
      <c r="AEH390" s="71"/>
      <c r="AEI390" s="71"/>
      <c r="AEJ390" s="71"/>
      <c r="AEK390" s="71"/>
      <c r="AEL390" s="71"/>
      <c r="AEM390" s="71"/>
      <c r="AEN390" s="71"/>
      <c r="AEO390" s="71"/>
      <c r="AEP390" s="71"/>
      <c r="AEQ390" s="71"/>
      <c r="AER390" s="71"/>
      <c r="AES390" s="71"/>
      <c r="AET390" s="71"/>
      <c r="AEU390" s="71"/>
      <c r="AEV390" s="71"/>
      <c r="AEW390" s="71"/>
      <c r="AEX390" s="71"/>
      <c r="AEY390" s="71"/>
      <c r="AEZ390" s="71"/>
      <c r="AFA390" s="71"/>
      <c r="AFB390" s="71"/>
      <c r="AFC390" s="71"/>
      <c r="AFD390" s="71"/>
      <c r="AFE390" s="71"/>
      <c r="AFF390" s="71"/>
      <c r="AFG390" s="71"/>
      <c r="AFH390" s="71"/>
      <c r="AFI390" s="71"/>
      <c r="AFJ390" s="71"/>
      <c r="AFK390" s="71"/>
      <c r="AFL390" s="71"/>
      <c r="AFM390" s="71"/>
      <c r="AFN390" s="71"/>
      <c r="AFO390" s="71"/>
      <c r="AFP390" s="71"/>
      <c r="AFQ390" s="71"/>
      <c r="AFR390" s="71"/>
      <c r="AFS390" s="71"/>
      <c r="AFT390" s="71"/>
      <c r="AFU390" s="71"/>
      <c r="AFV390" s="71"/>
      <c r="AFW390" s="71"/>
      <c r="AFX390" s="71"/>
      <c r="AFY390" s="71"/>
      <c r="AFZ390" s="71"/>
      <c r="AGA390" s="71"/>
      <c r="AGB390" s="71"/>
      <c r="AGC390" s="71"/>
      <c r="AGD390" s="71"/>
      <c r="AGE390" s="71"/>
      <c r="AGF390" s="71"/>
      <c r="AGG390" s="71"/>
      <c r="AGH390" s="71"/>
      <c r="AGI390" s="71"/>
      <c r="AGJ390" s="71"/>
      <c r="AGK390" s="71"/>
      <c r="AGL390" s="71"/>
      <c r="AGM390" s="71"/>
      <c r="AGN390" s="71"/>
      <c r="AGO390" s="71"/>
      <c r="AGP390" s="71"/>
      <c r="AGQ390" s="71"/>
      <c r="AGR390" s="71"/>
      <c r="AGS390" s="71"/>
      <c r="AGT390" s="71"/>
      <c r="AGU390" s="71"/>
      <c r="AGV390" s="71"/>
      <c r="AGW390" s="71"/>
      <c r="AGX390" s="71"/>
      <c r="AGY390" s="71"/>
      <c r="AGZ390" s="71"/>
      <c r="AHA390" s="71"/>
      <c r="AHB390" s="71"/>
      <c r="AHC390" s="71"/>
      <c r="AHD390" s="71"/>
      <c r="AHE390" s="71"/>
      <c r="AHF390" s="71"/>
      <c r="AHG390" s="71"/>
      <c r="AHH390" s="71"/>
      <c r="AHI390" s="71"/>
      <c r="AHJ390" s="71"/>
      <c r="AHK390" s="71"/>
      <c r="AHL390" s="71"/>
      <c r="AHM390" s="71"/>
      <c r="AHN390" s="71"/>
      <c r="AHO390" s="71"/>
      <c r="AHP390" s="71"/>
      <c r="AHQ390" s="71"/>
      <c r="AHR390" s="71"/>
      <c r="AHS390" s="71"/>
      <c r="AHT390" s="71"/>
      <c r="AHU390" s="71"/>
      <c r="AHV390" s="71"/>
      <c r="AHW390" s="71"/>
      <c r="AHX390" s="71"/>
      <c r="AHY390" s="71"/>
      <c r="AHZ390" s="71"/>
      <c r="AIA390" s="71"/>
      <c r="AIB390" s="71"/>
      <c r="AIC390" s="71"/>
      <c r="AID390" s="71"/>
      <c r="AIE390" s="71"/>
      <c r="AIF390" s="71"/>
      <c r="AIG390" s="71"/>
      <c r="AIH390" s="71"/>
      <c r="AII390" s="71"/>
      <c r="AIJ390" s="71"/>
      <c r="AIK390" s="71"/>
      <c r="AIL390" s="71"/>
      <c r="AIM390" s="71"/>
      <c r="AIN390" s="71"/>
      <c r="AIO390" s="71"/>
      <c r="AIP390" s="71"/>
      <c r="AIQ390" s="71"/>
      <c r="AIR390" s="71"/>
      <c r="AIS390" s="71"/>
      <c r="AIT390" s="71"/>
      <c r="AIU390" s="71"/>
      <c r="AIV390" s="71"/>
      <c r="AIW390" s="71"/>
      <c r="AIX390" s="71"/>
      <c r="AIY390" s="71"/>
      <c r="AIZ390" s="71"/>
      <c r="AJA390" s="71"/>
      <c r="AJB390" s="71"/>
      <c r="AJC390" s="71"/>
      <c r="AJD390" s="71"/>
      <c r="AJE390" s="71"/>
      <c r="AJF390" s="71"/>
      <c r="AJG390" s="71"/>
      <c r="AJH390" s="71"/>
      <c r="AJI390" s="71"/>
      <c r="AJJ390" s="71"/>
      <c r="AJK390" s="71"/>
      <c r="AJL390" s="71"/>
      <c r="AJM390" s="71"/>
      <c r="AJN390" s="71"/>
      <c r="AJO390" s="71"/>
      <c r="AJP390" s="71"/>
      <c r="AJQ390" s="71"/>
      <c r="AJR390" s="71"/>
      <c r="AJS390" s="71"/>
      <c r="AJT390" s="71"/>
      <c r="AJU390" s="71"/>
      <c r="AJV390" s="71"/>
      <c r="AJW390" s="71"/>
      <c r="AJX390" s="71"/>
      <c r="AJY390" s="71"/>
      <c r="AJZ390" s="71"/>
      <c r="AKA390" s="71"/>
      <c r="AKB390" s="71"/>
      <c r="AKC390" s="71"/>
      <c r="AKD390" s="71"/>
      <c r="AKE390" s="71"/>
      <c r="AKF390" s="71"/>
      <c r="AKG390" s="71"/>
      <c r="AKH390" s="71"/>
      <c r="AKI390" s="71"/>
      <c r="AKJ390" s="71"/>
      <c r="AKK390" s="71"/>
      <c r="AKL390" s="71"/>
      <c r="AKM390" s="71"/>
      <c r="AKN390" s="71"/>
      <c r="AKO390" s="71"/>
      <c r="AKP390" s="71"/>
      <c r="AKQ390" s="71"/>
      <c r="AKR390" s="71"/>
      <c r="AKS390" s="71"/>
      <c r="AKT390" s="71"/>
      <c r="AKU390" s="71"/>
      <c r="AKV390" s="71"/>
      <c r="AKW390" s="71"/>
      <c r="AKX390" s="71"/>
      <c r="AKY390" s="71"/>
      <c r="AKZ390" s="71"/>
      <c r="ALA390" s="71"/>
      <c r="ALB390" s="71"/>
      <c r="ALC390" s="71"/>
      <c r="ALD390" s="71"/>
      <c r="ALE390" s="71"/>
      <c r="ALF390" s="71"/>
      <c r="ALG390" s="71"/>
      <c r="ALH390" s="71"/>
      <c r="ALI390" s="71"/>
      <c r="ALJ390" s="71"/>
      <c r="ALK390" s="71"/>
      <c r="ALL390" s="71"/>
      <c r="ALM390" s="71"/>
      <c r="ALN390" s="71"/>
      <c r="ALO390" s="71"/>
      <c r="ALP390" s="71"/>
      <c r="ALQ390" s="71"/>
      <c r="ALR390" s="71"/>
      <c r="ALS390" s="71"/>
      <c r="ALT390" s="71"/>
      <c r="ALU390" s="71"/>
      <c r="ALV390" s="71"/>
      <c r="ALW390" s="71"/>
      <c r="ALX390" s="71"/>
      <c r="ALY390" s="71"/>
      <c r="ALZ390" s="71"/>
      <c r="AMA390" s="71"/>
      <c r="AMB390" s="71"/>
      <c r="AMC390" s="71"/>
      <c r="AMD390" s="71"/>
      <c r="AME390" s="71"/>
      <c r="AMF390" s="71"/>
      <c r="AMG390" s="71"/>
    </row>
    <row r="391" customFormat="false" ht="15" hidden="false" customHeight="false" outlineLevel="0" collapsed="false">
      <c r="A391" s="36" t="s">
        <v>184</v>
      </c>
      <c r="B391" s="68"/>
      <c r="C391" s="48" t="n">
        <f aca="false">IF(F391=F390,C390,IF(F391=(F390+10),C390,(C390+10)))</f>
        <v>760</v>
      </c>
      <c r="D391" s="69" t="s">
        <v>276</v>
      </c>
      <c r="E391" s="50" t="n">
        <f aca="false">IF(C390=C391,IF(AND(I391&lt;&gt;"M",I391&lt;&gt;"m-up"),E390+10,E390),10)</f>
        <v>10</v>
      </c>
      <c r="F391" s="70" t="n">
        <f aca="false">O391+(N391*60)+(M391*3600)</f>
        <v>42595</v>
      </c>
      <c r="G391" s="70" t="str">
        <f aca="false">CONCATENATE(J391,K391,L391)</f>
        <v>20171112</v>
      </c>
      <c r="H391" s="70" t="n">
        <v>5</v>
      </c>
      <c r="I391" s="70" t="s">
        <v>0</v>
      </c>
      <c r="J391" s="70" t="n">
        <v>2017</v>
      </c>
      <c r="K391" s="70" t="n">
        <v>11</v>
      </c>
      <c r="L391" s="70" t="n">
        <v>12</v>
      </c>
      <c r="M391" s="70" t="n">
        <v>11</v>
      </c>
      <c r="N391" s="70" t="n">
        <v>49</v>
      </c>
      <c r="O391" s="70" t="n">
        <v>55</v>
      </c>
      <c r="P391" s="70" t="n">
        <v>999</v>
      </c>
      <c r="Q391" s="70" t="n">
        <v>1</v>
      </c>
      <c r="R391" s="70" t="s">
        <v>1</v>
      </c>
      <c r="S391" s="70" t="s">
        <v>2</v>
      </c>
      <c r="T391" s="70"/>
      <c r="U391" s="71"/>
      <c r="WH391" s="71"/>
      <c r="WI391" s="71"/>
      <c r="WJ391" s="71"/>
      <c r="WK391" s="71"/>
      <c r="WL391" s="71"/>
      <c r="WM391" s="71"/>
      <c r="WN391" s="71"/>
      <c r="WO391" s="71"/>
      <c r="WP391" s="71"/>
      <c r="WQ391" s="71"/>
      <c r="WR391" s="71"/>
      <c r="WS391" s="71"/>
      <c r="WT391" s="71"/>
      <c r="WU391" s="71"/>
      <c r="WV391" s="71"/>
      <c r="WW391" s="71"/>
      <c r="WX391" s="71"/>
      <c r="WY391" s="71"/>
      <c r="WZ391" s="71"/>
      <c r="XA391" s="71"/>
      <c r="XB391" s="71"/>
      <c r="XC391" s="71"/>
      <c r="XD391" s="71"/>
      <c r="XE391" s="71"/>
      <c r="XF391" s="71"/>
      <c r="XG391" s="71"/>
      <c r="XH391" s="71"/>
      <c r="XI391" s="71"/>
      <c r="XJ391" s="71"/>
      <c r="XK391" s="71"/>
      <c r="XL391" s="71"/>
      <c r="XM391" s="71"/>
      <c r="XN391" s="71"/>
      <c r="XO391" s="71"/>
      <c r="XP391" s="71"/>
      <c r="XQ391" s="71"/>
      <c r="XR391" s="71"/>
      <c r="XS391" s="71"/>
      <c r="XT391" s="71"/>
      <c r="XU391" s="71"/>
      <c r="XV391" s="71"/>
      <c r="XW391" s="71"/>
      <c r="XX391" s="71"/>
      <c r="XY391" s="71"/>
      <c r="XZ391" s="71"/>
      <c r="YA391" s="71"/>
      <c r="YB391" s="71"/>
      <c r="YC391" s="71"/>
      <c r="YD391" s="71"/>
      <c r="YE391" s="71"/>
      <c r="YF391" s="71"/>
      <c r="YG391" s="71"/>
      <c r="YH391" s="71"/>
      <c r="YI391" s="71"/>
      <c r="YJ391" s="71"/>
      <c r="YK391" s="71"/>
      <c r="YL391" s="71"/>
      <c r="YM391" s="71"/>
      <c r="YN391" s="71"/>
      <c r="YO391" s="71"/>
      <c r="YP391" s="71"/>
      <c r="YQ391" s="71"/>
      <c r="YR391" s="71"/>
      <c r="YS391" s="71"/>
      <c r="YT391" s="71"/>
      <c r="YU391" s="71"/>
      <c r="YV391" s="71"/>
      <c r="YW391" s="71"/>
      <c r="YX391" s="71"/>
      <c r="YY391" s="71"/>
      <c r="YZ391" s="71"/>
      <c r="ZA391" s="71"/>
      <c r="ZB391" s="71"/>
      <c r="ZC391" s="71"/>
      <c r="ZD391" s="71"/>
      <c r="ZE391" s="71"/>
      <c r="ZF391" s="71"/>
      <c r="ZG391" s="71"/>
      <c r="ZH391" s="71"/>
      <c r="ZI391" s="71"/>
      <c r="ZJ391" s="71"/>
      <c r="ZK391" s="71"/>
      <c r="ZL391" s="71"/>
      <c r="ZM391" s="71"/>
      <c r="ZN391" s="71"/>
      <c r="ZO391" s="71"/>
      <c r="ZP391" s="71"/>
      <c r="ZQ391" s="71"/>
      <c r="ZR391" s="71"/>
      <c r="ZS391" s="71"/>
      <c r="ZT391" s="71"/>
      <c r="ZU391" s="71"/>
      <c r="ZV391" s="71"/>
      <c r="ZW391" s="71"/>
      <c r="ZX391" s="71"/>
      <c r="ZY391" s="71"/>
      <c r="ZZ391" s="71"/>
      <c r="AAA391" s="71"/>
      <c r="AAB391" s="71"/>
      <c r="AAC391" s="71"/>
      <c r="AAD391" s="71"/>
      <c r="AAE391" s="71"/>
      <c r="AAF391" s="71"/>
      <c r="AAG391" s="71"/>
      <c r="AAH391" s="71"/>
      <c r="AAI391" s="71"/>
      <c r="AAJ391" s="71"/>
      <c r="AAK391" s="71"/>
      <c r="AAL391" s="71"/>
      <c r="AAM391" s="71"/>
      <c r="AAN391" s="71"/>
      <c r="AAO391" s="71"/>
      <c r="AAP391" s="71"/>
      <c r="AAQ391" s="71"/>
      <c r="AAR391" s="71"/>
      <c r="AAS391" s="71"/>
      <c r="AAT391" s="71"/>
      <c r="AAU391" s="71"/>
      <c r="AAV391" s="71"/>
      <c r="AAW391" s="71"/>
      <c r="AAX391" s="71"/>
      <c r="AAY391" s="71"/>
      <c r="AAZ391" s="71"/>
      <c r="ABA391" s="71"/>
      <c r="ABB391" s="71"/>
      <c r="ABC391" s="71"/>
      <c r="ABD391" s="71"/>
      <c r="ABE391" s="71"/>
      <c r="ABF391" s="71"/>
      <c r="ABG391" s="71"/>
      <c r="ABH391" s="71"/>
      <c r="ABI391" s="71"/>
      <c r="ABJ391" s="71"/>
      <c r="ABK391" s="71"/>
      <c r="ABL391" s="71"/>
      <c r="ABM391" s="71"/>
      <c r="ABN391" s="71"/>
      <c r="ABO391" s="71"/>
      <c r="ABP391" s="71"/>
      <c r="ABQ391" s="71"/>
      <c r="ABR391" s="71"/>
      <c r="ABS391" s="71"/>
      <c r="ABT391" s="71"/>
      <c r="ABU391" s="71"/>
      <c r="ABV391" s="71"/>
      <c r="ABW391" s="71"/>
      <c r="ABX391" s="71"/>
      <c r="ABY391" s="71"/>
      <c r="ABZ391" s="71"/>
      <c r="ACA391" s="71"/>
      <c r="ACB391" s="71"/>
      <c r="ACC391" s="71"/>
      <c r="ACD391" s="71"/>
      <c r="ACE391" s="71"/>
      <c r="ACF391" s="71"/>
      <c r="ACG391" s="71"/>
      <c r="ACH391" s="71"/>
      <c r="ACI391" s="71"/>
      <c r="ACJ391" s="71"/>
      <c r="ACK391" s="71"/>
      <c r="ACL391" s="71"/>
      <c r="ACM391" s="71"/>
      <c r="ACN391" s="71"/>
      <c r="ACO391" s="71"/>
      <c r="ACP391" s="71"/>
      <c r="ACQ391" s="71"/>
      <c r="ACR391" s="71"/>
      <c r="ACS391" s="71"/>
      <c r="ACT391" s="71"/>
      <c r="ACU391" s="71"/>
      <c r="ACV391" s="71"/>
      <c r="ACW391" s="71"/>
      <c r="ACX391" s="71"/>
      <c r="ACY391" s="71"/>
      <c r="ACZ391" s="71"/>
      <c r="ADA391" s="71"/>
      <c r="ADB391" s="71"/>
      <c r="ADC391" s="71"/>
      <c r="ADD391" s="71"/>
      <c r="ADE391" s="71"/>
      <c r="ADF391" s="71"/>
      <c r="ADG391" s="71"/>
      <c r="ADH391" s="71"/>
      <c r="ADI391" s="71"/>
      <c r="ADJ391" s="71"/>
      <c r="ADK391" s="71"/>
      <c r="ADL391" s="71"/>
      <c r="ADM391" s="71"/>
      <c r="ADN391" s="71"/>
      <c r="ADO391" s="71"/>
      <c r="ADP391" s="71"/>
      <c r="ADQ391" s="71"/>
      <c r="ADR391" s="71"/>
      <c r="ADS391" s="71"/>
      <c r="ADT391" s="71"/>
      <c r="ADU391" s="71"/>
      <c r="ADV391" s="71"/>
      <c r="ADW391" s="71"/>
      <c r="ADX391" s="71"/>
      <c r="ADY391" s="71"/>
      <c r="ADZ391" s="71"/>
      <c r="AEA391" s="71"/>
      <c r="AEB391" s="71"/>
      <c r="AEC391" s="71"/>
      <c r="AED391" s="71"/>
      <c r="AEE391" s="71"/>
      <c r="AEF391" s="71"/>
      <c r="AEG391" s="71"/>
      <c r="AEH391" s="71"/>
      <c r="AEI391" s="71"/>
      <c r="AEJ391" s="71"/>
      <c r="AEK391" s="71"/>
      <c r="AEL391" s="71"/>
      <c r="AEM391" s="71"/>
      <c r="AEN391" s="71"/>
      <c r="AEO391" s="71"/>
      <c r="AEP391" s="71"/>
      <c r="AEQ391" s="71"/>
      <c r="AER391" s="71"/>
      <c r="AES391" s="71"/>
      <c r="AET391" s="71"/>
      <c r="AEU391" s="71"/>
      <c r="AEV391" s="71"/>
      <c r="AEW391" s="71"/>
      <c r="AEX391" s="71"/>
      <c r="AEY391" s="71"/>
      <c r="AEZ391" s="71"/>
      <c r="AFA391" s="71"/>
      <c r="AFB391" s="71"/>
      <c r="AFC391" s="71"/>
      <c r="AFD391" s="71"/>
      <c r="AFE391" s="71"/>
      <c r="AFF391" s="71"/>
      <c r="AFG391" s="71"/>
      <c r="AFH391" s="71"/>
      <c r="AFI391" s="71"/>
      <c r="AFJ391" s="71"/>
      <c r="AFK391" s="71"/>
      <c r="AFL391" s="71"/>
      <c r="AFM391" s="71"/>
      <c r="AFN391" s="71"/>
      <c r="AFO391" s="71"/>
      <c r="AFP391" s="71"/>
      <c r="AFQ391" s="71"/>
      <c r="AFR391" s="71"/>
      <c r="AFS391" s="71"/>
      <c r="AFT391" s="71"/>
      <c r="AFU391" s="71"/>
      <c r="AFV391" s="71"/>
      <c r="AFW391" s="71"/>
      <c r="AFX391" s="71"/>
      <c r="AFY391" s="71"/>
      <c r="AFZ391" s="71"/>
      <c r="AGA391" s="71"/>
      <c r="AGB391" s="71"/>
      <c r="AGC391" s="71"/>
      <c r="AGD391" s="71"/>
      <c r="AGE391" s="71"/>
      <c r="AGF391" s="71"/>
      <c r="AGG391" s="71"/>
      <c r="AGH391" s="71"/>
      <c r="AGI391" s="71"/>
      <c r="AGJ391" s="71"/>
      <c r="AGK391" s="71"/>
      <c r="AGL391" s="71"/>
      <c r="AGM391" s="71"/>
      <c r="AGN391" s="71"/>
      <c r="AGO391" s="71"/>
      <c r="AGP391" s="71"/>
      <c r="AGQ391" s="71"/>
      <c r="AGR391" s="71"/>
      <c r="AGS391" s="71"/>
      <c r="AGT391" s="71"/>
      <c r="AGU391" s="71"/>
      <c r="AGV391" s="71"/>
      <c r="AGW391" s="71"/>
      <c r="AGX391" s="71"/>
      <c r="AGY391" s="71"/>
      <c r="AGZ391" s="71"/>
      <c r="AHA391" s="71"/>
      <c r="AHB391" s="71"/>
      <c r="AHC391" s="71"/>
      <c r="AHD391" s="71"/>
      <c r="AHE391" s="71"/>
      <c r="AHF391" s="71"/>
      <c r="AHG391" s="71"/>
      <c r="AHH391" s="71"/>
      <c r="AHI391" s="71"/>
      <c r="AHJ391" s="71"/>
      <c r="AHK391" s="71"/>
      <c r="AHL391" s="71"/>
      <c r="AHM391" s="71"/>
      <c r="AHN391" s="71"/>
      <c r="AHO391" s="71"/>
      <c r="AHP391" s="71"/>
      <c r="AHQ391" s="71"/>
      <c r="AHR391" s="71"/>
      <c r="AHS391" s="71"/>
      <c r="AHT391" s="71"/>
      <c r="AHU391" s="71"/>
      <c r="AHV391" s="71"/>
      <c r="AHW391" s="71"/>
      <c r="AHX391" s="71"/>
      <c r="AHY391" s="71"/>
      <c r="AHZ391" s="71"/>
      <c r="AIA391" s="71"/>
      <c r="AIB391" s="71"/>
      <c r="AIC391" s="71"/>
      <c r="AID391" s="71"/>
      <c r="AIE391" s="71"/>
      <c r="AIF391" s="71"/>
      <c r="AIG391" s="71"/>
      <c r="AIH391" s="71"/>
      <c r="AII391" s="71"/>
      <c r="AIJ391" s="71"/>
      <c r="AIK391" s="71"/>
      <c r="AIL391" s="71"/>
      <c r="AIM391" s="71"/>
      <c r="AIN391" s="71"/>
      <c r="AIO391" s="71"/>
      <c r="AIP391" s="71"/>
      <c r="AIQ391" s="71"/>
      <c r="AIR391" s="71"/>
      <c r="AIS391" s="71"/>
      <c r="AIT391" s="71"/>
      <c r="AIU391" s="71"/>
      <c r="AIV391" s="71"/>
      <c r="AIW391" s="71"/>
      <c r="AIX391" s="71"/>
      <c r="AIY391" s="71"/>
      <c r="AIZ391" s="71"/>
      <c r="AJA391" s="71"/>
      <c r="AJB391" s="71"/>
      <c r="AJC391" s="71"/>
      <c r="AJD391" s="71"/>
      <c r="AJE391" s="71"/>
      <c r="AJF391" s="71"/>
      <c r="AJG391" s="71"/>
      <c r="AJH391" s="71"/>
      <c r="AJI391" s="71"/>
      <c r="AJJ391" s="71"/>
      <c r="AJK391" s="71"/>
      <c r="AJL391" s="71"/>
      <c r="AJM391" s="71"/>
      <c r="AJN391" s="71"/>
      <c r="AJO391" s="71"/>
      <c r="AJP391" s="71"/>
      <c r="AJQ391" s="71"/>
      <c r="AJR391" s="71"/>
      <c r="AJS391" s="71"/>
      <c r="AJT391" s="71"/>
      <c r="AJU391" s="71"/>
      <c r="AJV391" s="71"/>
      <c r="AJW391" s="71"/>
      <c r="AJX391" s="71"/>
      <c r="AJY391" s="71"/>
      <c r="AJZ391" s="71"/>
      <c r="AKA391" s="71"/>
      <c r="AKB391" s="71"/>
      <c r="AKC391" s="71"/>
      <c r="AKD391" s="71"/>
      <c r="AKE391" s="71"/>
      <c r="AKF391" s="71"/>
      <c r="AKG391" s="71"/>
      <c r="AKH391" s="71"/>
      <c r="AKI391" s="71"/>
      <c r="AKJ391" s="71"/>
      <c r="AKK391" s="71"/>
      <c r="AKL391" s="71"/>
      <c r="AKM391" s="71"/>
      <c r="AKN391" s="71"/>
      <c r="AKO391" s="71"/>
      <c r="AKP391" s="71"/>
      <c r="AKQ391" s="71"/>
      <c r="AKR391" s="71"/>
      <c r="AKS391" s="71"/>
      <c r="AKT391" s="71"/>
      <c r="AKU391" s="71"/>
      <c r="AKV391" s="71"/>
      <c r="AKW391" s="71"/>
      <c r="AKX391" s="71"/>
      <c r="AKY391" s="71"/>
      <c r="AKZ391" s="71"/>
      <c r="ALA391" s="71"/>
      <c r="ALB391" s="71"/>
      <c r="ALC391" s="71"/>
      <c r="ALD391" s="71"/>
      <c r="ALE391" s="71"/>
      <c r="ALF391" s="71"/>
      <c r="ALG391" s="71"/>
      <c r="ALH391" s="71"/>
      <c r="ALI391" s="71"/>
      <c r="ALJ391" s="71"/>
      <c r="ALK391" s="71"/>
      <c r="ALL391" s="71"/>
      <c r="ALM391" s="71"/>
      <c r="ALN391" s="71"/>
      <c r="ALO391" s="71"/>
      <c r="ALP391" s="71"/>
      <c r="ALQ391" s="71"/>
      <c r="ALR391" s="71"/>
      <c r="ALS391" s="71"/>
      <c r="ALT391" s="71"/>
      <c r="ALU391" s="71"/>
      <c r="ALV391" s="71"/>
      <c r="ALW391" s="71"/>
      <c r="ALX391" s="71"/>
      <c r="ALY391" s="71"/>
      <c r="ALZ391" s="71"/>
      <c r="AMA391" s="71"/>
      <c r="AMB391" s="71"/>
      <c r="AMC391" s="71"/>
      <c r="AMD391" s="71"/>
      <c r="AME391" s="71"/>
      <c r="AMF391" s="71"/>
      <c r="AMG391" s="71"/>
    </row>
    <row r="392" customFormat="false" ht="15" hidden="false" customHeight="false" outlineLevel="0" collapsed="false">
      <c r="A392" s="36" t="s">
        <v>184</v>
      </c>
      <c r="C392" s="48" t="n">
        <f aca="false">IF(F392=F391,C391,IF(F392=(F391+10),C391,(C391+10)))</f>
        <v>770</v>
      </c>
      <c r="D392" s="38" t="s">
        <v>276</v>
      </c>
      <c r="E392" s="50" t="n">
        <v>20</v>
      </c>
      <c r="F392" s="39" t="n">
        <f aca="false">O392+(N392*60)+(M392*3600)</f>
        <v>42596</v>
      </c>
      <c r="G392" s="39" t="str">
        <f aca="false">CONCATENATE(J392,K392,L392)</f>
        <v>20171112</v>
      </c>
      <c r="H392" s="39" t="n">
        <v>3</v>
      </c>
      <c r="I392" s="39" t="s">
        <v>0</v>
      </c>
      <c r="J392" s="39" t="n">
        <v>2017</v>
      </c>
      <c r="K392" s="39" t="n">
        <v>11</v>
      </c>
      <c r="L392" s="39" t="n">
        <v>12</v>
      </c>
      <c r="M392" s="39" t="n">
        <v>11</v>
      </c>
      <c r="N392" s="39" t="n">
        <v>49</v>
      </c>
      <c r="O392" s="39" t="n">
        <v>56</v>
      </c>
      <c r="P392" s="39" t="n">
        <v>57</v>
      </c>
      <c r="Q392" s="39" t="n">
        <v>1</v>
      </c>
      <c r="R392" s="39" t="s">
        <v>1</v>
      </c>
      <c r="S392" s="39" t="s">
        <v>2</v>
      </c>
    </row>
    <row r="393" customFormat="false" ht="15" hidden="false" customHeight="false" outlineLevel="0" collapsed="false">
      <c r="A393" s="36" t="s">
        <v>184</v>
      </c>
      <c r="C393" s="48" t="n">
        <f aca="false">IF(F393=F392,C392,IF(F393=(F392+10),C392,(C392+10)))</f>
        <v>770</v>
      </c>
      <c r="D393" s="38" t="s">
        <v>276</v>
      </c>
      <c r="E393" s="50" t="n">
        <f aca="false">IF(C392=C393,IF(AND(I393&lt;&gt;"M",I393&lt;&gt;"m-up"),E392+10,E392),10)</f>
        <v>30</v>
      </c>
      <c r="F393" s="39" t="n">
        <f aca="false">O393+(N393*60)+(M393*3600)</f>
        <v>42596</v>
      </c>
      <c r="G393" s="39" t="str">
        <f aca="false">CONCATENATE(J393,K393,L393)</f>
        <v>20171112</v>
      </c>
      <c r="H393" s="39" t="n">
        <f aca="false">110-107</f>
        <v>3</v>
      </c>
      <c r="I393" s="39" t="s">
        <v>0</v>
      </c>
      <c r="J393" s="39" t="n">
        <v>2017</v>
      </c>
      <c r="K393" s="39" t="n">
        <v>11</v>
      </c>
      <c r="L393" s="39" t="n">
        <v>12</v>
      </c>
      <c r="M393" s="39" t="n">
        <v>11</v>
      </c>
      <c r="N393" s="39" t="n">
        <v>49</v>
      </c>
      <c r="O393" s="39" t="n">
        <v>56</v>
      </c>
      <c r="P393" s="39" t="n">
        <v>108</v>
      </c>
      <c r="Q393" s="39" t="n">
        <v>1</v>
      </c>
      <c r="R393" s="39" t="s">
        <v>1</v>
      </c>
      <c r="S393" s="39" t="s">
        <v>2</v>
      </c>
    </row>
    <row r="394" customFormat="false" ht="15" hidden="false" customHeight="false" outlineLevel="0" collapsed="false">
      <c r="A394" s="36" t="s">
        <v>184</v>
      </c>
      <c r="C394" s="48" t="n">
        <f aca="false">IF(F394=F393,C393,IF(F394=(F393+10),C393,(C393+10)))</f>
        <v>770</v>
      </c>
      <c r="D394" s="38" t="s">
        <v>276</v>
      </c>
      <c r="E394" s="50" t="n">
        <f aca="false">IF(C393=C394,IF(AND(I394&lt;&gt;"M",I394&lt;&gt;"m-up"),E393+10,E393),10)</f>
        <v>40</v>
      </c>
      <c r="F394" s="39" t="n">
        <f aca="false">O394+(N394*60)+(M394*3600)</f>
        <v>42596</v>
      </c>
      <c r="G394" s="39" t="str">
        <f aca="false">CONCATENATE(J394,K394,L394)</f>
        <v>20171112</v>
      </c>
      <c r="H394" s="39" t="n">
        <f aca="false">164-162</f>
        <v>2</v>
      </c>
      <c r="I394" s="39" t="s">
        <v>0</v>
      </c>
      <c r="J394" s="39" t="n">
        <v>2017</v>
      </c>
      <c r="K394" s="39" t="n">
        <v>11</v>
      </c>
      <c r="L394" s="39" t="n">
        <v>12</v>
      </c>
      <c r="M394" s="39" t="n">
        <v>11</v>
      </c>
      <c r="N394" s="39" t="n">
        <v>49</v>
      </c>
      <c r="O394" s="39" t="n">
        <v>56</v>
      </c>
      <c r="P394" s="39" t="n">
        <v>162</v>
      </c>
      <c r="Q394" s="39" t="n">
        <v>1</v>
      </c>
      <c r="R394" s="39" t="s">
        <v>1</v>
      </c>
      <c r="S394" s="39" t="s">
        <v>2</v>
      </c>
    </row>
    <row r="395" customFormat="false" ht="15" hidden="false" customHeight="false" outlineLevel="0" collapsed="false">
      <c r="A395" s="36" t="s">
        <v>184</v>
      </c>
      <c r="C395" s="48" t="n">
        <f aca="false">IF(F395=F394,C394,IF(F395=(F394+10),C394,(C394+10)))</f>
        <v>770</v>
      </c>
      <c r="D395" s="38" t="s">
        <v>276</v>
      </c>
      <c r="E395" s="50" t="n">
        <f aca="false">IF(C394=C395,IF(AND(I395&lt;&gt;"M",I395&lt;&gt;"m-up"),E394+10,E394),10)</f>
        <v>50</v>
      </c>
      <c r="F395" s="39" t="n">
        <f aca="false">O395+(N395*60)+(M395*3600)</f>
        <v>42596</v>
      </c>
      <c r="G395" s="39" t="str">
        <f aca="false">CONCATENATE(J395,K395,L395)</f>
        <v>20171112</v>
      </c>
      <c r="H395" s="39" t="n">
        <f aca="false">258-253</f>
        <v>5</v>
      </c>
      <c r="I395" s="39" t="s">
        <v>0</v>
      </c>
      <c r="J395" s="39" t="n">
        <v>2017</v>
      </c>
      <c r="K395" s="39" t="n">
        <v>11</v>
      </c>
      <c r="L395" s="39" t="n">
        <v>12</v>
      </c>
      <c r="M395" s="39" t="n">
        <v>11</v>
      </c>
      <c r="N395" s="39" t="n">
        <v>49</v>
      </c>
      <c r="O395" s="39" t="n">
        <v>56</v>
      </c>
      <c r="P395" s="39" t="n">
        <v>253</v>
      </c>
      <c r="Q395" s="39" t="n">
        <v>1</v>
      </c>
      <c r="R395" s="39" t="s">
        <v>1</v>
      </c>
      <c r="S395" s="39" t="s">
        <v>2</v>
      </c>
    </row>
    <row r="396" customFormat="false" ht="15" hidden="false" customHeight="false" outlineLevel="0" collapsed="false">
      <c r="A396" s="36" t="s">
        <v>184</v>
      </c>
      <c r="C396" s="48" t="n">
        <f aca="false">IF(F396=F395,C395,IF(F396=(F395+10),C395,(C395+10)))</f>
        <v>770</v>
      </c>
      <c r="D396" s="38" t="s">
        <v>276</v>
      </c>
      <c r="E396" s="50" t="n">
        <f aca="false">IF(C395=C396,IF(AND(I396&lt;&gt;"M",I396&lt;&gt;"m-up"),E395+10,E395),10)</f>
        <v>60</v>
      </c>
      <c r="F396" s="39" t="n">
        <f aca="false">O396+(N396*60)+(M396*3600)</f>
        <v>42596</v>
      </c>
      <c r="G396" s="39" t="str">
        <f aca="false">CONCATENATE(J396,K396,L396)</f>
        <v>20171112</v>
      </c>
      <c r="H396" s="39" t="n">
        <f aca="false">349-347</f>
        <v>2</v>
      </c>
      <c r="I396" s="39" t="s">
        <v>0</v>
      </c>
      <c r="J396" s="39" t="n">
        <v>2017</v>
      </c>
      <c r="K396" s="39" t="n">
        <v>11</v>
      </c>
      <c r="L396" s="39" t="n">
        <v>12</v>
      </c>
      <c r="M396" s="39" t="n">
        <v>11</v>
      </c>
      <c r="N396" s="39" t="n">
        <v>49</v>
      </c>
      <c r="O396" s="39" t="n">
        <v>56</v>
      </c>
      <c r="P396" s="39" t="n">
        <v>347</v>
      </c>
      <c r="Q396" s="39" t="n">
        <v>1</v>
      </c>
      <c r="R396" s="39" t="s">
        <v>1</v>
      </c>
      <c r="S396" s="39" t="s">
        <v>2</v>
      </c>
    </row>
    <row r="397" customFormat="false" ht="15" hidden="false" customHeight="false" outlineLevel="0" collapsed="false">
      <c r="A397" s="36" t="s">
        <v>184</v>
      </c>
      <c r="C397" s="48" t="n">
        <f aca="false">IF(F397=F396,C396,IF(F397=(F396+10),C396,(C396+10)))</f>
        <v>770</v>
      </c>
      <c r="D397" s="38" t="s">
        <v>276</v>
      </c>
      <c r="E397" s="50" t="n">
        <f aca="false">IF(C396=C397,IF(AND(I397&lt;&gt;"M",I397&lt;&gt;"m-up"),E396+10,E396),10)</f>
        <v>70</v>
      </c>
      <c r="F397" s="39" t="n">
        <f aca="false">O397+(N397*60)+(M397*3600)</f>
        <v>42596</v>
      </c>
      <c r="G397" s="39" t="str">
        <f aca="false">CONCATENATE(J397,K397,L397)</f>
        <v>20171112</v>
      </c>
      <c r="H397" s="39" t="n">
        <v>2</v>
      </c>
      <c r="I397" s="39" t="s">
        <v>0</v>
      </c>
      <c r="J397" s="39" t="n">
        <v>2017</v>
      </c>
      <c r="K397" s="39" t="n">
        <v>11</v>
      </c>
      <c r="L397" s="39" t="n">
        <v>12</v>
      </c>
      <c r="M397" s="39" t="n">
        <v>11</v>
      </c>
      <c r="N397" s="39" t="n">
        <v>49</v>
      </c>
      <c r="O397" s="39" t="n">
        <v>56</v>
      </c>
      <c r="P397" s="39" t="n">
        <v>391</v>
      </c>
      <c r="Q397" s="39" t="n">
        <v>1</v>
      </c>
      <c r="R397" s="39" t="s">
        <v>1</v>
      </c>
      <c r="S397" s="39" t="s">
        <v>2</v>
      </c>
    </row>
    <row r="398" customFormat="false" ht="15" hidden="false" customHeight="false" outlineLevel="0" collapsed="false">
      <c r="A398" s="36" t="s">
        <v>184</v>
      </c>
      <c r="B398" s="68"/>
      <c r="C398" s="48" t="n">
        <f aca="false">IF(F398=F397,C397,IF(F398=(F397+10),C397,(C397+10)))</f>
        <v>780</v>
      </c>
      <c r="D398" s="69" t="s">
        <v>277</v>
      </c>
      <c r="E398" s="50" t="n">
        <f aca="false">IF(C397=C398,IF(AND(I398&lt;&gt;"M",I398&lt;&gt;"m-up"),E397+10,E397),10)</f>
        <v>10</v>
      </c>
      <c r="F398" s="70" t="n">
        <f aca="false">O398+(N398*60)+(M398*3600)</f>
        <v>50883</v>
      </c>
      <c r="G398" s="70" t="str">
        <f aca="false">CONCATENATE(J398,K398,L398)</f>
        <v>20171112</v>
      </c>
      <c r="H398" s="70" t="n">
        <v>4</v>
      </c>
      <c r="I398" s="70" t="s">
        <v>0</v>
      </c>
      <c r="J398" s="70" t="n">
        <v>2017</v>
      </c>
      <c r="K398" s="70" t="n">
        <v>11</v>
      </c>
      <c r="L398" s="70" t="n">
        <v>12</v>
      </c>
      <c r="M398" s="70" t="n">
        <v>14</v>
      </c>
      <c r="N398" s="70" t="n">
        <v>8</v>
      </c>
      <c r="O398" s="70" t="n">
        <v>3</v>
      </c>
      <c r="P398" s="70" t="n">
        <v>906</v>
      </c>
      <c r="Q398" s="70" t="n">
        <v>1</v>
      </c>
      <c r="R398" s="70" t="s">
        <v>1</v>
      </c>
      <c r="S398" s="70" t="s">
        <v>2</v>
      </c>
      <c r="T398" s="70"/>
      <c r="U398" s="71"/>
      <c r="WH398" s="71"/>
      <c r="WI398" s="71"/>
      <c r="WJ398" s="71"/>
      <c r="WK398" s="71"/>
      <c r="WL398" s="71"/>
      <c r="WM398" s="71"/>
      <c r="WN398" s="71"/>
      <c r="WO398" s="71"/>
      <c r="WP398" s="71"/>
      <c r="WQ398" s="71"/>
      <c r="WR398" s="71"/>
      <c r="WS398" s="71"/>
      <c r="WT398" s="71"/>
      <c r="WU398" s="71"/>
      <c r="WV398" s="71"/>
      <c r="WW398" s="71"/>
      <c r="WX398" s="71"/>
      <c r="WY398" s="71"/>
      <c r="WZ398" s="71"/>
      <c r="XA398" s="71"/>
      <c r="XB398" s="71"/>
      <c r="XC398" s="71"/>
      <c r="XD398" s="71"/>
      <c r="XE398" s="71"/>
      <c r="XF398" s="71"/>
      <c r="XG398" s="71"/>
      <c r="XH398" s="71"/>
      <c r="XI398" s="71"/>
      <c r="XJ398" s="71"/>
      <c r="XK398" s="71"/>
      <c r="XL398" s="71"/>
      <c r="XM398" s="71"/>
      <c r="XN398" s="71"/>
      <c r="XO398" s="71"/>
      <c r="XP398" s="71"/>
      <c r="XQ398" s="71"/>
      <c r="XR398" s="71"/>
      <c r="XS398" s="71"/>
      <c r="XT398" s="71"/>
      <c r="XU398" s="71"/>
      <c r="XV398" s="71"/>
      <c r="XW398" s="71"/>
      <c r="XX398" s="71"/>
      <c r="XY398" s="71"/>
      <c r="XZ398" s="71"/>
      <c r="YA398" s="71"/>
      <c r="YB398" s="71"/>
      <c r="YC398" s="71"/>
      <c r="YD398" s="71"/>
      <c r="YE398" s="71"/>
      <c r="YF398" s="71"/>
      <c r="YG398" s="71"/>
      <c r="YH398" s="71"/>
      <c r="YI398" s="71"/>
      <c r="YJ398" s="71"/>
      <c r="YK398" s="71"/>
      <c r="YL398" s="71"/>
      <c r="YM398" s="71"/>
      <c r="YN398" s="71"/>
      <c r="YO398" s="71"/>
      <c r="YP398" s="71"/>
      <c r="YQ398" s="71"/>
      <c r="YR398" s="71"/>
      <c r="YS398" s="71"/>
      <c r="YT398" s="71"/>
      <c r="YU398" s="71"/>
      <c r="YV398" s="71"/>
      <c r="YW398" s="71"/>
      <c r="YX398" s="71"/>
      <c r="YY398" s="71"/>
      <c r="YZ398" s="71"/>
      <c r="ZA398" s="71"/>
      <c r="ZB398" s="71"/>
      <c r="ZC398" s="71"/>
      <c r="ZD398" s="71"/>
      <c r="ZE398" s="71"/>
      <c r="ZF398" s="71"/>
      <c r="ZG398" s="71"/>
      <c r="ZH398" s="71"/>
      <c r="ZI398" s="71"/>
      <c r="ZJ398" s="71"/>
      <c r="ZK398" s="71"/>
      <c r="ZL398" s="71"/>
      <c r="ZM398" s="71"/>
      <c r="ZN398" s="71"/>
      <c r="ZO398" s="71"/>
      <c r="ZP398" s="71"/>
      <c r="ZQ398" s="71"/>
      <c r="ZR398" s="71"/>
      <c r="ZS398" s="71"/>
      <c r="ZT398" s="71"/>
      <c r="ZU398" s="71"/>
      <c r="ZV398" s="71"/>
      <c r="ZW398" s="71"/>
      <c r="ZX398" s="71"/>
      <c r="ZY398" s="71"/>
      <c r="ZZ398" s="71"/>
      <c r="AAA398" s="71"/>
      <c r="AAB398" s="71"/>
      <c r="AAC398" s="71"/>
      <c r="AAD398" s="71"/>
      <c r="AAE398" s="71"/>
      <c r="AAF398" s="71"/>
      <c r="AAG398" s="71"/>
      <c r="AAH398" s="71"/>
      <c r="AAI398" s="71"/>
      <c r="AAJ398" s="71"/>
      <c r="AAK398" s="71"/>
      <c r="AAL398" s="71"/>
      <c r="AAM398" s="71"/>
      <c r="AAN398" s="71"/>
      <c r="AAO398" s="71"/>
      <c r="AAP398" s="71"/>
      <c r="AAQ398" s="71"/>
      <c r="AAR398" s="71"/>
      <c r="AAS398" s="71"/>
      <c r="AAT398" s="71"/>
      <c r="AAU398" s="71"/>
      <c r="AAV398" s="71"/>
      <c r="AAW398" s="71"/>
      <c r="AAX398" s="71"/>
      <c r="AAY398" s="71"/>
      <c r="AAZ398" s="71"/>
      <c r="ABA398" s="71"/>
      <c r="ABB398" s="71"/>
      <c r="ABC398" s="71"/>
      <c r="ABD398" s="71"/>
      <c r="ABE398" s="71"/>
      <c r="ABF398" s="71"/>
      <c r="ABG398" s="71"/>
      <c r="ABH398" s="71"/>
      <c r="ABI398" s="71"/>
      <c r="ABJ398" s="71"/>
      <c r="ABK398" s="71"/>
      <c r="ABL398" s="71"/>
      <c r="ABM398" s="71"/>
      <c r="ABN398" s="71"/>
      <c r="ABO398" s="71"/>
      <c r="ABP398" s="71"/>
      <c r="ABQ398" s="71"/>
      <c r="ABR398" s="71"/>
      <c r="ABS398" s="71"/>
      <c r="ABT398" s="71"/>
      <c r="ABU398" s="71"/>
      <c r="ABV398" s="71"/>
      <c r="ABW398" s="71"/>
      <c r="ABX398" s="71"/>
      <c r="ABY398" s="71"/>
      <c r="ABZ398" s="71"/>
      <c r="ACA398" s="71"/>
      <c r="ACB398" s="71"/>
      <c r="ACC398" s="71"/>
      <c r="ACD398" s="71"/>
      <c r="ACE398" s="71"/>
      <c r="ACF398" s="71"/>
      <c r="ACG398" s="71"/>
      <c r="ACH398" s="71"/>
      <c r="ACI398" s="71"/>
      <c r="ACJ398" s="71"/>
      <c r="ACK398" s="71"/>
      <c r="ACL398" s="71"/>
      <c r="ACM398" s="71"/>
      <c r="ACN398" s="71"/>
      <c r="ACO398" s="71"/>
      <c r="ACP398" s="71"/>
      <c r="ACQ398" s="71"/>
      <c r="ACR398" s="71"/>
      <c r="ACS398" s="71"/>
      <c r="ACT398" s="71"/>
      <c r="ACU398" s="71"/>
      <c r="ACV398" s="71"/>
      <c r="ACW398" s="71"/>
      <c r="ACX398" s="71"/>
      <c r="ACY398" s="71"/>
      <c r="ACZ398" s="71"/>
      <c r="ADA398" s="71"/>
      <c r="ADB398" s="71"/>
      <c r="ADC398" s="71"/>
      <c r="ADD398" s="71"/>
      <c r="ADE398" s="71"/>
      <c r="ADF398" s="71"/>
      <c r="ADG398" s="71"/>
      <c r="ADH398" s="71"/>
      <c r="ADI398" s="71"/>
      <c r="ADJ398" s="71"/>
      <c r="ADK398" s="71"/>
      <c r="ADL398" s="71"/>
      <c r="ADM398" s="71"/>
      <c r="ADN398" s="71"/>
      <c r="ADO398" s="71"/>
      <c r="ADP398" s="71"/>
      <c r="ADQ398" s="71"/>
      <c r="ADR398" s="71"/>
      <c r="ADS398" s="71"/>
      <c r="ADT398" s="71"/>
      <c r="ADU398" s="71"/>
      <c r="ADV398" s="71"/>
      <c r="ADW398" s="71"/>
      <c r="ADX398" s="71"/>
      <c r="ADY398" s="71"/>
      <c r="ADZ398" s="71"/>
      <c r="AEA398" s="71"/>
      <c r="AEB398" s="71"/>
      <c r="AEC398" s="71"/>
      <c r="AED398" s="71"/>
      <c r="AEE398" s="71"/>
      <c r="AEF398" s="71"/>
      <c r="AEG398" s="71"/>
      <c r="AEH398" s="71"/>
      <c r="AEI398" s="71"/>
      <c r="AEJ398" s="71"/>
      <c r="AEK398" s="71"/>
      <c r="AEL398" s="71"/>
      <c r="AEM398" s="71"/>
      <c r="AEN398" s="71"/>
      <c r="AEO398" s="71"/>
      <c r="AEP398" s="71"/>
      <c r="AEQ398" s="71"/>
      <c r="AER398" s="71"/>
      <c r="AES398" s="71"/>
      <c r="AET398" s="71"/>
      <c r="AEU398" s="71"/>
      <c r="AEV398" s="71"/>
      <c r="AEW398" s="71"/>
      <c r="AEX398" s="71"/>
      <c r="AEY398" s="71"/>
      <c r="AEZ398" s="71"/>
      <c r="AFA398" s="71"/>
      <c r="AFB398" s="71"/>
      <c r="AFC398" s="71"/>
      <c r="AFD398" s="71"/>
      <c r="AFE398" s="71"/>
      <c r="AFF398" s="71"/>
      <c r="AFG398" s="71"/>
      <c r="AFH398" s="71"/>
      <c r="AFI398" s="71"/>
      <c r="AFJ398" s="71"/>
      <c r="AFK398" s="71"/>
      <c r="AFL398" s="71"/>
      <c r="AFM398" s="71"/>
      <c r="AFN398" s="71"/>
      <c r="AFO398" s="71"/>
      <c r="AFP398" s="71"/>
      <c r="AFQ398" s="71"/>
      <c r="AFR398" s="71"/>
      <c r="AFS398" s="71"/>
      <c r="AFT398" s="71"/>
      <c r="AFU398" s="71"/>
      <c r="AFV398" s="71"/>
      <c r="AFW398" s="71"/>
      <c r="AFX398" s="71"/>
      <c r="AFY398" s="71"/>
      <c r="AFZ398" s="71"/>
      <c r="AGA398" s="71"/>
      <c r="AGB398" s="71"/>
      <c r="AGC398" s="71"/>
      <c r="AGD398" s="71"/>
      <c r="AGE398" s="71"/>
      <c r="AGF398" s="71"/>
      <c r="AGG398" s="71"/>
      <c r="AGH398" s="71"/>
      <c r="AGI398" s="71"/>
      <c r="AGJ398" s="71"/>
      <c r="AGK398" s="71"/>
      <c r="AGL398" s="71"/>
      <c r="AGM398" s="71"/>
      <c r="AGN398" s="71"/>
      <c r="AGO398" s="71"/>
      <c r="AGP398" s="71"/>
      <c r="AGQ398" s="71"/>
      <c r="AGR398" s="71"/>
      <c r="AGS398" s="71"/>
      <c r="AGT398" s="71"/>
      <c r="AGU398" s="71"/>
      <c r="AGV398" s="71"/>
      <c r="AGW398" s="71"/>
      <c r="AGX398" s="71"/>
      <c r="AGY398" s="71"/>
      <c r="AGZ398" s="71"/>
      <c r="AHA398" s="71"/>
      <c r="AHB398" s="71"/>
      <c r="AHC398" s="71"/>
      <c r="AHD398" s="71"/>
      <c r="AHE398" s="71"/>
      <c r="AHF398" s="71"/>
      <c r="AHG398" s="71"/>
      <c r="AHH398" s="71"/>
      <c r="AHI398" s="71"/>
      <c r="AHJ398" s="71"/>
      <c r="AHK398" s="71"/>
      <c r="AHL398" s="71"/>
      <c r="AHM398" s="71"/>
      <c r="AHN398" s="71"/>
      <c r="AHO398" s="71"/>
      <c r="AHP398" s="71"/>
      <c r="AHQ398" s="71"/>
      <c r="AHR398" s="71"/>
      <c r="AHS398" s="71"/>
      <c r="AHT398" s="71"/>
      <c r="AHU398" s="71"/>
      <c r="AHV398" s="71"/>
      <c r="AHW398" s="71"/>
      <c r="AHX398" s="71"/>
      <c r="AHY398" s="71"/>
      <c r="AHZ398" s="71"/>
      <c r="AIA398" s="71"/>
      <c r="AIB398" s="71"/>
      <c r="AIC398" s="71"/>
      <c r="AID398" s="71"/>
      <c r="AIE398" s="71"/>
      <c r="AIF398" s="71"/>
      <c r="AIG398" s="71"/>
      <c r="AIH398" s="71"/>
      <c r="AII398" s="71"/>
      <c r="AIJ398" s="71"/>
      <c r="AIK398" s="71"/>
      <c r="AIL398" s="71"/>
      <c r="AIM398" s="71"/>
      <c r="AIN398" s="71"/>
      <c r="AIO398" s="71"/>
      <c r="AIP398" s="71"/>
      <c r="AIQ398" s="71"/>
      <c r="AIR398" s="71"/>
      <c r="AIS398" s="71"/>
      <c r="AIT398" s="71"/>
      <c r="AIU398" s="71"/>
      <c r="AIV398" s="71"/>
      <c r="AIW398" s="71"/>
      <c r="AIX398" s="71"/>
      <c r="AIY398" s="71"/>
      <c r="AIZ398" s="71"/>
      <c r="AJA398" s="71"/>
      <c r="AJB398" s="71"/>
      <c r="AJC398" s="71"/>
      <c r="AJD398" s="71"/>
      <c r="AJE398" s="71"/>
      <c r="AJF398" s="71"/>
      <c r="AJG398" s="71"/>
      <c r="AJH398" s="71"/>
      <c r="AJI398" s="71"/>
      <c r="AJJ398" s="71"/>
      <c r="AJK398" s="71"/>
      <c r="AJL398" s="71"/>
      <c r="AJM398" s="71"/>
      <c r="AJN398" s="71"/>
      <c r="AJO398" s="71"/>
      <c r="AJP398" s="71"/>
      <c r="AJQ398" s="71"/>
      <c r="AJR398" s="71"/>
      <c r="AJS398" s="71"/>
      <c r="AJT398" s="71"/>
      <c r="AJU398" s="71"/>
      <c r="AJV398" s="71"/>
      <c r="AJW398" s="71"/>
      <c r="AJX398" s="71"/>
      <c r="AJY398" s="71"/>
      <c r="AJZ398" s="71"/>
      <c r="AKA398" s="71"/>
      <c r="AKB398" s="71"/>
      <c r="AKC398" s="71"/>
      <c r="AKD398" s="71"/>
      <c r="AKE398" s="71"/>
      <c r="AKF398" s="71"/>
      <c r="AKG398" s="71"/>
      <c r="AKH398" s="71"/>
      <c r="AKI398" s="71"/>
      <c r="AKJ398" s="71"/>
      <c r="AKK398" s="71"/>
      <c r="AKL398" s="71"/>
      <c r="AKM398" s="71"/>
      <c r="AKN398" s="71"/>
      <c r="AKO398" s="71"/>
      <c r="AKP398" s="71"/>
      <c r="AKQ398" s="71"/>
      <c r="AKR398" s="71"/>
      <c r="AKS398" s="71"/>
      <c r="AKT398" s="71"/>
      <c r="AKU398" s="71"/>
      <c r="AKV398" s="71"/>
      <c r="AKW398" s="71"/>
      <c r="AKX398" s="71"/>
      <c r="AKY398" s="71"/>
      <c r="AKZ398" s="71"/>
      <c r="ALA398" s="71"/>
      <c r="ALB398" s="71"/>
      <c r="ALC398" s="71"/>
      <c r="ALD398" s="71"/>
      <c r="ALE398" s="71"/>
      <c r="ALF398" s="71"/>
      <c r="ALG398" s="71"/>
      <c r="ALH398" s="71"/>
      <c r="ALI398" s="71"/>
      <c r="ALJ398" s="71"/>
      <c r="ALK398" s="71"/>
      <c r="ALL398" s="71"/>
      <c r="ALM398" s="71"/>
      <c r="ALN398" s="71"/>
      <c r="ALO398" s="71"/>
      <c r="ALP398" s="71"/>
      <c r="ALQ398" s="71"/>
      <c r="ALR398" s="71"/>
      <c r="ALS398" s="71"/>
      <c r="ALT398" s="71"/>
      <c r="ALU398" s="71"/>
      <c r="ALV398" s="71"/>
      <c r="ALW398" s="71"/>
      <c r="ALX398" s="71"/>
      <c r="ALY398" s="71"/>
      <c r="ALZ398" s="71"/>
      <c r="AMA398" s="71"/>
      <c r="AMB398" s="71"/>
      <c r="AMC398" s="71"/>
      <c r="AMD398" s="71"/>
      <c r="AME398" s="71"/>
      <c r="AMF398" s="71"/>
      <c r="AMG398" s="71"/>
    </row>
    <row r="399" customFormat="false" ht="15" hidden="false" customHeight="false" outlineLevel="0" collapsed="false">
      <c r="A399" s="36" t="s">
        <v>184</v>
      </c>
      <c r="C399" s="48" t="n">
        <f aca="false">IF(F399=F398,C398,IF(F399=(F398+10),C398,(C398+10)))</f>
        <v>780</v>
      </c>
      <c r="D399" s="38" t="s">
        <v>277</v>
      </c>
      <c r="E399" s="50" t="n">
        <f aca="false">IF(C398=C399,IF(AND(I399&lt;&gt;"M",I399&lt;&gt;"m-up"),E398+10,E398),10)</f>
        <v>20</v>
      </c>
      <c r="F399" s="39" t="n">
        <f aca="false">O399+(N399*60)+(M399*3600)</f>
        <v>50883</v>
      </c>
      <c r="G399" s="39" t="str">
        <f aca="false">CONCATENATE(J399,K399,L399)</f>
        <v>20171112</v>
      </c>
      <c r="H399" s="39" t="n">
        <v>0</v>
      </c>
      <c r="I399" s="39" t="s">
        <v>271</v>
      </c>
      <c r="J399" s="39" t="n">
        <v>2017</v>
      </c>
      <c r="K399" s="39" t="n">
        <v>11</v>
      </c>
      <c r="L399" s="39" t="n">
        <v>12</v>
      </c>
      <c r="M399" s="39" t="n">
        <v>14</v>
      </c>
      <c r="N399" s="39" t="n">
        <v>8</v>
      </c>
      <c r="O399" s="39" t="n">
        <v>3</v>
      </c>
      <c r="P399" s="39" t="n">
        <v>937</v>
      </c>
      <c r="Q399" s="39" t="n">
        <v>1</v>
      </c>
      <c r="R399" s="39" t="s">
        <v>1</v>
      </c>
      <c r="S399" s="39" t="s">
        <v>2</v>
      </c>
    </row>
    <row r="400" customFormat="false" ht="15" hidden="false" customHeight="false" outlineLevel="0" collapsed="false">
      <c r="A400" s="36" t="s">
        <v>184</v>
      </c>
      <c r="B400" s="68"/>
      <c r="C400" s="48" t="n">
        <f aca="false">IF(F400=F399,C399,IF(F400=(F399+10),C399,(C399+10)))</f>
        <v>790</v>
      </c>
      <c r="D400" s="69" t="s">
        <v>278</v>
      </c>
      <c r="E400" s="50" t="n">
        <f aca="false">IF(C399=C400,IF(AND(I400&lt;&gt;"M",I400&lt;&gt;"m-up"),E399+10,E399),10)</f>
        <v>10</v>
      </c>
      <c r="F400" s="70" t="n">
        <f aca="false">O400+(N400*60)+(M400*3600)</f>
        <v>50912</v>
      </c>
      <c r="G400" s="70" t="str">
        <f aca="false">CONCATENATE(J400,K400,L400)</f>
        <v>20171112</v>
      </c>
      <c r="H400" s="70" t="n">
        <f aca="false">501-496</f>
        <v>5</v>
      </c>
      <c r="I400" s="70" t="s">
        <v>0</v>
      </c>
      <c r="J400" s="70" t="n">
        <v>2017</v>
      </c>
      <c r="K400" s="70" t="n">
        <v>11</v>
      </c>
      <c r="L400" s="70" t="n">
        <v>12</v>
      </c>
      <c r="M400" s="70" t="n">
        <v>14</v>
      </c>
      <c r="N400" s="70" t="n">
        <v>8</v>
      </c>
      <c r="O400" s="70" t="n">
        <v>32</v>
      </c>
      <c r="P400" s="70" t="n">
        <v>496</v>
      </c>
      <c r="Q400" s="70" t="n">
        <v>1</v>
      </c>
      <c r="R400" s="70" t="s">
        <v>1</v>
      </c>
      <c r="S400" s="70" t="s">
        <v>2</v>
      </c>
      <c r="T400" s="70"/>
      <c r="U400" s="71"/>
      <c r="WH400" s="71"/>
      <c r="WI400" s="71"/>
      <c r="WJ400" s="71"/>
      <c r="WK400" s="71"/>
      <c r="WL400" s="71"/>
      <c r="WM400" s="71"/>
      <c r="WN400" s="71"/>
      <c r="WO400" s="71"/>
      <c r="WP400" s="71"/>
      <c r="WQ400" s="71"/>
      <c r="WR400" s="71"/>
      <c r="WS400" s="71"/>
      <c r="WT400" s="71"/>
      <c r="WU400" s="71"/>
      <c r="WV400" s="71"/>
      <c r="WW400" s="71"/>
      <c r="WX400" s="71"/>
      <c r="WY400" s="71"/>
      <c r="WZ400" s="71"/>
      <c r="XA400" s="71"/>
      <c r="XB400" s="71"/>
      <c r="XC400" s="71"/>
      <c r="XD400" s="71"/>
      <c r="XE400" s="71"/>
      <c r="XF400" s="71"/>
      <c r="XG400" s="71"/>
      <c r="XH400" s="71"/>
      <c r="XI400" s="71"/>
      <c r="XJ400" s="71"/>
      <c r="XK400" s="71"/>
      <c r="XL400" s="71"/>
      <c r="XM400" s="71"/>
      <c r="XN400" s="71"/>
      <c r="XO400" s="71"/>
      <c r="XP400" s="71"/>
      <c r="XQ400" s="71"/>
      <c r="XR400" s="71"/>
      <c r="XS400" s="71"/>
      <c r="XT400" s="71"/>
      <c r="XU400" s="71"/>
      <c r="XV400" s="71"/>
      <c r="XW400" s="71"/>
      <c r="XX400" s="71"/>
      <c r="XY400" s="71"/>
      <c r="XZ400" s="71"/>
      <c r="YA400" s="71"/>
      <c r="YB400" s="71"/>
      <c r="YC400" s="71"/>
      <c r="YD400" s="71"/>
      <c r="YE400" s="71"/>
      <c r="YF400" s="71"/>
      <c r="YG400" s="71"/>
      <c r="YH400" s="71"/>
      <c r="YI400" s="71"/>
      <c r="YJ400" s="71"/>
      <c r="YK400" s="71"/>
      <c r="YL400" s="71"/>
      <c r="YM400" s="71"/>
      <c r="YN400" s="71"/>
      <c r="YO400" s="71"/>
      <c r="YP400" s="71"/>
      <c r="YQ400" s="71"/>
      <c r="YR400" s="71"/>
      <c r="YS400" s="71"/>
      <c r="YT400" s="71"/>
      <c r="YU400" s="71"/>
      <c r="YV400" s="71"/>
      <c r="YW400" s="71"/>
      <c r="YX400" s="71"/>
      <c r="YY400" s="71"/>
      <c r="YZ400" s="71"/>
      <c r="ZA400" s="71"/>
      <c r="ZB400" s="71"/>
      <c r="ZC400" s="71"/>
      <c r="ZD400" s="71"/>
      <c r="ZE400" s="71"/>
      <c r="ZF400" s="71"/>
      <c r="ZG400" s="71"/>
      <c r="ZH400" s="71"/>
      <c r="ZI400" s="71"/>
      <c r="ZJ400" s="71"/>
      <c r="ZK400" s="71"/>
      <c r="ZL400" s="71"/>
      <c r="ZM400" s="71"/>
      <c r="ZN400" s="71"/>
      <c r="ZO400" s="71"/>
      <c r="ZP400" s="71"/>
      <c r="ZQ400" s="71"/>
      <c r="ZR400" s="71"/>
      <c r="ZS400" s="71"/>
      <c r="ZT400" s="71"/>
      <c r="ZU400" s="71"/>
      <c r="ZV400" s="71"/>
      <c r="ZW400" s="71"/>
      <c r="ZX400" s="71"/>
      <c r="ZY400" s="71"/>
      <c r="ZZ400" s="71"/>
      <c r="AAA400" s="71"/>
      <c r="AAB400" s="71"/>
      <c r="AAC400" s="71"/>
      <c r="AAD400" s="71"/>
      <c r="AAE400" s="71"/>
      <c r="AAF400" s="71"/>
      <c r="AAG400" s="71"/>
      <c r="AAH400" s="71"/>
      <c r="AAI400" s="71"/>
      <c r="AAJ400" s="71"/>
      <c r="AAK400" s="71"/>
      <c r="AAL400" s="71"/>
      <c r="AAM400" s="71"/>
      <c r="AAN400" s="71"/>
      <c r="AAO400" s="71"/>
      <c r="AAP400" s="71"/>
      <c r="AAQ400" s="71"/>
      <c r="AAR400" s="71"/>
      <c r="AAS400" s="71"/>
      <c r="AAT400" s="71"/>
      <c r="AAU400" s="71"/>
      <c r="AAV400" s="71"/>
      <c r="AAW400" s="71"/>
      <c r="AAX400" s="71"/>
      <c r="AAY400" s="71"/>
      <c r="AAZ400" s="71"/>
      <c r="ABA400" s="71"/>
      <c r="ABB400" s="71"/>
      <c r="ABC400" s="71"/>
      <c r="ABD400" s="71"/>
      <c r="ABE400" s="71"/>
      <c r="ABF400" s="71"/>
      <c r="ABG400" s="71"/>
      <c r="ABH400" s="71"/>
      <c r="ABI400" s="71"/>
      <c r="ABJ400" s="71"/>
      <c r="ABK400" s="71"/>
      <c r="ABL400" s="71"/>
      <c r="ABM400" s="71"/>
      <c r="ABN400" s="71"/>
      <c r="ABO400" s="71"/>
      <c r="ABP400" s="71"/>
      <c r="ABQ400" s="71"/>
      <c r="ABR400" s="71"/>
      <c r="ABS400" s="71"/>
      <c r="ABT400" s="71"/>
      <c r="ABU400" s="71"/>
      <c r="ABV400" s="71"/>
      <c r="ABW400" s="71"/>
      <c r="ABX400" s="71"/>
      <c r="ABY400" s="71"/>
      <c r="ABZ400" s="71"/>
      <c r="ACA400" s="71"/>
      <c r="ACB400" s="71"/>
      <c r="ACC400" s="71"/>
      <c r="ACD400" s="71"/>
      <c r="ACE400" s="71"/>
      <c r="ACF400" s="71"/>
      <c r="ACG400" s="71"/>
      <c r="ACH400" s="71"/>
      <c r="ACI400" s="71"/>
      <c r="ACJ400" s="71"/>
      <c r="ACK400" s="71"/>
      <c r="ACL400" s="71"/>
      <c r="ACM400" s="71"/>
      <c r="ACN400" s="71"/>
      <c r="ACO400" s="71"/>
      <c r="ACP400" s="71"/>
      <c r="ACQ400" s="71"/>
      <c r="ACR400" s="71"/>
      <c r="ACS400" s="71"/>
      <c r="ACT400" s="71"/>
      <c r="ACU400" s="71"/>
      <c r="ACV400" s="71"/>
      <c r="ACW400" s="71"/>
      <c r="ACX400" s="71"/>
      <c r="ACY400" s="71"/>
      <c r="ACZ400" s="71"/>
      <c r="ADA400" s="71"/>
      <c r="ADB400" s="71"/>
      <c r="ADC400" s="71"/>
      <c r="ADD400" s="71"/>
      <c r="ADE400" s="71"/>
      <c r="ADF400" s="71"/>
      <c r="ADG400" s="71"/>
      <c r="ADH400" s="71"/>
      <c r="ADI400" s="71"/>
      <c r="ADJ400" s="71"/>
      <c r="ADK400" s="71"/>
      <c r="ADL400" s="71"/>
      <c r="ADM400" s="71"/>
      <c r="ADN400" s="71"/>
      <c r="ADO400" s="71"/>
      <c r="ADP400" s="71"/>
      <c r="ADQ400" s="71"/>
      <c r="ADR400" s="71"/>
      <c r="ADS400" s="71"/>
      <c r="ADT400" s="71"/>
      <c r="ADU400" s="71"/>
      <c r="ADV400" s="71"/>
      <c r="ADW400" s="71"/>
      <c r="ADX400" s="71"/>
      <c r="ADY400" s="71"/>
      <c r="ADZ400" s="71"/>
      <c r="AEA400" s="71"/>
      <c r="AEB400" s="71"/>
      <c r="AEC400" s="71"/>
      <c r="AED400" s="71"/>
      <c r="AEE400" s="71"/>
      <c r="AEF400" s="71"/>
      <c r="AEG400" s="71"/>
      <c r="AEH400" s="71"/>
      <c r="AEI400" s="71"/>
      <c r="AEJ400" s="71"/>
      <c r="AEK400" s="71"/>
      <c r="AEL400" s="71"/>
      <c r="AEM400" s="71"/>
      <c r="AEN400" s="71"/>
      <c r="AEO400" s="71"/>
      <c r="AEP400" s="71"/>
      <c r="AEQ400" s="71"/>
      <c r="AER400" s="71"/>
      <c r="AES400" s="71"/>
      <c r="AET400" s="71"/>
      <c r="AEU400" s="71"/>
      <c r="AEV400" s="71"/>
      <c r="AEW400" s="71"/>
      <c r="AEX400" s="71"/>
      <c r="AEY400" s="71"/>
      <c r="AEZ400" s="71"/>
      <c r="AFA400" s="71"/>
      <c r="AFB400" s="71"/>
      <c r="AFC400" s="71"/>
      <c r="AFD400" s="71"/>
      <c r="AFE400" s="71"/>
      <c r="AFF400" s="71"/>
      <c r="AFG400" s="71"/>
      <c r="AFH400" s="71"/>
      <c r="AFI400" s="71"/>
      <c r="AFJ400" s="71"/>
      <c r="AFK400" s="71"/>
      <c r="AFL400" s="71"/>
      <c r="AFM400" s="71"/>
      <c r="AFN400" s="71"/>
      <c r="AFO400" s="71"/>
      <c r="AFP400" s="71"/>
      <c r="AFQ400" s="71"/>
      <c r="AFR400" s="71"/>
      <c r="AFS400" s="71"/>
      <c r="AFT400" s="71"/>
      <c r="AFU400" s="71"/>
      <c r="AFV400" s="71"/>
      <c r="AFW400" s="71"/>
      <c r="AFX400" s="71"/>
      <c r="AFY400" s="71"/>
      <c r="AFZ400" s="71"/>
      <c r="AGA400" s="71"/>
      <c r="AGB400" s="71"/>
      <c r="AGC400" s="71"/>
      <c r="AGD400" s="71"/>
      <c r="AGE400" s="71"/>
      <c r="AGF400" s="71"/>
      <c r="AGG400" s="71"/>
      <c r="AGH400" s="71"/>
      <c r="AGI400" s="71"/>
      <c r="AGJ400" s="71"/>
      <c r="AGK400" s="71"/>
      <c r="AGL400" s="71"/>
      <c r="AGM400" s="71"/>
      <c r="AGN400" s="71"/>
      <c r="AGO400" s="71"/>
      <c r="AGP400" s="71"/>
      <c r="AGQ400" s="71"/>
      <c r="AGR400" s="71"/>
      <c r="AGS400" s="71"/>
      <c r="AGT400" s="71"/>
      <c r="AGU400" s="71"/>
      <c r="AGV400" s="71"/>
      <c r="AGW400" s="71"/>
      <c r="AGX400" s="71"/>
      <c r="AGY400" s="71"/>
      <c r="AGZ400" s="71"/>
      <c r="AHA400" s="71"/>
      <c r="AHB400" s="71"/>
      <c r="AHC400" s="71"/>
      <c r="AHD400" s="71"/>
      <c r="AHE400" s="71"/>
      <c r="AHF400" s="71"/>
      <c r="AHG400" s="71"/>
      <c r="AHH400" s="71"/>
      <c r="AHI400" s="71"/>
      <c r="AHJ400" s="71"/>
      <c r="AHK400" s="71"/>
      <c r="AHL400" s="71"/>
      <c r="AHM400" s="71"/>
      <c r="AHN400" s="71"/>
      <c r="AHO400" s="71"/>
      <c r="AHP400" s="71"/>
      <c r="AHQ400" s="71"/>
      <c r="AHR400" s="71"/>
      <c r="AHS400" s="71"/>
      <c r="AHT400" s="71"/>
      <c r="AHU400" s="71"/>
      <c r="AHV400" s="71"/>
      <c r="AHW400" s="71"/>
      <c r="AHX400" s="71"/>
      <c r="AHY400" s="71"/>
      <c r="AHZ400" s="71"/>
      <c r="AIA400" s="71"/>
      <c r="AIB400" s="71"/>
      <c r="AIC400" s="71"/>
      <c r="AID400" s="71"/>
      <c r="AIE400" s="71"/>
      <c r="AIF400" s="71"/>
      <c r="AIG400" s="71"/>
      <c r="AIH400" s="71"/>
      <c r="AII400" s="71"/>
      <c r="AIJ400" s="71"/>
      <c r="AIK400" s="71"/>
      <c r="AIL400" s="71"/>
      <c r="AIM400" s="71"/>
      <c r="AIN400" s="71"/>
      <c r="AIO400" s="71"/>
      <c r="AIP400" s="71"/>
      <c r="AIQ400" s="71"/>
      <c r="AIR400" s="71"/>
      <c r="AIS400" s="71"/>
      <c r="AIT400" s="71"/>
      <c r="AIU400" s="71"/>
      <c r="AIV400" s="71"/>
      <c r="AIW400" s="71"/>
      <c r="AIX400" s="71"/>
      <c r="AIY400" s="71"/>
      <c r="AIZ400" s="71"/>
      <c r="AJA400" s="71"/>
      <c r="AJB400" s="71"/>
      <c r="AJC400" s="71"/>
      <c r="AJD400" s="71"/>
      <c r="AJE400" s="71"/>
      <c r="AJF400" s="71"/>
      <c r="AJG400" s="71"/>
      <c r="AJH400" s="71"/>
      <c r="AJI400" s="71"/>
      <c r="AJJ400" s="71"/>
      <c r="AJK400" s="71"/>
      <c r="AJL400" s="71"/>
      <c r="AJM400" s="71"/>
      <c r="AJN400" s="71"/>
      <c r="AJO400" s="71"/>
      <c r="AJP400" s="71"/>
      <c r="AJQ400" s="71"/>
      <c r="AJR400" s="71"/>
      <c r="AJS400" s="71"/>
      <c r="AJT400" s="71"/>
      <c r="AJU400" s="71"/>
      <c r="AJV400" s="71"/>
      <c r="AJW400" s="71"/>
      <c r="AJX400" s="71"/>
      <c r="AJY400" s="71"/>
      <c r="AJZ400" s="71"/>
      <c r="AKA400" s="71"/>
      <c r="AKB400" s="71"/>
      <c r="AKC400" s="71"/>
      <c r="AKD400" s="71"/>
      <c r="AKE400" s="71"/>
      <c r="AKF400" s="71"/>
      <c r="AKG400" s="71"/>
      <c r="AKH400" s="71"/>
      <c r="AKI400" s="71"/>
      <c r="AKJ400" s="71"/>
      <c r="AKK400" s="71"/>
      <c r="AKL400" s="71"/>
      <c r="AKM400" s="71"/>
      <c r="AKN400" s="71"/>
      <c r="AKO400" s="71"/>
      <c r="AKP400" s="71"/>
      <c r="AKQ400" s="71"/>
      <c r="AKR400" s="71"/>
      <c r="AKS400" s="71"/>
      <c r="AKT400" s="71"/>
      <c r="AKU400" s="71"/>
      <c r="AKV400" s="71"/>
      <c r="AKW400" s="71"/>
      <c r="AKX400" s="71"/>
      <c r="AKY400" s="71"/>
      <c r="AKZ400" s="71"/>
      <c r="ALA400" s="71"/>
      <c r="ALB400" s="71"/>
      <c r="ALC400" s="71"/>
      <c r="ALD400" s="71"/>
      <c r="ALE400" s="71"/>
      <c r="ALF400" s="71"/>
      <c r="ALG400" s="71"/>
      <c r="ALH400" s="71"/>
      <c r="ALI400" s="71"/>
      <c r="ALJ400" s="71"/>
      <c r="ALK400" s="71"/>
      <c r="ALL400" s="71"/>
      <c r="ALM400" s="71"/>
      <c r="ALN400" s="71"/>
      <c r="ALO400" s="71"/>
      <c r="ALP400" s="71"/>
      <c r="ALQ400" s="71"/>
      <c r="ALR400" s="71"/>
      <c r="ALS400" s="71"/>
      <c r="ALT400" s="71"/>
      <c r="ALU400" s="71"/>
      <c r="ALV400" s="71"/>
      <c r="ALW400" s="71"/>
      <c r="ALX400" s="71"/>
      <c r="ALY400" s="71"/>
      <c r="ALZ400" s="71"/>
      <c r="AMA400" s="71"/>
      <c r="AMB400" s="71"/>
      <c r="AMC400" s="71"/>
      <c r="AMD400" s="71"/>
      <c r="AME400" s="71"/>
      <c r="AMF400" s="71"/>
      <c r="AMG400" s="71"/>
    </row>
    <row r="401" customFormat="false" ht="15" hidden="false" customHeight="false" outlineLevel="0" collapsed="false">
      <c r="A401" s="36" t="s">
        <v>184</v>
      </c>
      <c r="C401" s="48" t="n">
        <f aca="false">IF(F401=F400,C400,IF(F401=(F400+10),C400,(C400+10)))</f>
        <v>790</v>
      </c>
      <c r="D401" s="38" t="s">
        <v>278</v>
      </c>
      <c r="E401" s="50" t="n">
        <f aca="false">IF(C400=C401,IF(AND(I401&lt;&gt;"M",I401&lt;&gt;"m-up"),E400+10,E400),10)</f>
        <v>20</v>
      </c>
      <c r="F401" s="39" t="n">
        <f aca="false">O401+(N401*60)+(M401*3600)</f>
        <v>50912</v>
      </c>
      <c r="G401" s="39" t="str">
        <f aca="false">CONCATENATE(J401,K401,L401)</f>
        <v>20171112</v>
      </c>
      <c r="H401" s="39" t="n">
        <f aca="false">562-558</f>
        <v>4</v>
      </c>
      <c r="I401" s="39" t="s">
        <v>0</v>
      </c>
      <c r="J401" s="39" t="n">
        <v>2017</v>
      </c>
      <c r="K401" s="39" t="n">
        <v>11</v>
      </c>
      <c r="L401" s="39" t="n">
        <v>12</v>
      </c>
      <c r="M401" s="39" t="n">
        <v>14</v>
      </c>
      <c r="N401" s="39" t="n">
        <v>8</v>
      </c>
      <c r="O401" s="39" t="n">
        <v>32</v>
      </c>
      <c r="P401" s="39" t="n">
        <v>558</v>
      </c>
      <c r="Q401" s="39" t="n">
        <v>1</v>
      </c>
      <c r="R401" s="39" t="s">
        <v>1</v>
      </c>
      <c r="S401" s="39" t="s">
        <v>2</v>
      </c>
    </row>
    <row r="402" customFormat="false" ht="15" hidden="false" customHeight="false" outlineLevel="0" collapsed="false">
      <c r="A402" s="36" t="s">
        <v>184</v>
      </c>
      <c r="C402" s="48" t="n">
        <f aca="false">IF(F402=F401,C401,IF(F402=(F401+10),C401,(C401+10)))</f>
        <v>790</v>
      </c>
      <c r="D402" s="38" t="s">
        <v>278</v>
      </c>
      <c r="E402" s="50" t="n">
        <f aca="false">IF(C401=C402,IF(AND(I402&lt;&gt;"M",I402&lt;&gt;"m-up"),E401+10,E401),10)</f>
        <v>30</v>
      </c>
      <c r="F402" s="39" t="n">
        <f aca="false">O402+(N402*60)+(M402*3600)</f>
        <v>50912</v>
      </c>
      <c r="G402" s="39" t="str">
        <f aca="false">CONCATENATE(J402,K402,L402)</f>
        <v>20171112</v>
      </c>
      <c r="H402" s="39" t="n">
        <f aca="false">588-583</f>
        <v>5</v>
      </c>
      <c r="I402" s="39" t="s">
        <v>0</v>
      </c>
      <c r="J402" s="39" t="n">
        <v>2017</v>
      </c>
      <c r="K402" s="39" t="n">
        <v>11</v>
      </c>
      <c r="L402" s="39" t="n">
        <v>12</v>
      </c>
      <c r="M402" s="39" t="n">
        <v>14</v>
      </c>
      <c r="N402" s="39" t="n">
        <v>8</v>
      </c>
      <c r="O402" s="39" t="n">
        <v>32</v>
      </c>
      <c r="P402" s="39" t="n">
        <v>583</v>
      </c>
      <c r="Q402" s="39" t="n">
        <v>1</v>
      </c>
      <c r="R402" s="39" t="s">
        <v>1</v>
      </c>
      <c r="S402" s="39" t="s">
        <v>2</v>
      </c>
      <c r="U402" s="89" t="s">
        <v>272</v>
      </c>
    </row>
    <row r="403" customFormat="false" ht="15" hidden="false" customHeight="false" outlineLevel="0" collapsed="false">
      <c r="A403" s="36" t="s">
        <v>184</v>
      </c>
      <c r="C403" s="48" t="n">
        <f aca="false">IF(F403=F402,C402,IF(F403=(F402+10),C402,(C402+10)))</f>
        <v>790</v>
      </c>
      <c r="D403" s="38" t="s">
        <v>278</v>
      </c>
      <c r="E403" s="50" t="n">
        <f aca="false">IF(C402=C403,IF(AND(I403&lt;&gt;"M",I403&lt;&gt;"m-up"),E402+10,E402),10)</f>
        <v>40</v>
      </c>
      <c r="F403" s="39" t="n">
        <f aca="false">O403+(N403*60)+(M403*3600)</f>
        <v>50912</v>
      </c>
      <c r="G403" s="39" t="str">
        <f aca="false">CONCATENATE(J403,K403,L403)</f>
        <v>20171112</v>
      </c>
      <c r="H403" s="39" t="n">
        <f aca="false">619-614</f>
        <v>5</v>
      </c>
      <c r="I403" s="39" t="s">
        <v>0</v>
      </c>
      <c r="J403" s="39" t="n">
        <v>2017</v>
      </c>
      <c r="K403" s="39" t="n">
        <v>11</v>
      </c>
      <c r="L403" s="39" t="n">
        <v>12</v>
      </c>
      <c r="M403" s="39" t="n">
        <v>14</v>
      </c>
      <c r="N403" s="39" t="n">
        <v>8</v>
      </c>
      <c r="O403" s="39" t="n">
        <v>32</v>
      </c>
      <c r="P403" s="39" t="n">
        <v>614</v>
      </c>
      <c r="Q403" s="39" t="n">
        <v>1</v>
      </c>
      <c r="R403" s="39" t="s">
        <v>1</v>
      </c>
      <c r="S403" s="39" t="s">
        <v>2</v>
      </c>
    </row>
    <row r="404" customFormat="false" ht="15" hidden="false" customHeight="false" outlineLevel="0" collapsed="false">
      <c r="A404" s="36" t="s">
        <v>184</v>
      </c>
      <c r="C404" s="48" t="n">
        <f aca="false">IF(F404=F403,C403,IF(F404=(F403+10),C403,(C403+10)))</f>
        <v>790</v>
      </c>
      <c r="D404" s="38" t="s">
        <v>278</v>
      </c>
      <c r="E404" s="50" t="n">
        <f aca="false">IF(C403=C404,IF(AND(I404&lt;&gt;"M",I404&lt;&gt;"m-up"),E403+10,E403),10)</f>
        <v>50</v>
      </c>
      <c r="F404" s="39" t="n">
        <f aca="false">O404+(N404*60)+(M404*3600)</f>
        <v>50912</v>
      </c>
      <c r="G404" s="39" t="str">
        <f aca="false">CONCATENATE(J404,K404,L404)</f>
        <v>20171112</v>
      </c>
      <c r="H404" s="39" t="n">
        <f aca="false">655-651</f>
        <v>4</v>
      </c>
      <c r="I404" s="39" t="s">
        <v>0</v>
      </c>
      <c r="J404" s="39" t="n">
        <v>2017</v>
      </c>
      <c r="K404" s="39" t="n">
        <v>11</v>
      </c>
      <c r="L404" s="39" t="n">
        <v>12</v>
      </c>
      <c r="M404" s="39" t="n">
        <v>14</v>
      </c>
      <c r="N404" s="39" t="n">
        <v>8</v>
      </c>
      <c r="O404" s="39" t="n">
        <v>32</v>
      </c>
      <c r="P404" s="39" t="n">
        <v>651</v>
      </c>
      <c r="Q404" s="39" t="n">
        <v>1</v>
      </c>
      <c r="R404" s="39" t="s">
        <v>1</v>
      </c>
      <c r="S404" s="39" t="s">
        <v>2</v>
      </c>
    </row>
    <row r="405" customFormat="false" ht="15" hidden="false" customHeight="false" outlineLevel="0" collapsed="false">
      <c r="A405" s="36" t="s">
        <v>184</v>
      </c>
      <c r="C405" s="48" t="n">
        <f aca="false">IF(F405=F404,C404,IF(F405=(F404+10),C404,(C404+10)))</f>
        <v>790</v>
      </c>
      <c r="D405" s="38" t="s">
        <v>278</v>
      </c>
      <c r="E405" s="50" t="n">
        <f aca="false">IF(C404=C405,IF(AND(I405&lt;&gt;"M",I405&lt;&gt;"m-up"),E404+10,E404),10)</f>
        <v>60</v>
      </c>
      <c r="F405" s="39" t="n">
        <f aca="false">O405+(N405*60)+(M405*3600)</f>
        <v>50912</v>
      </c>
      <c r="G405" s="39" t="str">
        <f aca="false">CONCATENATE(J405,K405,L405)</f>
        <v>20171112</v>
      </c>
      <c r="H405" s="39" t="n">
        <f aca="false">667-665</f>
        <v>2</v>
      </c>
      <c r="I405" s="39" t="s">
        <v>0</v>
      </c>
      <c r="J405" s="39" t="n">
        <v>2017</v>
      </c>
      <c r="K405" s="39" t="n">
        <v>11</v>
      </c>
      <c r="L405" s="39" t="n">
        <v>12</v>
      </c>
      <c r="M405" s="39" t="n">
        <v>14</v>
      </c>
      <c r="N405" s="39" t="n">
        <v>8</v>
      </c>
      <c r="O405" s="39" t="n">
        <v>32</v>
      </c>
      <c r="P405" s="39" t="n">
        <v>665</v>
      </c>
      <c r="Q405" s="39" t="n">
        <v>1</v>
      </c>
      <c r="R405" s="39" t="s">
        <v>1</v>
      </c>
      <c r="S405" s="39" t="s">
        <v>2</v>
      </c>
    </row>
    <row r="406" customFormat="false" ht="15" hidden="false" customHeight="false" outlineLevel="0" collapsed="false">
      <c r="A406" s="36" t="s">
        <v>184</v>
      </c>
      <c r="C406" s="48" t="n">
        <f aca="false">IF(F406=F405,C405,IF(F406=(F405+10),C405,(C405+10)))</f>
        <v>800</v>
      </c>
      <c r="D406" s="38" t="s">
        <v>278</v>
      </c>
      <c r="E406" s="50" t="n">
        <v>70</v>
      </c>
    </row>
    <row r="407" customFormat="false" ht="15" hidden="false" customHeight="false" outlineLevel="0" collapsed="false">
      <c r="A407" s="36" t="s">
        <v>184</v>
      </c>
      <c r="C407" s="48" t="n">
        <f aca="false">IF(F407=F406,C406,IF(F407=(F406+10),C406,(C406+10)))</f>
        <v>800</v>
      </c>
      <c r="D407" s="38" t="s">
        <v>278</v>
      </c>
      <c r="E407" s="50" t="n">
        <f aca="false">IF(C406=C407,IF(AND(I407&lt;&gt;"M",I407&lt;&gt;"m-up"),E406+10,E406),10)</f>
        <v>80</v>
      </c>
    </row>
    <row r="408" customFormat="false" ht="15" hidden="false" customHeight="false" outlineLevel="0" collapsed="false">
      <c r="A408" s="36" t="s">
        <v>184</v>
      </c>
      <c r="B408" s="68"/>
      <c r="C408" s="48" t="n">
        <f aca="false">IF(F408=F405,C405,IF(F408=(F405+10),C405,(C405+10)))</f>
        <v>800</v>
      </c>
      <c r="D408" s="69" t="s">
        <v>279</v>
      </c>
      <c r="E408" s="50" t="n">
        <f aca="false">IF(C405=C408,IF(AND(I408&lt;&gt;"M",I408&lt;&gt;"m-up"),E405+10,E405),10)</f>
        <v>10</v>
      </c>
      <c r="F408" s="70" t="n">
        <f aca="false">O408+(N408*60)+(M408*3600)</f>
        <v>51008</v>
      </c>
      <c r="G408" s="70" t="str">
        <f aca="false">CONCATENATE(J408,K408,L408)</f>
        <v>20171112</v>
      </c>
      <c r="H408" s="70" t="n">
        <v>8</v>
      </c>
      <c r="I408" s="70" t="s">
        <v>0</v>
      </c>
      <c r="J408" s="70" t="n">
        <v>2017</v>
      </c>
      <c r="K408" s="70" t="n">
        <v>11</v>
      </c>
      <c r="L408" s="70" t="n">
        <v>12</v>
      </c>
      <c r="M408" s="70" t="n">
        <v>14</v>
      </c>
      <c r="N408" s="70" t="n">
        <v>10</v>
      </c>
      <c r="O408" s="70" t="n">
        <v>8</v>
      </c>
      <c r="P408" s="70" t="n">
        <v>73</v>
      </c>
      <c r="Q408" s="70" t="n">
        <v>1</v>
      </c>
      <c r="R408" s="70" t="s">
        <v>1</v>
      </c>
      <c r="S408" s="70" t="s">
        <v>2</v>
      </c>
      <c r="T408" s="70"/>
      <c r="U408" s="71" t="s">
        <v>280</v>
      </c>
      <c r="WH408" s="71"/>
      <c r="WI408" s="71"/>
      <c r="WJ408" s="71"/>
      <c r="WK408" s="71"/>
      <c r="WL408" s="71"/>
      <c r="WM408" s="71"/>
      <c r="WN408" s="71"/>
      <c r="WO408" s="71"/>
      <c r="WP408" s="71"/>
      <c r="WQ408" s="71"/>
      <c r="WR408" s="71"/>
      <c r="WS408" s="71"/>
      <c r="WT408" s="71"/>
      <c r="WU408" s="71"/>
      <c r="WV408" s="71"/>
      <c r="WW408" s="71"/>
      <c r="WX408" s="71"/>
      <c r="WY408" s="71"/>
      <c r="WZ408" s="71"/>
      <c r="XA408" s="71"/>
      <c r="XB408" s="71"/>
      <c r="XC408" s="71"/>
      <c r="XD408" s="71"/>
      <c r="XE408" s="71"/>
      <c r="XF408" s="71"/>
      <c r="XG408" s="71"/>
      <c r="XH408" s="71"/>
      <c r="XI408" s="71"/>
      <c r="XJ408" s="71"/>
      <c r="XK408" s="71"/>
      <c r="XL408" s="71"/>
      <c r="XM408" s="71"/>
      <c r="XN408" s="71"/>
      <c r="XO408" s="71"/>
      <c r="XP408" s="71"/>
      <c r="XQ408" s="71"/>
      <c r="XR408" s="71"/>
      <c r="XS408" s="71"/>
      <c r="XT408" s="71"/>
      <c r="XU408" s="71"/>
      <c r="XV408" s="71"/>
      <c r="XW408" s="71"/>
      <c r="XX408" s="71"/>
      <c r="XY408" s="71"/>
      <c r="XZ408" s="71"/>
      <c r="YA408" s="71"/>
      <c r="YB408" s="71"/>
      <c r="YC408" s="71"/>
      <c r="YD408" s="71"/>
      <c r="YE408" s="71"/>
      <c r="YF408" s="71"/>
      <c r="YG408" s="71"/>
      <c r="YH408" s="71"/>
      <c r="YI408" s="71"/>
      <c r="YJ408" s="71"/>
      <c r="YK408" s="71"/>
      <c r="YL408" s="71"/>
      <c r="YM408" s="71"/>
      <c r="YN408" s="71"/>
      <c r="YO408" s="71"/>
      <c r="YP408" s="71"/>
      <c r="YQ408" s="71"/>
      <c r="YR408" s="71"/>
      <c r="YS408" s="71"/>
      <c r="YT408" s="71"/>
      <c r="YU408" s="71"/>
      <c r="YV408" s="71"/>
      <c r="YW408" s="71"/>
      <c r="YX408" s="71"/>
      <c r="YY408" s="71"/>
      <c r="YZ408" s="71"/>
      <c r="ZA408" s="71"/>
      <c r="ZB408" s="71"/>
      <c r="ZC408" s="71"/>
      <c r="ZD408" s="71"/>
      <c r="ZE408" s="71"/>
      <c r="ZF408" s="71"/>
      <c r="ZG408" s="71"/>
      <c r="ZH408" s="71"/>
      <c r="ZI408" s="71"/>
      <c r="ZJ408" s="71"/>
      <c r="ZK408" s="71"/>
      <c r="ZL408" s="71"/>
      <c r="ZM408" s="71"/>
      <c r="ZN408" s="71"/>
      <c r="ZO408" s="71"/>
      <c r="ZP408" s="71"/>
      <c r="ZQ408" s="71"/>
      <c r="ZR408" s="71"/>
      <c r="ZS408" s="71"/>
      <c r="ZT408" s="71"/>
      <c r="ZU408" s="71"/>
      <c r="ZV408" s="71"/>
      <c r="ZW408" s="71"/>
      <c r="ZX408" s="71"/>
      <c r="ZY408" s="71"/>
      <c r="ZZ408" s="71"/>
      <c r="AAA408" s="71"/>
      <c r="AAB408" s="71"/>
      <c r="AAC408" s="71"/>
      <c r="AAD408" s="71"/>
      <c r="AAE408" s="71"/>
      <c r="AAF408" s="71"/>
      <c r="AAG408" s="71"/>
      <c r="AAH408" s="71"/>
      <c r="AAI408" s="71"/>
      <c r="AAJ408" s="71"/>
      <c r="AAK408" s="71"/>
      <c r="AAL408" s="71"/>
      <c r="AAM408" s="71"/>
      <c r="AAN408" s="71"/>
      <c r="AAO408" s="71"/>
      <c r="AAP408" s="71"/>
      <c r="AAQ408" s="71"/>
      <c r="AAR408" s="71"/>
      <c r="AAS408" s="71"/>
      <c r="AAT408" s="71"/>
      <c r="AAU408" s="71"/>
      <c r="AAV408" s="71"/>
      <c r="AAW408" s="71"/>
      <c r="AAX408" s="71"/>
      <c r="AAY408" s="71"/>
      <c r="AAZ408" s="71"/>
      <c r="ABA408" s="71"/>
      <c r="ABB408" s="71"/>
      <c r="ABC408" s="71"/>
      <c r="ABD408" s="71"/>
      <c r="ABE408" s="71"/>
      <c r="ABF408" s="71"/>
      <c r="ABG408" s="71"/>
      <c r="ABH408" s="71"/>
      <c r="ABI408" s="71"/>
      <c r="ABJ408" s="71"/>
      <c r="ABK408" s="71"/>
      <c r="ABL408" s="71"/>
      <c r="ABM408" s="71"/>
      <c r="ABN408" s="71"/>
      <c r="ABO408" s="71"/>
      <c r="ABP408" s="71"/>
      <c r="ABQ408" s="71"/>
      <c r="ABR408" s="71"/>
      <c r="ABS408" s="71"/>
      <c r="ABT408" s="71"/>
      <c r="ABU408" s="71"/>
      <c r="ABV408" s="71"/>
      <c r="ABW408" s="71"/>
      <c r="ABX408" s="71"/>
      <c r="ABY408" s="71"/>
      <c r="ABZ408" s="71"/>
      <c r="ACA408" s="71"/>
      <c r="ACB408" s="71"/>
      <c r="ACC408" s="71"/>
      <c r="ACD408" s="71"/>
      <c r="ACE408" s="71"/>
      <c r="ACF408" s="71"/>
      <c r="ACG408" s="71"/>
      <c r="ACH408" s="71"/>
      <c r="ACI408" s="71"/>
      <c r="ACJ408" s="71"/>
      <c r="ACK408" s="71"/>
      <c r="ACL408" s="71"/>
      <c r="ACM408" s="71"/>
      <c r="ACN408" s="71"/>
      <c r="ACO408" s="71"/>
      <c r="ACP408" s="71"/>
      <c r="ACQ408" s="71"/>
      <c r="ACR408" s="71"/>
      <c r="ACS408" s="71"/>
      <c r="ACT408" s="71"/>
      <c r="ACU408" s="71"/>
      <c r="ACV408" s="71"/>
      <c r="ACW408" s="71"/>
      <c r="ACX408" s="71"/>
      <c r="ACY408" s="71"/>
      <c r="ACZ408" s="71"/>
      <c r="ADA408" s="71"/>
      <c r="ADB408" s="71"/>
      <c r="ADC408" s="71"/>
      <c r="ADD408" s="71"/>
      <c r="ADE408" s="71"/>
      <c r="ADF408" s="71"/>
      <c r="ADG408" s="71"/>
      <c r="ADH408" s="71"/>
      <c r="ADI408" s="71"/>
      <c r="ADJ408" s="71"/>
      <c r="ADK408" s="71"/>
      <c r="ADL408" s="71"/>
      <c r="ADM408" s="71"/>
      <c r="ADN408" s="71"/>
      <c r="ADO408" s="71"/>
      <c r="ADP408" s="71"/>
      <c r="ADQ408" s="71"/>
      <c r="ADR408" s="71"/>
      <c r="ADS408" s="71"/>
      <c r="ADT408" s="71"/>
      <c r="ADU408" s="71"/>
      <c r="ADV408" s="71"/>
      <c r="ADW408" s="71"/>
      <c r="ADX408" s="71"/>
      <c r="ADY408" s="71"/>
      <c r="ADZ408" s="71"/>
      <c r="AEA408" s="71"/>
      <c r="AEB408" s="71"/>
      <c r="AEC408" s="71"/>
      <c r="AED408" s="71"/>
      <c r="AEE408" s="71"/>
      <c r="AEF408" s="71"/>
      <c r="AEG408" s="71"/>
      <c r="AEH408" s="71"/>
      <c r="AEI408" s="71"/>
      <c r="AEJ408" s="71"/>
      <c r="AEK408" s="71"/>
      <c r="AEL408" s="71"/>
      <c r="AEM408" s="71"/>
      <c r="AEN408" s="71"/>
      <c r="AEO408" s="71"/>
      <c r="AEP408" s="71"/>
      <c r="AEQ408" s="71"/>
      <c r="AER408" s="71"/>
      <c r="AES408" s="71"/>
      <c r="AET408" s="71"/>
      <c r="AEU408" s="71"/>
      <c r="AEV408" s="71"/>
      <c r="AEW408" s="71"/>
      <c r="AEX408" s="71"/>
      <c r="AEY408" s="71"/>
      <c r="AEZ408" s="71"/>
      <c r="AFA408" s="71"/>
      <c r="AFB408" s="71"/>
      <c r="AFC408" s="71"/>
      <c r="AFD408" s="71"/>
      <c r="AFE408" s="71"/>
      <c r="AFF408" s="71"/>
      <c r="AFG408" s="71"/>
      <c r="AFH408" s="71"/>
      <c r="AFI408" s="71"/>
      <c r="AFJ408" s="71"/>
      <c r="AFK408" s="71"/>
      <c r="AFL408" s="71"/>
      <c r="AFM408" s="71"/>
      <c r="AFN408" s="71"/>
      <c r="AFO408" s="71"/>
      <c r="AFP408" s="71"/>
      <c r="AFQ408" s="71"/>
      <c r="AFR408" s="71"/>
      <c r="AFS408" s="71"/>
      <c r="AFT408" s="71"/>
      <c r="AFU408" s="71"/>
      <c r="AFV408" s="71"/>
      <c r="AFW408" s="71"/>
      <c r="AFX408" s="71"/>
      <c r="AFY408" s="71"/>
      <c r="AFZ408" s="71"/>
      <c r="AGA408" s="71"/>
      <c r="AGB408" s="71"/>
      <c r="AGC408" s="71"/>
      <c r="AGD408" s="71"/>
      <c r="AGE408" s="71"/>
      <c r="AGF408" s="71"/>
      <c r="AGG408" s="71"/>
      <c r="AGH408" s="71"/>
      <c r="AGI408" s="71"/>
      <c r="AGJ408" s="71"/>
      <c r="AGK408" s="71"/>
      <c r="AGL408" s="71"/>
      <c r="AGM408" s="71"/>
      <c r="AGN408" s="71"/>
      <c r="AGO408" s="71"/>
      <c r="AGP408" s="71"/>
      <c r="AGQ408" s="71"/>
      <c r="AGR408" s="71"/>
      <c r="AGS408" s="71"/>
      <c r="AGT408" s="71"/>
      <c r="AGU408" s="71"/>
      <c r="AGV408" s="71"/>
      <c r="AGW408" s="71"/>
      <c r="AGX408" s="71"/>
      <c r="AGY408" s="71"/>
      <c r="AGZ408" s="71"/>
      <c r="AHA408" s="71"/>
      <c r="AHB408" s="71"/>
      <c r="AHC408" s="71"/>
      <c r="AHD408" s="71"/>
      <c r="AHE408" s="71"/>
      <c r="AHF408" s="71"/>
      <c r="AHG408" s="71"/>
      <c r="AHH408" s="71"/>
      <c r="AHI408" s="71"/>
      <c r="AHJ408" s="71"/>
      <c r="AHK408" s="71"/>
      <c r="AHL408" s="71"/>
      <c r="AHM408" s="71"/>
      <c r="AHN408" s="71"/>
      <c r="AHO408" s="71"/>
      <c r="AHP408" s="71"/>
      <c r="AHQ408" s="71"/>
      <c r="AHR408" s="71"/>
      <c r="AHS408" s="71"/>
      <c r="AHT408" s="71"/>
      <c r="AHU408" s="71"/>
      <c r="AHV408" s="71"/>
      <c r="AHW408" s="71"/>
      <c r="AHX408" s="71"/>
      <c r="AHY408" s="71"/>
      <c r="AHZ408" s="71"/>
      <c r="AIA408" s="71"/>
      <c r="AIB408" s="71"/>
      <c r="AIC408" s="71"/>
      <c r="AID408" s="71"/>
      <c r="AIE408" s="71"/>
      <c r="AIF408" s="71"/>
      <c r="AIG408" s="71"/>
      <c r="AIH408" s="71"/>
      <c r="AII408" s="71"/>
      <c r="AIJ408" s="71"/>
      <c r="AIK408" s="71"/>
      <c r="AIL408" s="71"/>
      <c r="AIM408" s="71"/>
      <c r="AIN408" s="71"/>
      <c r="AIO408" s="71"/>
      <c r="AIP408" s="71"/>
      <c r="AIQ408" s="71"/>
      <c r="AIR408" s="71"/>
      <c r="AIS408" s="71"/>
      <c r="AIT408" s="71"/>
      <c r="AIU408" s="71"/>
      <c r="AIV408" s="71"/>
      <c r="AIW408" s="71"/>
      <c r="AIX408" s="71"/>
      <c r="AIY408" s="71"/>
      <c r="AIZ408" s="71"/>
      <c r="AJA408" s="71"/>
      <c r="AJB408" s="71"/>
      <c r="AJC408" s="71"/>
      <c r="AJD408" s="71"/>
      <c r="AJE408" s="71"/>
      <c r="AJF408" s="71"/>
      <c r="AJG408" s="71"/>
      <c r="AJH408" s="71"/>
      <c r="AJI408" s="71"/>
      <c r="AJJ408" s="71"/>
      <c r="AJK408" s="71"/>
      <c r="AJL408" s="71"/>
      <c r="AJM408" s="71"/>
      <c r="AJN408" s="71"/>
      <c r="AJO408" s="71"/>
      <c r="AJP408" s="71"/>
      <c r="AJQ408" s="71"/>
      <c r="AJR408" s="71"/>
      <c r="AJS408" s="71"/>
      <c r="AJT408" s="71"/>
      <c r="AJU408" s="71"/>
      <c r="AJV408" s="71"/>
      <c r="AJW408" s="71"/>
      <c r="AJX408" s="71"/>
      <c r="AJY408" s="71"/>
      <c r="AJZ408" s="71"/>
      <c r="AKA408" s="71"/>
      <c r="AKB408" s="71"/>
      <c r="AKC408" s="71"/>
      <c r="AKD408" s="71"/>
      <c r="AKE408" s="71"/>
      <c r="AKF408" s="71"/>
      <c r="AKG408" s="71"/>
      <c r="AKH408" s="71"/>
      <c r="AKI408" s="71"/>
      <c r="AKJ408" s="71"/>
      <c r="AKK408" s="71"/>
      <c r="AKL408" s="71"/>
      <c r="AKM408" s="71"/>
      <c r="AKN408" s="71"/>
      <c r="AKO408" s="71"/>
      <c r="AKP408" s="71"/>
      <c r="AKQ408" s="71"/>
      <c r="AKR408" s="71"/>
      <c r="AKS408" s="71"/>
      <c r="AKT408" s="71"/>
      <c r="AKU408" s="71"/>
      <c r="AKV408" s="71"/>
      <c r="AKW408" s="71"/>
      <c r="AKX408" s="71"/>
      <c r="AKY408" s="71"/>
      <c r="AKZ408" s="71"/>
      <c r="ALA408" s="71"/>
      <c r="ALB408" s="71"/>
      <c r="ALC408" s="71"/>
      <c r="ALD408" s="71"/>
      <c r="ALE408" s="71"/>
      <c r="ALF408" s="71"/>
      <c r="ALG408" s="71"/>
      <c r="ALH408" s="71"/>
      <c r="ALI408" s="71"/>
      <c r="ALJ408" s="71"/>
      <c r="ALK408" s="71"/>
      <c r="ALL408" s="71"/>
      <c r="ALM408" s="71"/>
      <c r="ALN408" s="71"/>
      <c r="ALO408" s="71"/>
      <c r="ALP408" s="71"/>
      <c r="ALQ408" s="71"/>
      <c r="ALR408" s="71"/>
      <c r="ALS408" s="71"/>
      <c r="ALT408" s="71"/>
      <c r="ALU408" s="71"/>
      <c r="ALV408" s="71"/>
      <c r="ALW408" s="71"/>
      <c r="ALX408" s="71"/>
      <c r="ALY408" s="71"/>
      <c r="ALZ408" s="71"/>
      <c r="AMA408" s="71"/>
      <c r="AMB408" s="71"/>
      <c r="AMC408" s="71"/>
      <c r="AMD408" s="71"/>
      <c r="AME408" s="71"/>
      <c r="AMF408" s="71"/>
      <c r="AMG408" s="71"/>
    </row>
    <row r="409" customFormat="false" ht="15" hidden="false" customHeight="false" outlineLevel="0" collapsed="false">
      <c r="A409" s="36" t="s">
        <v>184</v>
      </c>
      <c r="C409" s="48" t="n">
        <f aca="false">IF(F409=F408,C408,IF(F409=(F408+10),C408,(C408+10)))</f>
        <v>800</v>
      </c>
      <c r="D409" s="38" t="s">
        <v>279</v>
      </c>
      <c r="E409" s="50" t="n">
        <f aca="false">IF(C408=C409,IF(AND(I409&lt;&gt;"M",I409&lt;&gt;"m-up"),E408+10,E408),10)</f>
        <v>20</v>
      </c>
      <c r="F409" s="39" t="n">
        <f aca="false">O409+(N409*60)+(M409*3600)</f>
        <v>51008</v>
      </c>
      <c r="G409" s="39" t="str">
        <f aca="false">CONCATENATE(J409,K409,L409)</f>
        <v>20171112</v>
      </c>
      <c r="H409" s="39" t="n">
        <v>0</v>
      </c>
      <c r="I409" s="39" t="s">
        <v>271</v>
      </c>
      <c r="J409" s="39" t="n">
        <v>2017</v>
      </c>
      <c r="K409" s="39" t="n">
        <v>11</v>
      </c>
      <c r="L409" s="39" t="n">
        <v>12</v>
      </c>
      <c r="M409" s="39" t="n">
        <v>14</v>
      </c>
      <c r="N409" s="39" t="n">
        <v>10</v>
      </c>
      <c r="O409" s="39" t="n">
        <v>8</v>
      </c>
      <c r="P409" s="39" t="n">
        <v>94</v>
      </c>
      <c r="Q409" s="39" t="n">
        <v>1</v>
      </c>
      <c r="R409" s="39" t="s">
        <v>1</v>
      </c>
      <c r="S409" s="39" t="s">
        <v>2</v>
      </c>
    </row>
    <row r="410" customFormat="false" ht="15" hidden="false" customHeight="false" outlineLevel="0" collapsed="false">
      <c r="A410" s="36" t="s">
        <v>184</v>
      </c>
      <c r="C410" s="48" t="n">
        <f aca="false">IF(F410=F409,C409,IF(F410=(F409+10),C409,(C409+10)))</f>
        <v>810</v>
      </c>
      <c r="D410" s="79" t="s">
        <v>281</v>
      </c>
      <c r="E410" s="50" t="n">
        <f aca="false">IF(C409=C410,IF(AND(I410&lt;&gt;"M",I410&lt;&gt;"m-up"),E409+10,E409),10)</f>
        <v>10</v>
      </c>
      <c r="F410" s="52" t="n">
        <f aca="false">O410+(N410*60)+(M410*3600)</f>
        <v>51049</v>
      </c>
      <c r="G410" s="52" t="str">
        <f aca="false">CONCATENATE(J410,K410,L410)</f>
        <v>20171112</v>
      </c>
      <c r="H410" s="52" t="n">
        <v>6</v>
      </c>
      <c r="I410" s="80" t="s">
        <v>0</v>
      </c>
      <c r="J410" s="52" t="n">
        <v>2017</v>
      </c>
      <c r="K410" s="52" t="n">
        <v>11</v>
      </c>
      <c r="L410" s="52" t="n">
        <v>12</v>
      </c>
      <c r="M410" s="52" t="n">
        <v>14</v>
      </c>
      <c r="N410" s="52" t="n">
        <v>10</v>
      </c>
      <c r="O410" s="52" t="n">
        <v>49</v>
      </c>
      <c r="P410" s="52" t="n">
        <v>392</v>
      </c>
      <c r="Q410" s="80" t="n">
        <v>1</v>
      </c>
      <c r="R410" s="52" t="s">
        <v>1</v>
      </c>
      <c r="S410" s="52" t="s">
        <v>2</v>
      </c>
      <c r="T410" s="52"/>
      <c r="U410" s="53"/>
    </row>
    <row r="411" customFormat="false" ht="15" hidden="false" customHeight="false" outlineLevel="0" collapsed="false">
      <c r="A411" s="36" t="s">
        <v>184</v>
      </c>
      <c r="C411" s="48" t="n">
        <f aca="false">IF(F411=F410,C410,IF(F411=(F410+10),C410,(C410+10)))</f>
        <v>810</v>
      </c>
      <c r="D411" s="38" t="s">
        <v>281</v>
      </c>
      <c r="E411" s="50" t="n">
        <f aca="false">IF(C410=C411,IF(AND(I411&lt;&gt;"M",I411&lt;&gt;"m-up"),E410+10,E410),10)</f>
        <v>20</v>
      </c>
      <c r="F411" s="39" t="n">
        <f aca="false">O411+(N411*60)+(M411*3600)</f>
        <v>51049</v>
      </c>
      <c r="G411" s="39" t="str">
        <f aca="false">CONCATENATE(J411,K411,L411)</f>
        <v>20171112</v>
      </c>
      <c r="H411" s="39" t="n">
        <v>0</v>
      </c>
      <c r="I411" s="78" t="s">
        <v>16</v>
      </c>
      <c r="J411" s="39" t="n">
        <v>2017</v>
      </c>
      <c r="K411" s="39" t="n">
        <v>11</v>
      </c>
      <c r="L411" s="39" t="n">
        <v>12</v>
      </c>
      <c r="M411" s="39" t="n">
        <v>14</v>
      </c>
      <c r="N411" s="39" t="n">
        <v>10</v>
      </c>
      <c r="O411" s="39" t="n">
        <v>49</v>
      </c>
      <c r="P411" s="39" t="n">
        <v>453</v>
      </c>
      <c r="R411" s="39" t="s">
        <v>1</v>
      </c>
      <c r="S411" s="39" t="s">
        <v>38</v>
      </c>
    </row>
    <row r="412" customFormat="false" ht="15" hidden="false" customHeight="false" outlineLevel="0" collapsed="false">
      <c r="A412" s="36" t="s">
        <v>184</v>
      </c>
      <c r="C412" s="48" t="n">
        <f aca="false">IF(F412=F411,C411,IF(F412=(F411+10),C411,(C411+10)))</f>
        <v>820</v>
      </c>
      <c r="D412" s="79" t="s">
        <v>282</v>
      </c>
      <c r="E412" s="50" t="n">
        <f aca="false">IF(C411=C412,IF(AND(I412&lt;&gt;"M",I412&lt;&gt;"m-up"),E411+10,E411),10)</f>
        <v>10</v>
      </c>
      <c r="F412" s="52" t="n">
        <f aca="false">O412+(N412*60)+(M412*3600)</f>
        <v>51067</v>
      </c>
      <c r="G412" s="52" t="str">
        <f aca="false">CONCATENATE(J412,K412,L412)</f>
        <v>20171112</v>
      </c>
      <c r="H412" s="52" t="n">
        <v>5</v>
      </c>
      <c r="I412" s="80" t="s">
        <v>0</v>
      </c>
      <c r="J412" s="52" t="n">
        <v>2017</v>
      </c>
      <c r="K412" s="52" t="n">
        <v>11</v>
      </c>
      <c r="L412" s="52" t="n">
        <v>12</v>
      </c>
      <c r="M412" s="52" t="n">
        <v>14</v>
      </c>
      <c r="N412" s="52" t="n">
        <v>11</v>
      </c>
      <c r="O412" s="52" t="n">
        <v>7</v>
      </c>
      <c r="P412" s="52" t="n">
        <v>134</v>
      </c>
      <c r="Q412" s="80" t="n">
        <v>1</v>
      </c>
      <c r="R412" s="52" t="s">
        <v>1</v>
      </c>
      <c r="S412" s="52" t="s">
        <v>2</v>
      </c>
      <c r="T412" s="52"/>
      <c r="U412" s="53" t="s">
        <v>39</v>
      </c>
    </row>
    <row r="413" customFormat="false" ht="15" hidden="false" customHeight="false" outlineLevel="0" collapsed="false">
      <c r="A413" s="36" t="s">
        <v>184</v>
      </c>
      <c r="C413" s="48" t="n">
        <f aca="false">IF(F413=F412,C412,IF(F413=(F412+10),C412,(C412+10)))</f>
        <v>820</v>
      </c>
      <c r="D413" s="38" t="s">
        <v>282</v>
      </c>
      <c r="E413" s="50" t="n">
        <f aca="false">IF(C412=C413,IF(AND(I413&lt;&gt;"M",I413&lt;&gt;"m-up"),E412+10,E412),10)</f>
        <v>20</v>
      </c>
      <c r="F413" s="39" t="n">
        <f aca="false">O413+(N413*60)+(M413*3600)</f>
        <v>51067</v>
      </c>
      <c r="G413" s="39" t="str">
        <f aca="false">CONCATENATE(J413,K413,L413)</f>
        <v>20171112</v>
      </c>
      <c r="H413" s="39" t="n">
        <v>0</v>
      </c>
      <c r="I413" s="78" t="s">
        <v>16</v>
      </c>
      <c r="J413" s="39" t="n">
        <v>2017</v>
      </c>
      <c r="K413" s="39" t="n">
        <v>11</v>
      </c>
      <c r="L413" s="39" t="n">
        <v>12</v>
      </c>
      <c r="M413" s="39" t="n">
        <v>14</v>
      </c>
      <c r="N413" s="39" t="n">
        <v>11</v>
      </c>
      <c r="O413" s="39" t="n">
        <v>7</v>
      </c>
      <c r="P413" s="39" t="n">
        <v>154</v>
      </c>
      <c r="Q413" s="78"/>
      <c r="R413" s="39" t="s">
        <v>1</v>
      </c>
      <c r="S413" s="39" t="s">
        <v>2</v>
      </c>
    </row>
    <row r="414" customFormat="false" ht="15" hidden="false" customHeight="false" outlineLevel="0" collapsed="false">
      <c r="A414" s="36" t="s">
        <v>184</v>
      </c>
      <c r="C414" s="48" t="n">
        <f aca="false">IF(F414=F413,C413,IF(F414=(F413+10),C413,(C413+10)))</f>
        <v>820</v>
      </c>
      <c r="D414" s="38" t="s">
        <v>282</v>
      </c>
      <c r="E414" s="50" t="n">
        <f aca="false">IF(C413=C414,IF(AND(I414&lt;&gt;"M",I414&lt;&gt;"m-up"),E413+10,E413),10)</f>
        <v>30</v>
      </c>
      <c r="F414" s="39" t="n">
        <f aca="false">O414+(N414*60)+(M414*3600)</f>
        <v>51067</v>
      </c>
      <c r="G414" s="39" t="str">
        <f aca="false">CONCATENATE(J414,K414,L414)</f>
        <v>20171112</v>
      </c>
      <c r="H414" s="39" t="n">
        <v>0</v>
      </c>
      <c r="I414" s="78" t="s">
        <v>16</v>
      </c>
      <c r="J414" s="39" t="n">
        <v>2017</v>
      </c>
      <c r="K414" s="39" t="n">
        <v>11</v>
      </c>
      <c r="L414" s="39" t="n">
        <v>12</v>
      </c>
      <c r="M414" s="39" t="n">
        <v>14</v>
      </c>
      <c r="N414" s="39" t="n">
        <v>11</v>
      </c>
      <c r="O414" s="39" t="n">
        <v>7</v>
      </c>
      <c r="P414" s="39" t="n">
        <v>170</v>
      </c>
      <c r="Q414" s="78"/>
      <c r="R414" s="39" t="s">
        <v>1</v>
      </c>
      <c r="S414" s="39" t="s">
        <v>2</v>
      </c>
    </row>
    <row r="415" customFormat="false" ht="15" hidden="false" customHeight="false" outlineLevel="0" collapsed="false">
      <c r="A415" s="36" t="s">
        <v>184</v>
      </c>
      <c r="C415" s="48" t="n">
        <f aca="false">IF(F415=F414,C414,IF(F415=(F414+10),C414,(C414+10)))</f>
        <v>820</v>
      </c>
      <c r="D415" s="38" t="s">
        <v>282</v>
      </c>
      <c r="E415" s="50" t="n">
        <f aca="false">IF(C414=C415,IF(AND(I415&lt;&gt;"M",I415&lt;&gt;"m-up"),E414+10,E414),10)</f>
        <v>40</v>
      </c>
      <c r="F415" s="39" t="n">
        <f aca="false">O415+(N415*60)+(M415*3600)</f>
        <v>51067</v>
      </c>
      <c r="G415" s="39" t="str">
        <f aca="false">CONCATENATE(J415,K415,L415)</f>
        <v>20171112</v>
      </c>
      <c r="H415" s="39" t="n">
        <v>0</v>
      </c>
      <c r="I415" s="78" t="s">
        <v>16</v>
      </c>
      <c r="J415" s="39" t="n">
        <v>2017</v>
      </c>
      <c r="K415" s="39" t="n">
        <v>11</v>
      </c>
      <c r="L415" s="39" t="n">
        <v>12</v>
      </c>
      <c r="M415" s="39" t="n">
        <v>14</v>
      </c>
      <c r="N415" s="39" t="n">
        <v>11</v>
      </c>
      <c r="O415" s="39" t="n">
        <v>7</v>
      </c>
      <c r="P415" s="39" t="n">
        <v>229</v>
      </c>
      <c r="Q415" s="78"/>
      <c r="R415" s="39" t="s">
        <v>1</v>
      </c>
      <c r="S415" s="39" t="s">
        <v>2</v>
      </c>
    </row>
    <row r="416" customFormat="false" ht="15" hidden="false" customHeight="false" outlineLevel="0" collapsed="false">
      <c r="A416" s="36" t="s">
        <v>184</v>
      </c>
      <c r="B416" s="68"/>
      <c r="C416" s="48" t="n">
        <f aca="false">IF(F416=F415,C415,IF(F416=(F415+10),C415,(C415+10)))</f>
        <v>830</v>
      </c>
      <c r="D416" s="69" t="s">
        <v>283</v>
      </c>
      <c r="E416" s="50" t="n">
        <f aca="false">IF(C415=C416,IF(AND(I416&lt;&gt;"M",I416&lt;&gt;"m-up"),E415+10,E415),10)</f>
        <v>10</v>
      </c>
      <c r="F416" s="70" t="n">
        <f aca="false">O416+(N416*60)+(M416*3600)</f>
        <v>51075</v>
      </c>
      <c r="G416" s="70" t="str">
        <f aca="false">CONCATENATE(J416,K416,L416)</f>
        <v>20171112</v>
      </c>
      <c r="H416" s="70" t="n">
        <v>6</v>
      </c>
      <c r="I416" s="70" t="s">
        <v>0</v>
      </c>
      <c r="J416" s="70" t="n">
        <v>2017</v>
      </c>
      <c r="K416" s="70" t="n">
        <v>11</v>
      </c>
      <c r="L416" s="70" t="n">
        <v>12</v>
      </c>
      <c r="M416" s="70" t="n">
        <v>14</v>
      </c>
      <c r="N416" s="70" t="n">
        <v>11</v>
      </c>
      <c r="O416" s="70" t="n">
        <v>15</v>
      </c>
      <c r="P416" s="70" t="n">
        <v>734</v>
      </c>
      <c r="Q416" s="70" t="n">
        <v>1</v>
      </c>
      <c r="R416" s="70" t="s">
        <v>1</v>
      </c>
      <c r="S416" s="70" t="s">
        <v>2</v>
      </c>
      <c r="T416" s="70"/>
      <c r="U416" s="71"/>
      <c r="WH416" s="71"/>
      <c r="WI416" s="71"/>
      <c r="WJ416" s="71"/>
      <c r="WK416" s="71"/>
      <c r="WL416" s="71"/>
      <c r="WM416" s="71"/>
      <c r="WN416" s="71"/>
      <c r="WO416" s="71"/>
      <c r="WP416" s="71"/>
      <c r="WQ416" s="71"/>
      <c r="WR416" s="71"/>
      <c r="WS416" s="71"/>
      <c r="WT416" s="71"/>
      <c r="WU416" s="71"/>
      <c r="WV416" s="71"/>
      <c r="WW416" s="71"/>
      <c r="WX416" s="71"/>
      <c r="WY416" s="71"/>
      <c r="WZ416" s="71"/>
      <c r="XA416" s="71"/>
      <c r="XB416" s="71"/>
      <c r="XC416" s="71"/>
      <c r="XD416" s="71"/>
      <c r="XE416" s="71"/>
      <c r="XF416" s="71"/>
      <c r="XG416" s="71"/>
      <c r="XH416" s="71"/>
      <c r="XI416" s="71"/>
      <c r="XJ416" s="71"/>
      <c r="XK416" s="71"/>
      <c r="XL416" s="71"/>
      <c r="XM416" s="71"/>
      <c r="XN416" s="71"/>
      <c r="XO416" s="71"/>
      <c r="XP416" s="71"/>
      <c r="XQ416" s="71"/>
      <c r="XR416" s="71"/>
      <c r="XS416" s="71"/>
      <c r="XT416" s="71"/>
      <c r="XU416" s="71"/>
      <c r="XV416" s="71"/>
      <c r="XW416" s="71"/>
      <c r="XX416" s="71"/>
      <c r="XY416" s="71"/>
      <c r="XZ416" s="71"/>
      <c r="YA416" s="71"/>
      <c r="YB416" s="71"/>
      <c r="YC416" s="71"/>
      <c r="YD416" s="71"/>
      <c r="YE416" s="71"/>
      <c r="YF416" s="71"/>
      <c r="YG416" s="71"/>
      <c r="YH416" s="71"/>
      <c r="YI416" s="71"/>
      <c r="YJ416" s="71"/>
      <c r="YK416" s="71"/>
      <c r="YL416" s="71"/>
      <c r="YM416" s="71"/>
      <c r="YN416" s="71"/>
      <c r="YO416" s="71"/>
      <c r="YP416" s="71"/>
      <c r="YQ416" s="71"/>
      <c r="YR416" s="71"/>
      <c r="YS416" s="71"/>
      <c r="YT416" s="71"/>
      <c r="YU416" s="71"/>
      <c r="YV416" s="71"/>
      <c r="YW416" s="71"/>
      <c r="YX416" s="71"/>
      <c r="YY416" s="71"/>
      <c r="YZ416" s="71"/>
      <c r="ZA416" s="71"/>
      <c r="ZB416" s="71"/>
      <c r="ZC416" s="71"/>
      <c r="ZD416" s="71"/>
      <c r="ZE416" s="71"/>
      <c r="ZF416" s="71"/>
      <c r="ZG416" s="71"/>
      <c r="ZH416" s="71"/>
      <c r="ZI416" s="71"/>
      <c r="ZJ416" s="71"/>
      <c r="ZK416" s="71"/>
      <c r="ZL416" s="71"/>
      <c r="ZM416" s="71"/>
      <c r="ZN416" s="71"/>
      <c r="ZO416" s="71"/>
      <c r="ZP416" s="71"/>
      <c r="ZQ416" s="71"/>
      <c r="ZR416" s="71"/>
      <c r="ZS416" s="71"/>
      <c r="ZT416" s="71"/>
      <c r="ZU416" s="71"/>
      <c r="ZV416" s="71"/>
      <c r="ZW416" s="71"/>
      <c r="ZX416" s="71"/>
      <c r="ZY416" s="71"/>
      <c r="ZZ416" s="71"/>
      <c r="AAA416" s="71"/>
      <c r="AAB416" s="71"/>
      <c r="AAC416" s="71"/>
      <c r="AAD416" s="71"/>
      <c r="AAE416" s="71"/>
      <c r="AAF416" s="71"/>
      <c r="AAG416" s="71"/>
      <c r="AAH416" s="71"/>
      <c r="AAI416" s="71"/>
      <c r="AAJ416" s="71"/>
      <c r="AAK416" s="71"/>
      <c r="AAL416" s="71"/>
      <c r="AAM416" s="71"/>
      <c r="AAN416" s="71"/>
      <c r="AAO416" s="71"/>
      <c r="AAP416" s="71"/>
      <c r="AAQ416" s="71"/>
      <c r="AAR416" s="71"/>
      <c r="AAS416" s="71"/>
      <c r="AAT416" s="71"/>
      <c r="AAU416" s="71"/>
      <c r="AAV416" s="71"/>
      <c r="AAW416" s="71"/>
      <c r="AAX416" s="71"/>
      <c r="AAY416" s="71"/>
      <c r="AAZ416" s="71"/>
      <c r="ABA416" s="71"/>
      <c r="ABB416" s="71"/>
      <c r="ABC416" s="71"/>
      <c r="ABD416" s="71"/>
      <c r="ABE416" s="71"/>
      <c r="ABF416" s="71"/>
      <c r="ABG416" s="71"/>
      <c r="ABH416" s="71"/>
      <c r="ABI416" s="71"/>
      <c r="ABJ416" s="71"/>
      <c r="ABK416" s="71"/>
      <c r="ABL416" s="71"/>
      <c r="ABM416" s="71"/>
      <c r="ABN416" s="71"/>
      <c r="ABO416" s="71"/>
      <c r="ABP416" s="71"/>
      <c r="ABQ416" s="71"/>
      <c r="ABR416" s="71"/>
      <c r="ABS416" s="71"/>
      <c r="ABT416" s="71"/>
      <c r="ABU416" s="71"/>
      <c r="ABV416" s="71"/>
      <c r="ABW416" s="71"/>
      <c r="ABX416" s="71"/>
      <c r="ABY416" s="71"/>
      <c r="ABZ416" s="71"/>
      <c r="ACA416" s="71"/>
      <c r="ACB416" s="71"/>
      <c r="ACC416" s="71"/>
      <c r="ACD416" s="71"/>
      <c r="ACE416" s="71"/>
      <c r="ACF416" s="71"/>
      <c r="ACG416" s="71"/>
      <c r="ACH416" s="71"/>
      <c r="ACI416" s="71"/>
      <c r="ACJ416" s="71"/>
      <c r="ACK416" s="71"/>
      <c r="ACL416" s="71"/>
      <c r="ACM416" s="71"/>
      <c r="ACN416" s="71"/>
      <c r="ACO416" s="71"/>
      <c r="ACP416" s="71"/>
      <c r="ACQ416" s="71"/>
      <c r="ACR416" s="71"/>
      <c r="ACS416" s="71"/>
      <c r="ACT416" s="71"/>
      <c r="ACU416" s="71"/>
      <c r="ACV416" s="71"/>
      <c r="ACW416" s="71"/>
      <c r="ACX416" s="71"/>
      <c r="ACY416" s="71"/>
      <c r="ACZ416" s="71"/>
      <c r="ADA416" s="71"/>
      <c r="ADB416" s="71"/>
      <c r="ADC416" s="71"/>
      <c r="ADD416" s="71"/>
      <c r="ADE416" s="71"/>
      <c r="ADF416" s="71"/>
      <c r="ADG416" s="71"/>
      <c r="ADH416" s="71"/>
      <c r="ADI416" s="71"/>
      <c r="ADJ416" s="71"/>
      <c r="ADK416" s="71"/>
      <c r="ADL416" s="71"/>
      <c r="ADM416" s="71"/>
      <c r="ADN416" s="71"/>
      <c r="ADO416" s="71"/>
      <c r="ADP416" s="71"/>
      <c r="ADQ416" s="71"/>
      <c r="ADR416" s="71"/>
      <c r="ADS416" s="71"/>
      <c r="ADT416" s="71"/>
      <c r="ADU416" s="71"/>
      <c r="ADV416" s="71"/>
      <c r="ADW416" s="71"/>
      <c r="ADX416" s="71"/>
      <c r="ADY416" s="71"/>
      <c r="ADZ416" s="71"/>
      <c r="AEA416" s="71"/>
      <c r="AEB416" s="71"/>
      <c r="AEC416" s="71"/>
      <c r="AED416" s="71"/>
      <c r="AEE416" s="71"/>
      <c r="AEF416" s="71"/>
      <c r="AEG416" s="71"/>
      <c r="AEH416" s="71"/>
      <c r="AEI416" s="71"/>
      <c r="AEJ416" s="71"/>
      <c r="AEK416" s="71"/>
      <c r="AEL416" s="71"/>
      <c r="AEM416" s="71"/>
      <c r="AEN416" s="71"/>
      <c r="AEO416" s="71"/>
      <c r="AEP416" s="71"/>
      <c r="AEQ416" s="71"/>
      <c r="AER416" s="71"/>
      <c r="AES416" s="71"/>
      <c r="AET416" s="71"/>
      <c r="AEU416" s="71"/>
      <c r="AEV416" s="71"/>
      <c r="AEW416" s="71"/>
      <c r="AEX416" s="71"/>
      <c r="AEY416" s="71"/>
      <c r="AEZ416" s="71"/>
      <c r="AFA416" s="71"/>
      <c r="AFB416" s="71"/>
      <c r="AFC416" s="71"/>
      <c r="AFD416" s="71"/>
      <c r="AFE416" s="71"/>
      <c r="AFF416" s="71"/>
      <c r="AFG416" s="71"/>
      <c r="AFH416" s="71"/>
      <c r="AFI416" s="71"/>
      <c r="AFJ416" s="71"/>
      <c r="AFK416" s="71"/>
      <c r="AFL416" s="71"/>
      <c r="AFM416" s="71"/>
      <c r="AFN416" s="71"/>
      <c r="AFO416" s="71"/>
      <c r="AFP416" s="71"/>
      <c r="AFQ416" s="71"/>
      <c r="AFR416" s="71"/>
      <c r="AFS416" s="71"/>
      <c r="AFT416" s="71"/>
      <c r="AFU416" s="71"/>
      <c r="AFV416" s="71"/>
      <c r="AFW416" s="71"/>
      <c r="AFX416" s="71"/>
      <c r="AFY416" s="71"/>
      <c r="AFZ416" s="71"/>
      <c r="AGA416" s="71"/>
      <c r="AGB416" s="71"/>
      <c r="AGC416" s="71"/>
      <c r="AGD416" s="71"/>
      <c r="AGE416" s="71"/>
      <c r="AGF416" s="71"/>
      <c r="AGG416" s="71"/>
      <c r="AGH416" s="71"/>
      <c r="AGI416" s="71"/>
      <c r="AGJ416" s="71"/>
      <c r="AGK416" s="71"/>
      <c r="AGL416" s="71"/>
      <c r="AGM416" s="71"/>
      <c r="AGN416" s="71"/>
      <c r="AGO416" s="71"/>
      <c r="AGP416" s="71"/>
      <c r="AGQ416" s="71"/>
      <c r="AGR416" s="71"/>
      <c r="AGS416" s="71"/>
      <c r="AGT416" s="71"/>
      <c r="AGU416" s="71"/>
      <c r="AGV416" s="71"/>
      <c r="AGW416" s="71"/>
      <c r="AGX416" s="71"/>
      <c r="AGY416" s="71"/>
      <c r="AGZ416" s="71"/>
      <c r="AHA416" s="71"/>
      <c r="AHB416" s="71"/>
      <c r="AHC416" s="71"/>
      <c r="AHD416" s="71"/>
      <c r="AHE416" s="71"/>
      <c r="AHF416" s="71"/>
      <c r="AHG416" s="71"/>
      <c r="AHH416" s="71"/>
      <c r="AHI416" s="71"/>
      <c r="AHJ416" s="71"/>
      <c r="AHK416" s="71"/>
      <c r="AHL416" s="71"/>
      <c r="AHM416" s="71"/>
      <c r="AHN416" s="71"/>
      <c r="AHO416" s="71"/>
      <c r="AHP416" s="71"/>
      <c r="AHQ416" s="71"/>
      <c r="AHR416" s="71"/>
      <c r="AHS416" s="71"/>
      <c r="AHT416" s="71"/>
      <c r="AHU416" s="71"/>
      <c r="AHV416" s="71"/>
      <c r="AHW416" s="71"/>
      <c r="AHX416" s="71"/>
      <c r="AHY416" s="71"/>
      <c r="AHZ416" s="71"/>
      <c r="AIA416" s="71"/>
      <c r="AIB416" s="71"/>
      <c r="AIC416" s="71"/>
      <c r="AID416" s="71"/>
      <c r="AIE416" s="71"/>
      <c r="AIF416" s="71"/>
      <c r="AIG416" s="71"/>
      <c r="AIH416" s="71"/>
      <c r="AII416" s="71"/>
      <c r="AIJ416" s="71"/>
      <c r="AIK416" s="71"/>
      <c r="AIL416" s="71"/>
      <c r="AIM416" s="71"/>
      <c r="AIN416" s="71"/>
      <c r="AIO416" s="71"/>
      <c r="AIP416" s="71"/>
      <c r="AIQ416" s="71"/>
      <c r="AIR416" s="71"/>
      <c r="AIS416" s="71"/>
      <c r="AIT416" s="71"/>
      <c r="AIU416" s="71"/>
      <c r="AIV416" s="71"/>
      <c r="AIW416" s="71"/>
      <c r="AIX416" s="71"/>
      <c r="AIY416" s="71"/>
      <c r="AIZ416" s="71"/>
      <c r="AJA416" s="71"/>
      <c r="AJB416" s="71"/>
      <c r="AJC416" s="71"/>
      <c r="AJD416" s="71"/>
      <c r="AJE416" s="71"/>
      <c r="AJF416" s="71"/>
      <c r="AJG416" s="71"/>
      <c r="AJH416" s="71"/>
      <c r="AJI416" s="71"/>
      <c r="AJJ416" s="71"/>
      <c r="AJK416" s="71"/>
      <c r="AJL416" s="71"/>
      <c r="AJM416" s="71"/>
      <c r="AJN416" s="71"/>
      <c r="AJO416" s="71"/>
      <c r="AJP416" s="71"/>
      <c r="AJQ416" s="71"/>
      <c r="AJR416" s="71"/>
      <c r="AJS416" s="71"/>
      <c r="AJT416" s="71"/>
      <c r="AJU416" s="71"/>
      <c r="AJV416" s="71"/>
      <c r="AJW416" s="71"/>
      <c r="AJX416" s="71"/>
      <c r="AJY416" s="71"/>
      <c r="AJZ416" s="71"/>
      <c r="AKA416" s="71"/>
      <c r="AKB416" s="71"/>
      <c r="AKC416" s="71"/>
      <c r="AKD416" s="71"/>
      <c r="AKE416" s="71"/>
      <c r="AKF416" s="71"/>
      <c r="AKG416" s="71"/>
      <c r="AKH416" s="71"/>
      <c r="AKI416" s="71"/>
      <c r="AKJ416" s="71"/>
      <c r="AKK416" s="71"/>
      <c r="AKL416" s="71"/>
      <c r="AKM416" s="71"/>
      <c r="AKN416" s="71"/>
      <c r="AKO416" s="71"/>
      <c r="AKP416" s="71"/>
      <c r="AKQ416" s="71"/>
      <c r="AKR416" s="71"/>
      <c r="AKS416" s="71"/>
      <c r="AKT416" s="71"/>
      <c r="AKU416" s="71"/>
      <c r="AKV416" s="71"/>
      <c r="AKW416" s="71"/>
      <c r="AKX416" s="71"/>
      <c r="AKY416" s="71"/>
      <c r="AKZ416" s="71"/>
      <c r="ALA416" s="71"/>
      <c r="ALB416" s="71"/>
      <c r="ALC416" s="71"/>
      <c r="ALD416" s="71"/>
      <c r="ALE416" s="71"/>
      <c r="ALF416" s="71"/>
      <c r="ALG416" s="71"/>
      <c r="ALH416" s="71"/>
      <c r="ALI416" s="71"/>
      <c r="ALJ416" s="71"/>
      <c r="ALK416" s="71"/>
      <c r="ALL416" s="71"/>
      <c r="ALM416" s="71"/>
      <c r="ALN416" s="71"/>
      <c r="ALO416" s="71"/>
      <c r="ALP416" s="71"/>
      <c r="ALQ416" s="71"/>
      <c r="ALR416" s="71"/>
      <c r="ALS416" s="71"/>
      <c r="ALT416" s="71"/>
      <c r="ALU416" s="71"/>
      <c r="ALV416" s="71"/>
      <c r="ALW416" s="71"/>
      <c r="ALX416" s="71"/>
      <c r="ALY416" s="71"/>
      <c r="ALZ416" s="71"/>
      <c r="AMA416" s="71"/>
      <c r="AMB416" s="71"/>
      <c r="AMC416" s="71"/>
      <c r="AMD416" s="71"/>
      <c r="AME416" s="71"/>
      <c r="AMF416" s="71"/>
      <c r="AMG416" s="71"/>
    </row>
    <row r="417" customFormat="false" ht="15" hidden="false" customHeight="false" outlineLevel="0" collapsed="false">
      <c r="A417" s="36" t="s">
        <v>184</v>
      </c>
      <c r="C417" s="48" t="n">
        <f aca="false">IF(F417=F416,C416,IF(F417=(F416+10),C416,(C416+10)))</f>
        <v>830</v>
      </c>
      <c r="D417" s="38" t="s">
        <v>283</v>
      </c>
      <c r="E417" s="50" t="n">
        <f aca="false">IF(C416=C417,IF(AND(I417&lt;&gt;"M",I417&lt;&gt;"m-up"),E416+10,E416),10)</f>
        <v>20</v>
      </c>
      <c r="F417" s="39" t="n">
        <f aca="false">O417+(N417*60)+(M417*3600)</f>
        <v>51075</v>
      </c>
      <c r="G417" s="39" t="str">
        <f aca="false">CONCATENATE(J417,K417,L417)</f>
        <v>20171112</v>
      </c>
      <c r="H417" s="39" t="n">
        <v>0</v>
      </c>
      <c r="I417" s="39" t="s">
        <v>271</v>
      </c>
      <c r="J417" s="39" t="n">
        <v>2017</v>
      </c>
      <c r="K417" s="39" t="n">
        <v>11</v>
      </c>
      <c r="L417" s="39" t="n">
        <v>12</v>
      </c>
      <c r="M417" s="39" t="n">
        <v>14</v>
      </c>
      <c r="N417" s="39" t="n">
        <v>11</v>
      </c>
      <c r="O417" s="39" t="n">
        <v>15</v>
      </c>
      <c r="P417" s="39" t="n">
        <v>769</v>
      </c>
      <c r="Q417" s="39" t="n">
        <v>1</v>
      </c>
      <c r="R417" s="39" t="s">
        <v>1</v>
      </c>
      <c r="S417" s="39" t="s">
        <v>2</v>
      </c>
    </row>
    <row r="418" customFormat="false" ht="15" hidden="false" customHeight="false" outlineLevel="0" collapsed="false">
      <c r="A418" s="36" t="s">
        <v>184</v>
      </c>
      <c r="C418" s="48" t="n">
        <f aca="false">IF(F418=F417,C417,IF(F418=(F417+10),C417,(C417+10)))</f>
        <v>840</v>
      </c>
      <c r="D418" s="79" t="s">
        <v>284</v>
      </c>
      <c r="E418" s="50" t="n">
        <f aca="false">IF(C417=C418,IF(AND(I418&lt;&gt;"M",I418&lt;&gt;"m-up"),E417+10,E417),10)</f>
        <v>10</v>
      </c>
      <c r="F418" s="52" t="n">
        <f aca="false">O418+(N418*60)+(M418*3600)</f>
        <v>51090</v>
      </c>
      <c r="G418" s="52" t="str">
        <f aca="false">CONCATENATE(J418,K418,L418)</f>
        <v>20171112</v>
      </c>
      <c r="H418" s="52" t="n">
        <v>8</v>
      </c>
      <c r="I418" s="80" t="s">
        <v>0</v>
      </c>
      <c r="J418" s="52" t="n">
        <v>2017</v>
      </c>
      <c r="K418" s="52" t="n">
        <v>11</v>
      </c>
      <c r="L418" s="52" t="n">
        <v>12</v>
      </c>
      <c r="M418" s="52" t="n">
        <v>14</v>
      </c>
      <c r="N418" s="52" t="n">
        <v>11</v>
      </c>
      <c r="O418" s="52" t="n">
        <v>30</v>
      </c>
      <c r="P418" s="52" t="n">
        <v>778</v>
      </c>
      <c r="Q418" s="80" t="n">
        <v>1</v>
      </c>
      <c r="R418" s="52" t="s">
        <v>1</v>
      </c>
      <c r="S418" s="52" t="s">
        <v>2</v>
      </c>
      <c r="T418" s="52"/>
      <c r="U418" s="53" t="s">
        <v>40</v>
      </c>
    </row>
    <row r="419" customFormat="false" ht="15" hidden="false" customHeight="false" outlineLevel="0" collapsed="false">
      <c r="A419" s="36" t="s">
        <v>184</v>
      </c>
      <c r="C419" s="48" t="n">
        <f aca="false">IF(F419=F418,C418,IF(F419=(F418+10),C418,(C418+10)))</f>
        <v>840</v>
      </c>
      <c r="D419" s="38" t="s">
        <v>284</v>
      </c>
      <c r="E419" s="50" t="n">
        <f aca="false">IF(C418=C419,IF(AND(I419&lt;&gt;"M",I419&lt;&gt;"m-up"),E418+10,E418),10)</f>
        <v>20</v>
      </c>
      <c r="F419" s="39" t="n">
        <f aca="false">O419+(N419*60)+(M419*3600)</f>
        <v>51090</v>
      </c>
      <c r="G419" s="39" t="str">
        <f aca="false">CONCATENATE(J419,K419,L419)</f>
        <v>20171112</v>
      </c>
      <c r="H419" s="39" t="n">
        <v>8</v>
      </c>
      <c r="I419" s="78" t="s">
        <v>0</v>
      </c>
      <c r="J419" s="39" t="n">
        <v>2017</v>
      </c>
      <c r="K419" s="39" t="n">
        <v>11</v>
      </c>
      <c r="L419" s="39" t="n">
        <v>12</v>
      </c>
      <c r="M419" s="39" t="n">
        <v>14</v>
      </c>
      <c r="N419" s="39" t="n">
        <v>11</v>
      </c>
      <c r="O419" s="39" t="n">
        <v>30</v>
      </c>
      <c r="P419" s="39" t="n">
        <v>829</v>
      </c>
      <c r="Q419" s="78" t="n">
        <v>1</v>
      </c>
      <c r="R419" s="39" t="s">
        <v>1</v>
      </c>
      <c r="S419" s="39" t="s">
        <v>2</v>
      </c>
      <c r="U419" s="40" t="s">
        <v>15</v>
      </c>
    </row>
    <row r="420" customFormat="false" ht="15" hidden="false" customHeight="false" outlineLevel="0" collapsed="false">
      <c r="A420" s="36" t="s">
        <v>184</v>
      </c>
      <c r="C420" s="48" t="n">
        <f aca="false">IF(F420=F419,C419,IF(F420=(F419+10),C419,(C419+10)))</f>
        <v>840</v>
      </c>
      <c r="D420" s="38" t="s">
        <v>284</v>
      </c>
      <c r="E420" s="50" t="n">
        <f aca="false">IF(C419=C420,IF(AND(I420&lt;&gt;"M",I420&lt;&gt;"m-up"),E419+10,E419),10)</f>
        <v>30</v>
      </c>
      <c r="F420" s="39" t="n">
        <f aca="false">O420+(N420*60)+(M420*3600)</f>
        <v>51090</v>
      </c>
      <c r="G420" s="39" t="str">
        <f aca="false">CONCATENATE(J420,K420,L420)</f>
        <v>20171112</v>
      </c>
      <c r="H420" s="39" t="n">
        <v>8</v>
      </c>
      <c r="I420" s="78" t="s">
        <v>0</v>
      </c>
      <c r="J420" s="39" t="n">
        <v>2017</v>
      </c>
      <c r="K420" s="39" t="n">
        <v>11</v>
      </c>
      <c r="L420" s="39" t="n">
        <v>12</v>
      </c>
      <c r="M420" s="39" t="n">
        <v>14</v>
      </c>
      <c r="N420" s="39" t="n">
        <v>11</v>
      </c>
      <c r="O420" s="39" t="n">
        <v>30</v>
      </c>
      <c r="P420" s="39" t="n">
        <v>845</v>
      </c>
      <c r="Q420" s="78" t="n">
        <v>1</v>
      </c>
      <c r="R420" s="39" t="s">
        <v>1</v>
      </c>
      <c r="S420" s="39" t="s">
        <v>2</v>
      </c>
    </row>
    <row r="421" customFormat="false" ht="15" hidden="false" customHeight="false" outlineLevel="0" collapsed="false">
      <c r="A421" s="36" t="s">
        <v>184</v>
      </c>
      <c r="C421" s="48" t="n">
        <f aca="false">IF(F421=F420,C420,IF(F421=(F420+10),C420,(C420+10)))</f>
        <v>840</v>
      </c>
      <c r="D421" s="38" t="s">
        <v>284</v>
      </c>
      <c r="E421" s="50" t="n">
        <f aca="false">IF(C420=C421,IF(AND(I421&lt;&gt;"M",I421&lt;&gt;"m-up"),E420+10,E420),10)</f>
        <v>40</v>
      </c>
      <c r="F421" s="39" t="n">
        <f aca="false">O421+(N421*60)+(M421*3600)</f>
        <v>51090</v>
      </c>
      <c r="G421" s="39" t="str">
        <f aca="false">CONCATENATE(J421,K421,L421)</f>
        <v>20171112</v>
      </c>
      <c r="H421" s="39" t="n">
        <v>5</v>
      </c>
      <c r="I421" s="78" t="s">
        <v>0</v>
      </c>
      <c r="J421" s="39" t="n">
        <v>2017</v>
      </c>
      <c r="K421" s="39" t="n">
        <v>11</v>
      </c>
      <c r="L421" s="39" t="n">
        <v>12</v>
      </c>
      <c r="M421" s="39" t="n">
        <v>14</v>
      </c>
      <c r="N421" s="39" t="n">
        <v>11</v>
      </c>
      <c r="O421" s="39" t="n">
        <v>30</v>
      </c>
      <c r="P421" s="39" t="n">
        <v>889</v>
      </c>
      <c r="Q421" s="78" t="n">
        <v>1</v>
      </c>
      <c r="R421" s="39" t="s">
        <v>1</v>
      </c>
      <c r="S421" s="39" t="s">
        <v>2</v>
      </c>
      <c r="U421" s="100"/>
    </row>
    <row r="422" customFormat="false" ht="15" hidden="false" customHeight="false" outlineLevel="0" collapsed="false">
      <c r="A422" s="36" t="s">
        <v>184</v>
      </c>
      <c r="B422" s="68"/>
      <c r="C422" s="48" t="n">
        <f aca="false">IF(F422=F421,C421,IF(F422=(F421+10),C421,(C421+10)))</f>
        <v>850</v>
      </c>
      <c r="D422" s="69" t="s">
        <v>285</v>
      </c>
      <c r="E422" s="50" t="n">
        <f aca="false">IF(C421=C422,IF(AND(I422&lt;&gt;"M",I422&lt;&gt;"m-up"),E421+10,E421),10)</f>
        <v>10</v>
      </c>
      <c r="F422" s="70" t="n">
        <f aca="false">O422+(N422*60)+(M422*3600)</f>
        <v>51132</v>
      </c>
      <c r="G422" s="70" t="str">
        <f aca="false">CONCATENATE(J422,K422,L422)</f>
        <v>20171112</v>
      </c>
      <c r="H422" s="70" t="n">
        <f aca="false">239-235</f>
        <v>4</v>
      </c>
      <c r="I422" s="70" t="s">
        <v>0</v>
      </c>
      <c r="J422" s="70" t="n">
        <v>2017</v>
      </c>
      <c r="K422" s="70" t="n">
        <v>11</v>
      </c>
      <c r="L422" s="70" t="n">
        <v>12</v>
      </c>
      <c r="M422" s="70" t="n">
        <v>14</v>
      </c>
      <c r="N422" s="70" t="n">
        <v>12</v>
      </c>
      <c r="O422" s="70" t="n">
        <v>12</v>
      </c>
      <c r="P422" s="70" t="n">
        <v>235</v>
      </c>
      <c r="Q422" s="70" t="n">
        <v>1</v>
      </c>
      <c r="R422" s="70" t="s">
        <v>1</v>
      </c>
      <c r="S422" s="70" t="s">
        <v>2</v>
      </c>
      <c r="T422" s="70"/>
      <c r="U422" s="71"/>
      <c r="WH422" s="71"/>
      <c r="WI422" s="71"/>
      <c r="WJ422" s="71"/>
      <c r="WK422" s="71"/>
      <c r="WL422" s="71"/>
      <c r="WM422" s="71"/>
      <c r="WN422" s="71"/>
      <c r="WO422" s="71"/>
      <c r="WP422" s="71"/>
      <c r="WQ422" s="71"/>
      <c r="WR422" s="71"/>
      <c r="WS422" s="71"/>
      <c r="WT422" s="71"/>
      <c r="WU422" s="71"/>
      <c r="WV422" s="71"/>
      <c r="WW422" s="71"/>
      <c r="WX422" s="71"/>
      <c r="WY422" s="71"/>
      <c r="WZ422" s="71"/>
      <c r="XA422" s="71"/>
      <c r="XB422" s="71"/>
      <c r="XC422" s="71"/>
      <c r="XD422" s="71"/>
      <c r="XE422" s="71"/>
      <c r="XF422" s="71"/>
      <c r="XG422" s="71"/>
      <c r="XH422" s="71"/>
      <c r="XI422" s="71"/>
      <c r="XJ422" s="71"/>
      <c r="XK422" s="71"/>
      <c r="XL422" s="71"/>
      <c r="XM422" s="71"/>
      <c r="XN422" s="71"/>
      <c r="XO422" s="71"/>
      <c r="XP422" s="71"/>
      <c r="XQ422" s="71"/>
      <c r="XR422" s="71"/>
      <c r="XS422" s="71"/>
      <c r="XT422" s="71"/>
      <c r="XU422" s="71"/>
      <c r="XV422" s="71"/>
      <c r="XW422" s="71"/>
      <c r="XX422" s="71"/>
      <c r="XY422" s="71"/>
      <c r="XZ422" s="71"/>
      <c r="YA422" s="71"/>
      <c r="YB422" s="71"/>
      <c r="YC422" s="71"/>
      <c r="YD422" s="71"/>
      <c r="YE422" s="71"/>
      <c r="YF422" s="71"/>
      <c r="YG422" s="71"/>
      <c r="YH422" s="71"/>
      <c r="YI422" s="71"/>
      <c r="YJ422" s="71"/>
      <c r="YK422" s="71"/>
      <c r="YL422" s="71"/>
      <c r="YM422" s="71"/>
      <c r="YN422" s="71"/>
      <c r="YO422" s="71"/>
      <c r="YP422" s="71"/>
      <c r="YQ422" s="71"/>
      <c r="YR422" s="71"/>
      <c r="YS422" s="71"/>
      <c r="YT422" s="71"/>
      <c r="YU422" s="71"/>
      <c r="YV422" s="71"/>
      <c r="YW422" s="71"/>
      <c r="YX422" s="71"/>
      <c r="YY422" s="71"/>
      <c r="YZ422" s="71"/>
      <c r="ZA422" s="71"/>
      <c r="ZB422" s="71"/>
      <c r="ZC422" s="71"/>
      <c r="ZD422" s="71"/>
      <c r="ZE422" s="71"/>
      <c r="ZF422" s="71"/>
      <c r="ZG422" s="71"/>
      <c r="ZH422" s="71"/>
      <c r="ZI422" s="71"/>
      <c r="ZJ422" s="71"/>
      <c r="ZK422" s="71"/>
      <c r="ZL422" s="71"/>
      <c r="ZM422" s="71"/>
      <c r="ZN422" s="71"/>
      <c r="ZO422" s="71"/>
      <c r="ZP422" s="71"/>
      <c r="ZQ422" s="71"/>
      <c r="ZR422" s="71"/>
      <c r="ZS422" s="71"/>
      <c r="ZT422" s="71"/>
      <c r="ZU422" s="71"/>
      <c r="ZV422" s="71"/>
      <c r="ZW422" s="71"/>
      <c r="ZX422" s="71"/>
      <c r="ZY422" s="71"/>
      <c r="ZZ422" s="71"/>
      <c r="AAA422" s="71"/>
      <c r="AAB422" s="71"/>
      <c r="AAC422" s="71"/>
      <c r="AAD422" s="71"/>
      <c r="AAE422" s="71"/>
      <c r="AAF422" s="71"/>
      <c r="AAG422" s="71"/>
      <c r="AAH422" s="71"/>
      <c r="AAI422" s="71"/>
      <c r="AAJ422" s="71"/>
      <c r="AAK422" s="71"/>
      <c r="AAL422" s="71"/>
      <c r="AAM422" s="71"/>
      <c r="AAN422" s="71"/>
      <c r="AAO422" s="71"/>
      <c r="AAP422" s="71"/>
      <c r="AAQ422" s="71"/>
      <c r="AAR422" s="71"/>
      <c r="AAS422" s="71"/>
      <c r="AAT422" s="71"/>
      <c r="AAU422" s="71"/>
      <c r="AAV422" s="71"/>
      <c r="AAW422" s="71"/>
      <c r="AAX422" s="71"/>
      <c r="AAY422" s="71"/>
      <c r="AAZ422" s="71"/>
      <c r="ABA422" s="71"/>
      <c r="ABB422" s="71"/>
      <c r="ABC422" s="71"/>
      <c r="ABD422" s="71"/>
      <c r="ABE422" s="71"/>
      <c r="ABF422" s="71"/>
      <c r="ABG422" s="71"/>
      <c r="ABH422" s="71"/>
      <c r="ABI422" s="71"/>
      <c r="ABJ422" s="71"/>
      <c r="ABK422" s="71"/>
      <c r="ABL422" s="71"/>
      <c r="ABM422" s="71"/>
      <c r="ABN422" s="71"/>
      <c r="ABO422" s="71"/>
      <c r="ABP422" s="71"/>
      <c r="ABQ422" s="71"/>
      <c r="ABR422" s="71"/>
      <c r="ABS422" s="71"/>
      <c r="ABT422" s="71"/>
      <c r="ABU422" s="71"/>
      <c r="ABV422" s="71"/>
      <c r="ABW422" s="71"/>
      <c r="ABX422" s="71"/>
      <c r="ABY422" s="71"/>
      <c r="ABZ422" s="71"/>
      <c r="ACA422" s="71"/>
      <c r="ACB422" s="71"/>
      <c r="ACC422" s="71"/>
      <c r="ACD422" s="71"/>
      <c r="ACE422" s="71"/>
      <c r="ACF422" s="71"/>
      <c r="ACG422" s="71"/>
      <c r="ACH422" s="71"/>
      <c r="ACI422" s="71"/>
      <c r="ACJ422" s="71"/>
      <c r="ACK422" s="71"/>
      <c r="ACL422" s="71"/>
      <c r="ACM422" s="71"/>
      <c r="ACN422" s="71"/>
      <c r="ACO422" s="71"/>
      <c r="ACP422" s="71"/>
      <c r="ACQ422" s="71"/>
      <c r="ACR422" s="71"/>
      <c r="ACS422" s="71"/>
      <c r="ACT422" s="71"/>
      <c r="ACU422" s="71"/>
      <c r="ACV422" s="71"/>
      <c r="ACW422" s="71"/>
      <c r="ACX422" s="71"/>
      <c r="ACY422" s="71"/>
      <c r="ACZ422" s="71"/>
      <c r="ADA422" s="71"/>
      <c r="ADB422" s="71"/>
      <c r="ADC422" s="71"/>
      <c r="ADD422" s="71"/>
      <c r="ADE422" s="71"/>
      <c r="ADF422" s="71"/>
      <c r="ADG422" s="71"/>
      <c r="ADH422" s="71"/>
      <c r="ADI422" s="71"/>
      <c r="ADJ422" s="71"/>
      <c r="ADK422" s="71"/>
      <c r="ADL422" s="71"/>
      <c r="ADM422" s="71"/>
      <c r="ADN422" s="71"/>
      <c r="ADO422" s="71"/>
      <c r="ADP422" s="71"/>
      <c r="ADQ422" s="71"/>
      <c r="ADR422" s="71"/>
      <c r="ADS422" s="71"/>
      <c r="ADT422" s="71"/>
      <c r="ADU422" s="71"/>
      <c r="ADV422" s="71"/>
      <c r="ADW422" s="71"/>
      <c r="ADX422" s="71"/>
      <c r="ADY422" s="71"/>
      <c r="ADZ422" s="71"/>
      <c r="AEA422" s="71"/>
      <c r="AEB422" s="71"/>
      <c r="AEC422" s="71"/>
      <c r="AED422" s="71"/>
      <c r="AEE422" s="71"/>
      <c r="AEF422" s="71"/>
      <c r="AEG422" s="71"/>
      <c r="AEH422" s="71"/>
      <c r="AEI422" s="71"/>
      <c r="AEJ422" s="71"/>
      <c r="AEK422" s="71"/>
      <c r="AEL422" s="71"/>
      <c r="AEM422" s="71"/>
      <c r="AEN422" s="71"/>
      <c r="AEO422" s="71"/>
      <c r="AEP422" s="71"/>
      <c r="AEQ422" s="71"/>
      <c r="AER422" s="71"/>
      <c r="AES422" s="71"/>
      <c r="AET422" s="71"/>
      <c r="AEU422" s="71"/>
      <c r="AEV422" s="71"/>
      <c r="AEW422" s="71"/>
      <c r="AEX422" s="71"/>
      <c r="AEY422" s="71"/>
      <c r="AEZ422" s="71"/>
      <c r="AFA422" s="71"/>
      <c r="AFB422" s="71"/>
      <c r="AFC422" s="71"/>
      <c r="AFD422" s="71"/>
      <c r="AFE422" s="71"/>
      <c r="AFF422" s="71"/>
      <c r="AFG422" s="71"/>
      <c r="AFH422" s="71"/>
      <c r="AFI422" s="71"/>
      <c r="AFJ422" s="71"/>
      <c r="AFK422" s="71"/>
      <c r="AFL422" s="71"/>
      <c r="AFM422" s="71"/>
      <c r="AFN422" s="71"/>
      <c r="AFO422" s="71"/>
      <c r="AFP422" s="71"/>
      <c r="AFQ422" s="71"/>
      <c r="AFR422" s="71"/>
      <c r="AFS422" s="71"/>
      <c r="AFT422" s="71"/>
      <c r="AFU422" s="71"/>
      <c r="AFV422" s="71"/>
      <c r="AFW422" s="71"/>
      <c r="AFX422" s="71"/>
      <c r="AFY422" s="71"/>
      <c r="AFZ422" s="71"/>
      <c r="AGA422" s="71"/>
      <c r="AGB422" s="71"/>
      <c r="AGC422" s="71"/>
      <c r="AGD422" s="71"/>
      <c r="AGE422" s="71"/>
      <c r="AGF422" s="71"/>
      <c r="AGG422" s="71"/>
      <c r="AGH422" s="71"/>
      <c r="AGI422" s="71"/>
      <c r="AGJ422" s="71"/>
      <c r="AGK422" s="71"/>
      <c r="AGL422" s="71"/>
      <c r="AGM422" s="71"/>
      <c r="AGN422" s="71"/>
      <c r="AGO422" s="71"/>
      <c r="AGP422" s="71"/>
      <c r="AGQ422" s="71"/>
      <c r="AGR422" s="71"/>
      <c r="AGS422" s="71"/>
      <c r="AGT422" s="71"/>
      <c r="AGU422" s="71"/>
      <c r="AGV422" s="71"/>
      <c r="AGW422" s="71"/>
      <c r="AGX422" s="71"/>
      <c r="AGY422" s="71"/>
      <c r="AGZ422" s="71"/>
      <c r="AHA422" s="71"/>
      <c r="AHB422" s="71"/>
      <c r="AHC422" s="71"/>
      <c r="AHD422" s="71"/>
      <c r="AHE422" s="71"/>
      <c r="AHF422" s="71"/>
      <c r="AHG422" s="71"/>
      <c r="AHH422" s="71"/>
      <c r="AHI422" s="71"/>
      <c r="AHJ422" s="71"/>
      <c r="AHK422" s="71"/>
      <c r="AHL422" s="71"/>
      <c r="AHM422" s="71"/>
      <c r="AHN422" s="71"/>
      <c r="AHO422" s="71"/>
      <c r="AHP422" s="71"/>
      <c r="AHQ422" s="71"/>
      <c r="AHR422" s="71"/>
      <c r="AHS422" s="71"/>
      <c r="AHT422" s="71"/>
      <c r="AHU422" s="71"/>
      <c r="AHV422" s="71"/>
      <c r="AHW422" s="71"/>
      <c r="AHX422" s="71"/>
      <c r="AHY422" s="71"/>
      <c r="AHZ422" s="71"/>
      <c r="AIA422" s="71"/>
      <c r="AIB422" s="71"/>
      <c r="AIC422" s="71"/>
      <c r="AID422" s="71"/>
      <c r="AIE422" s="71"/>
      <c r="AIF422" s="71"/>
      <c r="AIG422" s="71"/>
      <c r="AIH422" s="71"/>
      <c r="AII422" s="71"/>
      <c r="AIJ422" s="71"/>
      <c r="AIK422" s="71"/>
      <c r="AIL422" s="71"/>
      <c r="AIM422" s="71"/>
      <c r="AIN422" s="71"/>
      <c r="AIO422" s="71"/>
      <c r="AIP422" s="71"/>
      <c r="AIQ422" s="71"/>
      <c r="AIR422" s="71"/>
      <c r="AIS422" s="71"/>
      <c r="AIT422" s="71"/>
      <c r="AIU422" s="71"/>
      <c r="AIV422" s="71"/>
      <c r="AIW422" s="71"/>
      <c r="AIX422" s="71"/>
      <c r="AIY422" s="71"/>
      <c r="AIZ422" s="71"/>
      <c r="AJA422" s="71"/>
      <c r="AJB422" s="71"/>
      <c r="AJC422" s="71"/>
      <c r="AJD422" s="71"/>
      <c r="AJE422" s="71"/>
      <c r="AJF422" s="71"/>
      <c r="AJG422" s="71"/>
      <c r="AJH422" s="71"/>
      <c r="AJI422" s="71"/>
      <c r="AJJ422" s="71"/>
      <c r="AJK422" s="71"/>
      <c r="AJL422" s="71"/>
      <c r="AJM422" s="71"/>
      <c r="AJN422" s="71"/>
      <c r="AJO422" s="71"/>
      <c r="AJP422" s="71"/>
      <c r="AJQ422" s="71"/>
      <c r="AJR422" s="71"/>
      <c r="AJS422" s="71"/>
      <c r="AJT422" s="71"/>
      <c r="AJU422" s="71"/>
      <c r="AJV422" s="71"/>
      <c r="AJW422" s="71"/>
      <c r="AJX422" s="71"/>
      <c r="AJY422" s="71"/>
      <c r="AJZ422" s="71"/>
      <c r="AKA422" s="71"/>
      <c r="AKB422" s="71"/>
      <c r="AKC422" s="71"/>
      <c r="AKD422" s="71"/>
      <c r="AKE422" s="71"/>
      <c r="AKF422" s="71"/>
      <c r="AKG422" s="71"/>
      <c r="AKH422" s="71"/>
      <c r="AKI422" s="71"/>
      <c r="AKJ422" s="71"/>
      <c r="AKK422" s="71"/>
      <c r="AKL422" s="71"/>
      <c r="AKM422" s="71"/>
      <c r="AKN422" s="71"/>
      <c r="AKO422" s="71"/>
      <c r="AKP422" s="71"/>
      <c r="AKQ422" s="71"/>
      <c r="AKR422" s="71"/>
      <c r="AKS422" s="71"/>
      <c r="AKT422" s="71"/>
      <c r="AKU422" s="71"/>
      <c r="AKV422" s="71"/>
      <c r="AKW422" s="71"/>
      <c r="AKX422" s="71"/>
      <c r="AKY422" s="71"/>
      <c r="AKZ422" s="71"/>
      <c r="ALA422" s="71"/>
      <c r="ALB422" s="71"/>
      <c r="ALC422" s="71"/>
      <c r="ALD422" s="71"/>
      <c r="ALE422" s="71"/>
      <c r="ALF422" s="71"/>
      <c r="ALG422" s="71"/>
      <c r="ALH422" s="71"/>
      <c r="ALI422" s="71"/>
      <c r="ALJ422" s="71"/>
      <c r="ALK422" s="71"/>
      <c r="ALL422" s="71"/>
      <c r="ALM422" s="71"/>
      <c r="ALN422" s="71"/>
      <c r="ALO422" s="71"/>
      <c r="ALP422" s="71"/>
      <c r="ALQ422" s="71"/>
      <c r="ALR422" s="71"/>
      <c r="ALS422" s="71"/>
      <c r="ALT422" s="71"/>
      <c r="ALU422" s="71"/>
      <c r="ALV422" s="71"/>
      <c r="ALW422" s="71"/>
      <c r="ALX422" s="71"/>
      <c r="ALY422" s="71"/>
      <c r="ALZ422" s="71"/>
      <c r="AMA422" s="71"/>
      <c r="AMB422" s="71"/>
      <c r="AMC422" s="71"/>
      <c r="AMD422" s="71"/>
      <c r="AME422" s="71"/>
      <c r="AMF422" s="71"/>
      <c r="AMG422" s="71"/>
    </row>
    <row r="423" customFormat="false" ht="15" hidden="false" customHeight="false" outlineLevel="0" collapsed="false">
      <c r="A423" s="36" t="s">
        <v>184</v>
      </c>
      <c r="C423" s="48" t="n">
        <f aca="false">IF(F423=F422,C422,IF(F423=(F422+10),C422,(C422+10)))</f>
        <v>850</v>
      </c>
      <c r="D423" s="38" t="s">
        <v>285</v>
      </c>
      <c r="E423" s="50" t="n">
        <f aca="false">IF(C422=C423,IF(AND(I423&lt;&gt;"M",I423&lt;&gt;"m-up"),E422+10,E422),10)</f>
        <v>20</v>
      </c>
      <c r="F423" s="39" t="n">
        <f aca="false">O423+(N423*60)+(M423*3600)</f>
        <v>51132</v>
      </c>
      <c r="G423" s="39" t="str">
        <f aca="false">CONCATENATE(J423,K423,L423)</f>
        <v>20171112</v>
      </c>
      <c r="H423" s="39" t="n">
        <v>0</v>
      </c>
      <c r="I423" s="39" t="s">
        <v>271</v>
      </c>
      <c r="J423" s="39" t="n">
        <v>2017</v>
      </c>
      <c r="K423" s="39" t="n">
        <v>11</v>
      </c>
      <c r="L423" s="39" t="n">
        <v>12</v>
      </c>
      <c r="M423" s="39" t="n">
        <v>14</v>
      </c>
      <c r="N423" s="39" t="n">
        <v>12</v>
      </c>
      <c r="O423" s="39" t="n">
        <v>12</v>
      </c>
      <c r="P423" s="39" t="n">
        <v>286</v>
      </c>
      <c r="Q423" s="39" t="n">
        <v>1</v>
      </c>
      <c r="R423" s="39" t="s">
        <v>1</v>
      </c>
      <c r="S423" s="39" t="s">
        <v>2</v>
      </c>
    </row>
    <row r="424" customFormat="false" ht="15" hidden="false" customHeight="false" outlineLevel="0" collapsed="false">
      <c r="A424" s="36" t="s">
        <v>184</v>
      </c>
      <c r="C424" s="48" t="n">
        <f aca="false">IF(F424=F423,C423,IF(F424=(F423+10),C423,(C423+10)))</f>
        <v>850</v>
      </c>
      <c r="D424" s="38" t="s">
        <v>285</v>
      </c>
      <c r="E424" s="50" t="n">
        <f aca="false">IF(C423=C424,IF(AND(I424&lt;&gt;"M",I424&lt;&gt;"m-up"),E423+10,E423),10)</f>
        <v>30</v>
      </c>
      <c r="F424" s="39" t="n">
        <f aca="false">O424+(N424*60)+(M424*3600)</f>
        <v>51132</v>
      </c>
      <c r="G424" s="39" t="str">
        <f aca="false">CONCATENATE(J424,K424,L424)</f>
        <v>20171112</v>
      </c>
      <c r="H424" s="39" t="n">
        <v>0</v>
      </c>
      <c r="I424" s="39" t="s">
        <v>271</v>
      </c>
      <c r="J424" s="39" t="n">
        <v>2017</v>
      </c>
      <c r="K424" s="39" t="n">
        <v>11</v>
      </c>
      <c r="L424" s="39" t="n">
        <v>12</v>
      </c>
      <c r="M424" s="39" t="n">
        <v>14</v>
      </c>
      <c r="N424" s="39" t="n">
        <v>12</v>
      </c>
      <c r="O424" s="39" t="n">
        <v>12</v>
      </c>
      <c r="P424" s="39" t="n">
        <v>309</v>
      </c>
      <c r="Q424" s="39" t="n">
        <v>1</v>
      </c>
      <c r="R424" s="39" t="s">
        <v>1</v>
      </c>
      <c r="S424" s="39" t="s">
        <v>2</v>
      </c>
    </row>
    <row r="425" customFormat="false" ht="15" hidden="false" customHeight="false" outlineLevel="0" collapsed="false">
      <c r="A425" s="36" t="s">
        <v>184</v>
      </c>
      <c r="B425" s="68"/>
      <c r="C425" s="48" t="n">
        <f aca="false">IF(F425=F424,C424,IF(F425=(F424+10),C424,(C424+10)))</f>
        <v>860</v>
      </c>
      <c r="D425" s="69" t="s">
        <v>286</v>
      </c>
      <c r="E425" s="50" t="n">
        <f aca="false">IF(C424=C425,IF(AND(I425&lt;&gt;"M",I425&lt;&gt;"m-up"),E424+10,E424),10)</f>
        <v>10</v>
      </c>
      <c r="F425" s="70" t="n">
        <f aca="false">O425+(N425*60)+(M425*3600)</f>
        <v>51222</v>
      </c>
      <c r="G425" s="70" t="str">
        <f aca="false">CONCATENATE(J425,K425,L425)</f>
        <v>20171112</v>
      </c>
      <c r="H425" s="70" t="n">
        <v>8</v>
      </c>
      <c r="I425" s="70" t="s">
        <v>0</v>
      </c>
      <c r="J425" s="70" t="n">
        <v>2017</v>
      </c>
      <c r="K425" s="70" t="n">
        <v>11</v>
      </c>
      <c r="L425" s="70" t="n">
        <v>12</v>
      </c>
      <c r="M425" s="70" t="n">
        <v>14</v>
      </c>
      <c r="N425" s="70" t="n">
        <v>13</v>
      </c>
      <c r="O425" s="70" t="n">
        <v>42</v>
      </c>
      <c r="P425" s="70" t="n">
        <v>688</v>
      </c>
      <c r="Q425" s="70" t="n">
        <v>1</v>
      </c>
      <c r="R425" s="70" t="s">
        <v>1</v>
      </c>
      <c r="S425" s="70" t="s">
        <v>2</v>
      </c>
      <c r="T425" s="70"/>
      <c r="U425" s="71"/>
      <c r="WH425" s="71"/>
      <c r="WI425" s="71"/>
      <c r="WJ425" s="71"/>
      <c r="WK425" s="71"/>
      <c r="WL425" s="71"/>
      <c r="WM425" s="71"/>
      <c r="WN425" s="71"/>
      <c r="WO425" s="71"/>
      <c r="WP425" s="71"/>
      <c r="WQ425" s="71"/>
      <c r="WR425" s="71"/>
      <c r="WS425" s="71"/>
      <c r="WT425" s="71"/>
      <c r="WU425" s="71"/>
      <c r="WV425" s="71"/>
      <c r="WW425" s="71"/>
      <c r="WX425" s="71"/>
      <c r="WY425" s="71"/>
      <c r="WZ425" s="71"/>
      <c r="XA425" s="71"/>
      <c r="XB425" s="71"/>
      <c r="XC425" s="71"/>
      <c r="XD425" s="71"/>
      <c r="XE425" s="71"/>
      <c r="XF425" s="71"/>
      <c r="XG425" s="71"/>
      <c r="XH425" s="71"/>
      <c r="XI425" s="71"/>
      <c r="XJ425" s="71"/>
      <c r="XK425" s="71"/>
      <c r="XL425" s="71"/>
      <c r="XM425" s="71"/>
      <c r="XN425" s="71"/>
      <c r="XO425" s="71"/>
      <c r="XP425" s="71"/>
      <c r="XQ425" s="71"/>
      <c r="XR425" s="71"/>
      <c r="XS425" s="71"/>
      <c r="XT425" s="71"/>
      <c r="XU425" s="71"/>
      <c r="XV425" s="71"/>
      <c r="XW425" s="71"/>
      <c r="XX425" s="71"/>
      <c r="XY425" s="71"/>
      <c r="XZ425" s="71"/>
      <c r="YA425" s="71"/>
      <c r="YB425" s="71"/>
      <c r="YC425" s="71"/>
      <c r="YD425" s="71"/>
      <c r="YE425" s="71"/>
      <c r="YF425" s="71"/>
      <c r="YG425" s="71"/>
      <c r="YH425" s="71"/>
      <c r="YI425" s="71"/>
      <c r="YJ425" s="71"/>
      <c r="YK425" s="71"/>
      <c r="YL425" s="71"/>
      <c r="YM425" s="71"/>
      <c r="YN425" s="71"/>
      <c r="YO425" s="71"/>
      <c r="YP425" s="71"/>
      <c r="YQ425" s="71"/>
      <c r="YR425" s="71"/>
      <c r="YS425" s="71"/>
      <c r="YT425" s="71"/>
      <c r="YU425" s="71"/>
      <c r="YV425" s="71"/>
      <c r="YW425" s="71"/>
      <c r="YX425" s="71"/>
      <c r="YY425" s="71"/>
      <c r="YZ425" s="71"/>
      <c r="ZA425" s="71"/>
      <c r="ZB425" s="71"/>
      <c r="ZC425" s="71"/>
      <c r="ZD425" s="71"/>
      <c r="ZE425" s="71"/>
      <c r="ZF425" s="71"/>
      <c r="ZG425" s="71"/>
      <c r="ZH425" s="71"/>
      <c r="ZI425" s="71"/>
      <c r="ZJ425" s="71"/>
      <c r="ZK425" s="71"/>
      <c r="ZL425" s="71"/>
      <c r="ZM425" s="71"/>
      <c r="ZN425" s="71"/>
      <c r="ZO425" s="71"/>
      <c r="ZP425" s="71"/>
      <c r="ZQ425" s="71"/>
      <c r="ZR425" s="71"/>
      <c r="ZS425" s="71"/>
      <c r="ZT425" s="71"/>
      <c r="ZU425" s="71"/>
      <c r="ZV425" s="71"/>
      <c r="ZW425" s="71"/>
      <c r="ZX425" s="71"/>
      <c r="ZY425" s="71"/>
      <c r="ZZ425" s="71"/>
      <c r="AAA425" s="71"/>
      <c r="AAB425" s="71"/>
      <c r="AAC425" s="71"/>
      <c r="AAD425" s="71"/>
      <c r="AAE425" s="71"/>
      <c r="AAF425" s="71"/>
      <c r="AAG425" s="71"/>
      <c r="AAH425" s="71"/>
      <c r="AAI425" s="71"/>
      <c r="AAJ425" s="71"/>
      <c r="AAK425" s="71"/>
      <c r="AAL425" s="71"/>
      <c r="AAM425" s="71"/>
      <c r="AAN425" s="71"/>
      <c r="AAO425" s="71"/>
      <c r="AAP425" s="71"/>
      <c r="AAQ425" s="71"/>
      <c r="AAR425" s="71"/>
      <c r="AAS425" s="71"/>
      <c r="AAT425" s="71"/>
      <c r="AAU425" s="71"/>
      <c r="AAV425" s="71"/>
      <c r="AAW425" s="71"/>
      <c r="AAX425" s="71"/>
      <c r="AAY425" s="71"/>
      <c r="AAZ425" s="71"/>
      <c r="ABA425" s="71"/>
      <c r="ABB425" s="71"/>
      <c r="ABC425" s="71"/>
      <c r="ABD425" s="71"/>
      <c r="ABE425" s="71"/>
      <c r="ABF425" s="71"/>
      <c r="ABG425" s="71"/>
      <c r="ABH425" s="71"/>
      <c r="ABI425" s="71"/>
      <c r="ABJ425" s="71"/>
      <c r="ABK425" s="71"/>
      <c r="ABL425" s="71"/>
      <c r="ABM425" s="71"/>
      <c r="ABN425" s="71"/>
      <c r="ABO425" s="71"/>
      <c r="ABP425" s="71"/>
      <c r="ABQ425" s="71"/>
      <c r="ABR425" s="71"/>
      <c r="ABS425" s="71"/>
      <c r="ABT425" s="71"/>
      <c r="ABU425" s="71"/>
      <c r="ABV425" s="71"/>
      <c r="ABW425" s="71"/>
      <c r="ABX425" s="71"/>
      <c r="ABY425" s="71"/>
      <c r="ABZ425" s="71"/>
      <c r="ACA425" s="71"/>
      <c r="ACB425" s="71"/>
      <c r="ACC425" s="71"/>
      <c r="ACD425" s="71"/>
      <c r="ACE425" s="71"/>
      <c r="ACF425" s="71"/>
      <c r="ACG425" s="71"/>
      <c r="ACH425" s="71"/>
      <c r="ACI425" s="71"/>
      <c r="ACJ425" s="71"/>
      <c r="ACK425" s="71"/>
      <c r="ACL425" s="71"/>
      <c r="ACM425" s="71"/>
      <c r="ACN425" s="71"/>
      <c r="ACO425" s="71"/>
      <c r="ACP425" s="71"/>
      <c r="ACQ425" s="71"/>
      <c r="ACR425" s="71"/>
      <c r="ACS425" s="71"/>
      <c r="ACT425" s="71"/>
      <c r="ACU425" s="71"/>
      <c r="ACV425" s="71"/>
      <c r="ACW425" s="71"/>
      <c r="ACX425" s="71"/>
      <c r="ACY425" s="71"/>
      <c r="ACZ425" s="71"/>
      <c r="ADA425" s="71"/>
      <c r="ADB425" s="71"/>
      <c r="ADC425" s="71"/>
      <c r="ADD425" s="71"/>
      <c r="ADE425" s="71"/>
      <c r="ADF425" s="71"/>
      <c r="ADG425" s="71"/>
      <c r="ADH425" s="71"/>
      <c r="ADI425" s="71"/>
      <c r="ADJ425" s="71"/>
      <c r="ADK425" s="71"/>
      <c r="ADL425" s="71"/>
      <c r="ADM425" s="71"/>
      <c r="ADN425" s="71"/>
      <c r="ADO425" s="71"/>
      <c r="ADP425" s="71"/>
      <c r="ADQ425" s="71"/>
      <c r="ADR425" s="71"/>
      <c r="ADS425" s="71"/>
      <c r="ADT425" s="71"/>
      <c r="ADU425" s="71"/>
      <c r="ADV425" s="71"/>
      <c r="ADW425" s="71"/>
      <c r="ADX425" s="71"/>
      <c r="ADY425" s="71"/>
      <c r="ADZ425" s="71"/>
      <c r="AEA425" s="71"/>
      <c r="AEB425" s="71"/>
      <c r="AEC425" s="71"/>
      <c r="AED425" s="71"/>
      <c r="AEE425" s="71"/>
      <c r="AEF425" s="71"/>
      <c r="AEG425" s="71"/>
      <c r="AEH425" s="71"/>
      <c r="AEI425" s="71"/>
      <c r="AEJ425" s="71"/>
      <c r="AEK425" s="71"/>
      <c r="AEL425" s="71"/>
      <c r="AEM425" s="71"/>
      <c r="AEN425" s="71"/>
      <c r="AEO425" s="71"/>
      <c r="AEP425" s="71"/>
      <c r="AEQ425" s="71"/>
      <c r="AER425" s="71"/>
      <c r="AES425" s="71"/>
      <c r="AET425" s="71"/>
      <c r="AEU425" s="71"/>
      <c r="AEV425" s="71"/>
      <c r="AEW425" s="71"/>
      <c r="AEX425" s="71"/>
      <c r="AEY425" s="71"/>
      <c r="AEZ425" s="71"/>
      <c r="AFA425" s="71"/>
      <c r="AFB425" s="71"/>
      <c r="AFC425" s="71"/>
      <c r="AFD425" s="71"/>
      <c r="AFE425" s="71"/>
      <c r="AFF425" s="71"/>
      <c r="AFG425" s="71"/>
      <c r="AFH425" s="71"/>
      <c r="AFI425" s="71"/>
      <c r="AFJ425" s="71"/>
      <c r="AFK425" s="71"/>
      <c r="AFL425" s="71"/>
      <c r="AFM425" s="71"/>
      <c r="AFN425" s="71"/>
      <c r="AFO425" s="71"/>
      <c r="AFP425" s="71"/>
      <c r="AFQ425" s="71"/>
      <c r="AFR425" s="71"/>
      <c r="AFS425" s="71"/>
      <c r="AFT425" s="71"/>
      <c r="AFU425" s="71"/>
      <c r="AFV425" s="71"/>
      <c r="AFW425" s="71"/>
      <c r="AFX425" s="71"/>
      <c r="AFY425" s="71"/>
      <c r="AFZ425" s="71"/>
      <c r="AGA425" s="71"/>
      <c r="AGB425" s="71"/>
      <c r="AGC425" s="71"/>
      <c r="AGD425" s="71"/>
      <c r="AGE425" s="71"/>
      <c r="AGF425" s="71"/>
      <c r="AGG425" s="71"/>
      <c r="AGH425" s="71"/>
      <c r="AGI425" s="71"/>
      <c r="AGJ425" s="71"/>
      <c r="AGK425" s="71"/>
      <c r="AGL425" s="71"/>
      <c r="AGM425" s="71"/>
      <c r="AGN425" s="71"/>
      <c r="AGO425" s="71"/>
      <c r="AGP425" s="71"/>
      <c r="AGQ425" s="71"/>
      <c r="AGR425" s="71"/>
      <c r="AGS425" s="71"/>
      <c r="AGT425" s="71"/>
      <c r="AGU425" s="71"/>
      <c r="AGV425" s="71"/>
      <c r="AGW425" s="71"/>
      <c r="AGX425" s="71"/>
      <c r="AGY425" s="71"/>
      <c r="AGZ425" s="71"/>
      <c r="AHA425" s="71"/>
      <c r="AHB425" s="71"/>
      <c r="AHC425" s="71"/>
      <c r="AHD425" s="71"/>
      <c r="AHE425" s="71"/>
      <c r="AHF425" s="71"/>
      <c r="AHG425" s="71"/>
      <c r="AHH425" s="71"/>
      <c r="AHI425" s="71"/>
      <c r="AHJ425" s="71"/>
      <c r="AHK425" s="71"/>
      <c r="AHL425" s="71"/>
      <c r="AHM425" s="71"/>
      <c r="AHN425" s="71"/>
      <c r="AHO425" s="71"/>
      <c r="AHP425" s="71"/>
      <c r="AHQ425" s="71"/>
      <c r="AHR425" s="71"/>
      <c r="AHS425" s="71"/>
      <c r="AHT425" s="71"/>
      <c r="AHU425" s="71"/>
      <c r="AHV425" s="71"/>
      <c r="AHW425" s="71"/>
      <c r="AHX425" s="71"/>
      <c r="AHY425" s="71"/>
      <c r="AHZ425" s="71"/>
      <c r="AIA425" s="71"/>
      <c r="AIB425" s="71"/>
      <c r="AIC425" s="71"/>
      <c r="AID425" s="71"/>
      <c r="AIE425" s="71"/>
      <c r="AIF425" s="71"/>
      <c r="AIG425" s="71"/>
      <c r="AIH425" s="71"/>
      <c r="AII425" s="71"/>
      <c r="AIJ425" s="71"/>
      <c r="AIK425" s="71"/>
      <c r="AIL425" s="71"/>
      <c r="AIM425" s="71"/>
      <c r="AIN425" s="71"/>
      <c r="AIO425" s="71"/>
      <c r="AIP425" s="71"/>
      <c r="AIQ425" s="71"/>
      <c r="AIR425" s="71"/>
      <c r="AIS425" s="71"/>
      <c r="AIT425" s="71"/>
      <c r="AIU425" s="71"/>
      <c r="AIV425" s="71"/>
      <c r="AIW425" s="71"/>
      <c r="AIX425" s="71"/>
      <c r="AIY425" s="71"/>
      <c r="AIZ425" s="71"/>
      <c r="AJA425" s="71"/>
      <c r="AJB425" s="71"/>
      <c r="AJC425" s="71"/>
      <c r="AJD425" s="71"/>
      <c r="AJE425" s="71"/>
      <c r="AJF425" s="71"/>
      <c r="AJG425" s="71"/>
      <c r="AJH425" s="71"/>
      <c r="AJI425" s="71"/>
      <c r="AJJ425" s="71"/>
      <c r="AJK425" s="71"/>
      <c r="AJL425" s="71"/>
      <c r="AJM425" s="71"/>
      <c r="AJN425" s="71"/>
      <c r="AJO425" s="71"/>
      <c r="AJP425" s="71"/>
      <c r="AJQ425" s="71"/>
      <c r="AJR425" s="71"/>
      <c r="AJS425" s="71"/>
      <c r="AJT425" s="71"/>
      <c r="AJU425" s="71"/>
      <c r="AJV425" s="71"/>
      <c r="AJW425" s="71"/>
      <c r="AJX425" s="71"/>
      <c r="AJY425" s="71"/>
      <c r="AJZ425" s="71"/>
      <c r="AKA425" s="71"/>
      <c r="AKB425" s="71"/>
      <c r="AKC425" s="71"/>
      <c r="AKD425" s="71"/>
      <c r="AKE425" s="71"/>
      <c r="AKF425" s="71"/>
      <c r="AKG425" s="71"/>
      <c r="AKH425" s="71"/>
      <c r="AKI425" s="71"/>
      <c r="AKJ425" s="71"/>
      <c r="AKK425" s="71"/>
      <c r="AKL425" s="71"/>
      <c r="AKM425" s="71"/>
      <c r="AKN425" s="71"/>
      <c r="AKO425" s="71"/>
      <c r="AKP425" s="71"/>
      <c r="AKQ425" s="71"/>
      <c r="AKR425" s="71"/>
      <c r="AKS425" s="71"/>
      <c r="AKT425" s="71"/>
      <c r="AKU425" s="71"/>
      <c r="AKV425" s="71"/>
      <c r="AKW425" s="71"/>
      <c r="AKX425" s="71"/>
      <c r="AKY425" s="71"/>
      <c r="AKZ425" s="71"/>
      <c r="ALA425" s="71"/>
      <c r="ALB425" s="71"/>
      <c r="ALC425" s="71"/>
      <c r="ALD425" s="71"/>
      <c r="ALE425" s="71"/>
      <c r="ALF425" s="71"/>
      <c r="ALG425" s="71"/>
      <c r="ALH425" s="71"/>
      <c r="ALI425" s="71"/>
      <c r="ALJ425" s="71"/>
      <c r="ALK425" s="71"/>
      <c r="ALL425" s="71"/>
      <c r="ALM425" s="71"/>
      <c r="ALN425" s="71"/>
      <c r="ALO425" s="71"/>
      <c r="ALP425" s="71"/>
      <c r="ALQ425" s="71"/>
      <c r="ALR425" s="71"/>
      <c r="ALS425" s="71"/>
      <c r="ALT425" s="71"/>
      <c r="ALU425" s="71"/>
      <c r="ALV425" s="71"/>
      <c r="ALW425" s="71"/>
      <c r="ALX425" s="71"/>
      <c r="ALY425" s="71"/>
      <c r="ALZ425" s="71"/>
      <c r="AMA425" s="71"/>
      <c r="AMB425" s="71"/>
      <c r="AMC425" s="71"/>
      <c r="AMD425" s="71"/>
      <c r="AME425" s="71"/>
      <c r="AMF425" s="71"/>
      <c r="AMG425" s="71"/>
    </row>
    <row r="426" customFormat="false" ht="15" hidden="false" customHeight="false" outlineLevel="0" collapsed="false">
      <c r="A426" s="36" t="s">
        <v>184</v>
      </c>
      <c r="C426" s="48" t="n">
        <f aca="false">IF(F426=F425,C425,IF(F426=(F425+10),C425,(C425+10)))</f>
        <v>860</v>
      </c>
      <c r="D426" s="38" t="s">
        <v>286</v>
      </c>
      <c r="E426" s="50" t="n">
        <f aca="false">IF(C425=C426,IF(AND(I426&lt;&gt;"M",I426&lt;&gt;"m-up"),E425+10,E425),10)</f>
        <v>20</v>
      </c>
      <c r="F426" s="39" t="n">
        <f aca="false">O426+(N426*60)+(M426*3600)</f>
        <v>51222</v>
      </c>
      <c r="G426" s="39" t="str">
        <f aca="false">CONCATENATE(J426,K426,L426)</f>
        <v>20171112</v>
      </c>
      <c r="H426" s="39" t="n">
        <v>6</v>
      </c>
      <c r="I426" s="39" t="s">
        <v>0</v>
      </c>
      <c r="J426" s="39" t="n">
        <v>2017</v>
      </c>
      <c r="K426" s="39" t="n">
        <v>11</v>
      </c>
      <c r="L426" s="39" t="n">
        <v>12</v>
      </c>
      <c r="M426" s="39" t="n">
        <v>14</v>
      </c>
      <c r="N426" s="39" t="n">
        <v>13</v>
      </c>
      <c r="O426" s="39" t="n">
        <v>42</v>
      </c>
      <c r="P426" s="39" t="n">
        <v>704</v>
      </c>
      <c r="Q426" s="39" t="n">
        <v>1</v>
      </c>
      <c r="R426" s="39" t="s">
        <v>1</v>
      </c>
      <c r="S426" s="39" t="s">
        <v>2</v>
      </c>
    </row>
    <row r="427" customFormat="false" ht="15" hidden="false" customHeight="false" outlineLevel="0" collapsed="false">
      <c r="A427" s="36" t="s">
        <v>184</v>
      </c>
      <c r="C427" s="48" t="n">
        <f aca="false">IF(F427=F426,C426,IF(F427=(F426+10),C426,(C426+10)))</f>
        <v>860</v>
      </c>
      <c r="D427" s="38" t="s">
        <v>286</v>
      </c>
      <c r="E427" s="50" t="n">
        <f aca="false">IF(C426=C427,IF(AND(I427&lt;&gt;"M",I427&lt;&gt;"m-up"),E426+10,E426),10)</f>
        <v>30</v>
      </c>
      <c r="F427" s="39" t="n">
        <f aca="false">O427+(N427*60)+(M427*3600)</f>
        <v>51222</v>
      </c>
      <c r="G427" s="39" t="str">
        <f aca="false">CONCATENATE(J427,K427,L427)</f>
        <v>20171112</v>
      </c>
      <c r="H427" s="39" t="n">
        <f aca="false">738-730</f>
        <v>8</v>
      </c>
      <c r="I427" s="39" t="s">
        <v>0</v>
      </c>
      <c r="J427" s="39" t="n">
        <v>2017</v>
      </c>
      <c r="K427" s="39" t="n">
        <v>11</v>
      </c>
      <c r="L427" s="39" t="n">
        <v>12</v>
      </c>
      <c r="M427" s="39" t="n">
        <v>14</v>
      </c>
      <c r="N427" s="39" t="n">
        <v>13</v>
      </c>
      <c r="O427" s="39" t="n">
        <v>42</v>
      </c>
      <c r="P427" s="39" t="n">
        <v>730</v>
      </c>
      <c r="Q427" s="39" t="n">
        <v>1</v>
      </c>
      <c r="R427" s="39" t="s">
        <v>1</v>
      </c>
      <c r="S427" s="39" t="s">
        <v>2</v>
      </c>
    </row>
    <row r="428" customFormat="false" ht="15" hidden="false" customHeight="false" outlineLevel="0" collapsed="false">
      <c r="A428" s="36" t="s">
        <v>184</v>
      </c>
      <c r="C428" s="48" t="n">
        <f aca="false">IF(F428=F427,C427,IF(F428=(F427+10),C427,(C427+10)))</f>
        <v>860</v>
      </c>
      <c r="D428" s="38" t="s">
        <v>286</v>
      </c>
      <c r="E428" s="50" t="n">
        <f aca="false">IF(C427=C428,IF(AND(I428&lt;&gt;"M",I428&lt;&gt;"m-up"),E427+10,E427),10)</f>
        <v>40</v>
      </c>
      <c r="F428" s="39" t="n">
        <f aca="false">O428+(N428*60)+(M428*3600)</f>
        <v>51222</v>
      </c>
      <c r="G428" s="39" t="str">
        <f aca="false">CONCATENATE(J428,K428,L428)</f>
        <v>20171112</v>
      </c>
      <c r="H428" s="39" t="n">
        <f aca="false">773-766</f>
        <v>7</v>
      </c>
      <c r="I428" s="39" t="s">
        <v>0</v>
      </c>
      <c r="J428" s="39" t="n">
        <v>2017</v>
      </c>
      <c r="K428" s="39" t="n">
        <v>11</v>
      </c>
      <c r="L428" s="39" t="n">
        <v>12</v>
      </c>
      <c r="M428" s="39" t="n">
        <v>14</v>
      </c>
      <c r="N428" s="39" t="n">
        <v>13</v>
      </c>
      <c r="O428" s="39" t="n">
        <v>42</v>
      </c>
      <c r="P428" s="39" t="n">
        <v>766</v>
      </c>
      <c r="Q428" s="39" t="n">
        <v>1</v>
      </c>
      <c r="R428" s="39" t="s">
        <v>1</v>
      </c>
      <c r="S428" s="39" t="s">
        <v>2</v>
      </c>
    </row>
    <row r="429" customFormat="false" ht="15" hidden="false" customHeight="false" outlineLevel="0" collapsed="false">
      <c r="A429" s="36" t="s">
        <v>184</v>
      </c>
      <c r="C429" s="48" t="n">
        <f aca="false">IF(F429=F428,C428,IF(F429=(F428+10),C428,(C428+10)))</f>
        <v>860</v>
      </c>
      <c r="D429" s="38" t="s">
        <v>286</v>
      </c>
      <c r="E429" s="50" t="n">
        <f aca="false">IF(C428=C429,IF(AND(I429&lt;&gt;"M",I429&lt;&gt;"m-up"),E428+10,E428),10)</f>
        <v>50</v>
      </c>
      <c r="F429" s="39" t="n">
        <f aca="false">O429+(N429*60)+(M429*3600)</f>
        <v>51222</v>
      </c>
      <c r="G429" s="39" t="str">
        <f aca="false">CONCATENATE(J429,K429,L429)</f>
        <v>20171112</v>
      </c>
      <c r="H429" s="39" t="n">
        <f aca="false">811-806</f>
        <v>5</v>
      </c>
      <c r="I429" s="39" t="s">
        <v>0</v>
      </c>
      <c r="J429" s="39" t="n">
        <v>2017</v>
      </c>
      <c r="K429" s="39" t="n">
        <v>11</v>
      </c>
      <c r="L429" s="39" t="n">
        <v>12</v>
      </c>
      <c r="M429" s="39" t="n">
        <v>14</v>
      </c>
      <c r="N429" s="39" t="n">
        <v>13</v>
      </c>
      <c r="O429" s="39" t="n">
        <v>42</v>
      </c>
      <c r="P429" s="39" t="n">
        <v>806</v>
      </c>
      <c r="Q429" s="39" t="n">
        <v>1</v>
      </c>
      <c r="R429" s="39" t="s">
        <v>1</v>
      </c>
      <c r="S429" s="39" t="s">
        <v>2</v>
      </c>
    </row>
    <row r="430" customFormat="false" ht="15" hidden="false" customHeight="false" outlineLevel="0" collapsed="false">
      <c r="A430" s="36" t="s">
        <v>184</v>
      </c>
      <c r="C430" s="48" t="n">
        <f aca="false">IF(F430=F429,C429,IF(F430=(F429+10),C429,(C429+10)))</f>
        <v>860</v>
      </c>
      <c r="D430" s="38" t="s">
        <v>286</v>
      </c>
      <c r="E430" s="50" t="n">
        <f aca="false">IF(C429=C430,IF(AND(I430&lt;&gt;"M",I430&lt;&gt;"m-up"),E429+10,E429),10)</f>
        <v>60</v>
      </c>
      <c r="F430" s="39" t="n">
        <f aca="false">O430+(N430*60)+(M430*3600)</f>
        <v>51222</v>
      </c>
      <c r="G430" s="39" t="str">
        <f aca="false">CONCATENATE(J430,K430,L430)</f>
        <v>20171112</v>
      </c>
      <c r="H430" s="39" t="n">
        <f aca="false">832-830</f>
        <v>2</v>
      </c>
      <c r="I430" s="39" t="s">
        <v>0</v>
      </c>
      <c r="J430" s="39" t="n">
        <v>2017</v>
      </c>
      <c r="K430" s="39" t="n">
        <v>11</v>
      </c>
      <c r="L430" s="39" t="n">
        <v>12</v>
      </c>
      <c r="M430" s="39" t="n">
        <v>14</v>
      </c>
      <c r="N430" s="39" t="n">
        <v>13</v>
      </c>
      <c r="O430" s="39" t="n">
        <v>42</v>
      </c>
      <c r="P430" s="39" t="n">
        <v>830</v>
      </c>
      <c r="Q430" s="39" t="n">
        <v>1</v>
      </c>
      <c r="R430" s="39" t="s">
        <v>1</v>
      </c>
      <c r="S430" s="39" t="s">
        <v>2</v>
      </c>
    </row>
    <row r="431" customFormat="false" ht="15" hidden="false" customHeight="false" outlineLevel="0" collapsed="false">
      <c r="A431" s="36" t="s">
        <v>184</v>
      </c>
      <c r="B431" s="68"/>
      <c r="C431" s="48" t="n">
        <f aca="false">IF(F431=F430,C430,IF(F431=(F430+10),C430,(C430+10)))</f>
        <v>870</v>
      </c>
      <c r="D431" s="69" t="s">
        <v>287</v>
      </c>
      <c r="E431" s="50" t="n">
        <f aca="false">IF(C430=C431,IF(AND(I431&lt;&gt;"M",I431&lt;&gt;"m-up"),E430+10,E430),10)</f>
        <v>10</v>
      </c>
      <c r="F431" s="70" t="n">
        <f aca="false">O431+(N431*60)+(M431*3600)</f>
        <v>51233</v>
      </c>
      <c r="G431" s="70" t="str">
        <f aca="false">CONCATENATE(J431,K431,L431)</f>
        <v>20171112</v>
      </c>
      <c r="H431" s="70" t="n">
        <f aca="false">161-152</f>
        <v>9</v>
      </c>
      <c r="I431" s="70" t="s">
        <v>0</v>
      </c>
      <c r="J431" s="70" t="n">
        <v>2017</v>
      </c>
      <c r="K431" s="70" t="n">
        <v>11</v>
      </c>
      <c r="L431" s="70" t="n">
        <v>12</v>
      </c>
      <c r="M431" s="70" t="n">
        <v>14</v>
      </c>
      <c r="N431" s="70" t="n">
        <v>13</v>
      </c>
      <c r="O431" s="70" t="n">
        <v>53</v>
      </c>
      <c r="P431" s="70" t="n">
        <v>152</v>
      </c>
      <c r="Q431" s="70" t="n">
        <v>1</v>
      </c>
      <c r="R431" s="70" t="s">
        <v>1</v>
      </c>
      <c r="S431" s="70" t="s">
        <v>2</v>
      </c>
      <c r="T431" s="70"/>
      <c r="U431" s="71"/>
      <c r="WH431" s="71"/>
      <c r="WI431" s="71"/>
      <c r="WJ431" s="71"/>
      <c r="WK431" s="71"/>
      <c r="WL431" s="71"/>
      <c r="WM431" s="71"/>
      <c r="WN431" s="71"/>
      <c r="WO431" s="71"/>
      <c r="WP431" s="71"/>
      <c r="WQ431" s="71"/>
      <c r="WR431" s="71"/>
      <c r="WS431" s="71"/>
      <c r="WT431" s="71"/>
      <c r="WU431" s="71"/>
      <c r="WV431" s="71"/>
      <c r="WW431" s="71"/>
      <c r="WX431" s="71"/>
      <c r="WY431" s="71"/>
      <c r="WZ431" s="71"/>
      <c r="XA431" s="71"/>
      <c r="XB431" s="71"/>
      <c r="XC431" s="71"/>
      <c r="XD431" s="71"/>
      <c r="XE431" s="71"/>
      <c r="XF431" s="71"/>
      <c r="XG431" s="71"/>
      <c r="XH431" s="71"/>
      <c r="XI431" s="71"/>
      <c r="XJ431" s="71"/>
      <c r="XK431" s="71"/>
      <c r="XL431" s="71"/>
      <c r="XM431" s="71"/>
      <c r="XN431" s="71"/>
      <c r="XO431" s="71"/>
      <c r="XP431" s="71"/>
      <c r="XQ431" s="71"/>
      <c r="XR431" s="71"/>
      <c r="XS431" s="71"/>
      <c r="XT431" s="71"/>
      <c r="XU431" s="71"/>
      <c r="XV431" s="71"/>
      <c r="XW431" s="71"/>
      <c r="XX431" s="71"/>
      <c r="XY431" s="71"/>
      <c r="XZ431" s="71"/>
      <c r="YA431" s="71"/>
      <c r="YB431" s="71"/>
      <c r="YC431" s="71"/>
      <c r="YD431" s="71"/>
      <c r="YE431" s="71"/>
      <c r="YF431" s="71"/>
      <c r="YG431" s="71"/>
      <c r="YH431" s="71"/>
      <c r="YI431" s="71"/>
      <c r="YJ431" s="71"/>
      <c r="YK431" s="71"/>
      <c r="YL431" s="71"/>
      <c r="YM431" s="71"/>
      <c r="YN431" s="71"/>
      <c r="YO431" s="71"/>
      <c r="YP431" s="71"/>
      <c r="YQ431" s="71"/>
      <c r="YR431" s="71"/>
      <c r="YS431" s="71"/>
      <c r="YT431" s="71"/>
      <c r="YU431" s="71"/>
      <c r="YV431" s="71"/>
      <c r="YW431" s="71"/>
      <c r="YX431" s="71"/>
      <c r="YY431" s="71"/>
      <c r="YZ431" s="71"/>
      <c r="ZA431" s="71"/>
      <c r="ZB431" s="71"/>
      <c r="ZC431" s="71"/>
      <c r="ZD431" s="71"/>
      <c r="ZE431" s="71"/>
      <c r="ZF431" s="71"/>
      <c r="ZG431" s="71"/>
      <c r="ZH431" s="71"/>
      <c r="ZI431" s="71"/>
      <c r="ZJ431" s="71"/>
      <c r="ZK431" s="71"/>
      <c r="ZL431" s="71"/>
      <c r="ZM431" s="71"/>
      <c r="ZN431" s="71"/>
      <c r="ZO431" s="71"/>
      <c r="ZP431" s="71"/>
      <c r="ZQ431" s="71"/>
      <c r="ZR431" s="71"/>
      <c r="ZS431" s="71"/>
      <c r="ZT431" s="71"/>
      <c r="ZU431" s="71"/>
      <c r="ZV431" s="71"/>
      <c r="ZW431" s="71"/>
      <c r="ZX431" s="71"/>
      <c r="ZY431" s="71"/>
      <c r="ZZ431" s="71"/>
      <c r="AAA431" s="71"/>
      <c r="AAB431" s="71"/>
      <c r="AAC431" s="71"/>
      <c r="AAD431" s="71"/>
      <c r="AAE431" s="71"/>
      <c r="AAF431" s="71"/>
      <c r="AAG431" s="71"/>
      <c r="AAH431" s="71"/>
      <c r="AAI431" s="71"/>
      <c r="AAJ431" s="71"/>
      <c r="AAK431" s="71"/>
      <c r="AAL431" s="71"/>
      <c r="AAM431" s="71"/>
      <c r="AAN431" s="71"/>
      <c r="AAO431" s="71"/>
      <c r="AAP431" s="71"/>
      <c r="AAQ431" s="71"/>
      <c r="AAR431" s="71"/>
      <c r="AAS431" s="71"/>
      <c r="AAT431" s="71"/>
      <c r="AAU431" s="71"/>
      <c r="AAV431" s="71"/>
      <c r="AAW431" s="71"/>
      <c r="AAX431" s="71"/>
      <c r="AAY431" s="71"/>
      <c r="AAZ431" s="71"/>
      <c r="ABA431" s="71"/>
      <c r="ABB431" s="71"/>
      <c r="ABC431" s="71"/>
      <c r="ABD431" s="71"/>
      <c r="ABE431" s="71"/>
      <c r="ABF431" s="71"/>
      <c r="ABG431" s="71"/>
      <c r="ABH431" s="71"/>
      <c r="ABI431" s="71"/>
      <c r="ABJ431" s="71"/>
      <c r="ABK431" s="71"/>
      <c r="ABL431" s="71"/>
      <c r="ABM431" s="71"/>
      <c r="ABN431" s="71"/>
      <c r="ABO431" s="71"/>
      <c r="ABP431" s="71"/>
      <c r="ABQ431" s="71"/>
      <c r="ABR431" s="71"/>
      <c r="ABS431" s="71"/>
      <c r="ABT431" s="71"/>
      <c r="ABU431" s="71"/>
      <c r="ABV431" s="71"/>
      <c r="ABW431" s="71"/>
      <c r="ABX431" s="71"/>
      <c r="ABY431" s="71"/>
      <c r="ABZ431" s="71"/>
      <c r="ACA431" s="71"/>
      <c r="ACB431" s="71"/>
      <c r="ACC431" s="71"/>
      <c r="ACD431" s="71"/>
      <c r="ACE431" s="71"/>
      <c r="ACF431" s="71"/>
      <c r="ACG431" s="71"/>
      <c r="ACH431" s="71"/>
      <c r="ACI431" s="71"/>
      <c r="ACJ431" s="71"/>
      <c r="ACK431" s="71"/>
      <c r="ACL431" s="71"/>
      <c r="ACM431" s="71"/>
      <c r="ACN431" s="71"/>
      <c r="ACO431" s="71"/>
      <c r="ACP431" s="71"/>
      <c r="ACQ431" s="71"/>
      <c r="ACR431" s="71"/>
      <c r="ACS431" s="71"/>
      <c r="ACT431" s="71"/>
      <c r="ACU431" s="71"/>
      <c r="ACV431" s="71"/>
      <c r="ACW431" s="71"/>
      <c r="ACX431" s="71"/>
      <c r="ACY431" s="71"/>
      <c r="ACZ431" s="71"/>
      <c r="ADA431" s="71"/>
      <c r="ADB431" s="71"/>
      <c r="ADC431" s="71"/>
      <c r="ADD431" s="71"/>
      <c r="ADE431" s="71"/>
      <c r="ADF431" s="71"/>
      <c r="ADG431" s="71"/>
      <c r="ADH431" s="71"/>
      <c r="ADI431" s="71"/>
      <c r="ADJ431" s="71"/>
      <c r="ADK431" s="71"/>
      <c r="ADL431" s="71"/>
      <c r="ADM431" s="71"/>
      <c r="ADN431" s="71"/>
      <c r="ADO431" s="71"/>
      <c r="ADP431" s="71"/>
      <c r="ADQ431" s="71"/>
      <c r="ADR431" s="71"/>
      <c r="ADS431" s="71"/>
      <c r="ADT431" s="71"/>
      <c r="ADU431" s="71"/>
      <c r="ADV431" s="71"/>
      <c r="ADW431" s="71"/>
      <c r="ADX431" s="71"/>
      <c r="ADY431" s="71"/>
      <c r="ADZ431" s="71"/>
      <c r="AEA431" s="71"/>
      <c r="AEB431" s="71"/>
      <c r="AEC431" s="71"/>
      <c r="AED431" s="71"/>
      <c r="AEE431" s="71"/>
      <c r="AEF431" s="71"/>
      <c r="AEG431" s="71"/>
      <c r="AEH431" s="71"/>
      <c r="AEI431" s="71"/>
      <c r="AEJ431" s="71"/>
      <c r="AEK431" s="71"/>
      <c r="AEL431" s="71"/>
      <c r="AEM431" s="71"/>
      <c r="AEN431" s="71"/>
      <c r="AEO431" s="71"/>
      <c r="AEP431" s="71"/>
      <c r="AEQ431" s="71"/>
      <c r="AER431" s="71"/>
      <c r="AES431" s="71"/>
      <c r="AET431" s="71"/>
      <c r="AEU431" s="71"/>
      <c r="AEV431" s="71"/>
      <c r="AEW431" s="71"/>
      <c r="AEX431" s="71"/>
      <c r="AEY431" s="71"/>
      <c r="AEZ431" s="71"/>
      <c r="AFA431" s="71"/>
      <c r="AFB431" s="71"/>
      <c r="AFC431" s="71"/>
      <c r="AFD431" s="71"/>
      <c r="AFE431" s="71"/>
      <c r="AFF431" s="71"/>
      <c r="AFG431" s="71"/>
      <c r="AFH431" s="71"/>
      <c r="AFI431" s="71"/>
      <c r="AFJ431" s="71"/>
      <c r="AFK431" s="71"/>
      <c r="AFL431" s="71"/>
      <c r="AFM431" s="71"/>
      <c r="AFN431" s="71"/>
      <c r="AFO431" s="71"/>
      <c r="AFP431" s="71"/>
      <c r="AFQ431" s="71"/>
      <c r="AFR431" s="71"/>
      <c r="AFS431" s="71"/>
      <c r="AFT431" s="71"/>
      <c r="AFU431" s="71"/>
      <c r="AFV431" s="71"/>
      <c r="AFW431" s="71"/>
      <c r="AFX431" s="71"/>
      <c r="AFY431" s="71"/>
      <c r="AFZ431" s="71"/>
      <c r="AGA431" s="71"/>
      <c r="AGB431" s="71"/>
      <c r="AGC431" s="71"/>
      <c r="AGD431" s="71"/>
      <c r="AGE431" s="71"/>
      <c r="AGF431" s="71"/>
      <c r="AGG431" s="71"/>
      <c r="AGH431" s="71"/>
      <c r="AGI431" s="71"/>
      <c r="AGJ431" s="71"/>
      <c r="AGK431" s="71"/>
      <c r="AGL431" s="71"/>
      <c r="AGM431" s="71"/>
      <c r="AGN431" s="71"/>
      <c r="AGO431" s="71"/>
      <c r="AGP431" s="71"/>
      <c r="AGQ431" s="71"/>
      <c r="AGR431" s="71"/>
      <c r="AGS431" s="71"/>
      <c r="AGT431" s="71"/>
      <c r="AGU431" s="71"/>
      <c r="AGV431" s="71"/>
      <c r="AGW431" s="71"/>
      <c r="AGX431" s="71"/>
      <c r="AGY431" s="71"/>
      <c r="AGZ431" s="71"/>
      <c r="AHA431" s="71"/>
      <c r="AHB431" s="71"/>
      <c r="AHC431" s="71"/>
      <c r="AHD431" s="71"/>
      <c r="AHE431" s="71"/>
      <c r="AHF431" s="71"/>
      <c r="AHG431" s="71"/>
      <c r="AHH431" s="71"/>
      <c r="AHI431" s="71"/>
      <c r="AHJ431" s="71"/>
      <c r="AHK431" s="71"/>
      <c r="AHL431" s="71"/>
      <c r="AHM431" s="71"/>
      <c r="AHN431" s="71"/>
      <c r="AHO431" s="71"/>
      <c r="AHP431" s="71"/>
      <c r="AHQ431" s="71"/>
      <c r="AHR431" s="71"/>
      <c r="AHS431" s="71"/>
      <c r="AHT431" s="71"/>
      <c r="AHU431" s="71"/>
      <c r="AHV431" s="71"/>
      <c r="AHW431" s="71"/>
      <c r="AHX431" s="71"/>
      <c r="AHY431" s="71"/>
      <c r="AHZ431" s="71"/>
      <c r="AIA431" s="71"/>
      <c r="AIB431" s="71"/>
      <c r="AIC431" s="71"/>
      <c r="AID431" s="71"/>
      <c r="AIE431" s="71"/>
      <c r="AIF431" s="71"/>
      <c r="AIG431" s="71"/>
      <c r="AIH431" s="71"/>
      <c r="AII431" s="71"/>
      <c r="AIJ431" s="71"/>
      <c r="AIK431" s="71"/>
      <c r="AIL431" s="71"/>
      <c r="AIM431" s="71"/>
      <c r="AIN431" s="71"/>
      <c r="AIO431" s="71"/>
      <c r="AIP431" s="71"/>
      <c r="AIQ431" s="71"/>
      <c r="AIR431" s="71"/>
      <c r="AIS431" s="71"/>
      <c r="AIT431" s="71"/>
      <c r="AIU431" s="71"/>
      <c r="AIV431" s="71"/>
      <c r="AIW431" s="71"/>
      <c r="AIX431" s="71"/>
      <c r="AIY431" s="71"/>
      <c r="AIZ431" s="71"/>
      <c r="AJA431" s="71"/>
      <c r="AJB431" s="71"/>
      <c r="AJC431" s="71"/>
      <c r="AJD431" s="71"/>
      <c r="AJE431" s="71"/>
      <c r="AJF431" s="71"/>
      <c r="AJG431" s="71"/>
      <c r="AJH431" s="71"/>
      <c r="AJI431" s="71"/>
      <c r="AJJ431" s="71"/>
      <c r="AJK431" s="71"/>
      <c r="AJL431" s="71"/>
      <c r="AJM431" s="71"/>
      <c r="AJN431" s="71"/>
      <c r="AJO431" s="71"/>
      <c r="AJP431" s="71"/>
      <c r="AJQ431" s="71"/>
      <c r="AJR431" s="71"/>
      <c r="AJS431" s="71"/>
      <c r="AJT431" s="71"/>
      <c r="AJU431" s="71"/>
      <c r="AJV431" s="71"/>
      <c r="AJW431" s="71"/>
      <c r="AJX431" s="71"/>
      <c r="AJY431" s="71"/>
      <c r="AJZ431" s="71"/>
      <c r="AKA431" s="71"/>
      <c r="AKB431" s="71"/>
      <c r="AKC431" s="71"/>
      <c r="AKD431" s="71"/>
      <c r="AKE431" s="71"/>
      <c r="AKF431" s="71"/>
      <c r="AKG431" s="71"/>
      <c r="AKH431" s="71"/>
      <c r="AKI431" s="71"/>
      <c r="AKJ431" s="71"/>
      <c r="AKK431" s="71"/>
      <c r="AKL431" s="71"/>
      <c r="AKM431" s="71"/>
      <c r="AKN431" s="71"/>
      <c r="AKO431" s="71"/>
      <c r="AKP431" s="71"/>
      <c r="AKQ431" s="71"/>
      <c r="AKR431" s="71"/>
      <c r="AKS431" s="71"/>
      <c r="AKT431" s="71"/>
      <c r="AKU431" s="71"/>
      <c r="AKV431" s="71"/>
      <c r="AKW431" s="71"/>
      <c r="AKX431" s="71"/>
      <c r="AKY431" s="71"/>
      <c r="AKZ431" s="71"/>
      <c r="ALA431" s="71"/>
      <c r="ALB431" s="71"/>
      <c r="ALC431" s="71"/>
      <c r="ALD431" s="71"/>
      <c r="ALE431" s="71"/>
      <c r="ALF431" s="71"/>
      <c r="ALG431" s="71"/>
      <c r="ALH431" s="71"/>
      <c r="ALI431" s="71"/>
      <c r="ALJ431" s="71"/>
      <c r="ALK431" s="71"/>
      <c r="ALL431" s="71"/>
      <c r="ALM431" s="71"/>
      <c r="ALN431" s="71"/>
      <c r="ALO431" s="71"/>
      <c r="ALP431" s="71"/>
      <c r="ALQ431" s="71"/>
      <c r="ALR431" s="71"/>
      <c r="ALS431" s="71"/>
      <c r="ALT431" s="71"/>
      <c r="ALU431" s="71"/>
      <c r="ALV431" s="71"/>
      <c r="ALW431" s="71"/>
      <c r="ALX431" s="71"/>
      <c r="ALY431" s="71"/>
      <c r="ALZ431" s="71"/>
      <c r="AMA431" s="71"/>
      <c r="AMB431" s="71"/>
      <c r="AMC431" s="71"/>
      <c r="AMD431" s="71"/>
      <c r="AME431" s="71"/>
      <c r="AMF431" s="71"/>
      <c r="AMG431" s="71"/>
    </row>
    <row r="432" customFormat="false" ht="15" hidden="false" customHeight="false" outlineLevel="0" collapsed="false">
      <c r="A432" s="36" t="s">
        <v>184</v>
      </c>
      <c r="B432" s="68"/>
      <c r="C432" s="48" t="n">
        <f aca="false">IF(F432=F431,C431,IF(F432=(F431+10),C431,(C431+10)))</f>
        <v>880</v>
      </c>
      <c r="D432" s="69" t="s">
        <v>287</v>
      </c>
      <c r="E432" s="50" t="n">
        <v>20</v>
      </c>
      <c r="F432" s="70"/>
      <c r="G432" s="70"/>
      <c r="H432" s="70"/>
      <c r="I432" s="70" t="s">
        <v>0</v>
      </c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1"/>
      <c r="WH432" s="71"/>
      <c r="WI432" s="71"/>
      <c r="WJ432" s="71"/>
      <c r="WK432" s="71"/>
      <c r="WL432" s="71"/>
      <c r="WM432" s="71"/>
      <c r="WN432" s="71"/>
      <c r="WO432" s="71"/>
      <c r="WP432" s="71"/>
      <c r="WQ432" s="71"/>
      <c r="WR432" s="71"/>
      <c r="WS432" s="71"/>
      <c r="WT432" s="71"/>
      <c r="WU432" s="71"/>
      <c r="WV432" s="71"/>
      <c r="WW432" s="71"/>
      <c r="WX432" s="71"/>
      <c r="WY432" s="71"/>
      <c r="WZ432" s="71"/>
      <c r="XA432" s="71"/>
      <c r="XB432" s="71"/>
      <c r="XC432" s="71"/>
      <c r="XD432" s="71"/>
      <c r="XE432" s="71"/>
      <c r="XF432" s="71"/>
      <c r="XG432" s="71"/>
      <c r="XH432" s="71"/>
      <c r="XI432" s="71"/>
      <c r="XJ432" s="71"/>
      <c r="XK432" s="71"/>
      <c r="XL432" s="71"/>
      <c r="XM432" s="71"/>
      <c r="XN432" s="71"/>
      <c r="XO432" s="71"/>
      <c r="XP432" s="71"/>
      <c r="XQ432" s="71"/>
      <c r="XR432" s="71"/>
      <c r="XS432" s="71"/>
      <c r="XT432" s="71"/>
      <c r="XU432" s="71"/>
      <c r="XV432" s="71"/>
      <c r="XW432" s="71"/>
      <c r="XX432" s="71"/>
      <c r="XY432" s="71"/>
      <c r="XZ432" s="71"/>
      <c r="YA432" s="71"/>
      <c r="YB432" s="71"/>
      <c r="YC432" s="71"/>
      <c r="YD432" s="71"/>
      <c r="YE432" s="71"/>
      <c r="YF432" s="71"/>
      <c r="YG432" s="71"/>
      <c r="YH432" s="71"/>
      <c r="YI432" s="71"/>
      <c r="YJ432" s="71"/>
      <c r="YK432" s="71"/>
      <c r="YL432" s="71"/>
      <c r="YM432" s="71"/>
      <c r="YN432" s="71"/>
      <c r="YO432" s="71"/>
      <c r="YP432" s="71"/>
      <c r="YQ432" s="71"/>
      <c r="YR432" s="71"/>
      <c r="YS432" s="71"/>
      <c r="YT432" s="71"/>
      <c r="YU432" s="71"/>
      <c r="YV432" s="71"/>
      <c r="YW432" s="71"/>
      <c r="YX432" s="71"/>
      <c r="YY432" s="71"/>
      <c r="YZ432" s="71"/>
      <c r="ZA432" s="71"/>
      <c r="ZB432" s="71"/>
      <c r="ZC432" s="71"/>
      <c r="ZD432" s="71"/>
      <c r="ZE432" s="71"/>
      <c r="ZF432" s="71"/>
      <c r="ZG432" s="71"/>
      <c r="ZH432" s="71"/>
      <c r="ZI432" s="71"/>
      <c r="ZJ432" s="71"/>
      <c r="ZK432" s="71"/>
      <c r="ZL432" s="71"/>
      <c r="ZM432" s="71"/>
      <c r="ZN432" s="71"/>
      <c r="ZO432" s="71"/>
      <c r="ZP432" s="71"/>
      <c r="ZQ432" s="71"/>
      <c r="ZR432" s="71"/>
      <c r="ZS432" s="71"/>
      <c r="ZT432" s="71"/>
      <c r="ZU432" s="71"/>
      <c r="ZV432" s="71"/>
      <c r="ZW432" s="71"/>
      <c r="ZX432" s="71"/>
      <c r="ZY432" s="71"/>
      <c r="ZZ432" s="71"/>
      <c r="AAA432" s="71"/>
      <c r="AAB432" s="71"/>
      <c r="AAC432" s="71"/>
      <c r="AAD432" s="71"/>
      <c r="AAE432" s="71"/>
      <c r="AAF432" s="71"/>
      <c r="AAG432" s="71"/>
      <c r="AAH432" s="71"/>
      <c r="AAI432" s="71"/>
      <c r="AAJ432" s="71"/>
      <c r="AAK432" s="71"/>
      <c r="AAL432" s="71"/>
      <c r="AAM432" s="71"/>
      <c r="AAN432" s="71"/>
      <c r="AAO432" s="71"/>
      <c r="AAP432" s="71"/>
      <c r="AAQ432" s="71"/>
      <c r="AAR432" s="71"/>
      <c r="AAS432" s="71"/>
      <c r="AAT432" s="71"/>
      <c r="AAU432" s="71"/>
      <c r="AAV432" s="71"/>
      <c r="AAW432" s="71"/>
      <c r="AAX432" s="71"/>
      <c r="AAY432" s="71"/>
      <c r="AAZ432" s="71"/>
      <c r="ABA432" s="71"/>
      <c r="ABB432" s="71"/>
      <c r="ABC432" s="71"/>
      <c r="ABD432" s="71"/>
      <c r="ABE432" s="71"/>
      <c r="ABF432" s="71"/>
      <c r="ABG432" s="71"/>
      <c r="ABH432" s="71"/>
      <c r="ABI432" s="71"/>
      <c r="ABJ432" s="71"/>
      <c r="ABK432" s="71"/>
      <c r="ABL432" s="71"/>
      <c r="ABM432" s="71"/>
      <c r="ABN432" s="71"/>
      <c r="ABO432" s="71"/>
      <c r="ABP432" s="71"/>
      <c r="ABQ432" s="71"/>
      <c r="ABR432" s="71"/>
      <c r="ABS432" s="71"/>
      <c r="ABT432" s="71"/>
      <c r="ABU432" s="71"/>
      <c r="ABV432" s="71"/>
      <c r="ABW432" s="71"/>
      <c r="ABX432" s="71"/>
      <c r="ABY432" s="71"/>
      <c r="ABZ432" s="71"/>
      <c r="ACA432" s="71"/>
      <c r="ACB432" s="71"/>
      <c r="ACC432" s="71"/>
      <c r="ACD432" s="71"/>
      <c r="ACE432" s="71"/>
      <c r="ACF432" s="71"/>
      <c r="ACG432" s="71"/>
      <c r="ACH432" s="71"/>
      <c r="ACI432" s="71"/>
      <c r="ACJ432" s="71"/>
      <c r="ACK432" s="71"/>
      <c r="ACL432" s="71"/>
      <c r="ACM432" s="71"/>
      <c r="ACN432" s="71"/>
      <c r="ACO432" s="71"/>
      <c r="ACP432" s="71"/>
      <c r="ACQ432" s="71"/>
      <c r="ACR432" s="71"/>
      <c r="ACS432" s="71"/>
      <c r="ACT432" s="71"/>
      <c r="ACU432" s="71"/>
      <c r="ACV432" s="71"/>
      <c r="ACW432" s="71"/>
      <c r="ACX432" s="71"/>
      <c r="ACY432" s="71"/>
      <c r="ACZ432" s="71"/>
      <c r="ADA432" s="71"/>
      <c r="ADB432" s="71"/>
      <c r="ADC432" s="71"/>
      <c r="ADD432" s="71"/>
      <c r="ADE432" s="71"/>
      <c r="ADF432" s="71"/>
      <c r="ADG432" s="71"/>
      <c r="ADH432" s="71"/>
      <c r="ADI432" s="71"/>
      <c r="ADJ432" s="71"/>
      <c r="ADK432" s="71"/>
      <c r="ADL432" s="71"/>
      <c r="ADM432" s="71"/>
      <c r="ADN432" s="71"/>
      <c r="ADO432" s="71"/>
      <c r="ADP432" s="71"/>
      <c r="ADQ432" s="71"/>
      <c r="ADR432" s="71"/>
      <c r="ADS432" s="71"/>
      <c r="ADT432" s="71"/>
      <c r="ADU432" s="71"/>
      <c r="ADV432" s="71"/>
      <c r="ADW432" s="71"/>
      <c r="ADX432" s="71"/>
      <c r="ADY432" s="71"/>
      <c r="ADZ432" s="71"/>
      <c r="AEA432" s="71"/>
      <c r="AEB432" s="71"/>
      <c r="AEC432" s="71"/>
      <c r="AED432" s="71"/>
      <c r="AEE432" s="71"/>
      <c r="AEF432" s="71"/>
      <c r="AEG432" s="71"/>
      <c r="AEH432" s="71"/>
      <c r="AEI432" s="71"/>
      <c r="AEJ432" s="71"/>
      <c r="AEK432" s="71"/>
      <c r="AEL432" s="71"/>
      <c r="AEM432" s="71"/>
      <c r="AEN432" s="71"/>
      <c r="AEO432" s="71"/>
      <c r="AEP432" s="71"/>
      <c r="AEQ432" s="71"/>
      <c r="AER432" s="71"/>
      <c r="AES432" s="71"/>
      <c r="AET432" s="71"/>
      <c r="AEU432" s="71"/>
      <c r="AEV432" s="71"/>
      <c r="AEW432" s="71"/>
      <c r="AEX432" s="71"/>
      <c r="AEY432" s="71"/>
      <c r="AEZ432" s="71"/>
      <c r="AFA432" s="71"/>
      <c r="AFB432" s="71"/>
      <c r="AFC432" s="71"/>
      <c r="AFD432" s="71"/>
      <c r="AFE432" s="71"/>
      <c r="AFF432" s="71"/>
      <c r="AFG432" s="71"/>
      <c r="AFH432" s="71"/>
      <c r="AFI432" s="71"/>
      <c r="AFJ432" s="71"/>
      <c r="AFK432" s="71"/>
      <c r="AFL432" s="71"/>
      <c r="AFM432" s="71"/>
      <c r="AFN432" s="71"/>
      <c r="AFO432" s="71"/>
      <c r="AFP432" s="71"/>
      <c r="AFQ432" s="71"/>
      <c r="AFR432" s="71"/>
      <c r="AFS432" s="71"/>
      <c r="AFT432" s="71"/>
      <c r="AFU432" s="71"/>
      <c r="AFV432" s="71"/>
      <c r="AFW432" s="71"/>
      <c r="AFX432" s="71"/>
      <c r="AFY432" s="71"/>
      <c r="AFZ432" s="71"/>
      <c r="AGA432" s="71"/>
      <c r="AGB432" s="71"/>
      <c r="AGC432" s="71"/>
      <c r="AGD432" s="71"/>
      <c r="AGE432" s="71"/>
      <c r="AGF432" s="71"/>
      <c r="AGG432" s="71"/>
      <c r="AGH432" s="71"/>
      <c r="AGI432" s="71"/>
      <c r="AGJ432" s="71"/>
      <c r="AGK432" s="71"/>
      <c r="AGL432" s="71"/>
      <c r="AGM432" s="71"/>
      <c r="AGN432" s="71"/>
      <c r="AGO432" s="71"/>
      <c r="AGP432" s="71"/>
      <c r="AGQ432" s="71"/>
      <c r="AGR432" s="71"/>
      <c r="AGS432" s="71"/>
      <c r="AGT432" s="71"/>
      <c r="AGU432" s="71"/>
      <c r="AGV432" s="71"/>
      <c r="AGW432" s="71"/>
      <c r="AGX432" s="71"/>
      <c r="AGY432" s="71"/>
      <c r="AGZ432" s="71"/>
      <c r="AHA432" s="71"/>
      <c r="AHB432" s="71"/>
      <c r="AHC432" s="71"/>
      <c r="AHD432" s="71"/>
      <c r="AHE432" s="71"/>
      <c r="AHF432" s="71"/>
      <c r="AHG432" s="71"/>
      <c r="AHH432" s="71"/>
      <c r="AHI432" s="71"/>
      <c r="AHJ432" s="71"/>
      <c r="AHK432" s="71"/>
      <c r="AHL432" s="71"/>
      <c r="AHM432" s="71"/>
      <c r="AHN432" s="71"/>
      <c r="AHO432" s="71"/>
      <c r="AHP432" s="71"/>
      <c r="AHQ432" s="71"/>
      <c r="AHR432" s="71"/>
      <c r="AHS432" s="71"/>
      <c r="AHT432" s="71"/>
      <c r="AHU432" s="71"/>
      <c r="AHV432" s="71"/>
      <c r="AHW432" s="71"/>
      <c r="AHX432" s="71"/>
      <c r="AHY432" s="71"/>
      <c r="AHZ432" s="71"/>
      <c r="AIA432" s="71"/>
      <c r="AIB432" s="71"/>
      <c r="AIC432" s="71"/>
      <c r="AID432" s="71"/>
      <c r="AIE432" s="71"/>
      <c r="AIF432" s="71"/>
      <c r="AIG432" s="71"/>
      <c r="AIH432" s="71"/>
      <c r="AII432" s="71"/>
      <c r="AIJ432" s="71"/>
      <c r="AIK432" s="71"/>
      <c r="AIL432" s="71"/>
      <c r="AIM432" s="71"/>
      <c r="AIN432" s="71"/>
      <c r="AIO432" s="71"/>
      <c r="AIP432" s="71"/>
      <c r="AIQ432" s="71"/>
      <c r="AIR432" s="71"/>
      <c r="AIS432" s="71"/>
      <c r="AIT432" s="71"/>
      <c r="AIU432" s="71"/>
      <c r="AIV432" s="71"/>
      <c r="AIW432" s="71"/>
      <c r="AIX432" s="71"/>
      <c r="AIY432" s="71"/>
      <c r="AIZ432" s="71"/>
      <c r="AJA432" s="71"/>
      <c r="AJB432" s="71"/>
      <c r="AJC432" s="71"/>
      <c r="AJD432" s="71"/>
      <c r="AJE432" s="71"/>
      <c r="AJF432" s="71"/>
      <c r="AJG432" s="71"/>
      <c r="AJH432" s="71"/>
      <c r="AJI432" s="71"/>
      <c r="AJJ432" s="71"/>
      <c r="AJK432" s="71"/>
      <c r="AJL432" s="71"/>
      <c r="AJM432" s="71"/>
      <c r="AJN432" s="71"/>
      <c r="AJO432" s="71"/>
      <c r="AJP432" s="71"/>
      <c r="AJQ432" s="71"/>
      <c r="AJR432" s="71"/>
      <c r="AJS432" s="71"/>
      <c r="AJT432" s="71"/>
      <c r="AJU432" s="71"/>
      <c r="AJV432" s="71"/>
      <c r="AJW432" s="71"/>
      <c r="AJX432" s="71"/>
      <c r="AJY432" s="71"/>
      <c r="AJZ432" s="71"/>
      <c r="AKA432" s="71"/>
      <c r="AKB432" s="71"/>
      <c r="AKC432" s="71"/>
      <c r="AKD432" s="71"/>
      <c r="AKE432" s="71"/>
      <c r="AKF432" s="71"/>
      <c r="AKG432" s="71"/>
      <c r="AKH432" s="71"/>
      <c r="AKI432" s="71"/>
      <c r="AKJ432" s="71"/>
      <c r="AKK432" s="71"/>
      <c r="AKL432" s="71"/>
      <c r="AKM432" s="71"/>
      <c r="AKN432" s="71"/>
      <c r="AKO432" s="71"/>
      <c r="AKP432" s="71"/>
      <c r="AKQ432" s="71"/>
      <c r="AKR432" s="71"/>
      <c r="AKS432" s="71"/>
      <c r="AKT432" s="71"/>
      <c r="AKU432" s="71"/>
      <c r="AKV432" s="71"/>
      <c r="AKW432" s="71"/>
      <c r="AKX432" s="71"/>
      <c r="AKY432" s="71"/>
      <c r="AKZ432" s="71"/>
      <c r="ALA432" s="71"/>
      <c r="ALB432" s="71"/>
      <c r="ALC432" s="71"/>
      <c r="ALD432" s="71"/>
      <c r="ALE432" s="71"/>
      <c r="ALF432" s="71"/>
      <c r="ALG432" s="71"/>
      <c r="ALH432" s="71"/>
      <c r="ALI432" s="71"/>
      <c r="ALJ432" s="71"/>
      <c r="ALK432" s="71"/>
      <c r="ALL432" s="71"/>
      <c r="ALM432" s="71"/>
      <c r="ALN432" s="71"/>
      <c r="ALO432" s="71"/>
      <c r="ALP432" s="71"/>
      <c r="ALQ432" s="71"/>
      <c r="ALR432" s="71"/>
      <c r="ALS432" s="71"/>
      <c r="ALT432" s="71"/>
      <c r="ALU432" s="71"/>
      <c r="ALV432" s="71"/>
      <c r="ALW432" s="71"/>
      <c r="ALX432" s="71"/>
      <c r="ALY432" s="71"/>
      <c r="ALZ432" s="71"/>
      <c r="AMA432" s="71"/>
      <c r="AMB432" s="71"/>
      <c r="AMC432" s="71"/>
      <c r="AMD432" s="71"/>
      <c r="AME432" s="71"/>
      <c r="AMF432" s="71"/>
      <c r="AMG432" s="71"/>
    </row>
    <row r="433" customFormat="false" ht="15" hidden="false" customHeight="false" outlineLevel="0" collapsed="false">
      <c r="A433" s="36" t="s">
        <v>184</v>
      </c>
      <c r="B433" s="68"/>
      <c r="C433" s="48" t="n">
        <v>890</v>
      </c>
      <c r="D433" s="69" t="s">
        <v>288</v>
      </c>
      <c r="E433" s="50" t="n">
        <f aca="false">IF(C431=C433,IF(AND(I433&lt;&gt;"M",I433&lt;&gt;"m-up"),E431+10,E431),10)</f>
        <v>10</v>
      </c>
      <c r="F433" s="70" t="n">
        <f aca="false">O433+(N433*60)+(M433*3600)</f>
        <v>51359</v>
      </c>
      <c r="G433" s="70" t="str">
        <f aca="false">CONCATENATE(J433,K433,L433)</f>
        <v>20171112</v>
      </c>
      <c r="H433" s="70" t="n">
        <v>0</v>
      </c>
      <c r="I433" s="70" t="s">
        <v>271</v>
      </c>
      <c r="J433" s="70" t="n">
        <v>2017</v>
      </c>
      <c r="K433" s="70" t="n">
        <v>11</v>
      </c>
      <c r="L433" s="70" t="n">
        <v>12</v>
      </c>
      <c r="M433" s="70" t="n">
        <v>14</v>
      </c>
      <c r="N433" s="70" t="n">
        <v>15</v>
      </c>
      <c r="O433" s="70" t="n">
        <v>59</v>
      </c>
      <c r="P433" s="70" t="n">
        <v>92</v>
      </c>
      <c r="Q433" s="70" t="n">
        <v>1</v>
      </c>
      <c r="R433" s="70" t="s">
        <v>1</v>
      </c>
      <c r="S433" s="70" t="s">
        <v>2</v>
      </c>
      <c r="T433" s="70"/>
      <c r="U433" s="71"/>
      <c r="WH433" s="71"/>
      <c r="WI433" s="71"/>
      <c r="WJ433" s="71"/>
      <c r="WK433" s="71"/>
      <c r="WL433" s="71"/>
      <c r="WM433" s="71"/>
      <c r="WN433" s="71"/>
      <c r="WO433" s="71"/>
      <c r="WP433" s="71"/>
      <c r="WQ433" s="71"/>
      <c r="WR433" s="71"/>
      <c r="WS433" s="71"/>
      <c r="WT433" s="71"/>
      <c r="WU433" s="71"/>
      <c r="WV433" s="71"/>
      <c r="WW433" s="71"/>
      <c r="WX433" s="71"/>
      <c r="WY433" s="71"/>
      <c r="WZ433" s="71"/>
      <c r="XA433" s="71"/>
      <c r="XB433" s="71"/>
      <c r="XC433" s="71"/>
      <c r="XD433" s="71"/>
      <c r="XE433" s="71"/>
      <c r="XF433" s="71"/>
      <c r="XG433" s="71"/>
      <c r="XH433" s="71"/>
      <c r="XI433" s="71"/>
      <c r="XJ433" s="71"/>
      <c r="XK433" s="71"/>
      <c r="XL433" s="71"/>
      <c r="XM433" s="71"/>
      <c r="XN433" s="71"/>
      <c r="XO433" s="71"/>
      <c r="XP433" s="71"/>
      <c r="XQ433" s="71"/>
      <c r="XR433" s="71"/>
      <c r="XS433" s="71"/>
      <c r="XT433" s="71"/>
      <c r="XU433" s="71"/>
      <c r="XV433" s="71"/>
      <c r="XW433" s="71"/>
      <c r="XX433" s="71"/>
      <c r="XY433" s="71"/>
      <c r="XZ433" s="71"/>
      <c r="YA433" s="71"/>
      <c r="YB433" s="71"/>
      <c r="YC433" s="71"/>
      <c r="YD433" s="71"/>
      <c r="YE433" s="71"/>
      <c r="YF433" s="71"/>
      <c r="YG433" s="71"/>
      <c r="YH433" s="71"/>
      <c r="YI433" s="71"/>
      <c r="YJ433" s="71"/>
      <c r="YK433" s="71"/>
      <c r="YL433" s="71"/>
      <c r="YM433" s="71"/>
      <c r="YN433" s="71"/>
      <c r="YO433" s="71"/>
      <c r="YP433" s="71"/>
      <c r="YQ433" s="71"/>
      <c r="YR433" s="71"/>
      <c r="YS433" s="71"/>
      <c r="YT433" s="71"/>
      <c r="YU433" s="71"/>
      <c r="YV433" s="71"/>
      <c r="YW433" s="71"/>
      <c r="YX433" s="71"/>
      <c r="YY433" s="71"/>
      <c r="YZ433" s="71"/>
      <c r="ZA433" s="71"/>
      <c r="ZB433" s="71"/>
      <c r="ZC433" s="71"/>
      <c r="ZD433" s="71"/>
      <c r="ZE433" s="71"/>
      <c r="ZF433" s="71"/>
      <c r="ZG433" s="71"/>
      <c r="ZH433" s="71"/>
      <c r="ZI433" s="71"/>
      <c r="ZJ433" s="71"/>
      <c r="ZK433" s="71"/>
      <c r="ZL433" s="71"/>
      <c r="ZM433" s="71"/>
      <c r="ZN433" s="71"/>
      <c r="ZO433" s="71"/>
      <c r="ZP433" s="71"/>
      <c r="ZQ433" s="71"/>
      <c r="ZR433" s="71"/>
      <c r="ZS433" s="71"/>
      <c r="ZT433" s="71"/>
      <c r="ZU433" s="71"/>
      <c r="ZV433" s="71"/>
      <c r="ZW433" s="71"/>
      <c r="ZX433" s="71"/>
      <c r="ZY433" s="71"/>
      <c r="ZZ433" s="71"/>
      <c r="AAA433" s="71"/>
      <c r="AAB433" s="71"/>
      <c r="AAC433" s="71"/>
      <c r="AAD433" s="71"/>
      <c r="AAE433" s="71"/>
      <c r="AAF433" s="71"/>
      <c r="AAG433" s="71"/>
      <c r="AAH433" s="71"/>
      <c r="AAI433" s="71"/>
      <c r="AAJ433" s="71"/>
      <c r="AAK433" s="71"/>
      <c r="AAL433" s="71"/>
      <c r="AAM433" s="71"/>
      <c r="AAN433" s="71"/>
      <c r="AAO433" s="71"/>
      <c r="AAP433" s="71"/>
      <c r="AAQ433" s="71"/>
      <c r="AAR433" s="71"/>
      <c r="AAS433" s="71"/>
      <c r="AAT433" s="71"/>
      <c r="AAU433" s="71"/>
      <c r="AAV433" s="71"/>
      <c r="AAW433" s="71"/>
      <c r="AAX433" s="71"/>
      <c r="AAY433" s="71"/>
      <c r="AAZ433" s="71"/>
      <c r="ABA433" s="71"/>
      <c r="ABB433" s="71"/>
      <c r="ABC433" s="71"/>
      <c r="ABD433" s="71"/>
      <c r="ABE433" s="71"/>
      <c r="ABF433" s="71"/>
      <c r="ABG433" s="71"/>
      <c r="ABH433" s="71"/>
      <c r="ABI433" s="71"/>
      <c r="ABJ433" s="71"/>
      <c r="ABK433" s="71"/>
      <c r="ABL433" s="71"/>
      <c r="ABM433" s="71"/>
      <c r="ABN433" s="71"/>
      <c r="ABO433" s="71"/>
      <c r="ABP433" s="71"/>
      <c r="ABQ433" s="71"/>
      <c r="ABR433" s="71"/>
      <c r="ABS433" s="71"/>
      <c r="ABT433" s="71"/>
      <c r="ABU433" s="71"/>
      <c r="ABV433" s="71"/>
      <c r="ABW433" s="71"/>
      <c r="ABX433" s="71"/>
      <c r="ABY433" s="71"/>
      <c r="ABZ433" s="71"/>
      <c r="ACA433" s="71"/>
      <c r="ACB433" s="71"/>
      <c r="ACC433" s="71"/>
      <c r="ACD433" s="71"/>
      <c r="ACE433" s="71"/>
      <c r="ACF433" s="71"/>
      <c r="ACG433" s="71"/>
      <c r="ACH433" s="71"/>
      <c r="ACI433" s="71"/>
      <c r="ACJ433" s="71"/>
      <c r="ACK433" s="71"/>
      <c r="ACL433" s="71"/>
      <c r="ACM433" s="71"/>
      <c r="ACN433" s="71"/>
      <c r="ACO433" s="71"/>
      <c r="ACP433" s="71"/>
      <c r="ACQ433" s="71"/>
      <c r="ACR433" s="71"/>
      <c r="ACS433" s="71"/>
      <c r="ACT433" s="71"/>
      <c r="ACU433" s="71"/>
      <c r="ACV433" s="71"/>
      <c r="ACW433" s="71"/>
      <c r="ACX433" s="71"/>
      <c r="ACY433" s="71"/>
      <c r="ACZ433" s="71"/>
      <c r="ADA433" s="71"/>
      <c r="ADB433" s="71"/>
      <c r="ADC433" s="71"/>
      <c r="ADD433" s="71"/>
      <c r="ADE433" s="71"/>
      <c r="ADF433" s="71"/>
      <c r="ADG433" s="71"/>
      <c r="ADH433" s="71"/>
      <c r="ADI433" s="71"/>
      <c r="ADJ433" s="71"/>
      <c r="ADK433" s="71"/>
      <c r="ADL433" s="71"/>
      <c r="ADM433" s="71"/>
      <c r="ADN433" s="71"/>
      <c r="ADO433" s="71"/>
      <c r="ADP433" s="71"/>
      <c r="ADQ433" s="71"/>
      <c r="ADR433" s="71"/>
      <c r="ADS433" s="71"/>
      <c r="ADT433" s="71"/>
      <c r="ADU433" s="71"/>
      <c r="ADV433" s="71"/>
      <c r="ADW433" s="71"/>
      <c r="ADX433" s="71"/>
      <c r="ADY433" s="71"/>
      <c r="ADZ433" s="71"/>
      <c r="AEA433" s="71"/>
      <c r="AEB433" s="71"/>
      <c r="AEC433" s="71"/>
      <c r="AED433" s="71"/>
      <c r="AEE433" s="71"/>
      <c r="AEF433" s="71"/>
      <c r="AEG433" s="71"/>
      <c r="AEH433" s="71"/>
      <c r="AEI433" s="71"/>
      <c r="AEJ433" s="71"/>
      <c r="AEK433" s="71"/>
      <c r="AEL433" s="71"/>
      <c r="AEM433" s="71"/>
      <c r="AEN433" s="71"/>
      <c r="AEO433" s="71"/>
      <c r="AEP433" s="71"/>
      <c r="AEQ433" s="71"/>
      <c r="AER433" s="71"/>
      <c r="AES433" s="71"/>
      <c r="AET433" s="71"/>
      <c r="AEU433" s="71"/>
      <c r="AEV433" s="71"/>
      <c r="AEW433" s="71"/>
      <c r="AEX433" s="71"/>
      <c r="AEY433" s="71"/>
      <c r="AEZ433" s="71"/>
      <c r="AFA433" s="71"/>
      <c r="AFB433" s="71"/>
      <c r="AFC433" s="71"/>
      <c r="AFD433" s="71"/>
      <c r="AFE433" s="71"/>
      <c r="AFF433" s="71"/>
      <c r="AFG433" s="71"/>
      <c r="AFH433" s="71"/>
      <c r="AFI433" s="71"/>
      <c r="AFJ433" s="71"/>
      <c r="AFK433" s="71"/>
      <c r="AFL433" s="71"/>
      <c r="AFM433" s="71"/>
      <c r="AFN433" s="71"/>
      <c r="AFO433" s="71"/>
      <c r="AFP433" s="71"/>
      <c r="AFQ433" s="71"/>
      <c r="AFR433" s="71"/>
      <c r="AFS433" s="71"/>
      <c r="AFT433" s="71"/>
      <c r="AFU433" s="71"/>
      <c r="AFV433" s="71"/>
      <c r="AFW433" s="71"/>
      <c r="AFX433" s="71"/>
      <c r="AFY433" s="71"/>
      <c r="AFZ433" s="71"/>
      <c r="AGA433" s="71"/>
      <c r="AGB433" s="71"/>
      <c r="AGC433" s="71"/>
      <c r="AGD433" s="71"/>
      <c r="AGE433" s="71"/>
      <c r="AGF433" s="71"/>
      <c r="AGG433" s="71"/>
      <c r="AGH433" s="71"/>
      <c r="AGI433" s="71"/>
      <c r="AGJ433" s="71"/>
      <c r="AGK433" s="71"/>
      <c r="AGL433" s="71"/>
      <c r="AGM433" s="71"/>
      <c r="AGN433" s="71"/>
      <c r="AGO433" s="71"/>
      <c r="AGP433" s="71"/>
      <c r="AGQ433" s="71"/>
      <c r="AGR433" s="71"/>
      <c r="AGS433" s="71"/>
      <c r="AGT433" s="71"/>
      <c r="AGU433" s="71"/>
      <c r="AGV433" s="71"/>
      <c r="AGW433" s="71"/>
      <c r="AGX433" s="71"/>
      <c r="AGY433" s="71"/>
      <c r="AGZ433" s="71"/>
      <c r="AHA433" s="71"/>
      <c r="AHB433" s="71"/>
      <c r="AHC433" s="71"/>
      <c r="AHD433" s="71"/>
      <c r="AHE433" s="71"/>
      <c r="AHF433" s="71"/>
      <c r="AHG433" s="71"/>
      <c r="AHH433" s="71"/>
      <c r="AHI433" s="71"/>
      <c r="AHJ433" s="71"/>
      <c r="AHK433" s="71"/>
      <c r="AHL433" s="71"/>
      <c r="AHM433" s="71"/>
      <c r="AHN433" s="71"/>
      <c r="AHO433" s="71"/>
      <c r="AHP433" s="71"/>
      <c r="AHQ433" s="71"/>
      <c r="AHR433" s="71"/>
      <c r="AHS433" s="71"/>
      <c r="AHT433" s="71"/>
      <c r="AHU433" s="71"/>
      <c r="AHV433" s="71"/>
      <c r="AHW433" s="71"/>
      <c r="AHX433" s="71"/>
      <c r="AHY433" s="71"/>
      <c r="AHZ433" s="71"/>
      <c r="AIA433" s="71"/>
      <c r="AIB433" s="71"/>
      <c r="AIC433" s="71"/>
      <c r="AID433" s="71"/>
      <c r="AIE433" s="71"/>
      <c r="AIF433" s="71"/>
      <c r="AIG433" s="71"/>
      <c r="AIH433" s="71"/>
      <c r="AII433" s="71"/>
      <c r="AIJ433" s="71"/>
      <c r="AIK433" s="71"/>
      <c r="AIL433" s="71"/>
      <c r="AIM433" s="71"/>
      <c r="AIN433" s="71"/>
      <c r="AIO433" s="71"/>
      <c r="AIP433" s="71"/>
      <c r="AIQ433" s="71"/>
      <c r="AIR433" s="71"/>
      <c r="AIS433" s="71"/>
      <c r="AIT433" s="71"/>
      <c r="AIU433" s="71"/>
      <c r="AIV433" s="71"/>
      <c r="AIW433" s="71"/>
      <c r="AIX433" s="71"/>
      <c r="AIY433" s="71"/>
      <c r="AIZ433" s="71"/>
      <c r="AJA433" s="71"/>
      <c r="AJB433" s="71"/>
      <c r="AJC433" s="71"/>
      <c r="AJD433" s="71"/>
      <c r="AJE433" s="71"/>
      <c r="AJF433" s="71"/>
      <c r="AJG433" s="71"/>
      <c r="AJH433" s="71"/>
      <c r="AJI433" s="71"/>
      <c r="AJJ433" s="71"/>
      <c r="AJK433" s="71"/>
      <c r="AJL433" s="71"/>
      <c r="AJM433" s="71"/>
      <c r="AJN433" s="71"/>
      <c r="AJO433" s="71"/>
      <c r="AJP433" s="71"/>
      <c r="AJQ433" s="71"/>
      <c r="AJR433" s="71"/>
      <c r="AJS433" s="71"/>
      <c r="AJT433" s="71"/>
      <c r="AJU433" s="71"/>
      <c r="AJV433" s="71"/>
      <c r="AJW433" s="71"/>
      <c r="AJX433" s="71"/>
      <c r="AJY433" s="71"/>
      <c r="AJZ433" s="71"/>
      <c r="AKA433" s="71"/>
      <c r="AKB433" s="71"/>
      <c r="AKC433" s="71"/>
      <c r="AKD433" s="71"/>
      <c r="AKE433" s="71"/>
      <c r="AKF433" s="71"/>
      <c r="AKG433" s="71"/>
      <c r="AKH433" s="71"/>
      <c r="AKI433" s="71"/>
      <c r="AKJ433" s="71"/>
      <c r="AKK433" s="71"/>
      <c r="AKL433" s="71"/>
      <c r="AKM433" s="71"/>
      <c r="AKN433" s="71"/>
      <c r="AKO433" s="71"/>
      <c r="AKP433" s="71"/>
      <c r="AKQ433" s="71"/>
      <c r="AKR433" s="71"/>
      <c r="AKS433" s="71"/>
      <c r="AKT433" s="71"/>
      <c r="AKU433" s="71"/>
      <c r="AKV433" s="71"/>
      <c r="AKW433" s="71"/>
      <c r="AKX433" s="71"/>
      <c r="AKY433" s="71"/>
      <c r="AKZ433" s="71"/>
      <c r="ALA433" s="71"/>
      <c r="ALB433" s="71"/>
      <c r="ALC433" s="71"/>
      <c r="ALD433" s="71"/>
      <c r="ALE433" s="71"/>
      <c r="ALF433" s="71"/>
      <c r="ALG433" s="71"/>
      <c r="ALH433" s="71"/>
      <c r="ALI433" s="71"/>
      <c r="ALJ433" s="71"/>
      <c r="ALK433" s="71"/>
      <c r="ALL433" s="71"/>
      <c r="ALM433" s="71"/>
      <c r="ALN433" s="71"/>
      <c r="ALO433" s="71"/>
      <c r="ALP433" s="71"/>
      <c r="ALQ433" s="71"/>
      <c r="ALR433" s="71"/>
      <c r="ALS433" s="71"/>
      <c r="ALT433" s="71"/>
      <c r="ALU433" s="71"/>
      <c r="ALV433" s="71"/>
      <c r="ALW433" s="71"/>
      <c r="ALX433" s="71"/>
      <c r="ALY433" s="71"/>
      <c r="ALZ433" s="71"/>
      <c r="AMA433" s="71"/>
      <c r="AMB433" s="71"/>
      <c r="AMC433" s="71"/>
      <c r="AMD433" s="71"/>
      <c r="AME433" s="71"/>
      <c r="AMF433" s="71"/>
      <c r="AMG433" s="71"/>
    </row>
    <row r="434" customFormat="false" ht="15" hidden="false" customHeight="false" outlineLevel="0" collapsed="false">
      <c r="A434" s="36" t="s">
        <v>184</v>
      </c>
      <c r="C434" s="48" t="n">
        <f aca="false">IF(F434=F433,C433,IF(F434=(F433+10),C433,(C433+10)))</f>
        <v>890</v>
      </c>
      <c r="D434" s="38" t="s">
        <v>288</v>
      </c>
      <c r="E434" s="50" t="n">
        <f aca="false">IF(C433=C434,IF(AND(I434&lt;&gt;"M",I434&lt;&gt;"m-up"),E433+10,E433),10)</f>
        <v>20</v>
      </c>
      <c r="F434" s="39" t="n">
        <f aca="false">O434+(N434*60)+(M434*3600)</f>
        <v>51359</v>
      </c>
      <c r="G434" s="39" t="str">
        <f aca="false">CONCATENATE(J434,K434,L434)</f>
        <v>20171112</v>
      </c>
      <c r="H434" s="39" t="n">
        <f aca="false">153-144</f>
        <v>9</v>
      </c>
      <c r="I434" s="39" t="s">
        <v>0</v>
      </c>
      <c r="J434" s="39" t="n">
        <v>2017</v>
      </c>
      <c r="K434" s="39" t="n">
        <v>11</v>
      </c>
      <c r="L434" s="39" t="n">
        <v>12</v>
      </c>
      <c r="M434" s="39" t="n">
        <v>14</v>
      </c>
      <c r="N434" s="39" t="n">
        <v>15</v>
      </c>
      <c r="O434" s="39" t="n">
        <v>59</v>
      </c>
      <c r="P434" s="39" t="n">
        <v>144</v>
      </c>
      <c r="Q434" s="39" t="n">
        <v>1</v>
      </c>
      <c r="R434" s="39" t="s">
        <v>1</v>
      </c>
      <c r="S434" s="39" t="s">
        <v>2</v>
      </c>
    </row>
    <row r="435" customFormat="false" ht="15" hidden="false" customHeight="false" outlineLevel="0" collapsed="false">
      <c r="A435" s="36" t="s">
        <v>184</v>
      </c>
      <c r="C435" s="48" t="n">
        <f aca="false">IF(F435=F434,C434,IF(F435=(F434+10),C434,(C434+10)))</f>
        <v>890</v>
      </c>
      <c r="D435" s="38" t="s">
        <v>288</v>
      </c>
      <c r="E435" s="50" t="n">
        <f aca="false">IF(C434=C435,IF(AND(I435&lt;&gt;"M",I435&lt;&gt;"m-up"),E434+10,E434),10)</f>
        <v>30</v>
      </c>
      <c r="F435" s="39" t="n">
        <f aca="false">O435+(N435*60)+(M435*3600)</f>
        <v>51359</v>
      </c>
      <c r="G435" s="39" t="str">
        <f aca="false">CONCATENATE(J435,K435,L435)</f>
        <v>20171112</v>
      </c>
      <c r="H435" s="39" t="n">
        <f aca="false">185-162</f>
        <v>23</v>
      </c>
      <c r="I435" s="39" t="s">
        <v>0</v>
      </c>
      <c r="J435" s="39" t="n">
        <v>2017</v>
      </c>
      <c r="K435" s="39" t="n">
        <v>11</v>
      </c>
      <c r="L435" s="39" t="n">
        <v>12</v>
      </c>
      <c r="M435" s="39" t="n">
        <v>14</v>
      </c>
      <c r="N435" s="39" t="n">
        <v>15</v>
      </c>
      <c r="O435" s="39" t="n">
        <v>59</v>
      </c>
      <c r="P435" s="39" t="n">
        <v>162</v>
      </c>
      <c r="Q435" s="39" t="n">
        <v>1</v>
      </c>
      <c r="R435" s="39" t="s">
        <v>1</v>
      </c>
      <c r="S435" s="39" t="s">
        <v>2</v>
      </c>
    </row>
    <row r="436" customFormat="false" ht="15" hidden="false" customHeight="false" outlineLevel="0" collapsed="false">
      <c r="A436" s="36" t="s">
        <v>184</v>
      </c>
      <c r="C436" s="48" t="n">
        <f aca="false">IF(F436=F435,C435,IF(F436=(F435+10),C435,(C435+10)))</f>
        <v>890</v>
      </c>
      <c r="D436" s="38" t="s">
        <v>288</v>
      </c>
      <c r="E436" s="50" t="n">
        <v>40</v>
      </c>
      <c r="F436" s="39" t="n">
        <f aca="false">O436+(N436*60)+(M436*3600)</f>
        <v>51359</v>
      </c>
      <c r="G436" s="39" t="str">
        <f aca="false">CONCATENATE(J436,K436,L436)</f>
        <v>20171112</v>
      </c>
      <c r="H436" s="39" t="n">
        <v>0</v>
      </c>
      <c r="I436" s="39" t="s">
        <v>4</v>
      </c>
      <c r="J436" s="39" t="n">
        <v>2017</v>
      </c>
      <c r="K436" s="39" t="n">
        <v>11</v>
      </c>
      <c r="L436" s="39" t="n">
        <v>12</v>
      </c>
      <c r="M436" s="39" t="n">
        <v>14</v>
      </c>
      <c r="N436" s="39" t="n">
        <v>15</v>
      </c>
      <c r="O436" s="39" t="n">
        <v>59</v>
      </c>
      <c r="P436" s="39" t="n">
        <v>174</v>
      </c>
      <c r="Q436" s="39" t="n">
        <v>1</v>
      </c>
      <c r="R436" s="39" t="s">
        <v>1</v>
      </c>
      <c r="S436" s="39" t="s">
        <v>2</v>
      </c>
    </row>
    <row r="437" customFormat="false" ht="15" hidden="false" customHeight="false" outlineLevel="0" collapsed="false">
      <c r="A437" s="36" t="s">
        <v>184</v>
      </c>
      <c r="B437" s="68"/>
      <c r="C437" s="48" t="n">
        <f aca="false">IF(F437=F436,C436,IF(F437=(F436+10),C436,(C436+10)))</f>
        <v>900</v>
      </c>
      <c r="D437" s="69" t="s">
        <v>289</v>
      </c>
      <c r="E437" s="50" t="n">
        <f aca="false">IF(C436=C437,IF(AND(I437&lt;&gt;"M",I437&lt;&gt;"m-up"),E436+10,E436),10)</f>
        <v>10</v>
      </c>
      <c r="F437" s="70" t="n">
        <f aca="false">O437+(N437*60)+(M437*3600)</f>
        <v>51444</v>
      </c>
      <c r="G437" s="70" t="str">
        <f aca="false">CONCATENATE(J437,K437,L437)</f>
        <v>20171112</v>
      </c>
      <c r="H437" s="70" t="n">
        <f aca="false">20-11</f>
        <v>9</v>
      </c>
      <c r="I437" s="70" t="s">
        <v>0</v>
      </c>
      <c r="J437" s="70" t="n">
        <v>2017</v>
      </c>
      <c r="K437" s="70" t="n">
        <v>11</v>
      </c>
      <c r="L437" s="70" t="n">
        <v>12</v>
      </c>
      <c r="M437" s="70" t="n">
        <v>14</v>
      </c>
      <c r="N437" s="70" t="n">
        <v>17</v>
      </c>
      <c r="O437" s="70" t="n">
        <v>24</v>
      </c>
      <c r="P437" s="70" t="n">
        <v>11</v>
      </c>
      <c r="Q437" s="70" t="n">
        <v>1</v>
      </c>
      <c r="R437" s="70" t="s">
        <v>1</v>
      </c>
      <c r="S437" s="70" t="s">
        <v>2</v>
      </c>
      <c r="T437" s="70"/>
      <c r="U437" s="71"/>
      <c r="WH437" s="71"/>
      <c r="WI437" s="71"/>
      <c r="WJ437" s="71"/>
      <c r="WK437" s="71"/>
      <c r="WL437" s="71"/>
      <c r="WM437" s="71"/>
      <c r="WN437" s="71"/>
      <c r="WO437" s="71"/>
      <c r="WP437" s="71"/>
      <c r="WQ437" s="71"/>
      <c r="WR437" s="71"/>
      <c r="WS437" s="71"/>
      <c r="WT437" s="71"/>
      <c r="WU437" s="71"/>
      <c r="WV437" s="71"/>
      <c r="WW437" s="71"/>
      <c r="WX437" s="71"/>
      <c r="WY437" s="71"/>
      <c r="WZ437" s="71"/>
      <c r="XA437" s="71"/>
      <c r="XB437" s="71"/>
      <c r="XC437" s="71"/>
      <c r="XD437" s="71"/>
      <c r="XE437" s="71"/>
      <c r="XF437" s="71"/>
      <c r="XG437" s="71"/>
      <c r="XH437" s="71"/>
      <c r="XI437" s="71"/>
      <c r="XJ437" s="71"/>
      <c r="XK437" s="71"/>
      <c r="XL437" s="71"/>
      <c r="XM437" s="71"/>
      <c r="XN437" s="71"/>
      <c r="XO437" s="71"/>
      <c r="XP437" s="71"/>
      <c r="XQ437" s="71"/>
      <c r="XR437" s="71"/>
      <c r="XS437" s="71"/>
      <c r="XT437" s="71"/>
      <c r="XU437" s="71"/>
      <c r="XV437" s="71"/>
      <c r="XW437" s="71"/>
      <c r="XX437" s="71"/>
      <c r="XY437" s="71"/>
      <c r="XZ437" s="71"/>
      <c r="YA437" s="71"/>
      <c r="YB437" s="71"/>
      <c r="YC437" s="71"/>
      <c r="YD437" s="71"/>
      <c r="YE437" s="71"/>
      <c r="YF437" s="71"/>
      <c r="YG437" s="71"/>
      <c r="YH437" s="71"/>
      <c r="YI437" s="71"/>
      <c r="YJ437" s="71"/>
      <c r="YK437" s="71"/>
      <c r="YL437" s="71"/>
      <c r="YM437" s="71"/>
      <c r="YN437" s="71"/>
      <c r="YO437" s="71"/>
      <c r="YP437" s="71"/>
      <c r="YQ437" s="71"/>
      <c r="YR437" s="71"/>
      <c r="YS437" s="71"/>
      <c r="YT437" s="71"/>
      <c r="YU437" s="71"/>
      <c r="YV437" s="71"/>
      <c r="YW437" s="71"/>
      <c r="YX437" s="71"/>
      <c r="YY437" s="71"/>
      <c r="YZ437" s="71"/>
      <c r="ZA437" s="71"/>
      <c r="ZB437" s="71"/>
      <c r="ZC437" s="71"/>
      <c r="ZD437" s="71"/>
      <c r="ZE437" s="71"/>
      <c r="ZF437" s="71"/>
      <c r="ZG437" s="71"/>
      <c r="ZH437" s="71"/>
      <c r="ZI437" s="71"/>
      <c r="ZJ437" s="71"/>
      <c r="ZK437" s="71"/>
      <c r="ZL437" s="71"/>
      <c r="ZM437" s="71"/>
      <c r="ZN437" s="71"/>
      <c r="ZO437" s="71"/>
      <c r="ZP437" s="71"/>
      <c r="ZQ437" s="71"/>
      <c r="ZR437" s="71"/>
      <c r="ZS437" s="71"/>
      <c r="ZT437" s="71"/>
      <c r="ZU437" s="71"/>
      <c r="ZV437" s="71"/>
      <c r="ZW437" s="71"/>
      <c r="ZX437" s="71"/>
      <c r="ZY437" s="71"/>
      <c r="ZZ437" s="71"/>
      <c r="AAA437" s="71"/>
      <c r="AAB437" s="71"/>
      <c r="AAC437" s="71"/>
      <c r="AAD437" s="71"/>
      <c r="AAE437" s="71"/>
      <c r="AAF437" s="71"/>
      <c r="AAG437" s="71"/>
      <c r="AAH437" s="71"/>
      <c r="AAI437" s="71"/>
      <c r="AAJ437" s="71"/>
      <c r="AAK437" s="71"/>
      <c r="AAL437" s="71"/>
      <c r="AAM437" s="71"/>
      <c r="AAN437" s="71"/>
      <c r="AAO437" s="71"/>
      <c r="AAP437" s="71"/>
      <c r="AAQ437" s="71"/>
      <c r="AAR437" s="71"/>
      <c r="AAS437" s="71"/>
      <c r="AAT437" s="71"/>
      <c r="AAU437" s="71"/>
      <c r="AAV437" s="71"/>
      <c r="AAW437" s="71"/>
      <c r="AAX437" s="71"/>
      <c r="AAY437" s="71"/>
      <c r="AAZ437" s="71"/>
      <c r="ABA437" s="71"/>
      <c r="ABB437" s="71"/>
      <c r="ABC437" s="71"/>
      <c r="ABD437" s="71"/>
      <c r="ABE437" s="71"/>
      <c r="ABF437" s="71"/>
      <c r="ABG437" s="71"/>
      <c r="ABH437" s="71"/>
      <c r="ABI437" s="71"/>
      <c r="ABJ437" s="71"/>
      <c r="ABK437" s="71"/>
      <c r="ABL437" s="71"/>
      <c r="ABM437" s="71"/>
      <c r="ABN437" s="71"/>
      <c r="ABO437" s="71"/>
      <c r="ABP437" s="71"/>
      <c r="ABQ437" s="71"/>
      <c r="ABR437" s="71"/>
      <c r="ABS437" s="71"/>
      <c r="ABT437" s="71"/>
      <c r="ABU437" s="71"/>
      <c r="ABV437" s="71"/>
      <c r="ABW437" s="71"/>
      <c r="ABX437" s="71"/>
      <c r="ABY437" s="71"/>
      <c r="ABZ437" s="71"/>
      <c r="ACA437" s="71"/>
      <c r="ACB437" s="71"/>
      <c r="ACC437" s="71"/>
      <c r="ACD437" s="71"/>
      <c r="ACE437" s="71"/>
      <c r="ACF437" s="71"/>
      <c r="ACG437" s="71"/>
      <c r="ACH437" s="71"/>
      <c r="ACI437" s="71"/>
      <c r="ACJ437" s="71"/>
      <c r="ACK437" s="71"/>
      <c r="ACL437" s="71"/>
      <c r="ACM437" s="71"/>
      <c r="ACN437" s="71"/>
      <c r="ACO437" s="71"/>
      <c r="ACP437" s="71"/>
      <c r="ACQ437" s="71"/>
      <c r="ACR437" s="71"/>
      <c r="ACS437" s="71"/>
      <c r="ACT437" s="71"/>
      <c r="ACU437" s="71"/>
      <c r="ACV437" s="71"/>
      <c r="ACW437" s="71"/>
      <c r="ACX437" s="71"/>
      <c r="ACY437" s="71"/>
      <c r="ACZ437" s="71"/>
      <c r="ADA437" s="71"/>
      <c r="ADB437" s="71"/>
      <c r="ADC437" s="71"/>
      <c r="ADD437" s="71"/>
      <c r="ADE437" s="71"/>
      <c r="ADF437" s="71"/>
      <c r="ADG437" s="71"/>
      <c r="ADH437" s="71"/>
      <c r="ADI437" s="71"/>
      <c r="ADJ437" s="71"/>
      <c r="ADK437" s="71"/>
      <c r="ADL437" s="71"/>
      <c r="ADM437" s="71"/>
      <c r="ADN437" s="71"/>
      <c r="ADO437" s="71"/>
      <c r="ADP437" s="71"/>
      <c r="ADQ437" s="71"/>
      <c r="ADR437" s="71"/>
      <c r="ADS437" s="71"/>
      <c r="ADT437" s="71"/>
      <c r="ADU437" s="71"/>
      <c r="ADV437" s="71"/>
      <c r="ADW437" s="71"/>
      <c r="ADX437" s="71"/>
      <c r="ADY437" s="71"/>
      <c r="ADZ437" s="71"/>
      <c r="AEA437" s="71"/>
      <c r="AEB437" s="71"/>
      <c r="AEC437" s="71"/>
      <c r="AED437" s="71"/>
      <c r="AEE437" s="71"/>
      <c r="AEF437" s="71"/>
      <c r="AEG437" s="71"/>
      <c r="AEH437" s="71"/>
      <c r="AEI437" s="71"/>
      <c r="AEJ437" s="71"/>
      <c r="AEK437" s="71"/>
      <c r="AEL437" s="71"/>
      <c r="AEM437" s="71"/>
      <c r="AEN437" s="71"/>
      <c r="AEO437" s="71"/>
      <c r="AEP437" s="71"/>
      <c r="AEQ437" s="71"/>
      <c r="AER437" s="71"/>
      <c r="AES437" s="71"/>
      <c r="AET437" s="71"/>
      <c r="AEU437" s="71"/>
      <c r="AEV437" s="71"/>
      <c r="AEW437" s="71"/>
      <c r="AEX437" s="71"/>
      <c r="AEY437" s="71"/>
      <c r="AEZ437" s="71"/>
      <c r="AFA437" s="71"/>
      <c r="AFB437" s="71"/>
      <c r="AFC437" s="71"/>
      <c r="AFD437" s="71"/>
      <c r="AFE437" s="71"/>
      <c r="AFF437" s="71"/>
      <c r="AFG437" s="71"/>
      <c r="AFH437" s="71"/>
      <c r="AFI437" s="71"/>
      <c r="AFJ437" s="71"/>
      <c r="AFK437" s="71"/>
      <c r="AFL437" s="71"/>
      <c r="AFM437" s="71"/>
      <c r="AFN437" s="71"/>
      <c r="AFO437" s="71"/>
      <c r="AFP437" s="71"/>
      <c r="AFQ437" s="71"/>
      <c r="AFR437" s="71"/>
      <c r="AFS437" s="71"/>
      <c r="AFT437" s="71"/>
      <c r="AFU437" s="71"/>
      <c r="AFV437" s="71"/>
      <c r="AFW437" s="71"/>
      <c r="AFX437" s="71"/>
      <c r="AFY437" s="71"/>
      <c r="AFZ437" s="71"/>
      <c r="AGA437" s="71"/>
      <c r="AGB437" s="71"/>
      <c r="AGC437" s="71"/>
      <c r="AGD437" s="71"/>
      <c r="AGE437" s="71"/>
      <c r="AGF437" s="71"/>
      <c r="AGG437" s="71"/>
      <c r="AGH437" s="71"/>
      <c r="AGI437" s="71"/>
      <c r="AGJ437" s="71"/>
      <c r="AGK437" s="71"/>
      <c r="AGL437" s="71"/>
      <c r="AGM437" s="71"/>
      <c r="AGN437" s="71"/>
      <c r="AGO437" s="71"/>
      <c r="AGP437" s="71"/>
      <c r="AGQ437" s="71"/>
      <c r="AGR437" s="71"/>
      <c r="AGS437" s="71"/>
      <c r="AGT437" s="71"/>
      <c r="AGU437" s="71"/>
      <c r="AGV437" s="71"/>
      <c r="AGW437" s="71"/>
      <c r="AGX437" s="71"/>
      <c r="AGY437" s="71"/>
      <c r="AGZ437" s="71"/>
      <c r="AHA437" s="71"/>
      <c r="AHB437" s="71"/>
      <c r="AHC437" s="71"/>
      <c r="AHD437" s="71"/>
      <c r="AHE437" s="71"/>
      <c r="AHF437" s="71"/>
      <c r="AHG437" s="71"/>
      <c r="AHH437" s="71"/>
      <c r="AHI437" s="71"/>
      <c r="AHJ437" s="71"/>
      <c r="AHK437" s="71"/>
      <c r="AHL437" s="71"/>
      <c r="AHM437" s="71"/>
      <c r="AHN437" s="71"/>
      <c r="AHO437" s="71"/>
      <c r="AHP437" s="71"/>
      <c r="AHQ437" s="71"/>
      <c r="AHR437" s="71"/>
      <c r="AHS437" s="71"/>
      <c r="AHT437" s="71"/>
      <c r="AHU437" s="71"/>
      <c r="AHV437" s="71"/>
      <c r="AHW437" s="71"/>
      <c r="AHX437" s="71"/>
      <c r="AHY437" s="71"/>
      <c r="AHZ437" s="71"/>
      <c r="AIA437" s="71"/>
      <c r="AIB437" s="71"/>
      <c r="AIC437" s="71"/>
      <c r="AID437" s="71"/>
      <c r="AIE437" s="71"/>
      <c r="AIF437" s="71"/>
      <c r="AIG437" s="71"/>
      <c r="AIH437" s="71"/>
      <c r="AII437" s="71"/>
      <c r="AIJ437" s="71"/>
      <c r="AIK437" s="71"/>
      <c r="AIL437" s="71"/>
      <c r="AIM437" s="71"/>
      <c r="AIN437" s="71"/>
      <c r="AIO437" s="71"/>
      <c r="AIP437" s="71"/>
      <c r="AIQ437" s="71"/>
      <c r="AIR437" s="71"/>
      <c r="AIS437" s="71"/>
      <c r="AIT437" s="71"/>
      <c r="AIU437" s="71"/>
      <c r="AIV437" s="71"/>
      <c r="AIW437" s="71"/>
      <c r="AIX437" s="71"/>
      <c r="AIY437" s="71"/>
      <c r="AIZ437" s="71"/>
      <c r="AJA437" s="71"/>
      <c r="AJB437" s="71"/>
      <c r="AJC437" s="71"/>
      <c r="AJD437" s="71"/>
      <c r="AJE437" s="71"/>
      <c r="AJF437" s="71"/>
      <c r="AJG437" s="71"/>
      <c r="AJH437" s="71"/>
      <c r="AJI437" s="71"/>
      <c r="AJJ437" s="71"/>
      <c r="AJK437" s="71"/>
      <c r="AJL437" s="71"/>
      <c r="AJM437" s="71"/>
      <c r="AJN437" s="71"/>
      <c r="AJO437" s="71"/>
      <c r="AJP437" s="71"/>
      <c r="AJQ437" s="71"/>
      <c r="AJR437" s="71"/>
      <c r="AJS437" s="71"/>
      <c r="AJT437" s="71"/>
      <c r="AJU437" s="71"/>
      <c r="AJV437" s="71"/>
      <c r="AJW437" s="71"/>
      <c r="AJX437" s="71"/>
      <c r="AJY437" s="71"/>
      <c r="AJZ437" s="71"/>
      <c r="AKA437" s="71"/>
      <c r="AKB437" s="71"/>
      <c r="AKC437" s="71"/>
      <c r="AKD437" s="71"/>
      <c r="AKE437" s="71"/>
      <c r="AKF437" s="71"/>
      <c r="AKG437" s="71"/>
      <c r="AKH437" s="71"/>
      <c r="AKI437" s="71"/>
      <c r="AKJ437" s="71"/>
      <c r="AKK437" s="71"/>
      <c r="AKL437" s="71"/>
      <c r="AKM437" s="71"/>
      <c r="AKN437" s="71"/>
      <c r="AKO437" s="71"/>
      <c r="AKP437" s="71"/>
      <c r="AKQ437" s="71"/>
      <c r="AKR437" s="71"/>
      <c r="AKS437" s="71"/>
      <c r="AKT437" s="71"/>
      <c r="AKU437" s="71"/>
      <c r="AKV437" s="71"/>
      <c r="AKW437" s="71"/>
      <c r="AKX437" s="71"/>
      <c r="AKY437" s="71"/>
      <c r="AKZ437" s="71"/>
      <c r="ALA437" s="71"/>
      <c r="ALB437" s="71"/>
      <c r="ALC437" s="71"/>
      <c r="ALD437" s="71"/>
      <c r="ALE437" s="71"/>
      <c r="ALF437" s="71"/>
      <c r="ALG437" s="71"/>
      <c r="ALH437" s="71"/>
      <c r="ALI437" s="71"/>
      <c r="ALJ437" s="71"/>
      <c r="ALK437" s="71"/>
      <c r="ALL437" s="71"/>
      <c r="ALM437" s="71"/>
      <c r="ALN437" s="71"/>
      <c r="ALO437" s="71"/>
      <c r="ALP437" s="71"/>
      <c r="ALQ437" s="71"/>
      <c r="ALR437" s="71"/>
      <c r="ALS437" s="71"/>
      <c r="ALT437" s="71"/>
      <c r="ALU437" s="71"/>
      <c r="ALV437" s="71"/>
      <c r="ALW437" s="71"/>
      <c r="ALX437" s="71"/>
      <c r="ALY437" s="71"/>
      <c r="ALZ437" s="71"/>
      <c r="AMA437" s="71"/>
      <c r="AMB437" s="71"/>
      <c r="AMC437" s="71"/>
      <c r="AMD437" s="71"/>
      <c r="AME437" s="71"/>
      <c r="AMF437" s="71"/>
      <c r="AMG437" s="71"/>
    </row>
    <row r="438" customFormat="false" ht="15" hidden="false" customHeight="false" outlineLevel="0" collapsed="false">
      <c r="A438" s="36" t="s">
        <v>184</v>
      </c>
      <c r="C438" s="48" t="n">
        <f aca="false">IF(F438=F437,C437,IF(F438=(F437+10),C437,(C437+10)))</f>
        <v>900</v>
      </c>
      <c r="D438" s="38" t="s">
        <v>289</v>
      </c>
      <c r="E438" s="50" t="n">
        <f aca="false">IF(C437=C438,IF(AND(I438&lt;&gt;"M",I438&lt;&gt;"m-up"),E437+10,E437),10)</f>
        <v>20</v>
      </c>
      <c r="F438" s="39" t="n">
        <f aca="false">O438+(N438*60)+(M438*3600)</f>
        <v>51444</v>
      </c>
      <c r="G438" s="39" t="str">
        <f aca="false">CONCATENATE(J438,K438,L438)</f>
        <v>20171112</v>
      </c>
      <c r="H438" s="39" t="n">
        <v>0</v>
      </c>
      <c r="I438" s="39" t="s">
        <v>271</v>
      </c>
      <c r="J438" s="39" t="n">
        <v>2017</v>
      </c>
      <c r="K438" s="39" t="n">
        <v>11</v>
      </c>
      <c r="L438" s="39" t="n">
        <v>12</v>
      </c>
      <c r="M438" s="39" t="n">
        <v>14</v>
      </c>
      <c r="N438" s="39" t="n">
        <v>17</v>
      </c>
      <c r="O438" s="39" t="n">
        <v>24</v>
      </c>
      <c r="P438" s="39" t="n">
        <v>175</v>
      </c>
      <c r="Q438" s="39" t="n">
        <v>1</v>
      </c>
      <c r="R438" s="39" t="s">
        <v>1</v>
      </c>
      <c r="S438" s="39" t="s">
        <v>2</v>
      </c>
    </row>
    <row r="439" customFormat="false" ht="15" hidden="false" customHeight="false" outlineLevel="0" collapsed="false">
      <c r="A439" s="36" t="s">
        <v>184</v>
      </c>
      <c r="B439" s="68"/>
      <c r="C439" s="48" t="n">
        <f aca="false">IF(F439=F438,C438,IF(F439=(F438+10),C438,(C438+10)))</f>
        <v>910</v>
      </c>
      <c r="D439" s="69" t="s">
        <v>290</v>
      </c>
      <c r="E439" s="50" t="n">
        <f aca="false">IF(C438=C439,IF(AND(I439&lt;&gt;"M",I439&lt;&gt;"m-up"),E438+10,E438),10)</f>
        <v>10</v>
      </c>
      <c r="F439" s="70" t="n">
        <f aca="false">O439+(N439*60)+(M439*3600)</f>
        <v>51462</v>
      </c>
      <c r="G439" s="70" t="str">
        <f aca="false">CONCATENATE(J439,K439,L439)</f>
        <v>20171112</v>
      </c>
      <c r="H439" s="70" t="n">
        <v>11</v>
      </c>
      <c r="I439" s="70" t="s">
        <v>0</v>
      </c>
      <c r="J439" s="70" t="n">
        <v>2017</v>
      </c>
      <c r="K439" s="70" t="n">
        <v>11</v>
      </c>
      <c r="L439" s="70" t="n">
        <v>12</v>
      </c>
      <c r="M439" s="70" t="n">
        <v>14</v>
      </c>
      <c r="N439" s="70" t="n">
        <v>17</v>
      </c>
      <c r="O439" s="70" t="n">
        <v>42</v>
      </c>
      <c r="P439" s="70" t="n">
        <v>88</v>
      </c>
      <c r="Q439" s="70" t="n">
        <v>1</v>
      </c>
      <c r="R439" s="70" t="s">
        <v>1</v>
      </c>
      <c r="S439" s="70" t="s">
        <v>2</v>
      </c>
      <c r="T439" s="70"/>
      <c r="U439" s="71"/>
      <c r="WH439" s="71"/>
      <c r="WI439" s="71"/>
      <c r="WJ439" s="71"/>
      <c r="WK439" s="71"/>
      <c r="WL439" s="71"/>
      <c r="WM439" s="71"/>
      <c r="WN439" s="71"/>
      <c r="WO439" s="71"/>
      <c r="WP439" s="71"/>
      <c r="WQ439" s="71"/>
      <c r="WR439" s="71"/>
      <c r="WS439" s="71"/>
      <c r="WT439" s="71"/>
      <c r="WU439" s="71"/>
      <c r="WV439" s="71"/>
      <c r="WW439" s="71"/>
      <c r="WX439" s="71"/>
      <c r="WY439" s="71"/>
      <c r="WZ439" s="71"/>
      <c r="XA439" s="71"/>
      <c r="XB439" s="71"/>
      <c r="XC439" s="71"/>
      <c r="XD439" s="71"/>
      <c r="XE439" s="71"/>
      <c r="XF439" s="71"/>
      <c r="XG439" s="71"/>
      <c r="XH439" s="71"/>
      <c r="XI439" s="71"/>
      <c r="XJ439" s="71"/>
      <c r="XK439" s="71"/>
      <c r="XL439" s="71"/>
      <c r="XM439" s="71"/>
      <c r="XN439" s="71"/>
      <c r="XO439" s="71"/>
      <c r="XP439" s="71"/>
      <c r="XQ439" s="71"/>
      <c r="XR439" s="71"/>
      <c r="XS439" s="71"/>
      <c r="XT439" s="71"/>
      <c r="XU439" s="71"/>
      <c r="XV439" s="71"/>
      <c r="XW439" s="71"/>
      <c r="XX439" s="71"/>
      <c r="XY439" s="71"/>
      <c r="XZ439" s="71"/>
      <c r="YA439" s="71"/>
      <c r="YB439" s="71"/>
      <c r="YC439" s="71"/>
      <c r="YD439" s="71"/>
      <c r="YE439" s="71"/>
      <c r="YF439" s="71"/>
      <c r="YG439" s="71"/>
      <c r="YH439" s="71"/>
      <c r="YI439" s="71"/>
      <c r="YJ439" s="71"/>
      <c r="YK439" s="71"/>
      <c r="YL439" s="71"/>
      <c r="YM439" s="71"/>
      <c r="YN439" s="71"/>
      <c r="YO439" s="71"/>
      <c r="YP439" s="71"/>
      <c r="YQ439" s="71"/>
      <c r="YR439" s="71"/>
      <c r="YS439" s="71"/>
      <c r="YT439" s="71"/>
      <c r="YU439" s="71"/>
      <c r="YV439" s="71"/>
      <c r="YW439" s="71"/>
      <c r="YX439" s="71"/>
      <c r="YY439" s="71"/>
      <c r="YZ439" s="71"/>
      <c r="ZA439" s="71"/>
      <c r="ZB439" s="71"/>
      <c r="ZC439" s="71"/>
      <c r="ZD439" s="71"/>
      <c r="ZE439" s="71"/>
      <c r="ZF439" s="71"/>
      <c r="ZG439" s="71"/>
      <c r="ZH439" s="71"/>
      <c r="ZI439" s="71"/>
      <c r="ZJ439" s="71"/>
      <c r="ZK439" s="71"/>
      <c r="ZL439" s="71"/>
      <c r="ZM439" s="71"/>
      <c r="ZN439" s="71"/>
      <c r="ZO439" s="71"/>
      <c r="ZP439" s="71"/>
      <c r="ZQ439" s="71"/>
      <c r="ZR439" s="71"/>
      <c r="ZS439" s="71"/>
      <c r="ZT439" s="71"/>
      <c r="ZU439" s="71"/>
      <c r="ZV439" s="71"/>
      <c r="ZW439" s="71"/>
      <c r="ZX439" s="71"/>
      <c r="ZY439" s="71"/>
      <c r="ZZ439" s="71"/>
      <c r="AAA439" s="71"/>
      <c r="AAB439" s="71"/>
      <c r="AAC439" s="71"/>
      <c r="AAD439" s="71"/>
      <c r="AAE439" s="71"/>
      <c r="AAF439" s="71"/>
      <c r="AAG439" s="71"/>
      <c r="AAH439" s="71"/>
      <c r="AAI439" s="71"/>
      <c r="AAJ439" s="71"/>
      <c r="AAK439" s="71"/>
      <c r="AAL439" s="71"/>
      <c r="AAM439" s="71"/>
      <c r="AAN439" s="71"/>
      <c r="AAO439" s="71"/>
      <c r="AAP439" s="71"/>
      <c r="AAQ439" s="71"/>
      <c r="AAR439" s="71"/>
      <c r="AAS439" s="71"/>
      <c r="AAT439" s="71"/>
      <c r="AAU439" s="71"/>
      <c r="AAV439" s="71"/>
      <c r="AAW439" s="71"/>
      <c r="AAX439" s="71"/>
      <c r="AAY439" s="71"/>
      <c r="AAZ439" s="71"/>
      <c r="ABA439" s="71"/>
      <c r="ABB439" s="71"/>
      <c r="ABC439" s="71"/>
      <c r="ABD439" s="71"/>
      <c r="ABE439" s="71"/>
      <c r="ABF439" s="71"/>
      <c r="ABG439" s="71"/>
      <c r="ABH439" s="71"/>
      <c r="ABI439" s="71"/>
      <c r="ABJ439" s="71"/>
      <c r="ABK439" s="71"/>
      <c r="ABL439" s="71"/>
      <c r="ABM439" s="71"/>
      <c r="ABN439" s="71"/>
      <c r="ABO439" s="71"/>
      <c r="ABP439" s="71"/>
      <c r="ABQ439" s="71"/>
      <c r="ABR439" s="71"/>
      <c r="ABS439" s="71"/>
      <c r="ABT439" s="71"/>
      <c r="ABU439" s="71"/>
      <c r="ABV439" s="71"/>
      <c r="ABW439" s="71"/>
      <c r="ABX439" s="71"/>
      <c r="ABY439" s="71"/>
      <c r="ABZ439" s="71"/>
      <c r="ACA439" s="71"/>
      <c r="ACB439" s="71"/>
      <c r="ACC439" s="71"/>
      <c r="ACD439" s="71"/>
      <c r="ACE439" s="71"/>
      <c r="ACF439" s="71"/>
      <c r="ACG439" s="71"/>
      <c r="ACH439" s="71"/>
      <c r="ACI439" s="71"/>
      <c r="ACJ439" s="71"/>
      <c r="ACK439" s="71"/>
      <c r="ACL439" s="71"/>
      <c r="ACM439" s="71"/>
      <c r="ACN439" s="71"/>
      <c r="ACO439" s="71"/>
      <c r="ACP439" s="71"/>
      <c r="ACQ439" s="71"/>
      <c r="ACR439" s="71"/>
      <c r="ACS439" s="71"/>
      <c r="ACT439" s="71"/>
      <c r="ACU439" s="71"/>
      <c r="ACV439" s="71"/>
      <c r="ACW439" s="71"/>
      <c r="ACX439" s="71"/>
      <c r="ACY439" s="71"/>
      <c r="ACZ439" s="71"/>
      <c r="ADA439" s="71"/>
      <c r="ADB439" s="71"/>
      <c r="ADC439" s="71"/>
      <c r="ADD439" s="71"/>
      <c r="ADE439" s="71"/>
      <c r="ADF439" s="71"/>
      <c r="ADG439" s="71"/>
      <c r="ADH439" s="71"/>
      <c r="ADI439" s="71"/>
      <c r="ADJ439" s="71"/>
      <c r="ADK439" s="71"/>
      <c r="ADL439" s="71"/>
      <c r="ADM439" s="71"/>
      <c r="ADN439" s="71"/>
      <c r="ADO439" s="71"/>
      <c r="ADP439" s="71"/>
      <c r="ADQ439" s="71"/>
      <c r="ADR439" s="71"/>
      <c r="ADS439" s="71"/>
      <c r="ADT439" s="71"/>
      <c r="ADU439" s="71"/>
      <c r="ADV439" s="71"/>
      <c r="ADW439" s="71"/>
      <c r="ADX439" s="71"/>
      <c r="ADY439" s="71"/>
      <c r="ADZ439" s="71"/>
      <c r="AEA439" s="71"/>
      <c r="AEB439" s="71"/>
      <c r="AEC439" s="71"/>
      <c r="AED439" s="71"/>
      <c r="AEE439" s="71"/>
      <c r="AEF439" s="71"/>
      <c r="AEG439" s="71"/>
      <c r="AEH439" s="71"/>
      <c r="AEI439" s="71"/>
      <c r="AEJ439" s="71"/>
      <c r="AEK439" s="71"/>
      <c r="AEL439" s="71"/>
      <c r="AEM439" s="71"/>
      <c r="AEN439" s="71"/>
      <c r="AEO439" s="71"/>
      <c r="AEP439" s="71"/>
      <c r="AEQ439" s="71"/>
      <c r="AER439" s="71"/>
      <c r="AES439" s="71"/>
      <c r="AET439" s="71"/>
      <c r="AEU439" s="71"/>
      <c r="AEV439" s="71"/>
      <c r="AEW439" s="71"/>
      <c r="AEX439" s="71"/>
      <c r="AEY439" s="71"/>
      <c r="AEZ439" s="71"/>
      <c r="AFA439" s="71"/>
      <c r="AFB439" s="71"/>
      <c r="AFC439" s="71"/>
      <c r="AFD439" s="71"/>
      <c r="AFE439" s="71"/>
      <c r="AFF439" s="71"/>
      <c r="AFG439" s="71"/>
      <c r="AFH439" s="71"/>
      <c r="AFI439" s="71"/>
      <c r="AFJ439" s="71"/>
      <c r="AFK439" s="71"/>
      <c r="AFL439" s="71"/>
      <c r="AFM439" s="71"/>
      <c r="AFN439" s="71"/>
      <c r="AFO439" s="71"/>
      <c r="AFP439" s="71"/>
      <c r="AFQ439" s="71"/>
      <c r="AFR439" s="71"/>
      <c r="AFS439" s="71"/>
      <c r="AFT439" s="71"/>
      <c r="AFU439" s="71"/>
      <c r="AFV439" s="71"/>
      <c r="AFW439" s="71"/>
      <c r="AFX439" s="71"/>
      <c r="AFY439" s="71"/>
      <c r="AFZ439" s="71"/>
      <c r="AGA439" s="71"/>
      <c r="AGB439" s="71"/>
      <c r="AGC439" s="71"/>
      <c r="AGD439" s="71"/>
      <c r="AGE439" s="71"/>
      <c r="AGF439" s="71"/>
      <c r="AGG439" s="71"/>
      <c r="AGH439" s="71"/>
      <c r="AGI439" s="71"/>
      <c r="AGJ439" s="71"/>
      <c r="AGK439" s="71"/>
      <c r="AGL439" s="71"/>
      <c r="AGM439" s="71"/>
      <c r="AGN439" s="71"/>
      <c r="AGO439" s="71"/>
      <c r="AGP439" s="71"/>
      <c r="AGQ439" s="71"/>
      <c r="AGR439" s="71"/>
      <c r="AGS439" s="71"/>
      <c r="AGT439" s="71"/>
      <c r="AGU439" s="71"/>
      <c r="AGV439" s="71"/>
      <c r="AGW439" s="71"/>
      <c r="AGX439" s="71"/>
      <c r="AGY439" s="71"/>
      <c r="AGZ439" s="71"/>
      <c r="AHA439" s="71"/>
      <c r="AHB439" s="71"/>
      <c r="AHC439" s="71"/>
      <c r="AHD439" s="71"/>
      <c r="AHE439" s="71"/>
      <c r="AHF439" s="71"/>
      <c r="AHG439" s="71"/>
      <c r="AHH439" s="71"/>
      <c r="AHI439" s="71"/>
      <c r="AHJ439" s="71"/>
      <c r="AHK439" s="71"/>
      <c r="AHL439" s="71"/>
      <c r="AHM439" s="71"/>
      <c r="AHN439" s="71"/>
      <c r="AHO439" s="71"/>
      <c r="AHP439" s="71"/>
      <c r="AHQ439" s="71"/>
      <c r="AHR439" s="71"/>
      <c r="AHS439" s="71"/>
      <c r="AHT439" s="71"/>
      <c r="AHU439" s="71"/>
      <c r="AHV439" s="71"/>
      <c r="AHW439" s="71"/>
      <c r="AHX439" s="71"/>
      <c r="AHY439" s="71"/>
      <c r="AHZ439" s="71"/>
      <c r="AIA439" s="71"/>
      <c r="AIB439" s="71"/>
      <c r="AIC439" s="71"/>
      <c r="AID439" s="71"/>
      <c r="AIE439" s="71"/>
      <c r="AIF439" s="71"/>
      <c r="AIG439" s="71"/>
      <c r="AIH439" s="71"/>
      <c r="AII439" s="71"/>
      <c r="AIJ439" s="71"/>
      <c r="AIK439" s="71"/>
      <c r="AIL439" s="71"/>
      <c r="AIM439" s="71"/>
      <c r="AIN439" s="71"/>
      <c r="AIO439" s="71"/>
      <c r="AIP439" s="71"/>
      <c r="AIQ439" s="71"/>
      <c r="AIR439" s="71"/>
      <c r="AIS439" s="71"/>
      <c r="AIT439" s="71"/>
      <c r="AIU439" s="71"/>
      <c r="AIV439" s="71"/>
      <c r="AIW439" s="71"/>
      <c r="AIX439" s="71"/>
      <c r="AIY439" s="71"/>
      <c r="AIZ439" s="71"/>
      <c r="AJA439" s="71"/>
      <c r="AJB439" s="71"/>
      <c r="AJC439" s="71"/>
      <c r="AJD439" s="71"/>
      <c r="AJE439" s="71"/>
      <c r="AJF439" s="71"/>
      <c r="AJG439" s="71"/>
      <c r="AJH439" s="71"/>
      <c r="AJI439" s="71"/>
      <c r="AJJ439" s="71"/>
      <c r="AJK439" s="71"/>
      <c r="AJL439" s="71"/>
      <c r="AJM439" s="71"/>
      <c r="AJN439" s="71"/>
      <c r="AJO439" s="71"/>
      <c r="AJP439" s="71"/>
      <c r="AJQ439" s="71"/>
      <c r="AJR439" s="71"/>
      <c r="AJS439" s="71"/>
      <c r="AJT439" s="71"/>
      <c r="AJU439" s="71"/>
      <c r="AJV439" s="71"/>
      <c r="AJW439" s="71"/>
      <c r="AJX439" s="71"/>
      <c r="AJY439" s="71"/>
      <c r="AJZ439" s="71"/>
      <c r="AKA439" s="71"/>
      <c r="AKB439" s="71"/>
      <c r="AKC439" s="71"/>
      <c r="AKD439" s="71"/>
      <c r="AKE439" s="71"/>
      <c r="AKF439" s="71"/>
      <c r="AKG439" s="71"/>
      <c r="AKH439" s="71"/>
      <c r="AKI439" s="71"/>
      <c r="AKJ439" s="71"/>
      <c r="AKK439" s="71"/>
      <c r="AKL439" s="71"/>
      <c r="AKM439" s="71"/>
      <c r="AKN439" s="71"/>
      <c r="AKO439" s="71"/>
      <c r="AKP439" s="71"/>
      <c r="AKQ439" s="71"/>
      <c r="AKR439" s="71"/>
      <c r="AKS439" s="71"/>
      <c r="AKT439" s="71"/>
      <c r="AKU439" s="71"/>
      <c r="AKV439" s="71"/>
      <c r="AKW439" s="71"/>
      <c r="AKX439" s="71"/>
      <c r="AKY439" s="71"/>
      <c r="AKZ439" s="71"/>
      <c r="ALA439" s="71"/>
      <c r="ALB439" s="71"/>
      <c r="ALC439" s="71"/>
      <c r="ALD439" s="71"/>
      <c r="ALE439" s="71"/>
      <c r="ALF439" s="71"/>
      <c r="ALG439" s="71"/>
      <c r="ALH439" s="71"/>
      <c r="ALI439" s="71"/>
      <c r="ALJ439" s="71"/>
      <c r="ALK439" s="71"/>
      <c r="ALL439" s="71"/>
      <c r="ALM439" s="71"/>
      <c r="ALN439" s="71"/>
      <c r="ALO439" s="71"/>
      <c r="ALP439" s="71"/>
      <c r="ALQ439" s="71"/>
      <c r="ALR439" s="71"/>
      <c r="ALS439" s="71"/>
      <c r="ALT439" s="71"/>
      <c r="ALU439" s="71"/>
      <c r="ALV439" s="71"/>
      <c r="ALW439" s="71"/>
      <c r="ALX439" s="71"/>
      <c r="ALY439" s="71"/>
      <c r="ALZ439" s="71"/>
      <c r="AMA439" s="71"/>
      <c r="AMB439" s="71"/>
      <c r="AMC439" s="71"/>
      <c r="AMD439" s="71"/>
      <c r="AME439" s="71"/>
      <c r="AMF439" s="71"/>
      <c r="AMG439" s="71"/>
    </row>
    <row r="440" customFormat="false" ht="15" hidden="false" customHeight="false" outlineLevel="0" collapsed="false">
      <c r="A440" s="36" t="s">
        <v>184</v>
      </c>
      <c r="C440" s="48" t="n">
        <f aca="false">IF(F440=F439,C439,IF(F440=(F439+10),C439,(C439+10)))</f>
        <v>910</v>
      </c>
      <c r="D440" s="38" t="s">
        <v>290</v>
      </c>
      <c r="E440" s="50" t="n">
        <f aca="false">IF(C439=C440,IF(AND(I440&lt;&gt;"M",I440&lt;&gt;"m-up"),E439+10,E439),10)</f>
        <v>20</v>
      </c>
      <c r="F440" s="39" t="n">
        <f aca="false">O440+(N440*60)+(M440*3600)</f>
        <v>51462</v>
      </c>
      <c r="G440" s="39" t="str">
        <f aca="false">CONCATENATE(J440,K440,L440)</f>
        <v>20171112</v>
      </c>
      <c r="H440" s="39" t="n">
        <f aca="false">133-115</f>
        <v>18</v>
      </c>
      <c r="I440" s="39" t="s">
        <v>0</v>
      </c>
      <c r="J440" s="39" t="n">
        <v>2017</v>
      </c>
      <c r="K440" s="39" t="n">
        <v>11</v>
      </c>
      <c r="L440" s="39" t="n">
        <v>12</v>
      </c>
      <c r="M440" s="39" t="n">
        <v>14</v>
      </c>
      <c r="N440" s="39" t="n">
        <v>17</v>
      </c>
      <c r="O440" s="39" t="n">
        <v>42</v>
      </c>
      <c r="P440" s="39" t="n">
        <v>115</v>
      </c>
      <c r="Q440" s="39" t="n">
        <v>1</v>
      </c>
      <c r="R440" s="39" t="s">
        <v>1</v>
      </c>
      <c r="S440" s="39" t="s">
        <v>2</v>
      </c>
    </row>
    <row r="441" customFormat="false" ht="15" hidden="false" customHeight="false" outlineLevel="0" collapsed="false">
      <c r="A441" s="36" t="s">
        <v>184</v>
      </c>
      <c r="C441" s="48" t="n">
        <f aca="false">IF(F441=F440,C440,IF(F441=(F440+10),C440,(C440+10)))</f>
        <v>910</v>
      </c>
      <c r="D441" s="38" t="s">
        <v>290</v>
      </c>
      <c r="E441" s="50" t="n">
        <f aca="false">IF(C440=C441,IF(AND(I441&lt;&gt;"M",I441&lt;&gt;"m-up"),E440+10,E440),10)</f>
        <v>30</v>
      </c>
      <c r="F441" s="39" t="n">
        <f aca="false">O441+(N441*60)+(M441*3600)</f>
        <v>51462</v>
      </c>
      <c r="G441" s="39" t="str">
        <f aca="false">CONCATENATE(J441,K441,L441)</f>
        <v>20171112</v>
      </c>
      <c r="H441" s="39" t="n">
        <v>0</v>
      </c>
      <c r="I441" s="39" t="s">
        <v>291</v>
      </c>
      <c r="J441" s="39" t="n">
        <v>2017</v>
      </c>
      <c r="K441" s="39" t="n">
        <v>11</v>
      </c>
      <c r="L441" s="39" t="n">
        <v>12</v>
      </c>
      <c r="M441" s="39" t="n">
        <v>14</v>
      </c>
      <c r="N441" s="39" t="n">
        <v>17</v>
      </c>
      <c r="O441" s="39" t="n">
        <v>42</v>
      </c>
      <c r="P441" s="39" t="n">
        <v>223</v>
      </c>
      <c r="R441" s="39" t="s">
        <v>1</v>
      </c>
      <c r="S441" s="39" t="s">
        <v>2</v>
      </c>
      <c r="U441" s="40" t="s">
        <v>292</v>
      </c>
    </row>
    <row r="442" customFormat="false" ht="15" hidden="false" customHeight="false" outlineLevel="0" collapsed="false">
      <c r="A442" s="58" t="s">
        <v>189</v>
      </c>
      <c r="C442" s="48" t="n">
        <f aca="false">IF(F442=F441,C441,IF(F442=(F441+10),C441,(C441+10)))</f>
        <v>910</v>
      </c>
      <c r="D442" s="38" t="s">
        <v>290</v>
      </c>
      <c r="E442" s="50" t="n">
        <v>30</v>
      </c>
      <c r="F442" s="39" t="n">
        <f aca="false">O442+(N442*60)+(M442*3600)</f>
        <v>51462</v>
      </c>
      <c r="G442" s="39" t="str">
        <f aca="false">CONCATENATE(J442,K442,L442)</f>
        <v>20171112</v>
      </c>
      <c r="I442" s="39" t="s">
        <v>0</v>
      </c>
      <c r="J442" s="39" t="n">
        <v>2017</v>
      </c>
      <c r="K442" s="39" t="n">
        <v>11</v>
      </c>
      <c r="L442" s="39" t="n">
        <v>12</v>
      </c>
      <c r="M442" s="39" t="n">
        <v>14</v>
      </c>
      <c r="N442" s="39" t="n">
        <v>17</v>
      </c>
      <c r="O442" s="39" t="n">
        <v>42</v>
      </c>
      <c r="P442" s="39" t="n">
        <v>230</v>
      </c>
      <c r="Q442" s="39" t="n">
        <v>2</v>
      </c>
      <c r="R442" s="39" t="s">
        <v>1</v>
      </c>
      <c r="S442" s="39" t="s">
        <v>3</v>
      </c>
    </row>
    <row r="443" customFormat="false" ht="15" hidden="false" customHeight="false" outlineLevel="0" collapsed="false">
      <c r="A443" s="36" t="s">
        <v>184</v>
      </c>
      <c r="B443" s="68"/>
      <c r="C443" s="48" t="n">
        <f aca="false">IF(F443=F442,C442,IF(F443=(F442+10),C442,(C442+10)))</f>
        <v>920</v>
      </c>
      <c r="D443" s="69" t="s">
        <v>293</v>
      </c>
      <c r="E443" s="50" t="n">
        <f aca="false">IF(C442=C443,IF(AND(I443&lt;&gt;"M",I443&lt;&gt;"m-up"),E442+10,E442),10)</f>
        <v>10</v>
      </c>
      <c r="F443" s="70" t="n">
        <f aca="false">O443+(N443*60)+(M443*3600)</f>
        <v>51997</v>
      </c>
      <c r="G443" s="70" t="str">
        <f aca="false">CONCATENATE(J443,K443,L443)</f>
        <v>20171112</v>
      </c>
      <c r="H443" s="70" t="n">
        <v>20</v>
      </c>
      <c r="I443" s="70" t="s">
        <v>0</v>
      </c>
      <c r="J443" s="70" t="n">
        <v>2017</v>
      </c>
      <c r="K443" s="70" t="n">
        <v>11</v>
      </c>
      <c r="L443" s="70" t="n">
        <v>12</v>
      </c>
      <c r="M443" s="70" t="n">
        <v>14</v>
      </c>
      <c r="N443" s="70" t="n">
        <v>26</v>
      </c>
      <c r="O443" s="70" t="n">
        <v>37</v>
      </c>
      <c r="P443" s="70" t="n">
        <v>195</v>
      </c>
      <c r="Q443" s="70" t="n">
        <v>1</v>
      </c>
      <c r="R443" s="70" t="s">
        <v>1</v>
      </c>
      <c r="S443" s="70" t="s">
        <v>2</v>
      </c>
      <c r="T443" s="70"/>
      <c r="U443" s="71"/>
      <c r="WH443" s="71"/>
      <c r="WI443" s="71"/>
      <c r="WJ443" s="71"/>
      <c r="WK443" s="71"/>
      <c r="WL443" s="71"/>
      <c r="WM443" s="71"/>
      <c r="WN443" s="71"/>
      <c r="WO443" s="71"/>
      <c r="WP443" s="71"/>
      <c r="WQ443" s="71"/>
      <c r="WR443" s="71"/>
      <c r="WS443" s="71"/>
      <c r="WT443" s="71"/>
      <c r="WU443" s="71"/>
      <c r="WV443" s="71"/>
      <c r="WW443" s="71"/>
      <c r="WX443" s="71"/>
      <c r="WY443" s="71"/>
      <c r="WZ443" s="71"/>
      <c r="XA443" s="71"/>
      <c r="XB443" s="71"/>
      <c r="XC443" s="71"/>
      <c r="XD443" s="71"/>
      <c r="XE443" s="71"/>
      <c r="XF443" s="71"/>
      <c r="XG443" s="71"/>
      <c r="XH443" s="71"/>
      <c r="XI443" s="71"/>
      <c r="XJ443" s="71"/>
      <c r="XK443" s="71"/>
      <c r="XL443" s="71"/>
      <c r="XM443" s="71"/>
      <c r="XN443" s="71"/>
      <c r="XO443" s="71"/>
      <c r="XP443" s="71"/>
      <c r="XQ443" s="71"/>
      <c r="XR443" s="71"/>
      <c r="XS443" s="71"/>
      <c r="XT443" s="71"/>
      <c r="XU443" s="71"/>
      <c r="XV443" s="71"/>
      <c r="XW443" s="71"/>
      <c r="XX443" s="71"/>
      <c r="XY443" s="71"/>
      <c r="XZ443" s="71"/>
      <c r="YA443" s="71"/>
      <c r="YB443" s="71"/>
      <c r="YC443" s="71"/>
      <c r="YD443" s="71"/>
      <c r="YE443" s="71"/>
      <c r="YF443" s="71"/>
      <c r="YG443" s="71"/>
      <c r="YH443" s="71"/>
      <c r="YI443" s="71"/>
      <c r="YJ443" s="71"/>
      <c r="YK443" s="71"/>
      <c r="YL443" s="71"/>
      <c r="YM443" s="71"/>
      <c r="YN443" s="71"/>
      <c r="YO443" s="71"/>
      <c r="YP443" s="71"/>
      <c r="YQ443" s="71"/>
      <c r="YR443" s="71"/>
      <c r="YS443" s="71"/>
      <c r="YT443" s="71"/>
      <c r="YU443" s="71"/>
      <c r="YV443" s="71"/>
      <c r="YW443" s="71"/>
      <c r="YX443" s="71"/>
      <c r="YY443" s="71"/>
      <c r="YZ443" s="71"/>
      <c r="ZA443" s="71"/>
      <c r="ZB443" s="71"/>
      <c r="ZC443" s="71"/>
      <c r="ZD443" s="71"/>
      <c r="ZE443" s="71"/>
      <c r="ZF443" s="71"/>
      <c r="ZG443" s="71"/>
      <c r="ZH443" s="71"/>
      <c r="ZI443" s="71"/>
      <c r="ZJ443" s="71"/>
      <c r="ZK443" s="71"/>
      <c r="ZL443" s="71"/>
      <c r="ZM443" s="71"/>
      <c r="ZN443" s="71"/>
      <c r="ZO443" s="71"/>
      <c r="ZP443" s="71"/>
      <c r="ZQ443" s="71"/>
      <c r="ZR443" s="71"/>
      <c r="ZS443" s="71"/>
      <c r="ZT443" s="71"/>
      <c r="ZU443" s="71"/>
      <c r="ZV443" s="71"/>
      <c r="ZW443" s="71"/>
      <c r="ZX443" s="71"/>
      <c r="ZY443" s="71"/>
      <c r="ZZ443" s="71"/>
      <c r="AAA443" s="71"/>
      <c r="AAB443" s="71"/>
      <c r="AAC443" s="71"/>
      <c r="AAD443" s="71"/>
      <c r="AAE443" s="71"/>
      <c r="AAF443" s="71"/>
      <c r="AAG443" s="71"/>
      <c r="AAH443" s="71"/>
      <c r="AAI443" s="71"/>
      <c r="AAJ443" s="71"/>
      <c r="AAK443" s="71"/>
      <c r="AAL443" s="71"/>
      <c r="AAM443" s="71"/>
      <c r="AAN443" s="71"/>
      <c r="AAO443" s="71"/>
      <c r="AAP443" s="71"/>
      <c r="AAQ443" s="71"/>
      <c r="AAR443" s="71"/>
      <c r="AAS443" s="71"/>
      <c r="AAT443" s="71"/>
      <c r="AAU443" s="71"/>
      <c r="AAV443" s="71"/>
      <c r="AAW443" s="71"/>
      <c r="AAX443" s="71"/>
      <c r="AAY443" s="71"/>
      <c r="AAZ443" s="71"/>
      <c r="ABA443" s="71"/>
      <c r="ABB443" s="71"/>
      <c r="ABC443" s="71"/>
      <c r="ABD443" s="71"/>
      <c r="ABE443" s="71"/>
      <c r="ABF443" s="71"/>
      <c r="ABG443" s="71"/>
      <c r="ABH443" s="71"/>
      <c r="ABI443" s="71"/>
      <c r="ABJ443" s="71"/>
      <c r="ABK443" s="71"/>
      <c r="ABL443" s="71"/>
      <c r="ABM443" s="71"/>
      <c r="ABN443" s="71"/>
      <c r="ABO443" s="71"/>
      <c r="ABP443" s="71"/>
      <c r="ABQ443" s="71"/>
      <c r="ABR443" s="71"/>
      <c r="ABS443" s="71"/>
      <c r="ABT443" s="71"/>
      <c r="ABU443" s="71"/>
      <c r="ABV443" s="71"/>
      <c r="ABW443" s="71"/>
      <c r="ABX443" s="71"/>
      <c r="ABY443" s="71"/>
      <c r="ABZ443" s="71"/>
      <c r="ACA443" s="71"/>
      <c r="ACB443" s="71"/>
      <c r="ACC443" s="71"/>
      <c r="ACD443" s="71"/>
      <c r="ACE443" s="71"/>
      <c r="ACF443" s="71"/>
      <c r="ACG443" s="71"/>
      <c r="ACH443" s="71"/>
      <c r="ACI443" s="71"/>
      <c r="ACJ443" s="71"/>
      <c r="ACK443" s="71"/>
      <c r="ACL443" s="71"/>
      <c r="ACM443" s="71"/>
      <c r="ACN443" s="71"/>
      <c r="ACO443" s="71"/>
      <c r="ACP443" s="71"/>
      <c r="ACQ443" s="71"/>
      <c r="ACR443" s="71"/>
      <c r="ACS443" s="71"/>
      <c r="ACT443" s="71"/>
      <c r="ACU443" s="71"/>
      <c r="ACV443" s="71"/>
      <c r="ACW443" s="71"/>
      <c r="ACX443" s="71"/>
      <c r="ACY443" s="71"/>
      <c r="ACZ443" s="71"/>
      <c r="ADA443" s="71"/>
      <c r="ADB443" s="71"/>
      <c r="ADC443" s="71"/>
      <c r="ADD443" s="71"/>
      <c r="ADE443" s="71"/>
      <c r="ADF443" s="71"/>
      <c r="ADG443" s="71"/>
      <c r="ADH443" s="71"/>
      <c r="ADI443" s="71"/>
      <c r="ADJ443" s="71"/>
      <c r="ADK443" s="71"/>
      <c r="ADL443" s="71"/>
      <c r="ADM443" s="71"/>
      <c r="ADN443" s="71"/>
      <c r="ADO443" s="71"/>
      <c r="ADP443" s="71"/>
      <c r="ADQ443" s="71"/>
      <c r="ADR443" s="71"/>
      <c r="ADS443" s="71"/>
      <c r="ADT443" s="71"/>
      <c r="ADU443" s="71"/>
      <c r="ADV443" s="71"/>
      <c r="ADW443" s="71"/>
      <c r="ADX443" s="71"/>
      <c r="ADY443" s="71"/>
      <c r="ADZ443" s="71"/>
      <c r="AEA443" s="71"/>
      <c r="AEB443" s="71"/>
      <c r="AEC443" s="71"/>
      <c r="AED443" s="71"/>
      <c r="AEE443" s="71"/>
      <c r="AEF443" s="71"/>
      <c r="AEG443" s="71"/>
      <c r="AEH443" s="71"/>
      <c r="AEI443" s="71"/>
      <c r="AEJ443" s="71"/>
      <c r="AEK443" s="71"/>
      <c r="AEL443" s="71"/>
      <c r="AEM443" s="71"/>
      <c r="AEN443" s="71"/>
      <c r="AEO443" s="71"/>
      <c r="AEP443" s="71"/>
      <c r="AEQ443" s="71"/>
      <c r="AER443" s="71"/>
      <c r="AES443" s="71"/>
      <c r="AET443" s="71"/>
      <c r="AEU443" s="71"/>
      <c r="AEV443" s="71"/>
      <c r="AEW443" s="71"/>
      <c r="AEX443" s="71"/>
      <c r="AEY443" s="71"/>
      <c r="AEZ443" s="71"/>
      <c r="AFA443" s="71"/>
      <c r="AFB443" s="71"/>
      <c r="AFC443" s="71"/>
      <c r="AFD443" s="71"/>
      <c r="AFE443" s="71"/>
      <c r="AFF443" s="71"/>
      <c r="AFG443" s="71"/>
      <c r="AFH443" s="71"/>
      <c r="AFI443" s="71"/>
      <c r="AFJ443" s="71"/>
      <c r="AFK443" s="71"/>
      <c r="AFL443" s="71"/>
      <c r="AFM443" s="71"/>
      <c r="AFN443" s="71"/>
      <c r="AFO443" s="71"/>
      <c r="AFP443" s="71"/>
      <c r="AFQ443" s="71"/>
      <c r="AFR443" s="71"/>
      <c r="AFS443" s="71"/>
      <c r="AFT443" s="71"/>
      <c r="AFU443" s="71"/>
      <c r="AFV443" s="71"/>
      <c r="AFW443" s="71"/>
      <c r="AFX443" s="71"/>
      <c r="AFY443" s="71"/>
      <c r="AFZ443" s="71"/>
      <c r="AGA443" s="71"/>
      <c r="AGB443" s="71"/>
      <c r="AGC443" s="71"/>
      <c r="AGD443" s="71"/>
      <c r="AGE443" s="71"/>
      <c r="AGF443" s="71"/>
      <c r="AGG443" s="71"/>
      <c r="AGH443" s="71"/>
      <c r="AGI443" s="71"/>
      <c r="AGJ443" s="71"/>
      <c r="AGK443" s="71"/>
      <c r="AGL443" s="71"/>
      <c r="AGM443" s="71"/>
      <c r="AGN443" s="71"/>
      <c r="AGO443" s="71"/>
      <c r="AGP443" s="71"/>
      <c r="AGQ443" s="71"/>
      <c r="AGR443" s="71"/>
      <c r="AGS443" s="71"/>
      <c r="AGT443" s="71"/>
      <c r="AGU443" s="71"/>
      <c r="AGV443" s="71"/>
      <c r="AGW443" s="71"/>
      <c r="AGX443" s="71"/>
      <c r="AGY443" s="71"/>
      <c r="AGZ443" s="71"/>
      <c r="AHA443" s="71"/>
      <c r="AHB443" s="71"/>
      <c r="AHC443" s="71"/>
      <c r="AHD443" s="71"/>
      <c r="AHE443" s="71"/>
      <c r="AHF443" s="71"/>
      <c r="AHG443" s="71"/>
      <c r="AHH443" s="71"/>
      <c r="AHI443" s="71"/>
      <c r="AHJ443" s="71"/>
      <c r="AHK443" s="71"/>
      <c r="AHL443" s="71"/>
      <c r="AHM443" s="71"/>
      <c r="AHN443" s="71"/>
      <c r="AHO443" s="71"/>
      <c r="AHP443" s="71"/>
      <c r="AHQ443" s="71"/>
      <c r="AHR443" s="71"/>
      <c r="AHS443" s="71"/>
      <c r="AHT443" s="71"/>
      <c r="AHU443" s="71"/>
      <c r="AHV443" s="71"/>
      <c r="AHW443" s="71"/>
      <c r="AHX443" s="71"/>
      <c r="AHY443" s="71"/>
      <c r="AHZ443" s="71"/>
      <c r="AIA443" s="71"/>
      <c r="AIB443" s="71"/>
      <c r="AIC443" s="71"/>
      <c r="AID443" s="71"/>
      <c r="AIE443" s="71"/>
      <c r="AIF443" s="71"/>
      <c r="AIG443" s="71"/>
      <c r="AIH443" s="71"/>
      <c r="AII443" s="71"/>
      <c r="AIJ443" s="71"/>
      <c r="AIK443" s="71"/>
      <c r="AIL443" s="71"/>
      <c r="AIM443" s="71"/>
      <c r="AIN443" s="71"/>
      <c r="AIO443" s="71"/>
      <c r="AIP443" s="71"/>
      <c r="AIQ443" s="71"/>
      <c r="AIR443" s="71"/>
      <c r="AIS443" s="71"/>
      <c r="AIT443" s="71"/>
      <c r="AIU443" s="71"/>
      <c r="AIV443" s="71"/>
      <c r="AIW443" s="71"/>
      <c r="AIX443" s="71"/>
      <c r="AIY443" s="71"/>
      <c r="AIZ443" s="71"/>
      <c r="AJA443" s="71"/>
      <c r="AJB443" s="71"/>
      <c r="AJC443" s="71"/>
      <c r="AJD443" s="71"/>
      <c r="AJE443" s="71"/>
      <c r="AJF443" s="71"/>
      <c r="AJG443" s="71"/>
      <c r="AJH443" s="71"/>
      <c r="AJI443" s="71"/>
      <c r="AJJ443" s="71"/>
      <c r="AJK443" s="71"/>
      <c r="AJL443" s="71"/>
      <c r="AJM443" s="71"/>
      <c r="AJN443" s="71"/>
      <c r="AJO443" s="71"/>
      <c r="AJP443" s="71"/>
      <c r="AJQ443" s="71"/>
      <c r="AJR443" s="71"/>
      <c r="AJS443" s="71"/>
      <c r="AJT443" s="71"/>
      <c r="AJU443" s="71"/>
      <c r="AJV443" s="71"/>
      <c r="AJW443" s="71"/>
      <c r="AJX443" s="71"/>
      <c r="AJY443" s="71"/>
      <c r="AJZ443" s="71"/>
      <c r="AKA443" s="71"/>
      <c r="AKB443" s="71"/>
      <c r="AKC443" s="71"/>
      <c r="AKD443" s="71"/>
      <c r="AKE443" s="71"/>
      <c r="AKF443" s="71"/>
      <c r="AKG443" s="71"/>
      <c r="AKH443" s="71"/>
      <c r="AKI443" s="71"/>
      <c r="AKJ443" s="71"/>
      <c r="AKK443" s="71"/>
      <c r="AKL443" s="71"/>
      <c r="AKM443" s="71"/>
      <c r="AKN443" s="71"/>
      <c r="AKO443" s="71"/>
      <c r="AKP443" s="71"/>
      <c r="AKQ443" s="71"/>
      <c r="AKR443" s="71"/>
      <c r="AKS443" s="71"/>
      <c r="AKT443" s="71"/>
      <c r="AKU443" s="71"/>
      <c r="AKV443" s="71"/>
      <c r="AKW443" s="71"/>
      <c r="AKX443" s="71"/>
      <c r="AKY443" s="71"/>
      <c r="AKZ443" s="71"/>
      <c r="ALA443" s="71"/>
      <c r="ALB443" s="71"/>
      <c r="ALC443" s="71"/>
      <c r="ALD443" s="71"/>
      <c r="ALE443" s="71"/>
      <c r="ALF443" s="71"/>
      <c r="ALG443" s="71"/>
      <c r="ALH443" s="71"/>
      <c r="ALI443" s="71"/>
      <c r="ALJ443" s="71"/>
      <c r="ALK443" s="71"/>
      <c r="ALL443" s="71"/>
      <c r="ALM443" s="71"/>
      <c r="ALN443" s="71"/>
      <c r="ALO443" s="71"/>
      <c r="ALP443" s="71"/>
      <c r="ALQ443" s="71"/>
      <c r="ALR443" s="71"/>
      <c r="ALS443" s="71"/>
      <c r="ALT443" s="71"/>
      <c r="ALU443" s="71"/>
      <c r="ALV443" s="71"/>
      <c r="ALW443" s="71"/>
      <c r="ALX443" s="71"/>
      <c r="ALY443" s="71"/>
      <c r="ALZ443" s="71"/>
      <c r="AMA443" s="71"/>
      <c r="AMB443" s="71"/>
      <c r="AMC443" s="71"/>
      <c r="AMD443" s="71"/>
      <c r="AME443" s="71"/>
      <c r="AMF443" s="71"/>
      <c r="AMG443" s="71"/>
    </row>
    <row r="444" customFormat="false" ht="15" hidden="false" customHeight="false" outlineLevel="0" collapsed="false">
      <c r="A444" s="36" t="s">
        <v>184</v>
      </c>
      <c r="B444" s="68"/>
      <c r="C444" s="48" t="n">
        <f aca="false">IF(F444=F443,C443,IF(F444=(F443+10),C443,(C443+10)))</f>
        <v>930</v>
      </c>
      <c r="D444" s="69" t="s">
        <v>294</v>
      </c>
      <c r="E444" s="50" t="n">
        <f aca="false">IF(C443=C444,IF(AND(I444&lt;&gt;"M",I444&lt;&gt;"m-up"),E443+10,E443),10)</f>
        <v>10</v>
      </c>
      <c r="F444" s="70" t="n">
        <f aca="false">O444+(N444*60)+(M444*3600)</f>
        <v>53131</v>
      </c>
      <c r="G444" s="70" t="str">
        <f aca="false">CONCATENATE(J444,K444,L444)</f>
        <v>20171112</v>
      </c>
      <c r="H444" s="70" t="n">
        <v>20</v>
      </c>
      <c r="I444" s="70" t="s">
        <v>0</v>
      </c>
      <c r="J444" s="70" t="n">
        <v>2017</v>
      </c>
      <c r="K444" s="70" t="n">
        <v>11</v>
      </c>
      <c r="L444" s="70" t="n">
        <v>12</v>
      </c>
      <c r="M444" s="70" t="n">
        <v>14</v>
      </c>
      <c r="N444" s="70" t="n">
        <v>45</v>
      </c>
      <c r="O444" s="70" t="n">
        <v>31</v>
      </c>
      <c r="P444" s="70" t="n">
        <v>943</v>
      </c>
      <c r="Q444" s="70" t="n">
        <v>1</v>
      </c>
      <c r="R444" s="70" t="s">
        <v>1</v>
      </c>
      <c r="S444" s="70" t="s">
        <v>2</v>
      </c>
      <c r="T444" s="70"/>
      <c r="U444" s="71"/>
      <c r="WH444" s="71"/>
      <c r="WI444" s="71"/>
      <c r="WJ444" s="71"/>
      <c r="WK444" s="71"/>
      <c r="WL444" s="71"/>
      <c r="WM444" s="71"/>
      <c r="WN444" s="71"/>
      <c r="WO444" s="71"/>
      <c r="WP444" s="71"/>
      <c r="WQ444" s="71"/>
      <c r="WR444" s="71"/>
      <c r="WS444" s="71"/>
      <c r="WT444" s="71"/>
      <c r="WU444" s="71"/>
      <c r="WV444" s="71"/>
      <c r="WW444" s="71"/>
      <c r="WX444" s="71"/>
      <c r="WY444" s="71"/>
      <c r="WZ444" s="71"/>
      <c r="XA444" s="71"/>
      <c r="XB444" s="71"/>
      <c r="XC444" s="71"/>
      <c r="XD444" s="71"/>
      <c r="XE444" s="71"/>
      <c r="XF444" s="71"/>
      <c r="XG444" s="71"/>
      <c r="XH444" s="71"/>
      <c r="XI444" s="71"/>
      <c r="XJ444" s="71"/>
      <c r="XK444" s="71"/>
      <c r="XL444" s="71"/>
      <c r="XM444" s="71"/>
      <c r="XN444" s="71"/>
      <c r="XO444" s="71"/>
      <c r="XP444" s="71"/>
      <c r="XQ444" s="71"/>
      <c r="XR444" s="71"/>
      <c r="XS444" s="71"/>
      <c r="XT444" s="71"/>
      <c r="XU444" s="71"/>
      <c r="XV444" s="71"/>
      <c r="XW444" s="71"/>
      <c r="XX444" s="71"/>
      <c r="XY444" s="71"/>
      <c r="XZ444" s="71"/>
      <c r="YA444" s="71"/>
      <c r="YB444" s="71"/>
      <c r="YC444" s="71"/>
      <c r="YD444" s="71"/>
      <c r="YE444" s="71"/>
      <c r="YF444" s="71"/>
      <c r="YG444" s="71"/>
      <c r="YH444" s="71"/>
      <c r="YI444" s="71"/>
      <c r="YJ444" s="71"/>
      <c r="YK444" s="71"/>
      <c r="YL444" s="71"/>
      <c r="YM444" s="71"/>
      <c r="YN444" s="71"/>
      <c r="YO444" s="71"/>
      <c r="YP444" s="71"/>
      <c r="YQ444" s="71"/>
      <c r="YR444" s="71"/>
      <c r="YS444" s="71"/>
      <c r="YT444" s="71"/>
      <c r="YU444" s="71"/>
      <c r="YV444" s="71"/>
      <c r="YW444" s="71"/>
      <c r="YX444" s="71"/>
      <c r="YY444" s="71"/>
      <c r="YZ444" s="71"/>
      <c r="ZA444" s="71"/>
      <c r="ZB444" s="71"/>
      <c r="ZC444" s="71"/>
      <c r="ZD444" s="71"/>
      <c r="ZE444" s="71"/>
      <c r="ZF444" s="71"/>
      <c r="ZG444" s="71"/>
      <c r="ZH444" s="71"/>
      <c r="ZI444" s="71"/>
      <c r="ZJ444" s="71"/>
      <c r="ZK444" s="71"/>
      <c r="ZL444" s="71"/>
      <c r="ZM444" s="71"/>
      <c r="ZN444" s="71"/>
      <c r="ZO444" s="71"/>
      <c r="ZP444" s="71"/>
      <c r="ZQ444" s="71"/>
      <c r="ZR444" s="71"/>
      <c r="ZS444" s="71"/>
      <c r="ZT444" s="71"/>
      <c r="ZU444" s="71"/>
      <c r="ZV444" s="71"/>
      <c r="ZW444" s="71"/>
      <c r="ZX444" s="71"/>
      <c r="ZY444" s="71"/>
      <c r="ZZ444" s="71"/>
      <c r="AAA444" s="71"/>
      <c r="AAB444" s="71"/>
      <c r="AAC444" s="71"/>
      <c r="AAD444" s="71"/>
      <c r="AAE444" s="71"/>
      <c r="AAF444" s="71"/>
      <c r="AAG444" s="71"/>
      <c r="AAH444" s="71"/>
      <c r="AAI444" s="71"/>
      <c r="AAJ444" s="71"/>
      <c r="AAK444" s="71"/>
      <c r="AAL444" s="71"/>
      <c r="AAM444" s="71"/>
      <c r="AAN444" s="71"/>
      <c r="AAO444" s="71"/>
      <c r="AAP444" s="71"/>
      <c r="AAQ444" s="71"/>
      <c r="AAR444" s="71"/>
      <c r="AAS444" s="71"/>
      <c r="AAT444" s="71"/>
      <c r="AAU444" s="71"/>
      <c r="AAV444" s="71"/>
      <c r="AAW444" s="71"/>
      <c r="AAX444" s="71"/>
      <c r="AAY444" s="71"/>
      <c r="AAZ444" s="71"/>
      <c r="ABA444" s="71"/>
      <c r="ABB444" s="71"/>
      <c r="ABC444" s="71"/>
      <c r="ABD444" s="71"/>
      <c r="ABE444" s="71"/>
      <c r="ABF444" s="71"/>
      <c r="ABG444" s="71"/>
      <c r="ABH444" s="71"/>
      <c r="ABI444" s="71"/>
      <c r="ABJ444" s="71"/>
      <c r="ABK444" s="71"/>
      <c r="ABL444" s="71"/>
      <c r="ABM444" s="71"/>
      <c r="ABN444" s="71"/>
      <c r="ABO444" s="71"/>
      <c r="ABP444" s="71"/>
      <c r="ABQ444" s="71"/>
      <c r="ABR444" s="71"/>
      <c r="ABS444" s="71"/>
      <c r="ABT444" s="71"/>
      <c r="ABU444" s="71"/>
      <c r="ABV444" s="71"/>
      <c r="ABW444" s="71"/>
      <c r="ABX444" s="71"/>
      <c r="ABY444" s="71"/>
      <c r="ABZ444" s="71"/>
      <c r="ACA444" s="71"/>
      <c r="ACB444" s="71"/>
      <c r="ACC444" s="71"/>
      <c r="ACD444" s="71"/>
      <c r="ACE444" s="71"/>
      <c r="ACF444" s="71"/>
      <c r="ACG444" s="71"/>
      <c r="ACH444" s="71"/>
      <c r="ACI444" s="71"/>
      <c r="ACJ444" s="71"/>
      <c r="ACK444" s="71"/>
      <c r="ACL444" s="71"/>
      <c r="ACM444" s="71"/>
      <c r="ACN444" s="71"/>
      <c r="ACO444" s="71"/>
      <c r="ACP444" s="71"/>
      <c r="ACQ444" s="71"/>
      <c r="ACR444" s="71"/>
      <c r="ACS444" s="71"/>
      <c r="ACT444" s="71"/>
      <c r="ACU444" s="71"/>
      <c r="ACV444" s="71"/>
      <c r="ACW444" s="71"/>
      <c r="ACX444" s="71"/>
      <c r="ACY444" s="71"/>
      <c r="ACZ444" s="71"/>
      <c r="ADA444" s="71"/>
      <c r="ADB444" s="71"/>
      <c r="ADC444" s="71"/>
      <c r="ADD444" s="71"/>
      <c r="ADE444" s="71"/>
      <c r="ADF444" s="71"/>
      <c r="ADG444" s="71"/>
      <c r="ADH444" s="71"/>
      <c r="ADI444" s="71"/>
      <c r="ADJ444" s="71"/>
      <c r="ADK444" s="71"/>
      <c r="ADL444" s="71"/>
      <c r="ADM444" s="71"/>
      <c r="ADN444" s="71"/>
      <c r="ADO444" s="71"/>
      <c r="ADP444" s="71"/>
      <c r="ADQ444" s="71"/>
      <c r="ADR444" s="71"/>
      <c r="ADS444" s="71"/>
      <c r="ADT444" s="71"/>
      <c r="ADU444" s="71"/>
      <c r="ADV444" s="71"/>
      <c r="ADW444" s="71"/>
      <c r="ADX444" s="71"/>
      <c r="ADY444" s="71"/>
      <c r="ADZ444" s="71"/>
      <c r="AEA444" s="71"/>
      <c r="AEB444" s="71"/>
      <c r="AEC444" s="71"/>
      <c r="AED444" s="71"/>
      <c r="AEE444" s="71"/>
      <c r="AEF444" s="71"/>
      <c r="AEG444" s="71"/>
      <c r="AEH444" s="71"/>
      <c r="AEI444" s="71"/>
      <c r="AEJ444" s="71"/>
      <c r="AEK444" s="71"/>
      <c r="AEL444" s="71"/>
      <c r="AEM444" s="71"/>
      <c r="AEN444" s="71"/>
      <c r="AEO444" s="71"/>
      <c r="AEP444" s="71"/>
      <c r="AEQ444" s="71"/>
      <c r="AER444" s="71"/>
      <c r="AES444" s="71"/>
      <c r="AET444" s="71"/>
      <c r="AEU444" s="71"/>
      <c r="AEV444" s="71"/>
      <c r="AEW444" s="71"/>
      <c r="AEX444" s="71"/>
      <c r="AEY444" s="71"/>
      <c r="AEZ444" s="71"/>
      <c r="AFA444" s="71"/>
      <c r="AFB444" s="71"/>
      <c r="AFC444" s="71"/>
      <c r="AFD444" s="71"/>
      <c r="AFE444" s="71"/>
      <c r="AFF444" s="71"/>
      <c r="AFG444" s="71"/>
      <c r="AFH444" s="71"/>
      <c r="AFI444" s="71"/>
      <c r="AFJ444" s="71"/>
      <c r="AFK444" s="71"/>
      <c r="AFL444" s="71"/>
      <c r="AFM444" s="71"/>
      <c r="AFN444" s="71"/>
      <c r="AFO444" s="71"/>
      <c r="AFP444" s="71"/>
      <c r="AFQ444" s="71"/>
      <c r="AFR444" s="71"/>
      <c r="AFS444" s="71"/>
      <c r="AFT444" s="71"/>
      <c r="AFU444" s="71"/>
      <c r="AFV444" s="71"/>
      <c r="AFW444" s="71"/>
      <c r="AFX444" s="71"/>
      <c r="AFY444" s="71"/>
      <c r="AFZ444" s="71"/>
      <c r="AGA444" s="71"/>
      <c r="AGB444" s="71"/>
      <c r="AGC444" s="71"/>
      <c r="AGD444" s="71"/>
      <c r="AGE444" s="71"/>
      <c r="AGF444" s="71"/>
      <c r="AGG444" s="71"/>
      <c r="AGH444" s="71"/>
      <c r="AGI444" s="71"/>
      <c r="AGJ444" s="71"/>
      <c r="AGK444" s="71"/>
      <c r="AGL444" s="71"/>
      <c r="AGM444" s="71"/>
      <c r="AGN444" s="71"/>
      <c r="AGO444" s="71"/>
      <c r="AGP444" s="71"/>
      <c r="AGQ444" s="71"/>
      <c r="AGR444" s="71"/>
      <c r="AGS444" s="71"/>
      <c r="AGT444" s="71"/>
      <c r="AGU444" s="71"/>
      <c r="AGV444" s="71"/>
      <c r="AGW444" s="71"/>
      <c r="AGX444" s="71"/>
      <c r="AGY444" s="71"/>
      <c r="AGZ444" s="71"/>
      <c r="AHA444" s="71"/>
      <c r="AHB444" s="71"/>
      <c r="AHC444" s="71"/>
      <c r="AHD444" s="71"/>
      <c r="AHE444" s="71"/>
      <c r="AHF444" s="71"/>
      <c r="AHG444" s="71"/>
      <c r="AHH444" s="71"/>
      <c r="AHI444" s="71"/>
      <c r="AHJ444" s="71"/>
      <c r="AHK444" s="71"/>
      <c r="AHL444" s="71"/>
      <c r="AHM444" s="71"/>
      <c r="AHN444" s="71"/>
      <c r="AHO444" s="71"/>
      <c r="AHP444" s="71"/>
      <c r="AHQ444" s="71"/>
      <c r="AHR444" s="71"/>
      <c r="AHS444" s="71"/>
      <c r="AHT444" s="71"/>
      <c r="AHU444" s="71"/>
      <c r="AHV444" s="71"/>
      <c r="AHW444" s="71"/>
      <c r="AHX444" s="71"/>
      <c r="AHY444" s="71"/>
      <c r="AHZ444" s="71"/>
      <c r="AIA444" s="71"/>
      <c r="AIB444" s="71"/>
      <c r="AIC444" s="71"/>
      <c r="AID444" s="71"/>
      <c r="AIE444" s="71"/>
      <c r="AIF444" s="71"/>
      <c r="AIG444" s="71"/>
      <c r="AIH444" s="71"/>
      <c r="AII444" s="71"/>
      <c r="AIJ444" s="71"/>
      <c r="AIK444" s="71"/>
      <c r="AIL444" s="71"/>
      <c r="AIM444" s="71"/>
      <c r="AIN444" s="71"/>
      <c r="AIO444" s="71"/>
      <c r="AIP444" s="71"/>
      <c r="AIQ444" s="71"/>
      <c r="AIR444" s="71"/>
      <c r="AIS444" s="71"/>
      <c r="AIT444" s="71"/>
      <c r="AIU444" s="71"/>
      <c r="AIV444" s="71"/>
      <c r="AIW444" s="71"/>
      <c r="AIX444" s="71"/>
      <c r="AIY444" s="71"/>
      <c r="AIZ444" s="71"/>
      <c r="AJA444" s="71"/>
      <c r="AJB444" s="71"/>
      <c r="AJC444" s="71"/>
      <c r="AJD444" s="71"/>
      <c r="AJE444" s="71"/>
      <c r="AJF444" s="71"/>
      <c r="AJG444" s="71"/>
      <c r="AJH444" s="71"/>
      <c r="AJI444" s="71"/>
      <c r="AJJ444" s="71"/>
      <c r="AJK444" s="71"/>
      <c r="AJL444" s="71"/>
      <c r="AJM444" s="71"/>
      <c r="AJN444" s="71"/>
      <c r="AJO444" s="71"/>
      <c r="AJP444" s="71"/>
      <c r="AJQ444" s="71"/>
      <c r="AJR444" s="71"/>
      <c r="AJS444" s="71"/>
      <c r="AJT444" s="71"/>
      <c r="AJU444" s="71"/>
      <c r="AJV444" s="71"/>
      <c r="AJW444" s="71"/>
      <c r="AJX444" s="71"/>
      <c r="AJY444" s="71"/>
      <c r="AJZ444" s="71"/>
      <c r="AKA444" s="71"/>
      <c r="AKB444" s="71"/>
      <c r="AKC444" s="71"/>
      <c r="AKD444" s="71"/>
      <c r="AKE444" s="71"/>
      <c r="AKF444" s="71"/>
      <c r="AKG444" s="71"/>
      <c r="AKH444" s="71"/>
      <c r="AKI444" s="71"/>
      <c r="AKJ444" s="71"/>
      <c r="AKK444" s="71"/>
      <c r="AKL444" s="71"/>
      <c r="AKM444" s="71"/>
      <c r="AKN444" s="71"/>
      <c r="AKO444" s="71"/>
      <c r="AKP444" s="71"/>
      <c r="AKQ444" s="71"/>
      <c r="AKR444" s="71"/>
      <c r="AKS444" s="71"/>
      <c r="AKT444" s="71"/>
      <c r="AKU444" s="71"/>
      <c r="AKV444" s="71"/>
      <c r="AKW444" s="71"/>
      <c r="AKX444" s="71"/>
      <c r="AKY444" s="71"/>
      <c r="AKZ444" s="71"/>
      <c r="ALA444" s="71"/>
      <c r="ALB444" s="71"/>
      <c r="ALC444" s="71"/>
      <c r="ALD444" s="71"/>
      <c r="ALE444" s="71"/>
      <c r="ALF444" s="71"/>
      <c r="ALG444" s="71"/>
      <c r="ALH444" s="71"/>
      <c r="ALI444" s="71"/>
      <c r="ALJ444" s="71"/>
      <c r="ALK444" s="71"/>
      <c r="ALL444" s="71"/>
      <c r="ALM444" s="71"/>
      <c r="ALN444" s="71"/>
      <c r="ALO444" s="71"/>
      <c r="ALP444" s="71"/>
      <c r="ALQ444" s="71"/>
      <c r="ALR444" s="71"/>
      <c r="ALS444" s="71"/>
      <c r="ALT444" s="71"/>
      <c r="ALU444" s="71"/>
      <c r="ALV444" s="71"/>
      <c r="ALW444" s="71"/>
      <c r="ALX444" s="71"/>
      <c r="ALY444" s="71"/>
      <c r="ALZ444" s="71"/>
      <c r="AMA444" s="71"/>
      <c r="AMB444" s="71"/>
      <c r="AMC444" s="71"/>
      <c r="AMD444" s="71"/>
      <c r="AME444" s="71"/>
      <c r="AMF444" s="71"/>
      <c r="AMG444" s="71"/>
    </row>
    <row r="445" customFormat="false" ht="15" hidden="false" customHeight="false" outlineLevel="0" collapsed="false">
      <c r="A445" s="36" t="s">
        <v>184</v>
      </c>
      <c r="C445" s="48" t="n">
        <f aca="false">IF(F445=F444,C444,IF(F445=(F444+10),C444,(C444+10)))</f>
        <v>940</v>
      </c>
      <c r="D445" s="79" t="s">
        <v>295</v>
      </c>
      <c r="E445" s="50" t="n">
        <f aca="false">IF(C444=C445,IF(AND(I445&lt;&gt;"M",I445&lt;&gt;"m-up"),E444+10,E444),10)</f>
        <v>10</v>
      </c>
      <c r="F445" s="52" t="n">
        <f aca="false">O445+(N445*60)+(M445*3600)</f>
        <v>53520</v>
      </c>
      <c r="G445" s="52" t="str">
        <f aca="false">CONCATENATE(J445,K445,L445)</f>
        <v>20171112</v>
      </c>
      <c r="H445" s="52" t="n">
        <v>21</v>
      </c>
      <c r="I445" s="52" t="s">
        <v>0</v>
      </c>
      <c r="J445" s="52" t="n">
        <v>2017</v>
      </c>
      <c r="K445" s="52" t="n">
        <v>11</v>
      </c>
      <c r="L445" s="52" t="n">
        <v>12</v>
      </c>
      <c r="M445" s="52" t="n">
        <v>14</v>
      </c>
      <c r="N445" s="52" t="n">
        <v>52</v>
      </c>
      <c r="O445" s="52" t="n">
        <v>0</v>
      </c>
      <c r="P445" s="52" t="n">
        <v>608</v>
      </c>
      <c r="Q445" s="52" t="n">
        <v>1</v>
      </c>
      <c r="R445" s="52" t="s">
        <v>1</v>
      </c>
      <c r="S445" s="52" t="s">
        <v>2</v>
      </c>
      <c r="T445" s="52"/>
      <c r="U445" s="53"/>
    </row>
    <row r="446" customFormat="false" ht="15" hidden="false" customHeight="false" outlineLevel="0" collapsed="false">
      <c r="A446" s="36" t="s">
        <v>184</v>
      </c>
      <c r="C446" s="48" t="n">
        <f aca="false">IF(F446=F445,C445,IF(F446=(F445+10),C445,(C445+10)))</f>
        <v>940</v>
      </c>
      <c r="D446" s="38" t="s">
        <v>295</v>
      </c>
      <c r="E446" s="50" t="n">
        <f aca="false">IF(C445=C446,IF(AND(I446&lt;&gt;"M",I446&lt;&gt;"m-up"),E445+10,E445),10)</f>
        <v>20</v>
      </c>
      <c r="F446" s="39" t="n">
        <f aca="false">O446+(N446*60)+(M446*3600)</f>
        <v>53520</v>
      </c>
      <c r="G446" s="39" t="str">
        <f aca="false">CONCATENATE(J446,K446,L446)</f>
        <v>20171112</v>
      </c>
      <c r="H446" s="39" t="n">
        <v>20</v>
      </c>
      <c r="I446" s="39" t="s">
        <v>0</v>
      </c>
      <c r="J446" s="39" t="n">
        <v>2017</v>
      </c>
      <c r="K446" s="39" t="n">
        <v>11</v>
      </c>
      <c r="L446" s="39" t="n">
        <v>12</v>
      </c>
      <c r="M446" s="39" t="n">
        <v>14</v>
      </c>
      <c r="N446" s="39" t="n">
        <v>52</v>
      </c>
      <c r="O446" s="39" t="n">
        <v>0</v>
      </c>
      <c r="P446" s="39" t="n">
        <v>727</v>
      </c>
      <c r="Q446" s="39" t="n">
        <v>1</v>
      </c>
      <c r="R446" s="39" t="s">
        <v>1</v>
      </c>
      <c r="S446" s="39" t="s">
        <v>2</v>
      </c>
    </row>
    <row r="447" customFormat="false" ht="15" hidden="false" customHeight="false" outlineLevel="0" collapsed="false">
      <c r="A447" s="36" t="s">
        <v>184</v>
      </c>
      <c r="C447" s="48" t="n">
        <f aca="false">IF(F447=F446,C446,IF(F447=(F446+10),C446,(C446+10)))</f>
        <v>940</v>
      </c>
      <c r="D447" s="38" t="s">
        <v>295</v>
      </c>
      <c r="E447" s="50" t="n">
        <f aca="false">IF(C446=C447,IF(AND(I447&lt;&gt;"M",I447&lt;&gt;"m-up"),E446+10,E446),10)</f>
        <v>30</v>
      </c>
      <c r="F447" s="39" t="n">
        <f aca="false">O447+(N447*60)+(M447*3600)</f>
        <v>53520</v>
      </c>
      <c r="G447" s="39" t="str">
        <f aca="false">CONCATENATE(J447,K447,L447)</f>
        <v>20171112</v>
      </c>
      <c r="H447" s="39" t="n">
        <v>37</v>
      </c>
      <c r="I447" s="39" t="s">
        <v>0</v>
      </c>
      <c r="J447" s="39" t="n">
        <v>2017</v>
      </c>
      <c r="K447" s="39" t="n">
        <v>11</v>
      </c>
      <c r="L447" s="39" t="n">
        <v>12</v>
      </c>
      <c r="M447" s="39" t="n">
        <v>14</v>
      </c>
      <c r="N447" s="39" t="n">
        <v>52</v>
      </c>
      <c r="O447" s="39" t="n">
        <v>0</v>
      </c>
      <c r="P447" s="39" t="n">
        <v>820</v>
      </c>
      <c r="Q447" s="39" t="n">
        <v>1</v>
      </c>
      <c r="R447" s="39" t="s">
        <v>1</v>
      </c>
      <c r="S447" s="39" t="s">
        <v>2</v>
      </c>
    </row>
    <row r="448" customFormat="false" ht="15" hidden="false" customHeight="false" outlineLevel="0" collapsed="false">
      <c r="A448" s="36" t="s">
        <v>184</v>
      </c>
      <c r="C448" s="48" t="n">
        <f aca="false">IF(F448=F447,C447,IF(F448=(F447+10),C447,(C447+10)))</f>
        <v>940</v>
      </c>
      <c r="D448" s="38" t="s">
        <v>295</v>
      </c>
      <c r="E448" s="50" t="n">
        <f aca="false">IF(C447=C448,IF(AND(I448&lt;&gt;"M",I448&lt;&gt;"m-up"),E447+10,E447),10)</f>
        <v>40</v>
      </c>
      <c r="F448" s="39" t="n">
        <f aca="false">O448+(N448*60)+(M448*3600)</f>
        <v>53520</v>
      </c>
      <c r="G448" s="39" t="str">
        <f aca="false">CONCATENATE(J448,K448,L448)</f>
        <v>20171112</v>
      </c>
      <c r="H448" s="39" t="n">
        <v>45</v>
      </c>
      <c r="I448" s="39" t="s">
        <v>0</v>
      </c>
      <c r="J448" s="39" t="n">
        <v>2017</v>
      </c>
      <c r="K448" s="39" t="n">
        <v>11</v>
      </c>
      <c r="L448" s="39" t="n">
        <v>12</v>
      </c>
      <c r="M448" s="39" t="n">
        <v>14</v>
      </c>
      <c r="N448" s="39" t="n">
        <v>52</v>
      </c>
      <c r="O448" s="39" t="n">
        <v>0</v>
      </c>
      <c r="P448" s="39" t="n">
        <v>989</v>
      </c>
      <c r="Q448" s="39" t="n">
        <v>1</v>
      </c>
      <c r="R448" s="39" t="s">
        <v>1</v>
      </c>
      <c r="S448" s="39" t="s">
        <v>2</v>
      </c>
    </row>
    <row r="449" customFormat="false" ht="15" hidden="false" customHeight="false" outlineLevel="0" collapsed="false">
      <c r="A449" s="36" t="s">
        <v>184</v>
      </c>
      <c r="C449" s="48" t="n">
        <f aca="false">IF(F449=F448,C448,IF(F449=(F448+10),C448,(C448+10)))</f>
        <v>950</v>
      </c>
      <c r="D449" s="79" t="s">
        <v>296</v>
      </c>
      <c r="E449" s="50" t="n">
        <f aca="false">IF(C448=C449,IF(AND(I449&lt;&gt;"M",I449&lt;&gt;"m-up"),E448+10,E448),10)</f>
        <v>10</v>
      </c>
      <c r="F449" s="52" t="n">
        <f aca="false">O449+(N449*60)+(M449*3600)</f>
        <v>53615</v>
      </c>
      <c r="G449" s="52" t="str">
        <f aca="false">CONCATENATE(J449,K449,L449)</f>
        <v>20171112</v>
      </c>
      <c r="H449" s="52" t="n">
        <v>17</v>
      </c>
      <c r="I449" s="52" t="s">
        <v>0</v>
      </c>
      <c r="J449" s="52" t="n">
        <v>2017</v>
      </c>
      <c r="K449" s="52" t="n">
        <v>11</v>
      </c>
      <c r="L449" s="52" t="n">
        <v>12</v>
      </c>
      <c r="M449" s="52" t="n">
        <v>14</v>
      </c>
      <c r="N449" s="52" t="n">
        <v>53</v>
      </c>
      <c r="O449" s="52" t="n">
        <v>35</v>
      </c>
      <c r="P449" s="52" t="n">
        <v>469</v>
      </c>
      <c r="Q449" s="52" t="n">
        <v>1</v>
      </c>
      <c r="R449" s="52" t="s">
        <v>1</v>
      </c>
      <c r="S449" s="52" t="s">
        <v>3</v>
      </c>
      <c r="T449" s="52"/>
      <c r="U449" s="53"/>
    </row>
    <row r="450" customFormat="false" ht="15" hidden="false" customHeight="false" outlineLevel="0" collapsed="false">
      <c r="A450" s="36" t="s">
        <v>184</v>
      </c>
      <c r="C450" s="48" t="n">
        <f aca="false">IF(F450=F449,C449,IF(F450=(F449+10),C449,(C449+10)))</f>
        <v>950</v>
      </c>
      <c r="D450" s="101" t="s">
        <v>296</v>
      </c>
      <c r="E450" s="50" t="n">
        <f aca="false">IF(C449=C450,IF(AND(I450&lt;&gt;"M",I450&lt;&gt;"m-up"),E449+10,E449),10)</f>
        <v>20</v>
      </c>
      <c r="F450" s="102" t="n">
        <f aca="false">O450+(N450*60)+(M450*3600)</f>
        <v>53615</v>
      </c>
      <c r="G450" s="39" t="str">
        <f aca="false">CONCATENATE(J450,K450,L450)</f>
        <v>20171112</v>
      </c>
      <c r="H450" s="102" t="n">
        <v>651</v>
      </c>
      <c r="I450" s="102" t="s">
        <v>0</v>
      </c>
      <c r="J450" s="39" t="n">
        <v>2017</v>
      </c>
      <c r="K450" s="39" t="n">
        <v>11</v>
      </c>
      <c r="L450" s="39" t="n">
        <v>12</v>
      </c>
      <c r="M450" s="39" t="n">
        <v>14</v>
      </c>
      <c r="N450" s="39" t="n">
        <v>53</v>
      </c>
      <c r="O450" s="102" t="n">
        <v>35</v>
      </c>
      <c r="P450" s="102" t="n">
        <v>575</v>
      </c>
      <c r="Q450" s="102" t="n">
        <v>2</v>
      </c>
      <c r="R450" s="102" t="s">
        <v>1</v>
      </c>
      <c r="S450" s="102" t="s">
        <v>2</v>
      </c>
      <c r="T450" s="102"/>
      <c r="U450" s="100"/>
    </row>
    <row r="451" customFormat="false" ht="15" hidden="false" customHeight="false" outlineLevel="0" collapsed="false">
      <c r="A451" s="36" t="s">
        <v>184</v>
      </c>
      <c r="C451" s="48" t="n">
        <f aca="false">IF(F451=F450,C450,IF(F451=(F450+10),C450,(C450+10)))</f>
        <v>950</v>
      </c>
      <c r="D451" s="101" t="s">
        <v>296</v>
      </c>
      <c r="E451" s="50" t="n">
        <v>30</v>
      </c>
      <c r="F451" s="39" t="n">
        <f aca="false">O451+(N451*60)+(M451*3600)</f>
        <v>53615</v>
      </c>
      <c r="G451" s="39" t="str">
        <f aca="false">CONCATENATE(J451,K451,L451)</f>
        <v>20171112</v>
      </c>
      <c r="H451" s="39" t="n">
        <v>0</v>
      </c>
      <c r="I451" s="39" t="s">
        <v>4</v>
      </c>
      <c r="J451" s="39" t="n">
        <v>2017</v>
      </c>
      <c r="K451" s="39" t="n">
        <v>11</v>
      </c>
      <c r="L451" s="39" t="n">
        <v>12</v>
      </c>
      <c r="M451" s="39" t="n">
        <v>14</v>
      </c>
      <c r="N451" s="39" t="n">
        <v>53</v>
      </c>
      <c r="O451" s="39" t="n">
        <v>35</v>
      </c>
      <c r="P451" s="39" t="n">
        <v>855</v>
      </c>
      <c r="Q451" s="39" t="n">
        <v>2</v>
      </c>
      <c r="R451" s="39" t="s">
        <v>1</v>
      </c>
      <c r="S451" s="39" t="s">
        <v>2</v>
      </c>
    </row>
    <row r="452" customFormat="false" ht="15" hidden="false" customHeight="false" outlineLevel="0" collapsed="false">
      <c r="A452" s="36" t="s">
        <v>184</v>
      </c>
      <c r="C452" s="48" t="n">
        <f aca="false">IF(F452=F451,C451,IF(F452=(F451+10),C451,(C451+10)))</f>
        <v>950</v>
      </c>
      <c r="D452" s="101" t="s">
        <v>296</v>
      </c>
      <c r="E452" s="50" t="n">
        <v>40</v>
      </c>
      <c r="F452" s="39" t="n">
        <f aca="false">O452+(N452*60)+(M452*3600)</f>
        <v>53615</v>
      </c>
      <c r="G452" s="39" t="str">
        <f aca="false">CONCATENATE(J452,K452,L452)</f>
        <v>20171112</v>
      </c>
      <c r="H452" s="39" t="n">
        <v>0</v>
      </c>
      <c r="I452" s="39" t="s">
        <v>4</v>
      </c>
      <c r="J452" s="39" t="n">
        <v>2017</v>
      </c>
      <c r="K452" s="39" t="n">
        <v>11</v>
      </c>
      <c r="L452" s="39" t="n">
        <v>12</v>
      </c>
      <c r="M452" s="39" t="n">
        <v>14</v>
      </c>
      <c r="N452" s="39" t="n">
        <v>53</v>
      </c>
      <c r="O452" s="39" t="n">
        <v>35</v>
      </c>
      <c r="P452" s="39" t="n">
        <v>986</v>
      </c>
      <c r="Q452" s="39" t="n">
        <v>2</v>
      </c>
      <c r="R452" s="39" t="s">
        <v>1</v>
      </c>
      <c r="S452" s="39" t="s">
        <v>2</v>
      </c>
    </row>
    <row r="453" customFormat="false" ht="15" hidden="false" customHeight="false" outlineLevel="0" collapsed="false">
      <c r="A453" s="36" t="s">
        <v>184</v>
      </c>
      <c r="C453" s="48" t="n">
        <f aca="false">IF(F453=F452,C452,IF(F453=(F452+10),C452,(C452+10)))</f>
        <v>960</v>
      </c>
      <c r="D453" s="101" t="s">
        <v>296</v>
      </c>
      <c r="E453" s="50" t="n">
        <v>50</v>
      </c>
      <c r="F453" s="39" t="n">
        <f aca="false">O453+(N453*60)+(M453*3600)</f>
        <v>53616</v>
      </c>
      <c r="G453" s="39" t="str">
        <f aca="false">CONCATENATE(J453,K453,L453)</f>
        <v>20171112</v>
      </c>
      <c r="H453" s="39" t="n">
        <v>0</v>
      </c>
      <c r="I453" s="39" t="s">
        <v>4</v>
      </c>
      <c r="J453" s="39" t="n">
        <v>2017</v>
      </c>
      <c r="K453" s="39" t="n">
        <v>11</v>
      </c>
      <c r="L453" s="39" t="n">
        <v>12</v>
      </c>
      <c r="M453" s="39" t="n">
        <v>14</v>
      </c>
      <c r="N453" s="39" t="n">
        <v>53</v>
      </c>
      <c r="O453" s="39" t="n">
        <v>36</v>
      </c>
      <c r="P453" s="39" t="n">
        <v>31</v>
      </c>
      <c r="Q453" s="39" t="n">
        <v>2</v>
      </c>
      <c r="R453" s="39" t="s">
        <v>1</v>
      </c>
      <c r="S453" s="39" t="s">
        <v>2</v>
      </c>
    </row>
    <row r="454" customFormat="false" ht="15" hidden="false" customHeight="false" outlineLevel="0" collapsed="false">
      <c r="A454" s="36" t="s">
        <v>184</v>
      </c>
      <c r="C454" s="48" t="n">
        <f aca="false">IF(F454=F453,C453,IF(F454=(F453+10),C453,(C453+10)))</f>
        <v>970</v>
      </c>
      <c r="D454" s="79" t="s">
        <v>297</v>
      </c>
      <c r="E454" s="50" t="n">
        <f aca="false">IF(C453=C454,IF(AND(I454&lt;&gt;"M",I454&lt;&gt;"m-up"),E453+10,E453),10)</f>
        <v>10</v>
      </c>
      <c r="F454" s="52" t="n">
        <f aca="false">O454+(N454*60)+(M454*3600)</f>
        <v>47447</v>
      </c>
      <c r="G454" s="52" t="str">
        <f aca="false">CONCATENATE(J454,K454,L454)</f>
        <v>20171113</v>
      </c>
      <c r="H454" s="52" t="n">
        <v>6</v>
      </c>
      <c r="I454" s="52" t="s">
        <v>0</v>
      </c>
      <c r="J454" s="52" t="n">
        <v>2017</v>
      </c>
      <c r="K454" s="52" t="n">
        <v>11</v>
      </c>
      <c r="L454" s="52" t="n">
        <v>13</v>
      </c>
      <c r="M454" s="52" t="n">
        <v>13</v>
      </c>
      <c r="N454" s="52" t="n">
        <v>10</v>
      </c>
      <c r="O454" s="52" t="n">
        <v>47</v>
      </c>
      <c r="P454" s="52" t="n">
        <v>769</v>
      </c>
      <c r="Q454" s="52" t="n">
        <v>1</v>
      </c>
      <c r="R454" s="52" t="s">
        <v>1</v>
      </c>
      <c r="S454" s="52" t="s">
        <v>2</v>
      </c>
      <c r="T454" s="52"/>
      <c r="U454" s="53" t="s">
        <v>42</v>
      </c>
    </row>
    <row r="455" customFormat="false" ht="15" hidden="false" customHeight="false" outlineLevel="0" collapsed="false">
      <c r="A455" s="36" t="s">
        <v>184</v>
      </c>
      <c r="C455" s="48" t="n">
        <f aca="false">IF(F455=F454,C454,IF(F455=(F454+10),C454,(C454+10)))</f>
        <v>970</v>
      </c>
      <c r="D455" s="38" t="s">
        <v>297</v>
      </c>
      <c r="E455" s="50" t="n">
        <f aca="false">IF(C454=C455,IF(AND(I455&lt;&gt;"M",I455&lt;&gt;"m-up"),E454+10,E454),10)</f>
        <v>20</v>
      </c>
      <c r="F455" s="39" t="n">
        <f aca="false">O455+(N455*60)+(M455*3600)</f>
        <v>47447</v>
      </c>
      <c r="G455" s="39" t="str">
        <f aca="false">CONCATENATE(J455,K455,L455)</f>
        <v>20171113</v>
      </c>
      <c r="H455" s="39" t="n">
        <v>5</v>
      </c>
      <c r="I455" s="39" t="s">
        <v>0</v>
      </c>
      <c r="J455" s="39" t="n">
        <v>2017</v>
      </c>
      <c r="K455" s="39" t="n">
        <v>11</v>
      </c>
      <c r="L455" s="39" t="n">
        <v>13</v>
      </c>
      <c r="M455" s="39" t="n">
        <v>13</v>
      </c>
      <c r="N455" s="39" t="n">
        <v>10</v>
      </c>
      <c r="O455" s="39" t="n">
        <v>47</v>
      </c>
      <c r="P455" s="39" t="n">
        <v>917</v>
      </c>
      <c r="Q455" s="39" t="n">
        <v>1</v>
      </c>
      <c r="R455" s="39" t="s">
        <v>1</v>
      </c>
      <c r="S455" s="39" t="s">
        <v>2</v>
      </c>
    </row>
    <row r="456" customFormat="false" ht="15" hidden="false" customHeight="false" outlineLevel="0" collapsed="false">
      <c r="A456" s="36" t="s">
        <v>184</v>
      </c>
      <c r="C456" s="48" t="n">
        <f aca="false">IF(F456=F455,C455,IF(F456=(F455+10),C455,(C455+10)))</f>
        <v>970</v>
      </c>
      <c r="D456" s="38" t="s">
        <v>297</v>
      </c>
      <c r="E456" s="50" t="n">
        <f aca="false">IF(C455=C456,IF(AND(I456&lt;&gt;"M",I456&lt;&gt;"m-up"),E455+10,E455),10)</f>
        <v>30</v>
      </c>
      <c r="F456" s="39" t="n">
        <f aca="false">O456+(N456*60)+(M456*3600)</f>
        <v>47447</v>
      </c>
      <c r="G456" s="39" t="str">
        <f aca="false">CONCATENATE(J456,K456,L456)</f>
        <v>20171113</v>
      </c>
      <c r="H456" s="39" t="n">
        <v>128</v>
      </c>
      <c r="I456" s="39" t="s">
        <v>0</v>
      </c>
      <c r="J456" s="39" t="n">
        <v>2017</v>
      </c>
      <c r="K456" s="39" t="n">
        <v>11</v>
      </c>
      <c r="L456" s="39" t="n">
        <v>13</v>
      </c>
      <c r="M456" s="39" t="n">
        <v>13</v>
      </c>
      <c r="N456" s="39" t="n">
        <v>10</v>
      </c>
      <c r="O456" s="39" t="n">
        <v>47</v>
      </c>
      <c r="P456" s="39" t="n">
        <v>967</v>
      </c>
      <c r="Q456" s="39" t="n">
        <v>1</v>
      </c>
      <c r="R456" s="39" t="s">
        <v>1</v>
      </c>
      <c r="S456" s="39" t="s">
        <v>2</v>
      </c>
    </row>
    <row r="457" customFormat="false" ht="15" hidden="false" customHeight="false" outlineLevel="0" collapsed="false">
      <c r="A457" s="36" t="s">
        <v>184</v>
      </c>
      <c r="C457" s="48" t="n">
        <f aca="false">IF(F457=F456,C456,IF(F457=(F456+10),C456,(C456+10)))</f>
        <v>980</v>
      </c>
      <c r="D457" s="38" t="s">
        <v>297</v>
      </c>
      <c r="E457" s="50" t="n">
        <v>40</v>
      </c>
    </row>
    <row r="458" customFormat="false" ht="15" hidden="false" customHeight="false" outlineLevel="0" collapsed="false">
      <c r="A458" s="36" t="s">
        <v>184</v>
      </c>
      <c r="C458" s="48" t="n">
        <f aca="false">IF(F458=F456,C456,IF(F458=(F456+10),C456,(C456+10)))</f>
        <v>980</v>
      </c>
      <c r="D458" s="79" t="s">
        <v>298</v>
      </c>
      <c r="E458" s="50" t="n">
        <f aca="false">IF(C456=C458,IF(AND(I458&lt;&gt;"M",I458&lt;&gt;"m-up"),E456+10,E456),10)</f>
        <v>10</v>
      </c>
      <c r="F458" s="52" t="n">
        <f aca="false">O458+(N458*60)+(M458*3600)</f>
        <v>48708</v>
      </c>
      <c r="G458" s="52" t="str">
        <f aca="false">CONCATENATE(J458,K458,L458)</f>
        <v>20171113</v>
      </c>
      <c r="H458" s="52" t="n">
        <v>307</v>
      </c>
      <c r="I458" s="52" t="s">
        <v>0</v>
      </c>
      <c r="J458" s="52" t="n">
        <v>2017</v>
      </c>
      <c r="K458" s="52" t="n">
        <v>11</v>
      </c>
      <c r="L458" s="52" t="n">
        <v>13</v>
      </c>
      <c r="M458" s="52" t="n">
        <v>13</v>
      </c>
      <c r="N458" s="52" t="n">
        <v>31</v>
      </c>
      <c r="O458" s="52" t="n">
        <v>48</v>
      </c>
      <c r="P458" s="52" t="n">
        <v>654</v>
      </c>
      <c r="Q458" s="52" t="n">
        <v>1</v>
      </c>
      <c r="R458" s="52" t="s">
        <v>1</v>
      </c>
      <c r="S458" s="52" t="s">
        <v>2</v>
      </c>
      <c r="T458" s="52"/>
      <c r="U458" s="53"/>
    </row>
    <row r="459" customFormat="false" ht="15" hidden="false" customHeight="false" outlineLevel="0" collapsed="false">
      <c r="A459" s="58" t="s">
        <v>189</v>
      </c>
      <c r="C459" s="48" t="n">
        <f aca="false">IF(F459=F458,C458,IF(F459=(F458+10),C458,(C458+10)))</f>
        <v>980</v>
      </c>
      <c r="D459" s="38" t="s">
        <v>298</v>
      </c>
      <c r="E459" s="50" t="n">
        <f aca="false">IF(C458=C459,IF(AND(I459&lt;&gt;"M",I459&lt;&gt;"m-up"),E458+10,E458),10)</f>
        <v>10</v>
      </c>
      <c r="F459" s="39" t="n">
        <f aca="false">O459+(N459*60)+(M459*3600)</f>
        <v>48708</v>
      </c>
      <c r="G459" s="39" t="str">
        <f aca="false">CONCATENATE(J459,K459,L459)</f>
        <v>20171113</v>
      </c>
      <c r="H459" s="39" t="n">
        <v>0</v>
      </c>
      <c r="I459" s="39" t="s">
        <v>4</v>
      </c>
      <c r="J459" s="39" t="n">
        <v>2017</v>
      </c>
      <c r="K459" s="39" t="n">
        <v>11</v>
      </c>
      <c r="L459" s="39" t="n">
        <v>13</v>
      </c>
      <c r="M459" s="39" t="n">
        <v>13</v>
      </c>
      <c r="N459" s="39" t="n">
        <v>31</v>
      </c>
      <c r="O459" s="39" t="n">
        <v>48</v>
      </c>
      <c r="P459" s="39" t="n">
        <v>659</v>
      </c>
      <c r="Q459" s="39" t="n">
        <v>1</v>
      </c>
      <c r="R459" s="39" t="s">
        <v>1</v>
      </c>
      <c r="S459" s="39" t="s">
        <v>43</v>
      </c>
    </row>
    <row r="460" customFormat="false" ht="15" hidden="false" customHeight="false" outlineLevel="0" collapsed="false">
      <c r="A460" s="58" t="s">
        <v>189</v>
      </c>
      <c r="C460" s="48" t="n">
        <f aca="false">IF(F460=F459,C459,IF(F460=(F459+10),C459,(C459+10)))</f>
        <v>980</v>
      </c>
      <c r="D460" s="38" t="s">
        <v>298</v>
      </c>
      <c r="E460" s="50" t="n">
        <f aca="false">IF(C459=C460,IF(AND(I460&lt;&gt;"M",I460&lt;&gt;"m-up"),E459+10,E459),10)</f>
        <v>10</v>
      </c>
      <c r="F460" s="39" t="n">
        <f aca="false">O460+(N460*60)+(M460*3600)</f>
        <v>48708</v>
      </c>
      <c r="G460" s="39" t="str">
        <f aca="false">CONCATENATE(J460,K460,L460)</f>
        <v>20171113</v>
      </c>
      <c r="H460" s="39" t="n">
        <v>0</v>
      </c>
      <c r="I460" s="39" t="s">
        <v>4</v>
      </c>
      <c r="J460" s="39" t="n">
        <v>2017</v>
      </c>
      <c r="K460" s="39" t="n">
        <v>11</v>
      </c>
      <c r="L460" s="39" t="n">
        <v>13</v>
      </c>
      <c r="M460" s="39" t="n">
        <v>13</v>
      </c>
      <c r="N460" s="39" t="n">
        <v>31</v>
      </c>
      <c r="O460" s="39" t="n">
        <v>48</v>
      </c>
      <c r="P460" s="39" t="n">
        <v>664</v>
      </c>
      <c r="Q460" s="39" t="n">
        <v>1</v>
      </c>
      <c r="R460" s="39" t="s">
        <v>1</v>
      </c>
      <c r="S460" s="39" t="s">
        <v>43</v>
      </c>
    </row>
    <row r="461" customFormat="false" ht="15" hidden="false" customHeight="false" outlineLevel="0" collapsed="false">
      <c r="A461" s="58" t="s">
        <v>189</v>
      </c>
      <c r="C461" s="48" t="n">
        <f aca="false">IF(F461=F460,C460,IF(F461=(F460+10),C460,(C460+10)))</f>
        <v>980</v>
      </c>
      <c r="D461" s="38" t="s">
        <v>298</v>
      </c>
      <c r="E461" s="50" t="n">
        <f aca="false">IF(C460=C461,IF(AND(I461&lt;&gt;"M",I461&lt;&gt;"m-up"),E460+10,E460),10)</f>
        <v>10</v>
      </c>
      <c r="F461" s="39" t="n">
        <f aca="false">O461+(N461*60)+(M461*3600)</f>
        <v>48708</v>
      </c>
      <c r="G461" s="39" t="str">
        <f aca="false">CONCATENATE(J461,K461,L461)</f>
        <v>20171113</v>
      </c>
      <c r="H461" s="39" t="n">
        <v>0</v>
      </c>
      <c r="I461" s="39" t="s">
        <v>4</v>
      </c>
      <c r="J461" s="39" t="n">
        <v>2017</v>
      </c>
      <c r="K461" s="39" t="n">
        <v>11</v>
      </c>
      <c r="L461" s="39" t="n">
        <v>13</v>
      </c>
      <c r="M461" s="39" t="n">
        <v>13</v>
      </c>
      <c r="N461" s="39" t="n">
        <v>31</v>
      </c>
      <c r="O461" s="39" t="n">
        <v>48</v>
      </c>
      <c r="P461" s="39" t="n">
        <v>721</v>
      </c>
      <c r="Q461" s="39" t="n">
        <v>1</v>
      </c>
      <c r="R461" s="39" t="s">
        <v>1</v>
      </c>
      <c r="S461" s="39" t="s">
        <v>43</v>
      </c>
    </row>
    <row r="462" customFormat="false" ht="15" hidden="false" customHeight="false" outlineLevel="0" collapsed="false">
      <c r="A462" s="36" t="s">
        <v>184</v>
      </c>
      <c r="C462" s="48" t="n">
        <f aca="false">IF(F462=F461,C461,IF(F462=(F461+10),C461,(C461+10)))</f>
        <v>980</v>
      </c>
      <c r="D462" s="38" t="s">
        <v>298</v>
      </c>
      <c r="E462" s="50" t="n">
        <f aca="false">IF(C461=C462,IF(AND(I462&lt;&gt;"M",I462&lt;&gt;"m-up"),E461+10,E461),10)</f>
        <v>20</v>
      </c>
      <c r="F462" s="39" t="n">
        <f aca="false">O462+(N462*60)+(M462*3600)</f>
        <v>48708</v>
      </c>
      <c r="G462" s="102" t="str">
        <f aca="false">CONCATENATE(J462,K462,L462)</f>
        <v>20171113</v>
      </c>
      <c r="H462" s="39" t="n">
        <v>22</v>
      </c>
      <c r="I462" s="39" t="s">
        <v>0</v>
      </c>
      <c r="J462" s="39" t="n">
        <v>2017</v>
      </c>
      <c r="K462" s="39" t="n">
        <v>11</v>
      </c>
      <c r="L462" s="39" t="n">
        <v>13</v>
      </c>
      <c r="M462" s="39" t="n">
        <v>13</v>
      </c>
      <c r="N462" s="39" t="n">
        <v>31</v>
      </c>
      <c r="O462" s="39" t="n">
        <v>48</v>
      </c>
      <c r="P462" s="39" t="n">
        <v>999</v>
      </c>
      <c r="Q462" s="39" t="n">
        <v>1</v>
      </c>
      <c r="R462" s="39" t="s">
        <v>1</v>
      </c>
      <c r="S462" s="39" t="s">
        <v>43</v>
      </c>
    </row>
    <row r="463" customFormat="false" ht="15" hidden="false" customHeight="false" outlineLevel="0" collapsed="false">
      <c r="A463" s="36" t="s">
        <v>184</v>
      </c>
      <c r="C463" s="48" t="n">
        <f aca="false">IF(F463=F462,C462,IF(F463=(F462+10),C462,(C462+10)))</f>
        <v>990</v>
      </c>
      <c r="D463" s="79" t="s">
        <v>299</v>
      </c>
      <c r="E463" s="50" t="n">
        <f aca="false">IF(C462=C463,IF(AND(I463&lt;&gt;"M",I463&lt;&gt;"m-up"),E462+10,E462),10)</f>
        <v>10</v>
      </c>
      <c r="F463" s="52" t="n">
        <f aca="false">O463+(N463*60)+(M463*3600)</f>
        <v>71452</v>
      </c>
      <c r="G463" s="52" t="str">
        <f aca="false">CONCATENATE(J463,K463,L463)</f>
        <v>20171114</v>
      </c>
      <c r="H463" s="52" t="n">
        <v>13</v>
      </c>
      <c r="I463" s="52" t="s">
        <v>0</v>
      </c>
      <c r="J463" s="52" t="n">
        <v>2017</v>
      </c>
      <c r="K463" s="52" t="n">
        <v>11</v>
      </c>
      <c r="L463" s="52" t="n">
        <v>14</v>
      </c>
      <c r="M463" s="52" t="n">
        <v>19</v>
      </c>
      <c r="N463" s="52" t="n">
        <v>50</v>
      </c>
      <c r="O463" s="52" t="n">
        <v>52</v>
      </c>
      <c r="P463" s="52" t="n">
        <v>973</v>
      </c>
      <c r="Q463" s="52" t="n">
        <v>1</v>
      </c>
      <c r="R463" s="52" t="s">
        <v>1</v>
      </c>
      <c r="S463" s="52" t="s">
        <v>2</v>
      </c>
      <c r="T463" s="52"/>
      <c r="U463" s="53" t="s">
        <v>45</v>
      </c>
    </row>
    <row r="464" customFormat="false" ht="15" hidden="false" customHeight="false" outlineLevel="0" collapsed="false">
      <c r="A464" s="36" t="s">
        <v>184</v>
      </c>
      <c r="C464" s="48" t="n">
        <f aca="false">IF(F464=F463,C463,IF(F464=(F463+10),C463,(C463+10)))</f>
        <v>1000</v>
      </c>
      <c r="D464" s="79" t="s">
        <v>299</v>
      </c>
      <c r="E464" s="50" t="n">
        <v>20</v>
      </c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3"/>
    </row>
    <row r="465" customFormat="false" ht="15" hidden="false" customHeight="false" outlineLevel="0" collapsed="false">
      <c r="A465" s="36" t="s">
        <v>184</v>
      </c>
      <c r="C465" s="48" t="n">
        <f aca="false">IF(F465=F463,C463,IF(F465=(F463+10),C463,(C463+10)))</f>
        <v>1000</v>
      </c>
      <c r="D465" s="79" t="s">
        <v>300</v>
      </c>
      <c r="E465" s="50" t="n">
        <f aca="false">IF(C463=C465,IF(AND(I465&lt;&gt;"M",I465&lt;&gt;"m-up"),E463+10,E463),10)</f>
        <v>10</v>
      </c>
      <c r="F465" s="52" t="n">
        <f aca="false">O465+(N465*60)+(M465*3600)</f>
        <v>71669</v>
      </c>
      <c r="G465" s="52" t="str">
        <f aca="false">CONCATENATE(J465,K465,L465)</f>
        <v>20171114</v>
      </c>
      <c r="H465" s="52" t="n">
        <v>9</v>
      </c>
      <c r="I465" s="52" t="s">
        <v>0</v>
      </c>
      <c r="J465" s="52" t="n">
        <v>2017</v>
      </c>
      <c r="K465" s="52" t="n">
        <v>11</v>
      </c>
      <c r="L465" s="52" t="n">
        <v>14</v>
      </c>
      <c r="M465" s="52" t="n">
        <v>19</v>
      </c>
      <c r="N465" s="52" t="n">
        <v>54</v>
      </c>
      <c r="O465" s="52" t="n">
        <v>29</v>
      </c>
      <c r="P465" s="52" t="n">
        <v>303</v>
      </c>
      <c r="Q465" s="52" t="n">
        <v>1</v>
      </c>
      <c r="R465" s="52" t="s">
        <v>1</v>
      </c>
      <c r="S465" s="52" t="s">
        <v>3</v>
      </c>
      <c r="T465" s="52"/>
      <c r="U465" s="53" t="s">
        <v>46</v>
      </c>
    </row>
    <row r="466" customFormat="false" ht="15" hidden="false" customHeight="false" outlineLevel="0" collapsed="false">
      <c r="A466" s="36" t="s">
        <v>184</v>
      </c>
      <c r="C466" s="48" t="n">
        <f aca="false">IF(F466=F465,C465,IF(F466=(F465+10),C465,(C465+10)))</f>
        <v>1010</v>
      </c>
      <c r="D466" s="79" t="s">
        <v>301</v>
      </c>
      <c r="E466" s="50" t="n">
        <f aca="false">IF(C465=C466,IF(AND(I466&lt;&gt;"M",I466&lt;&gt;"m-up"),E465+10,E465),10)</f>
        <v>10</v>
      </c>
      <c r="F466" s="52" t="n">
        <f aca="false">O466+(N466*60)+(M466*3600)</f>
        <v>72083</v>
      </c>
      <c r="G466" s="52" t="str">
        <f aca="false">CONCATENATE(J466,K466,L466)</f>
        <v>20171114</v>
      </c>
      <c r="H466" s="52" t="n">
        <v>1</v>
      </c>
      <c r="I466" s="52" t="s">
        <v>0</v>
      </c>
      <c r="J466" s="52" t="n">
        <v>2017</v>
      </c>
      <c r="K466" s="52" t="n">
        <v>11</v>
      </c>
      <c r="L466" s="52" t="n">
        <v>14</v>
      </c>
      <c r="M466" s="52" t="n">
        <v>20</v>
      </c>
      <c r="N466" s="52" t="n">
        <v>1</v>
      </c>
      <c r="O466" s="52" t="n">
        <v>23</v>
      </c>
      <c r="P466" s="52" t="n">
        <v>621</v>
      </c>
      <c r="Q466" s="52" t="n">
        <v>1</v>
      </c>
      <c r="R466" s="52" t="s">
        <v>1</v>
      </c>
      <c r="S466" s="52" t="s">
        <v>43</v>
      </c>
      <c r="T466" s="52"/>
      <c r="U466" s="53" t="s">
        <v>47</v>
      </c>
    </row>
    <row r="467" customFormat="false" ht="15" hidden="false" customHeight="false" outlineLevel="0" collapsed="false">
      <c r="A467" s="36" t="s">
        <v>184</v>
      </c>
      <c r="C467" s="48" t="n">
        <f aca="false">IF(F467=F466,C466,IF(F467=(F466+10),C466,(C466+10)))</f>
        <v>1010</v>
      </c>
      <c r="D467" s="38" t="s">
        <v>301</v>
      </c>
      <c r="E467" s="50" t="n">
        <f aca="false">IF(C466=C467,IF(AND(I467&lt;&gt;"M",I467&lt;&gt;"m-up"),E466+10,E466),10)</f>
        <v>20</v>
      </c>
      <c r="F467" s="39" t="n">
        <f aca="false">O467+(N467*60)+(M467*3600)</f>
        <v>72083</v>
      </c>
      <c r="G467" s="39" t="str">
        <f aca="false">CONCATENATE(J467,K467,L467)</f>
        <v>20171114</v>
      </c>
      <c r="H467" s="39" t="n">
        <v>1</v>
      </c>
      <c r="I467" s="39" t="s">
        <v>0</v>
      </c>
      <c r="J467" s="39" t="n">
        <v>2017</v>
      </c>
      <c r="K467" s="39" t="n">
        <v>11</v>
      </c>
      <c r="L467" s="39" t="n">
        <v>14</v>
      </c>
      <c r="M467" s="39" t="n">
        <v>20</v>
      </c>
      <c r="N467" s="39" t="n">
        <v>1</v>
      </c>
      <c r="O467" s="39" t="n">
        <v>23</v>
      </c>
      <c r="P467" s="39" t="n">
        <v>638</v>
      </c>
      <c r="Q467" s="39" t="n">
        <v>1</v>
      </c>
      <c r="R467" s="39" t="s">
        <v>1</v>
      </c>
      <c r="S467" s="39" t="s">
        <v>2</v>
      </c>
    </row>
    <row r="468" customFormat="false" ht="15" hidden="false" customHeight="false" outlineLevel="0" collapsed="false">
      <c r="A468" s="36" t="s">
        <v>184</v>
      </c>
      <c r="C468" s="48" t="n">
        <f aca="false">IF(F468=F467,C467,IF(F468=(F467+10),C467,(C467+10)))</f>
        <v>1010</v>
      </c>
      <c r="D468" s="38" t="s">
        <v>301</v>
      </c>
      <c r="E468" s="50" t="n">
        <f aca="false">IF(C467=C468,IF(AND(I468&lt;&gt;"M",I468&lt;&gt;"m-up"),E467+10,E467),10)</f>
        <v>30</v>
      </c>
      <c r="F468" s="39" t="n">
        <f aca="false">O468+(N468*60)+(M468*3600)</f>
        <v>72083</v>
      </c>
      <c r="G468" s="39" t="str">
        <f aca="false">CONCATENATE(J468,K468,L468)</f>
        <v>20171114</v>
      </c>
      <c r="H468" s="39" t="n">
        <v>1</v>
      </c>
      <c r="I468" s="39" t="s">
        <v>0</v>
      </c>
      <c r="J468" s="39" t="n">
        <v>2017</v>
      </c>
      <c r="K468" s="39" t="n">
        <v>11</v>
      </c>
      <c r="L468" s="39" t="n">
        <v>14</v>
      </c>
      <c r="M468" s="39" t="n">
        <v>20</v>
      </c>
      <c r="N468" s="39" t="n">
        <v>1</v>
      </c>
      <c r="O468" s="39" t="n">
        <v>23</v>
      </c>
      <c r="P468" s="39" t="n">
        <v>664</v>
      </c>
      <c r="Q468" s="39" t="n">
        <v>1</v>
      </c>
      <c r="R468" s="39" t="s">
        <v>1</v>
      </c>
      <c r="S468" s="39" t="s">
        <v>43</v>
      </c>
      <c r="U468" s="40" t="s">
        <v>272</v>
      </c>
    </row>
    <row r="469" customFormat="false" ht="15" hidden="false" customHeight="false" outlineLevel="0" collapsed="false">
      <c r="A469" s="36" t="s">
        <v>184</v>
      </c>
      <c r="C469" s="48" t="n">
        <f aca="false">IF(F469=F468,C468,IF(F469=(F468+10),C468,(C468+10)))</f>
        <v>1010</v>
      </c>
      <c r="D469" s="38" t="s">
        <v>301</v>
      </c>
      <c r="E469" s="50" t="n">
        <f aca="false">IF(C468=C469,IF(AND(I469&lt;&gt;"M",I469&lt;&gt;"m-up"),E468+10,E468),10)</f>
        <v>40</v>
      </c>
      <c r="F469" s="39" t="n">
        <f aca="false">O469+(N469*60)+(M469*3600)</f>
        <v>72083</v>
      </c>
      <c r="G469" s="39" t="str">
        <f aca="false">CONCATENATE(J469,K469,L469)</f>
        <v>20171114</v>
      </c>
      <c r="H469" s="39" t="n">
        <v>1</v>
      </c>
      <c r="I469" s="39" t="s">
        <v>0</v>
      </c>
      <c r="J469" s="39" t="n">
        <v>2017</v>
      </c>
      <c r="K469" s="39" t="n">
        <v>11</v>
      </c>
      <c r="L469" s="39" t="n">
        <v>14</v>
      </c>
      <c r="M469" s="39" t="n">
        <v>20</v>
      </c>
      <c r="N469" s="39" t="n">
        <v>1</v>
      </c>
      <c r="O469" s="39" t="n">
        <v>23</v>
      </c>
      <c r="P469" s="39" t="n">
        <v>712</v>
      </c>
      <c r="Q469" s="39" t="n">
        <v>1</v>
      </c>
      <c r="R469" s="39" t="s">
        <v>1</v>
      </c>
      <c r="S469" s="39" t="s">
        <v>43</v>
      </c>
    </row>
    <row r="470" customFormat="false" ht="15" hidden="false" customHeight="false" outlineLevel="0" collapsed="false">
      <c r="A470" s="36" t="s">
        <v>184</v>
      </c>
      <c r="C470" s="48" t="n">
        <f aca="false">IF(F470=F469,C469,IF(F470=(F469+10),C469,(C469+10)))</f>
        <v>1010</v>
      </c>
      <c r="D470" s="38" t="s">
        <v>301</v>
      </c>
      <c r="E470" s="50" t="n">
        <f aca="false">IF(C469=C470,IF(AND(I470&lt;&gt;"M",I470&lt;&gt;"m-up"),E469+10,E469),10)</f>
        <v>50</v>
      </c>
      <c r="F470" s="39" t="n">
        <f aca="false">O470+(N470*60)+(M470*3600)</f>
        <v>72083</v>
      </c>
      <c r="G470" s="39" t="str">
        <f aca="false">CONCATENATE(J470,K470,L470)</f>
        <v>20171114</v>
      </c>
      <c r="H470" s="39" t="n">
        <v>1</v>
      </c>
      <c r="I470" s="39" t="s">
        <v>0</v>
      </c>
      <c r="J470" s="39" t="n">
        <v>2017</v>
      </c>
      <c r="K470" s="39" t="n">
        <v>11</v>
      </c>
      <c r="L470" s="39" t="n">
        <v>14</v>
      </c>
      <c r="M470" s="39" t="n">
        <v>20</v>
      </c>
      <c r="N470" s="39" t="n">
        <v>1</v>
      </c>
      <c r="O470" s="39" t="n">
        <v>23</v>
      </c>
      <c r="P470" s="39" t="n">
        <v>760</v>
      </c>
      <c r="Q470" s="39" t="n">
        <v>1</v>
      </c>
      <c r="R470" s="39" t="s">
        <v>1</v>
      </c>
      <c r="S470" s="39" t="s">
        <v>43</v>
      </c>
    </row>
    <row r="471" customFormat="false" ht="15" hidden="false" customHeight="false" outlineLevel="0" collapsed="false">
      <c r="A471" s="36" t="s">
        <v>184</v>
      </c>
      <c r="C471" s="48" t="n">
        <f aca="false">IF(F471=F470,C470,IF(F471=(F470+10),C470,(C470+10)))</f>
        <v>1010</v>
      </c>
      <c r="D471" s="38" t="s">
        <v>301</v>
      </c>
      <c r="E471" s="50" t="n">
        <f aca="false">IF(C470=C471,IF(AND(I471&lt;&gt;"M",I471&lt;&gt;"m-up"),E470+10,E470),10)</f>
        <v>60</v>
      </c>
      <c r="F471" s="39" t="n">
        <f aca="false">O471+(N471*60)+(M471*3600)</f>
        <v>72083</v>
      </c>
      <c r="G471" s="39" t="str">
        <f aca="false">CONCATENATE(J471,K471,L471)</f>
        <v>20171114</v>
      </c>
      <c r="H471" s="39" t="n">
        <v>1</v>
      </c>
      <c r="I471" s="39" t="s">
        <v>0</v>
      </c>
      <c r="J471" s="39" t="n">
        <v>2017</v>
      </c>
      <c r="K471" s="39" t="n">
        <v>11</v>
      </c>
      <c r="L471" s="39" t="n">
        <v>14</v>
      </c>
      <c r="M471" s="39" t="n">
        <v>20</v>
      </c>
      <c r="N471" s="39" t="n">
        <v>1</v>
      </c>
      <c r="O471" s="39" t="n">
        <v>23</v>
      </c>
      <c r="P471" s="39" t="n">
        <v>800</v>
      </c>
      <c r="Q471" s="39" t="n">
        <v>1</v>
      </c>
      <c r="R471" s="39" t="s">
        <v>1</v>
      </c>
      <c r="S471" s="39" t="s">
        <v>2</v>
      </c>
    </row>
    <row r="472" customFormat="false" ht="15" hidden="false" customHeight="false" outlineLevel="0" collapsed="false">
      <c r="A472" s="36" t="s">
        <v>184</v>
      </c>
      <c r="C472" s="48" t="n">
        <f aca="false">IF(F472=F471,C471,IF(F472=(F471+10),C471,(C471+10)))</f>
        <v>1010</v>
      </c>
      <c r="D472" s="38" t="s">
        <v>301</v>
      </c>
      <c r="E472" s="50" t="n">
        <f aca="false">IF(C471=C472,IF(AND(I472&lt;&gt;"M",I472&lt;&gt;"m-up"),E471+10,E471),10)</f>
        <v>70</v>
      </c>
      <c r="F472" s="39" t="n">
        <f aca="false">O472+(N472*60)+(M472*3600)</f>
        <v>72083</v>
      </c>
      <c r="G472" s="39" t="str">
        <f aca="false">CONCATENATE(J472,K472,L472)</f>
        <v>20171114</v>
      </c>
      <c r="H472" s="39" t="n">
        <v>1</v>
      </c>
      <c r="I472" s="39" t="s">
        <v>0</v>
      </c>
      <c r="J472" s="39" t="n">
        <v>2017</v>
      </c>
      <c r="K472" s="39" t="n">
        <v>11</v>
      </c>
      <c r="L472" s="39" t="n">
        <v>14</v>
      </c>
      <c r="M472" s="39" t="n">
        <v>20</v>
      </c>
      <c r="N472" s="39" t="n">
        <v>1</v>
      </c>
      <c r="O472" s="39" t="n">
        <v>23</v>
      </c>
      <c r="P472" s="39" t="n">
        <v>813</v>
      </c>
      <c r="Q472" s="39" t="n">
        <v>1</v>
      </c>
      <c r="R472" s="39" t="s">
        <v>1</v>
      </c>
      <c r="S472" s="39" t="s">
        <v>2</v>
      </c>
    </row>
    <row r="473" customFormat="false" ht="15" hidden="false" customHeight="false" outlineLevel="0" collapsed="false">
      <c r="A473" s="36" t="s">
        <v>184</v>
      </c>
      <c r="C473" s="48" t="n">
        <f aca="false">IF(F473=F472,C472,IF(F473=(F472+10),C472,(C472+10)))</f>
        <v>1010</v>
      </c>
      <c r="D473" s="38" t="s">
        <v>301</v>
      </c>
      <c r="E473" s="50" t="n">
        <f aca="false">IF(C472=C473,IF(AND(I473&lt;&gt;"M",I473&lt;&gt;"m-up"),E472+10,E472),10)</f>
        <v>80</v>
      </c>
      <c r="F473" s="39" t="n">
        <f aca="false">O473+(N473*60)+(M473*3600)</f>
        <v>72083</v>
      </c>
      <c r="G473" s="39" t="str">
        <f aca="false">CONCATENATE(J473,K473,L473)</f>
        <v>20171114</v>
      </c>
      <c r="H473" s="39" t="n">
        <v>1</v>
      </c>
      <c r="I473" s="39" t="s">
        <v>0</v>
      </c>
      <c r="J473" s="39" t="n">
        <v>2017</v>
      </c>
      <c r="K473" s="39" t="n">
        <v>11</v>
      </c>
      <c r="L473" s="39" t="n">
        <v>14</v>
      </c>
      <c r="M473" s="39" t="n">
        <v>20</v>
      </c>
      <c r="N473" s="39" t="n">
        <v>1</v>
      </c>
      <c r="O473" s="39" t="n">
        <v>23</v>
      </c>
      <c r="P473" s="39" t="n">
        <v>827</v>
      </c>
      <c r="Q473" s="39" t="n">
        <v>1</v>
      </c>
      <c r="R473" s="39" t="s">
        <v>1</v>
      </c>
      <c r="S473" s="39" t="s">
        <v>2</v>
      </c>
    </row>
    <row r="474" customFormat="false" ht="15" hidden="false" customHeight="false" outlineLevel="0" collapsed="false">
      <c r="A474" s="36" t="s">
        <v>184</v>
      </c>
      <c r="C474" s="48" t="n">
        <f aca="false">IF(F474=F473,C473,IF(F474=(F473+10),C473,(C473+10)))</f>
        <v>1010</v>
      </c>
      <c r="D474" s="38" t="s">
        <v>301</v>
      </c>
      <c r="E474" s="50" t="n">
        <f aca="false">IF(C473=C474,IF(AND(I474&lt;&gt;"M",I474&lt;&gt;"m-up"),E473+10,E473),10)</f>
        <v>90</v>
      </c>
      <c r="F474" s="39" t="n">
        <f aca="false">O474+(N474*60)+(M474*3600)</f>
        <v>72083</v>
      </c>
      <c r="G474" s="39" t="str">
        <f aca="false">CONCATENATE(J474,K474,L474)</f>
        <v>20171114</v>
      </c>
      <c r="H474" s="39" t="n">
        <v>1</v>
      </c>
      <c r="I474" s="39" t="s">
        <v>0</v>
      </c>
      <c r="J474" s="39" t="n">
        <v>2017</v>
      </c>
      <c r="K474" s="39" t="n">
        <v>11</v>
      </c>
      <c r="L474" s="39" t="n">
        <v>14</v>
      </c>
      <c r="M474" s="39" t="n">
        <v>20</v>
      </c>
      <c r="N474" s="39" t="n">
        <v>1</v>
      </c>
      <c r="O474" s="39" t="n">
        <v>23</v>
      </c>
      <c r="P474" s="39" t="n">
        <v>848</v>
      </c>
      <c r="Q474" s="39" t="n">
        <v>1</v>
      </c>
      <c r="R474" s="39" t="s">
        <v>1</v>
      </c>
      <c r="S474" s="39" t="s">
        <v>2</v>
      </c>
    </row>
    <row r="475" customFormat="false" ht="15" hidden="false" customHeight="false" outlineLevel="0" collapsed="false">
      <c r="A475" s="36" t="s">
        <v>184</v>
      </c>
      <c r="C475" s="48" t="n">
        <f aca="false">IF(F475=F474,C474,IF(F475=(F474+10),C474,(C474+10)))</f>
        <v>1010</v>
      </c>
      <c r="D475" s="38" t="s">
        <v>301</v>
      </c>
      <c r="E475" s="50" t="n">
        <f aca="false">IF(C474=C475,IF(AND(I475&lt;&gt;"M",I475&lt;&gt;"m-up"),E474+10,E474),10)</f>
        <v>100</v>
      </c>
      <c r="F475" s="39" t="n">
        <f aca="false">O475+(N475*60)+(M475*3600)</f>
        <v>72083</v>
      </c>
      <c r="G475" s="39" t="str">
        <f aca="false">CONCATENATE(J475,K475,L475)</f>
        <v>20171114</v>
      </c>
      <c r="H475" s="39" t="n">
        <v>3</v>
      </c>
      <c r="I475" s="39" t="s">
        <v>0</v>
      </c>
      <c r="J475" s="39" t="n">
        <v>2017</v>
      </c>
      <c r="K475" s="39" t="n">
        <v>11</v>
      </c>
      <c r="L475" s="39" t="n">
        <v>14</v>
      </c>
      <c r="M475" s="39" t="n">
        <v>20</v>
      </c>
      <c r="N475" s="39" t="n">
        <v>1</v>
      </c>
      <c r="O475" s="39" t="n">
        <v>23</v>
      </c>
      <c r="P475" s="39" t="n">
        <v>873</v>
      </c>
      <c r="Q475" s="39" t="n">
        <v>1</v>
      </c>
      <c r="R475" s="39" t="s">
        <v>1</v>
      </c>
      <c r="S475" s="39" t="s">
        <v>2</v>
      </c>
    </row>
    <row r="476" customFormat="false" ht="15" hidden="false" customHeight="false" outlineLevel="0" collapsed="false">
      <c r="A476" s="36" t="s">
        <v>184</v>
      </c>
      <c r="C476" s="48" t="n">
        <f aca="false">IF(F476=F475,C475,IF(F476=(F475+10),C475,(C475+10)))</f>
        <v>1020</v>
      </c>
      <c r="D476" s="38" t="s">
        <v>301</v>
      </c>
      <c r="E476" s="50" t="n">
        <v>110</v>
      </c>
      <c r="F476" s="39" t="n">
        <f aca="false">O476+(N476*60)+(M476*3600)</f>
        <v>72084</v>
      </c>
      <c r="G476" s="39" t="str">
        <f aca="false">CONCATENATE(J476,K476,L476)</f>
        <v>20171114</v>
      </c>
      <c r="H476" s="39" t="n">
        <v>1</v>
      </c>
      <c r="I476" s="39" t="s">
        <v>0</v>
      </c>
      <c r="J476" s="39" t="n">
        <v>2017</v>
      </c>
      <c r="K476" s="39" t="n">
        <v>11</v>
      </c>
      <c r="L476" s="39" t="n">
        <v>14</v>
      </c>
      <c r="M476" s="39" t="n">
        <v>20</v>
      </c>
      <c r="N476" s="39" t="n">
        <v>1</v>
      </c>
      <c r="O476" s="39" t="n">
        <v>24</v>
      </c>
      <c r="P476" s="39" t="n">
        <v>105</v>
      </c>
      <c r="Q476" s="39" t="n">
        <v>1</v>
      </c>
      <c r="R476" s="39" t="s">
        <v>1</v>
      </c>
      <c r="S476" s="39" t="s">
        <v>2</v>
      </c>
    </row>
    <row r="477" customFormat="false" ht="15" hidden="false" customHeight="false" outlineLevel="0" collapsed="false">
      <c r="A477" s="36" t="s">
        <v>184</v>
      </c>
      <c r="C477" s="48" t="n">
        <f aca="false">IF(F477=F476,C476,IF(F477=(F476+10),C476,(C476+10)))</f>
        <v>1020</v>
      </c>
      <c r="D477" s="38" t="s">
        <v>301</v>
      </c>
      <c r="E477" s="50" t="n">
        <f aca="false">IF(C476=C477,IF(AND(I477&lt;&gt;"M",I477&lt;&gt;"m-up"),E476+10,E476),10)</f>
        <v>120</v>
      </c>
      <c r="F477" s="39" t="n">
        <f aca="false">O477+(N477*60)+(M477*3600)</f>
        <v>72084</v>
      </c>
      <c r="G477" s="39" t="str">
        <f aca="false">CONCATENATE(J477,K477,L477)</f>
        <v>20171114</v>
      </c>
      <c r="H477" s="39" t="n">
        <v>2</v>
      </c>
      <c r="I477" s="39" t="s">
        <v>0</v>
      </c>
      <c r="J477" s="39" t="n">
        <v>2017</v>
      </c>
      <c r="K477" s="39" t="n">
        <v>11</v>
      </c>
      <c r="L477" s="39" t="n">
        <v>14</v>
      </c>
      <c r="M477" s="39" t="n">
        <v>20</v>
      </c>
      <c r="N477" s="39" t="n">
        <v>1</v>
      </c>
      <c r="O477" s="39" t="n">
        <v>24</v>
      </c>
      <c r="P477" s="39" t="n">
        <v>169</v>
      </c>
      <c r="Q477" s="39" t="n">
        <v>1</v>
      </c>
      <c r="R477" s="39" t="s">
        <v>1</v>
      </c>
      <c r="S477" s="39" t="s">
        <v>2</v>
      </c>
    </row>
    <row r="478" customFormat="false" ht="15" hidden="false" customHeight="false" outlineLevel="0" collapsed="false">
      <c r="A478" s="36" t="s">
        <v>184</v>
      </c>
      <c r="C478" s="48" t="n">
        <f aca="false">IF(F478=F477,C477,IF(F478=(F477+10),C477,(C477+10)))</f>
        <v>1020</v>
      </c>
      <c r="D478" s="38" t="s">
        <v>301</v>
      </c>
      <c r="E478" s="50" t="n">
        <f aca="false">IF(C477=C478,IF(AND(I478&lt;&gt;"M",I478&lt;&gt;"m-up"),E477+10,E477),10)</f>
        <v>130</v>
      </c>
      <c r="F478" s="39" t="n">
        <f aca="false">O478+(N478*60)+(M478*3600)</f>
        <v>72084</v>
      </c>
      <c r="G478" s="39" t="str">
        <f aca="false">CONCATENATE(J478,K478,L478)</f>
        <v>20171114</v>
      </c>
      <c r="H478" s="39" t="n">
        <v>1</v>
      </c>
      <c r="I478" s="39" t="s">
        <v>0</v>
      </c>
      <c r="J478" s="39" t="n">
        <v>2017</v>
      </c>
      <c r="K478" s="39" t="n">
        <v>11</v>
      </c>
      <c r="L478" s="39" t="n">
        <v>14</v>
      </c>
      <c r="M478" s="39" t="n">
        <v>20</v>
      </c>
      <c r="N478" s="39" t="n">
        <v>1</v>
      </c>
      <c r="O478" s="39" t="n">
        <v>24</v>
      </c>
      <c r="P478" s="39" t="n">
        <v>202</v>
      </c>
      <c r="Q478" s="39" t="n">
        <v>1</v>
      </c>
      <c r="R478" s="39" t="s">
        <v>1</v>
      </c>
      <c r="S478" s="39" t="s">
        <v>2</v>
      </c>
    </row>
    <row r="479" customFormat="false" ht="15" hidden="false" customHeight="false" outlineLevel="0" collapsed="false">
      <c r="A479" s="36" t="s">
        <v>184</v>
      </c>
      <c r="C479" s="48" t="n">
        <f aca="false">IF(F479=F478,C478,IF(F479=(F478+10),C478,(C478+10)))</f>
        <v>1020</v>
      </c>
      <c r="D479" s="38" t="s">
        <v>301</v>
      </c>
      <c r="E479" s="50" t="n">
        <f aca="false">IF(C478=C479,IF(AND(I479&lt;&gt;"M",I479&lt;&gt;"m-up"),E478+10,E478),10)</f>
        <v>140</v>
      </c>
      <c r="F479" s="39" t="n">
        <f aca="false">O479+(N479*60)+(M479*3600)</f>
        <v>72084</v>
      </c>
      <c r="G479" s="39" t="str">
        <f aca="false">CONCATENATE(J479,K479,L479)</f>
        <v>20171114</v>
      </c>
      <c r="H479" s="39" t="n">
        <v>1</v>
      </c>
      <c r="I479" s="39" t="s">
        <v>0</v>
      </c>
      <c r="J479" s="39" t="n">
        <v>2017</v>
      </c>
      <c r="K479" s="39" t="n">
        <v>11</v>
      </c>
      <c r="L479" s="39" t="n">
        <v>14</v>
      </c>
      <c r="M479" s="39" t="n">
        <v>20</v>
      </c>
      <c r="N479" s="39" t="n">
        <v>1</v>
      </c>
      <c r="O479" s="39" t="n">
        <v>24</v>
      </c>
      <c r="P479" s="39" t="n">
        <v>210</v>
      </c>
      <c r="Q479" s="39" t="n">
        <v>1</v>
      </c>
      <c r="R479" s="39" t="s">
        <v>1</v>
      </c>
      <c r="S479" s="39" t="s">
        <v>2</v>
      </c>
    </row>
    <row r="480" customFormat="false" ht="15" hidden="false" customHeight="false" outlineLevel="0" collapsed="false">
      <c r="A480" s="36" t="s">
        <v>184</v>
      </c>
      <c r="C480" s="48" t="n">
        <f aca="false">IF(F480=F479,C479,IF(F480=(F479+10),C479,(C479+10)))</f>
        <v>1020</v>
      </c>
      <c r="D480" s="38" t="s">
        <v>301</v>
      </c>
      <c r="E480" s="50" t="n">
        <f aca="false">IF(C479=C480,IF(AND(I480&lt;&gt;"M",I480&lt;&gt;"m-up"),E479+10,E479),10)</f>
        <v>150</v>
      </c>
      <c r="F480" s="39" t="n">
        <f aca="false">O480+(N480*60)+(M480*3600)</f>
        <v>72084</v>
      </c>
      <c r="G480" s="39" t="str">
        <f aca="false">CONCATENATE(J480,K480,L480)</f>
        <v>20171114</v>
      </c>
      <c r="H480" s="39" t="n">
        <v>3</v>
      </c>
      <c r="I480" s="39" t="s">
        <v>0</v>
      </c>
      <c r="J480" s="39" t="n">
        <v>2017</v>
      </c>
      <c r="K480" s="39" t="n">
        <v>11</v>
      </c>
      <c r="L480" s="39" t="n">
        <v>14</v>
      </c>
      <c r="M480" s="39" t="n">
        <v>20</v>
      </c>
      <c r="N480" s="39" t="n">
        <v>1</v>
      </c>
      <c r="O480" s="39" t="n">
        <v>24</v>
      </c>
      <c r="P480" s="39" t="n">
        <v>279</v>
      </c>
      <c r="Q480" s="39" t="n">
        <v>1</v>
      </c>
      <c r="R480" s="39" t="s">
        <v>1</v>
      </c>
      <c r="S480" s="39" t="s">
        <v>2</v>
      </c>
    </row>
    <row r="481" customFormat="false" ht="15" hidden="false" customHeight="false" outlineLevel="0" collapsed="false">
      <c r="A481" s="36" t="s">
        <v>184</v>
      </c>
      <c r="C481" s="48" t="n">
        <f aca="false">IF(F481=F480,C480,IF(F481=(F480+10),C480,(C480+10)))</f>
        <v>1030</v>
      </c>
      <c r="D481" s="79" t="s">
        <v>302</v>
      </c>
      <c r="E481" s="50" t="n">
        <f aca="false">IF(C480=C481,IF(AND(I481&lt;&gt;"M",I481&lt;&gt;"m-up"),E480+10,E480),10)</f>
        <v>10</v>
      </c>
      <c r="F481" s="52" t="n">
        <f aca="false">O481+(N481*60)+(M481*3600)</f>
        <v>72170</v>
      </c>
      <c r="G481" s="52" t="str">
        <f aca="false">CONCATENATE(J481,K481,L481)</f>
        <v>20171114</v>
      </c>
      <c r="H481" s="52" t="n">
        <v>3</v>
      </c>
      <c r="I481" s="52" t="s">
        <v>0</v>
      </c>
      <c r="J481" s="52" t="n">
        <v>2017</v>
      </c>
      <c r="K481" s="52" t="n">
        <v>11</v>
      </c>
      <c r="L481" s="52" t="n">
        <v>14</v>
      </c>
      <c r="M481" s="52" t="n">
        <v>20</v>
      </c>
      <c r="N481" s="52" t="n">
        <v>2</v>
      </c>
      <c r="O481" s="52" t="n">
        <v>50</v>
      </c>
      <c r="P481" s="52" t="n">
        <v>47</v>
      </c>
      <c r="Q481" s="52" t="n">
        <v>1</v>
      </c>
      <c r="R481" s="52" t="s">
        <v>1</v>
      </c>
      <c r="S481" s="52" t="s">
        <v>2</v>
      </c>
      <c r="T481" s="52"/>
      <c r="U481" s="53"/>
    </row>
    <row r="482" customFormat="false" ht="15" hidden="false" customHeight="false" outlineLevel="0" collapsed="false">
      <c r="A482" s="36" t="s">
        <v>184</v>
      </c>
      <c r="C482" s="48" t="n">
        <f aca="false">IF(F482=F481,C481,IF(F482=(F481+10),C481,(C481+10)))</f>
        <v>1040</v>
      </c>
      <c r="D482" s="79" t="s">
        <v>303</v>
      </c>
      <c r="E482" s="50" t="n">
        <f aca="false">IF(C481=C482,IF(AND(I482&lt;&gt;"M",I482&lt;&gt;"m-up"),E481+10,E481),10)</f>
        <v>10</v>
      </c>
      <c r="F482" s="52" t="n">
        <f aca="false">O482+(N482*60)+(M482*3600)</f>
        <v>72188</v>
      </c>
      <c r="G482" s="52" t="str">
        <f aca="false">CONCATENATE(J482,K482,L482)</f>
        <v>20171114</v>
      </c>
      <c r="H482" s="52" t="n">
        <v>7</v>
      </c>
      <c r="I482" s="52" t="s">
        <v>0</v>
      </c>
      <c r="J482" s="52" t="n">
        <v>2017</v>
      </c>
      <c r="K482" s="52" t="n">
        <v>11</v>
      </c>
      <c r="L482" s="52" t="n">
        <v>14</v>
      </c>
      <c r="M482" s="52" t="n">
        <v>20</v>
      </c>
      <c r="N482" s="52" t="n">
        <v>3</v>
      </c>
      <c r="O482" s="52" t="n">
        <v>8</v>
      </c>
      <c r="P482" s="52" t="n">
        <v>743</v>
      </c>
      <c r="Q482" s="52" t="n">
        <v>1</v>
      </c>
      <c r="R482" s="52" t="s">
        <v>1</v>
      </c>
      <c r="S482" s="52" t="s">
        <v>2</v>
      </c>
      <c r="T482" s="52"/>
      <c r="U482" s="103"/>
    </row>
    <row r="483" customFormat="false" ht="15" hidden="false" customHeight="false" outlineLevel="0" collapsed="false">
      <c r="A483" s="36" t="s">
        <v>184</v>
      </c>
      <c r="C483" s="48" t="n">
        <f aca="false">IF(F483=F482,C482,IF(F483=(F482+10),C482,(C482+10)))</f>
        <v>1040</v>
      </c>
      <c r="D483" s="38" t="s">
        <v>303</v>
      </c>
      <c r="E483" s="50" t="n">
        <f aca="false">IF(C482=C483,IF(AND(I483&lt;&gt;"M",I483&lt;&gt;"m-up"),E482+10,E482),10)</f>
        <v>20</v>
      </c>
      <c r="F483" s="39" t="n">
        <f aca="false">O483+(N483*60)+(M483*3600)</f>
        <v>72188</v>
      </c>
      <c r="G483" s="39" t="str">
        <f aca="false">CONCATENATE(J483,K483,L483)</f>
        <v>20171114</v>
      </c>
      <c r="H483" s="39" t="n">
        <v>8</v>
      </c>
      <c r="I483" s="39" t="s">
        <v>0</v>
      </c>
      <c r="J483" s="39" t="n">
        <v>2017</v>
      </c>
      <c r="K483" s="39" t="n">
        <v>11</v>
      </c>
      <c r="L483" s="39" t="n">
        <v>14</v>
      </c>
      <c r="M483" s="39" t="n">
        <v>20</v>
      </c>
      <c r="N483" s="39" t="n">
        <v>3</v>
      </c>
      <c r="O483" s="39" t="n">
        <v>8</v>
      </c>
      <c r="P483" s="39" t="n">
        <v>795</v>
      </c>
      <c r="Q483" s="39" t="n">
        <v>1</v>
      </c>
      <c r="R483" s="39" t="s">
        <v>1</v>
      </c>
      <c r="S483" s="39" t="s">
        <v>2</v>
      </c>
    </row>
    <row r="484" customFormat="false" ht="15" hidden="false" customHeight="false" outlineLevel="0" collapsed="false">
      <c r="A484" s="36" t="s">
        <v>184</v>
      </c>
      <c r="C484" s="48" t="n">
        <f aca="false">IF(F484=F483,C483,IF(F484=(F483+10),C483,(C483+10)))</f>
        <v>1040</v>
      </c>
      <c r="D484" s="38" t="s">
        <v>303</v>
      </c>
      <c r="E484" s="50" t="n">
        <f aca="false">IF(C483=C484,IF(AND(I484&lt;&gt;"M",I484&lt;&gt;"m-up"),E483+10,E483),10)</f>
        <v>30</v>
      </c>
      <c r="F484" s="39" t="n">
        <f aca="false">O484+(N484*60)+(M484*3600)</f>
        <v>72188</v>
      </c>
      <c r="G484" s="39" t="str">
        <f aca="false">CONCATENATE(J484,K484,L484)</f>
        <v>20171114</v>
      </c>
      <c r="H484" s="39" t="n">
        <v>7</v>
      </c>
      <c r="I484" s="39" t="s">
        <v>0</v>
      </c>
      <c r="J484" s="39" t="n">
        <v>2017</v>
      </c>
      <c r="K484" s="39" t="n">
        <v>11</v>
      </c>
      <c r="L484" s="39" t="n">
        <v>14</v>
      </c>
      <c r="M484" s="39" t="n">
        <v>20</v>
      </c>
      <c r="N484" s="39" t="n">
        <v>3</v>
      </c>
      <c r="O484" s="39" t="n">
        <v>8</v>
      </c>
      <c r="P484" s="39" t="n">
        <v>927</v>
      </c>
      <c r="Q484" s="39" t="n">
        <v>1</v>
      </c>
      <c r="R484" s="39" t="s">
        <v>1</v>
      </c>
      <c r="S484" s="39" t="s">
        <v>2</v>
      </c>
    </row>
    <row r="485" customFormat="false" ht="15" hidden="false" customHeight="false" outlineLevel="0" collapsed="false">
      <c r="A485" s="36" t="s">
        <v>184</v>
      </c>
      <c r="C485" s="48" t="n">
        <f aca="false">IF(F485=F484,C484,IF(F485=(F484+10),C484,(C484+10)))</f>
        <v>1050</v>
      </c>
      <c r="D485" s="38" t="s">
        <v>303</v>
      </c>
      <c r="E485" s="50" t="n">
        <v>40</v>
      </c>
      <c r="F485" s="39" t="n">
        <f aca="false">O485+(N485*60)+(M485*3600)</f>
        <v>72189</v>
      </c>
      <c r="G485" s="39" t="str">
        <f aca="false">CONCATENATE(J485,K485,L485)</f>
        <v>20171114</v>
      </c>
      <c r="H485" s="39" t="n">
        <v>91</v>
      </c>
      <c r="I485" s="39" t="s">
        <v>0</v>
      </c>
      <c r="J485" s="39" t="n">
        <v>2017</v>
      </c>
      <c r="K485" s="39" t="n">
        <v>11</v>
      </c>
      <c r="L485" s="39" t="n">
        <v>14</v>
      </c>
      <c r="M485" s="39" t="n">
        <v>20</v>
      </c>
      <c r="N485" s="39" t="n">
        <v>3</v>
      </c>
      <c r="O485" s="39" t="n">
        <v>9</v>
      </c>
      <c r="P485" s="39" t="n">
        <v>25</v>
      </c>
      <c r="Q485" s="39" t="n">
        <v>1</v>
      </c>
      <c r="R485" s="39" t="s">
        <v>1</v>
      </c>
      <c r="S485" s="39" t="s">
        <v>2</v>
      </c>
    </row>
    <row r="486" customFormat="false" ht="15" hidden="false" customHeight="false" outlineLevel="0" collapsed="false">
      <c r="A486" s="36" t="s">
        <v>184</v>
      </c>
      <c r="C486" s="48" t="n">
        <f aca="false">IF(F486=F485,C485,IF(F486=(F485+10),C485,(C485+10)))</f>
        <v>1060</v>
      </c>
      <c r="D486" s="79" t="s">
        <v>304</v>
      </c>
      <c r="E486" s="50" t="n">
        <f aca="false">IF(C485=C486,IF(AND(I486&lt;&gt;"M",I486&lt;&gt;"m-up"),E485+10,E485),10)</f>
        <v>10</v>
      </c>
      <c r="F486" s="52" t="n">
        <f aca="false">O486+(N486*60)+(M486*3600)</f>
        <v>72211</v>
      </c>
      <c r="G486" s="52" t="str">
        <f aca="false">CONCATENATE(J486,K486,L486)</f>
        <v>20171114</v>
      </c>
      <c r="H486" s="52" t="n">
        <v>439</v>
      </c>
      <c r="I486" s="52" t="s">
        <v>0</v>
      </c>
      <c r="J486" s="52" t="n">
        <v>2017</v>
      </c>
      <c r="K486" s="52" t="n">
        <v>11</v>
      </c>
      <c r="L486" s="52" t="n">
        <v>14</v>
      </c>
      <c r="M486" s="52" t="n">
        <v>20</v>
      </c>
      <c r="N486" s="52" t="n">
        <v>3</v>
      </c>
      <c r="O486" s="52" t="n">
        <v>31</v>
      </c>
      <c r="P486" s="52" t="n">
        <v>811</v>
      </c>
      <c r="Q486" s="52" t="n">
        <v>1</v>
      </c>
      <c r="R486" s="52" t="s">
        <v>1</v>
      </c>
      <c r="S486" s="52" t="s">
        <v>2</v>
      </c>
      <c r="T486" s="52"/>
      <c r="U486" s="53" t="s">
        <v>48</v>
      </c>
    </row>
    <row r="487" customFormat="false" ht="15" hidden="false" customHeight="false" outlineLevel="0" collapsed="false">
      <c r="A487" s="36" t="s">
        <v>184</v>
      </c>
      <c r="C487" s="48" t="n">
        <f aca="false">IF(F487=F486,C486,IF(F487=(F486+10),C486,(C486+10)))</f>
        <v>1070</v>
      </c>
      <c r="D487" s="79" t="s">
        <v>305</v>
      </c>
      <c r="E487" s="50" t="n">
        <f aca="false">IF(C486=C487,IF(AND(I487&lt;&gt;"M",I487&lt;&gt;"m-up"),E486+10,E486),10)</f>
        <v>10</v>
      </c>
      <c r="F487" s="52" t="n">
        <f aca="false">O487+(N487*60)+(M487*3600)</f>
        <v>72313</v>
      </c>
      <c r="G487" s="52" t="str">
        <f aca="false">CONCATENATE(J487,K487,L487)</f>
        <v>20171114</v>
      </c>
      <c r="H487" s="52" t="n">
        <v>4</v>
      </c>
      <c r="I487" s="52" t="s">
        <v>0</v>
      </c>
      <c r="J487" s="52" t="n">
        <v>2017</v>
      </c>
      <c r="K487" s="52" t="n">
        <v>11</v>
      </c>
      <c r="L487" s="52" t="n">
        <v>14</v>
      </c>
      <c r="M487" s="52" t="n">
        <v>20</v>
      </c>
      <c r="N487" s="52" t="n">
        <v>5</v>
      </c>
      <c r="O487" s="52" t="n">
        <v>13</v>
      </c>
      <c r="P487" s="52" t="n">
        <v>543</v>
      </c>
      <c r="Q487" s="52" t="n">
        <v>1</v>
      </c>
      <c r="R487" s="52" t="s">
        <v>1</v>
      </c>
      <c r="S487" s="52" t="s">
        <v>2</v>
      </c>
      <c r="T487" s="52"/>
      <c r="U487" s="53"/>
    </row>
    <row r="488" customFormat="false" ht="15" hidden="false" customHeight="false" outlineLevel="0" collapsed="false">
      <c r="A488" s="36" t="s">
        <v>184</v>
      </c>
      <c r="C488" s="48" t="n">
        <f aca="false">IF(F488=F487,C487,IF(F488=(F487+10),C487,(C487+10)))</f>
        <v>1070</v>
      </c>
      <c r="D488" s="38" t="s">
        <v>305</v>
      </c>
      <c r="E488" s="50" t="n">
        <f aca="false">IF(C487=C488,IF(AND(I488&lt;&gt;"M",I488&lt;&gt;"m-up"),E487+10,E487),10)</f>
        <v>20</v>
      </c>
      <c r="F488" s="39" t="n">
        <f aca="false">O488+(N488*60)+(M488*3600)</f>
        <v>72313</v>
      </c>
      <c r="G488" s="39" t="str">
        <f aca="false">CONCATENATE(J488,K488,L488)</f>
        <v>20171114</v>
      </c>
      <c r="H488" s="39" t="n">
        <v>1</v>
      </c>
      <c r="I488" s="39" t="s">
        <v>0</v>
      </c>
      <c r="J488" s="39" t="n">
        <v>2017</v>
      </c>
      <c r="K488" s="39" t="n">
        <v>11</v>
      </c>
      <c r="L488" s="39" t="n">
        <v>14</v>
      </c>
      <c r="M488" s="39" t="n">
        <v>20</v>
      </c>
      <c r="N488" s="39" t="n">
        <v>5</v>
      </c>
      <c r="O488" s="39" t="n">
        <v>13</v>
      </c>
      <c r="P488" s="39" t="n">
        <v>562</v>
      </c>
      <c r="Q488" s="39" t="n">
        <v>1</v>
      </c>
      <c r="R488" s="39" t="s">
        <v>1</v>
      </c>
      <c r="S488" s="39" t="s">
        <v>2</v>
      </c>
    </row>
    <row r="489" customFormat="false" ht="15" hidden="false" customHeight="false" outlineLevel="0" collapsed="false">
      <c r="A489" s="36" t="s">
        <v>184</v>
      </c>
      <c r="C489" s="48" t="n">
        <f aca="false">IF(F489=F488,C488,IF(F489=(F488+10),C488,(C488+10)))</f>
        <v>1070</v>
      </c>
      <c r="D489" s="38" t="s">
        <v>305</v>
      </c>
      <c r="E489" s="50" t="n">
        <f aca="false">IF(C488=C489,IF(AND(I489&lt;&gt;"M",I489&lt;&gt;"m-up"),E488+10,E488),10)</f>
        <v>30</v>
      </c>
      <c r="F489" s="78" t="n">
        <f aca="false">O489+(N489*60)+(M489*3600)</f>
        <v>72313</v>
      </c>
      <c r="G489" s="82" t="str">
        <f aca="false">CONCATENATE(J489,K489,L489)</f>
        <v>20171114</v>
      </c>
      <c r="H489" s="82" t="n">
        <v>1</v>
      </c>
      <c r="I489" s="82" t="s">
        <v>0</v>
      </c>
      <c r="J489" s="82" t="n">
        <v>2017</v>
      </c>
      <c r="K489" s="82" t="n">
        <v>11</v>
      </c>
      <c r="L489" s="82" t="n">
        <v>14</v>
      </c>
      <c r="M489" s="82" t="n">
        <v>20</v>
      </c>
      <c r="N489" s="82" t="n">
        <v>5</v>
      </c>
      <c r="O489" s="82" t="n">
        <v>13</v>
      </c>
      <c r="P489" s="82" t="n">
        <v>575</v>
      </c>
      <c r="Q489" s="82" t="n">
        <v>1</v>
      </c>
      <c r="R489" s="82" t="s">
        <v>1</v>
      </c>
      <c r="S489" s="82" t="s">
        <v>2</v>
      </c>
      <c r="T489" s="82"/>
      <c r="U489" s="98" t="s">
        <v>306</v>
      </c>
      <c r="V489" s="40" t="s">
        <v>307</v>
      </c>
      <c r="W489" s="99" t="n">
        <v>-26.2073</v>
      </c>
      <c r="X489" s="99" t="n">
        <v>28.08</v>
      </c>
      <c r="Y489" s="40" t="n">
        <v>-16</v>
      </c>
    </row>
    <row r="490" customFormat="false" ht="15" hidden="false" customHeight="false" outlineLevel="0" collapsed="false">
      <c r="A490" s="36" t="s">
        <v>184</v>
      </c>
      <c r="C490" s="48" t="n">
        <f aca="false">IF(F490=F489,C489,IF(F490=(F489+10),C489,(C489+10)))</f>
        <v>1070</v>
      </c>
      <c r="D490" s="38" t="s">
        <v>305</v>
      </c>
      <c r="E490" s="50" t="n">
        <f aca="false">IF(C489=C490,IF(AND(I490&lt;&gt;"M",I490&lt;&gt;"m-up"),E489+10,E489),10)</f>
        <v>40</v>
      </c>
      <c r="F490" s="39" t="n">
        <f aca="false">O490+(N490*60)+(M490*3600)</f>
        <v>72313</v>
      </c>
      <c r="G490" s="39" t="str">
        <f aca="false">CONCATENATE(J490,K490,L490)</f>
        <v>20171114</v>
      </c>
      <c r="H490" s="39" t="n">
        <v>2</v>
      </c>
      <c r="I490" s="39" t="s">
        <v>0</v>
      </c>
      <c r="J490" s="39" t="n">
        <v>2017</v>
      </c>
      <c r="K490" s="39" t="n">
        <v>11</v>
      </c>
      <c r="L490" s="39" t="n">
        <v>14</v>
      </c>
      <c r="M490" s="39" t="n">
        <v>20</v>
      </c>
      <c r="N490" s="39" t="n">
        <v>5</v>
      </c>
      <c r="O490" s="39" t="n">
        <v>13</v>
      </c>
      <c r="P490" s="39" t="n">
        <v>586</v>
      </c>
      <c r="Q490" s="39" t="n">
        <v>1</v>
      </c>
      <c r="R490" s="39" t="s">
        <v>1</v>
      </c>
      <c r="S490" s="39" t="s">
        <v>2</v>
      </c>
      <c r="U490" s="40" t="s">
        <v>308</v>
      </c>
    </row>
    <row r="491" customFormat="false" ht="15" hidden="false" customHeight="false" outlineLevel="0" collapsed="false">
      <c r="A491" s="36" t="s">
        <v>184</v>
      </c>
      <c r="C491" s="48" t="n">
        <f aca="false">IF(F491=F490,C490,IF(F491=(F490+10),C490,(C490+10)))</f>
        <v>1070</v>
      </c>
      <c r="D491" s="38" t="s">
        <v>305</v>
      </c>
      <c r="E491" s="50" t="n">
        <f aca="false">IF(C490=C491,IF(AND(I491&lt;&gt;"M",I491&lt;&gt;"m-up"),E490+10,E490),10)</f>
        <v>50</v>
      </c>
      <c r="F491" s="39" t="n">
        <f aca="false">O491+(N491*60)+(M491*3600)</f>
        <v>72313</v>
      </c>
      <c r="G491" s="39" t="str">
        <f aca="false">CONCATENATE(J491,K491,L491)</f>
        <v>20171114</v>
      </c>
      <c r="H491" s="39" t="n">
        <v>1</v>
      </c>
      <c r="I491" s="39" t="s">
        <v>0</v>
      </c>
      <c r="J491" s="39" t="n">
        <v>2017</v>
      </c>
      <c r="K491" s="39" t="n">
        <v>11</v>
      </c>
      <c r="L491" s="39" t="n">
        <v>14</v>
      </c>
      <c r="M491" s="39" t="n">
        <v>20</v>
      </c>
      <c r="N491" s="39" t="n">
        <v>5</v>
      </c>
      <c r="O491" s="39" t="n">
        <v>13</v>
      </c>
      <c r="P491" s="39" t="n">
        <v>603</v>
      </c>
      <c r="Q491" s="39" t="n">
        <v>1</v>
      </c>
      <c r="R491" s="39" t="s">
        <v>1</v>
      </c>
      <c r="S491" s="39" t="s">
        <v>2</v>
      </c>
    </row>
    <row r="492" customFormat="false" ht="15" hidden="false" customHeight="false" outlineLevel="0" collapsed="false">
      <c r="A492" s="36" t="s">
        <v>184</v>
      </c>
      <c r="C492" s="48" t="n">
        <f aca="false">IF(F492=F491,C491,IF(F492=(F491+10),C491,(C491+10)))</f>
        <v>1070</v>
      </c>
      <c r="D492" s="38" t="s">
        <v>305</v>
      </c>
      <c r="E492" s="50" t="n">
        <f aca="false">IF(C491=C492,IF(AND(I492&lt;&gt;"M",I492&lt;&gt;"m-up"),E491+10,E491),10)</f>
        <v>60</v>
      </c>
      <c r="F492" s="102" t="n">
        <f aca="false">O492+(N492*60)+(M492*3600)</f>
        <v>72313</v>
      </c>
      <c r="G492" s="39" t="str">
        <f aca="false">CONCATENATE(J492,K492,L492)</f>
        <v>20171114</v>
      </c>
      <c r="H492" s="39" t="n">
        <v>11</v>
      </c>
      <c r="I492" s="39" t="s">
        <v>0</v>
      </c>
      <c r="J492" s="39" t="n">
        <v>2017</v>
      </c>
      <c r="K492" s="39" t="n">
        <v>11</v>
      </c>
      <c r="L492" s="39" t="n">
        <v>14</v>
      </c>
      <c r="M492" s="39" t="n">
        <v>20</v>
      </c>
      <c r="N492" s="39" t="n">
        <v>5</v>
      </c>
      <c r="O492" s="39" t="n">
        <v>13</v>
      </c>
      <c r="P492" s="39" t="n">
        <v>643</v>
      </c>
      <c r="Q492" s="39" t="n">
        <v>2</v>
      </c>
      <c r="R492" s="39" t="s">
        <v>1</v>
      </c>
      <c r="S492" s="39" t="s">
        <v>2</v>
      </c>
      <c r="U492" s="89" t="s">
        <v>309</v>
      </c>
    </row>
    <row r="493" customFormat="false" ht="15" hidden="false" customHeight="false" outlineLevel="0" collapsed="false">
      <c r="A493" s="36" t="s">
        <v>184</v>
      </c>
      <c r="C493" s="48" t="n">
        <f aca="false">IF(F493=F492,C492,IF(F493=(F492+10),C492,(C492+10)))</f>
        <v>1070</v>
      </c>
      <c r="D493" s="38" t="s">
        <v>305</v>
      </c>
      <c r="E493" s="50" t="n">
        <f aca="false">IF(C492=C493,IF(AND(I493&lt;&gt;"M",I493&lt;&gt;"m-up"),E492+10,E492),10)</f>
        <v>70</v>
      </c>
      <c r="F493" s="39" t="n">
        <f aca="false">O493+(N493*60)+(M493*3600)</f>
        <v>72313</v>
      </c>
      <c r="G493" s="39" t="str">
        <f aca="false">CONCATENATE(J493,K493,L493)</f>
        <v>20171114</v>
      </c>
      <c r="H493" s="39" t="n">
        <v>5</v>
      </c>
      <c r="I493" s="39" t="s">
        <v>0</v>
      </c>
      <c r="J493" s="39" t="n">
        <v>2017</v>
      </c>
      <c r="K493" s="39" t="n">
        <v>11</v>
      </c>
      <c r="L493" s="39" t="n">
        <v>14</v>
      </c>
      <c r="M493" s="39" t="n">
        <v>20</v>
      </c>
      <c r="N493" s="39" t="n">
        <v>5</v>
      </c>
      <c r="O493" s="39" t="n">
        <v>13</v>
      </c>
      <c r="P493" s="39" t="n">
        <v>669</v>
      </c>
      <c r="Q493" s="39" t="n">
        <v>2</v>
      </c>
      <c r="R493" s="39" t="s">
        <v>1</v>
      </c>
      <c r="S493" s="39" t="s">
        <v>2</v>
      </c>
      <c r="U493" s="40" t="s">
        <v>309</v>
      </c>
    </row>
    <row r="494" customFormat="false" ht="15" hidden="false" customHeight="false" outlineLevel="0" collapsed="false">
      <c r="A494" s="36" t="s">
        <v>184</v>
      </c>
      <c r="C494" s="48" t="n">
        <f aca="false">IF(F494=F493,C493,IF(F494=(F493+10),C493,(C493+10)))</f>
        <v>1070</v>
      </c>
      <c r="D494" s="38" t="s">
        <v>305</v>
      </c>
      <c r="E494" s="50" t="n">
        <f aca="false">IF(C493=C494,IF(AND(I494&lt;&gt;"M",I494&lt;&gt;"m-up"),E493+10,E493),10)</f>
        <v>80</v>
      </c>
      <c r="F494" s="39" t="n">
        <f aca="false">O494+(N494*60)+(M494*3600)</f>
        <v>72313</v>
      </c>
      <c r="G494" s="39" t="str">
        <f aca="false">CONCATENATE(J494,K494,L494)</f>
        <v>20171114</v>
      </c>
      <c r="H494" s="39" t="n">
        <v>2</v>
      </c>
      <c r="I494" s="39" t="s">
        <v>0</v>
      </c>
      <c r="J494" s="39" t="n">
        <v>2017</v>
      </c>
      <c r="K494" s="39" t="n">
        <v>11</v>
      </c>
      <c r="L494" s="39" t="n">
        <v>14</v>
      </c>
      <c r="M494" s="39" t="n">
        <v>20</v>
      </c>
      <c r="N494" s="39" t="n">
        <v>5</v>
      </c>
      <c r="O494" s="39" t="n">
        <v>13</v>
      </c>
      <c r="P494" s="39" t="n">
        <v>680</v>
      </c>
      <c r="Q494" s="39" t="n">
        <v>1</v>
      </c>
      <c r="R494" s="39" t="s">
        <v>1</v>
      </c>
      <c r="S494" s="39" t="s">
        <v>2</v>
      </c>
    </row>
    <row r="495" customFormat="false" ht="15" hidden="false" customHeight="false" outlineLevel="0" collapsed="false">
      <c r="A495" s="36" t="s">
        <v>184</v>
      </c>
      <c r="C495" s="48" t="n">
        <f aca="false">IF(F495=F494,C494,IF(F495=(F494+10),C494,(C494+10)))</f>
        <v>1070</v>
      </c>
      <c r="D495" s="38" t="s">
        <v>305</v>
      </c>
      <c r="E495" s="50" t="n">
        <f aca="false">IF(C494=C495,IF(AND(I495&lt;&gt;"M",I495&lt;&gt;"m-up"),E494+10,E494),10)</f>
        <v>90</v>
      </c>
      <c r="F495" s="39" t="n">
        <f aca="false">O495+(N495*60)+(M495*3600)</f>
        <v>72313</v>
      </c>
      <c r="G495" s="39" t="str">
        <f aca="false">CONCATENATE(J495,K495,L495)</f>
        <v>20171114</v>
      </c>
      <c r="H495" s="39" t="n">
        <v>3</v>
      </c>
      <c r="I495" s="39" t="s">
        <v>0</v>
      </c>
      <c r="J495" s="39" t="n">
        <v>2017</v>
      </c>
      <c r="K495" s="39" t="n">
        <v>11</v>
      </c>
      <c r="L495" s="39" t="n">
        <v>14</v>
      </c>
      <c r="M495" s="39" t="n">
        <v>20</v>
      </c>
      <c r="N495" s="39" t="n">
        <v>5</v>
      </c>
      <c r="O495" s="39" t="n">
        <v>13</v>
      </c>
      <c r="P495" s="39" t="n">
        <v>735</v>
      </c>
      <c r="Q495" s="39" t="n">
        <v>1</v>
      </c>
      <c r="R495" s="39" t="s">
        <v>1</v>
      </c>
      <c r="S495" s="39" t="s">
        <v>2</v>
      </c>
    </row>
    <row r="496" customFormat="false" ht="15" hidden="false" customHeight="false" outlineLevel="0" collapsed="false">
      <c r="A496" s="36" t="s">
        <v>184</v>
      </c>
      <c r="C496" s="48" t="n">
        <f aca="false">IF(F496=F495,C495,IF(F496=(F495+10),C495,(C495+10)))</f>
        <v>1070</v>
      </c>
      <c r="D496" s="38" t="s">
        <v>305</v>
      </c>
      <c r="E496" s="50" t="n">
        <f aca="false">IF(C495=C496,IF(AND(I496&lt;&gt;"M",I496&lt;&gt;"m-up"),E495+10,E495),10)</f>
        <v>100</v>
      </c>
      <c r="F496" s="39" t="n">
        <f aca="false">O496+(N496*60)+(M496*3600)</f>
        <v>72313</v>
      </c>
      <c r="G496" s="39" t="str">
        <f aca="false">CONCATENATE(J496,K496,L496)</f>
        <v>20171114</v>
      </c>
      <c r="H496" s="39" t="n">
        <v>1</v>
      </c>
      <c r="I496" s="39" t="s">
        <v>0</v>
      </c>
      <c r="J496" s="39" t="n">
        <v>2017</v>
      </c>
      <c r="K496" s="39" t="n">
        <v>11</v>
      </c>
      <c r="L496" s="39" t="n">
        <v>14</v>
      </c>
      <c r="M496" s="39" t="n">
        <v>20</v>
      </c>
      <c r="N496" s="39" t="n">
        <v>5</v>
      </c>
      <c r="O496" s="39" t="n">
        <v>13</v>
      </c>
      <c r="P496" s="39" t="n">
        <v>760</v>
      </c>
      <c r="Q496" s="39" t="n">
        <v>2</v>
      </c>
      <c r="R496" s="39" t="s">
        <v>1</v>
      </c>
      <c r="S496" s="39" t="s">
        <v>2</v>
      </c>
      <c r="U496" s="40" t="s">
        <v>309</v>
      </c>
    </row>
    <row r="497" customFormat="false" ht="15" hidden="false" customHeight="false" outlineLevel="0" collapsed="false">
      <c r="A497" s="36" t="s">
        <v>184</v>
      </c>
      <c r="C497" s="48" t="n">
        <f aca="false">IF(F497=F496,C496,IF(F497=(F496+10),C496,(C496+10)))</f>
        <v>1070</v>
      </c>
      <c r="D497" s="38" t="s">
        <v>305</v>
      </c>
      <c r="E497" s="50" t="n">
        <f aca="false">IF(C496=C497,IF(AND(I497&lt;&gt;"M",I497&lt;&gt;"m-up"),E496+10,E496),10)</f>
        <v>110</v>
      </c>
      <c r="F497" s="39" t="n">
        <f aca="false">O497+(N497*60)+(M497*3600)</f>
        <v>72313</v>
      </c>
      <c r="G497" s="39" t="str">
        <f aca="false">CONCATENATE(J497,K497,L497)</f>
        <v>20171114</v>
      </c>
      <c r="H497" s="39" t="n">
        <v>2</v>
      </c>
      <c r="I497" s="39" t="s">
        <v>0</v>
      </c>
      <c r="J497" s="39" t="n">
        <v>2017</v>
      </c>
      <c r="K497" s="39" t="n">
        <v>11</v>
      </c>
      <c r="L497" s="39" t="n">
        <v>14</v>
      </c>
      <c r="M497" s="39" t="n">
        <v>20</v>
      </c>
      <c r="N497" s="39" t="n">
        <v>5</v>
      </c>
      <c r="O497" s="39" t="n">
        <v>13</v>
      </c>
      <c r="P497" s="39" t="n">
        <v>815</v>
      </c>
      <c r="Q497" s="39" t="n">
        <v>2</v>
      </c>
      <c r="R497" s="39" t="s">
        <v>1</v>
      </c>
      <c r="S497" s="39" t="s">
        <v>2</v>
      </c>
      <c r="U497" s="40" t="s">
        <v>309</v>
      </c>
    </row>
    <row r="498" customFormat="false" ht="15" hidden="false" customHeight="false" outlineLevel="0" collapsed="false">
      <c r="A498" s="36" t="s">
        <v>184</v>
      </c>
      <c r="C498" s="48" t="n">
        <f aca="false">IF(F498=F497,C497,IF(F498=(F497+10),C497,(C497+10)))</f>
        <v>1070</v>
      </c>
      <c r="D498" s="38" t="s">
        <v>305</v>
      </c>
      <c r="E498" s="50" t="n">
        <f aca="false">IF(C497=C498,IF(AND(I498&lt;&gt;"M",I498&lt;&gt;"m-up"),E497+10,E497),10)</f>
        <v>120</v>
      </c>
      <c r="F498" s="39" t="n">
        <f aca="false">O498+(N498*60)+(M498*3600)</f>
        <v>72313</v>
      </c>
      <c r="G498" s="39" t="str">
        <f aca="false">CONCATENATE(J498,K498,L498)</f>
        <v>20171114</v>
      </c>
      <c r="H498" s="39" t="n">
        <v>4</v>
      </c>
      <c r="I498" s="39" t="s">
        <v>0</v>
      </c>
      <c r="J498" s="39" t="n">
        <v>2017</v>
      </c>
      <c r="K498" s="39" t="n">
        <v>11</v>
      </c>
      <c r="L498" s="39" t="n">
        <v>14</v>
      </c>
      <c r="M498" s="39" t="n">
        <v>20</v>
      </c>
      <c r="N498" s="39" t="n">
        <v>5</v>
      </c>
      <c r="O498" s="39" t="n">
        <v>13</v>
      </c>
      <c r="P498" s="39" t="n">
        <v>856</v>
      </c>
      <c r="Q498" s="39" t="n">
        <v>1</v>
      </c>
      <c r="R498" s="39" t="s">
        <v>1</v>
      </c>
      <c r="S498" s="39" t="s">
        <v>2</v>
      </c>
    </row>
    <row r="499" customFormat="false" ht="15" hidden="false" customHeight="false" outlineLevel="0" collapsed="false">
      <c r="A499" s="36" t="s">
        <v>184</v>
      </c>
      <c r="C499" s="48" t="n">
        <f aca="false">IF(F499=F498,C498,IF(F499=(F498+10),C498,(C498+10)))</f>
        <v>1070</v>
      </c>
      <c r="D499" s="38" t="s">
        <v>305</v>
      </c>
      <c r="E499" s="50" t="n">
        <f aca="false">IF(C498=C499,IF(AND(I499&lt;&gt;"M",I499&lt;&gt;"m-up"),E498+10,E498),10)</f>
        <v>130</v>
      </c>
      <c r="F499" s="39" t="n">
        <f aca="false">O499+(N499*60)+(M499*3600)</f>
        <v>72313</v>
      </c>
      <c r="G499" s="39" t="str">
        <f aca="false">CONCATENATE(J499,K499,L499)</f>
        <v>20171114</v>
      </c>
      <c r="H499" s="39" t="n">
        <v>1</v>
      </c>
      <c r="I499" s="39" t="s">
        <v>0</v>
      </c>
      <c r="J499" s="39" t="n">
        <v>2017</v>
      </c>
      <c r="K499" s="39" t="n">
        <v>11</v>
      </c>
      <c r="L499" s="39" t="n">
        <v>14</v>
      </c>
      <c r="M499" s="39" t="n">
        <v>20</v>
      </c>
      <c r="N499" s="39" t="n">
        <v>5</v>
      </c>
      <c r="O499" s="39" t="n">
        <v>13</v>
      </c>
      <c r="P499" s="39" t="n">
        <v>891</v>
      </c>
      <c r="Q499" s="39" t="n">
        <v>1</v>
      </c>
      <c r="R499" s="39" t="s">
        <v>1</v>
      </c>
      <c r="S499" s="39" t="s">
        <v>2</v>
      </c>
    </row>
    <row r="500" customFormat="false" ht="15" hidden="false" customHeight="false" outlineLevel="0" collapsed="false">
      <c r="A500" s="36" t="s">
        <v>184</v>
      </c>
      <c r="C500" s="48" t="n">
        <f aca="false">IF(F500=F499,C499,IF(F500=(F499+10),C499,(C499+10)))</f>
        <v>1070</v>
      </c>
      <c r="D500" s="38" t="s">
        <v>305</v>
      </c>
      <c r="E500" s="50" t="n">
        <f aca="false">IF(C499=C500,IF(AND(I500&lt;&gt;"M",I500&lt;&gt;"m-up"),E499+10,E499),10)</f>
        <v>140</v>
      </c>
      <c r="F500" s="39" t="n">
        <f aca="false">O500+(N500*60)+(M500*3600)</f>
        <v>72313</v>
      </c>
      <c r="G500" s="39" t="str">
        <f aca="false">CONCATENATE(J500,K500,L500)</f>
        <v>20171114</v>
      </c>
      <c r="H500" s="39" t="n">
        <v>5</v>
      </c>
      <c r="I500" s="39" t="s">
        <v>0</v>
      </c>
      <c r="J500" s="39" t="n">
        <v>2017</v>
      </c>
      <c r="K500" s="39" t="n">
        <v>11</v>
      </c>
      <c r="L500" s="39" t="n">
        <v>14</v>
      </c>
      <c r="M500" s="39" t="n">
        <v>20</v>
      </c>
      <c r="N500" s="39" t="n">
        <v>5</v>
      </c>
      <c r="O500" s="39" t="n">
        <v>13</v>
      </c>
      <c r="P500" s="39" t="n">
        <v>917</v>
      </c>
      <c r="Q500" s="39" t="n">
        <v>1</v>
      </c>
      <c r="R500" s="39" t="s">
        <v>1</v>
      </c>
      <c r="S500" s="39" t="s">
        <v>2</v>
      </c>
    </row>
    <row r="501" customFormat="false" ht="15" hidden="false" customHeight="false" outlineLevel="0" collapsed="false">
      <c r="A501" s="36" t="s">
        <v>184</v>
      </c>
      <c r="C501" s="48" t="n">
        <f aca="false">IF(F501=F500,C500,IF(F501=(F500+10),C500,(C500+10)))</f>
        <v>1070</v>
      </c>
      <c r="D501" s="38" t="s">
        <v>305</v>
      </c>
      <c r="E501" s="50" t="n">
        <f aca="false">IF(C500=C501,IF(AND(I501&lt;&gt;"M",I501&lt;&gt;"m-up"),E500+10,E500),10)</f>
        <v>150</v>
      </c>
      <c r="F501" s="39" t="n">
        <f aca="false">O501+(N501*60)+(M501*3600)</f>
        <v>72313</v>
      </c>
      <c r="G501" s="39" t="str">
        <f aca="false">CONCATENATE(J501,K501,L501)</f>
        <v>20171114</v>
      </c>
      <c r="H501" s="39" t="n">
        <v>78</v>
      </c>
      <c r="I501" s="39" t="s">
        <v>0</v>
      </c>
      <c r="J501" s="39" t="n">
        <v>2017</v>
      </c>
      <c r="K501" s="39" t="n">
        <v>11</v>
      </c>
      <c r="L501" s="39" t="n">
        <v>14</v>
      </c>
      <c r="M501" s="39" t="n">
        <v>20</v>
      </c>
      <c r="N501" s="39" t="n">
        <v>5</v>
      </c>
      <c r="O501" s="39" t="n">
        <v>13</v>
      </c>
      <c r="P501" s="39" t="n">
        <v>954</v>
      </c>
      <c r="Q501" s="39" t="n">
        <v>1</v>
      </c>
      <c r="R501" s="39" t="s">
        <v>1</v>
      </c>
      <c r="S501" s="39" t="s">
        <v>2</v>
      </c>
    </row>
    <row r="502" customFormat="false" ht="15" hidden="false" customHeight="false" outlineLevel="0" collapsed="false">
      <c r="A502" s="36" t="s">
        <v>184</v>
      </c>
      <c r="C502" s="48" t="n">
        <f aca="false">IF(F502=F501,C501,IF(F502=(F501+10),C501,(C501+10)))</f>
        <v>1080</v>
      </c>
      <c r="D502" s="38" t="s">
        <v>305</v>
      </c>
      <c r="E502" s="50" t="n">
        <v>160</v>
      </c>
      <c r="F502" s="39" t="n">
        <f aca="false">O502+(N502*60)+(M502*3600)</f>
        <v>72314</v>
      </c>
      <c r="G502" s="39" t="str">
        <f aca="false">CONCATENATE(J502,K502,L502)</f>
        <v>20171114</v>
      </c>
      <c r="H502" s="39" t="n">
        <v>2</v>
      </c>
      <c r="I502" s="39" t="s">
        <v>0</v>
      </c>
      <c r="J502" s="39" t="n">
        <v>2017</v>
      </c>
      <c r="K502" s="39" t="n">
        <v>11</v>
      </c>
      <c r="L502" s="39" t="n">
        <v>14</v>
      </c>
      <c r="M502" s="39" t="n">
        <v>20</v>
      </c>
      <c r="N502" s="39" t="n">
        <v>5</v>
      </c>
      <c r="O502" s="39" t="n">
        <v>14</v>
      </c>
      <c r="P502" s="39" t="n">
        <v>84</v>
      </c>
      <c r="Q502" s="39" t="n">
        <v>1</v>
      </c>
      <c r="R502" s="39" t="s">
        <v>1</v>
      </c>
      <c r="S502" s="39" t="s">
        <v>2</v>
      </c>
    </row>
    <row r="503" customFormat="false" ht="15" hidden="false" customHeight="false" outlineLevel="0" collapsed="false">
      <c r="A503" s="36" t="s">
        <v>184</v>
      </c>
      <c r="C503" s="48" t="n">
        <f aca="false">IF(F503=F502,C502,IF(F503=(F502+10),C502,(C502+10)))</f>
        <v>1080</v>
      </c>
      <c r="D503" s="38" t="s">
        <v>305</v>
      </c>
      <c r="E503" s="50" t="n">
        <f aca="false">IF(C502=C503,IF(AND(I503&lt;&gt;"M",I503&lt;&gt;"m-up"),E502+10,E502),10)</f>
        <v>170</v>
      </c>
      <c r="F503" s="39" t="n">
        <f aca="false">O503+(N503*60)+(M503*3600)</f>
        <v>72314</v>
      </c>
      <c r="G503" s="39" t="str">
        <f aca="false">CONCATENATE(J503,K503,L503)</f>
        <v>20171114</v>
      </c>
      <c r="H503" s="39" t="n">
        <v>1</v>
      </c>
      <c r="I503" s="39" t="s">
        <v>0</v>
      </c>
      <c r="J503" s="39" t="n">
        <v>2017</v>
      </c>
      <c r="K503" s="39" t="n">
        <v>11</v>
      </c>
      <c r="L503" s="39" t="n">
        <v>14</v>
      </c>
      <c r="M503" s="39" t="n">
        <v>20</v>
      </c>
      <c r="N503" s="39" t="n">
        <v>5</v>
      </c>
      <c r="O503" s="39" t="n">
        <v>14</v>
      </c>
      <c r="P503" s="39" t="n">
        <v>155</v>
      </c>
      <c r="Q503" s="39" t="n">
        <v>1</v>
      </c>
      <c r="R503" s="39" t="s">
        <v>1</v>
      </c>
      <c r="S503" s="39" t="s">
        <v>2</v>
      </c>
    </row>
    <row r="504" customFormat="false" ht="15" hidden="false" customHeight="false" outlineLevel="0" collapsed="false">
      <c r="A504" s="36" t="s">
        <v>184</v>
      </c>
      <c r="C504" s="48" t="n">
        <f aca="false">IF(F504=F503,C503,IF(F504=(F503+10),C503,(C503+10)))</f>
        <v>1090</v>
      </c>
      <c r="D504" s="79" t="s">
        <v>310</v>
      </c>
      <c r="E504" s="50" t="n">
        <f aca="false">IF(C503=C504,IF(AND(I504&lt;&gt;"M",I504&lt;&gt;"m-up"),E503+10,E503),10)</f>
        <v>10</v>
      </c>
      <c r="F504" s="52" t="n">
        <f aca="false">O504+(N504*60)+(M504*3600)</f>
        <v>72386</v>
      </c>
      <c r="G504" s="52" t="str">
        <f aca="false">CONCATENATE(J504,K504,L504)</f>
        <v>20171114</v>
      </c>
      <c r="H504" s="52" t="n">
        <v>6</v>
      </c>
      <c r="I504" s="52" t="s">
        <v>0</v>
      </c>
      <c r="J504" s="52" t="n">
        <v>2017</v>
      </c>
      <c r="K504" s="52" t="n">
        <v>11</v>
      </c>
      <c r="L504" s="52" t="n">
        <v>14</v>
      </c>
      <c r="M504" s="52" t="n">
        <v>20</v>
      </c>
      <c r="N504" s="52" t="n">
        <v>6</v>
      </c>
      <c r="O504" s="52" t="n">
        <v>26</v>
      </c>
      <c r="P504" s="104" t="n">
        <v>119</v>
      </c>
      <c r="Q504" s="52" t="n">
        <v>1</v>
      </c>
      <c r="R504" s="52" t="s">
        <v>1</v>
      </c>
      <c r="S504" s="52" t="s">
        <v>2</v>
      </c>
      <c r="T504" s="52"/>
      <c r="U504" s="53" t="s">
        <v>49</v>
      </c>
    </row>
    <row r="505" customFormat="false" ht="15" hidden="false" customHeight="false" outlineLevel="0" collapsed="false">
      <c r="A505" s="36" t="s">
        <v>184</v>
      </c>
      <c r="C505" s="48" t="n">
        <f aca="false">IF(F505=F504,C504,IF(F505=(F504+10),C504,(C504+10)))</f>
        <v>1090</v>
      </c>
      <c r="D505" s="38" t="s">
        <v>310</v>
      </c>
      <c r="E505" s="50" t="n">
        <f aca="false">IF(C504=C505,IF(AND(I505&lt;&gt;"M",I505&lt;&gt;"m-up"),E504+10,E504),10)</f>
        <v>20</v>
      </c>
      <c r="F505" s="39" t="n">
        <f aca="false">O505+(N505*60)+(M505*3600)</f>
        <v>72386</v>
      </c>
      <c r="G505" s="39" t="str">
        <f aca="false">CONCATENATE(J505,K505,L505)</f>
        <v>20171114</v>
      </c>
      <c r="H505" s="39" t="n">
        <v>1</v>
      </c>
      <c r="I505" s="39" t="s">
        <v>0</v>
      </c>
      <c r="J505" s="39" t="n">
        <v>2017</v>
      </c>
      <c r="K505" s="39" t="n">
        <v>11</v>
      </c>
      <c r="L505" s="39" t="n">
        <v>14</v>
      </c>
      <c r="M505" s="39" t="n">
        <v>20</v>
      </c>
      <c r="N505" s="39" t="n">
        <v>6</v>
      </c>
      <c r="O505" s="39" t="n">
        <v>26</v>
      </c>
      <c r="P505" s="39" t="n">
        <v>144</v>
      </c>
      <c r="Q505" s="39" t="n">
        <v>1</v>
      </c>
      <c r="R505" s="39" t="s">
        <v>1</v>
      </c>
      <c r="S505" s="39" t="s">
        <v>2</v>
      </c>
    </row>
    <row r="506" customFormat="false" ht="15" hidden="false" customHeight="false" outlineLevel="0" collapsed="false">
      <c r="A506" s="36" t="s">
        <v>184</v>
      </c>
      <c r="C506" s="48" t="n">
        <f aca="false">IF(F506=F505,C505,IF(F506=(F505+10),C505,(C505+10)))</f>
        <v>1090</v>
      </c>
      <c r="D506" s="38" t="s">
        <v>310</v>
      </c>
      <c r="E506" s="50" t="n">
        <f aca="false">IF(C505=C506,IF(AND(I506&lt;&gt;"M",I506&lt;&gt;"m-up"),E505+10,E505),10)</f>
        <v>30</v>
      </c>
      <c r="F506" s="39" t="n">
        <f aca="false">O506+(N506*60)+(M506*3600)</f>
        <v>72386</v>
      </c>
      <c r="G506" s="39" t="str">
        <f aca="false">CONCATENATE(J506,K506,L506)</f>
        <v>20171114</v>
      </c>
      <c r="H506" s="39" t="n">
        <v>1</v>
      </c>
      <c r="I506" s="39" t="s">
        <v>0</v>
      </c>
      <c r="J506" s="39" t="n">
        <v>2017</v>
      </c>
      <c r="K506" s="39" t="n">
        <v>11</v>
      </c>
      <c r="L506" s="39" t="n">
        <v>14</v>
      </c>
      <c r="M506" s="39" t="n">
        <v>20</v>
      </c>
      <c r="N506" s="39" t="n">
        <v>6</v>
      </c>
      <c r="O506" s="39" t="n">
        <v>26</v>
      </c>
      <c r="P506" s="39" t="n">
        <v>160</v>
      </c>
      <c r="Q506" s="39" t="n">
        <v>1</v>
      </c>
      <c r="R506" s="39" t="s">
        <v>1</v>
      </c>
      <c r="S506" s="39" t="s">
        <v>2</v>
      </c>
    </row>
    <row r="507" customFormat="false" ht="15" hidden="false" customHeight="false" outlineLevel="0" collapsed="false">
      <c r="A507" s="36" t="s">
        <v>184</v>
      </c>
      <c r="C507" s="48" t="n">
        <f aca="false">IF(F507=F506,C506,IF(F507=(F506+10),C506,(C506+10)))</f>
        <v>1090</v>
      </c>
      <c r="D507" s="38" t="s">
        <v>310</v>
      </c>
      <c r="E507" s="50" t="n">
        <f aca="false">IF(C506=C507,IF(AND(I507&lt;&gt;"M",I507&lt;&gt;"m-up"),E506+10,E506),10)</f>
        <v>40</v>
      </c>
      <c r="F507" s="39" t="n">
        <f aca="false">O507+(N507*60)+(M507*3600)</f>
        <v>72386</v>
      </c>
      <c r="G507" s="39" t="str">
        <f aca="false">CONCATENATE(J507,K507,L507)</f>
        <v>20171114</v>
      </c>
      <c r="H507" s="39" t="n">
        <v>2</v>
      </c>
      <c r="I507" s="39" t="s">
        <v>0</v>
      </c>
      <c r="J507" s="39" t="n">
        <v>2017</v>
      </c>
      <c r="K507" s="39" t="n">
        <v>11</v>
      </c>
      <c r="L507" s="39" t="n">
        <v>14</v>
      </c>
      <c r="M507" s="39" t="n">
        <v>20</v>
      </c>
      <c r="N507" s="39" t="n">
        <v>6</v>
      </c>
      <c r="O507" s="39" t="n">
        <v>26</v>
      </c>
      <c r="P507" s="39" t="n">
        <v>185</v>
      </c>
      <c r="Q507" s="39" t="n">
        <v>1</v>
      </c>
      <c r="R507" s="39" t="s">
        <v>1</v>
      </c>
      <c r="S507" s="39" t="s">
        <v>2</v>
      </c>
    </row>
    <row r="508" customFormat="false" ht="15" hidden="false" customHeight="false" outlineLevel="0" collapsed="false">
      <c r="A508" s="36" t="s">
        <v>184</v>
      </c>
      <c r="C508" s="48" t="n">
        <f aca="false">IF(F508=F507,C507,IF(F508=(F507+10),C507,(C507+10)))</f>
        <v>1090</v>
      </c>
      <c r="D508" s="38" t="s">
        <v>310</v>
      </c>
      <c r="E508" s="50" t="n">
        <f aca="false">IF(C507=C508,IF(AND(I508&lt;&gt;"M",I508&lt;&gt;"m-up"),E507+10,E507),10)</f>
        <v>50</v>
      </c>
      <c r="F508" s="39" t="n">
        <f aca="false">O508+(N508*60)+(M508*3600)</f>
        <v>72386</v>
      </c>
      <c r="G508" s="39" t="str">
        <f aca="false">CONCATENATE(J508,K508,L508)</f>
        <v>20171114</v>
      </c>
      <c r="H508" s="39" t="n">
        <v>2</v>
      </c>
      <c r="I508" s="39" t="s">
        <v>0</v>
      </c>
      <c r="J508" s="39" t="n">
        <v>2017</v>
      </c>
      <c r="K508" s="39" t="n">
        <v>11</v>
      </c>
      <c r="L508" s="39" t="n">
        <v>14</v>
      </c>
      <c r="M508" s="39" t="n">
        <v>20</v>
      </c>
      <c r="N508" s="39" t="n">
        <v>6</v>
      </c>
      <c r="O508" s="39" t="n">
        <v>26</v>
      </c>
      <c r="P508" s="39" t="n">
        <v>211</v>
      </c>
      <c r="Q508" s="39" t="n">
        <v>1</v>
      </c>
      <c r="R508" s="39" t="s">
        <v>1</v>
      </c>
      <c r="S508" s="39" t="s">
        <v>2</v>
      </c>
    </row>
    <row r="509" customFormat="false" ht="15" hidden="false" customHeight="false" outlineLevel="0" collapsed="false">
      <c r="A509" s="36" t="s">
        <v>184</v>
      </c>
      <c r="C509" s="48" t="n">
        <f aca="false">IF(F509=F508,C508,IF(F509=(F508+10),C508,(C508+10)))</f>
        <v>1090</v>
      </c>
      <c r="D509" s="38" t="s">
        <v>310</v>
      </c>
      <c r="E509" s="50" t="n">
        <f aca="false">IF(C508=C509,IF(AND(I509&lt;&gt;"M",I509&lt;&gt;"m-up"),E508+10,E508),10)</f>
        <v>60</v>
      </c>
      <c r="F509" s="39" t="n">
        <f aca="false">O509+(N509*60)+(M509*3600)</f>
        <v>72386</v>
      </c>
      <c r="G509" s="39" t="str">
        <f aca="false">CONCATENATE(J509,K509,L509)</f>
        <v>20171114</v>
      </c>
      <c r="H509" s="39" t="n">
        <v>6</v>
      </c>
      <c r="I509" s="39" t="s">
        <v>0</v>
      </c>
      <c r="J509" s="39" t="n">
        <v>2017</v>
      </c>
      <c r="K509" s="39" t="n">
        <v>11</v>
      </c>
      <c r="L509" s="39" t="n">
        <v>14</v>
      </c>
      <c r="M509" s="39" t="n">
        <v>20</v>
      </c>
      <c r="N509" s="39" t="n">
        <v>6</v>
      </c>
      <c r="O509" s="39" t="n">
        <v>26</v>
      </c>
      <c r="P509" s="39" t="n">
        <v>253</v>
      </c>
      <c r="Q509" s="39" t="n">
        <v>1</v>
      </c>
      <c r="R509" s="39" t="s">
        <v>1</v>
      </c>
      <c r="S509" s="39" t="s">
        <v>2</v>
      </c>
    </row>
    <row r="510" customFormat="false" ht="15" hidden="false" customHeight="false" outlineLevel="0" collapsed="false">
      <c r="A510" s="36" t="s">
        <v>184</v>
      </c>
      <c r="C510" s="48" t="n">
        <f aca="false">IF(F510=F509,C509,IF(F510=(F509+10),C509,(C509+10)))</f>
        <v>1090</v>
      </c>
      <c r="D510" s="38" t="s">
        <v>310</v>
      </c>
      <c r="E510" s="50" t="n">
        <f aca="false">IF(C509=C510,IF(AND(I510&lt;&gt;"M",I510&lt;&gt;"m-up"),E509+10,E509),10)</f>
        <v>60</v>
      </c>
      <c r="F510" s="39" t="n">
        <f aca="false">O510+(N510*60)+(M510*3600)</f>
        <v>72386</v>
      </c>
      <c r="G510" s="39" t="str">
        <f aca="false">CONCATENATE(J510,K510,L510)</f>
        <v>20171114</v>
      </c>
      <c r="H510" s="39" t="n">
        <v>0</v>
      </c>
      <c r="I510" s="39" t="s">
        <v>4</v>
      </c>
      <c r="J510" s="39" t="n">
        <v>2017</v>
      </c>
      <c r="K510" s="39" t="n">
        <v>11</v>
      </c>
      <c r="L510" s="39" t="n">
        <v>14</v>
      </c>
      <c r="M510" s="39" t="n">
        <v>20</v>
      </c>
      <c r="N510" s="39" t="n">
        <v>6</v>
      </c>
      <c r="O510" s="39" t="n">
        <v>26</v>
      </c>
      <c r="P510" s="39" t="n">
        <v>255</v>
      </c>
      <c r="Q510" s="39" t="n">
        <v>1</v>
      </c>
      <c r="R510" s="39" t="s">
        <v>1</v>
      </c>
      <c r="S510" s="39" t="s">
        <v>2</v>
      </c>
    </row>
    <row r="511" customFormat="false" ht="15" hidden="false" customHeight="false" outlineLevel="0" collapsed="false">
      <c r="A511" s="36" t="s">
        <v>184</v>
      </c>
      <c r="C511" s="48" t="n">
        <f aca="false">IF(F511=F510,C510,IF(F511=(F510+10),C510,(C510+10)))</f>
        <v>1090</v>
      </c>
      <c r="D511" s="38" t="s">
        <v>310</v>
      </c>
      <c r="E511" s="50" t="n">
        <f aca="false">IF(C510=C511,IF(AND(I511&lt;&gt;"M",I511&lt;&gt;"m-up"),E510+10,E510),10)</f>
        <v>70</v>
      </c>
      <c r="F511" s="39" t="n">
        <f aca="false">O511+(N511*60)+(M511*3600)</f>
        <v>72386</v>
      </c>
      <c r="G511" s="39" t="str">
        <f aca="false">CONCATENATE(J511,K511,L511)</f>
        <v>20171114</v>
      </c>
      <c r="H511" s="39" t="n">
        <v>3</v>
      </c>
      <c r="I511" s="39" t="s">
        <v>0</v>
      </c>
      <c r="J511" s="39" t="n">
        <v>2017</v>
      </c>
      <c r="K511" s="39" t="n">
        <v>11</v>
      </c>
      <c r="L511" s="39" t="n">
        <v>14</v>
      </c>
      <c r="M511" s="39" t="n">
        <v>20</v>
      </c>
      <c r="N511" s="39" t="n">
        <v>6</v>
      </c>
      <c r="O511" s="39" t="n">
        <v>26</v>
      </c>
      <c r="P511" s="39" t="n">
        <v>266</v>
      </c>
      <c r="Q511" s="39" t="n">
        <v>1</v>
      </c>
      <c r="R511" s="39" t="s">
        <v>1</v>
      </c>
      <c r="S511" s="39" t="s">
        <v>2</v>
      </c>
    </row>
    <row r="512" customFormat="false" ht="15" hidden="false" customHeight="false" outlineLevel="0" collapsed="false">
      <c r="A512" s="36" t="s">
        <v>184</v>
      </c>
      <c r="C512" s="48" t="n">
        <f aca="false">IF(F512=F511,C511,IF(F512=(F511+10),C511,(C511+10)))</f>
        <v>1090</v>
      </c>
      <c r="D512" s="38" t="s">
        <v>310</v>
      </c>
      <c r="E512" s="50" t="n">
        <f aca="false">IF(C511=C512,IF(AND(I512&lt;&gt;"M",I512&lt;&gt;"m-up"),E511+10,E511),10)</f>
        <v>80</v>
      </c>
      <c r="F512" s="39" t="n">
        <f aca="false">O512+(N512*60)+(M512*3600)</f>
        <v>72386</v>
      </c>
      <c r="G512" s="39" t="str">
        <f aca="false">CONCATENATE(J512,K512,L512)</f>
        <v>20171114</v>
      </c>
      <c r="H512" s="39" t="n">
        <v>79</v>
      </c>
      <c r="I512" s="39" t="s">
        <v>0</v>
      </c>
      <c r="J512" s="39" t="n">
        <v>2017</v>
      </c>
      <c r="K512" s="39" t="n">
        <v>11</v>
      </c>
      <c r="L512" s="39" t="n">
        <v>14</v>
      </c>
      <c r="M512" s="39" t="n">
        <v>20</v>
      </c>
      <c r="N512" s="39" t="n">
        <v>6</v>
      </c>
      <c r="O512" s="39" t="n">
        <v>26</v>
      </c>
      <c r="P512" s="39" t="n">
        <v>279</v>
      </c>
      <c r="Q512" s="39" t="n">
        <v>1</v>
      </c>
      <c r="R512" s="39" t="s">
        <v>1</v>
      </c>
      <c r="S512" s="39" t="s">
        <v>2</v>
      </c>
    </row>
    <row r="513" customFormat="false" ht="15" hidden="false" customHeight="false" outlineLevel="0" collapsed="false">
      <c r="A513" s="36" t="s">
        <v>184</v>
      </c>
      <c r="C513" s="48" t="n">
        <f aca="false">IF(F513=F512,C512,IF(F513=(F512+10),C512,(C512+10)))</f>
        <v>1090</v>
      </c>
      <c r="D513" s="38" t="s">
        <v>310</v>
      </c>
      <c r="E513" s="50" t="n">
        <v>90</v>
      </c>
      <c r="F513" s="39" t="n">
        <f aca="false">O513+(N513*60)+(M513*3600)</f>
        <v>72386</v>
      </c>
      <c r="G513" s="39" t="str">
        <f aca="false">CONCATENATE(J513,K513,L513)</f>
        <v>20171114</v>
      </c>
      <c r="H513" s="39" t="n">
        <v>0</v>
      </c>
      <c r="I513" s="39" t="s">
        <v>4</v>
      </c>
      <c r="J513" s="39" t="n">
        <v>2017</v>
      </c>
      <c r="K513" s="39" t="n">
        <v>11</v>
      </c>
      <c r="L513" s="39" t="n">
        <v>14</v>
      </c>
      <c r="M513" s="39" t="n">
        <v>20</v>
      </c>
      <c r="N513" s="39" t="n">
        <v>6</v>
      </c>
      <c r="O513" s="39" t="n">
        <v>26</v>
      </c>
      <c r="P513" s="39" t="n">
        <v>293</v>
      </c>
      <c r="Q513" s="39" t="n">
        <v>1</v>
      </c>
      <c r="R513" s="39" t="s">
        <v>1</v>
      </c>
      <c r="S513" s="39" t="s">
        <v>2</v>
      </c>
    </row>
    <row r="514" customFormat="false" ht="15" hidden="false" customHeight="false" outlineLevel="0" collapsed="false">
      <c r="A514" s="36" t="s">
        <v>184</v>
      </c>
      <c r="C514" s="48" t="n">
        <f aca="false">IF(F514=F513,C513,IF(F514=(F513+10),C513,(C513+10)))</f>
        <v>1100</v>
      </c>
      <c r="D514" s="79" t="s">
        <v>311</v>
      </c>
      <c r="E514" s="50" t="n">
        <f aca="false">IF(C513=C514,IF(AND(I514&lt;&gt;"M",I514&lt;&gt;"m-up"),E513+10,E513),10)</f>
        <v>10</v>
      </c>
      <c r="F514" s="52" t="n">
        <f aca="false">O514+(N514*60)+(M514*3600)</f>
        <v>72543</v>
      </c>
      <c r="G514" s="52" t="str">
        <f aca="false">CONCATENATE(J514,K514,L514)</f>
        <v>20171114</v>
      </c>
      <c r="H514" s="52" t="n">
        <v>271</v>
      </c>
      <c r="I514" s="52" t="s">
        <v>0</v>
      </c>
      <c r="J514" s="52" t="n">
        <v>2017</v>
      </c>
      <c r="K514" s="52" t="n">
        <v>11</v>
      </c>
      <c r="L514" s="52" t="n">
        <v>14</v>
      </c>
      <c r="M514" s="52" t="n">
        <v>20</v>
      </c>
      <c r="N514" s="52" t="n">
        <v>9</v>
      </c>
      <c r="O514" s="52" t="n">
        <v>3</v>
      </c>
      <c r="P514" s="52" t="n">
        <v>757</v>
      </c>
      <c r="Q514" s="52" t="n">
        <v>1</v>
      </c>
      <c r="R514" s="52" t="s">
        <v>1</v>
      </c>
      <c r="S514" s="52" t="s">
        <v>2</v>
      </c>
      <c r="T514" s="52"/>
      <c r="U514" s="53"/>
    </row>
    <row r="515" customFormat="false" ht="15" hidden="false" customHeight="false" outlineLevel="0" collapsed="false">
      <c r="C515" s="48" t="n">
        <f aca="false">IF(F515=F514,C514,IF(F515=(F514+10),C514,(C514+10)))</f>
        <v>1110</v>
      </c>
      <c r="D515" s="79"/>
      <c r="E515" s="50" t="n">
        <f aca="false">IF(C514=C515,IF(AND(I515&lt;&gt;"M",I515&lt;&gt;"m-up"),E514+10,E514),10)</f>
        <v>10</v>
      </c>
      <c r="F515" s="52" t="n">
        <f aca="false">O515+(N515*60)+(M515*3600)</f>
        <v>72829</v>
      </c>
      <c r="G515" s="52" t="str">
        <f aca="false">CONCATENATE(J515,K515,L515)</f>
        <v>20171114</v>
      </c>
      <c r="H515" s="52" t="n">
        <v>9</v>
      </c>
      <c r="I515" s="52" t="s">
        <v>0</v>
      </c>
      <c r="J515" s="52" t="n">
        <v>2017</v>
      </c>
      <c r="K515" s="52" t="n">
        <v>11</v>
      </c>
      <c r="L515" s="52" t="n">
        <v>14</v>
      </c>
      <c r="M515" s="52" t="n">
        <v>20</v>
      </c>
      <c r="N515" s="52" t="n">
        <v>13</v>
      </c>
      <c r="O515" s="52" t="n">
        <v>49</v>
      </c>
      <c r="P515" s="52" t="n">
        <v>490</v>
      </c>
      <c r="Q515" s="52" t="n">
        <v>1</v>
      </c>
      <c r="R515" s="52" t="s">
        <v>1</v>
      </c>
      <c r="S515" s="52" t="s">
        <v>2</v>
      </c>
      <c r="T515" s="52"/>
      <c r="U515" s="53"/>
    </row>
    <row r="516" customFormat="false" ht="15" hidden="false" customHeight="false" outlineLevel="0" collapsed="false">
      <c r="C516" s="48" t="n">
        <f aca="false">IF(F516=F515,C515,IF(F516=(F515+10),C515,(C515+10)))</f>
        <v>1110</v>
      </c>
      <c r="E516" s="50" t="n">
        <f aca="false">IF(C515=C516,IF(AND(I516&lt;&gt;"M",I516&lt;&gt;"m-up"),E515+10,E515),10)</f>
        <v>20</v>
      </c>
      <c r="F516" s="39" t="n">
        <f aca="false">O516+(N516*60)+(M516*3600)</f>
        <v>72829</v>
      </c>
      <c r="G516" s="39" t="str">
        <f aca="false">CONCATENATE(J516,K516,L516)</f>
        <v>20171114</v>
      </c>
      <c r="H516" s="39" t="n">
        <v>7</v>
      </c>
      <c r="I516" s="39" t="s">
        <v>0</v>
      </c>
      <c r="J516" s="39" t="n">
        <v>2017</v>
      </c>
      <c r="K516" s="39" t="n">
        <v>11</v>
      </c>
      <c r="L516" s="39" t="n">
        <v>14</v>
      </c>
      <c r="M516" s="39" t="n">
        <v>20</v>
      </c>
      <c r="N516" s="39" t="n">
        <v>13</v>
      </c>
      <c r="O516" s="39" t="n">
        <v>49</v>
      </c>
      <c r="P516" s="39" t="n">
        <v>535</v>
      </c>
      <c r="Q516" s="39" t="n">
        <v>1</v>
      </c>
      <c r="R516" s="39" t="s">
        <v>1</v>
      </c>
      <c r="S516" s="39" t="s">
        <v>2</v>
      </c>
    </row>
    <row r="517" customFormat="false" ht="15" hidden="false" customHeight="false" outlineLevel="0" collapsed="false">
      <c r="C517" s="48" t="n">
        <f aca="false">IF(F517=F516,C516,IF(F517=(F516+10),C516,(C516+10)))</f>
        <v>1110</v>
      </c>
      <c r="E517" s="50" t="n">
        <f aca="false">IF(C516=C517,IF(AND(I517&lt;&gt;"M",I517&lt;&gt;"m-up"),E516+10,E516),10)</f>
        <v>30</v>
      </c>
      <c r="F517" s="39" t="n">
        <f aca="false">O517+(N517*60)+(M517*3600)</f>
        <v>72829</v>
      </c>
      <c r="G517" s="39" t="str">
        <f aca="false">CONCATENATE(J517,K517,L517)</f>
        <v>20171114</v>
      </c>
      <c r="H517" s="39" t="n">
        <v>6</v>
      </c>
      <c r="I517" s="39" t="s">
        <v>0</v>
      </c>
      <c r="J517" s="39" t="n">
        <v>2017</v>
      </c>
      <c r="K517" s="39" t="n">
        <v>11</v>
      </c>
      <c r="L517" s="39" t="n">
        <v>14</v>
      </c>
      <c r="M517" s="39" t="n">
        <v>20</v>
      </c>
      <c r="N517" s="39" t="n">
        <v>13</v>
      </c>
      <c r="O517" s="39" t="n">
        <v>49</v>
      </c>
      <c r="P517" s="39" t="n">
        <v>568</v>
      </c>
      <c r="Q517" s="39" t="n">
        <v>1</v>
      </c>
      <c r="R517" s="39" t="s">
        <v>1</v>
      </c>
      <c r="S517" s="39" t="s">
        <v>2</v>
      </c>
    </row>
    <row r="518" customFormat="false" ht="15" hidden="false" customHeight="false" outlineLevel="0" collapsed="false">
      <c r="C518" s="48" t="n">
        <f aca="false">IF(F518=F517,C517,IF(F518=(F517+10),C517,(C517+10)))</f>
        <v>1110</v>
      </c>
      <c r="E518" s="50" t="n">
        <f aca="false">IF(C517=C518,IF(AND(I518&lt;&gt;"M",I518&lt;&gt;"m-up"),E517+10,E517),10)</f>
        <v>40</v>
      </c>
      <c r="F518" s="39" t="n">
        <f aca="false">O518+(N518*60)+(M518*3600)</f>
        <v>72829</v>
      </c>
      <c r="G518" s="39" t="str">
        <f aca="false">CONCATENATE(J518,K518,L518)</f>
        <v>20171114</v>
      </c>
      <c r="H518" s="39" t="n">
        <v>3</v>
      </c>
      <c r="I518" s="39" t="s">
        <v>0</v>
      </c>
      <c r="J518" s="39" t="n">
        <v>2017</v>
      </c>
      <c r="K518" s="39" t="n">
        <v>11</v>
      </c>
      <c r="L518" s="39" t="n">
        <v>14</v>
      </c>
      <c r="M518" s="39" t="n">
        <v>20</v>
      </c>
      <c r="N518" s="39" t="n">
        <v>13</v>
      </c>
      <c r="O518" s="39" t="n">
        <v>49</v>
      </c>
      <c r="P518" s="39" t="n">
        <v>590</v>
      </c>
      <c r="Q518" s="39" t="n">
        <v>1</v>
      </c>
      <c r="R518" s="39" t="s">
        <v>1</v>
      </c>
      <c r="S518" s="39" t="s">
        <v>2</v>
      </c>
    </row>
    <row r="519" customFormat="false" ht="15" hidden="false" customHeight="false" outlineLevel="0" collapsed="false">
      <c r="C519" s="48" t="n">
        <f aca="false">IF(F519=F518,C518,IF(F519=(F518+10),C518,(C518+10)))</f>
        <v>1110</v>
      </c>
      <c r="E519" s="50" t="n">
        <f aca="false">IF(C518=C519,IF(AND(I519&lt;&gt;"M",I519&lt;&gt;"m-up"),E518+10,E518),10)</f>
        <v>50</v>
      </c>
      <c r="F519" s="39" t="n">
        <f aca="false">O519+(N519*60)+(M519*3600)</f>
        <v>72829</v>
      </c>
      <c r="G519" s="39" t="str">
        <f aca="false">CONCATENATE(J519,K519,L519)</f>
        <v>20171114</v>
      </c>
      <c r="H519" s="39" t="n">
        <v>3</v>
      </c>
      <c r="I519" s="39" t="s">
        <v>0</v>
      </c>
      <c r="J519" s="39" t="n">
        <v>2017</v>
      </c>
      <c r="K519" s="39" t="n">
        <v>11</v>
      </c>
      <c r="L519" s="39" t="n">
        <v>14</v>
      </c>
      <c r="M519" s="39" t="n">
        <v>20</v>
      </c>
      <c r="N519" s="39" t="n">
        <v>13</v>
      </c>
      <c r="O519" s="39" t="n">
        <v>49</v>
      </c>
      <c r="P519" s="39" t="n">
        <v>596</v>
      </c>
      <c r="Q519" s="39" t="n">
        <v>1</v>
      </c>
      <c r="R519" s="39" t="s">
        <v>1</v>
      </c>
      <c r="S519" s="39" t="s">
        <v>2</v>
      </c>
    </row>
    <row r="520" customFormat="false" ht="15" hidden="false" customHeight="false" outlineLevel="0" collapsed="false">
      <c r="C520" s="48" t="n">
        <f aca="false">IF(F520=F519,C519,IF(F520=(F519+10),C519,(C519+10)))</f>
        <v>1110</v>
      </c>
      <c r="E520" s="50" t="n">
        <f aca="false">IF(C519=C520,IF(AND(I520&lt;&gt;"M",I520&lt;&gt;"m-up"),E519+10,E519),10)</f>
        <v>60</v>
      </c>
      <c r="F520" s="39" t="n">
        <f aca="false">O520+(N520*60)+(M520*3600)</f>
        <v>72829</v>
      </c>
      <c r="G520" s="39" t="str">
        <f aca="false">CONCATENATE(J520,K520,L520)</f>
        <v>20171114</v>
      </c>
      <c r="H520" s="39" t="n">
        <v>6</v>
      </c>
      <c r="I520" s="39" t="s">
        <v>0</v>
      </c>
      <c r="J520" s="39" t="n">
        <v>2017</v>
      </c>
      <c r="K520" s="39" t="n">
        <v>11</v>
      </c>
      <c r="L520" s="39" t="n">
        <v>14</v>
      </c>
      <c r="M520" s="39" t="n">
        <v>20</v>
      </c>
      <c r="N520" s="39" t="n">
        <v>13</v>
      </c>
      <c r="O520" s="39" t="n">
        <v>49</v>
      </c>
      <c r="P520" s="39" t="n">
        <v>649</v>
      </c>
      <c r="Q520" s="39" t="n">
        <v>1</v>
      </c>
      <c r="R520" s="39" t="s">
        <v>1</v>
      </c>
      <c r="S520" s="39" t="s">
        <v>2</v>
      </c>
    </row>
    <row r="521" customFormat="false" ht="15" hidden="false" customHeight="false" outlineLevel="0" collapsed="false">
      <c r="C521" s="48" t="n">
        <f aca="false">IF(F521=F520,C520,IF(F521=(F520+10),C520,(C520+10)))</f>
        <v>1110</v>
      </c>
      <c r="E521" s="50" t="n">
        <f aca="false">IF(C520=C521,IF(AND(I521&lt;&gt;"M",I521&lt;&gt;"m-up"),E520+10,E520),10)</f>
        <v>70</v>
      </c>
      <c r="F521" s="39" t="n">
        <f aca="false">O521+(N521*60)+(M521*3600)</f>
        <v>72829</v>
      </c>
      <c r="G521" s="39" t="str">
        <f aca="false">CONCATENATE(J521,K521,L521)</f>
        <v>20171114</v>
      </c>
      <c r="H521" s="39" t="n">
        <v>8</v>
      </c>
      <c r="I521" s="39" t="s">
        <v>0</v>
      </c>
      <c r="J521" s="39" t="n">
        <v>2017</v>
      </c>
      <c r="K521" s="39" t="n">
        <v>11</v>
      </c>
      <c r="L521" s="39" t="n">
        <v>14</v>
      </c>
      <c r="M521" s="39" t="n">
        <v>20</v>
      </c>
      <c r="N521" s="39" t="n">
        <v>13</v>
      </c>
      <c r="O521" s="39" t="n">
        <v>49</v>
      </c>
      <c r="P521" s="39" t="n">
        <v>693</v>
      </c>
      <c r="Q521" s="39" t="n">
        <v>1</v>
      </c>
      <c r="R521" s="39" t="s">
        <v>1</v>
      </c>
      <c r="S521" s="39" t="s">
        <v>2</v>
      </c>
    </row>
    <row r="522" customFormat="false" ht="15" hidden="false" customHeight="false" outlineLevel="0" collapsed="false">
      <c r="C522" s="48" t="n">
        <f aca="false">IF(F522=F521,C521,IF(F522=(F521+10),C521,(C521+10)))</f>
        <v>1110</v>
      </c>
      <c r="E522" s="50" t="n">
        <f aca="false">IF(C521=C522,IF(AND(I522&lt;&gt;"M",I522&lt;&gt;"m-up"),E521+10,E521),10)</f>
        <v>80</v>
      </c>
      <c r="F522" s="39" t="n">
        <f aca="false">O522+(N522*60)+(M522*3600)</f>
        <v>72829</v>
      </c>
      <c r="G522" s="39" t="str">
        <f aca="false">CONCATENATE(J522,K522,L522)</f>
        <v>20171114</v>
      </c>
      <c r="H522" s="39" t="n">
        <v>4</v>
      </c>
      <c r="I522" s="39" t="s">
        <v>0</v>
      </c>
      <c r="J522" s="39" t="n">
        <v>2017</v>
      </c>
      <c r="K522" s="39" t="n">
        <v>11</v>
      </c>
      <c r="L522" s="39" t="n">
        <v>14</v>
      </c>
      <c r="M522" s="39" t="n">
        <v>20</v>
      </c>
      <c r="N522" s="39" t="n">
        <v>13</v>
      </c>
      <c r="O522" s="39" t="n">
        <v>49</v>
      </c>
      <c r="P522" s="39" t="n">
        <v>723</v>
      </c>
      <c r="Q522" s="39" t="n">
        <v>1</v>
      </c>
      <c r="R522" s="39" t="s">
        <v>1</v>
      </c>
      <c r="S522" s="39" t="s">
        <v>2</v>
      </c>
    </row>
    <row r="523" customFormat="false" ht="15" hidden="false" customHeight="false" outlineLevel="0" collapsed="false">
      <c r="C523" s="48" t="n">
        <f aca="false">IF(F523=F522,C522,IF(F523=(F522+10),C522,(C522+10)))</f>
        <v>1110</v>
      </c>
      <c r="E523" s="50" t="n">
        <f aca="false">IF(C522=C523,IF(AND(I523&lt;&gt;"M",I523&lt;&gt;"m-up"),E522+10,E522),10)</f>
        <v>90</v>
      </c>
      <c r="F523" s="39" t="n">
        <f aca="false">O523+(N523*60)+(M523*3600)</f>
        <v>72829</v>
      </c>
      <c r="G523" s="39" t="str">
        <f aca="false">CONCATENATE(J523,K523,L523)</f>
        <v>20171114</v>
      </c>
      <c r="H523" s="39" t="n">
        <v>16</v>
      </c>
      <c r="I523" s="39" t="s">
        <v>0</v>
      </c>
      <c r="J523" s="39" t="n">
        <v>2017</v>
      </c>
      <c r="K523" s="39" t="n">
        <v>11</v>
      </c>
      <c r="L523" s="39" t="n">
        <v>14</v>
      </c>
      <c r="M523" s="39" t="n">
        <v>20</v>
      </c>
      <c r="N523" s="39" t="n">
        <v>13</v>
      </c>
      <c r="O523" s="39" t="n">
        <v>49</v>
      </c>
      <c r="P523" s="39" t="n">
        <v>808</v>
      </c>
      <c r="Q523" s="39" t="n">
        <v>1</v>
      </c>
      <c r="R523" s="39" t="s">
        <v>1</v>
      </c>
      <c r="S523" s="39" t="s">
        <v>2</v>
      </c>
    </row>
    <row r="524" customFormat="false" ht="15" hidden="false" customHeight="false" outlineLevel="0" collapsed="false">
      <c r="C524" s="48" t="n">
        <f aca="false">IF(F524=F523,C523,IF(F524=(F523+10),C523,(C523+10)))</f>
        <v>1110</v>
      </c>
      <c r="E524" s="50" t="n">
        <f aca="false">IF(C523=C524,IF(AND(I524&lt;&gt;"M",I524&lt;&gt;"m-up"),E523+10,E523),10)</f>
        <v>90</v>
      </c>
      <c r="F524" s="39" t="n">
        <f aca="false">O524+(N524*60)+(M524*3600)</f>
        <v>72829</v>
      </c>
      <c r="G524" s="39" t="str">
        <f aca="false">CONCATENATE(J524,K524,L524)</f>
        <v>20171114</v>
      </c>
      <c r="H524" s="39" t="n">
        <v>0</v>
      </c>
      <c r="I524" s="39" t="s">
        <v>4</v>
      </c>
      <c r="J524" s="39" t="n">
        <v>2017</v>
      </c>
      <c r="K524" s="39" t="n">
        <v>11</v>
      </c>
      <c r="L524" s="39" t="n">
        <v>14</v>
      </c>
      <c r="M524" s="39" t="n">
        <v>20</v>
      </c>
      <c r="N524" s="39" t="n">
        <v>13</v>
      </c>
      <c r="O524" s="39" t="n">
        <v>49</v>
      </c>
      <c r="P524" s="39" t="n">
        <v>810</v>
      </c>
      <c r="Q524" s="39" t="n">
        <v>1</v>
      </c>
      <c r="R524" s="39" t="s">
        <v>1</v>
      </c>
      <c r="S524" s="39" t="s">
        <v>2</v>
      </c>
    </row>
    <row r="525" customFormat="false" ht="15" hidden="false" customHeight="false" outlineLevel="0" collapsed="false">
      <c r="C525" s="48" t="n">
        <f aca="false">IF(F525=F524,C524,IF(F525=(F524+10),C524,(C524+10)))</f>
        <v>1110</v>
      </c>
      <c r="E525" s="50" t="n">
        <f aca="false">IF(C524=C525,IF(AND(I525&lt;&gt;"M",I525&lt;&gt;"m-up"),E524+10,E524),10)</f>
        <v>100</v>
      </c>
      <c r="F525" s="39" t="n">
        <f aca="false">O525+(N525*60)+(M525*3600)</f>
        <v>72829</v>
      </c>
      <c r="G525" s="39" t="str">
        <f aca="false">CONCATENATE(J525,K525,L525)</f>
        <v>20171114</v>
      </c>
      <c r="H525" s="39" t="n">
        <v>3</v>
      </c>
      <c r="I525" s="39" t="s">
        <v>0</v>
      </c>
      <c r="J525" s="39" t="n">
        <v>2017</v>
      </c>
      <c r="K525" s="39" t="n">
        <v>11</v>
      </c>
      <c r="L525" s="39" t="n">
        <v>14</v>
      </c>
      <c r="M525" s="39" t="n">
        <v>20</v>
      </c>
      <c r="N525" s="39" t="n">
        <v>13</v>
      </c>
      <c r="O525" s="39" t="n">
        <v>49</v>
      </c>
      <c r="P525" s="39" t="n">
        <v>839</v>
      </c>
      <c r="Q525" s="39" t="n">
        <v>1</v>
      </c>
      <c r="R525" s="39" t="s">
        <v>1</v>
      </c>
      <c r="S525" s="39" t="s">
        <v>2</v>
      </c>
    </row>
    <row r="526" customFormat="false" ht="15" hidden="false" customHeight="false" outlineLevel="0" collapsed="false">
      <c r="C526" s="48" t="n">
        <f aca="false">IF(F526=F525,C525,IF(F526=(F525+10),C525,(C525+10)))</f>
        <v>1110</v>
      </c>
      <c r="E526" s="50" t="n">
        <f aca="false">IF(C525=C526,IF(AND(I526&lt;&gt;"M",I526&lt;&gt;"m-up"),E525+10,E525),10)</f>
        <v>110</v>
      </c>
      <c r="F526" s="39" t="n">
        <f aca="false">O526+(N526*60)+(M526*3600)</f>
        <v>72829</v>
      </c>
      <c r="G526" s="39" t="str">
        <f aca="false">CONCATENATE(J526,K526,L526)</f>
        <v>20171114</v>
      </c>
      <c r="H526" s="39" t="n">
        <v>4</v>
      </c>
      <c r="I526" s="39" t="s">
        <v>0</v>
      </c>
      <c r="J526" s="39" t="n">
        <v>2017</v>
      </c>
      <c r="K526" s="39" t="n">
        <v>11</v>
      </c>
      <c r="L526" s="39" t="n">
        <v>14</v>
      </c>
      <c r="M526" s="39" t="n">
        <v>20</v>
      </c>
      <c r="N526" s="39" t="n">
        <v>13</v>
      </c>
      <c r="O526" s="39" t="n">
        <v>49</v>
      </c>
      <c r="P526" s="39" t="n">
        <v>876</v>
      </c>
      <c r="Q526" s="39" t="n">
        <v>1</v>
      </c>
      <c r="R526" s="39" t="s">
        <v>1</v>
      </c>
      <c r="S526" s="39" t="s">
        <v>2</v>
      </c>
    </row>
    <row r="527" customFormat="false" ht="15" hidden="false" customHeight="false" outlineLevel="0" collapsed="false">
      <c r="C527" s="48" t="n">
        <f aca="false">IF(F527=F526,C526,IF(F527=(F526+10),C526,(C526+10)))</f>
        <v>1110</v>
      </c>
      <c r="E527" s="50" t="n">
        <f aca="false">IF(C526=C527,IF(AND(I527&lt;&gt;"M",I527&lt;&gt;"m-up"),E526+10,E526),10)</f>
        <v>120</v>
      </c>
      <c r="F527" s="39" t="n">
        <f aca="false">O527+(N527*60)+(M527*3600)</f>
        <v>72829</v>
      </c>
      <c r="G527" s="39" t="str">
        <f aca="false">CONCATENATE(J527,K527,L527)</f>
        <v>20171114</v>
      </c>
      <c r="H527" s="39" t="n">
        <v>3</v>
      </c>
      <c r="I527" s="39" t="s">
        <v>0</v>
      </c>
      <c r="J527" s="39" t="n">
        <v>2017</v>
      </c>
      <c r="K527" s="39" t="n">
        <v>11</v>
      </c>
      <c r="L527" s="39" t="n">
        <v>14</v>
      </c>
      <c r="M527" s="39" t="n">
        <v>20</v>
      </c>
      <c r="N527" s="39" t="n">
        <v>13</v>
      </c>
      <c r="O527" s="39" t="n">
        <v>49</v>
      </c>
      <c r="P527" s="39" t="n">
        <v>882</v>
      </c>
      <c r="Q527" s="39" t="n">
        <v>1</v>
      </c>
      <c r="R527" s="39" t="s">
        <v>1</v>
      </c>
      <c r="S527" s="39" t="s">
        <v>2</v>
      </c>
    </row>
    <row r="528" customFormat="false" ht="15" hidden="false" customHeight="false" outlineLevel="0" collapsed="false">
      <c r="C528" s="48" t="n">
        <f aca="false">IF(F528=F527,C527,IF(F528=(F527+10),C527,(C527+10)))</f>
        <v>1110</v>
      </c>
      <c r="E528" s="50" t="n">
        <f aca="false">IF(C527=C528,IF(AND(I528&lt;&gt;"M",I528&lt;&gt;"m-up"),E527+10,E527),10)</f>
        <v>130</v>
      </c>
      <c r="F528" s="39" t="n">
        <f aca="false">O528+(N528*60)+(M528*3600)</f>
        <v>72829</v>
      </c>
      <c r="G528" s="39" t="str">
        <f aca="false">CONCATENATE(J528,K528,L528)</f>
        <v>20171114</v>
      </c>
      <c r="H528" s="39" t="n">
        <v>34</v>
      </c>
      <c r="I528" s="39" t="s">
        <v>0</v>
      </c>
      <c r="J528" s="39" t="n">
        <v>2017</v>
      </c>
      <c r="K528" s="39" t="n">
        <v>11</v>
      </c>
      <c r="L528" s="39" t="n">
        <v>14</v>
      </c>
      <c r="M528" s="39" t="n">
        <v>20</v>
      </c>
      <c r="N528" s="39" t="n">
        <v>13</v>
      </c>
      <c r="O528" s="39" t="n">
        <v>49</v>
      </c>
      <c r="P528" s="39" t="n">
        <v>906</v>
      </c>
      <c r="Q528" s="39" t="n">
        <v>1</v>
      </c>
      <c r="R528" s="39" t="s">
        <v>1</v>
      </c>
      <c r="S528" s="39" t="s">
        <v>2</v>
      </c>
    </row>
    <row r="529" customFormat="false" ht="15" hidden="false" customHeight="false" outlineLevel="0" collapsed="false">
      <c r="C529" s="48" t="n">
        <f aca="false">IF(F529=F528,C528,IF(F529=(F528+10),C528,(C528+10)))</f>
        <v>1110</v>
      </c>
      <c r="E529" s="50" t="n">
        <f aca="false">IF(C528=C529,IF(AND(I529&lt;&gt;"M",I529&lt;&gt;"m-up"),E528+10,E528),10)</f>
        <v>130</v>
      </c>
      <c r="F529" s="39" t="n">
        <f aca="false">O529+(N529*60)+(M529*3600)</f>
        <v>72829</v>
      </c>
      <c r="G529" s="39" t="str">
        <f aca="false">CONCATENATE(J529,K529,L529)</f>
        <v>20171114</v>
      </c>
      <c r="H529" s="39" t="n">
        <v>0</v>
      </c>
      <c r="I529" s="39" t="s">
        <v>4</v>
      </c>
      <c r="J529" s="39" t="n">
        <v>2017</v>
      </c>
      <c r="K529" s="39" t="n">
        <v>11</v>
      </c>
      <c r="L529" s="39" t="n">
        <v>14</v>
      </c>
      <c r="M529" s="39" t="n">
        <v>20</v>
      </c>
      <c r="N529" s="39" t="n">
        <v>13</v>
      </c>
      <c r="O529" s="39" t="n">
        <v>49</v>
      </c>
      <c r="P529" s="39" t="n">
        <v>908</v>
      </c>
      <c r="Q529" s="39" t="n">
        <v>1</v>
      </c>
      <c r="R529" s="39" t="s">
        <v>1</v>
      </c>
      <c r="S529" s="39" t="s">
        <v>2</v>
      </c>
    </row>
    <row r="530" customFormat="false" ht="15" hidden="false" customHeight="false" outlineLevel="0" collapsed="false">
      <c r="C530" s="48" t="n">
        <f aca="false">IF(F530=F529,C529,IF(F530=(F529+10),C529,(C529+10)))</f>
        <v>1110</v>
      </c>
      <c r="E530" s="50" t="n">
        <f aca="false">IF(C529=C530,IF(AND(I530&lt;&gt;"M",I530&lt;&gt;"m-up"),E529+10,E529),10)</f>
        <v>130</v>
      </c>
      <c r="F530" s="39" t="n">
        <f aca="false">O530+(N530*60)+(M530*3600)</f>
        <v>72829</v>
      </c>
      <c r="G530" s="39" t="str">
        <f aca="false">CONCATENATE(J530,K530,L530)</f>
        <v>20171114</v>
      </c>
      <c r="H530" s="39" t="n">
        <v>0</v>
      </c>
      <c r="I530" s="39" t="s">
        <v>4</v>
      </c>
      <c r="J530" s="39" t="n">
        <v>2017</v>
      </c>
      <c r="K530" s="39" t="n">
        <v>11</v>
      </c>
      <c r="L530" s="39" t="n">
        <v>14</v>
      </c>
      <c r="M530" s="39" t="n">
        <v>20</v>
      </c>
      <c r="N530" s="39" t="n">
        <v>13</v>
      </c>
      <c r="O530" s="39" t="n">
        <v>49</v>
      </c>
      <c r="P530" s="39" t="n">
        <v>925</v>
      </c>
      <c r="Q530" s="39" t="n">
        <v>1</v>
      </c>
      <c r="R530" s="39" t="s">
        <v>1</v>
      </c>
      <c r="S530" s="39" t="s">
        <v>2</v>
      </c>
    </row>
    <row r="531" customFormat="false" ht="15" hidden="false" customHeight="false" outlineLevel="0" collapsed="false">
      <c r="C531" s="48" t="n">
        <f aca="false">IF(F531=F530,C530,IF(F531=(F530+10),C530,(C530+10)))</f>
        <v>1110</v>
      </c>
      <c r="E531" s="50" t="n">
        <f aca="false">IF(C530=C531,IF(AND(I531&lt;&gt;"M",I531&lt;&gt;"m-up"),E530+10,E530),10)</f>
        <v>140</v>
      </c>
      <c r="F531" s="39" t="n">
        <f aca="false">O531+(N531*60)+(M531*3600)</f>
        <v>72829</v>
      </c>
      <c r="G531" s="39" t="str">
        <f aca="false">CONCATENATE(J531,K531,L531)</f>
        <v>20171114</v>
      </c>
      <c r="H531" s="39" t="n">
        <v>9</v>
      </c>
      <c r="I531" s="39" t="s">
        <v>0</v>
      </c>
      <c r="J531" s="39" t="n">
        <v>2017</v>
      </c>
      <c r="K531" s="39" t="n">
        <v>11</v>
      </c>
      <c r="L531" s="39" t="n">
        <v>14</v>
      </c>
      <c r="M531" s="39" t="n">
        <v>20</v>
      </c>
      <c r="N531" s="39" t="n">
        <v>13</v>
      </c>
      <c r="O531" s="39" t="n">
        <v>49</v>
      </c>
      <c r="P531" s="39" t="n">
        <v>991</v>
      </c>
      <c r="Q531" s="39" t="n">
        <v>1</v>
      </c>
      <c r="R531" s="39" t="s">
        <v>1</v>
      </c>
      <c r="S531" s="39" t="s">
        <v>2</v>
      </c>
    </row>
    <row r="532" customFormat="false" ht="15" hidden="false" customHeight="false" outlineLevel="0" collapsed="false">
      <c r="C532" s="48" t="n">
        <f aca="false">IF(F532=F531,C531,IF(F532=(F531+10),C531,(C531+10)))</f>
        <v>1120</v>
      </c>
      <c r="E532" s="50" t="n">
        <f aca="false">IF(C531=C532,IF(AND(I532&lt;&gt;"M",I532&lt;&gt;"m-up"),E531+10,E531),10)</f>
        <v>10</v>
      </c>
      <c r="F532" s="39" t="n">
        <f aca="false">O532+(N532*60)+(M532*3600)</f>
        <v>72830</v>
      </c>
      <c r="G532" s="39" t="str">
        <f aca="false">CONCATENATE(J532,K532,L532)</f>
        <v>20171114</v>
      </c>
      <c r="H532" s="39" t="n">
        <v>137</v>
      </c>
      <c r="I532" s="39" t="s">
        <v>0</v>
      </c>
      <c r="J532" s="39" t="n">
        <v>2017</v>
      </c>
      <c r="K532" s="39" t="n">
        <v>11</v>
      </c>
      <c r="L532" s="39" t="n">
        <v>14</v>
      </c>
      <c r="M532" s="39" t="n">
        <v>20</v>
      </c>
      <c r="N532" s="39" t="n">
        <v>13</v>
      </c>
      <c r="O532" s="39" t="n">
        <v>50</v>
      </c>
      <c r="P532" s="39" t="n">
        <v>37</v>
      </c>
      <c r="Q532" s="39" t="n">
        <v>1</v>
      </c>
      <c r="R532" s="39" t="s">
        <v>1</v>
      </c>
      <c r="S532" s="39" t="s">
        <v>2</v>
      </c>
    </row>
    <row r="533" customFormat="false" ht="15" hidden="false" customHeight="false" outlineLevel="0" collapsed="false">
      <c r="C533" s="48" t="n">
        <f aca="false">IF(F533=F532,C532,IF(F533=(F532+10),C532,(C532+10)))</f>
        <v>1120</v>
      </c>
      <c r="E533" s="50" t="n">
        <f aca="false">IF(C532=C533,IF(AND(I533&lt;&gt;"M",I533&lt;&gt;"m-up"),E532+10,E532),10)</f>
        <v>10</v>
      </c>
      <c r="F533" s="39" t="n">
        <f aca="false">O533+(N533*60)+(M533*3600)</f>
        <v>72830</v>
      </c>
      <c r="G533" s="39" t="str">
        <f aca="false">CONCATENATE(J533,K533,L533)</f>
        <v>20171114</v>
      </c>
      <c r="H533" s="39" t="n">
        <v>0</v>
      </c>
      <c r="I533" s="39" t="s">
        <v>4</v>
      </c>
      <c r="J533" s="39" t="n">
        <v>2017</v>
      </c>
      <c r="K533" s="39" t="n">
        <v>11</v>
      </c>
      <c r="L533" s="39" t="n">
        <v>14</v>
      </c>
      <c r="M533" s="39" t="n">
        <v>20</v>
      </c>
      <c r="N533" s="39" t="n">
        <v>13</v>
      </c>
      <c r="O533" s="39" t="n">
        <v>50</v>
      </c>
      <c r="P533" s="39" t="n">
        <v>45</v>
      </c>
      <c r="Q533" s="39" t="n">
        <v>1</v>
      </c>
      <c r="R533" s="39" t="s">
        <v>1</v>
      </c>
      <c r="S533" s="39" t="s">
        <v>2</v>
      </c>
    </row>
    <row r="534" customFormat="false" ht="15" hidden="false" customHeight="false" outlineLevel="0" collapsed="false">
      <c r="C534" s="48" t="n">
        <f aca="false">IF(F534=F533,C533,IF(F534=(F533+10),C533,(C533+10)))</f>
        <v>1120</v>
      </c>
      <c r="E534" s="50" t="n">
        <f aca="false">IF(C533=C534,IF(AND(I534&lt;&gt;"M",I534&lt;&gt;"m-up"),E533+10,E533),10)</f>
        <v>20</v>
      </c>
      <c r="F534" s="39" t="n">
        <f aca="false">O534+(N534*60)+(M534*3600)</f>
        <v>72830</v>
      </c>
      <c r="G534" s="39" t="str">
        <f aca="false">CONCATENATE(J534,K534,L534)</f>
        <v>20171114</v>
      </c>
      <c r="H534" s="39" t="n">
        <v>132</v>
      </c>
      <c r="I534" s="39" t="s">
        <v>0</v>
      </c>
      <c r="J534" s="39" t="n">
        <v>2017</v>
      </c>
      <c r="K534" s="39" t="n">
        <v>11</v>
      </c>
      <c r="L534" s="39" t="n">
        <v>14</v>
      </c>
      <c r="M534" s="39" t="n">
        <v>20</v>
      </c>
      <c r="N534" s="39" t="n">
        <v>13</v>
      </c>
      <c r="O534" s="39" t="n">
        <v>50</v>
      </c>
      <c r="P534" s="39" t="n">
        <v>184</v>
      </c>
      <c r="Q534" s="39" t="n">
        <v>1</v>
      </c>
      <c r="R534" s="39" t="s">
        <v>1</v>
      </c>
      <c r="S534" s="39" t="s">
        <v>2</v>
      </c>
    </row>
    <row r="535" customFormat="false" ht="15" hidden="false" customHeight="false" outlineLevel="0" collapsed="false">
      <c r="C535" s="48" t="n">
        <f aca="false">IF(F535=F534,C534,IF(F535=(F534+10),C534,(C534+10)))</f>
        <v>1120</v>
      </c>
      <c r="E535" s="50" t="n">
        <f aca="false">IF(C534=C535,IF(AND(I535&lt;&gt;"M",I535&lt;&gt;"m-up"),E534+10,E534),10)</f>
        <v>20</v>
      </c>
      <c r="F535" s="39" t="n">
        <f aca="false">O535+(N535*60)+(M535*3600)</f>
        <v>72830</v>
      </c>
      <c r="G535" s="39" t="str">
        <f aca="false">CONCATENATE(J535,K535,L535)</f>
        <v>20171114</v>
      </c>
      <c r="H535" s="39" t="n">
        <v>0</v>
      </c>
      <c r="I535" s="39" t="s">
        <v>4</v>
      </c>
      <c r="J535" s="39" t="n">
        <v>2017</v>
      </c>
      <c r="K535" s="39" t="n">
        <v>11</v>
      </c>
      <c r="L535" s="39" t="n">
        <v>14</v>
      </c>
      <c r="M535" s="39" t="n">
        <v>20</v>
      </c>
      <c r="N535" s="39" t="n">
        <v>13</v>
      </c>
      <c r="O535" s="39" t="n">
        <v>50</v>
      </c>
      <c r="P535" s="39" t="n">
        <v>186</v>
      </c>
      <c r="Q535" s="39" t="n">
        <v>1</v>
      </c>
      <c r="R535" s="39" t="s">
        <v>1</v>
      </c>
      <c r="S535" s="39" t="s">
        <v>2</v>
      </c>
    </row>
    <row r="536" customFormat="false" ht="15" hidden="false" customHeight="false" outlineLevel="0" collapsed="false">
      <c r="C536" s="48" t="n">
        <f aca="false">IF(F536=F535,C535,IF(F536=(F535+10),C535,(C535+10)))</f>
        <v>1120</v>
      </c>
      <c r="E536" s="50" t="n">
        <f aca="false">IF(C535=C536,IF(AND(I536&lt;&gt;"M",I536&lt;&gt;"m-up"),E535+10,E535),10)</f>
        <v>20</v>
      </c>
      <c r="F536" s="39" t="n">
        <f aca="false">O536+(N536*60)+(M536*3600)</f>
        <v>72830</v>
      </c>
      <c r="G536" s="39" t="str">
        <f aca="false">CONCATENATE(J536,K536,L536)</f>
        <v>20171114</v>
      </c>
      <c r="H536" s="39" t="n">
        <v>0</v>
      </c>
      <c r="I536" s="39" t="s">
        <v>4</v>
      </c>
      <c r="J536" s="39" t="n">
        <v>2017</v>
      </c>
      <c r="K536" s="39" t="n">
        <v>11</v>
      </c>
      <c r="L536" s="39" t="n">
        <v>14</v>
      </c>
      <c r="M536" s="39" t="n">
        <v>20</v>
      </c>
      <c r="N536" s="39" t="n">
        <v>13</v>
      </c>
      <c r="O536" s="39" t="n">
        <v>50</v>
      </c>
      <c r="P536" s="39" t="n">
        <v>188</v>
      </c>
      <c r="Q536" s="39" t="n">
        <v>1</v>
      </c>
      <c r="R536" s="39" t="s">
        <v>1</v>
      </c>
      <c r="S536" s="39" t="s">
        <v>2</v>
      </c>
    </row>
    <row r="537" customFormat="false" ht="15" hidden="false" customHeight="false" outlineLevel="0" collapsed="false">
      <c r="C537" s="48" t="n">
        <f aca="false">IF(F537=F536,C536,IF(F537=(F536+10),C536,(C536+10)))</f>
        <v>1120</v>
      </c>
      <c r="E537" s="50" t="n">
        <f aca="false">IF(C536=C537,IF(AND(I537&lt;&gt;"M",I537&lt;&gt;"m-up"),E536+10,E536),10)</f>
        <v>20</v>
      </c>
      <c r="F537" s="39" t="n">
        <f aca="false">O537+(N537*60)+(M537*3600)</f>
        <v>72830</v>
      </c>
      <c r="G537" s="39" t="str">
        <f aca="false">CONCATENATE(J537,K537,L537)</f>
        <v>20171114</v>
      </c>
      <c r="H537" s="39" t="n">
        <v>0</v>
      </c>
      <c r="I537" s="39" t="s">
        <v>4</v>
      </c>
      <c r="J537" s="39" t="n">
        <v>2017</v>
      </c>
      <c r="K537" s="39" t="n">
        <v>11</v>
      </c>
      <c r="L537" s="39" t="n">
        <v>14</v>
      </c>
      <c r="M537" s="39" t="n">
        <v>20</v>
      </c>
      <c r="N537" s="39" t="n">
        <v>13</v>
      </c>
      <c r="O537" s="39" t="n">
        <v>50</v>
      </c>
      <c r="P537" s="39" t="n">
        <v>192</v>
      </c>
      <c r="Q537" s="39" t="n">
        <v>1</v>
      </c>
      <c r="R537" s="39" t="s">
        <v>1</v>
      </c>
      <c r="S537" s="39" t="s">
        <v>2</v>
      </c>
    </row>
    <row r="538" customFormat="false" ht="15" hidden="false" customHeight="false" outlineLevel="0" collapsed="false">
      <c r="C538" s="48" t="n">
        <f aca="false">IF(F538=F537,C537,IF(F538=(F537+10),C537,(C537+10)))</f>
        <v>1120</v>
      </c>
      <c r="E538" s="50" t="n">
        <f aca="false">IF(C537=C538,IF(AND(I538&lt;&gt;"M",I538&lt;&gt;"m-up"),E537+10,E537),10)</f>
        <v>30</v>
      </c>
      <c r="F538" s="39" t="n">
        <f aca="false">O538+(N538*60)+(M538*3600)</f>
        <v>72830</v>
      </c>
      <c r="G538" s="39" t="str">
        <f aca="false">CONCATENATE(J538,K538,L538)</f>
        <v>20171114</v>
      </c>
      <c r="H538" s="39" t="n">
        <v>40</v>
      </c>
      <c r="I538" s="39" t="s">
        <v>0</v>
      </c>
      <c r="J538" s="39" t="n">
        <v>2017</v>
      </c>
      <c r="K538" s="39" t="n">
        <v>11</v>
      </c>
      <c r="L538" s="39" t="n">
        <v>14</v>
      </c>
      <c r="M538" s="39" t="n">
        <v>20</v>
      </c>
      <c r="N538" s="39" t="n">
        <v>13</v>
      </c>
      <c r="O538" s="39" t="n">
        <v>50</v>
      </c>
      <c r="P538" s="39" t="n">
        <v>343</v>
      </c>
      <c r="Q538" s="39" t="n">
        <v>1</v>
      </c>
      <c r="R538" s="39" t="s">
        <v>1</v>
      </c>
      <c r="S538" s="39" t="s">
        <v>2</v>
      </c>
    </row>
    <row r="539" customFormat="false" ht="15" hidden="false" customHeight="false" outlineLevel="0" collapsed="false">
      <c r="C539" s="48" t="n">
        <f aca="false">IF(F539=F538,C538,IF(F539=(F538+10),C538,(C538+10)))</f>
        <v>1120</v>
      </c>
      <c r="E539" s="50" t="n">
        <f aca="false">IF(C538=C539,IF(AND(I539&lt;&gt;"M",I539&lt;&gt;"m-up"),E538+10,E538),10)</f>
        <v>40</v>
      </c>
      <c r="F539" s="39" t="n">
        <f aca="false">O539+(N539*60)+(M539*3600)</f>
        <v>72830</v>
      </c>
      <c r="G539" s="39" t="str">
        <f aca="false">CONCATENATE(J539,K539,L539)</f>
        <v>20171114</v>
      </c>
      <c r="H539" s="39" t="n">
        <v>59</v>
      </c>
      <c r="I539" s="39" t="s">
        <v>0</v>
      </c>
      <c r="J539" s="39" t="n">
        <v>2017</v>
      </c>
      <c r="K539" s="39" t="n">
        <v>11</v>
      </c>
      <c r="L539" s="39" t="n">
        <v>14</v>
      </c>
      <c r="M539" s="39" t="n">
        <v>20</v>
      </c>
      <c r="N539" s="39" t="n">
        <v>13</v>
      </c>
      <c r="O539" s="39" t="n">
        <v>50</v>
      </c>
      <c r="P539" s="39" t="n">
        <v>478</v>
      </c>
      <c r="Q539" s="39" t="n">
        <v>1</v>
      </c>
      <c r="R539" s="39" t="s">
        <v>1</v>
      </c>
      <c r="S539" s="39" t="s">
        <v>2</v>
      </c>
    </row>
    <row r="540" customFormat="false" ht="15" hidden="false" customHeight="false" outlineLevel="0" collapsed="false">
      <c r="A540" s="36" t="s">
        <v>184</v>
      </c>
      <c r="C540" s="48" t="n">
        <f aca="false">IF(F540=F539,C539,IF(F540=(F539+10),C539,(C539+10)))</f>
        <v>1130</v>
      </c>
      <c r="D540" s="79" t="s">
        <v>312</v>
      </c>
      <c r="E540" s="50" t="n">
        <f aca="false">IF(C539=C540,IF(AND(I540&lt;&gt;"M",I540&lt;&gt;"m-up"),E539+10,E539),10)</f>
        <v>10</v>
      </c>
      <c r="F540" s="52" t="n">
        <f aca="false">O540+(N540*60)+(M540*3600)</f>
        <v>72920</v>
      </c>
      <c r="G540" s="52" t="str">
        <f aca="false">CONCATENATE(J540,K540,L540)</f>
        <v>20171114</v>
      </c>
      <c r="H540" s="52" t="n">
        <v>0</v>
      </c>
      <c r="I540" s="52" t="s">
        <v>16</v>
      </c>
      <c r="J540" s="52" t="n">
        <v>2017</v>
      </c>
      <c r="K540" s="52" t="n">
        <v>11</v>
      </c>
      <c r="L540" s="52" t="n">
        <v>14</v>
      </c>
      <c r="M540" s="52" t="n">
        <v>20</v>
      </c>
      <c r="N540" s="52" t="n">
        <v>15</v>
      </c>
      <c r="O540" s="52" t="n">
        <v>20</v>
      </c>
      <c r="P540" s="52" t="n">
        <v>271</v>
      </c>
      <c r="Q540" s="52"/>
      <c r="R540" s="52" t="s">
        <v>1</v>
      </c>
      <c r="S540" s="52" t="s">
        <v>2</v>
      </c>
      <c r="T540" s="52"/>
      <c r="U540" s="53" t="s">
        <v>50</v>
      </c>
    </row>
    <row r="541" customFormat="false" ht="15" hidden="false" customHeight="false" outlineLevel="0" collapsed="false">
      <c r="A541" s="36" t="s">
        <v>184</v>
      </c>
      <c r="C541" s="48" t="n">
        <f aca="false">IF(F541=F540,C540,IF(F541=(F540+10),C540,(C540+10)))</f>
        <v>1130</v>
      </c>
      <c r="D541" s="38" t="s">
        <v>312</v>
      </c>
      <c r="E541" s="50" t="n">
        <f aca="false">IF(C540=C541,IF(AND(I541&lt;&gt;"M",I541&lt;&gt;"m-up"),E540+10,E540),10)</f>
        <v>20</v>
      </c>
      <c r="F541" s="39" t="n">
        <f aca="false">O541+(N541*60)+(M541*3600)</f>
        <v>72920</v>
      </c>
      <c r="G541" s="39" t="str">
        <f aca="false">CONCATENATE(J541,K541,L541)</f>
        <v>20171114</v>
      </c>
      <c r="H541" s="39" t="n">
        <v>10</v>
      </c>
      <c r="I541" s="39" t="s">
        <v>0</v>
      </c>
      <c r="J541" s="39" t="n">
        <v>2017</v>
      </c>
      <c r="K541" s="39" t="n">
        <v>11</v>
      </c>
      <c r="L541" s="39" t="n">
        <v>14</v>
      </c>
      <c r="M541" s="39" t="n">
        <v>20</v>
      </c>
      <c r="N541" s="39" t="n">
        <v>15</v>
      </c>
      <c r="O541" s="39" t="n">
        <v>20</v>
      </c>
      <c r="P541" s="39" t="n">
        <v>418</v>
      </c>
      <c r="Q541" s="39" t="n">
        <v>1</v>
      </c>
      <c r="R541" s="39" t="s">
        <v>1</v>
      </c>
      <c r="S541" s="39" t="s">
        <v>2</v>
      </c>
    </row>
    <row r="542" customFormat="false" ht="15" hidden="false" customHeight="false" outlineLevel="0" collapsed="false">
      <c r="A542" s="36" t="s">
        <v>184</v>
      </c>
      <c r="C542" s="48" t="n">
        <f aca="false">IF(F542=F541,C541,IF(F542=(F541+10),C541,(C541+10)))</f>
        <v>1130</v>
      </c>
      <c r="D542" s="38" t="s">
        <v>312</v>
      </c>
      <c r="E542" s="50" t="n">
        <f aca="false">IF(C541=C542,IF(AND(I542&lt;&gt;"M",I542&lt;&gt;"m-up"),E541+10,E541),10)</f>
        <v>30</v>
      </c>
      <c r="F542" s="39" t="n">
        <f aca="false">O542+(N542*60)+(M542*3600)</f>
        <v>72920</v>
      </c>
      <c r="G542" s="39" t="str">
        <f aca="false">CONCATENATE(J542,K542,L542)</f>
        <v>20171114</v>
      </c>
      <c r="H542" s="39" t="n">
        <v>356</v>
      </c>
      <c r="I542" s="39" t="s">
        <v>0</v>
      </c>
      <c r="J542" s="39" t="n">
        <v>2017</v>
      </c>
      <c r="K542" s="39" t="n">
        <v>11</v>
      </c>
      <c r="L542" s="39" t="n">
        <v>14</v>
      </c>
      <c r="M542" s="39" t="n">
        <v>20</v>
      </c>
      <c r="N542" s="39" t="n">
        <v>15</v>
      </c>
      <c r="O542" s="39" t="n">
        <v>20</v>
      </c>
      <c r="P542" s="39" t="n">
        <v>494</v>
      </c>
      <c r="Q542" s="39" t="n">
        <v>2</v>
      </c>
      <c r="R542" s="39" t="s">
        <v>1</v>
      </c>
      <c r="S542" s="39" t="s">
        <v>2</v>
      </c>
    </row>
    <row r="543" customFormat="false" ht="15" hidden="false" customHeight="false" outlineLevel="0" collapsed="false">
      <c r="A543" s="58" t="s">
        <v>189</v>
      </c>
      <c r="C543" s="48" t="n">
        <f aca="false">IF(F543=F542,C542,IF(F543=(F542+10),C542,(C542+10)))</f>
        <v>1130</v>
      </c>
      <c r="D543" s="38" t="s">
        <v>312</v>
      </c>
      <c r="E543" s="50" t="n">
        <f aca="false">IF(C542=C543,IF(AND(I543&lt;&gt;"M",I543&lt;&gt;"m-up"),E542+10,E542),10)</f>
        <v>30</v>
      </c>
      <c r="F543" s="39" t="n">
        <f aca="false">O543+(N543*60)+(M543*3600)</f>
        <v>72920</v>
      </c>
      <c r="G543" s="39" t="str">
        <f aca="false">CONCATENATE(J543,K543,L543)</f>
        <v>20171114</v>
      </c>
      <c r="H543" s="39" t="n">
        <v>0</v>
      </c>
      <c r="I543" s="39" t="s">
        <v>4</v>
      </c>
      <c r="J543" s="39" t="n">
        <v>2017</v>
      </c>
      <c r="K543" s="39" t="n">
        <v>11</v>
      </c>
      <c r="L543" s="39" t="n">
        <v>14</v>
      </c>
      <c r="M543" s="39" t="n">
        <v>20</v>
      </c>
      <c r="N543" s="39" t="n">
        <v>15</v>
      </c>
      <c r="O543" s="39" t="n">
        <v>20</v>
      </c>
      <c r="P543" s="39" t="n">
        <v>511</v>
      </c>
      <c r="Q543" s="39" t="n">
        <v>2</v>
      </c>
      <c r="R543" s="39" t="s">
        <v>1</v>
      </c>
      <c r="S543" s="39" t="s">
        <v>2</v>
      </c>
    </row>
    <row r="544" customFormat="false" ht="15" hidden="false" customHeight="false" outlineLevel="0" collapsed="false">
      <c r="A544" s="36" t="s">
        <v>184</v>
      </c>
      <c r="C544" s="48" t="n">
        <f aca="false">IF(F544=F543,C543,IF(F544=(F543+10),C543,(C543+10)))</f>
        <v>1130</v>
      </c>
      <c r="D544" s="38" t="s">
        <v>312</v>
      </c>
      <c r="E544" s="50" t="n">
        <v>40</v>
      </c>
      <c r="F544" s="39" t="n">
        <f aca="false">O544+(N544*60)+(M544*3600)</f>
        <v>72920</v>
      </c>
      <c r="G544" s="39" t="str">
        <f aca="false">CONCATENATE(J544,K544,L544)</f>
        <v>20171114</v>
      </c>
      <c r="H544" s="39" t="n">
        <v>0</v>
      </c>
      <c r="I544" s="39" t="s">
        <v>4</v>
      </c>
      <c r="J544" s="39" t="n">
        <v>2017</v>
      </c>
      <c r="K544" s="39" t="n">
        <v>11</v>
      </c>
      <c r="L544" s="39" t="n">
        <v>14</v>
      </c>
      <c r="M544" s="39" t="n">
        <v>20</v>
      </c>
      <c r="N544" s="39" t="n">
        <v>15</v>
      </c>
      <c r="O544" s="39" t="n">
        <v>20</v>
      </c>
      <c r="P544" s="39" t="n">
        <v>829</v>
      </c>
      <c r="Q544" s="39" t="n">
        <v>2</v>
      </c>
      <c r="R544" s="39" t="s">
        <v>1</v>
      </c>
      <c r="S544" s="39" t="s">
        <v>2</v>
      </c>
    </row>
    <row r="545" customFormat="false" ht="15" hidden="false" customHeight="false" outlineLevel="0" collapsed="false">
      <c r="A545" s="36" t="s">
        <v>184</v>
      </c>
      <c r="C545" s="48" t="n">
        <f aca="false">IF(F545=F544,C544,IF(F545=(F544+10),C544,(C544+10)))</f>
        <v>1140</v>
      </c>
      <c r="D545" s="79" t="s">
        <v>313</v>
      </c>
      <c r="E545" s="50" t="n">
        <f aca="false">IF(C544=C545,IF(AND(I545&lt;&gt;"M",I545&lt;&gt;"m-up"),E544+10,E544),10)</f>
        <v>10</v>
      </c>
      <c r="F545" s="52" t="n">
        <f aca="false">O545+(N545*60)+(M545*3600)</f>
        <v>72949</v>
      </c>
      <c r="G545" s="52" t="str">
        <f aca="false">CONCATENATE(J545,K545,L545)</f>
        <v>20171114</v>
      </c>
      <c r="H545" s="52" t="n">
        <v>11</v>
      </c>
      <c r="I545" s="52" t="s">
        <v>0</v>
      </c>
      <c r="J545" s="52" t="n">
        <v>2017</v>
      </c>
      <c r="K545" s="52" t="n">
        <v>11</v>
      </c>
      <c r="L545" s="52" t="n">
        <v>14</v>
      </c>
      <c r="M545" s="52" t="n">
        <v>20</v>
      </c>
      <c r="N545" s="52" t="n">
        <v>15</v>
      </c>
      <c r="O545" s="52" t="n">
        <v>49</v>
      </c>
      <c r="P545" s="52" t="n">
        <v>604</v>
      </c>
      <c r="Q545" s="52" t="n">
        <v>1</v>
      </c>
      <c r="R545" s="52" t="s">
        <v>1</v>
      </c>
      <c r="S545" s="52" t="s">
        <v>2</v>
      </c>
      <c r="T545" s="52"/>
      <c r="U545" s="53"/>
    </row>
    <row r="546" customFormat="false" ht="15" hidden="false" customHeight="false" outlineLevel="0" collapsed="false">
      <c r="A546" s="36" t="s">
        <v>184</v>
      </c>
      <c r="C546" s="48" t="n">
        <f aca="false">IF(F546=F545,C545,IF(F546=(F545+10),C545,(C545+10)))</f>
        <v>1140</v>
      </c>
      <c r="D546" s="38" t="s">
        <v>313</v>
      </c>
      <c r="E546" s="50" t="n">
        <f aca="false">IF(C545=C546,IF(AND(I546&lt;&gt;"M",I546&lt;&gt;"m-up"),E545+10,E545),10)</f>
        <v>20</v>
      </c>
      <c r="F546" s="39" t="n">
        <f aca="false">O546+(N546*60)+(M546*3600)</f>
        <v>72949</v>
      </c>
      <c r="G546" s="39" t="str">
        <f aca="false">CONCATENATE(J546,K546,L546)</f>
        <v>20171114</v>
      </c>
      <c r="H546" s="39" t="n">
        <v>10</v>
      </c>
      <c r="I546" s="39" t="s">
        <v>0</v>
      </c>
      <c r="J546" s="39" t="n">
        <v>2017</v>
      </c>
      <c r="K546" s="39" t="n">
        <v>11</v>
      </c>
      <c r="L546" s="39" t="n">
        <v>14</v>
      </c>
      <c r="M546" s="39" t="n">
        <v>20</v>
      </c>
      <c r="N546" s="39" t="n">
        <v>15</v>
      </c>
      <c r="O546" s="39" t="n">
        <v>49</v>
      </c>
      <c r="P546" s="39" t="n">
        <v>656</v>
      </c>
      <c r="Q546" s="39" t="n">
        <v>1</v>
      </c>
      <c r="R546" s="39" t="s">
        <v>1</v>
      </c>
      <c r="S546" s="39" t="s">
        <v>2</v>
      </c>
    </row>
    <row r="547" customFormat="false" ht="15" hidden="false" customHeight="false" outlineLevel="0" collapsed="false">
      <c r="A547" s="36" t="s">
        <v>184</v>
      </c>
      <c r="C547" s="48" t="n">
        <f aca="false">IF(F547=F546,C546,IF(F547=(F546+10),C546,(C546+10)))</f>
        <v>1140</v>
      </c>
      <c r="D547" s="38" t="s">
        <v>313</v>
      </c>
      <c r="E547" s="50" t="n">
        <f aca="false">IF(C546=C547,IF(AND(I547&lt;&gt;"M",I547&lt;&gt;"m-up"),E546+10,E546),10)</f>
        <v>30</v>
      </c>
      <c r="F547" s="39" t="n">
        <f aca="false">O547+(N547*60)+(M547*3600)</f>
        <v>72949</v>
      </c>
      <c r="G547" s="39" t="str">
        <f aca="false">CONCATENATE(J547,K547,L547)</f>
        <v>20171114</v>
      </c>
      <c r="H547" s="39" t="n">
        <v>16</v>
      </c>
      <c r="I547" s="39" t="s">
        <v>0</v>
      </c>
      <c r="J547" s="39" t="n">
        <v>2017</v>
      </c>
      <c r="K547" s="39" t="n">
        <v>11</v>
      </c>
      <c r="L547" s="39" t="n">
        <v>14</v>
      </c>
      <c r="M547" s="39" t="n">
        <v>20</v>
      </c>
      <c r="N547" s="39" t="n">
        <v>15</v>
      </c>
      <c r="O547" s="39" t="n">
        <v>49</v>
      </c>
      <c r="P547" s="39" t="n">
        <v>717</v>
      </c>
      <c r="Q547" s="39" t="n">
        <v>1</v>
      </c>
      <c r="R547" s="39" t="s">
        <v>1</v>
      </c>
      <c r="S547" s="39" t="s">
        <v>2</v>
      </c>
    </row>
    <row r="548" customFormat="false" ht="15" hidden="false" customHeight="false" outlineLevel="0" collapsed="false">
      <c r="A548" s="36" t="s">
        <v>184</v>
      </c>
      <c r="C548" s="48" t="n">
        <f aca="false">IF(F548=F547,C547,IF(F548=(F547+10),C547,(C547+10)))</f>
        <v>1140</v>
      </c>
      <c r="D548" s="38" t="s">
        <v>313</v>
      </c>
      <c r="E548" s="50" t="n">
        <f aca="false">IF(C547=C548,IF(AND(I548&lt;&gt;"M",I548&lt;&gt;"m-up"),E547+10,E547),10)</f>
        <v>40</v>
      </c>
      <c r="F548" s="39" t="n">
        <f aca="false">O548+(N548*60)+(M548*3600)</f>
        <v>72949</v>
      </c>
      <c r="G548" s="39" t="str">
        <f aca="false">CONCATENATE(J548,K548,L548)</f>
        <v>20171114</v>
      </c>
      <c r="H548" s="39" t="n">
        <v>198</v>
      </c>
      <c r="I548" s="39" t="s">
        <v>0</v>
      </c>
      <c r="J548" s="39" t="n">
        <v>2017</v>
      </c>
      <c r="K548" s="39" t="n">
        <v>11</v>
      </c>
      <c r="L548" s="39" t="n">
        <v>14</v>
      </c>
      <c r="M548" s="39" t="n">
        <v>20</v>
      </c>
      <c r="N548" s="39" t="n">
        <v>15</v>
      </c>
      <c r="O548" s="39" t="n">
        <v>49</v>
      </c>
      <c r="P548" s="39" t="n">
        <v>784</v>
      </c>
      <c r="Q548" s="39" t="n">
        <v>1</v>
      </c>
      <c r="R548" s="39" t="s">
        <v>1</v>
      </c>
      <c r="S548" s="39" t="s">
        <v>2</v>
      </c>
    </row>
    <row r="549" customFormat="false" ht="15" hidden="false" customHeight="false" outlineLevel="0" collapsed="false">
      <c r="A549" s="36" t="s">
        <v>184</v>
      </c>
      <c r="C549" s="48" t="n">
        <f aca="false">IF(F549=F548,C548,IF(F549=(F548+10),C548,(C548+10)))</f>
        <v>1140</v>
      </c>
      <c r="D549" s="38" t="s">
        <v>313</v>
      </c>
      <c r="E549" s="50" t="n">
        <v>50</v>
      </c>
      <c r="F549" s="39" t="n">
        <f aca="false">O549+(N549*60)+(M549*3600)</f>
        <v>72949</v>
      </c>
      <c r="G549" s="39" t="str">
        <f aca="false">CONCATENATE(J549,K549,L549)</f>
        <v>20171114</v>
      </c>
      <c r="I549" s="39" t="s">
        <v>4</v>
      </c>
      <c r="J549" s="39" t="n">
        <v>2017</v>
      </c>
      <c r="K549" s="39" t="n">
        <v>11</v>
      </c>
      <c r="L549" s="39" t="n">
        <v>14</v>
      </c>
      <c r="M549" s="39" t="n">
        <v>20</v>
      </c>
      <c r="N549" s="39" t="n">
        <v>15</v>
      </c>
      <c r="O549" s="39" t="n">
        <v>49</v>
      </c>
      <c r="P549" s="39" t="n">
        <v>789</v>
      </c>
      <c r="Q549" s="39" t="n">
        <v>1</v>
      </c>
      <c r="R549" s="39" t="s">
        <v>1</v>
      </c>
      <c r="S549" s="39" t="s">
        <v>2</v>
      </c>
      <c r="U549" s="40" t="s">
        <v>4</v>
      </c>
    </row>
    <row r="550" customFormat="false" ht="15" hidden="false" customHeight="false" outlineLevel="0" collapsed="false">
      <c r="A550" s="36" t="s">
        <v>184</v>
      </c>
      <c r="C550" s="48" t="n">
        <f aca="false">IF(F550=F549,C549,IF(F550=(F549+10),C549,(C549+10)))</f>
        <v>1140</v>
      </c>
      <c r="D550" s="38" t="s">
        <v>313</v>
      </c>
      <c r="E550" s="50" t="n">
        <f aca="false">IF(C549=C550,IF(AND(I550&lt;&gt;"M",I550&lt;&gt;"m-up"),E549+10,E549),10)</f>
        <v>60</v>
      </c>
      <c r="F550" s="39" t="n">
        <f aca="false">O550+(N550*60)+(M550*3600)</f>
        <v>72949</v>
      </c>
      <c r="G550" s="39" t="str">
        <f aca="false">CONCATENATE(J550,K550,L550)</f>
        <v>20171114</v>
      </c>
      <c r="H550" s="39" t="n">
        <v>13</v>
      </c>
      <c r="I550" s="39" t="s">
        <v>0</v>
      </c>
      <c r="J550" s="39" t="n">
        <v>2017</v>
      </c>
      <c r="K550" s="39" t="n">
        <v>11</v>
      </c>
      <c r="L550" s="39" t="n">
        <v>14</v>
      </c>
      <c r="M550" s="39" t="n">
        <v>20</v>
      </c>
      <c r="N550" s="39" t="n">
        <v>15</v>
      </c>
      <c r="O550" s="39" t="n">
        <v>49</v>
      </c>
      <c r="P550" s="39" t="n">
        <v>998</v>
      </c>
      <c r="Q550" s="39" t="n">
        <v>1</v>
      </c>
      <c r="R550" s="39" t="s">
        <v>1</v>
      </c>
      <c r="S550" s="39" t="s">
        <v>2</v>
      </c>
    </row>
    <row r="551" customFormat="false" ht="15" hidden="false" customHeight="false" outlineLevel="0" collapsed="false">
      <c r="A551" s="36" t="s">
        <v>184</v>
      </c>
      <c r="C551" s="48" t="n">
        <f aca="false">IF(F551=F550,C550,IF(F551=(F550+10),C550,(C550+10)))</f>
        <v>1150</v>
      </c>
      <c r="D551" s="38" t="s">
        <v>313</v>
      </c>
      <c r="E551" s="50" t="n">
        <v>70</v>
      </c>
      <c r="F551" s="39" t="n">
        <f aca="false">O551+(N551*60)+(M551*3600)</f>
        <v>72950</v>
      </c>
      <c r="G551" s="39" t="str">
        <f aca="false">CONCATENATE(J551,K551,L551)</f>
        <v>20171114</v>
      </c>
      <c r="H551" s="39" t="n">
        <v>24</v>
      </c>
      <c r="I551" s="39" t="s">
        <v>0</v>
      </c>
      <c r="J551" s="39" t="n">
        <v>2017</v>
      </c>
      <c r="K551" s="39" t="n">
        <v>11</v>
      </c>
      <c r="L551" s="39" t="n">
        <v>14</v>
      </c>
      <c r="M551" s="39" t="n">
        <v>20</v>
      </c>
      <c r="N551" s="39" t="n">
        <v>15</v>
      </c>
      <c r="O551" s="39" t="n">
        <v>50</v>
      </c>
      <c r="P551" s="39" t="n">
        <v>91</v>
      </c>
      <c r="Q551" s="39" t="n">
        <v>1</v>
      </c>
      <c r="R551" s="39" t="s">
        <v>1</v>
      </c>
      <c r="S551" s="39" t="s">
        <v>2</v>
      </c>
    </row>
    <row r="552" customFormat="false" ht="15" hidden="false" customHeight="false" outlineLevel="0" collapsed="false">
      <c r="C552" s="48" t="n">
        <f aca="false">IF(F552=F551,C551,IF(F552=(F551+10),C551,(C551+10)))</f>
        <v>1160</v>
      </c>
      <c r="D552" s="79" t="s">
        <v>314</v>
      </c>
      <c r="E552" s="50" t="n">
        <f aca="false">IF(C551=C552,IF(AND(I552&lt;&gt;"M",I552&lt;&gt;"m-up"),E551+10,E551),10)</f>
        <v>10</v>
      </c>
      <c r="F552" s="52" t="n">
        <f aca="false">O552+(N552*60)+(M552*3600)</f>
        <v>73066</v>
      </c>
      <c r="G552" s="52" t="str">
        <f aca="false">CONCATENATE(J552,K552,L552)</f>
        <v>20171114</v>
      </c>
      <c r="H552" s="52" t="n">
        <v>6</v>
      </c>
      <c r="I552" s="52" t="s">
        <v>0</v>
      </c>
      <c r="J552" s="52" t="n">
        <v>2017</v>
      </c>
      <c r="K552" s="52" t="n">
        <v>11</v>
      </c>
      <c r="L552" s="52" t="n">
        <v>14</v>
      </c>
      <c r="M552" s="52" t="n">
        <v>20</v>
      </c>
      <c r="N552" s="52" t="n">
        <v>17</v>
      </c>
      <c r="O552" s="52" t="n">
        <v>46</v>
      </c>
      <c r="P552" s="52" t="n">
        <v>232</v>
      </c>
      <c r="Q552" s="52" t="n">
        <v>1</v>
      </c>
      <c r="R552" s="52" t="s">
        <v>1</v>
      </c>
      <c r="S552" s="52" t="s">
        <v>2</v>
      </c>
      <c r="T552" s="52"/>
      <c r="U552" s="53"/>
    </row>
    <row r="553" customFormat="false" ht="15" hidden="false" customHeight="false" outlineLevel="0" collapsed="false">
      <c r="C553" s="48" t="n">
        <f aca="false">IF(F553=F552,C552,IF(F553=(F552+10),C552,(C552+10)))</f>
        <v>1160</v>
      </c>
      <c r="D553" s="38" t="s">
        <v>314</v>
      </c>
      <c r="E553" s="50" t="n">
        <f aca="false">IF(C552=C553,IF(AND(I553&lt;&gt;"M",I553&lt;&gt;"m-up"),E552+10,E552),10)</f>
        <v>20</v>
      </c>
      <c r="F553" s="39" t="n">
        <f aca="false">O553+(N553*60)+(M553*3600)</f>
        <v>73066</v>
      </c>
      <c r="G553" s="39" t="str">
        <f aca="false">CONCATENATE(J553,K553,L553)</f>
        <v>20171114</v>
      </c>
      <c r="H553" s="39" t="n">
        <v>8</v>
      </c>
      <c r="I553" s="39" t="s">
        <v>0</v>
      </c>
      <c r="J553" s="39" t="n">
        <v>2017</v>
      </c>
      <c r="K553" s="39" t="n">
        <v>11</v>
      </c>
      <c r="L553" s="39" t="n">
        <v>14</v>
      </c>
      <c r="M553" s="39" t="n">
        <v>20</v>
      </c>
      <c r="N553" s="39" t="n">
        <v>17</v>
      </c>
      <c r="O553" s="39" t="n">
        <v>46</v>
      </c>
      <c r="P553" s="39" t="n">
        <v>287</v>
      </c>
      <c r="Q553" s="39" t="n">
        <v>1</v>
      </c>
      <c r="R553" s="39" t="s">
        <v>1</v>
      </c>
      <c r="S553" s="39" t="s">
        <v>2</v>
      </c>
    </row>
    <row r="554" customFormat="false" ht="15" hidden="false" customHeight="false" outlineLevel="0" collapsed="false">
      <c r="C554" s="48" t="n">
        <f aca="false">IF(F554=F553,C553,IF(F554=(F553+10),C553,(C553+10)))</f>
        <v>1160</v>
      </c>
      <c r="D554" s="38" t="s">
        <v>314</v>
      </c>
      <c r="E554" s="50" t="n">
        <f aca="false">IF(C553=C554,IF(AND(I554&lt;&gt;"M",I554&lt;&gt;"m-up"),E553+10,E553),10)</f>
        <v>30</v>
      </c>
      <c r="F554" s="39" t="n">
        <f aca="false">O554+(N554*60)+(M554*3600)</f>
        <v>73066</v>
      </c>
      <c r="G554" s="39" t="str">
        <f aca="false">CONCATENATE(J554,K554,L554)</f>
        <v>20171114</v>
      </c>
      <c r="H554" s="39" t="n">
        <v>7</v>
      </c>
      <c r="I554" s="39" t="s">
        <v>0</v>
      </c>
      <c r="J554" s="39" t="n">
        <v>2017</v>
      </c>
      <c r="K554" s="39" t="n">
        <v>11</v>
      </c>
      <c r="L554" s="39" t="n">
        <v>14</v>
      </c>
      <c r="M554" s="39" t="n">
        <v>20</v>
      </c>
      <c r="N554" s="39" t="n">
        <v>17</v>
      </c>
      <c r="O554" s="39" t="n">
        <v>46</v>
      </c>
      <c r="P554" s="39" t="n">
        <v>393</v>
      </c>
      <c r="Q554" s="39" t="n">
        <v>1</v>
      </c>
      <c r="R554" s="39" t="s">
        <v>1</v>
      </c>
      <c r="S554" s="39" t="s">
        <v>2</v>
      </c>
    </row>
    <row r="555" customFormat="false" ht="15" hidden="false" customHeight="false" outlineLevel="0" collapsed="false">
      <c r="C555" s="48" t="n">
        <f aca="false">IF(F555=F554,C554,IF(F555=(F554+10),C554,(C554+10)))</f>
        <v>1160</v>
      </c>
      <c r="D555" s="38" t="s">
        <v>314</v>
      </c>
      <c r="E555" s="50" t="n">
        <f aca="false">IF(C554=C555,IF(AND(I555&lt;&gt;"M",I555&lt;&gt;"m-up"),E554+10,E554),10)</f>
        <v>40</v>
      </c>
      <c r="F555" s="39" t="n">
        <f aca="false">O555+(N555*60)+(M555*3600)</f>
        <v>73066</v>
      </c>
      <c r="G555" s="39" t="str">
        <f aca="false">CONCATENATE(J555,K555,L555)</f>
        <v>20171114</v>
      </c>
      <c r="H555" s="39" t="n">
        <v>1</v>
      </c>
      <c r="I555" s="39" t="s">
        <v>0</v>
      </c>
      <c r="J555" s="39" t="n">
        <v>2017</v>
      </c>
      <c r="K555" s="39" t="n">
        <v>11</v>
      </c>
      <c r="L555" s="39" t="n">
        <v>14</v>
      </c>
      <c r="M555" s="39" t="n">
        <v>20</v>
      </c>
      <c r="N555" s="39" t="n">
        <v>17</v>
      </c>
      <c r="O555" s="39" t="n">
        <v>46</v>
      </c>
      <c r="P555" s="39" t="n">
        <v>435</v>
      </c>
      <c r="Q555" s="39" t="n">
        <v>1</v>
      </c>
      <c r="R555" s="39" t="s">
        <v>1</v>
      </c>
      <c r="S555" s="39" t="s">
        <v>2</v>
      </c>
    </row>
    <row r="556" customFormat="false" ht="15" hidden="false" customHeight="false" outlineLevel="0" collapsed="false">
      <c r="C556" s="48" t="n">
        <f aca="false">IF(F556=F555,C555,IF(F556=(F555+10),C555,(C555+10)))</f>
        <v>1160</v>
      </c>
      <c r="D556" s="38" t="s">
        <v>314</v>
      </c>
      <c r="E556" s="50" t="n">
        <f aca="false">IF(C555=C556,IF(AND(I556&lt;&gt;"M",I556&lt;&gt;"m-up"),E555+10,E555),10)</f>
        <v>50</v>
      </c>
      <c r="F556" s="39" t="n">
        <f aca="false">O556+(N556*60)+(M556*3600)</f>
        <v>73066</v>
      </c>
      <c r="G556" s="39" t="str">
        <f aca="false">CONCATENATE(J556,K556,L556)</f>
        <v>20171114</v>
      </c>
      <c r="H556" s="39" t="n">
        <v>1</v>
      </c>
      <c r="I556" s="39" t="s">
        <v>0</v>
      </c>
      <c r="J556" s="39" t="n">
        <v>2017</v>
      </c>
      <c r="K556" s="39" t="n">
        <v>11</v>
      </c>
      <c r="L556" s="39" t="n">
        <v>14</v>
      </c>
      <c r="M556" s="39" t="n">
        <v>20</v>
      </c>
      <c r="N556" s="39" t="n">
        <v>17</v>
      </c>
      <c r="O556" s="39" t="n">
        <v>46</v>
      </c>
      <c r="P556" s="39" t="n">
        <v>452</v>
      </c>
      <c r="Q556" s="39" t="n">
        <v>1</v>
      </c>
      <c r="R556" s="39" t="s">
        <v>1</v>
      </c>
      <c r="S556" s="39" t="s">
        <v>43</v>
      </c>
    </row>
    <row r="557" customFormat="false" ht="15" hidden="false" customHeight="false" outlineLevel="0" collapsed="false">
      <c r="C557" s="48" t="n">
        <f aca="false">IF(F557=F556,C556,IF(F557=(F556+10),C556,(C556+10)))</f>
        <v>1170</v>
      </c>
      <c r="D557" s="79" t="s">
        <v>315</v>
      </c>
      <c r="E557" s="50" t="n">
        <f aca="false">IF(C556=C557,IF(AND(I557&lt;&gt;"M",I557&lt;&gt;"m-up"),E556+10,E556),10)</f>
        <v>10</v>
      </c>
      <c r="F557" s="52" t="n">
        <f aca="false">O557+(N557*60)+(M557*3600)</f>
        <v>73123</v>
      </c>
      <c r="G557" s="52" t="str">
        <f aca="false">CONCATENATE(J557,K557,L557)</f>
        <v>20171114</v>
      </c>
      <c r="H557" s="52" t="n">
        <v>8</v>
      </c>
      <c r="I557" s="52" t="s">
        <v>0</v>
      </c>
      <c r="J557" s="52" t="n">
        <v>2017</v>
      </c>
      <c r="K557" s="52" t="n">
        <v>11</v>
      </c>
      <c r="L557" s="52" t="n">
        <v>14</v>
      </c>
      <c r="M557" s="52" t="n">
        <v>20</v>
      </c>
      <c r="N557" s="52" t="n">
        <v>18</v>
      </c>
      <c r="O557" s="52" t="n">
        <v>43</v>
      </c>
      <c r="P557" s="52" t="n">
        <v>642</v>
      </c>
      <c r="Q557" s="52" t="n">
        <v>1</v>
      </c>
      <c r="R557" s="52" t="s">
        <v>1</v>
      </c>
      <c r="S557" s="52" t="s">
        <v>2</v>
      </c>
      <c r="T557" s="52"/>
      <c r="U557" s="53"/>
    </row>
    <row r="558" customFormat="false" ht="15" hidden="false" customHeight="false" outlineLevel="0" collapsed="false">
      <c r="C558" s="48" t="n">
        <f aca="false">IF(F558=F557,C557,IF(F558=(F557+10),C557,(C557+10)))</f>
        <v>1170</v>
      </c>
      <c r="D558" s="38" t="s">
        <v>315</v>
      </c>
      <c r="E558" s="50" t="n">
        <f aca="false">IF(C557=C558,IF(AND(I558&lt;&gt;"M",I558&lt;&gt;"m-up"),E557+10,E557),10)</f>
        <v>20</v>
      </c>
      <c r="F558" s="39" t="n">
        <f aca="false">O558+(N558*60)+(M558*3600)</f>
        <v>73123</v>
      </c>
      <c r="G558" s="39" t="str">
        <f aca="false">CONCATENATE(J558,K558,L558)</f>
        <v>20171114</v>
      </c>
      <c r="H558" s="39" t="n">
        <v>0</v>
      </c>
      <c r="I558" s="39" t="s">
        <v>16</v>
      </c>
      <c r="J558" s="39" t="n">
        <v>2017</v>
      </c>
      <c r="K558" s="39" t="n">
        <v>11</v>
      </c>
      <c r="L558" s="39" t="n">
        <v>14</v>
      </c>
      <c r="M558" s="39" t="n">
        <v>20</v>
      </c>
      <c r="N558" s="39" t="n">
        <v>18</v>
      </c>
      <c r="O558" s="39" t="n">
        <v>43</v>
      </c>
      <c r="P558" s="39" t="n">
        <v>670</v>
      </c>
      <c r="Q558" s="89" t="n">
        <v>1</v>
      </c>
      <c r="R558" s="39" t="s">
        <v>1</v>
      </c>
      <c r="S558" s="39" t="s">
        <v>2</v>
      </c>
    </row>
    <row r="559" customFormat="false" ht="15" hidden="false" customHeight="false" outlineLevel="0" collapsed="false">
      <c r="C559" s="48" t="n">
        <f aca="false">IF(F559=F558,C558,IF(F559=(F558+10),C558,(C558+10)))</f>
        <v>1170</v>
      </c>
      <c r="D559" s="38" t="s">
        <v>315</v>
      </c>
      <c r="E559" s="50" t="n">
        <f aca="false">IF(C558=C559,IF(AND(I559&lt;&gt;"M",I559&lt;&gt;"m-up"),E558+10,E558),10)</f>
        <v>30</v>
      </c>
      <c r="F559" s="39" t="n">
        <f aca="false">O559+(N559*60)+(M559*3600)</f>
        <v>73123</v>
      </c>
      <c r="G559" s="39" t="str">
        <f aca="false">CONCATENATE(J559,K559,L559)</f>
        <v>20171114</v>
      </c>
      <c r="H559" s="39" t="n">
        <v>0</v>
      </c>
      <c r="I559" s="39" t="s">
        <v>16</v>
      </c>
      <c r="J559" s="39" t="n">
        <v>2017</v>
      </c>
      <c r="K559" s="39" t="n">
        <v>11</v>
      </c>
      <c r="L559" s="39" t="n">
        <v>14</v>
      </c>
      <c r="M559" s="39" t="n">
        <v>20</v>
      </c>
      <c r="N559" s="39" t="n">
        <v>18</v>
      </c>
      <c r="O559" s="39" t="n">
        <v>43</v>
      </c>
      <c r="P559" s="39" t="n">
        <v>703</v>
      </c>
      <c r="Q559" s="89" t="n">
        <v>1</v>
      </c>
      <c r="R559" s="39" t="s">
        <v>1</v>
      </c>
      <c r="S559" s="39" t="s">
        <v>2</v>
      </c>
    </row>
    <row r="560" customFormat="false" ht="15" hidden="false" customHeight="false" outlineLevel="0" collapsed="false">
      <c r="C560" s="48" t="n">
        <f aca="false">IF(F560=F559,C559,IF(F560=(F559+10),C559,(C559+10)))</f>
        <v>1170</v>
      </c>
      <c r="D560" s="38" t="s">
        <v>315</v>
      </c>
      <c r="E560" s="50" t="n">
        <f aca="false">IF(C559=C560,IF(AND(I560&lt;&gt;"M",I560&lt;&gt;"m-up"),E559+10,E559),10)</f>
        <v>40</v>
      </c>
      <c r="F560" s="39" t="n">
        <f aca="false">O560+(N560*60)+(M560*3600)</f>
        <v>73123</v>
      </c>
      <c r="G560" s="39" t="str">
        <f aca="false">CONCATENATE(J560,K560,L560)</f>
        <v>20171114</v>
      </c>
      <c r="H560" s="39" t="n">
        <v>9</v>
      </c>
      <c r="I560" s="39" t="s">
        <v>0</v>
      </c>
      <c r="J560" s="39" t="n">
        <v>2017</v>
      </c>
      <c r="K560" s="39" t="n">
        <v>11</v>
      </c>
      <c r="L560" s="39" t="n">
        <v>14</v>
      </c>
      <c r="M560" s="39" t="n">
        <v>20</v>
      </c>
      <c r="N560" s="39" t="n">
        <v>18</v>
      </c>
      <c r="O560" s="39" t="n">
        <v>43</v>
      </c>
      <c r="P560" s="39" t="n">
        <v>741</v>
      </c>
      <c r="Q560" s="39" t="n">
        <v>1</v>
      </c>
      <c r="R560" s="39" t="s">
        <v>1</v>
      </c>
      <c r="S560" s="39" t="s">
        <v>2</v>
      </c>
    </row>
    <row r="561" customFormat="false" ht="15" hidden="false" customHeight="false" outlineLevel="0" collapsed="false">
      <c r="C561" s="48" t="n">
        <f aca="false">IF(F561=F560,C560,IF(F561=(F560+10),C560,(C560+10)))</f>
        <v>1170</v>
      </c>
      <c r="D561" s="38" t="s">
        <v>315</v>
      </c>
      <c r="E561" s="50" t="n">
        <f aca="false">IF(C560=C561,IF(AND(I561&lt;&gt;"M",I561&lt;&gt;"m-up"),E560+10,E560),10)</f>
        <v>50</v>
      </c>
      <c r="F561" s="78" t="n">
        <f aca="false">O561+(N561*60)+(M561*3600)</f>
        <v>73123</v>
      </c>
      <c r="G561" s="82" t="str">
        <f aca="false">CONCATENATE(J561,K561,L561)</f>
        <v>20171114</v>
      </c>
      <c r="H561" s="82" t="n">
        <v>4</v>
      </c>
      <c r="I561" s="82" t="s">
        <v>0</v>
      </c>
      <c r="J561" s="82" t="n">
        <v>2017</v>
      </c>
      <c r="K561" s="82" t="n">
        <v>11</v>
      </c>
      <c r="L561" s="82" t="n">
        <v>14</v>
      </c>
      <c r="M561" s="82" t="n">
        <v>20</v>
      </c>
      <c r="N561" s="82" t="n">
        <v>18</v>
      </c>
      <c r="O561" s="82" t="n">
        <v>43</v>
      </c>
      <c r="P561" s="82" t="n">
        <v>770</v>
      </c>
      <c r="Q561" s="82" t="n">
        <v>1</v>
      </c>
      <c r="R561" s="82" t="s">
        <v>1</v>
      </c>
      <c r="S561" s="82" t="s">
        <v>2</v>
      </c>
      <c r="T561" s="82"/>
    </row>
    <row r="562" customFormat="false" ht="15" hidden="false" customHeight="false" outlineLevel="0" collapsed="false">
      <c r="C562" s="48" t="n">
        <f aca="false">IF(F562=F561,C561,IF(F562=(F561+10),C561,(C561+10)))</f>
        <v>1170</v>
      </c>
      <c r="D562" s="38" t="s">
        <v>315</v>
      </c>
      <c r="E562" s="50" t="n">
        <f aca="false">IF(C561=C562,IF(AND(I562&lt;&gt;"M",I562&lt;&gt;"m-up"),E561+10,E561),10)</f>
        <v>60</v>
      </c>
      <c r="F562" s="39" t="n">
        <f aca="false">O562+(N562*60)+(M562*3600)</f>
        <v>73123</v>
      </c>
      <c r="G562" s="39" t="str">
        <f aca="false">CONCATENATE(J562,K562,L562)</f>
        <v>20171114</v>
      </c>
      <c r="H562" s="39" t="n">
        <v>12</v>
      </c>
      <c r="I562" s="39" t="s">
        <v>0</v>
      </c>
      <c r="J562" s="39" t="n">
        <v>2017</v>
      </c>
      <c r="K562" s="39" t="n">
        <v>11</v>
      </c>
      <c r="L562" s="39" t="n">
        <v>14</v>
      </c>
      <c r="M562" s="39" t="n">
        <v>20</v>
      </c>
      <c r="N562" s="39" t="n">
        <v>18</v>
      </c>
      <c r="O562" s="39" t="n">
        <v>43</v>
      </c>
      <c r="P562" s="39" t="n">
        <v>788</v>
      </c>
      <c r="Q562" s="39" t="n">
        <v>1</v>
      </c>
      <c r="R562" s="39" t="s">
        <v>1</v>
      </c>
      <c r="S562" s="39" t="s">
        <v>2</v>
      </c>
    </row>
    <row r="563" customFormat="false" ht="15" hidden="false" customHeight="false" outlineLevel="0" collapsed="false">
      <c r="C563" s="48" t="n">
        <f aca="false">IF(F563=F562,C562,IF(F563=(F562+10),C562,(C562+10)))</f>
        <v>1170</v>
      </c>
      <c r="D563" s="38" t="s">
        <v>315</v>
      </c>
      <c r="E563" s="50" t="n">
        <f aca="false">IF(C562=C563,IF(AND(I563&lt;&gt;"M",I563&lt;&gt;"m-up"),E562+10,E562),10)</f>
        <v>60</v>
      </c>
      <c r="F563" s="39" t="n">
        <f aca="false">O563+(N563*60)+(M563*3600)</f>
        <v>73123</v>
      </c>
      <c r="G563" s="39" t="str">
        <f aca="false">CONCATENATE(J563,K563,L563)</f>
        <v>20171114</v>
      </c>
      <c r="H563" s="39" t="n">
        <v>0</v>
      </c>
      <c r="I563" s="39" t="s">
        <v>4</v>
      </c>
      <c r="J563" s="39" t="n">
        <v>2017</v>
      </c>
      <c r="K563" s="39" t="n">
        <v>11</v>
      </c>
      <c r="L563" s="39" t="n">
        <v>14</v>
      </c>
      <c r="M563" s="39" t="n">
        <v>20</v>
      </c>
      <c r="N563" s="39" t="n">
        <v>18</v>
      </c>
      <c r="O563" s="39" t="n">
        <v>43</v>
      </c>
      <c r="P563" s="39" t="n">
        <v>791</v>
      </c>
      <c r="Q563" s="39" t="n">
        <v>1</v>
      </c>
      <c r="R563" s="39" t="s">
        <v>1</v>
      </c>
      <c r="S563" s="39" t="s">
        <v>2</v>
      </c>
    </row>
    <row r="564" customFormat="false" ht="15" hidden="false" customHeight="false" outlineLevel="0" collapsed="false">
      <c r="C564" s="48" t="n">
        <f aca="false">IF(F564=F563,C563,IF(F564=(F563+10),C563,(C563+10)))</f>
        <v>1170</v>
      </c>
      <c r="D564" s="38" t="s">
        <v>315</v>
      </c>
      <c r="E564" s="50" t="n">
        <f aca="false">IF(C563=C564,IF(AND(I564&lt;&gt;"M",I564&lt;&gt;"m-up"),E563+10,E563),10)</f>
        <v>70</v>
      </c>
      <c r="F564" s="39" t="n">
        <f aca="false">O564+(N564*60)+(M564*3600)</f>
        <v>73123</v>
      </c>
      <c r="G564" s="39" t="str">
        <f aca="false">CONCATENATE(J564,K564,L564)</f>
        <v>20171114</v>
      </c>
      <c r="H564" s="39" t="n">
        <v>0</v>
      </c>
      <c r="I564" s="39" t="s">
        <v>16</v>
      </c>
      <c r="J564" s="39" t="n">
        <v>2017</v>
      </c>
      <c r="K564" s="39" t="n">
        <v>11</v>
      </c>
      <c r="L564" s="39" t="n">
        <v>14</v>
      </c>
      <c r="M564" s="39" t="n">
        <v>20</v>
      </c>
      <c r="N564" s="39" t="n">
        <v>18</v>
      </c>
      <c r="O564" s="39" t="n">
        <v>43</v>
      </c>
      <c r="P564" s="39" t="n">
        <v>801</v>
      </c>
      <c r="R564" s="39" t="s">
        <v>1</v>
      </c>
      <c r="S564" s="39" t="s">
        <v>2</v>
      </c>
    </row>
    <row r="565" customFormat="false" ht="15" hidden="false" customHeight="false" outlineLevel="0" collapsed="false">
      <c r="C565" s="48" t="n">
        <f aca="false">IF(F565=F564,C564,IF(F565=(F564+10),C564,(C564+10)))</f>
        <v>1170</v>
      </c>
      <c r="D565" s="38" t="s">
        <v>315</v>
      </c>
      <c r="E565" s="50" t="n">
        <f aca="false">IF(C564=C565,IF(AND(I565&lt;&gt;"M",I565&lt;&gt;"m-up"),E564+10,E564),10)</f>
        <v>80</v>
      </c>
      <c r="F565" s="39" t="n">
        <f aca="false">O565+(N565*60)+(M565*3600)</f>
        <v>73123</v>
      </c>
      <c r="G565" s="39" t="str">
        <f aca="false">CONCATENATE(J565,K565,L565)</f>
        <v>20171114</v>
      </c>
      <c r="H565" s="39" t="n">
        <v>6</v>
      </c>
      <c r="I565" s="39" t="s">
        <v>0</v>
      </c>
      <c r="J565" s="39" t="n">
        <v>2017</v>
      </c>
      <c r="K565" s="39" t="n">
        <v>11</v>
      </c>
      <c r="L565" s="39" t="n">
        <v>14</v>
      </c>
      <c r="M565" s="39" t="n">
        <v>20</v>
      </c>
      <c r="N565" s="39" t="n">
        <v>18</v>
      </c>
      <c r="O565" s="39" t="n">
        <v>43</v>
      </c>
      <c r="P565" s="39" t="n">
        <v>840</v>
      </c>
      <c r="Q565" s="39" t="n">
        <v>1</v>
      </c>
      <c r="R565" s="39" t="s">
        <v>1</v>
      </c>
      <c r="S565" s="39" t="s">
        <v>2</v>
      </c>
    </row>
    <row r="566" customFormat="false" ht="15" hidden="false" customHeight="false" outlineLevel="0" collapsed="false">
      <c r="C566" s="48" t="n">
        <f aca="false">IF(F566=F565,C565,IF(F566=(F565+10),C565,(C565+10)))</f>
        <v>1170</v>
      </c>
      <c r="D566" s="38" t="s">
        <v>315</v>
      </c>
      <c r="E566" s="50" t="n">
        <f aca="false">IF(C565=C566,IF(AND(I566&lt;&gt;"M",I566&lt;&gt;"m-up"),E565+10,E565),10)</f>
        <v>90</v>
      </c>
      <c r="F566" s="39" t="n">
        <f aca="false">O566+(N566*60)+(M566*3600)</f>
        <v>73123</v>
      </c>
      <c r="G566" s="39" t="str">
        <f aca="false">CONCATENATE(J566,K566,L566)</f>
        <v>20171114</v>
      </c>
      <c r="H566" s="39" t="n">
        <v>5</v>
      </c>
      <c r="I566" s="39" t="s">
        <v>0</v>
      </c>
      <c r="J566" s="39" t="n">
        <v>2017</v>
      </c>
      <c r="K566" s="39" t="n">
        <v>11</v>
      </c>
      <c r="L566" s="39" t="n">
        <v>14</v>
      </c>
      <c r="M566" s="39" t="n">
        <v>20</v>
      </c>
      <c r="N566" s="39" t="n">
        <v>18</v>
      </c>
      <c r="O566" s="39" t="n">
        <v>43</v>
      </c>
      <c r="P566" s="39" t="n">
        <v>895</v>
      </c>
      <c r="Q566" s="39" t="n">
        <v>1</v>
      </c>
      <c r="R566" s="39" t="s">
        <v>1</v>
      </c>
      <c r="S566" s="39" t="s">
        <v>2</v>
      </c>
    </row>
    <row r="567" customFormat="false" ht="15" hidden="false" customHeight="false" outlineLevel="0" collapsed="false">
      <c r="C567" s="48" t="n">
        <f aca="false">IF(F567=F566,C566,IF(F567=(F566+10),C566,(C566+10)))</f>
        <v>1170</v>
      </c>
      <c r="D567" s="38" t="s">
        <v>315</v>
      </c>
      <c r="E567" s="50" t="n">
        <f aca="false">IF(C566=C567,IF(AND(I567&lt;&gt;"M",I567&lt;&gt;"m-up"),E566+10,E566),10)</f>
        <v>100</v>
      </c>
      <c r="F567" s="39" t="n">
        <f aca="false">O567+(N567*60)+(M567*3600)</f>
        <v>73123</v>
      </c>
      <c r="G567" s="39" t="str">
        <f aca="false">CONCATENATE(J567,K567,L567)</f>
        <v>20171114</v>
      </c>
      <c r="H567" s="39" t="n">
        <v>266</v>
      </c>
      <c r="I567" s="39" t="s">
        <v>0</v>
      </c>
      <c r="J567" s="39" t="n">
        <v>2017</v>
      </c>
      <c r="K567" s="39" t="n">
        <v>11</v>
      </c>
      <c r="L567" s="39" t="n">
        <v>14</v>
      </c>
      <c r="M567" s="39" t="n">
        <v>20</v>
      </c>
      <c r="N567" s="39" t="n">
        <v>18</v>
      </c>
      <c r="O567" s="39" t="n">
        <v>43</v>
      </c>
      <c r="P567" s="39" t="n">
        <v>924</v>
      </c>
      <c r="Q567" s="39" t="n">
        <v>1</v>
      </c>
      <c r="R567" s="39" t="s">
        <v>1</v>
      </c>
      <c r="S567" s="39" t="s">
        <v>2</v>
      </c>
    </row>
    <row r="568" customFormat="false" ht="15" hidden="false" customHeight="false" outlineLevel="0" collapsed="false">
      <c r="C568" s="48" t="n">
        <f aca="false">IF(F568=F567,C567,IF(F568=(F567+10),C567,(C567+10)))</f>
        <v>1180</v>
      </c>
      <c r="D568" s="79" t="s">
        <v>316</v>
      </c>
      <c r="E568" s="50" t="n">
        <f aca="false">IF(C567=C568,IF(AND(I568&lt;&gt;"M",I568&lt;&gt;"m-up"),E567+10,E567),10)</f>
        <v>10</v>
      </c>
      <c r="F568" s="52" t="n">
        <f aca="false">O568+(N568*60)+(M568*3600)</f>
        <v>73147</v>
      </c>
      <c r="G568" s="52" t="str">
        <f aca="false">CONCATENATE(J568,K568,L568)</f>
        <v>20171114</v>
      </c>
      <c r="H568" s="52" t="n">
        <v>5</v>
      </c>
      <c r="I568" s="52" t="s">
        <v>0</v>
      </c>
      <c r="J568" s="52" t="n">
        <v>2017</v>
      </c>
      <c r="K568" s="52" t="n">
        <v>11</v>
      </c>
      <c r="L568" s="52" t="n">
        <v>14</v>
      </c>
      <c r="M568" s="52" t="n">
        <v>20</v>
      </c>
      <c r="N568" s="52" t="n">
        <v>19</v>
      </c>
      <c r="O568" s="52" t="n">
        <v>7</v>
      </c>
      <c r="P568" s="52" t="n">
        <v>203</v>
      </c>
      <c r="Q568" s="52" t="n">
        <v>1</v>
      </c>
      <c r="R568" s="52" t="s">
        <v>1</v>
      </c>
      <c r="S568" s="52" t="s">
        <v>2</v>
      </c>
      <c r="T568" s="52"/>
      <c r="U568" s="53"/>
    </row>
    <row r="569" customFormat="false" ht="15" hidden="false" customHeight="false" outlineLevel="0" collapsed="false">
      <c r="C569" s="48" t="n">
        <f aca="false">IF(F569=F568,C568,IF(F569=(F568+10),C568,(C568+10)))</f>
        <v>1180</v>
      </c>
      <c r="D569" s="38" t="s">
        <v>316</v>
      </c>
      <c r="E569" s="50" t="n">
        <f aca="false">IF(C568=C569,IF(AND(I569&lt;&gt;"M",I569&lt;&gt;"m-up"),E568+10,E568),10)</f>
        <v>20</v>
      </c>
      <c r="F569" s="39" t="n">
        <f aca="false">O569+(N569*60)+(M569*3600)</f>
        <v>73147</v>
      </c>
      <c r="G569" s="39" t="str">
        <f aca="false">CONCATENATE(J569,K569,L569)</f>
        <v>20171114</v>
      </c>
      <c r="H569" s="39" t="n">
        <v>0</v>
      </c>
      <c r="I569" s="39" t="s">
        <v>16</v>
      </c>
      <c r="J569" s="39" t="n">
        <v>2017</v>
      </c>
      <c r="K569" s="39" t="n">
        <v>11</v>
      </c>
      <c r="L569" s="39" t="n">
        <v>14</v>
      </c>
      <c r="M569" s="39" t="n">
        <v>20</v>
      </c>
      <c r="N569" s="39" t="n">
        <v>19</v>
      </c>
      <c r="O569" s="39" t="n">
        <v>7</v>
      </c>
      <c r="P569" s="39" t="n">
        <v>220</v>
      </c>
      <c r="R569" s="39" t="s">
        <v>1</v>
      </c>
      <c r="S569" s="39" t="s">
        <v>2</v>
      </c>
    </row>
    <row r="570" customFormat="false" ht="15" hidden="false" customHeight="false" outlineLevel="0" collapsed="false">
      <c r="C570" s="48" t="n">
        <f aca="false">IF(F570=F569,C569,IF(F570=(F569+10),C569,(C569+10)))</f>
        <v>1180</v>
      </c>
      <c r="D570" s="38" t="s">
        <v>316</v>
      </c>
      <c r="E570" s="50" t="n">
        <f aca="false">IF(C569=C570,IF(AND(I570&lt;&gt;"M",I570&lt;&gt;"m-up"),E569+10,E569),10)</f>
        <v>30</v>
      </c>
      <c r="F570" s="39" t="n">
        <f aca="false">O570+(N570*60)+(M570*3600)</f>
        <v>73147</v>
      </c>
      <c r="G570" s="39" t="str">
        <f aca="false">CONCATENATE(J570,K570,L570)</f>
        <v>20171114</v>
      </c>
      <c r="H570" s="39" t="n">
        <v>2</v>
      </c>
      <c r="I570" s="39" t="s">
        <v>0</v>
      </c>
      <c r="J570" s="39" t="n">
        <v>2017</v>
      </c>
      <c r="K570" s="39" t="n">
        <v>11</v>
      </c>
      <c r="L570" s="39" t="n">
        <v>14</v>
      </c>
      <c r="M570" s="39" t="n">
        <v>20</v>
      </c>
      <c r="N570" s="39" t="n">
        <v>19</v>
      </c>
      <c r="O570" s="39" t="n">
        <v>7</v>
      </c>
      <c r="P570" s="39" t="n">
        <v>225</v>
      </c>
      <c r="Q570" s="39" t="n">
        <v>1</v>
      </c>
      <c r="R570" s="39" t="s">
        <v>1</v>
      </c>
      <c r="S570" s="39" t="s">
        <v>2</v>
      </c>
    </row>
    <row r="571" customFormat="false" ht="15" hidden="false" customHeight="false" outlineLevel="0" collapsed="false">
      <c r="C571" s="48" t="n">
        <f aca="false">IF(F571=F570,C570,IF(F571=(F570+10),C570,(C570+10)))</f>
        <v>1180</v>
      </c>
      <c r="D571" s="38" t="s">
        <v>316</v>
      </c>
      <c r="E571" s="50" t="n">
        <f aca="false">IF(C570=C571,IF(AND(I571&lt;&gt;"M",I571&lt;&gt;"m-up"),E570+10,E570),10)</f>
        <v>40</v>
      </c>
      <c r="F571" s="39" t="n">
        <f aca="false">O571+(N571*60)+(M571*3600)</f>
        <v>73147</v>
      </c>
      <c r="G571" s="39" t="str">
        <f aca="false">CONCATENATE(J571,K571,L571)</f>
        <v>20171114</v>
      </c>
      <c r="H571" s="39" t="n">
        <v>0</v>
      </c>
      <c r="I571" s="39" t="s">
        <v>16</v>
      </c>
      <c r="J571" s="39" t="n">
        <v>2017</v>
      </c>
      <c r="K571" s="39" t="n">
        <v>11</v>
      </c>
      <c r="L571" s="39" t="n">
        <v>14</v>
      </c>
      <c r="M571" s="39" t="n">
        <v>20</v>
      </c>
      <c r="N571" s="39" t="n">
        <v>19</v>
      </c>
      <c r="O571" s="39" t="n">
        <v>7</v>
      </c>
      <c r="P571" s="39" t="n">
        <v>228</v>
      </c>
      <c r="R571" s="39" t="s">
        <v>1</v>
      </c>
      <c r="S571" s="39" t="s">
        <v>2</v>
      </c>
    </row>
    <row r="572" customFormat="false" ht="15" hidden="false" customHeight="false" outlineLevel="0" collapsed="false">
      <c r="C572" s="48" t="n">
        <f aca="false">IF(F572=F571,C571,IF(F572=(F571+10),C571,(C571+10)))</f>
        <v>1180</v>
      </c>
      <c r="D572" s="38" t="s">
        <v>316</v>
      </c>
      <c r="E572" s="50" t="n">
        <f aca="false">IF(C571=C572,IF(AND(I572&lt;&gt;"M",I572&lt;&gt;"m-up"),E571+10,E571),10)</f>
        <v>50</v>
      </c>
      <c r="F572" s="39" t="n">
        <f aca="false">O572+(N572*60)+(M572*3600)</f>
        <v>73147</v>
      </c>
      <c r="G572" s="39" t="str">
        <f aca="false">CONCATENATE(J572,K572,L572)</f>
        <v>20171114</v>
      </c>
      <c r="H572" s="39" t="n">
        <v>4</v>
      </c>
      <c r="I572" s="39" t="s">
        <v>0</v>
      </c>
      <c r="J572" s="39" t="n">
        <v>2017</v>
      </c>
      <c r="K572" s="39" t="n">
        <v>11</v>
      </c>
      <c r="L572" s="39" t="n">
        <v>14</v>
      </c>
      <c r="M572" s="39" t="n">
        <v>20</v>
      </c>
      <c r="N572" s="39" t="n">
        <v>19</v>
      </c>
      <c r="O572" s="39" t="n">
        <v>7</v>
      </c>
      <c r="P572" s="39" t="n">
        <v>303</v>
      </c>
      <c r="Q572" s="39" t="n">
        <v>1</v>
      </c>
      <c r="R572" s="39" t="s">
        <v>1</v>
      </c>
      <c r="S572" s="39" t="s">
        <v>2</v>
      </c>
    </row>
    <row r="573" customFormat="false" ht="15" hidden="false" customHeight="false" outlineLevel="0" collapsed="false">
      <c r="C573" s="48" t="n">
        <f aca="false">IF(F573=F572,C572,IF(F573=(F572+10),C572,(C572+10)))</f>
        <v>1180</v>
      </c>
      <c r="D573" s="38" t="s">
        <v>316</v>
      </c>
      <c r="E573" s="50" t="n">
        <f aca="false">IF(C572=C573,IF(AND(I573&lt;&gt;"M",I573&lt;&gt;"m-up"),E572+10,E572),10)</f>
        <v>60</v>
      </c>
      <c r="F573" s="39" t="n">
        <f aca="false">O573+(N573*60)+(M573*3600)</f>
        <v>73147</v>
      </c>
      <c r="G573" s="39" t="str">
        <f aca="false">CONCATENATE(J573,K573,L573)</f>
        <v>20171114</v>
      </c>
      <c r="H573" s="39" t="n">
        <v>6</v>
      </c>
      <c r="I573" s="39" t="s">
        <v>0</v>
      </c>
      <c r="J573" s="39" t="n">
        <v>2017</v>
      </c>
      <c r="K573" s="39" t="n">
        <v>11</v>
      </c>
      <c r="L573" s="39" t="n">
        <v>14</v>
      </c>
      <c r="M573" s="39" t="n">
        <v>20</v>
      </c>
      <c r="N573" s="39" t="n">
        <v>19</v>
      </c>
      <c r="O573" s="39" t="n">
        <v>7</v>
      </c>
      <c r="P573" s="39" t="n">
        <v>321</v>
      </c>
      <c r="Q573" s="39" t="n">
        <v>1</v>
      </c>
      <c r="R573" s="39" t="s">
        <v>1</v>
      </c>
      <c r="S573" s="39" t="s">
        <v>2</v>
      </c>
    </row>
    <row r="574" customFormat="false" ht="15" hidden="false" customHeight="false" outlineLevel="0" collapsed="false">
      <c r="C574" s="48" t="n">
        <f aca="false">IF(F574=F573,C573,IF(F574=(F573+10),C573,(C573+10)))</f>
        <v>1180</v>
      </c>
      <c r="D574" s="38" t="s">
        <v>316</v>
      </c>
      <c r="E574" s="50" t="n">
        <f aca="false">IF(C573=C574,IF(AND(I574&lt;&gt;"M",I574&lt;&gt;"m-up"),E573+10,E573),10)</f>
        <v>60</v>
      </c>
      <c r="F574" s="39" t="n">
        <f aca="false">O574+(N574*60)+(M574*3600)</f>
        <v>73147</v>
      </c>
      <c r="G574" s="39" t="str">
        <f aca="false">CONCATENATE(J574,K574,L574)</f>
        <v>20171114</v>
      </c>
      <c r="H574" s="39" t="n">
        <v>0</v>
      </c>
      <c r="I574" s="39" t="s">
        <v>4</v>
      </c>
      <c r="J574" s="39" t="n">
        <v>2017</v>
      </c>
      <c r="K574" s="39" t="n">
        <v>11</v>
      </c>
      <c r="L574" s="39" t="n">
        <v>14</v>
      </c>
      <c r="M574" s="39" t="n">
        <v>20</v>
      </c>
      <c r="N574" s="39" t="n">
        <v>19</v>
      </c>
      <c r="O574" s="39" t="n">
        <v>7</v>
      </c>
      <c r="P574" s="39" t="n">
        <v>324</v>
      </c>
      <c r="Q574" s="39" t="n">
        <v>1</v>
      </c>
      <c r="R574" s="39" t="s">
        <v>1</v>
      </c>
      <c r="S574" s="39" t="s">
        <v>2</v>
      </c>
    </row>
    <row r="575" customFormat="false" ht="15" hidden="false" customHeight="false" outlineLevel="0" collapsed="false">
      <c r="C575" s="48" t="n">
        <f aca="false">IF(F575=F574,C574,IF(F575=(F574+10),C574,(C574+10)))</f>
        <v>1180</v>
      </c>
      <c r="D575" s="38" t="s">
        <v>316</v>
      </c>
      <c r="E575" s="50" t="n">
        <f aca="false">IF(C574=C575,IF(AND(I575&lt;&gt;"M",I575&lt;&gt;"m-up"),E574+10,E574),10)</f>
        <v>70</v>
      </c>
      <c r="F575" s="39" t="n">
        <f aca="false">O575+(N575*60)+(M575*3600)</f>
        <v>73147</v>
      </c>
      <c r="G575" s="39" t="str">
        <f aca="false">CONCATENATE(J575,K575,L575)</f>
        <v>20171114</v>
      </c>
      <c r="H575" s="39" t="n">
        <v>5</v>
      </c>
      <c r="I575" s="39" t="s">
        <v>0</v>
      </c>
      <c r="J575" s="39" t="n">
        <v>2017</v>
      </c>
      <c r="K575" s="39" t="n">
        <v>11</v>
      </c>
      <c r="L575" s="39" t="n">
        <v>14</v>
      </c>
      <c r="M575" s="39" t="n">
        <v>20</v>
      </c>
      <c r="N575" s="39" t="n">
        <v>19</v>
      </c>
      <c r="O575" s="39" t="n">
        <v>7</v>
      </c>
      <c r="P575" s="39" t="n">
        <v>361</v>
      </c>
      <c r="Q575" s="39" t="n">
        <v>1</v>
      </c>
      <c r="R575" s="39" t="s">
        <v>1</v>
      </c>
      <c r="S575" s="39" t="s">
        <v>2</v>
      </c>
    </row>
    <row r="576" customFormat="false" ht="15" hidden="false" customHeight="false" outlineLevel="0" collapsed="false">
      <c r="C576" s="48" t="n">
        <f aca="false">IF(F576=F575,C575,IF(F576=(F575+10),C575,(C575+10)))</f>
        <v>1180</v>
      </c>
      <c r="D576" s="38" t="s">
        <v>316</v>
      </c>
      <c r="E576" s="50" t="n">
        <f aca="false">IF(C575=C576,IF(AND(I576&lt;&gt;"M",I576&lt;&gt;"m-up"),E575+10,E575),10)</f>
        <v>80</v>
      </c>
      <c r="F576" s="39" t="n">
        <f aca="false">O576+(N576*60)+(M576*3600)</f>
        <v>73147</v>
      </c>
      <c r="G576" s="39" t="str">
        <f aca="false">CONCATENATE(J576,K576,L576)</f>
        <v>20171114</v>
      </c>
      <c r="H576" s="39" t="n">
        <v>5</v>
      </c>
      <c r="I576" s="39" t="s">
        <v>0</v>
      </c>
      <c r="J576" s="39" t="n">
        <v>2017</v>
      </c>
      <c r="K576" s="39" t="n">
        <v>11</v>
      </c>
      <c r="L576" s="39" t="n">
        <v>14</v>
      </c>
      <c r="M576" s="39" t="n">
        <v>20</v>
      </c>
      <c r="N576" s="39" t="n">
        <v>19</v>
      </c>
      <c r="O576" s="39" t="n">
        <v>7</v>
      </c>
      <c r="P576" s="39" t="n">
        <v>462</v>
      </c>
      <c r="Q576" s="39" t="n">
        <v>1</v>
      </c>
      <c r="R576" s="39" t="s">
        <v>1</v>
      </c>
      <c r="S576" s="39" t="s">
        <v>2</v>
      </c>
    </row>
    <row r="577" customFormat="false" ht="15" hidden="false" customHeight="false" outlineLevel="0" collapsed="false">
      <c r="C577" s="48" t="n">
        <f aca="false">IF(F577=F576,C576,IF(F577=(F576+10),C576,(C576+10)))</f>
        <v>1180</v>
      </c>
      <c r="D577" s="38" t="s">
        <v>316</v>
      </c>
      <c r="E577" s="50" t="n">
        <f aca="false">IF(C576=C577,IF(AND(I577&lt;&gt;"M",I577&lt;&gt;"m-up"),E576+10,E576),10)</f>
        <v>90</v>
      </c>
      <c r="F577" s="39" t="n">
        <f aca="false">O577+(N577*60)+(M577*3600)</f>
        <v>73147</v>
      </c>
      <c r="G577" s="39" t="str">
        <f aca="false">CONCATENATE(J577,K577,L577)</f>
        <v>20171114</v>
      </c>
      <c r="H577" s="39" t="n">
        <v>2</v>
      </c>
      <c r="I577" s="39" t="s">
        <v>0</v>
      </c>
      <c r="J577" s="39" t="n">
        <v>2017</v>
      </c>
      <c r="K577" s="39" t="n">
        <v>11</v>
      </c>
      <c r="L577" s="39" t="n">
        <v>14</v>
      </c>
      <c r="M577" s="39" t="n">
        <v>20</v>
      </c>
      <c r="N577" s="39" t="n">
        <v>19</v>
      </c>
      <c r="O577" s="39" t="n">
        <v>7</v>
      </c>
      <c r="P577" s="39" t="n">
        <v>483</v>
      </c>
      <c r="Q577" s="39" t="n">
        <v>1</v>
      </c>
      <c r="R577" s="39" t="s">
        <v>1</v>
      </c>
      <c r="S577" s="39" t="s">
        <v>2</v>
      </c>
    </row>
    <row r="578" customFormat="false" ht="15" hidden="false" customHeight="false" outlineLevel="0" collapsed="false">
      <c r="C578" s="48" t="n">
        <f aca="false">IF(F578=F577,C577,IF(F578=(F577+10),C577,(C577+10)))</f>
        <v>1180</v>
      </c>
      <c r="D578" s="38" t="s">
        <v>316</v>
      </c>
      <c r="E578" s="50" t="n">
        <f aca="false">IF(C577=C578,IF(AND(I578&lt;&gt;"M",I578&lt;&gt;"m-up"),E577+10,E577),10)</f>
        <v>100</v>
      </c>
      <c r="F578" s="39" t="n">
        <f aca="false">O578+(N578*60)+(M578*3600)</f>
        <v>73147</v>
      </c>
      <c r="G578" s="39" t="str">
        <f aca="false">CONCATENATE(J578,K578,L578)</f>
        <v>20171114</v>
      </c>
      <c r="H578" s="39" t="n">
        <v>5</v>
      </c>
      <c r="I578" s="39" t="s">
        <v>0</v>
      </c>
      <c r="J578" s="39" t="n">
        <v>2017</v>
      </c>
      <c r="K578" s="39" t="n">
        <v>11</v>
      </c>
      <c r="L578" s="39" t="n">
        <v>14</v>
      </c>
      <c r="M578" s="39" t="n">
        <v>20</v>
      </c>
      <c r="N578" s="39" t="n">
        <v>19</v>
      </c>
      <c r="O578" s="39" t="n">
        <v>7</v>
      </c>
      <c r="P578" s="39" t="n">
        <v>509</v>
      </c>
      <c r="Q578" s="39" t="n">
        <v>1</v>
      </c>
      <c r="R578" s="39" t="s">
        <v>1</v>
      </c>
      <c r="S578" s="39" t="s">
        <v>2</v>
      </c>
    </row>
    <row r="579" customFormat="false" ht="15" hidden="false" customHeight="false" outlineLevel="0" collapsed="false">
      <c r="C579" s="48" t="n">
        <f aca="false">IF(F579=F578,C578,IF(F579=(F578+10),C578,(C578+10)))</f>
        <v>1180</v>
      </c>
      <c r="D579" s="38" t="s">
        <v>316</v>
      </c>
      <c r="E579" s="50" t="n">
        <f aca="false">IF(C578=C579,IF(AND(I579&lt;&gt;"M",I579&lt;&gt;"m-up"),E578+10,E578),10)</f>
        <v>110</v>
      </c>
      <c r="F579" s="39" t="n">
        <f aca="false">O579+(N579*60)+(M579*3600)</f>
        <v>73147</v>
      </c>
      <c r="G579" s="39" t="str">
        <f aca="false">CONCATENATE(J579,K579,L579)</f>
        <v>20171114</v>
      </c>
      <c r="H579" s="39" t="n">
        <v>4</v>
      </c>
      <c r="I579" s="39" t="s">
        <v>0</v>
      </c>
      <c r="J579" s="39" t="n">
        <v>2017</v>
      </c>
      <c r="K579" s="39" t="n">
        <v>11</v>
      </c>
      <c r="L579" s="39" t="n">
        <v>14</v>
      </c>
      <c r="M579" s="39" t="n">
        <v>20</v>
      </c>
      <c r="N579" s="39" t="n">
        <v>19</v>
      </c>
      <c r="O579" s="39" t="n">
        <v>7</v>
      </c>
      <c r="P579" s="39" t="n">
        <v>544</v>
      </c>
      <c r="Q579" s="39" t="n">
        <v>1</v>
      </c>
      <c r="R579" s="39" t="s">
        <v>1</v>
      </c>
      <c r="S579" s="39" t="s">
        <v>2</v>
      </c>
    </row>
    <row r="580" customFormat="false" ht="15" hidden="false" customHeight="false" outlineLevel="0" collapsed="false">
      <c r="C580" s="48" t="n">
        <f aca="false">IF(F580=F579,C579,IF(F580=(F579+10),C579,(C579+10)))</f>
        <v>1180</v>
      </c>
      <c r="D580" s="38" t="s">
        <v>316</v>
      </c>
      <c r="E580" s="50" t="n">
        <f aca="false">IF(C579=C580,IF(AND(I580&lt;&gt;"M",I580&lt;&gt;"m-up"),E579+10,E579),10)</f>
        <v>120</v>
      </c>
      <c r="F580" s="39" t="n">
        <f aca="false">O580+(N580*60)+(M580*3600)</f>
        <v>73147</v>
      </c>
      <c r="G580" s="39" t="str">
        <f aca="false">CONCATENATE(J580,K580,L580)</f>
        <v>20171114</v>
      </c>
      <c r="H580" s="39" t="n">
        <v>16</v>
      </c>
      <c r="I580" s="39" t="s">
        <v>0</v>
      </c>
      <c r="J580" s="39" t="n">
        <v>2017</v>
      </c>
      <c r="K580" s="39" t="n">
        <v>11</v>
      </c>
      <c r="L580" s="39" t="n">
        <v>14</v>
      </c>
      <c r="M580" s="39" t="n">
        <v>20</v>
      </c>
      <c r="N580" s="39" t="n">
        <v>19</v>
      </c>
      <c r="O580" s="39" t="n">
        <v>7</v>
      </c>
      <c r="P580" s="39" t="n">
        <v>637</v>
      </c>
      <c r="Q580" s="39" t="n">
        <v>1</v>
      </c>
      <c r="R580" s="39" t="s">
        <v>1</v>
      </c>
      <c r="S580" s="39" t="s">
        <v>2</v>
      </c>
    </row>
    <row r="581" customFormat="false" ht="15" hidden="false" customHeight="false" outlineLevel="0" collapsed="false">
      <c r="C581" s="48" t="n">
        <f aca="false">IF(F581=F580,C580,IF(F581=(F580+10),C580,(C580+10)))</f>
        <v>1180</v>
      </c>
      <c r="D581" s="38" t="s">
        <v>316</v>
      </c>
      <c r="E581" s="50" t="n">
        <f aca="false">IF(C580=C581,IF(AND(I581&lt;&gt;"M",I581&lt;&gt;"m-up"),E580+10,E580),10)</f>
        <v>130</v>
      </c>
      <c r="F581" s="39" t="n">
        <f aca="false">O581+(N581*60)+(M581*3600)</f>
        <v>73147</v>
      </c>
      <c r="G581" s="39" t="str">
        <f aca="false">CONCATENATE(J581,K581,L581)</f>
        <v>20171114</v>
      </c>
      <c r="H581" s="39" t="n">
        <v>3</v>
      </c>
      <c r="I581" s="39" t="s">
        <v>0</v>
      </c>
      <c r="J581" s="39" t="n">
        <v>2017</v>
      </c>
      <c r="K581" s="39" t="n">
        <v>11</v>
      </c>
      <c r="L581" s="39" t="n">
        <v>14</v>
      </c>
      <c r="M581" s="39" t="n">
        <v>20</v>
      </c>
      <c r="N581" s="39" t="n">
        <v>19</v>
      </c>
      <c r="O581" s="39" t="n">
        <v>7</v>
      </c>
      <c r="P581" s="39" t="n">
        <v>703</v>
      </c>
      <c r="Q581" s="39" t="n">
        <v>1</v>
      </c>
      <c r="R581" s="39" t="s">
        <v>1</v>
      </c>
      <c r="S581" s="39" t="s">
        <v>2</v>
      </c>
    </row>
    <row r="582" customFormat="false" ht="15" hidden="false" customHeight="false" outlineLevel="0" collapsed="false">
      <c r="C582" s="48" t="n">
        <f aca="false">IF(F582=F581,C581,IF(F582=(F581+10),C581,(C581+10)))</f>
        <v>1180</v>
      </c>
      <c r="D582" s="38" t="s">
        <v>316</v>
      </c>
      <c r="E582" s="50" t="n">
        <f aca="false">IF(C581=C582,IF(AND(I582&lt;&gt;"M",I582&lt;&gt;"m-up"),E581+10,E581),10)</f>
        <v>140</v>
      </c>
      <c r="F582" s="39" t="n">
        <f aca="false">O582+(N582*60)+(M582*3600)</f>
        <v>73147</v>
      </c>
      <c r="G582" s="39" t="str">
        <f aca="false">CONCATENATE(J582,K582,L582)</f>
        <v>20171114</v>
      </c>
      <c r="H582" s="39" t="n">
        <v>2</v>
      </c>
      <c r="I582" s="39" t="s">
        <v>0</v>
      </c>
      <c r="J582" s="39" t="n">
        <v>2017</v>
      </c>
      <c r="K582" s="39" t="n">
        <v>11</v>
      </c>
      <c r="L582" s="39" t="n">
        <v>14</v>
      </c>
      <c r="M582" s="39" t="n">
        <v>20</v>
      </c>
      <c r="N582" s="39" t="n">
        <v>19</v>
      </c>
      <c r="O582" s="39" t="n">
        <v>7</v>
      </c>
      <c r="P582" s="39" t="n">
        <v>724</v>
      </c>
      <c r="Q582" s="39" t="n">
        <v>1</v>
      </c>
      <c r="R582" s="39" t="s">
        <v>1</v>
      </c>
      <c r="S582" s="39" t="s">
        <v>2</v>
      </c>
    </row>
    <row r="583" customFormat="false" ht="15" hidden="false" customHeight="false" outlineLevel="0" collapsed="false">
      <c r="C583" s="48" t="n">
        <f aca="false">IF(F583=F582,C582,IF(F583=(F582+10),C582,(C582+10)))</f>
        <v>1180</v>
      </c>
      <c r="D583" s="38" t="s">
        <v>316</v>
      </c>
      <c r="E583" s="50" t="n">
        <f aca="false">IF(C582=C583,IF(AND(I583&lt;&gt;"M",I583&lt;&gt;"m-up"),E582+10,E582),10)</f>
        <v>150</v>
      </c>
      <c r="F583" s="39" t="n">
        <f aca="false">O583+(N583*60)+(M583*3600)</f>
        <v>73147</v>
      </c>
      <c r="G583" s="39" t="str">
        <f aca="false">CONCATENATE(J583,K583,L583)</f>
        <v>20171114</v>
      </c>
      <c r="H583" s="39" t="n">
        <v>7</v>
      </c>
      <c r="I583" s="39" t="s">
        <v>0</v>
      </c>
      <c r="J583" s="39" t="n">
        <v>2017</v>
      </c>
      <c r="K583" s="39" t="n">
        <v>11</v>
      </c>
      <c r="L583" s="39" t="n">
        <v>14</v>
      </c>
      <c r="M583" s="39" t="n">
        <v>20</v>
      </c>
      <c r="N583" s="39" t="n">
        <v>19</v>
      </c>
      <c r="O583" s="39" t="n">
        <v>7</v>
      </c>
      <c r="P583" s="39" t="n">
        <v>789</v>
      </c>
      <c r="Q583" s="39" t="n">
        <v>1</v>
      </c>
      <c r="R583" s="39" t="s">
        <v>1</v>
      </c>
      <c r="S583" s="39" t="s">
        <v>2</v>
      </c>
    </row>
    <row r="584" customFormat="false" ht="15" hidden="false" customHeight="false" outlineLevel="0" collapsed="false">
      <c r="A584" s="72"/>
      <c r="B584" s="72"/>
      <c r="C584" s="48" t="n">
        <f aca="false">IF(F584=F583,C583,IF(F584=(F583+10),C583,(C583+10)))</f>
        <v>1190</v>
      </c>
      <c r="D584" s="73" t="s">
        <v>317</v>
      </c>
      <c r="E584" s="50" t="n">
        <f aca="false">IF(C583=C584,IF(AND(I584&lt;&gt;"M",I584&lt;&gt;"m-up"),E583+10,E583),10)</f>
        <v>10</v>
      </c>
      <c r="F584" s="74" t="n">
        <f aca="false">O584+(N584*60)+(M584*3600)</f>
        <v>73179</v>
      </c>
      <c r="G584" s="74" t="str">
        <f aca="false">CONCATENATE(J584,K584,L584)</f>
        <v>20171114</v>
      </c>
      <c r="H584" s="74" t="n">
        <v>7</v>
      </c>
      <c r="I584" s="74" t="s">
        <v>0</v>
      </c>
      <c r="J584" s="74" t="n">
        <v>2017</v>
      </c>
      <c r="K584" s="74" t="n">
        <v>11</v>
      </c>
      <c r="L584" s="74" t="n">
        <v>14</v>
      </c>
      <c r="M584" s="74" t="n">
        <v>20</v>
      </c>
      <c r="N584" s="74" t="n">
        <v>19</v>
      </c>
      <c r="O584" s="74" t="n">
        <v>39</v>
      </c>
      <c r="P584" s="74" t="n">
        <v>411</v>
      </c>
      <c r="Q584" s="74" t="n">
        <v>1</v>
      </c>
      <c r="R584" s="74" t="s">
        <v>1</v>
      </c>
      <c r="S584" s="74" t="s">
        <v>2</v>
      </c>
      <c r="T584" s="74"/>
      <c r="U584" s="59"/>
      <c r="WH584" s="59"/>
      <c r="WI584" s="59"/>
      <c r="WJ584" s="59"/>
      <c r="WK584" s="59"/>
      <c r="WL584" s="59"/>
      <c r="WM584" s="59"/>
      <c r="WN584" s="59"/>
      <c r="WO584" s="59"/>
      <c r="WP584" s="59"/>
      <c r="WQ584" s="59"/>
      <c r="WR584" s="59"/>
      <c r="WS584" s="59"/>
      <c r="WT584" s="59"/>
      <c r="WU584" s="59"/>
      <c r="WV584" s="59"/>
      <c r="WW584" s="59"/>
      <c r="WX584" s="59"/>
      <c r="WY584" s="59"/>
      <c r="WZ584" s="59"/>
      <c r="XA584" s="59"/>
      <c r="XB584" s="59"/>
      <c r="XC584" s="59"/>
      <c r="XD584" s="59"/>
      <c r="XE584" s="59"/>
      <c r="XF584" s="59"/>
      <c r="XG584" s="59"/>
      <c r="XH584" s="59"/>
      <c r="XI584" s="59"/>
      <c r="XJ584" s="59"/>
      <c r="XK584" s="59"/>
      <c r="XL584" s="59"/>
      <c r="XM584" s="59"/>
      <c r="XN584" s="59"/>
      <c r="XO584" s="59"/>
      <c r="XP584" s="59"/>
      <c r="XQ584" s="59"/>
      <c r="XR584" s="59"/>
      <c r="XS584" s="59"/>
      <c r="XT584" s="59"/>
      <c r="XU584" s="59"/>
      <c r="XV584" s="59"/>
      <c r="XW584" s="59"/>
      <c r="XX584" s="59"/>
      <c r="XY584" s="59"/>
      <c r="XZ584" s="59"/>
      <c r="YA584" s="59"/>
      <c r="YB584" s="59"/>
      <c r="YC584" s="59"/>
      <c r="YD584" s="59"/>
      <c r="YE584" s="59"/>
      <c r="YF584" s="59"/>
      <c r="YG584" s="59"/>
      <c r="YH584" s="59"/>
      <c r="YI584" s="59"/>
      <c r="YJ584" s="59"/>
      <c r="YK584" s="59"/>
      <c r="YL584" s="59"/>
      <c r="YM584" s="59"/>
      <c r="YN584" s="59"/>
      <c r="YO584" s="59"/>
      <c r="YP584" s="59"/>
      <c r="YQ584" s="59"/>
      <c r="YR584" s="59"/>
      <c r="YS584" s="59"/>
      <c r="YT584" s="59"/>
      <c r="YU584" s="59"/>
      <c r="YV584" s="59"/>
      <c r="YW584" s="59"/>
      <c r="YX584" s="59"/>
      <c r="YY584" s="59"/>
      <c r="YZ584" s="59"/>
      <c r="ZA584" s="59"/>
      <c r="ZB584" s="59"/>
      <c r="ZC584" s="59"/>
      <c r="ZD584" s="59"/>
      <c r="ZE584" s="59"/>
      <c r="ZF584" s="59"/>
      <c r="ZG584" s="59"/>
      <c r="ZH584" s="59"/>
      <c r="ZI584" s="59"/>
      <c r="ZJ584" s="59"/>
      <c r="ZK584" s="59"/>
      <c r="ZL584" s="59"/>
      <c r="ZM584" s="59"/>
      <c r="ZN584" s="59"/>
      <c r="ZO584" s="59"/>
      <c r="ZP584" s="59"/>
      <c r="ZQ584" s="59"/>
      <c r="ZR584" s="59"/>
      <c r="ZS584" s="59"/>
      <c r="ZT584" s="59"/>
      <c r="ZU584" s="59"/>
      <c r="ZV584" s="59"/>
      <c r="ZW584" s="59"/>
      <c r="ZX584" s="59"/>
      <c r="ZY584" s="59"/>
      <c r="ZZ584" s="59"/>
      <c r="AAA584" s="59"/>
      <c r="AAB584" s="59"/>
      <c r="AAC584" s="59"/>
      <c r="AAD584" s="59"/>
      <c r="AAE584" s="59"/>
      <c r="AAF584" s="59"/>
      <c r="AAG584" s="59"/>
      <c r="AAH584" s="59"/>
      <c r="AAI584" s="59"/>
      <c r="AAJ584" s="59"/>
      <c r="AAK584" s="59"/>
      <c r="AAL584" s="59"/>
      <c r="AAM584" s="59"/>
      <c r="AAN584" s="59"/>
      <c r="AAO584" s="59"/>
      <c r="AAP584" s="59"/>
      <c r="AAQ584" s="59"/>
      <c r="AAR584" s="59"/>
      <c r="AAS584" s="59"/>
      <c r="AAT584" s="59"/>
      <c r="AAU584" s="59"/>
      <c r="AAV584" s="59"/>
      <c r="AAW584" s="59"/>
      <c r="AAX584" s="59"/>
      <c r="AAY584" s="59"/>
      <c r="AAZ584" s="59"/>
      <c r="ABA584" s="59"/>
      <c r="ABB584" s="59"/>
      <c r="ABC584" s="59"/>
      <c r="ABD584" s="59"/>
      <c r="ABE584" s="59"/>
      <c r="ABF584" s="59"/>
      <c r="ABG584" s="59"/>
      <c r="ABH584" s="59"/>
      <c r="ABI584" s="59"/>
      <c r="ABJ584" s="59"/>
      <c r="ABK584" s="59"/>
      <c r="ABL584" s="59"/>
      <c r="ABM584" s="59"/>
      <c r="ABN584" s="59"/>
      <c r="ABO584" s="59"/>
      <c r="ABP584" s="59"/>
      <c r="ABQ584" s="59"/>
      <c r="ABR584" s="59"/>
      <c r="ABS584" s="59"/>
      <c r="ABT584" s="59"/>
      <c r="ABU584" s="59"/>
      <c r="ABV584" s="59"/>
      <c r="ABW584" s="59"/>
      <c r="ABX584" s="59"/>
      <c r="ABY584" s="59"/>
      <c r="ABZ584" s="59"/>
      <c r="ACA584" s="59"/>
      <c r="ACB584" s="59"/>
      <c r="ACC584" s="59"/>
      <c r="ACD584" s="59"/>
      <c r="ACE584" s="59"/>
      <c r="ACF584" s="59"/>
      <c r="ACG584" s="59"/>
      <c r="ACH584" s="59"/>
      <c r="ACI584" s="59"/>
      <c r="ACJ584" s="59"/>
      <c r="ACK584" s="59"/>
      <c r="ACL584" s="59"/>
      <c r="ACM584" s="59"/>
      <c r="ACN584" s="59"/>
      <c r="ACO584" s="59"/>
      <c r="ACP584" s="59"/>
      <c r="ACQ584" s="59"/>
      <c r="ACR584" s="59"/>
      <c r="ACS584" s="59"/>
      <c r="ACT584" s="59"/>
      <c r="ACU584" s="59"/>
      <c r="ACV584" s="59"/>
      <c r="ACW584" s="59"/>
      <c r="ACX584" s="59"/>
      <c r="ACY584" s="59"/>
      <c r="ACZ584" s="59"/>
      <c r="ADA584" s="59"/>
      <c r="ADB584" s="59"/>
      <c r="ADC584" s="59"/>
      <c r="ADD584" s="59"/>
      <c r="ADE584" s="59"/>
      <c r="ADF584" s="59"/>
      <c r="ADG584" s="59"/>
      <c r="ADH584" s="59"/>
      <c r="ADI584" s="59"/>
      <c r="ADJ584" s="59"/>
      <c r="ADK584" s="59"/>
      <c r="ADL584" s="59"/>
      <c r="ADM584" s="59"/>
      <c r="ADN584" s="59"/>
      <c r="ADO584" s="59"/>
      <c r="ADP584" s="59"/>
      <c r="ADQ584" s="59"/>
      <c r="ADR584" s="59"/>
      <c r="ADS584" s="59"/>
      <c r="ADT584" s="59"/>
      <c r="ADU584" s="59"/>
      <c r="ADV584" s="59"/>
      <c r="ADW584" s="59"/>
      <c r="ADX584" s="59"/>
      <c r="ADY584" s="59"/>
      <c r="ADZ584" s="59"/>
      <c r="AEA584" s="59"/>
      <c r="AEB584" s="59"/>
      <c r="AEC584" s="59"/>
      <c r="AED584" s="59"/>
      <c r="AEE584" s="59"/>
      <c r="AEF584" s="59"/>
      <c r="AEG584" s="59"/>
      <c r="AEH584" s="59"/>
      <c r="AEI584" s="59"/>
      <c r="AEJ584" s="59"/>
      <c r="AEK584" s="59"/>
      <c r="AEL584" s="59"/>
      <c r="AEM584" s="59"/>
      <c r="AEN584" s="59"/>
      <c r="AEO584" s="59"/>
      <c r="AEP584" s="59"/>
      <c r="AEQ584" s="59"/>
      <c r="AER584" s="59"/>
      <c r="AES584" s="59"/>
      <c r="AET584" s="59"/>
      <c r="AEU584" s="59"/>
      <c r="AEV584" s="59"/>
      <c r="AEW584" s="59"/>
      <c r="AEX584" s="59"/>
      <c r="AEY584" s="59"/>
      <c r="AEZ584" s="59"/>
      <c r="AFA584" s="59"/>
      <c r="AFB584" s="59"/>
      <c r="AFC584" s="59"/>
      <c r="AFD584" s="59"/>
      <c r="AFE584" s="59"/>
      <c r="AFF584" s="59"/>
      <c r="AFG584" s="59"/>
      <c r="AFH584" s="59"/>
      <c r="AFI584" s="59"/>
      <c r="AFJ584" s="59"/>
      <c r="AFK584" s="59"/>
      <c r="AFL584" s="59"/>
      <c r="AFM584" s="59"/>
      <c r="AFN584" s="59"/>
      <c r="AFO584" s="59"/>
      <c r="AFP584" s="59"/>
      <c r="AFQ584" s="59"/>
      <c r="AFR584" s="59"/>
      <c r="AFS584" s="59"/>
      <c r="AFT584" s="59"/>
      <c r="AFU584" s="59"/>
      <c r="AFV584" s="59"/>
      <c r="AFW584" s="59"/>
      <c r="AFX584" s="59"/>
      <c r="AFY584" s="59"/>
      <c r="AFZ584" s="59"/>
      <c r="AGA584" s="59"/>
      <c r="AGB584" s="59"/>
      <c r="AGC584" s="59"/>
      <c r="AGD584" s="59"/>
      <c r="AGE584" s="59"/>
      <c r="AGF584" s="59"/>
      <c r="AGG584" s="59"/>
      <c r="AGH584" s="59"/>
      <c r="AGI584" s="59"/>
      <c r="AGJ584" s="59"/>
      <c r="AGK584" s="59"/>
      <c r="AGL584" s="59"/>
      <c r="AGM584" s="59"/>
      <c r="AGN584" s="59"/>
      <c r="AGO584" s="59"/>
      <c r="AGP584" s="59"/>
      <c r="AGQ584" s="59"/>
      <c r="AGR584" s="59"/>
      <c r="AGS584" s="59"/>
      <c r="AGT584" s="59"/>
      <c r="AGU584" s="59"/>
      <c r="AGV584" s="59"/>
      <c r="AGW584" s="59"/>
      <c r="AGX584" s="59"/>
      <c r="AGY584" s="59"/>
      <c r="AGZ584" s="59"/>
      <c r="AHA584" s="59"/>
      <c r="AHB584" s="59"/>
      <c r="AHC584" s="59"/>
      <c r="AHD584" s="59"/>
      <c r="AHE584" s="59"/>
      <c r="AHF584" s="59"/>
      <c r="AHG584" s="59"/>
      <c r="AHH584" s="59"/>
      <c r="AHI584" s="59"/>
      <c r="AHJ584" s="59"/>
      <c r="AHK584" s="59"/>
      <c r="AHL584" s="59"/>
      <c r="AHM584" s="59"/>
      <c r="AHN584" s="59"/>
      <c r="AHO584" s="59"/>
      <c r="AHP584" s="59"/>
      <c r="AHQ584" s="59"/>
      <c r="AHR584" s="59"/>
      <c r="AHS584" s="59"/>
      <c r="AHT584" s="59"/>
      <c r="AHU584" s="59"/>
      <c r="AHV584" s="59"/>
      <c r="AHW584" s="59"/>
      <c r="AHX584" s="59"/>
      <c r="AHY584" s="59"/>
      <c r="AHZ584" s="59"/>
      <c r="AIA584" s="59"/>
      <c r="AIB584" s="59"/>
      <c r="AIC584" s="59"/>
      <c r="AID584" s="59"/>
      <c r="AIE584" s="59"/>
      <c r="AIF584" s="59"/>
      <c r="AIG584" s="59"/>
      <c r="AIH584" s="59"/>
      <c r="AII584" s="59"/>
      <c r="AIJ584" s="59"/>
      <c r="AIK584" s="59"/>
      <c r="AIL584" s="59"/>
      <c r="AIM584" s="59"/>
      <c r="AIN584" s="59"/>
      <c r="AIO584" s="59"/>
      <c r="AIP584" s="59"/>
      <c r="AIQ584" s="59"/>
      <c r="AIR584" s="59"/>
      <c r="AIS584" s="59"/>
      <c r="AIT584" s="59"/>
      <c r="AIU584" s="59"/>
      <c r="AIV584" s="59"/>
      <c r="AIW584" s="59"/>
      <c r="AIX584" s="59"/>
      <c r="AIY584" s="59"/>
      <c r="AIZ584" s="59"/>
      <c r="AJA584" s="59"/>
      <c r="AJB584" s="59"/>
      <c r="AJC584" s="59"/>
      <c r="AJD584" s="59"/>
      <c r="AJE584" s="59"/>
      <c r="AJF584" s="59"/>
      <c r="AJG584" s="59"/>
      <c r="AJH584" s="59"/>
      <c r="AJI584" s="59"/>
      <c r="AJJ584" s="59"/>
      <c r="AJK584" s="59"/>
      <c r="AJL584" s="59"/>
      <c r="AJM584" s="59"/>
      <c r="AJN584" s="59"/>
      <c r="AJO584" s="59"/>
      <c r="AJP584" s="59"/>
      <c r="AJQ584" s="59"/>
      <c r="AJR584" s="59"/>
      <c r="AJS584" s="59"/>
      <c r="AJT584" s="59"/>
      <c r="AJU584" s="59"/>
      <c r="AJV584" s="59"/>
      <c r="AJW584" s="59"/>
      <c r="AJX584" s="59"/>
      <c r="AJY584" s="59"/>
      <c r="AJZ584" s="59"/>
      <c r="AKA584" s="59"/>
      <c r="AKB584" s="59"/>
      <c r="AKC584" s="59"/>
      <c r="AKD584" s="59"/>
      <c r="AKE584" s="59"/>
      <c r="AKF584" s="59"/>
      <c r="AKG584" s="59"/>
      <c r="AKH584" s="59"/>
      <c r="AKI584" s="59"/>
      <c r="AKJ584" s="59"/>
      <c r="AKK584" s="59"/>
      <c r="AKL584" s="59"/>
      <c r="AKM584" s="59"/>
      <c r="AKN584" s="59"/>
      <c r="AKO584" s="59"/>
      <c r="AKP584" s="59"/>
      <c r="AKQ584" s="59"/>
      <c r="AKR584" s="59"/>
      <c r="AKS584" s="59"/>
      <c r="AKT584" s="59"/>
      <c r="AKU584" s="59"/>
      <c r="AKV584" s="59"/>
      <c r="AKW584" s="59"/>
      <c r="AKX584" s="59"/>
      <c r="AKY584" s="59"/>
      <c r="AKZ584" s="59"/>
      <c r="ALA584" s="59"/>
      <c r="ALB584" s="59"/>
      <c r="ALC584" s="59"/>
      <c r="ALD584" s="59"/>
      <c r="ALE584" s="59"/>
      <c r="ALF584" s="59"/>
      <c r="ALG584" s="59"/>
      <c r="ALH584" s="59"/>
      <c r="ALI584" s="59"/>
      <c r="ALJ584" s="59"/>
      <c r="ALK584" s="59"/>
      <c r="ALL584" s="59"/>
      <c r="ALM584" s="59"/>
      <c r="ALN584" s="59"/>
      <c r="ALO584" s="59"/>
      <c r="ALP584" s="59"/>
      <c r="ALQ584" s="59"/>
      <c r="ALR584" s="59"/>
      <c r="ALS584" s="59"/>
      <c r="ALT584" s="59"/>
      <c r="ALU584" s="59"/>
      <c r="ALV584" s="59"/>
      <c r="ALW584" s="59"/>
      <c r="ALX584" s="59"/>
      <c r="ALY584" s="59"/>
      <c r="ALZ584" s="59"/>
      <c r="AMA584" s="59"/>
      <c r="AMB584" s="59"/>
      <c r="AMC584" s="59"/>
      <c r="AMD584" s="59"/>
      <c r="AME584" s="59"/>
      <c r="AMF584" s="59"/>
      <c r="AMG584" s="59"/>
    </row>
    <row r="585" customFormat="false" ht="15" hidden="false" customHeight="false" outlineLevel="0" collapsed="false">
      <c r="C585" s="48" t="n">
        <f aca="false">IF(F585=F584,C584,IF(F585=(F584+10),C584,(C584+10)))</f>
        <v>1190</v>
      </c>
      <c r="D585" s="38" t="s">
        <v>317</v>
      </c>
      <c r="E585" s="50" t="n">
        <f aca="false">IF(C584=C585,IF(AND(I585&lt;&gt;"M",I585&lt;&gt;"m-up"),E584+10,E584),10)</f>
        <v>20</v>
      </c>
      <c r="F585" s="39" t="n">
        <f aca="false">O585+(N585*60)+(M585*3600)</f>
        <v>73179</v>
      </c>
      <c r="G585" s="39" t="str">
        <f aca="false">CONCATENATE(J585,K585,L585)</f>
        <v>20171114</v>
      </c>
      <c r="H585" s="39" t="n">
        <v>186</v>
      </c>
      <c r="I585" s="39" t="s">
        <v>0</v>
      </c>
      <c r="J585" s="39" t="n">
        <v>2017</v>
      </c>
      <c r="K585" s="39" t="n">
        <v>11</v>
      </c>
      <c r="L585" s="39" t="n">
        <v>14</v>
      </c>
      <c r="M585" s="39" t="n">
        <v>20</v>
      </c>
      <c r="N585" s="39" t="n">
        <v>19</v>
      </c>
      <c r="O585" s="39" t="n">
        <v>39</v>
      </c>
      <c r="P585" s="39" t="n">
        <v>455</v>
      </c>
      <c r="Q585" s="39" t="n">
        <v>1</v>
      </c>
      <c r="R585" s="39" t="s">
        <v>1</v>
      </c>
      <c r="S585" s="39" t="s">
        <v>2</v>
      </c>
    </row>
    <row r="586" customFormat="false" ht="15" hidden="false" customHeight="false" outlineLevel="0" collapsed="false">
      <c r="C586" s="48" t="n">
        <f aca="false">IF(F586=F585,C585,IF(F586=(F585+10),C585,(C585+10)))</f>
        <v>1200</v>
      </c>
      <c r="D586" s="38" t="s">
        <v>317</v>
      </c>
      <c r="E586" s="50" t="n">
        <f aca="false">IF(C585=C586,IF(AND(I586&lt;&gt;"M",I586&lt;&gt;"m-up"),E585+10,E585),10)</f>
        <v>10</v>
      </c>
      <c r="F586" s="39" t="n">
        <f aca="false">O586+(N586*60)+(M586*3600)</f>
        <v>73180</v>
      </c>
      <c r="G586" s="39" t="str">
        <f aca="false">CONCATENATE(J586,K586,L586)</f>
        <v>20171114</v>
      </c>
      <c r="H586" s="39" t="n">
        <v>190</v>
      </c>
      <c r="I586" s="39" t="s">
        <v>0</v>
      </c>
      <c r="J586" s="39" t="n">
        <v>2017</v>
      </c>
      <c r="K586" s="39" t="n">
        <v>11</v>
      </c>
      <c r="L586" s="39" t="n">
        <v>14</v>
      </c>
      <c r="M586" s="39" t="n">
        <v>20</v>
      </c>
      <c r="N586" s="39" t="n">
        <v>19</v>
      </c>
      <c r="O586" s="39" t="n">
        <v>40</v>
      </c>
      <c r="P586" s="39" t="n">
        <v>1</v>
      </c>
      <c r="Q586" s="39" t="n">
        <v>1</v>
      </c>
      <c r="R586" s="39" t="s">
        <v>1</v>
      </c>
      <c r="S586" s="39" t="s">
        <v>2</v>
      </c>
    </row>
    <row r="587" customFormat="false" ht="15" hidden="false" customHeight="false" outlineLevel="0" collapsed="false">
      <c r="C587" s="48" t="n">
        <f aca="false">IF(F587=F586,C586,IF(F587=(F586+10),C586,(C586+10)))</f>
        <v>1210</v>
      </c>
      <c r="D587" s="79" t="s">
        <v>318</v>
      </c>
      <c r="E587" s="50" t="n">
        <f aca="false">IF(C586=C587,IF(AND(I587&lt;&gt;"M",I587&lt;&gt;"m-up"),E586+10,E586),10)</f>
        <v>10</v>
      </c>
      <c r="F587" s="52" t="n">
        <f aca="false">O587+(N587*60)+(M587*3600)</f>
        <v>73193</v>
      </c>
      <c r="G587" s="52" t="str">
        <f aca="false">CONCATENATE(J587,K587,L587)</f>
        <v>20171114</v>
      </c>
      <c r="H587" s="52" t="n">
        <v>6</v>
      </c>
      <c r="I587" s="52" t="s">
        <v>0</v>
      </c>
      <c r="J587" s="52" t="n">
        <v>2017</v>
      </c>
      <c r="K587" s="52" t="n">
        <v>11</v>
      </c>
      <c r="L587" s="52" t="n">
        <v>14</v>
      </c>
      <c r="M587" s="52" t="n">
        <v>20</v>
      </c>
      <c r="N587" s="52" t="n">
        <v>19</v>
      </c>
      <c r="O587" s="52" t="n">
        <v>53</v>
      </c>
      <c r="P587" s="52" t="n">
        <v>334</v>
      </c>
      <c r="Q587" s="52" t="n">
        <v>1</v>
      </c>
      <c r="R587" s="52" t="s">
        <v>1</v>
      </c>
      <c r="S587" s="52" t="s">
        <v>2</v>
      </c>
      <c r="T587" s="52"/>
      <c r="U587" s="53"/>
    </row>
    <row r="588" customFormat="false" ht="15" hidden="false" customHeight="false" outlineLevel="0" collapsed="false">
      <c r="C588" s="48" t="n">
        <f aca="false">IF(F588=F587,C587,IF(F588=(F587+10),C587,(C587+10)))</f>
        <v>1210</v>
      </c>
      <c r="D588" s="38" t="s">
        <v>318</v>
      </c>
      <c r="E588" s="50" t="n">
        <f aca="false">IF(C587=C588,IF(AND(I588&lt;&gt;"M",I588&lt;&gt;"m-up"),E587+10,E587),10)</f>
        <v>20</v>
      </c>
      <c r="F588" s="39" t="n">
        <f aca="false">O588+(N588*60)+(M588*3600)</f>
        <v>73193</v>
      </c>
      <c r="G588" s="39" t="str">
        <f aca="false">CONCATENATE(J588,K588,L588)</f>
        <v>20171114</v>
      </c>
      <c r="H588" s="39" t="n">
        <v>2</v>
      </c>
      <c r="I588" s="39" t="s">
        <v>0</v>
      </c>
      <c r="J588" s="39" t="n">
        <v>2017</v>
      </c>
      <c r="K588" s="39" t="n">
        <v>11</v>
      </c>
      <c r="L588" s="39" t="n">
        <v>14</v>
      </c>
      <c r="M588" s="39" t="n">
        <v>20</v>
      </c>
      <c r="N588" s="39" t="n">
        <v>19</v>
      </c>
      <c r="O588" s="39" t="n">
        <v>53</v>
      </c>
      <c r="P588" s="39" t="n">
        <v>354</v>
      </c>
      <c r="Q588" s="39" t="n">
        <v>1</v>
      </c>
      <c r="R588" s="39" t="s">
        <v>1</v>
      </c>
      <c r="S588" s="39" t="s">
        <v>2</v>
      </c>
    </row>
    <row r="589" customFormat="false" ht="15" hidden="false" customHeight="false" outlineLevel="0" collapsed="false">
      <c r="C589" s="48" t="n">
        <f aca="false">IF(F589=F588,C588,IF(F589=(F588+10),C588,(C588+10)))</f>
        <v>1210</v>
      </c>
      <c r="D589" s="38" t="s">
        <v>318</v>
      </c>
      <c r="E589" s="50" t="n">
        <f aca="false">IF(C588=C589,IF(AND(I589&lt;&gt;"M",I589&lt;&gt;"m-up"),E588+10,E588),10)</f>
        <v>30</v>
      </c>
      <c r="F589" s="39" t="n">
        <f aca="false">O589+(N589*60)+(M589*3600)</f>
        <v>73193</v>
      </c>
      <c r="G589" s="39" t="str">
        <f aca="false">CONCATENATE(J589,K589,L589)</f>
        <v>20171114</v>
      </c>
      <c r="H589" s="39" t="n">
        <v>4</v>
      </c>
      <c r="I589" s="39" t="s">
        <v>0</v>
      </c>
      <c r="J589" s="39" t="n">
        <v>2017</v>
      </c>
      <c r="K589" s="39" t="n">
        <v>11</v>
      </c>
      <c r="L589" s="39" t="n">
        <v>14</v>
      </c>
      <c r="M589" s="39" t="n">
        <v>20</v>
      </c>
      <c r="N589" s="39" t="n">
        <v>19</v>
      </c>
      <c r="O589" s="39" t="n">
        <v>53</v>
      </c>
      <c r="P589" s="39" t="n">
        <v>386</v>
      </c>
      <c r="Q589" s="39" t="n">
        <v>1</v>
      </c>
      <c r="R589" s="39" t="s">
        <v>1</v>
      </c>
      <c r="S589" s="39" t="s">
        <v>2</v>
      </c>
    </row>
    <row r="590" customFormat="false" ht="15" hidden="false" customHeight="false" outlineLevel="0" collapsed="false">
      <c r="C590" s="48" t="n">
        <f aca="false">IF(F590=F589,C589,IF(F590=(F589+10),C589,(C589+10)))</f>
        <v>1210</v>
      </c>
      <c r="D590" s="38" t="s">
        <v>318</v>
      </c>
      <c r="E590" s="50" t="n">
        <f aca="false">IF(C589=C590,IF(AND(I590&lt;&gt;"M",I590&lt;&gt;"m-up"),E589+10,E589),10)</f>
        <v>40</v>
      </c>
      <c r="F590" s="39" t="n">
        <f aca="false">O590+(N590*60)+(M590*3600)</f>
        <v>73193</v>
      </c>
      <c r="G590" s="39" t="str">
        <f aca="false">CONCATENATE(J590,K590,L590)</f>
        <v>20171114</v>
      </c>
      <c r="H590" s="39" t="n">
        <v>2</v>
      </c>
      <c r="I590" s="39" t="s">
        <v>0</v>
      </c>
      <c r="J590" s="39" t="n">
        <v>2017</v>
      </c>
      <c r="K590" s="39" t="n">
        <v>11</v>
      </c>
      <c r="L590" s="39" t="n">
        <v>14</v>
      </c>
      <c r="M590" s="39" t="n">
        <v>20</v>
      </c>
      <c r="N590" s="39" t="n">
        <v>19</v>
      </c>
      <c r="O590" s="39" t="n">
        <v>53</v>
      </c>
      <c r="P590" s="39" t="n">
        <v>410</v>
      </c>
      <c r="Q590" s="39" t="n">
        <v>1</v>
      </c>
      <c r="R590" s="39" t="s">
        <v>1</v>
      </c>
      <c r="S590" s="39" t="s">
        <v>2</v>
      </c>
    </row>
    <row r="591" customFormat="false" ht="15" hidden="false" customHeight="false" outlineLevel="0" collapsed="false">
      <c r="C591" s="48" t="n">
        <f aca="false">IF(F591=F590,C590,IF(F591=(F590+10),C590,(C590+10)))</f>
        <v>1210</v>
      </c>
      <c r="D591" s="38" t="s">
        <v>318</v>
      </c>
      <c r="E591" s="50" t="n">
        <f aca="false">IF(C590=C591,IF(AND(I591&lt;&gt;"M",I591&lt;&gt;"m-up"),E590+10,E590),10)</f>
        <v>50</v>
      </c>
      <c r="F591" s="39" t="n">
        <f aca="false">O591+(N591*60)+(M591*3600)</f>
        <v>73193</v>
      </c>
      <c r="G591" s="39" t="str">
        <f aca="false">CONCATENATE(J591,K591,L591)</f>
        <v>20171114</v>
      </c>
      <c r="H591" s="39" t="n">
        <v>1</v>
      </c>
      <c r="I591" s="39" t="s">
        <v>0</v>
      </c>
      <c r="J591" s="39" t="n">
        <v>2017</v>
      </c>
      <c r="K591" s="39" t="n">
        <v>11</v>
      </c>
      <c r="L591" s="39" t="n">
        <v>14</v>
      </c>
      <c r="M591" s="39" t="n">
        <v>20</v>
      </c>
      <c r="N591" s="39" t="n">
        <v>19</v>
      </c>
      <c r="O591" s="39" t="n">
        <v>53</v>
      </c>
      <c r="P591" s="39" t="n">
        <v>421</v>
      </c>
      <c r="Q591" s="39" t="n">
        <v>1</v>
      </c>
      <c r="R591" s="39" t="s">
        <v>1</v>
      </c>
      <c r="S591" s="39" t="s">
        <v>2</v>
      </c>
    </row>
    <row r="592" customFormat="false" ht="15" hidden="false" customHeight="false" outlineLevel="0" collapsed="false">
      <c r="C592" s="48" t="n">
        <f aca="false">IF(F592=F591,C591,IF(F592=(F591+10),C591,(C591+10)))</f>
        <v>1210</v>
      </c>
      <c r="D592" s="38" t="s">
        <v>318</v>
      </c>
      <c r="E592" s="50" t="n">
        <f aca="false">IF(C591=C592,IF(AND(I592&lt;&gt;"M",I592&lt;&gt;"m-up"),E591+10,E591),10)</f>
        <v>60</v>
      </c>
      <c r="F592" s="39" t="n">
        <f aca="false">O592+(N592*60)+(M592*3600)</f>
        <v>73193</v>
      </c>
      <c r="G592" s="39" t="str">
        <f aca="false">CONCATENATE(J592,K592,L592)</f>
        <v>20171114</v>
      </c>
      <c r="H592" s="39" t="n">
        <v>4</v>
      </c>
      <c r="I592" s="39" t="s">
        <v>0</v>
      </c>
      <c r="J592" s="39" t="n">
        <v>2017</v>
      </c>
      <c r="K592" s="39" t="n">
        <v>11</v>
      </c>
      <c r="L592" s="39" t="n">
        <v>14</v>
      </c>
      <c r="M592" s="39" t="n">
        <v>20</v>
      </c>
      <c r="N592" s="39" t="n">
        <v>19</v>
      </c>
      <c r="O592" s="39" t="n">
        <v>53</v>
      </c>
      <c r="P592" s="39" t="n">
        <v>468</v>
      </c>
      <c r="Q592" s="39" t="n">
        <v>1</v>
      </c>
      <c r="R592" s="39" t="s">
        <v>1</v>
      </c>
      <c r="S592" s="39" t="s">
        <v>2</v>
      </c>
    </row>
    <row r="593" customFormat="false" ht="15" hidden="false" customHeight="false" outlineLevel="0" collapsed="false">
      <c r="C593" s="48" t="n">
        <f aca="false">IF(F593=F592,C592,IF(F593=(F592+10),C592,(C592+10)))</f>
        <v>1210</v>
      </c>
      <c r="D593" s="38" t="s">
        <v>318</v>
      </c>
      <c r="E593" s="50" t="n">
        <f aca="false">IF(C592=C593,IF(AND(I593&lt;&gt;"M",I593&lt;&gt;"m-up"),E592+10,E592),10)</f>
        <v>70</v>
      </c>
      <c r="F593" s="39" t="n">
        <f aca="false">O593+(N593*60)+(M593*3600)</f>
        <v>73193</v>
      </c>
      <c r="G593" s="39" t="str">
        <f aca="false">CONCATENATE(J593,K593,L593)</f>
        <v>20171114</v>
      </c>
      <c r="H593" s="39" t="n">
        <v>2</v>
      </c>
      <c r="I593" s="39" t="s">
        <v>0</v>
      </c>
      <c r="J593" s="39" t="n">
        <v>2017</v>
      </c>
      <c r="K593" s="39" t="n">
        <v>11</v>
      </c>
      <c r="L593" s="39" t="n">
        <v>14</v>
      </c>
      <c r="M593" s="39" t="n">
        <v>20</v>
      </c>
      <c r="N593" s="39" t="n">
        <v>19</v>
      </c>
      <c r="O593" s="39" t="n">
        <v>53</v>
      </c>
      <c r="P593" s="39" t="n">
        <v>503</v>
      </c>
      <c r="Q593" s="39" t="n">
        <v>1</v>
      </c>
      <c r="R593" s="39" t="s">
        <v>1</v>
      </c>
      <c r="S593" s="39" t="s">
        <v>2</v>
      </c>
    </row>
    <row r="594" customFormat="false" ht="15" hidden="false" customHeight="false" outlineLevel="0" collapsed="false">
      <c r="C594" s="48" t="n">
        <f aca="false">IF(F594=F593,C593,IF(F594=(F593+10),C593,(C593+10)))</f>
        <v>1210</v>
      </c>
      <c r="D594" s="38" t="s">
        <v>318</v>
      </c>
      <c r="E594" s="50" t="n">
        <f aca="false">IF(C593=C594,IF(AND(I594&lt;&gt;"M",I594&lt;&gt;"m-up"),E593+10,E593),10)</f>
        <v>80</v>
      </c>
      <c r="F594" s="39" t="n">
        <f aca="false">O594+(N594*60)+(M594*3600)</f>
        <v>73193</v>
      </c>
      <c r="G594" s="39" t="str">
        <f aca="false">CONCATENATE(J594,K594,L594)</f>
        <v>20171114</v>
      </c>
      <c r="H594" s="39" t="n">
        <v>2</v>
      </c>
      <c r="I594" s="39" t="s">
        <v>0</v>
      </c>
      <c r="J594" s="39" t="n">
        <v>2017</v>
      </c>
      <c r="K594" s="39" t="n">
        <v>11</v>
      </c>
      <c r="L594" s="39" t="n">
        <v>14</v>
      </c>
      <c r="M594" s="39" t="n">
        <v>20</v>
      </c>
      <c r="N594" s="39" t="n">
        <v>19</v>
      </c>
      <c r="O594" s="39" t="n">
        <v>53</v>
      </c>
      <c r="P594" s="39" t="n">
        <v>532</v>
      </c>
      <c r="Q594" s="39" t="n">
        <v>1</v>
      </c>
      <c r="R594" s="39" t="s">
        <v>1</v>
      </c>
      <c r="S594" s="39" t="s">
        <v>2</v>
      </c>
    </row>
    <row r="595" customFormat="false" ht="15" hidden="false" customHeight="false" outlineLevel="0" collapsed="false">
      <c r="C595" s="48" t="n">
        <f aca="false">IF(F595=F594,C594,IF(F595=(F594+10),C594,(C594+10)))</f>
        <v>1210</v>
      </c>
      <c r="D595" s="38" t="s">
        <v>318</v>
      </c>
      <c r="E595" s="50" t="n">
        <f aca="false">IF(C594=C595,IF(AND(I595&lt;&gt;"M",I595&lt;&gt;"m-up"),E594+10,E594),10)</f>
        <v>90</v>
      </c>
      <c r="F595" s="39" t="n">
        <f aca="false">O595+(N595*60)+(M595*3600)</f>
        <v>73193</v>
      </c>
      <c r="G595" s="39" t="str">
        <f aca="false">CONCATENATE(J595,K595,L595)</f>
        <v>20171114</v>
      </c>
      <c r="H595" s="39" t="n">
        <v>753</v>
      </c>
      <c r="I595" s="39" t="s">
        <v>0</v>
      </c>
      <c r="J595" s="39" t="n">
        <v>2017</v>
      </c>
      <c r="K595" s="39" t="n">
        <v>11</v>
      </c>
      <c r="L595" s="39" t="n">
        <v>14</v>
      </c>
      <c r="M595" s="39" t="n">
        <v>20</v>
      </c>
      <c r="N595" s="39" t="n">
        <v>19</v>
      </c>
      <c r="O595" s="39" t="n">
        <v>53</v>
      </c>
      <c r="P595" s="39" t="n">
        <v>550</v>
      </c>
      <c r="Q595" s="39" t="n">
        <v>1</v>
      </c>
      <c r="R595" s="39" t="s">
        <v>1</v>
      </c>
      <c r="S595" s="39" t="s">
        <v>2</v>
      </c>
    </row>
    <row r="596" customFormat="false" ht="15" hidden="false" customHeight="false" outlineLevel="0" collapsed="false">
      <c r="C596" s="48" t="n">
        <f aca="false">IF(F596=F595,C595,IF(F596=(F595+10),C595,(C595+10)))</f>
        <v>1210</v>
      </c>
      <c r="D596" s="38" t="s">
        <v>318</v>
      </c>
      <c r="E596" s="50" t="n">
        <f aca="false">IF(C595=C596,IF(AND(I596&lt;&gt;"M",I596&lt;&gt;"m-up"),E595+10,E595),10)</f>
        <v>90</v>
      </c>
      <c r="F596" s="39" t="n">
        <f aca="false">O596+(N596*60)+(M596*3600)</f>
        <v>73193</v>
      </c>
      <c r="G596" s="39" t="str">
        <f aca="false">CONCATENATE(J596,K596,L596)</f>
        <v>20171114</v>
      </c>
      <c r="H596" s="39" t="n">
        <v>0</v>
      </c>
      <c r="I596" s="39" t="s">
        <v>4</v>
      </c>
      <c r="J596" s="39" t="n">
        <v>2017</v>
      </c>
      <c r="K596" s="39" t="n">
        <v>11</v>
      </c>
      <c r="L596" s="39" t="n">
        <v>14</v>
      </c>
      <c r="M596" s="39" t="n">
        <v>20</v>
      </c>
      <c r="N596" s="39" t="n">
        <v>19</v>
      </c>
      <c r="O596" s="39" t="n">
        <v>53</v>
      </c>
      <c r="P596" s="39" t="n">
        <v>555</v>
      </c>
      <c r="Q596" s="39" t="n">
        <v>1</v>
      </c>
      <c r="R596" s="39" t="s">
        <v>1</v>
      </c>
      <c r="S596" s="39" t="s">
        <v>2</v>
      </c>
    </row>
    <row r="597" customFormat="false" ht="15" hidden="false" customHeight="false" outlineLevel="0" collapsed="false">
      <c r="C597" s="48" t="n">
        <f aca="false">IF(F597=F596,C596,IF(F597=(F596+10),C596,(C596+10)))</f>
        <v>1220</v>
      </c>
      <c r="D597" s="38" t="s">
        <v>318</v>
      </c>
      <c r="E597" s="50" t="n">
        <f aca="false">IF(C596=C597,IF(AND(I597&lt;&gt;"M",I597&lt;&gt;"m-up"),E596+10,E596),10)</f>
        <v>10</v>
      </c>
      <c r="F597" s="39" t="n">
        <f aca="false">O597+(N597*60)+(M597*3600)</f>
        <v>73194</v>
      </c>
      <c r="G597" s="39" t="str">
        <f aca="false">CONCATENATE(J597,K597,L597)</f>
        <v>20171114</v>
      </c>
      <c r="H597" s="39" t="n">
        <v>0</v>
      </c>
      <c r="I597" s="39" t="s">
        <v>4</v>
      </c>
      <c r="J597" s="39" t="n">
        <v>2017</v>
      </c>
      <c r="K597" s="39" t="n">
        <v>11</v>
      </c>
      <c r="L597" s="39" t="n">
        <v>14</v>
      </c>
      <c r="M597" s="39" t="n">
        <v>20</v>
      </c>
      <c r="N597" s="39" t="n">
        <v>19</v>
      </c>
      <c r="O597" s="39" t="n">
        <v>54</v>
      </c>
      <c r="P597" s="39" t="n">
        <v>18</v>
      </c>
      <c r="Q597" s="39" t="n">
        <v>1</v>
      </c>
      <c r="R597" s="39" t="s">
        <v>1</v>
      </c>
      <c r="S597" s="39" t="s">
        <v>2</v>
      </c>
    </row>
    <row r="598" customFormat="false" ht="15" hidden="false" customHeight="false" outlineLevel="0" collapsed="false">
      <c r="C598" s="48" t="n">
        <f aca="false">IF(F598=F597,C597,IF(F598=(F597+10),C597,(C597+10)))</f>
        <v>1230</v>
      </c>
      <c r="D598" s="79" t="s">
        <v>319</v>
      </c>
      <c r="E598" s="50" t="n">
        <f aca="false">IF(C597=C598,IF(AND(I598&lt;&gt;"M",I598&lt;&gt;"m-up"),E597+10,E597),10)</f>
        <v>10</v>
      </c>
      <c r="F598" s="52" t="n">
        <f aca="false">O598+(N598*60)+(M598*3600)</f>
        <v>73212</v>
      </c>
      <c r="G598" s="52" t="str">
        <f aca="false">CONCATENATE(J598,K598,L598)</f>
        <v>20171114</v>
      </c>
      <c r="H598" s="52" t="n">
        <v>8</v>
      </c>
      <c r="I598" s="52" t="s">
        <v>0</v>
      </c>
      <c r="J598" s="52" t="n">
        <v>2017</v>
      </c>
      <c r="K598" s="52" t="n">
        <v>11</v>
      </c>
      <c r="L598" s="52" t="n">
        <v>14</v>
      </c>
      <c r="M598" s="52" t="n">
        <v>20</v>
      </c>
      <c r="N598" s="52" t="n">
        <v>20</v>
      </c>
      <c r="O598" s="52" t="n">
        <v>12</v>
      </c>
      <c r="P598" s="52" t="n">
        <v>262</v>
      </c>
      <c r="Q598" s="52" t="n">
        <v>1</v>
      </c>
      <c r="R598" s="52" t="s">
        <v>1</v>
      </c>
      <c r="S598" s="52" t="s">
        <v>2</v>
      </c>
      <c r="T598" s="52"/>
      <c r="U598" s="53"/>
    </row>
    <row r="599" customFormat="false" ht="15" hidden="false" customHeight="false" outlineLevel="0" collapsed="false">
      <c r="C599" s="48" t="n">
        <f aca="false">IF(F599=F598,C598,IF(F599=(F598+10),C598,(C598+10)))</f>
        <v>1230</v>
      </c>
      <c r="D599" s="38" t="s">
        <v>319</v>
      </c>
      <c r="E599" s="50" t="n">
        <f aca="false">IF(C598=C599,IF(AND(I599&lt;&gt;"M",I599&lt;&gt;"m-up"),E598+10,E598),10)</f>
        <v>20</v>
      </c>
      <c r="F599" s="39" t="n">
        <f aca="false">O599+(N599*60)+(M599*3600)</f>
        <v>73212</v>
      </c>
      <c r="G599" s="39" t="str">
        <f aca="false">CONCATENATE(J599,K599,L599)</f>
        <v>20171114</v>
      </c>
      <c r="H599" s="39" t="n">
        <v>11</v>
      </c>
      <c r="I599" s="39" t="s">
        <v>0</v>
      </c>
      <c r="J599" s="39" t="n">
        <v>2017</v>
      </c>
      <c r="K599" s="39" t="n">
        <v>11</v>
      </c>
      <c r="L599" s="39" t="n">
        <v>14</v>
      </c>
      <c r="M599" s="39" t="n">
        <v>20</v>
      </c>
      <c r="N599" s="39" t="n">
        <v>20</v>
      </c>
      <c r="O599" s="39" t="n">
        <v>12</v>
      </c>
      <c r="P599" s="39" t="n">
        <v>321</v>
      </c>
      <c r="Q599" s="39" t="n">
        <v>1</v>
      </c>
      <c r="R599" s="39" t="s">
        <v>1</v>
      </c>
      <c r="S599" s="39" t="s">
        <v>2</v>
      </c>
    </row>
    <row r="600" customFormat="false" ht="15" hidden="false" customHeight="false" outlineLevel="0" collapsed="false">
      <c r="C600" s="48" t="n">
        <f aca="false">IF(F600=F599,C599,IF(F600=(F599+10),C599,(C599+10)))</f>
        <v>1230</v>
      </c>
      <c r="D600" s="38" t="s">
        <v>319</v>
      </c>
      <c r="E600" s="50" t="n">
        <f aca="false">IF(C599=C600,IF(AND(I600&lt;&gt;"M",I600&lt;&gt;"m-up"),E599+10,E599),10)</f>
        <v>30</v>
      </c>
      <c r="F600" s="39" t="n">
        <f aca="false">O600+(N600*60)+(M600*3600)</f>
        <v>73212</v>
      </c>
      <c r="G600" s="39" t="str">
        <f aca="false">CONCATENATE(J600,K600,L600)</f>
        <v>20171114</v>
      </c>
      <c r="H600" s="39" t="n">
        <v>4</v>
      </c>
      <c r="I600" s="39" t="s">
        <v>0</v>
      </c>
      <c r="J600" s="39" t="n">
        <v>2017</v>
      </c>
      <c r="K600" s="39" t="n">
        <v>11</v>
      </c>
      <c r="L600" s="39" t="n">
        <v>14</v>
      </c>
      <c r="M600" s="39" t="n">
        <v>20</v>
      </c>
      <c r="N600" s="39" t="n">
        <v>20</v>
      </c>
      <c r="O600" s="39" t="n">
        <v>12</v>
      </c>
      <c r="P600" s="39" t="n">
        <v>382</v>
      </c>
      <c r="Q600" s="39" t="n">
        <v>1</v>
      </c>
      <c r="R600" s="39" t="s">
        <v>1</v>
      </c>
      <c r="S600" s="39" t="s">
        <v>2</v>
      </c>
    </row>
    <row r="601" customFormat="false" ht="15" hidden="false" customHeight="false" outlineLevel="0" collapsed="false">
      <c r="C601" s="48" t="n">
        <f aca="false">IF(F601=F600,C600,IF(F601=(F600+10),C600,(C600+10)))</f>
        <v>1230</v>
      </c>
      <c r="D601" s="38" t="s">
        <v>319</v>
      </c>
      <c r="E601" s="50" t="n">
        <f aca="false">IF(C600=C601,IF(AND(I601&lt;&gt;"M",I601&lt;&gt;"m-up"),E600+10,E600),10)</f>
        <v>40</v>
      </c>
      <c r="F601" s="39" t="n">
        <f aca="false">O601+(N601*60)+(M601*3600)</f>
        <v>73212</v>
      </c>
      <c r="G601" s="39" t="str">
        <f aca="false">CONCATENATE(J601,K601,L601)</f>
        <v>20171114</v>
      </c>
      <c r="H601" s="39" t="n">
        <v>9</v>
      </c>
      <c r="I601" s="39" t="s">
        <v>0</v>
      </c>
      <c r="J601" s="39" t="n">
        <v>2017</v>
      </c>
      <c r="K601" s="39" t="n">
        <v>11</v>
      </c>
      <c r="L601" s="39" t="n">
        <v>14</v>
      </c>
      <c r="M601" s="39" t="n">
        <v>20</v>
      </c>
      <c r="N601" s="39" t="n">
        <v>20</v>
      </c>
      <c r="O601" s="39" t="n">
        <v>12</v>
      </c>
      <c r="P601" s="39" t="n">
        <v>447</v>
      </c>
      <c r="Q601" s="39" t="n">
        <v>1</v>
      </c>
      <c r="R601" s="39" t="s">
        <v>1</v>
      </c>
      <c r="S601" s="39" t="s">
        <v>2</v>
      </c>
    </row>
    <row r="602" customFormat="false" ht="15" hidden="false" customHeight="false" outlineLevel="0" collapsed="false">
      <c r="C602" s="48" t="n">
        <f aca="false">IF(F602=F601,C601,IF(F602=(F601+10),C601,(C601+10)))</f>
        <v>1230</v>
      </c>
      <c r="D602" s="38" t="s">
        <v>319</v>
      </c>
      <c r="E602" s="50" t="n">
        <f aca="false">IF(C601=C602,IF(AND(I602&lt;&gt;"M",I602&lt;&gt;"m-up"),E601+10,E601),10)</f>
        <v>50</v>
      </c>
      <c r="F602" s="39" t="n">
        <f aca="false">O602+(N602*60)+(M602*3600)</f>
        <v>73212</v>
      </c>
      <c r="G602" s="39" t="str">
        <f aca="false">CONCATENATE(J602,K602,L602)</f>
        <v>20171114</v>
      </c>
      <c r="H602" s="39" t="n">
        <v>3</v>
      </c>
      <c r="I602" s="39" t="s">
        <v>0</v>
      </c>
      <c r="J602" s="39" t="n">
        <v>2017</v>
      </c>
      <c r="K602" s="39" t="n">
        <v>11</v>
      </c>
      <c r="L602" s="39" t="n">
        <v>14</v>
      </c>
      <c r="M602" s="39" t="n">
        <v>20</v>
      </c>
      <c r="N602" s="39" t="n">
        <v>20</v>
      </c>
      <c r="O602" s="39" t="n">
        <v>12</v>
      </c>
      <c r="P602" s="39" t="n">
        <v>485</v>
      </c>
      <c r="Q602" s="39" t="n">
        <v>1</v>
      </c>
      <c r="R602" s="39" t="s">
        <v>1</v>
      </c>
      <c r="S602" s="39" t="s">
        <v>2</v>
      </c>
    </row>
    <row r="603" customFormat="false" ht="15" hidden="false" customHeight="false" outlineLevel="0" collapsed="false">
      <c r="C603" s="48" t="n">
        <f aca="false">IF(F603=F602,C602,IF(F603=(F602+10),C602,(C602+10)))</f>
        <v>1230</v>
      </c>
      <c r="D603" s="38" t="s">
        <v>319</v>
      </c>
      <c r="E603" s="50" t="n">
        <f aca="false">IF(C602=C603,IF(AND(I603&lt;&gt;"M",I603&lt;&gt;"m-up"),E602+10,E602),10)</f>
        <v>60</v>
      </c>
      <c r="F603" s="39" t="n">
        <f aca="false">O603+(N603*60)+(M603*3600)</f>
        <v>73212</v>
      </c>
      <c r="G603" s="39" t="str">
        <f aca="false">CONCATENATE(J603,K603,L603)</f>
        <v>20171114</v>
      </c>
      <c r="H603" s="39" t="n">
        <v>14</v>
      </c>
      <c r="I603" s="39" t="s">
        <v>0</v>
      </c>
      <c r="J603" s="39" t="n">
        <v>2017</v>
      </c>
      <c r="K603" s="39" t="n">
        <v>11</v>
      </c>
      <c r="L603" s="39" t="n">
        <v>14</v>
      </c>
      <c r="M603" s="39" t="n">
        <v>20</v>
      </c>
      <c r="N603" s="39" t="n">
        <v>20</v>
      </c>
      <c r="O603" s="39" t="n">
        <v>12</v>
      </c>
      <c r="P603" s="39" t="n">
        <v>527</v>
      </c>
      <c r="Q603" s="39" t="n">
        <v>1</v>
      </c>
      <c r="R603" s="39" t="s">
        <v>1</v>
      </c>
      <c r="S603" s="39" t="s">
        <v>2</v>
      </c>
    </row>
    <row r="604" customFormat="false" ht="15" hidden="false" customHeight="false" outlineLevel="0" collapsed="false">
      <c r="C604" s="48" t="n">
        <f aca="false">IF(F604=F603,C603,IF(F604=(F603+10),C603,(C603+10)))</f>
        <v>1240</v>
      </c>
      <c r="D604" s="79" t="s">
        <v>320</v>
      </c>
      <c r="E604" s="50" t="n">
        <f aca="false">IF(C603=C604,IF(AND(I604&lt;&gt;"M",I604&lt;&gt;"m-up"),E603+10,E603),10)</f>
        <v>10</v>
      </c>
      <c r="F604" s="52" t="n">
        <f aca="false">O604+(N604*60)+(M604*3600)</f>
        <v>73238</v>
      </c>
      <c r="G604" s="52" t="str">
        <f aca="false">CONCATENATE(J604,K604,L604)</f>
        <v>20171114</v>
      </c>
      <c r="H604" s="52" t="n">
        <v>9</v>
      </c>
      <c r="I604" s="52" t="s">
        <v>0</v>
      </c>
      <c r="J604" s="52" t="n">
        <v>2017</v>
      </c>
      <c r="K604" s="52" t="n">
        <v>11</v>
      </c>
      <c r="L604" s="52" t="n">
        <v>14</v>
      </c>
      <c r="M604" s="52" t="n">
        <v>20</v>
      </c>
      <c r="N604" s="52" t="n">
        <v>20</v>
      </c>
      <c r="O604" s="52" t="n">
        <v>38</v>
      </c>
      <c r="P604" s="52" t="n">
        <v>561</v>
      </c>
      <c r="Q604" s="52" t="n">
        <v>1</v>
      </c>
      <c r="R604" s="52" t="s">
        <v>1</v>
      </c>
      <c r="S604" s="52" t="s">
        <v>2</v>
      </c>
      <c r="T604" s="52"/>
      <c r="U604" s="53"/>
    </row>
    <row r="605" customFormat="false" ht="15" hidden="false" customHeight="false" outlineLevel="0" collapsed="false">
      <c r="C605" s="48" t="n">
        <f aca="false">IF(F605=F604,C604,IF(F605=(F604+10),C604,(C604+10)))</f>
        <v>1240</v>
      </c>
      <c r="D605" s="38" t="s">
        <v>320</v>
      </c>
      <c r="E605" s="50" t="n">
        <f aca="false">IF(C604=C605,IF(AND(I605&lt;&gt;"M",I605&lt;&gt;"m-up"),E604+10,E604),10)</f>
        <v>20</v>
      </c>
      <c r="F605" s="39" t="n">
        <f aca="false">O605+(N605*60)+(M605*3600)</f>
        <v>73238</v>
      </c>
      <c r="G605" s="39" t="str">
        <f aca="false">CONCATENATE(J605,K605,L605)</f>
        <v>20171114</v>
      </c>
      <c r="H605" s="39" t="n">
        <v>0</v>
      </c>
      <c r="I605" s="39" t="s">
        <v>16</v>
      </c>
      <c r="J605" s="39" t="n">
        <v>2017</v>
      </c>
      <c r="K605" s="39" t="n">
        <v>11</v>
      </c>
      <c r="L605" s="39" t="n">
        <v>14</v>
      </c>
      <c r="M605" s="39" t="n">
        <v>20</v>
      </c>
      <c r="N605" s="39" t="n">
        <v>20</v>
      </c>
      <c r="O605" s="39" t="n">
        <v>38</v>
      </c>
      <c r="P605" s="39" t="n">
        <v>574</v>
      </c>
      <c r="R605" s="39" t="s">
        <v>1</v>
      </c>
      <c r="S605" s="39" t="s">
        <v>2</v>
      </c>
    </row>
    <row r="606" customFormat="false" ht="15" hidden="false" customHeight="false" outlineLevel="0" collapsed="false">
      <c r="C606" s="48" t="n">
        <f aca="false">IF(F606=F605,C605,IF(F606=(F605+10),C605,(C605+10)))</f>
        <v>1240</v>
      </c>
      <c r="D606" s="38" t="s">
        <v>320</v>
      </c>
      <c r="E606" s="50" t="n">
        <f aca="false">IF(C605=C606,IF(AND(I606&lt;&gt;"M",I606&lt;&gt;"m-up"),E605+10,E605),10)</f>
        <v>30</v>
      </c>
      <c r="F606" s="39" t="n">
        <f aca="false">O606+(N606*60)+(M606*3600)</f>
        <v>73238</v>
      </c>
      <c r="G606" s="39" t="str">
        <f aca="false">CONCATENATE(J606,K606,L606)</f>
        <v>20171114</v>
      </c>
      <c r="H606" s="39" t="n">
        <v>0</v>
      </c>
      <c r="I606" s="39" t="s">
        <v>16</v>
      </c>
      <c r="J606" s="39" t="n">
        <v>2017</v>
      </c>
      <c r="K606" s="39" t="n">
        <v>11</v>
      </c>
      <c r="L606" s="39" t="n">
        <v>14</v>
      </c>
      <c r="M606" s="39" t="n">
        <v>20</v>
      </c>
      <c r="N606" s="39" t="n">
        <v>20</v>
      </c>
      <c r="O606" s="39" t="n">
        <v>38</v>
      </c>
      <c r="P606" s="39" t="n">
        <v>586</v>
      </c>
      <c r="R606" s="39" t="s">
        <v>1</v>
      </c>
      <c r="S606" s="39" t="s">
        <v>2</v>
      </c>
    </row>
    <row r="607" customFormat="false" ht="15" hidden="false" customHeight="false" outlineLevel="0" collapsed="false">
      <c r="C607" s="48" t="n">
        <f aca="false">IF(F607=F606,C606,IF(F607=(F606+10),C606,(C606+10)))</f>
        <v>1240</v>
      </c>
      <c r="D607" s="38" t="s">
        <v>320</v>
      </c>
      <c r="E607" s="50" t="n">
        <f aca="false">IF(C606=C607,IF(AND(I607&lt;&gt;"M",I607&lt;&gt;"m-up"),E606+10,E606),10)</f>
        <v>40</v>
      </c>
      <c r="F607" s="39" t="n">
        <f aca="false">O607+(N607*60)+(M607*3600)</f>
        <v>73238</v>
      </c>
      <c r="G607" s="39" t="str">
        <f aca="false">CONCATENATE(J607,K607,L607)</f>
        <v>20171114</v>
      </c>
      <c r="H607" s="39" t="n">
        <v>0</v>
      </c>
      <c r="I607" s="39" t="s">
        <v>16</v>
      </c>
      <c r="J607" s="39" t="n">
        <v>2017</v>
      </c>
      <c r="K607" s="39" t="n">
        <v>11</v>
      </c>
      <c r="L607" s="39" t="n">
        <v>14</v>
      </c>
      <c r="M607" s="39" t="n">
        <v>20</v>
      </c>
      <c r="N607" s="39" t="n">
        <v>20</v>
      </c>
      <c r="O607" s="39" t="n">
        <v>38</v>
      </c>
      <c r="P607" s="39" t="n">
        <v>597</v>
      </c>
      <c r="R607" s="39" t="s">
        <v>1</v>
      </c>
      <c r="S607" s="39" t="s">
        <v>2</v>
      </c>
    </row>
    <row r="608" customFormat="false" ht="15" hidden="false" customHeight="false" outlineLevel="0" collapsed="false">
      <c r="C608" s="48" t="n">
        <f aca="false">IF(F608=F607,C607,IF(F608=(F607+10),C607,(C607+10)))</f>
        <v>1240</v>
      </c>
      <c r="D608" s="38" t="s">
        <v>320</v>
      </c>
      <c r="E608" s="50" t="n">
        <f aca="false">IF(C607=C608,IF(AND(I608&lt;&gt;"M",I608&lt;&gt;"m-up"),E607+10,E607),10)</f>
        <v>50</v>
      </c>
      <c r="F608" s="39" t="n">
        <f aca="false">O608+(N608*60)+(M608*3600)</f>
        <v>73238</v>
      </c>
      <c r="G608" s="39" t="str">
        <f aca="false">CONCATENATE(J608,K608,L608)</f>
        <v>20171114</v>
      </c>
      <c r="H608" s="39" t="n">
        <v>0</v>
      </c>
      <c r="I608" s="39" t="s">
        <v>16</v>
      </c>
      <c r="J608" s="39" t="n">
        <v>2017</v>
      </c>
      <c r="K608" s="39" t="n">
        <v>11</v>
      </c>
      <c r="L608" s="39" t="n">
        <v>14</v>
      </c>
      <c r="M608" s="39" t="n">
        <v>20</v>
      </c>
      <c r="N608" s="39" t="n">
        <v>20</v>
      </c>
      <c r="O608" s="39" t="n">
        <v>38</v>
      </c>
      <c r="P608" s="39" t="n">
        <v>605</v>
      </c>
      <c r="R608" s="39" t="s">
        <v>1</v>
      </c>
      <c r="S608" s="39" t="s">
        <v>2</v>
      </c>
    </row>
    <row r="609" customFormat="false" ht="15" hidden="false" customHeight="false" outlineLevel="0" collapsed="false">
      <c r="C609" s="48" t="n">
        <f aca="false">IF(F609=F608,C608,IF(F609=(F608+10),C608,(C608+10)))</f>
        <v>1240</v>
      </c>
      <c r="D609" s="38" t="s">
        <v>320</v>
      </c>
      <c r="E609" s="50" t="n">
        <f aca="false">IF(C608=C609,IF(AND(I609&lt;&gt;"M",I609&lt;&gt;"m-up"),E608+10,E608),10)</f>
        <v>60</v>
      </c>
      <c r="F609" s="39" t="n">
        <f aca="false">O609+(N609*60)+(M609*3600)</f>
        <v>73238</v>
      </c>
      <c r="G609" s="39" t="str">
        <f aca="false">CONCATENATE(J609,K609,L609)</f>
        <v>20171114</v>
      </c>
      <c r="H609" s="39" t="n">
        <v>0</v>
      </c>
      <c r="I609" s="39" t="s">
        <v>16</v>
      </c>
      <c r="J609" s="39" t="n">
        <v>2017</v>
      </c>
      <c r="K609" s="39" t="n">
        <v>11</v>
      </c>
      <c r="L609" s="39" t="n">
        <v>14</v>
      </c>
      <c r="M609" s="39" t="n">
        <v>20</v>
      </c>
      <c r="N609" s="39" t="n">
        <v>20</v>
      </c>
      <c r="O609" s="39" t="n">
        <v>38</v>
      </c>
      <c r="P609" s="39" t="n">
        <v>627</v>
      </c>
      <c r="R609" s="39" t="s">
        <v>1</v>
      </c>
      <c r="S609" s="39" t="s">
        <v>2</v>
      </c>
    </row>
    <row r="610" customFormat="false" ht="15" hidden="false" customHeight="false" outlineLevel="0" collapsed="false">
      <c r="C610" s="48" t="n">
        <f aca="false">IF(F610=F609,C609,IF(F610=(F609+10),C609,(C609+10)))</f>
        <v>1240</v>
      </c>
      <c r="D610" s="38" t="s">
        <v>320</v>
      </c>
      <c r="E610" s="50" t="n">
        <f aca="false">IF(C609=C610,IF(AND(I610&lt;&gt;"M",I610&lt;&gt;"m-up"),E609+10,E609),10)</f>
        <v>70</v>
      </c>
      <c r="F610" s="39" t="n">
        <f aca="false">O610+(N610*60)+(M610*3600)</f>
        <v>73238</v>
      </c>
      <c r="G610" s="39" t="str">
        <f aca="false">CONCATENATE(J610,K610,L610)</f>
        <v>20171114</v>
      </c>
      <c r="H610" s="39" t="n">
        <v>1</v>
      </c>
      <c r="I610" s="39" t="s">
        <v>0</v>
      </c>
      <c r="J610" s="39" t="n">
        <v>2017</v>
      </c>
      <c r="K610" s="39" t="n">
        <v>11</v>
      </c>
      <c r="L610" s="39" t="n">
        <v>14</v>
      </c>
      <c r="M610" s="39" t="n">
        <v>20</v>
      </c>
      <c r="N610" s="39" t="n">
        <v>20</v>
      </c>
      <c r="O610" s="39" t="n">
        <v>38</v>
      </c>
      <c r="P610" s="39" t="n">
        <v>654</v>
      </c>
      <c r="Q610" s="39" t="n">
        <v>2</v>
      </c>
      <c r="R610" s="39" t="s">
        <v>1</v>
      </c>
      <c r="S610" s="39" t="s">
        <v>2</v>
      </c>
    </row>
    <row r="611" customFormat="false" ht="15" hidden="false" customHeight="false" outlineLevel="0" collapsed="false">
      <c r="C611" s="48" t="n">
        <f aca="false">IF(F611=F610,C610,IF(F611=(F610+10),C610,(C610+10)))</f>
        <v>1240</v>
      </c>
      <c r="D611" s="38" t="s">
        <v>320</v>
      </c>
      <c r="E611" s="50" t="n">
        <f aca="false">IF(C610=C611,IF(AND(I611&lt;&gt;"M",I611&lt;&gt;"m-up"),E610+10,E610),10)</f>
        <v>80</v>
      </c>
      <c r="F611" s="39" t="n">
        <f aca="false">O611+(N611*60)+(M611*3600)</f>
        <v>73238</v>
      </c>
      <c r="G611" s="39" t="str">
        <f aca="false">CONCATENATE(J611,K611,L611)</f>
        <v>20171114</v>
      </c>
      <c r="H611" s="39" t="n">
        <v>58</v>
      </c>
      <c r="I611" s="39" t="s">
        <v>0</v>
      </c>
      <c r="J611" s="39" t="n">
        <v>2017</v>
      </c>
      <c r="K611" s="39" t="n">
        <v>11</v>
      </c>
      <c r="L611" s="39" t="n">
        <v>14</v>
      </c>
      <c r="M611" s="39" t="n">
        <v>20</v>
      </c>
      <c r="N611" s="39" t="n">
        <v>20</v>
      </c>
      <c r="O611" s="39" t="n">
        <v>38</v>
      </c>
      <c r="P611" s="39" t="n">
        <v>674</v>
      </c>
      <c r="Q611" s="39" t="n">
        <v>2</v>
      </c>
      <c r="R611" s="39" t="s">
        <v>1</v>
      </c>
      <c r="S611" s="39" t="s">
        <v>2</v>
      </c>
    </row>
    <row r="612" customFormat="false" ht="15" hidden="false" customHeight="false" outlineLevel="0" collapsed="false">
      <c r="C612" s="48" t="n">
        <f aca="false">IF(F612=F611,C611,IF(F612=(F611+10),C611,(C611+10)))</f>
        <v>1240</v>
      </c>
      <c r="D612" s="38" t="s">
        <v>320</v>
      </c>
      <c r="E612" s="50" t="n">
        <f aca="false">IF(C611=C612,IF(AND(I612&lt;&gt;"M",I612&lt;&gt;"m-up"),E611+10,E611),10)</f>
        <v>90</v>
      </c>
      <c r="F612" s="39" t="n">
        <f aca="false">O612+(N612*60)+(M612*3600)</f>
        <v>73238</v>
      </c>
      <c r="G612" s="39" t="str">
        <f aca="false">CONCATENATE(J612,K612,L612)</f>
        <v>20171114</v>
      </c>
      <c r="H612" s="39" t="n">
        <v>6</v>
      </c>
      <c r="I612" s="39" t="s">
        <v>0</v>
      </c>
      <c r="J612" s="39" t="n">
        <v>2017</v>
      </c>
      <c r="K612" s="39" t="n">
        <v>11</v>
      </c>
      <c r="L612" s="39" t="n">
        <v>14</v>
      </c>
      <c r="M612" s="39" t="n">
        <v>20</v>
      </c>
      <c r="N612" s="39" t="n">
        <v>20</v>
      </c>
      <c r="O612" s="39" t="n">
        <v>38</v>
      </c>
      <c r="P612" s="39" t="n">
        <v>744</v>
      </c>
      <c r="Q612" s="39" t="n">
        <v>2</v>
      </c>
      <c r="R612" s="39" t="s">
        <v>1</v>
      </c>
      <c r="S612" s="39" t="s">
        <v>2</v>
      </c>
    </row>
    <row r="613" customFormat="false" ht="15" hidden="false" customHeight="false" outlineLevel="0" collapsed="false">
      <c r="C613" s="48" t="n">
        <f aca="false">IF(F613=F612,C612,IF(F613=(F612+10),C612,(C612+10)))</f>
        <v>1240</v>
      </c>
      <c r="D613" s="38" t="s">
        <v>320</v>
      </c>
      <c r="E613" s="50" t="n">
        <f aca="false">IF(C612=C613,IF(AND(I613&lt;&gt;"M",I613&lt;&gt;"m-up"),E612+10,E612),10)</f>
        <v>100</v>
      </c>
      <c r="F613" s="39" t="n">
        <f aca="false">O613+(N613*60)+(M613*3600)</f>
        <v>73238</v>
      </c>
      <c r="G613" s="39" t="str">
        <f aca="false">CONCATENATE(J613,K613,L613)</f>
        <v>20171114</v>
      </c>
      <c r="H613" s="39" t="n">
        <v>8</v>
      </c>
      <c r="I613" s="39" t="s">
        <v>0</v>
      </c>
      <c r="J613" s="39" t="n">
        <v>2017</v>
      </c>
      <c r="K613" s="39" t="n">
        <v>11</v>
      </c>
      <c r="L613" s="39" t="n">
        <v>14</v>
      </c>
      <c r="M613" s="39" t="n">
        <v>20</v>
      </c>
      <c r="N613" s="39" t="n">
        <v>20</v>
      </c>
      <c r="O613" s="39" t="n">
        <v>38</v>
      </c>
      <c r="P613" s="39" t="n">
        <v>789</v>
      </c>
      <c r="Q613" s="39" t="n">
        <v>2</v>
      </c>
      <c r="R613" s="39" t="s">
        <v>1</v>
      </c>
      <c r="S613" s="39" t="s">
        <v>2</v>
      </c>
    </row>
    <row r="614" customFormat="false" ht="15" hidden="false" customHeight="false" outlineLevel="0" collapsed="false">
      <c r="C614" s="48" t="n">
        <f aca="false">IF(F614=F613,C613,IF(F614=(F613+10),C613,(C613+10)))</f>
        <v>1240</v>
      </c>
      <c r="D614" s="38" t="s">
        <v>320</v>
      </c>
      <c r="E614" s="50" t="n">
        <f aca="false">IF(C613=C614,IF(AND(I614&lt;&gt;"M",I614&lt;&gt;"m-up"),E613+10,E613),10)</f>
        <v>110</v>
      </c>
      <c r="F614" s="39" t="n">
        <f aca="false">O614+(N614*60)+(M614*3600)</f>
        <v>73238</v>
      </c>
      <c r="G614" s="39" t="str">
        <f aca="false">CONCATENATE(J614,K614,L614)</f>
        <v>20171114</v>
      </c>
      <c r="H614" s="39" t="n">
        <v>3</v>
      </c>
      <c r="I614" s="39" t="s">
        <v>0</v>
      </c>
      <c r="J614" s="39" t="n">
        <v>2017</v>
      </c>
      <c r="K614" s="39" t="n">
        <v>11</v>
      </c>
      <c r="L614" s="39" t="n">
        <v>14</v>
      </c>
      <c r="M614" s="39" t="n">
        <v>20</v>
      </c>
      <c r="N614" s="39" t="n">
        <v>20</v>
      </c>
      <c r="O614" s="39" t="n">
        <v>38</v>
      </c>
      <c r="P614" s="39" t="n">
        <v>818</v>
      </c>
      <c r="Q614" s="39" t="n">
        <v>2</v>
      </c>
      <c r="R614" s="39" t="s">
        <v>1</v>
      </c>
      <c r="S614" s="39" t="s">
        <v>2</v>
      </c>
    </row>
    <row r="615" customFormat="false" ht="15" hidden="false" customHeight="false" outlineLevel="0" collapsed="false">
      <c r="C615" s="48" t="n">
        <f aca="false">IF(F615=F614,C614,IF(F615=(F614+10),C614,(C614+10)))</f>
        <v>1240</v>
      </c>
      <c r="D615" s="38" t="s">
        <v>320</v>
      </c>
      <c r="E615" s="50" t="n">
        <f aca="false">IF(C614=C615,IF(AND(I615&lt;&gt;"M",I615&lt;&gt;"m-up"),E614+10,E614),10)</f>
        <v>120</v>
      </c>
      <c r="F615" s="39" t="n">
        <f aca="false">O615+(N615*60)+(M615*3600)</f>
        <v>73238</v>
      </c>
      <c r="G615" s="39" t="str">
        <f aca="false">CONCATENATE(J615,K615,L615)</f>
        <v>20171114</v>
      </c>
      <c r="H615" s="39" t="n">
        <v>12</v>
      </c>
      <c r="I615" s="39" t="s">
        <v>0</v>
      </c>
      <c r="J615" s="39" t="n">
        <v>2017</v>
      </c>
      <c r="K615" s="39" t="n">
        <v>11</v>
      </c>
      <c r="L615" s="39" t="n">
        <v>14</v>
      </c>
      <c r="M615" s="39" t="n">
        <v>20</v>
      </c>
      <c r="N615" s="39" t="n">
        <v>20</v>
      </c>
      <c r="O615" s="39" t="n">
        <v>38</v>
      </c>
      <c r="P615" s="39" t="n">
        <v>848</v>
      </c>
      <c r="Q615" s="39" t="n">
        <v>2</v>
      </c>
      <c r="R615" s="39" t="s">
        <v>1</v>
      </c>
      <c r="S615" s="39" t="s">
        <v>2</v>
      </c>
    </row>
    <row r="616" customFormat="false" ht="15" hidden="false" customHeight="false" outlineLevel="0" collapsed="false">
      <c r="C616" s="48" t="n">
        <f aca="false">IF(F616=F615,C615,IF(F616=(F615+10),C615,(C615+10)))</f>
        <v>1240</v>
      </c>
      <c r="D616" s="38" t="s">
        <v>320</v>
      </c>
      <c r="E616" s="50" t="n">
        <f aca="false">IF(C615=C616,IF(AND(I616&lt;&gt;"M",I616&lt;&gt;"m-up"),E615+10,E615),10)</f>
        <v>130</v>
      </c>
      <c r="F616" s="39" t="n">
        <f aca="false">O616+(N616*60)+(M616*3600)</f>
        <v>73238</v>
      </c>
      <c r="G616" s="39" t="str">
        <f aca="false">CONCATENATE(J616,K616,L616)</f>
        <v>20171114</v>
      </c>
      <c r="H616" s="39" t="n">
        <v>5</v>
      </c>
      <c r="I616" s="39" t="s">
        <v>0</v>
      </c>
      <c r="J616" s="39" t="n">
        <v>2017</v>
      </c>
      <c r="K616" s="39" t="n">
        <v>11</v>
      </c>
      <c r="L616" s="39" t="n">
        <v>14</v>
      </c>
      <c r="M616" s="39" t="n">
        <v>20</v>
      </c>
      <c r="N616" s="39" t="n">
        <v>20</v>
      </c>
      <c r="O616" s="39" t="n">
        <v>38</v>
      </c>
      <c r="P616" s="39" t="n">
        <v>928</v>
      </c>
      <c r="Q616" s="39" t="n">
        <v>2</v>
      </c>
      <c r="R616" s="39" t="s">
        <v>1</v>
      </c>
      <c r="S616" s="39" t="s">
        <v>2</v>
      </c>
    </row>
    <row r="617" customFormat="false" ht="15" hidden="false" customHeight="false" outlineLevel="0" collapsed="false">
      <c r="C617" s="48" t="n">
        <f aca="false">IF(F617=F616,C616,IF(F617=(F616+10),C616,(C616+10)))</f>
        <v>1250</v>
      </c>
      <c r="D617" s="105" t="s">
        <v>321</v>
      </c>
      <c r="E617" s="50" t="n">
        <f aca="false">IF(C616=C617,IF(AND(I617&lt;&gt;"M",I617&lt;&gt;"m-up"),E616+10,E616),10)</f>
        <v>10</v>
      </c>
      <c r="F617" s="90" t="n">
        <f aca="false">O617+(N617*60)+(M617*3600)</f>
        <v>73351</v>
      </c>
      <c r="G617" s="52" t="str">
        <f aca="false">CONCATENATE(J617,K617,L617)</f>
        <v>20171114</v>
      </c>
      <c r="H617" s="52" t="n">
        <v>14</v>
      </c>
      <c r="I617" s="52" t="s">
        <v>0</v>
      </c>
      <c r="J617" s="52" t="n">
        <v>2017</v>
      </c>
      <c r="K617" s="52" t="n">
        <v>11</v>
      </c>
      <c r="L617" s="52" t="n">
        <v>14</v>
      </c>
      <c r="M617" s="52" t="n">
        <v>20</v>
      </c>
      <c r="N617" s="52" t="n">
        <v>22</v>
      </c>
      <c r="O617" s="52" t="n">
        <v>31</v>
      </c>
      <c r="P617" s="52" t="n">
        <v>637</v>
      </c>
      <c r="Q617" s="52" t="n">
        <v>1</v>
      </c>
      <c r="R617" s="52" t="s">
        <v>1</v>
      </c>
      <c r="S617" s="52" t="s">
        <v>2</v>
      </c>
      <c r="T617" s="52"/>
      <c r="U617" s="53"/>
    </row>
    <row r="618" customFormat="false" ht="15" hidden="false" customHeight="false" outlineLevel="0" collapsed="false">
      <c r="C618" s="48" t="n">
        <f aca="false">IF(F618=F617,C617,IF(F618=(F617+10),C617,(C617+10)))</f>
        <v>1250</v>
      </c>
      <c r="D618" s="38" t="s">
        <v>321</v>
      </c>
      <c r="E618" s="50" t="n">
        <f aca="false">IF(C617=C618,IF(AND(I618&lt;&gt;"M",I618&lt;&gt;"m-up"),E617+10,E617),10)</f>
        <v>20</v>
      </c>
      <c r="F618" s="39" t="n">
        <f aca="false">O618+(N618*60)+(M618*3600)</f>
        <v>73351</v>
      </c>
      <c r="G618" s="39" t="str">
        <f aca="false">CONCATENATE(J618,K618,L618)</f>
        <v>20171114</v>
      </c>
      <c r="H618" s="39" t="n">
        <v>17</v>
      </c>
      <c r="I618" s="39" t="s">
        <v>0</v>
      </c>
      <c r="J618" s="39" t="n">
        <v>2017</v>
      </c>
      <c r="K618" s="39" t="n">
        <v>11</v>
      </c>
      <c r="L618" s="39" t="n">
        <v>14</v>
      </c>
      <c r="M618" s="39" t="n">
        <v>20</v>
      </c>
      <c r="N618" s="39" t="n">
        <v>22</v>
      </c>
      <c r="O618" s="39" t="n">
        <v>31</v>
      </c>
      <c r="P618" s="39" t="n">
        <v>657</v>
      </c>
      <c r="Q618" s="39" t="n">
        <v>1</v>
      </c>
      <c r="R618" s="39" t="s">
        <v>1</v>
      </c>
      <c r="S618" s="39" t="s">
        <v>2</v>
      </c>
    </row>
    <row r="619" customFormat="false" ht="15" hidden="false" customHeight="false" outlineLevel="0" collapsed="false">
      <c r="C619" s="48" t="n">
        <f aca="false">IF(F619=F618,C618,IF(F619=(F618+10),C618,(C618+10)))</f>
        <v>1250</v>
      </c>
      <c r="D619" s="38" t="s">
        <v>321</v>
      </c>
      <c r="E619" s="50" t="n">
        <f aca="false">IF(C618=C619,IF(AND(I619&lt;&gt;"M",I619&lt;&gt;"m-up"),E618+10,E618),10)</f>
        <v>20</v>
      </c>
      <c r="F619" s="39" t="n">
        <f aca="false">O619+(N619*60)+(M619*3600)</f>
        <v>73351</v>
      </c>
      <c r="G619" s="39" t="str">
        <f aca="false">CONCATENATE(J619,K619,L619)</f>
        <v>20171114</v>
      </c>
      <c r="H619" s="39" t="n">
        <v>0</v>
      </c>
      <c r="I619" s="39" t="s">
        <v>4</v>
      </c>
      <c r="J619" s="39" t="n">
        <v>2017</v>
      </c>
      <c r="K619" s="39" t="n">
        <v>11</v>
      </c>
      <c r="L619" s="39" t="n">
        <v>14</v>
      </c>
      <c r="M619" s="39" t="n">
        <v>20</v>
      </c>
      <c r="N619" s="39" t="n">
        <v>22</v>
      </c>
      <c r="O619" s="39" t="n">
        <v>31</v>
      </c>
      <c r="P619" s="39" t="n">
        <v>662</v>
      </c>
      <c r="Q619" s="39" t="n">
        <v>1</v>
      </c>
      <c r="R619" s="39" t="s">
        <v>1</v>
      </c>
      <c r="S619" s="39" t="s">
        <v>2</v>
      </c>
    </row>
    <row r="620" customFormat="false" ht="15" hidden="false" customHeight="false" outlineLevel="0" collapsed="false">
      <c r="C620" s="48" t="n">
        <f aca="false">IF(F620=F619,C619,IF(F620=(F619+10),C619,(C619+10)))</f>
        <v>1250</v>
      </c>
      <c r="D620" s="38" t="s">
        <v>321</v>
      </c>
      <c r="E620" s="50" t="n">
        <f aca="false">IF(C619=C620,IF(AND(I620&lt;&gt;"M",I620&lt;&gt;"m-up"),E619+10,E619),10)</f>
        <v>30</v>
      </c>
      <c r="F620" s="39" t="n">
        <f aca="false">O620+(N620*60)+(M620*3600)</f>
        <v>73351</v>
      </c>
      <c r="G620" s="39" t="str">
        <f aca="false">CONCATENATE(J620,K620,L620)</f>
        <v>20171114</v>
      </c>
      <c r="H620" s="39" t="n">
        <v>14</v>
      </c>
      <c r="I620" s="39" t="s">
        <v>0</v>
      </c>
      <c r="J620" s="39" t="n">
        <v>2017</v>
      </c>
      <c r="K620" s="39" t="n">
        <v>11</v>
      </c>
      <c r="L620" s="39" t="n">
        <v>14</v>
      </c>
      <c r="M620" s="39" t="n">
        <v>20</v>
      </c>
      <c r="N620" s="39" t="n">
        <v>22</v>
      </c>
      <c r="O620" s="39" t="n">
        <v>31</v>
      </c>
      <c r="P620" s="39" t="n">
        <v>741</v>
      </c>
      <c r="Q620" s="39" t="n">
        <v>1</v>
      </c>
      <c r="R620" s="39" t="s">
        <v>1</v>
      </c>
      <c r="S620" s="39" t="s">
        <v>2</v>
      </c>
    </row>
    <row r="621" customFormat="false" ht="15" hidden="false" customHeight="false" outlineLevel="0" collapsed="false">
      <c r="C621" s="48" t="n">
        <f aca="false">IF(F621=F620,C620,IF(F621=(F620+10),C620,(C620+10)))</f>
        <v>1250</v>
      </c>
      <c r="D621" s="38" t="s">
        <v>321</v>
      </c>
      <c r="E621" s="50" t="n">
        <f aca="false">IF(C620=C621,IF(AND(I621&lt;&gt;"M",I621&lt;&gt;"m-up"),E620+10,E620),10)</f>
        <v>40</v>
      </c>
      <c r="F621" s="39" t="n">
        <f aca="false">O621+(N621*60)+(M621*3600)</f>
        <v>73351</v>
      </c>
      <c r="G621" s="39" t="str">
        <f aca="false">CONCATENATE(J621,K621,L621)</f>
        <v>20171114</v>
      </c>
      <c r="H621" s="39" t="n">
        <v>12</v>
      </c>
      <c r="I621" s="39" t="s">
        <v>0</v>
      </c>
      <c r="J621" s="39" t="n">
        <v>2017</v>
      </c>
      <c r="K621" s="39" t="n">
        <v>11</v>
      </c>
      <c r="L621" s="39" t="n">
        <v>14</v>
      </c>
      <c r="M621" s="39" t="n">
        <v>20</v>
      </c>
      <c r="N621" s="39" t="n">
        <v>22</v>
      </c>
      <c r="O621" s="39" t="n">
        <v>31</v>
      </c>
      <c r="P621" s="39" t="n">
        <v>760</v>
      </c>
      <c r="Q621" s="39" t="n">
        <v>1</v>
      </c>
      <c r="R621" s="39" t="s">
        <v>1</v>
      </c>
      <c r="S621" s="39" t="s">
        <v>2</v>
      </c>
    </row>
    <row r="622" customFormat="false" ht="15.75" hidden="false" customHeight="false" outlineLevel="0" collapsed="false">
      <c r="C622" s="48" t="n">
        <f aca="false">IF(F622=F621,C621,IF(F622=(F621+10),C621,(C621+10)))</f>
        <v>1250</v>
      </c>
      <c r="D622" s="38" t="s">
        <v>321</v>
      </c>
      <c r="E622" s="50" t="n">
        <f aca="false">IF(C621=C622,IF(AND(I622&lt;&gt;"M",I622&lt;&gt;"m-up"),E621+10,E621),10)</f>
        <v>50</v>
      </c>
      <c r="F622" s="39" t="n">
        <f aca="false">O622+(N622*60)+(M622*3600)</f>
        <v>73351</v>
      </c>
      <c r="G622" s="39" t="str">
        <f aca="false">CONCATENATE(J622,K622,L622)</f>
        <v>20171114</v>
      </c>
      <c r="H622" s="39" t="n">
        <v>134</v>
      </c>
      <c r="I622" s="39" t="s">
        <v>0</v>
      </c>
      <c r="J622" s="39" t="n">
        <v>2017</v>
      </c>
      <c r="K622" s="39" t="n">
        <v>11</v>
      </c>
      <c r="L622" s="39" t="n">
        <v>14</v>
      </c>
      <c r="M622" s="39" t="n">
        <v>20</v>
      </c>
      <c r="N622" s="39" t="n">
        <v>22</v>
      </c>
      <c r="O622" s="39" t="n">
        <v>31</v>
      </c>
      <c r="P622" s="39" t="n">
        <v>783</v>
      </c>
      <c r="Q622" s="39" t="n">
        <v>1</v>
      </c>
      <c r="R622" s="39" t="s">
        <v>1</v>
      </c>
      <c r="S622" s="39" t="s">
        <v>2</v>
      </c>
      <c r="U622" s="40" t="s">
        <v>322</v>
      </c>
      <c r="V622" s="40" t="n">
        <v>1</v>
      </c>
      <c r="W622" s="66" t="n">
        <v>-26.0509</v>
      </c>
      <c r="X622" s="66" t="n">
        <v>28.2274</v>
      </c>
      <c r="Y622" s="40" t="n">
        <v>-19</v>
      </c>
      <c r="Z622" s="67" t="n">
        <f aca="false">IF(W622 &lt;&gt; "",111.3*DEGREES(ACOS(SIN(RADIANS(W622))*SIN(RADIANS(-26.191612))+(COS(RADIANS(W622))*COS(RADIANS(-26.191612))*COS(RADIANS(X622-28.027021))))),"")</f>
        <v>25.4214108189276</v>
      </c>
    </row>
    <row r="623" customFormat="false" ht="15" hidden="false" customHeight="false" outlineLevel="0" collapsed="false">
      <c r="C623" s="48" t="n">
        <f aca="false">IF(F623=F622,C622,IF(F623=(F622+10),C622,(C622+10)))</f>
        <v>1250</v>
      </c>
      <c r="D623" s="38" t="s">
        <v>321</v>
      </c>
      <c r="E623" s="50" t="n">
        <f aca="false">IF(C622=C623,IF(AND(I623&lt;&gt;"M",I623&lt;&gt;"m-up"),E622+10,E622),10)</f>
        <v>50</v>
      </c>
      <c r="F623" s="39" t="n">
        <f aca="false">O623+(N623*60)+(M623*3600)</f>
        <v>73351</v>
      </c>
      <c r="G623" s="39" t="str">
        <f aca="false">CONCATENATE(J623,K623,L623)</f>
        <v>20171114</v>
      </c>
      <c r="H623" s="39" t="n">
        <v>0</v>
      </c>
      <c r="I623" s="39" t="s">
        <v>4</v>
      </c>
      <c r="J623" s="39" t="n">
        <v>2017</v>
      </c>
      <c r="K623" s="39" t="n">
        <v>11</v>
      </c>
      <c r="L623" s="39" t="n">
        <v>14</v>
      </c>
      <c r="M623" s="39" t="n">
        <v>20</v>
      </c>
      <c r="N623" s="39" t="n">
        <v>22</v>
      </c>
      <c r="O623" s="39" t="n">
        <v>31</v>
      </c>
      <c r="P623" s="39" t="n">
        <v>796</v>
      </c>
      <c r="Q623" s="39" t="n">
        <v>1</v>
      </c>
      <c r="R623" s="39" t="s">
        <v>1</v>
      </c>
      <c r="S623" s="39" t="s">
        <v>2</v>
      </c>
    </row>
    <row r="624" customFormat="false" ht="15" hidden="false" customHeight="false" outlineLevel="0" collapsed="false">
      <c r="C624" s="48" t="n">
        <f aca="false">IF(F624=F623,C623,IF(F624=(F623+10),C623,(C623+10)))</f>
        <v>1250</v>
      </c>
      <c r="D624" s="38" t="s">
        <v>321</v>
      </c>
      <c r="E624" s="50" t="n">
        <f aca="false">IF(C623=C624,IF(AND(I624&lt;&gt;"M",I624&lt;&gt;"m-up"),E623+10,E623),10)</f>
        <v>50</v>
      </c>
      <c r="F624" s="39" t="n">
        <f aca="false">O624+(N624*60)+(M624*3600)</f>
        <v>73351</v>
      </c>
      <c r="G624" s="39" t="str">
        <f aca="false">CONCATENATE(J624,K624,L624)</f>
        <v>20171114</v>
      </c>
      <c r="H624" s="39" t="n">
        <v>0</v>
      </c>
      <c r="I624" s="39" t="s">
        <v>4</v>
      </c>
      <c r="J624" s="39" t="n">
        <v>2017</v>
      </c>
      <c r="K624" s="39" t="n">
        <v>11</v>
      </c>
      <c r="L624" s="39" t="n">
        <v>14</v>
      </c>
      <c r="M624" s="39" t="n">
        <v>20</v>
      </c>
      <c r="N624" s="39" t="n">
        <v>22</v>
      </c>
      <c r="O624" s="39" t="n">
        <v>31</v>
      </c>
      <c r="P624" s="39" t="n">
        <v>805</v>
      </c>
      <c r="Q624" s="39" t="n">
        <v>1</v>
      </c>
      <c r="R624" s="39" t="s">
        <v>1</v>
      </c>
      <c r="S624" s="39" t="s">
        <v>2</v>
      </c>
    </row>
    <row r="625" customFormat="false" ht="15" hidden="false" customHeight="false" outlineLevel="0" collapsed="false">
      <c r="C625" s="48" t="n">
        <f aca="false">IF(F625=F624,C624,IF(F625=(F624+10),C624,(C624+10)))</f>
        <v>1250</v>
      </c>
      <c r="D625" s="38" t="s">
        <v>321</v>
      </c>
      <c r="E625" s="50" t="n">
        <f aca="false">IF(C624=C625,IF(AND(I625&lt;&gt;"M",I625&lt;&gt;"m-up"),E624+10,E624),10)</f>
        <v>60</v>
      </c>
      <c r="F625" s="39" t="n">
        <f aca="false">O625+(N625*60)+(M625*3600)</f>
        <v>73351</v>
      </c>
      <c r="G625" s="39" t="str">
        <f aca="false">CONCATENATE(J625,K625,L625)</f>
        <v>20171114</v>
      </c>
      <c r="H625" s="39" t="n">
        <v>27</v>
      </c>
      <c r="I625" s="39" t="s">
        <v>0</v>
      </c>
      <c r="J625" s="39" t="n">
        <v>2017</v>
      </c>
      <c r="K625" s="39" t="n">
        <v>11</v>
      </c>
      <c r="L625" s="39" t="n">
        <v>14</v>
      </c>
      <c r="M625" s="39" t="n">
        <v>20</v>
      </c>
      <c r="N625" s="39" t="n">
        <v>22</v>
      </c>
      <c r="O625" s="39" t="n">
        <v>31</v>
      </c>
      <c r="P625" s="39" t="n">
        <v>922</v>
      </c>
      <c r="Q625" s="39" t="n">
        <v>1</v>
      </c>
      <c r="R625" s="39" t="s">
        <v>1</v>
      </c>
      <c r="S625" s="39" t="s">
        <v>2</v>
      </c>
    </row>
    <row r="626" customFormat="false" ht="15" hidden="false" customHeight="false" outlineLevel="0" collapsed="false">
      <c r="C626" s="48" t="n">
        <f aca="false">IF(F626=F625,C625,IF(F626=(F625+10),C625,(C625+10)))</f>
        <v>1250</v>
      </c>
      <c r="D626" s="38" t="s">
        <v>321</v>
      </c>
      <c r="E626" s="50" t="n">
        <f aca="false">IF(C625=C626,IF(AND(I626&lt;&gt;"M",I626&lt;&gt;"m-up"),E625+10,E625),10)</f>
        <v>60</v>
      </c>
      <c r="F626" s="39" t="n">
        <f aca="false">O626+(N626*60)+(M626*3600)</f>
        <v>73351</v>
      </c>
      <c r="G626" s="39" t="str">
        <f aca="false">CONCATENATE(J626,K626,L626)</f>
        <v>20171114</v>
      </c>
      <c r="H626" s="39" t="n">
        <v>0</v>
      </c>
      <c r="I626" s="39" t="s">
        <v>4</v>
      </c>
      <c r="J626" s="39" t="n">
        <v>2017</v>
      </c>
      <c r="K626" s="39" t="n">
        <v>11</v>
      </c>
      <c r="L626" s="39" t="n">
        <v>14</v>
      </c>
      <c r="M626" s="39" t="n">
        <v>20</v>
      </c>
      <c r="N626" s="39" t="n">
        <v>22</v>
      </c>
      <c r="O626" s="39" t="n">
        <v>31</v>
      </c>
      <c r="P626" s="39" t="n">
        <v>938</v>
      </c>
      <c r="Q626" s="39" t="n">
        <v>1</v>
      </c>
      <c r="R626" s="39" t="s">
        <v>1</v>
      </c>
      <c r="S626" s="39" t="s">
        <v>2</v>
      </c>
    </row>
    <row r="627" customFormat="false" ht="15" hidden="false" customHeight="false" outlineLevel="0" collapsed="false">
      <c r="A627" s="36" t="s">
        <v>184</v>
      </c>
      <c r="C627" s="48" t="n">
        <f aca="false">IF(F627=F626,C626,IF(F627=(F626+10),C626,(C626+10)))</f>
        <v>1260</v>
      </c>
      <c r="D627" s="79" t="s">
        <v>323</v>
      </c>
      <c r="E627" s="50" t="n">
        <f aca="false">IF(C626=C627,IF(AND(I627&lt;&gt;"M",I627&lt;&gt;"m-up"),E626+10,E626),10)</f>
        <v>10</v>
      </c>
      <c r="F627" s="52" t="n">
        <f aca="false">O627+(N627*60)+(M627*3600)</f>
        <v>73448</v>
      </c>
      <c r="G627" s="52" t="str">
        <f aca="false">CONCATENATE(J627,K627,L627)</f>
        <v>20171114</v>
      </c>
      <c r="H627" s="52" t="n">
        <v>17</v>
      </c>
      <c r="I627" s="52" t="s">
        <v>0</v>
      </c>
      <c r="J627" s="52" t="n">
        <v>2017</v>
      </c>
      <c r="K627" s="52" t="n">
        <v>11</v>
      </c>
      <c r="L627" s="52" t="n">
        <v>14</v>
      </c>
      <c r="M627" s="52" t="n">
        <v>20</v>
      </c>
      <c r="N627" s="52" t="n">
        <v>24</v>
      </c>
      <c r="O627" s="52" t="n">
        <v>8</v>
      </c>
      <c r="P627" s="52" t="n">
        <v>175</v>
      </c>
      <c r="Q627" s="52" t="n">
        <v>1</v>
      </c>
      <c r="R627" s="52" t="s">
        <v>1</v>
      </c>
      <c r="S627" s="52" t="s">
        <v>2</v>
      </c>
      <c r="T627" s="52"/>
      <c r="U627" s="53"/>
    </row>
    <row r="628" customFormat="false" ht="15" hidden="false" customHeight="false" outlineLevel="0" collapsed="false">
      <c r="A628" s="36" t="s">
        <v>184</v>
      </c>
      <c r="C628" s="48" t="n">
        <f aca="false">IF(F628=F627,C627,IF(F628=(F627+10),C627,(C627+10)))</f>
        <v>1260</v>
      </c>
      <c r="D628" s="38" t="s">
        <v>323</v>
      </c>
      <c r="E628" s="50" t="n">
        <f aca="false">IF(C627=C628,IF(AND(I628&lt;&gt;"M",I628&lt;&gt;"m-up"),E627+10,E627),10)</f>
        <v>20</v>
      </c>
      <c r="F628" s="39" t="n">
        <f aca="false">O628+(N628*60)+(M628*3600)</f>
        <v>73448</v>
      </c>
      <c r="G628" s="39" t="str">
        <f aca="false">CONCATENATE(J628,K628,L628)</f>
        <v>20171114</v>
      </c>
      <c r="H628" s="39" t="n">
        <v>33</v>
      </c>
      <c r="I628" s="39" t="s">
        <v>0</v>
      </c>
      <c r="J628" s="39" t="n">
        <v>2017</v>
      </c>
      <c r="K628" s="39" t="n">
        <v>11</v>
      </c>
      <c r="L628" s="39" t="n">
        <v>14</v>
      </c>
      <c r="M628" s="39" t="n">
        <v>20</v>
      </c>
      <c r="N628" s="39" t="n">
        <v>24</v>
      </c>
      <c r="O628" s="39" t="n">
        <v>8</v>
      </c>
      <c r="P628" s="39" t="n">
        <v>262</v>
      </c>
      <c r="Q628" s="39" t="n">
        <v>1</v>
      </c>
      <c r="R628" s="39" t="s">
        <v>1</v>
      </c>
      <c r="S628" s="39" t="s">
        <v>2</v>
      </c>
    </row>
    <row r="629" customFormat="false" ht="15" hidden="false" customHeight="false" outlineLevel="0" collapsed="false">
      <c r="A629" s="36" t="s">
        <v>184</v>
      </c>
      <c r="C629" s="48" t="n">
        <f aca="false">IF(F629=F628,C628,IF(F629=(F628+10),C628,(C628+10)))</f>
        <v>1260</v>
      </c>
      <c r="D629" s="38" t="s">
        <v>323</v>
      </c>
      <c r="E629" s="50" t="n">
        <f aca="false">IF(C628=C629,IF(AND(I629&lt;&gt;"M",I629&lt;&gt;"m-up"),E628+10,E628),10)</f>
        <v>30</v>
      </c>
      <c r="F629" s="39" t="n">
        <f aca="false">O629+(N629*60)+(M629*3600)</f>
        <v>73448</v>
      </c>
      <c r="G629" s="39" t="str">
        <f aca="false">CONCATENATE(J629,K629,L629)</f>
        <v>20171114</v>
      </c>
      <c r="H629" s="39" t="n">
        <v>222</v>
      </c>
      <c r="I629" s="39" t="s">
        <v>0</v>
      </c>
      <c r="J629" s="39" t="n">
        <v>2017</v>
      </c>
      <c r="K629" s="39" t="n">
        <v>11</v>
      </c>
      <c r="L629" s="39" t="n">
        <v>14</v>
      </c>
      <c r="M629" s="39" t="n">
        <v>20</v>
      </c>
      <c r="N629" s="39" t="n">
        <v>24</v>
      </c>
      <c r="O629" s="39" t="n">
        <v>8</v>
      </c>
      <c r="P629" s="39" t="n">
        <v>305</v>
      </c>
      <c r="Q629" s="39" t="n">
        <v>1</v>
      </c>
      <c r="R629" s="39" t="s">
        <v>1</v>
      </c>
      <c r="S629" s="39" t="s">
        <v>2</v>
      </c>
      <c r="U629" s="40" t="s">
        <v>15</v>
      </c>
    </row>
    <row r="630" customFormat="false" ht="15" hidden="false" customHeight="false" outlineLevel="0" collapsed="false">
      <c r="A630" s="36" t="s">
        <v>184</v>
      </c>
      <c r="C630" s="48" t="n">
        <f aca="false">IF(F630=F629,C629,IF(F630=(F629+10),C629,(C629+10)))</f>
        <v>1260</v>
      </c>
      <c r="D630" s="38" t="s">
        <v>323</v>
      </c>
      <c r="E630" s="50" t="n">
        <f aca="false">E629+10</f>
        <v>40</v>
      </c>
      <c r="F630" s="39" t="n">
        <f aca="false">O630+(N630*60)+(M630*3600)</f>
        <v>73448</v>
      </c>
      <c r="G630" s="39" t="str">
        <f aca="false">CONCATENATE(J630,K630,L630)</f>
        <v>20171114</v>
      </c>
      <c r="H630" s="39" t="n">
        <v>0</v>
      </c>
      <c r="I630" s="39" t="s">
        <v>4</v>
      </c>
      <c r="J630" s="39" t="n">
        <v>2017</v>
      </c>
      <c r="K630" s="39" t="n">
        <v>11</v>
      </c>
      <c r="L630" s="39" t="n">
        <v>14</v>
      </c>
      <c r="M630" s="39" t="n">
        <v>20</v>
      </c>
      <c r="N630" s="39" t="n">
        <v>24</v>
      </c>
      <c r="O630" s="39" t="n">
        <v>8</v>
      </c>
      <c r="P630" s="39" t="n">
        <v>502</v>
      </c>
      <c r="Q630" s="39" t="n">
        <v>1</v>
      </c>
      <c r="R630" s="39" t="s">
        <v>1</v>
      </c>
      <c r="S630" s="39" t="s">
        <v>2</v>
      </c>
      <c r="U630" s="40" t="s">
        <v>4</v>
      </c>
    </row>
    <row r="631" customFormat="false" ht="15" hidden="false" customHeight="false" outlineLevel="0" collapsed="false">
      <c r="A631" s="36" t="s">
        <v>184</v>
      </c>
      <c r="C631" s="48" t="n">
        <f aca="false">IF(F631=F630,C630,IF(F631=(F630+10),C630,(C630+10)))</f>
        <v>1260</v>
      </c>
      <c r="D631" s="38" t="s">
        <v>323</v>
      </c>
      <c r="E631" s="50" t="n">
        <f aca="false">IF(C630=C631,IF(AND(I631&lt;&gt;"M",I631&lt;&gt;"m-up"),E630+10,E630),10)</f>
        <v>50</v>
      </c>
      <c r="F631" s="39" t="n">
        <f aca="false">O631+(N631*60)+(M631*3600)</f>
        <v>73448</v>
      </c>
      <c r="G631" s="39" t="str">
        <f aca="false">CONCATENATE(J631,K631,L631)</f>
        <v>20171114</v>
      </c>
      <c r="H631" s="39" t="n">
        <v>28</v>
      </c>
      <c r="I631" s="39" t="s">
        <v>0</v>
      </c>
      <c r="J631" s="39" t="n">
        <v>2017</v>
      </c>
      <c r="K631" s="39" t="n">
        <v>11</v>
      </c>
      <c r="L631" s="39" t="n">
        <v>14</v>
      </c>
      <c r="M631" s="39" t="n">
        <v>20</v>
      </c>
      <c r="N631" s="39" t="n">
        <v>24</v>
      </c>
      <c r="O631" s="39" t="n">
        <v>8</v>
      </c>
      <c r="P631" s="39" t="n">
        <v>564</v>
      </c>
      <c r="Q631" s="39" t="n">
        <v>1</v>
      </c>
      <c r="R631" s="39" t="s">
        <v>1</v>
      </c>
      <c r="S631" s="39" t="s">
        <v>2</v>
      </c>
    </row>
    <row r="632" customFormat="false" ht="15" hidden="false" customHeight="false" outlineLevel="0" collapsed="false">
      <c r="A632" s="36" t="s">
        <v>184</v>
      </c>
      <c r="C632" s="48" t="n">
        <f aca="false">IF(F632=F631,C631,IF(F632=(F631+10),C631,(C631+10)))</f>
        <v>1260</v>
      </c>
      <c r="D632" s="38" t="s">
        <v>323</v>
      </c>
      <c r="E632" s="50" t="n">
        <f aca="false">E631+10</f>
        <v>60</v>
      </c>
      <c r="F632" s="39" t="n">
        <f aca="false">O632+(N632*60)+(M632*3600)</f>
        <v>73448</v>
      </c>
      <c r="G632" s="39" t="str">
        <f aca="false">CONCATENATE(J632,K632,L632)</f>
        <v>20171114</v>
      </c>
      <c r="H632" s="39" t="n">
        <v>0</v>
      </c>
      <c r="I632" s="39" t="s">
        <v>4</v>
      </c>
      <c r="J632" s="39" t="n">
        <v>2017</v>
      </c>
      <c r="K632" s="39" t="n">
        <v>11</v>
      </c>
      <c r="L632" s="39" t="n">
        <v>14</v>
      </c>
      <c r="M632" s="39" t="n">
        <v>20</v>
      </c>
      <c r="N632" s="39" t="n">
        <v>24</v>
      </c>
      <c r="O632" s="39" t="n">
        <v>8</v>
      </c>
      <c r="P632" s="39" t="n">
        <v>575</v>
      </c>
      <c r="Q632" s="39" t="n">
        <v>1</v>
      </c>
      <c r="R632" s="39" t="s">
        <v>1</v>
      </c>
      <c r="S632" s="39" t="s">
        <v>2</v>
      </c>
      <c r="U632" s="40" t="s">
        <v>4</v>
      </c>
    </row>
    <row r="633" customFormat="false" ht="15" hidden="false" customHeight="false" outlineLevel="0" collapsed="false">
      <c r="A633" s="36" t="s">
        <v>184</v>
      </c>
      <c r="C633" s="48" t="n">
        <f aca="false">IF(F633=F632,C632,IF(F633=(F632+10),C632,(C632+10)))</f>
        <v>1260</v>
      </c>
      <c r="D633" s="38" t="s">
        <v>323</v>
      </c>
      <c r="E633" s="50" t="n">
        <f aca="false">IF(C632=C633,IF(AND(I633&lt;&gt;"M",I633&lt;&gt;"m-up"),E632+10,E632),10)</f>
        <v>70</v>
      </c>
      <c r="F633" s="39" t="n">
        <f aca="false">O633+(N633*60)+(M633*3600)</f>
        <v>73448</v>
      </c>
      <c r="G633" s="39" t="str">
        <f aca="false">CONCATENATE(J633,K633,L633)</f>
        <v>20171114</v>
      </c>
      <c r="H633" s="39" t="n">
        <v>98</v>
      </c>
      <c r="I633" s="39" t="s">
        <v>0</v>
      </c>
      <c r="J633" s="39" t="n">
        <v>2017</v>
      </c>
      <c r="K633" s="39" t="n">
        <v>11</v>
      </c>
      <c r="L633" s="39" t="n">
        <v>14</v>
      </c>
      <c r="M633" s="39" t="n">
        <v>20</v>
      </c>
      <c r="N633" s="39" t="n">
        <v>24</v>
      </c>
      <c r="O633" s="39" t="n">
        <v>8</v>
      </c>
      <c r="P633" s="39" t="n">
        <v>637</v>
      </c>
      <c r="Q633" s="39" t="n">
        <v>1</v>
      </c>
      <c r="R633" s="39" t="s">
        <v>1</v>
      </c>
      <c r="S633" s="39" t="s">
        <v>2</v>
      </c>
    </row>
    <row r="634" customFormat="false" ht="15" hidden="false" customHeight="false" outlineLevel="0" collapsed="false">
      <c r="A634" s="36" t="s">
        <v>184</v>
      </c>
      <c r="C634" s="48" t="n">
        <f aca="false">IF(F634=F633,C633,IF(F634=(F633+10),C633,(C633+10)))</f>
        <v>1260</v>
      </c>
      <c r="D634" s="38" t="s">
        <v>323</v>
      </c>
      <c r="E634" s="50" t="n">
        <f aca="false">IF(C633=C634,IF(AND(I634&lt;&gt;"M",I634&lt;&gt;"m-up"),E633+10,E633),10)</f>
        <v>80</v>
      </c>
      <c r="F634" s="39" t="n">
        <f aca="false">O634+(N634*60)+(M634*3600)</f>
        <v>73448</v>
      </c>
      <c r="G634" s="39" t="str">
        <f aca="false">CONCATENATE(J634,K634,L634)</f>
        <v>20171114</v>
      </c>
      <c r="H634" s="39" t="n">
        <v>12</v>
      </c>
      <c r="I634" s="39" t="s">
        <v>0</v>
      </c>
      <c r="J634" s="39" t="n">
        <v>2017</v>
      </c>
      <c r="K634" s="39" t="n">
        <v>11</v>
      </c>
      <c r="L634" s="39" t="n">
        <v>14</v>
      </c>
      <c r="M634" s="39" t="n">
        <v>20</v>
      </c>
      <c r="N634" s="39" t="n">
        <v>24</v>
      </c>
      <c r="O634" s="39" t="n">
        <v>8</v>
      </c>
      <c r="P634" s="39" t="n">
        <v>751</v>
      </c>
      <c r="Q634" s="39" t="n">
        <v>1</v>
      </c>
      <c r="R634" s="39" t="s">
        <v>1</v>
      </c>
      <c r="S634" s="39" t="s">
        <v>2</v>
      </c>
    </row>
    <row r="635" customFormat="false" ht="15" hidden="false" customHeight="false" outlineLevel="0" collapsed="false">
      <c r="A635" s="36" t="s">
        <v>184</v>
      </c>
      <c r="C635" s="48" t="n">
        <f aca="false">IF(F635=F634,C634,IF(F635=(F634+10),C634,(C634+10)))</f>
        <v>1260</v>
      </c>
      <c r="D635" s="38" t="s">
        <v>323</v>
      </c>
      <c r="E635" s="50" t="n">
        <f aca="false">IF(C634=C635,IF(AND(I635&lt;&gt;"M",I635&lt;&gt;"m-up"),E634+10,E634),10)</f>
        <v>90</v>
      </c>
      <c r="F635" s="39" t="n">
        <f aca="false">O635+(N635*60)+(M635*3600)</f>
        <v>73448</v>
      </c>
      <c r="G635" s="39" t="str">
        <f aca="false">CONCATENATE(J635,K635,L635)</f>
        <v>20171114</v>
      </c>
      <c r="H635" s="39" t="n">
        <v>6</v>
      </c>
      <c r="I635" s="39" t="s">
        <v>0</v>
      </c>
      <c r="J635" s="39" t="n">
        <v>2017</v>
      </c>
      <c r="K635" s="39" t="n">
        <v>11</v>
      </c>
      <c r="L635" s="39" t="n">
        <v>14</v>
      </c>
      <c r="M635" s="39" t="n">
        <v>20</v>
      </c>
      <c r="N635" s="39" t="n">
        <v>24</v>
      </c>
      <c r="O635" s="39" t="n">
        <v>8</v>
      </c>
      <c r="P635" s="39" t="n">
        <v>810</v>
      </c>
      <c r="Q635" s="39" t="n">
        <v>1</v>
      </c>
      <c r="R635" s="39" t="s">
        <v>1</v>
      </c>
      <c r="S635" s="39" t="s">
        <v>2</v>
      </c>
    </row>
    <row r="636" customFormat="false" ht="15" hidden="false" customHeight="false" outlineLevel="0" collapsed="false">
      <c r="A636" s="36" t="s">
        <v>184</v>
      </c>
      <c r="C636" s="48" t="n">
        <f aca="false">IF(F636=F635,C635,IF(F636=(F635+10),C635,(C635+10)))</f>
        <v>1260</v>
      </c>
      <c r="D636" s="38" t="s">
        <v>323</v>
      </c>
      <c r="E636" s="50" t="n">
        <f aca="false">IF(C635=C636,IF(AND(I636&lt;&gt;"M",I636&lt;&gt;"m-up"),E635+10,E635),10)</f>
        <v>100</v>
      </c>
      <c r="F636" s="39" t="n">
        <f aca="false">O636+(N636*60)+(M636*3600)</f>
        <v>73448</v>
      </c>
      <c r="G636" s="39" t="str">
        <f aca="false">CONCATENATE(J636,K636,L636)</f>
        <v>20171114</v>
      </c>
      <c r="H636" s="39" t="n">
        <v>4</v>
      </c>
      <c r="I636" s="39" t="s">
        <v>0</v>
      </c>
      <c r="J636" s="39" t="n">
        <v>2017</v>
      </c>
      <c r="K636" s="39" t="n">
        <v>11</v>
      </c>
      <c r="L636" s="39" t="n">
        <v>14</v>
      </c>
      <c r="M636" s="39" t="n">
        <v>20</v>
      </c>
      <c r="N636" s="39" t="n">
        <v>24</v>
      </c>
      <c r="O636" s="39" t="n">
        <v>8</v>
      </c>
      <c r="P636" s="39" t="n">
        <v>822</v>
      </c>
      <c r="Q636" s="39" t="n">
        <v>1</v>
      </c>
      <c r="R636" s="39" t="s">
        <v>1</v>
      </c>
      <c r="S636" s="39" t="s">
        <v>2</v>
      </c>
    </row>
    <row r="637" customFormat="false" ht="15" hidden="false" customHeight="false" outlineLevel="0" collapsed="false">
      <c r="A637" s="36" t="s">
        <v>184</v>
      </c>
      <c r="C637" s="48" t="n">
        <f aca="false">IF(F637=F636,C636,IF(F637=(F636+10),C636,(C636+10)))</f>
        <v>1270</v>
      </c>
      <c r="D637" s="79" t="s">
        <v>324</v>
      </c>
      <c r="E637" s="50" t="n">
        <f aca="false">IF(C636=C637,IF(AND(I637&lt;&gt;"M",I637&lt;&gt;"m-up"),E636+10,E636),10)</f>
        <v>10</v>
      </c>
      <c r="F637" s="52" t="n">
        <f aca="false">O637+(N637*60)+(M637*3600)</f>
        <v>73487</v>
      </c>
      <c r="G637" s="52" t="str">
        <f aca="false">CONCATENATE(J637,K637,L637)</f>
        <v>20171114</v>
      </c>
      <c r="H637" s="52" t="n">
        <v>7</v>
      </c>
      <c r="I637" s="52" t="s">
        <v>0</v>
      </c>
      <c r="J637" s="52" t="n">
        <v>2017</v>
      </c>
      <c r="K637" s="52" t="n">
        <v>11</v>
      </c>
      <c r="L637" s="52" t="n">
        <v>14</v>
      </c>
      <c r="M637" s="52" t="n">
        <v>20</v>
      </c>
      <c r="N637" s="52" t="n">
        <v>24</v>
      </c>
      <c r="O637" s="52" t="n">
        <v>47</v>
      </c>
      <c r="P637" s="52" t="n">
        <v>39</v>
      </c>
      <c r="Q637" s="52" t="n">
        <v>1</v>
      </c>
      <c r="R637" s="52" t="s">
        <v>1</v>
      </c>
      <c r="S637" s="52" t="s">
        <v>2</v>
      </c>
      <c r="T637" s="52"/>
      <c r="U637" s="53"/>
    </row>
    <row r="638" customFormat="false" ht="15" hidden="false" customHeight="false" outlineLevel="0" collapsed="false">
      <c r="A638" s="36" t="s">
        <v>184</v>
      </c>
      <c r="C638" s="48" t="n">
        <f aca="false">IF(F638=F637,C637,IF(F638=(F637+10),C637,(C637+10)))</f>
        <v>1270</v>
      </c>
      <c r="D638" s="38" t="s">
        <v>324</v>
      </c>
      <c r="E638" s="50" t="n">
        <f aca="false">IF(C637=C638,IF(AND(I638&lt;&gt;"M",I638&lt;&gt;"m-up"),E637+10,E637),10)</f>
        <v>20</v>
      </c>
      <c r="F638" s="39" t="n">
        <f aca="false">O638+(N638*60)+(M638*3600)</f>
        <v>73487</v>
      </c>
      <c r="G638" s="39" t="str">
        <f aca="false">CONCATENATE(J638,K638,L638)</f>
        <v>20171114</v>
      </c>
      <c r="H638" s="39" t="n">
        <v>0</v>
      </c>
      <c r="I638" s="39" t="s">
        <v>16</v>
      </c>
      <c r="J638" s="39" t="n">
        <v>2017</v>
      </c>
      <c r="K638" s="39" t="n">
        <v>11</v>
      </c>
      <c r="L638" s="39" t="n">
        <v>14</v>
      </c>
      <c r="M638" s="39" t="n">
        <v>20</v>
      </c>
      <c r="N638" s="39" t="n">
        <v>24</v>
      </c>
      <c r="O638" s="39" t="n">
        <v>47</v>
      </c>
      <c r="P638" s="39" t="n">
        <v>54</v>
      </c>
      <c r="R638" s="39" t="s">
        <v>1</v>
      </c>
      <c r="S638" s="39" t="s">
        <v>2</v>
      </c>
    </row>
    <row r="639" customFormat="false" ht="15" hidden="false" customHeight="false" outlineLevel="0" collapsed="false">
      <c r="A639" s="36" t="s">
        <v>184</v>
      </c>
      <c r="C639" s="48" t="n">
        <f aca="false">IF(F639=F638,C638,IF(F639=(F638+10),C638,(C638+10)))</f>
        <v>1270</v>
      </c>
      <c r="D639" s="38" t="s">
        <v>324</v>
      </c>
      <c r="E639" s="50" t="n">
        <f aca="false">IF(C638=C639,IF(AND(I639&lt;&gt;"M",I639&lt;&gt;"m-up"),E638+10,E638),10)</f>
        <v>30</v>
      </c>
      <c r="F639" s="39" t="n">
        <f aca="false">O639+(N639*60)+(M639*3600)</f>
        <v>73487</v>
      </c>
      <c r="G639" s="39" t="str">
        <f aca="false">CONCATENATE(J639,K639,L639)</f>
        <v>20171114</v>
      </c>
      <c r="H639" s="39" t="n">
        <v>12</v>
      </c>
      <c r="I639" s="39" t="s">
        <v>0</v>
      </c>
      <c r="J639" s="39" t="n">
        <v>2017</v>
      </c>
      <c r="K639" s="39" t="n">
        <v>11</v>
      </c>
      <c r="L639" s="39" t="n">
        <v>14</v>
      </c>
      <c r="M639" s="39" t="n">
        <v>20</v>
      </c>
      <c r="N639" s="39" t="n">
        <v>24</v>
      </c>
      <c r="O639" s="39" t="n">
        <v>47</v>
      </c>
      <c r="P639" s="39" t="n">
        <v>68</v>
      </c>
      <c r="Q639" s="39" t="n">
        <v>1</v>
      </c>
      <c r="R639" s="39" t="s">
        <v>1</v>
      </c>
      <c r="S639" s="39" t="s">
        <v>2</v>
      </c>
    </row>
    <row r="640" customFormat="false" ht="15" hidden="false" customHeight="false" outlineLevel="0" collapsed="false">
      <c r="A640" s="36" t="s">
        <v>184</v>
      </c>
      <c r="C640" s="48" t="n">
        <f aca="false">IF(F640=F639,C639,IF(F640=(F639+10),C639,(C639+10)))</f>
        <v>1270</v>
      </c>
      <c r="D640" s="38" t="s">
        <v>324</v>
      </c>
      <c r="E640" s="50" t="n">
        <f aca="false">IF(C639=C640,IF(AND(I640&lt;&gt;"M",I640&lt;&gt;"m-up"),E639+10,E639),10)</f>
        <v>40</v>
      </c>
      <c r="F640" s="39" t="n">
        <f aca="false">O640+(N640*60)+(M640*3600)</f>
        <v>73487</v>
      </c>
      <c r="G640" s="39" t="str">
        <f aca="false">CONCATENATE(J640,K640,L640)</f>
        <v>20171114</v>
      </c>
      <c r="H640" s="39" t="n">
        <v>10</v>
      </c>
      <c r="I640" s="39" t="s">
        <v>0</v>
      </c>
      <c r="J640" s="39" t="n">
        <v>2017</v>
      </c>
      <c r="K640" s="39" t="n">
        <v>11</v>
      </c>
      <c r="L640" s="39" t="n">
        <v>14</v>
      </c>
      <c r="M640" s="39" t="n">
        <v>20</v>
      </c>
      <c r="N640" s="39" t="n">
        <v>24</v>
      </c>
      <c r="O640" s="39" t="n">
        <v>47</v>
      </c>
      <c r="P640" s="39" t="n">
        <v>100</v>
      </c>
      <c r="Q640" s="39" t="n">
        <v>1</v>
      </c>
      <c r="R640" s="39" t="s">
        <v>1</v>
      </c>
      <c r="S640" s="39" t="s">
        <v>2</v>
      </c>
      <c r="U640" s="98" t="s">
        <v>306</v>
      </c>
      <c r="V640" s="40" t="s">
        <v>325</v>
      </c>
      <c r="W640" s="99" t="n">
        <v>-26.252</v>
      </c>
      <c r="X640" s="99" t="n">
        <v>28.2096</v>
      </c>
      <c r="Y640" s="40" t="n">
        <v>-13</v>
      </c>
    </row>
    <row r="641" customFormat="false" ht="15" hidden="false" customHeight="false" outlineLevel="0" collapsed="false">
      <c r="A641" s="36" t="s">
        <v>184</v>
      </c>
      <c r="C641" s="48" t="n">
        <f aca="false">IF(F641=F640,C640,IF(F641=(F640+10),C640,(C640+10)))</f>
        <v>1270</v>
      </c>
      <c r="D641" s="38" t="s">
        <v>324</v>
      </c>
      <c r="E641" s="50" t="n">
        <f aca="false">IF(C640=C641,IF(AND(I641&lt;&gt;"M",I641&lt;&gt;"m-up"),E640+10,E640),10)</f>
        <v>50</v>
      </c>
      <c r="F641" s="39" t="n">
        <f aca="false">O641+(N641*60)+(M641*3600)</f>
        <v>73487</v>
      </c>
      <c r="G641" s="39" t="str">
        <f aca="false">CONCATENATE(J641,K641,L641)</f>
        <v>20171114</v>
      </c>
      <c r="H641" s="39" t="n">
        <v>0</v>
      </c>
      <c r="I641" s="39" t="s">
        <v>16</v>
      </c>
      <c r="J641" s="39" t="n">
        <v>2017</v>
      </c>
      <c r="K641" s="39" t="n">
        <v>11</v>
      </c>
      <c r="L641" s="39" t="n">
        <v>14</v>
      </c>
      <c r="M641" s="39" t="n">
        <v>20</v>
      </c>
      <c r="N641" s="39" t="n">
        <v>24</v>
      </c>
      <c r="O641" s="39" t="n">
        <v>47</v>
      </c>
      <c r="P641" s="39" t="n">
        <v>123</v>
      </c>
      <c r="R641" s="39" t="s">
        <v>1</v>
      </c>
      <c r="S641" s="39" t="s">
        <v>2</v>
      </c>
    </row>
    <row r="642" customFormat="false" ht="15" hidden="false" customHeight="false" outlineLevel="0" collapsed="false">
      <c r="A642" s="36" t="s">
        <v>184</v>
      </c>
      <c r="C642" s="48" t="n">
        <f aca="false">IF(F642=F641,C641,IF(F642=(F641+10),C641,(C641+10)))</f>
        <v>1270</v>
      </c>
      <c r="D642" s="38" t="s">
        <v>324</v>
      </c>
      <c r="E642" s="50" t="n">
        <f aca="false">IF(C641=C642,IF(AND(I642&lt;&gt;"M",I642&lt;&gt;"m-up"),E641+10,E641),10)</f>
        <v>60</v>
      </c>
      <c r="F642" s="39" t="n">
        <f aca="false">O642+(N642*60)+(M642*3600)</f>
        <v>73487</v>
      </c>
      <c r="G642" s="39" t="str">
        <f aca="false">CONCATENATE(J642,K642,L642)</f>
        <v>20171114</v>
      </c>
      <c r="H642" s="39" t="n">
        <v>9</v>
      </c>
      <c r="I642" s="39" t="s">
        <v>0</v>
      </c>
      <c r="J642" s="39" t="n">
        <v>2017</v>
      </c>
      <c r="K642" s="39" t="n">
        <v>11</v>
      </c>
      <c r="L642" s="39" t="n">
        <v>14</v>
      </c>
      <c r="M642" s="39" t="n">
        <v>20</v>
      </c>
      <c r="N642" s="39" t="n">
        <v>24</v>
      </c>
      <c r="O642" s="39" t="n">
        <v>47</v>
      </c>
      <c r="P642" s="39" t="n">
        <v>137</v>
      </c>
      <c r="Q642" s="39" t="n">
        <v>1</v>
      </c>
      <c r="R642" s="39" t="s">
        <v>1</v>
      </c>
      <c r="S642" s="39" t="s">
        <v>2</v>
      </c>
    </row>
    <row r="643" customFormat="false" ht="15" hidden="false" customHeight="false" outlineLevel="0" collapsed="false">
      <c r="A643" s="36" t="s">
        <v>184</v>
      </c>
      <c r="C643" s="48" t="n">
        <f aca="false">IF(F643=F642,C642,IF(F643=(F642+10),C642,(C642+10)))</f>
        <v>1270</v>
      </c>
      <c r="D643" s="38" t="s">
        <v>324</v>
      </c>
      <c r="E643" s="50" t="n">
        <f aca="false">IF(C642=C643,IF(AND(I643&lt;&gt;"M",I643&lt;&gt;"m-up"),E642+10,E642),10)</f>
        <v>70</v>
      </c>
      <c r="F643" s="39" t="n">
        <f aca="false">O643+(N643*60)+(M643*3600)</f>
        <v>73487</v>
      </c>
      <c r="G643" s="39" t="str">
        <f aca="false">CONCATENATE(J643,K643,L643)</f>
        <v>20171114</v>
      </c>
      <c r="H643" s="39" t="n">
        <v>0</v>
      </c>
      <c r="I643" s="39" t="s">
        <v>16</v>
      </c>
      <c r="J643" s="39" t="n">
        <v>2017</v>
      </c>
      <c r="K643" s="39" t="n">
        <v>11</v>
      </c>
      <c r="L643" s="39" t="n">
        <v>14</v>
      </c>
      <c r="M643" s="39" t="n">
        <v>20</v>
      </c>
      <c r="N643" s="39" t="n">
        <v>24</v>
      </c>
      <c r="O643" s="39" t="n">
        <v>47</v>
      </c>
      <c r="P643" s="39" t="n">
        <v>153</v>
      </c>
      <c r="R643" s="39" t="s">
        <v>1</v>
      </c>
      <c r="S643" s="39" t="s">
        <v>2</v>
      </c>
      <c r="U643" s="24" t="s">
        <v>51</v>
      </c>
    </row>
    <row r="644" customFormat="false" ht="15" hidden="false" customHeight="false" outlineLevel="0" collapsed="false">
      <c r="A644" s="36" t="s">
        <v>184</v>
      </c>
      <c r="C644" s="48" t="n">
        <f aca="false">IF(F644=F643,C643,IF(F644=(F643+10),C643,(C643+10)))</f>
        <v>1270</v>
      </c>
      <c r="D644" s="38" t="s">
        <v>324</v>
      </c>
      <c r="E644" s="50" t="n">
        <f aca="false">IF(C643=C644,IF(AND(I644&lt;&gt;"M",I644&lt;&gt;"m-up"),E643+10,E643),10)</f>
        <v>80</v>
      </c>
      <c r="F644" s="39" t="n">
        <f aca="false">O644+(N644*60)+(M644*3600)</f>
        <v>73487</v>
      </c>
      <c r="G644" s="39" t="str">
        <f aca="false">CONCATENATE(J644,K644,L644)</f>
        <v>20171114</v>
      </c>
      <c r="H644" s="39" t="n">
        <v>28</v>
      </c>
      <c r="I644" s="39" t="s">
        <v>0</v>
      </c>
      <c r="J644" s="39" t="n">
        <v>2017</v>
      </c>
      <c r="K644" s="39" t="n">
        <v>11</v>
      </c>
      <c r="L644" s="39" t="n">
        <v>14</v>
      </c>
      <c r="M644" s="39" t="n">
        <v>20</v>
      </c>
      <c r="N644" s="39" t="n">
        <v>24</v>
      </c>
      <c r="O644" s="39" t="n">
        <v>47</v>
      </c>
      <c r="P644" s="39" t="n">
        <v>320</v>
      </c>
      <c r="Q644" s="39" t="n">
        <v>1</v>
      </c>
      <c r="R644" s="39" t="s">
        <v>1</v>
      </c>
      <c r="S644" s="39" t="s">
        <v>2</v>
      </c>
      <c r="U644" s="40" t="s">
        <v>52</v>
      </c>
    </row>
    <row r="645" customFormat="false" ht="15" hidden="false" customHeight="false" outlineLevel="0" collapsed="false">
      <c r="A645" s="36" t="s">
        <v>184</v>
      </c>
      <c r="C645" s="48" t="n">
        <f aca="false">IF(F645=F644,C644,IF(F645=(F644+10),C644,(C644+10)))</f>
        <v>1270</v>
      </c>
      <c r="D645" s="38" t="s">
        <v>324</v>
      </c>
      <c r="E645" s="50" t="n">
        <f aca="false">IF(C644=C645,IF(AND(I645&lt;&gt;"M",I645&lt;&gt;"m-up"),E644+10,E644),10)</f>
        <v>90</v>
      </c>
      <c r="F645" s="39" t="n">
        <f aca="false">O645+(N645*60)+(M645*3600)</f>
        <v>73487</v>
      </c>
      <c r="G645" s="39" t="str">
        <f aca="false">CONCATENATE(J645,K645,L645)</f>
        <v>20171114</v>
      </c>
      <c r="H645" s="39" t="n">
        <v>324</v>
      </c>
      <c r="I645" s="39" t="s">
        <v>0</v>
      </c>
      <c r="J645" s="39" t="n">
        <v>2017</v>
      </c>
      <c r="K645" s="39" t="n">
        <v>11</v>
      </c>
      <c r="L645" s="39" t="n">
        <v>14</v>
      </c>
      <c r="M645" s="39" t="n">
        <v>20</v>
      </c>
      <c r="N645" s="39" t="n">
        <v>24</v>
      </c>
      <c r="O645" s="39" t="n">
        <v>47</v>
      </c>
      <c r="P645" s="39" t="n">
        <v>361</v>
      </c>
      <c r="Q645" s="39" t="n">
        <v>1</v>
      </c>
      <c r="R645" s="39" t="s">
        <v>1</v>
      </c>
      <c r="S645" s="39" t="s">
        <v>2</v>
      </c>
    </row>
    <row r="646" customFormat="false" ht="15" hidden="false" customHeight="false" outlineLevel="0" collapsed="false">
      <c r="A646" s="36" t="s">
        <v>184</v>
      </c>
      <c r="C646" s="48" t="n">
        <f aca="false">IF(F646=F645,C645,IF(F646=(F645+10),C645,(C645+10)))</f>
        <v>1270</v>
      </c>
      <c r="D646" s="38" t="s">
        <v>324</v>
      </c>
      <c r="E646" s="50" t="n">
        <f aca="false">IF(C645=C646,IF(AND(I646&lt;&gt;"M",I646&lt;&gt;"m-up"),E645+10,E645),10)</f>
        <v>90</v>
      </c>
      <c r="F646" s="39" t="n">
        <f aca="false">O646+(N646*60)+(M646*3600)</f>
        <v>73487</v>
      </c>
      <c r="G646" s="39" t="str">
        <f aca="false">CONCATENATE(J646,K646,L646)</f>
        <v>20171114</v>
      </c>
      <c r="H646" s="39" t="n">
        <v>0</v>
      </c>
      <c r="I646" s="39" t="s">
        <v>4</v>
      </c>
      <c r="J646" s="39" t="n">
        <v>2017</v>
      </c>
      <c r="K646" s="39" t="n">
        <v>11</v>
      </c>
      <c r="L646" s="39" t="n">
        <v>14</v>
      </c>
      <c r="M646" s="39" t="n">
        <v>20</v>
      </c>
      <c r="N646" s="39" t="n">
        <v>24</v>
      </c>
      <c r="O646" s="39" t="n">
        <v>47</v>
      </c>
      <c r="P646" s="39" t="n">
        <v>365</v>
      </c>
      <c r="Q646" s="39" t="n">
        <v>1</v>
      </c>
      <c r="R646" s="39" t="s">
        <v>1</v>
      </c>
      <c r="S646" s="39" t="s">
        <v>2</v>
      </c>
    </row>
    <row r="647" customFormat="false" ht="15" hidden="false" customHeight="false" outlineLevel="0" collapsed="false">
      <c r="A647" s="36" t="s">
        <v>184</v>
      </c>
      <c r="C647" s="48" t="n">
        <f aca="false">IF(F647=F646,C646,IF(F647=(F646+10),C646,(C646+10)))</f>
        <v>1270</v>
      </c>
      <c r="D647" s="38" t="s">
        <v>324</v>
      </c>
      <c r="E647" s="50" t="n">
        <f aca="false">IF(C646=C647,IF(AND(I647&lt;&gt;"M",I647&lt;&gt;"m-up"),E646+10,E646),10)</f>
        <v>90</v>
      </c>
      <c r="F647" s="39" t="n">
        <f aca="false">O647+(N647*60)+(M647*3600)</f>
        <v>73487</v>
      </c>
      <c r="G647" s="39" t="str">
        <f aca="false">CONCATENATE(J647,K647,L647)</f>
        <v>20171114</v>
      </c>
      <c r="H647" s="39" t="n">
        <v>0</v>
      </c>
      <c r="I647" s="39" t="s">
        <v>4</v>
      </c>
      <c r="J647" s="39" t="n">
        <v>2017</v>
      </c>
      <c r="K647" s="39" t="n">
        <v>11</v>
      </c>
      <c r="L647" s="39" t="n">
        <v>14</v>
      </c>
      <c r="M647" s="39" t="n">
        <v>20</v>
      </c>
      <c r="N647" s="39" t="n">
        <v>24</v>
      </c>
      <c r="O647" s="39" t="n">
        <v>47</v>
      </c>
      <c r="P647" s="39" t="n">
        <v>372</v>
      </c>
      <c r="Q647" s="39" t="n">
        <v>1</v>
      </c>
      <c r="R647" s="39" t="s">
        <v>1</v>
      </c>
      <c r="S647" s="39" t="s">
        <v>2</v>
      </c>
    </row>
    <row r="648" customFormat="false" ht="15" hidden="false" customHeight="false" outlineLevel="0" collapsed="false">
      <c r="A648" s="36" t="s">
        <v>184</v>
      </c>
      <c r="C648" s="48" t="n">
        <f aca="false">IF(F648=F647,C647,IF(F648=(F647+10),C647,(C647+10)))</f>
        <v>1270</v>
      </c>
      <c r="D648" s="38" t="s">
        <v>324</v>
      </c>
      <c r="E648" s="50" t="n">
        <f aca="false">IF(C647=C648,IF(AND(I648&lt;&gt;"M",I648&lt;&gt;"m-up"),E647+10,E647),10)</f>
        <v>90</v>
      </c>
      <c r="F648" s="39" t="n">
        <f aca="false">O648+(N648*60)+(M648*3600)</f>
        <v>73487</v>
      </c>
      <c r="G648" s="39" t="str">
        <f aca="false">CONCATENATE(J648,K648,L648)</f>
        <v>20171114</v>
      </c>
      <c r="H648" s="39" t="n">
        <v>0</v>
      </c>
      <c r="I648" s="39" t="s">
        <v>4</v>
      </c>
      <c r="J648" s="39" t="n">
        <v>2017</v>
      </c>
      <c r="K648" s="39" t="n">
        <v>11</v>
      </c>
      <c r="L648" s="39" t="n">
        <v>14</v>
      </c>
      <c r="M648" s="39" t="n">
        <v>20</v>
      </c>
      <c r="N648" s="39" t="n">
        <v>24</v>
      </c>
      <c r="O648" s="39" t="n">
        <v>47</v>
      </c>
      <c r="P648" s="39" t="n">
        <v>378</v>
      </c>
      <c r="Q648" s="39" t="n">
        <v>1</v>
      </c>
      <c r="R648" s="39" t="s">
        <v>1</v>
      </c>
      <c r="S648" s="39" t="s">
        <v>2</v>
      </c>
    </row>
    <row r="649" customFormat="false" ht="15" hidden="false" customHeight="false" outlineLevel="0" collapsed="false">
      <c r="A649" s="36" t="s">
        <v>184</v>
      </c>
      <c r="C649" s="48" t="n">
        <f aca="false">IF(F649=F648,C648,IF(F649=(F648+10),C648,(C648+10)))</f>
        <v>1270</v>
      </c>
      <c r="D649" s="38" t="s">
        <v>324</v>
      </c>
      <c r="E649" s="50" t="n">
        <f aca="false">IF(C648=C649,IF(AND(I649&lt;&gt;"M",I649&lt;&gt;"m-up"),E648+10,E648),10)</f>
        <v>90</v>
      </c>
      <c r="F649" s="39" t="n">
        <f aca="false">O649+(N649*60)+(M649*3600)</f>
        <v>73487</v>
      </c>
      <c r="G649" s="39" t="str">
        <f aca="false">CONCATENATE(J649,K649,L649)</f>
        <v>20171114</v>
      </c>
      <c r="H649" s="39" t="n">
        <v>0</v>
      </c>
      <c r="I649" s="39" t="s">
        <v>4</v>
      </c>
      <c r="J649" s="39" t="n">
        <v>2017</v>
      </c>
      <c r="K649" s="39" t="n">
        <v>11</v>
      </c>
      <c r="L649" s="39" t="n">
        <v>14</v>
      </c>
      <c r="M649" s="39" t="n">
        <v>20</v>
      </c>
      <c r="N649" s="39" t="n">
        <v>24</v>
      </c>
      <c r="O649" s="39" t="n">
        <v>47</v>
      </c>
      <c r="P649" s="39" t="n">
        <v>388</v>
      </c>
      <c r="Q649" s="39" t="n">
        <v>1</v>
      </c>
      <c r="R649" s="39" t="s">
        <v>1</v>
      </c>
      <c r="S649" s="39" t="s">
        <v>2</v>
      </c>
    </row>
    <row r="650" customFormat="false" ht="15" hidden="false" customHeight="false" outlineLevel="0" collapsed="false">
      <c r="A650" s="36" t="s">
        <v>184</v>
      </c>
      <c r="C650" s="48" t="n">
        <f aca="false">IF(F650=F649,C649,IF(F650=(F649+10),C649,(C649+10)))</f>
        <v>1270</v>
      </c>
      <c r="D650" s="38" t="s">
        <v>324</v>
      </c>
      <c r="E650" s="50" t="n">
        <f aca="false">IF(C649=C650,IF(AND(I650&lt;&gt;"M",I650&lt;&gt;"m-up"),E649+10,E649),10)</f>
        <v>100</v>
      </c>
      <c r="F650" s="39" t="n">
        <f aca="false">O650+(N650*60)+(M650*3600)</f>
        <v>73487</v>
      </c>
      <c r="G650" s="39" t="str">
        <f aca="false">CONCATENATE(J650,K650,L650)</f>
        <v>20171114</v>
      </c>
      <c r="H650" s="39" t="n">
        <v>64</v>
      </c>
      <c r="I650" s="39" t="s">
        <v>0</v>
      </c>
      <c r="J650" s="39" t="n">
        <v>2017</v>
      </c>
      <c r="K650" s="39" t="n">
        <v>11</v>
      </c>
      <c r="L650" s="39" t="n">
        <v>14</v>
      </c>
      <c r="M650" s="39" t="n">
        <v>20</v>
      </c>
      <c r="N650" s="39" t="n">
        <v>24</v>
      </c>
      <c r="O650" s="39" t="n">
        <v>47</v>
      </c>
      <c r="P650" s="39" t="n">
        <v>704</v>
      </c>
      <c r="Q650" s="39" t="n">
        <v>1</v>
      </c>
      <c r="R650" s="39" t="s">
        <v>1</v>
      </c>
      <c r="S650" s="39" t="s">
        <v>2</v>
      </c>
      <c r="U650" s="40" t="s">
        <v>326</v>
      </c>
      <c r="V650" s="40" t="n">
        <v>1</v>
      </c>
      <c r="W650" s="66" t="n">
        <v>-26.1864</v>
      </c>
      <c r="X650" s="66" t="n">
        <v>28.2417</v>
      </c>
      <c r="Y650" s="40" t="n">
        <v>-13</v>
      </c>
      <c r="Z650" s="106" t="n">
        <f aca="false">ABS(Y650)</f>
        <v>13</v>
      </c>
      <c r="AA650" s="67" t="n">
        <f aca="false">IF(W650 &lt;&gt; "",111.3*DEGREES(ACOS(SIN(RADIANS(W650))*SIN(RADIANS(-26.191612))+(COS(RADIANS(W650))*COS(RADIANS(-26.191612))*COS(RADIANS(X650-28.027021))))),"")</f>
        <v>21.4487548595154</v>
      </c>
      <c r="AB650" s="107" t="e">
        <f aca="false">IF(W650 &lt;&gt; "",111.3*DEGREES(ACOS(SIN(RADIANS(W650))*SIN(RADIANS(#REF!))+(COS(RADIANS(W650))*COS(RADIANS(#REF!))*COS(RADIANS(X650-#REF!))))),"")</f>
        <v>#REF!</v>
      </c>
    </row>
    <row r="651" customFormat="false" ht="15" hidden="false" customHeight="false" outlineLevel="0" collapsed="false">
      <c r="A651" s="36" t="s">
        <v>184</v>
      </c>
      <c r="C651" s="48" t="n">
        <f aca="false">IF(F651=F650,C650,IF(F651=(F650+10),C650,(C650+10)))</f>
        <v>1280</v>
      </c>
      <c r="D651" s="79" t="s">
        <v>327</v>
      </c>
      <c r="E651" s="50" t="n">
        <f aca="false">IF(C650=C651,IF(AND(I651&lt;&gt;"M",I651&lt;&gt;"m-up"),E650+10,E650),10)</f>
        <v>10</v>
      </c>
      <c r="F651" s="52" t="n">
        <f aca="false">O651+(N651*60)+(M651*3600)</f>
        <v>73523</v>
      </c>
      <c r="G651" s="52" t="str">
        <f aca="false">CONCATENATE(J651,K651,L651)</f>
        <v>20171114</v>
      </c>
      <c r="H651" s="52" t="n">
        <v>16</v>
      </c>
      <c r="I651" s="52" t="s">
        <v>0</v>
      </c>
      <c r="J651" s="52" t="n">
        <v>2017</v>
      </c>
      <c r="K651" s="52" t="n">
        <v>11</v>
      </c>
      <c r="L651" s="52" t="n">
        <v>14</v>
      </c>
      <c r="M651" s="52" t="n">
        <v>20</v>
      </c>
      <c r="N651" s="52" t="n">
        <v>25</v>
      </c>
      <c r="O651" s="52" t="n">
        <v>23</v>
      </c>
      <c r="P651" s="52" t="n">
        <v>283</v>
      </c>
      <c r="Q651" s="52" t="n">
        <v>1</v>
      </c>
      <c r="R651" s="52" t="s">
        <v>1</v>
      </c>
      <c r="S651" s="52" t="s">
        <v>2</v>
      </c>
      <c r="T651" s="52"/>
      <c r="U651" s="53"/>
    </row>
    <row r="652" customFormat="false" ht="15" hidden="false" customHeight="false" outlineLevel="0" collapsed="false">
      <c r="A652" s="36" t="s">
        <v>184</v>
      </c>
      <c r="C652" s="48" t="n">
        <f aca="false">IF(F652=F651,C651,IF(F652=(F651+10),C651,(C651+10)))</f>
        <v>1280</v>
      </c>
      <c r="D652" s="38" t="s">
        <v>327</v>
      </c>
      <c r="E652" s="50" t="n">
        <f aca="false">IF(C651=C652,IF(AND(I652&lt;&gt;"M",I652&lt;&gt;"m-up"),E651+10,E651),10)</f>
        <v>20</v>
      </c>
      <c r="F652" s="39" t="n">
        <f aca="false">O652+(N652*60)+(M652*3600)</f>
        <v>73523</v>
      </c>
      <c r="G652" s="39" t="str">
        <f aca="false">CONCATENATE(J652,K652,L652)</f>
        <v>20171114</v>
      </c>
      <c r="H652" s="39" t="n">
        <v>0</v>
      </c>
      <c r="I652" s="39" t="s">
        <v>16</v>
      </c>
      <c r="J652" s="39" t="n">
        <v>2017</v>
      </c>
      <c r="K652" s="39" t="n">
        <v>11</v>
      </c>
      <c r="L652" s="39" t="n">
        <v>14</v>
      </c>
      <c r="M652" s="39" t="n">
        <v>20</v>
      </c>
      <c r="N652" s="39" t="n">
        <v>25</v>
      </c>
      <c r="O652" s="39" t="n">
        <v>23</v>
      </c>
      <c r="P652" s="39" t="n">
        <v>370</v>
      </c>
      <c r="R652" s="39" t="s">
        <v>1</v>
      </c>
      <c r="S652" s="39" t="s">
        <v>2</v>
      </c>
    </row>
    <row r="653" customFormat="false" ht="15" hidden="false" customHeight="false" outlineLevel="0" collapsed="false">
      <c r="A653" s="36" t="s">
        <v>184</v>
      </c>
      <c r="B653" s="72"/>
      <c r="C653" s="48" t="n">
        <f aca="false">IF(F653=F652,C652,IF(F653=(F652+10),C652,(C652+10)))</f>
        <v>1290</v>
      </c>
      <c r="D653" s="73" t="s">
        <v>328</v>
      </c>
      <c r="E653" s="50" t="n">
        <f aca="false">IF(C652=C653,IF(AND(I653&lt;&gt;"M",I653&lt;&gt;"m-up"),E652+10,E652),10)</f>
        <v>10</v>
      </c>
      <c r="F653" s="74" t="n">
        <f aca="false">O653+(N653*60)+(M653*3600)</f>
        <v>73549</v>
      </c>
      <c r="G653" s="74" t="str">
        <f aca="false">CONCATENATE(J653,K653,L653)</f>
        <v>20171114</v>
      </c>
      <c r="H653" s="74" t="n">
        <v>5</v>
      </c>
      <c r="I653" s="74" t="s">
        <v>0</v>
      </c>
      <c r="J653" s="74" t="n">
        <v>2017</v>
      </c>
      <c r="K653" s="74" t="n">
        <v>11</v>
      </c>
      <c r="L653" s="74" t="n">
        <v>14</v>
      </c>
      <c r="M653" s="74" t="n">
        <v>20</v>
      </c>
      <c r="N653" s="74" t="n">
        <v>25</v>
      </c>
      <c r="O653" s="74" t="n">
        <v>49</v>
      </c>
      <c r="P653" s="74" t="n">
        <v>995</v>
      </c>
      <c r="Q653" s="74" t="n">
        <v>1</v>
      </c>
      <c r="R653" s="74" t="s">
        <v>1</v>
      </c>
      <c r="S653" s="74" t="s">
        <v>2</v>
      </c>
      <c r="T653" s="74"/>
      <c r="U653" s="59"/>
      <c r="WH653" s="59"/>
      <c r="WI653" s="59"/>
      <c r="WJ653" s="59"/>
      <c r="WK653" s="59"/>
      <c r="WL653" s="59"/>
      <c r="WM653" s="59"/>
      <c r="WN653" s="59"/>
      <c r="WO653" s="59"/>
      <c r="WP653" s="59"/>
      <c r="WQ653" s="59"/>
      <c r="WR653" s="59"/>
      <c r="WS653" s="59"/>
      <c r="WT653" s="59"/>
      <c r="WU653" s="59"/>
      <c r="WV653" s="59"/>
      <c r="WW653" s="59"/>
      <c r="WX653" s="59"/>
      <c r="WY653" s="59"/>
      <c r="WZ653" s="59"/>
      <c r="XA653" s="59"/>
      <c r="XB653" s="59"/>
      <c r="XC653" s="59"/>
      <c r="XD653" s="59"/>
      <c r="XE653" s="59"/>
      <c r="XF653" s="59"/>
      <c r="XG653" s="59"/>
      <c r="XH653" s="59"/>
      <c r="XI653" s="59"/>
      <c r="XJ653" s="59"/>
      <c r="XK653" s="59"/>
      <c r="XL653" s="59"/>
      <c r="XM653" s="59"/>
      <c r="XN653" s="59"/>
      <c r="XO653" s="59"/>
      <c r="XP653" s="59"/>
      <c r="XQ653" s="59"/>
      <c r="XR653" s="59"/>
      <c r="XS653" s="59"/>
      <c r="XT653" s="59"/>
      <c r="XU653" s="59"/>
      <c r="XV653" s="59"/>
      <c r="XW653" s="59"/>
      <c r="XX653" s="59"/>
      <c r="XY653" s="59"/>
      <c r="XZ653" s="59"/>
      <c r="YA653" s="59"/>
      <c r="YB653" s="59"/>
      <c r="YC653" s="59"/>
      <c r="YD653" s="59"/>
      <c r="YE653" s="59"/>
      <c r="YF653" s="59"/>
      <c r="YG653" s="59"/>
      <c r="YH653" s="59"/>
      <c r="YI653" s="59"/>
      <c r="YJ653" s="59"/>
      <c r="YK653" s="59"/>
      <c r="YL653" s="59"/>
      <c r="YM653" s="59"/>
      <c r="YN653" s="59"/>
      <c r="YO653" s="59"/>
      <c r="YP653" s="59"/>
      <c r="YQ653" s="59"/>
      <c r="YR653" s="59"/>
      <c r="YS653" s="59"/>
      <c r="YT653" s="59"/>
      <c r="YU653" s="59"/>
      <c r="YV653" s="59"/>
      <c r="YW653" s="59"/>
      <c r="YX653" s="59"/>
      <c r="YY653" s="59"/>
      <c r="YZ653" s="59"/>
      <c r="ZA653" s="59"/>
      <c r="ZB653" s="59"/>
      <c r="ZC653" s="59"/>
      <c r="ZD653" s="59"/>
      <c r="ZE653" s="59"/>
      <c r="ZF653" s="59"/>
      <c r="ZG653" s="59"/>
      <c r="ZH653" s="59"/>
      <c r="ZI653" s="59"/>
      <c r="ZJ653" s="59"/>
      <c r="ZK653" s="59"/>
      <c r="ZL653" s="59"/>
      <c r="ZM653" s="59"/>
      <c r="ZN653" s="59"/>
      <c r="ZO653" s="59"/>
      <c r="ZP653" s="59"/>
      <c r="ZQ653" s="59"/>
      <c r="ZR653" s="59"/>
      <c r="ZS653" s="59"/>
      <c r="ZT653" s="59"/>
      <c r="ZU653" s="59"/>
      <c r="ZV653" s="59"/>
      <c r="ZW653" s="59"/>
      <c r="ZX653" s="59"/>
      <c r="ZY653" s="59"/>
      <c r="ZZ653" s="59"/>
      <c r="AAA653" s="59"/>
      <c r="AAB653" s="59"/>
      <c r="AAC653" s="59"/>
      <c r="AAD653" s="59"/>
      <c r="AAE653" s="59"/>
      <c r="AAF653" s="59"/>
      <c r="AAG653" s="59"/>
      <c r="AAH653" s="59"/>
      <c r="AAI653" s="59"/>
      <c r="AAJ653" s="59"/>
      <c r="AAK653" s="59"/>
      <c r="AAL653" s="59"/>
      <c r="AAM653" s="59"/>
      <c r="AAN653" s="59"/>
      <c r="AAO653" s="59"/>
      <c r="AAP653" s="59"/>
      <c r="AAQ653" s="59"/>
      <c r="AAR653" s="59"/>
      <c r="AAS653" s="59"/>
      <c r="AAT653" s="59"/>
      <c r="AAU653" s="59"/>
      <c r="AAV653" s="59"/>
      <c r="AAW653" s="59"/>
      <c r="AAX653" s="59"/>
      <c r="AAY653" s="59"/>
      <c r="AAZ653" s="59"/>
      <c r="ABA653" s="59"/>
      <c r="ABB653" s="59"/>
      <c r="ABC653" s="59"/>
      <c r="ABD653" s="59"/>
      <c r="ABE653" s="59"/>
      <c r="ABF653" s="59"/>
      <c r="ABG653" s="59"/>
      <c r="ABH653" s="59"/>
      <c r="ABI653" s="59"/>
      <c r="ABJ653" s="59"/>
      <c r="ABK653" s="59"/>
      <c r="ABL653" s="59"/>
      <c r="ABM653" s="59"/>
      <c r="ABN653" s="59"/>
      <c r="ABO653" s="59"/>
      <c r="ABP653" s="59"/>
      <c r="ABQ653" s="59"/>
      <c r="ABR653" s="59"/>
      <c r="ABS653" s="59"/>
      <c r="ABT653" s="59"/>
      <c r="ABU653" s="59"/>
      <c r="ABV653" s="59"/>
      <c r="ABW653" s="59"/>
      <c r="ABX653" s="59"/>
      <c r="ABY653" s="59"/>
      <c r="ABZ653" s="59"/>
      <c r="ACA653" s="59"/>
      <c r="ACB653" s="59"/>
      <c r="ACC653" s="59"/>
      <c r="ACD653" s="59"/>
      <c r="ACE653" s="59"/>
      <c r="ACF653" s="59"/>
      <c r="ACG653" s="59"/>
      <c r="ACH653" s="59"/>
      <c r="ACI653" s="59"/>
      <c r="ACJ653" s="59"/>
      <c r="ACK653" s="59"/>
      <c r="ACL653" s="59"/>
      <c r="ACM653" s="59"/>
      <c r="ACN653" s="59"/>
      <c r="ACO653" s="59"/>
      <c r="ACP653" s="59"/>
      <c r="ACQ653" s="59"/>
      <c r="ACR653" s="59"/>
      <c r="ACS653" s="59"/>
      <c r="ACT653" s="59"/>
      <c r="ACU653" s="59"/>
      <c r="ACV653" s="59"/>
      <c r="ACW653" s="59"/>
      <c r="ACX653" s="59"/>
      <c r="ACY653" s="59"/>
      <c r="ACZ653" s="59"/>
      <c r="ADA653" s="59"/>
      <c r="ADB653" s="59"/>
      <c r="ADC653" s="59"/>
      <c r="ADD653" s="59"/>
      <c r="ADE653" s="59"/>
      <c r="ADF653" s="59"/>
      <c r="ADG653" s="59"/>
      <c r="ADH653" s="59"/>
      <c r="ADI653" s="59"/>
      <c r="ADJ653" s="59"/>
      <c r="ADK653" s="59"/>
      <c r="ADL653" s="59"/>
      <c r="ADM653" s="59"/>
      <c r="ADN653" s="59"/>
      <c r="ADO653" s="59"/>
      <c r="ADP653" s="59"/>
      <c r="ADQ653" s="59"/>
      <c r="ADR653" s="59"/>
      <c r="ADS653" s="59"/>
      <c r="ADT653" s="59"/>
      <c r="ADU653" s="59"/>
      <c r="ADV653" s="59"/>
      <c r="ADW653" s="59"/>
      <c r="ADX653" s="59"/>
      <c r="ADY653" s="59"/>
      <c r="ADZ653" s="59"/>
      <c r="AEA653" s="59"/>
      <c r="AEB653" s="59"/>
      <c r="AEC653" s="59"/>
      <c r="AED653" s="59"/>
      <c r="AEE653" s="59"/>
      <c r="AEF653" s="59"/>
      <c r="AEG653" s="59"/>
      <c r="AEH653" s="59"/>
      <c r="AEI653" s="59"/>
      <c r="AEJ653" s="59"/>
      <c r="AEK653" s="59"/>
      <c r="AEL653" s="59"/>
      <c r="AEM653" s="59"/>
      <c r="AEN653" s="59"/>
      <c r="AEO653" s="59"/>
      <c r="AEP653" s="59"/>
      <c r="AEQ653" s="59"/>
      <c r="AER653" s="59"/>
      <c r="AES653" s="59"/>
      <c r="AET653" s="59"/>
      <c r="AEU653" s="59"/>
      <c r="AEV653" s="59"/>
      <c r="AEW653" s="59"/>
      <c r="AEX653" s="59"/>
      <c r="AEY653" s="59"/>
      <c r="AEZ653" s="59"/>
      <c r="AFA653" s="59"/>
      <c r="AFB653" s="59"/>
      <c r="AFC653" s="59"/>
      <c r="AFD653" s="59"/>
      <c r="AFE653" s="59"/>
      <c r="AFF653" s="59"/>
      <c r="AFG653" s="59"/>
      <c r="AFH653" s="59"/>
      <c r="AFI653" s="59"/>
      <c r="AFJ653" s="59"/>
      <c r="AFK653" s="59"/>
      <c r="AFL653" s="59"/>
      <c r="AFM653" s="59"/>
      <c r="AFN653" s="59"/>
      <c r="AFO653" s="59"/>
      <c r="AFP653" s="59"/>
      <c r="AFQ653" s="59"/>
      <c r="AFR653" s="59"/>
      <c r="AFS653" s="59"/>
      <c r="AFT653" s="59"/>
      <c r="AFU653" s="59"/>
      <c r="AFV653" s="59"/>
      <c r="AFW653" s="59"/>
      <c r="AFX653" s="59"/>
      <c r="AFY653" s="59"/>
      <c r="AFZ653" s="59"/>
      <c r="AGA653" s="59"/>
      <c r="AGB653" s="59"/>
      <c r="AGC653" s="59"/>
      <c r="AGD653" s="59"/>
      <c r="AGE653" s="59"/>
      <c r="AGF653" s="59"/>
      <c r="AGG653" s="59"/>
      <c r="AGH653" s="59"/>
      <c r="AGI653" s="59"/>
      <c r="AGJ653" s="59"/>
      <c r="AGK653" s="59"/>
      <c r="AGL653" s="59"/>
      <c r="AGM653" s="59"/>
      <c r="AGN653" s="59"/>
      <c r="AGO653" s="59"/>
      <c r="AGP653" s="59"/>
      <c r="AGQ653" s="59"/>
      <c r="AGR653" s="59"/>
      <c r="AGS653" s="59"/>
      <c r="AGT653" s="59"/>
      <c r="AGU653" s="59"/>
      <c r="AGV653" s="59"/>
      <c r="AGW653" s="59"/>
      <c r="AGX653" s="59"/>
      <c r="AGY653" s="59"/>
      <c r="AGZ653" s="59"/>
      <c r="AHA653" s="59"/>
      <c r="AHB653" s="59"/>
      <c r="AHC653" s="59"/>
      <c r="AHD653" s="59"/>
      <c r="AHE653" s="59"/>
      <c r="AHF653" s="59"/>
      <c r="AHG653" s="59"/>
      <c r="AHH653" s="59"/>
      <c r="AHI653" s="59"/>
      <c r="AHJ653" s="59"/>
      <c r="AHK653" s="59"/>
      <c r="AHL653" s="59"/>
      <c r="AHM653" s="59"/>
      <c r="AHN653" s="59"/>
      <c r="AHO653" s="59"/>
      <c r="AHP653" s="59"/>
      <c r="AHQ653" s="59"/>
      <c r="AHR653" s="59"/>
      <c r="AHS653" s="59"/>
      <c r="AHT653" s="59"/>
      <c r="AHU653" s="59"/>
      <c r="AHV653" s="59"/>
      <c r="AHW653" s="59"/>
      <c r="AHX653" s="59"/>
      <c r="AHY653" s="59"/>
      <c r="AHZ653" s="59"/>
      <c r="AIA653" s="59"/>
      <c r="AIB653" s="59"/>
      <c r="AIC653" s="59"/>
      <c r="AID653" s="59"/>
      <c r="AIE653" s="59"/>
      <c r="AIF653" s="59"/>
      <c r="AIG653" s="59"/>
      <c r="AIH653" s="59"/>
      <c r="AII653" s="59"/>
      <c r="AIJ653" s="59"/>
      <c r="AIK653" s="59"/>
      <c r="AIL653" s="59"/>
      <c r="AIM653" s="59"/>
      <c r="AIN653" s="59"/>
      <c r="AIO653" s="59"/>
      <c r="AIP653" s="59"/>
      <c r="AIQ653" s="59"/>
      <c r="AIR653" s="59"/>
      <c r="AIS653" s="59"/>
      <c r="AIT653" s="59"/>
      <c r="AIU653" s="59"/>
      <c r="AIV653" s="59"/>
      <c r="AIW653" s="59"/>
      <c r="AIX653" s="59"/>
      <c r="AIY653" s="59"/>
      <c r="AIZ653" s="59"/>
      <c r="AJA653" s="59"/>
      <c r="AJB653" s="59"/>
      <c r="AJC653" s="59"/>
      <c r="AJD653" s="59"/>
      <c r="AJE653" s="59"/>
      <c r="AJF653" s="59"/>
      <c r="AJG653" s="59"/>
      <c r="AJH653" s="59"/>
      <c r="AJI653" s="59"/>
      <c r="AJJ653" s="59"/>
      <c r="AJK653" s="59"/>
      <c r="AJL653" s="59"/>
      <c r="AJM653" s="59"/>
      <c r="AJN653" s="59"/>
      <c r="AJO653" s="59"/>
      <c r="AJP653" s="59"/>
      <c r="AJQ653" s="59"/>
      <c r="AJR653" s="59"/>
      <c r="AJS653" s="59"/>
      <c r="AJT653" s="59"/>
      <c r="AJU653" s="59"/>
      <c r="AJV653" s="59"/>
      <c r="AJW653" s="59"/>
      <c r="AJX653" s="59"/>
      <c r="AJY653" s="59"/>
      <c r="AJZ653" s="59"/>
      <c r="AKA653" s="59"/>
      <c r="AKB653" s="59"/>
      <c r="AKC653" s="59"/>
      <c r="AKD653" s="59"/>
      <c r="AKE653" s="59"/>
      <c r="AKF653" s="59"/>
      <c r="AKG653" s="59"/>
      <c r="AKH653" s="59"/>
      <c r="AKI653" s="59"/>
      <c r="AKJ653" s="59"/>
      <c r="AKK653" s="59"/>
      <c r="AKL653" s="59"/>
      <c r="AKM653" s="59"/>
      <c r="AKN653" s="59"/>
      <c r="AKO653" s="59"/>
      <c r="AKP653" s="59"/>
      <c r="AKQ653" s="59"/>
      <c r="AKR653" s="59"/>
      <c r="AKS653" s="59"/>
      <c r="AKT653" s="59"/>
      <c r="AKU653" s="59"/>
      <c r="AKV653" s="59"/>
      <c r="AKW653" s="59"/>
      <c r="AKX653" s="59"/>
      <c r="AKY653" s="59"/>
      <c r="AKZ653" s="59"/>
      <c r="ALA653" s="59"/>
      <c r="ALB653" s="59"/>
      <c r="ALC653" s="59"/>
      <c r="ALD653" s="59"/>
      <c r="ALE653" s="59"/>
      <c r="ALF653" s="59"/>
      <c r="ALG653" s="59"/>
      <c r="ALH653" s="59"/>
      <c r="ALI653" s="59"/>
      <c r="ALJ653" s="59"/>
      <c r="ALK653" s="59"/>
      <c r="ALL653" s="59"/>
      <c r="ALM653" s="59"/>
      <c r="ALN653" s="59"/>
      <c r="ALO653" s="59"/>
      <c r="ALP653" s="59"/>
      <c r="ALQ653" s="59"/>
      <c r="ALR653" s="59"/>
      <c r="ALS653" s="59"/>
      <c r="ALT653" s="59"/>
      <c r="ALU653" s="59"/>
      <c r="ALV653" s="59"/>
      <c r="ALW653" s="59"/>
      <c r="ALX653" s="59"/>
      <c r="ALY653" s="59"/>
      <c r="ALZ653" s="59"/>
      <c r="AMA653" s="59"/>
      <c r="AMB653" s="59"/>
      <c r="AMC653" s="59"/>
      <c r="AMD653" s="59"/>
      <c r="AME653" s="59"/>
      <c r="AMF653" s="59"/>
      <c r="AMG653" s="59"/>
    </row>
    <row r="654" customFormat="false" ht="15" hidden="false" customHeight="false" outlineLevel="0" collapsed="false">
      <c r="A654" s="36" t="s">
        <v>184</v>
      </c>
      <c r="C654" s="48" t="n">
        <f aca="false">IF(F654=F653,C653,IF(F654=(F653+10),C653,(C653+10)))</f>
        <v>1300</v>
      </c>
      <c r="D654" s="38" t="s">
        <v>328</v>
      </c>
      <c r="E654" s="50" t="n">
        <f aca="false">IF(C653=C654,IF(AND(I654&lt;&gt;"M",I654&lt;&gt;"m-up"),E653+10,E653),10)</f>
        <v>10</v>
      </c>
      <c r="F654" s="39" t="n">
        <f aca="false">O654+(N654*60)+(M654*3600)</f>
        <v>73550</v>
      </c>
      <c r="G654" s="39" t="str">
        <f aca="false">CONCATENATE(J654,K654,L654)</f>
        <v>20171114</v>
      </c>
      <c r="H654" s="39" t="n">
        <v>6</v>
      </c>
      <c r="I654" s="39" t="s">
        <v>0</v>
      </c>
      <c r="J654" s="39" t="n">
        <v>2017</v>
      </c>
      <c r="K654" s="39" t="n">
        <v>11</v>
      </c>
      <c r="L654" s="39" t="n">
        <v>14</v>
      </c>
      <c r="M654" s="39" t="n">
        <v>20</v>
      </c>
      <c r="N654" s="39" t="n">
        <v>25</v>
      </c>
      <c r="O654" s="39" t="n">
        <v>50</v>
      </c>
      <c r="P654" s="39" t="n">
        <v>41</v>
      </c>
      <c r="Q654" s="39" t="n">
        <v>1</v>
      </c>
      <c r="R654" s="39" t="s">
        <v>1</v>
      </c>
      <c r="S654" s="39" t="s">
        <v>2</v>
      </c>
    </row>
    <row r="655" customFormat="false" ht="15" hidden="false" customHeight="false" outlineLevel="0" collapsed="false">
      <c r="A655" s="36" t="s">
        <v>184</v>
      </c>
      <c r="C655" s="48" t="n">
        <f aca="false">IF(F655=F654,C654,IF(F655=(F654+10),C654,(C654+10)))</f>
        <v>1300</v>
      </c>
      <c r="D655" s="38" t="s">
        <v>328</v>
      </c>
      <c r="E655" s="50" t="n">
        <f aca="false">IF(C654=C655,IF(AND(I655&lt;&gt;"M",I655&lt;&gt;"m-up"),E654+10,E654),10)</f>
        <v>20</v>
      </c>
      <c r="F655" s="39" t="n">
        <f aca="false">O655+(N655*60)+(M655*3600)</f>
        <v>73550</v>
      </c>
      <c r="G655" s="39" t="str">
        <f aca="false">CONCATENATE(J655,K655,L655)</f>
        <v>20171114</v>
      </c>
      <c r="H655" s="39" t="n">
        <v>7</v>
      </c>
      <c r="I655" s="39" t="s">
        <v>0</v>
      </c>
      <c r="J655" s="39" t="n">
        <v>2017</v>
      </c>
      <c r="K655" s="39" t="n">
        <v>11</v>
      </c>
      <c r="L655" s="39" t="n">
        <v>14</v>
      </c>
      <c r="M655" s="39" t="n">
        <v>20</v>
      </c>
      <c r="N655" s="39" t="n">
        <v>25</v>
      </c>
      <c r="O655" s="39" t="n">
        <v>50</v>
      </c>
      <c r="P655" s="39" t="n">
        <v>70</v>
      </c>
      <c r="Q655" s="39" t="n">
        <v>1</v>
      </c>
      <c r="R655" s="39" t="s">
        <v>1</v>
      </c>
      <c r="S655" s="39" t="s">
        <v>2</v>
      </c>
    </row>
    <row r="656" customFormat="false" ht="15" hidden="false" customHeight="false" outlineLevel="0" collapsed="false">
      <c r="A656" s="36" t="s">
        <v>184</v>
      </c>
      <c r="C656" s="48" t="n">
        <f aca="false">IF(F656=F655,C655,IF(F656=(F655+10),C655,(C655+10)))</f>
        <v>1300</v>
      </c>
      <c r="D656" s="38" t="s">
        <v>328</v>
      </c>
      <c r="E656" s="50" t="n">
        <f aca="false">IF(C655=C656,IF(AND(I656&lt;&gt;"M",I656&lt;&gt;"m-up"),E655+10,E655),10)</f>
        <v>30</v>
      </c>
      <c r="F656" s="39" t="n">
        <f aca="false">O656+(N656*60)+(M656*3600)</f>
        <v>73550</v>
      </c>
      <c r="G656" s="39" t="str">
        <f aca="false">CONCATENATE(J656,K656,L656)</f>
        <v>20171114</v>
      </c>
      <c r="H656" s="39" t="n">
        <v>9</v>
      </c>
      <c r="I656" s="39" t="s">
        <v>0</v>
      </c>
      <c r="J656" s="39" t="n">
        <v>2017</v>
      </c>
      <c r="K656" s="39" t="n">
        <v>11</v>
      </c>
      <c r="L656" s="39" t="n">
        <v>14</v>
      </c>
      <c r="M656" s="39" t="n">
        <v>20</v>
      </c>
      <c r="N656" s="39" t="n">
        <v>25</v>
      </c>
      <c r="O656" s="39" t="n">
        <v>50</v>
      </c>
      <c r="P656" s="39" t="n">
        <v>157</v>
      </c>
      <c r="Q656" s="39" t="n">
        <v>1</v>
      </c>
      <c r="R656" s="39" t="s">
        <v>1</v>
      </c>
      <c r="S656" s="39" t="s">
        <v>2</v>
      </c>
      <c r="U656" s="40" t="s">
        <v>329</v>
      </c>
    </row>
    <row r="657" customFormat="false" ht="15" hidden="false" customHeight="false" outlineLevel="0" collapsed="false">
      <c r="A657" s="36" t="s">
        <v>184</v>
      </c>
      <c r="C657" s="48" t="n">
        <f aca="false">IF(F657=F656,C656,IF(F657=(F656+10),C656,(C656+10)))</f>
        <v>1300</v>
      </c>
      <c r="D657" s="38" t="s">
        <v>328</v>
      </c>
      <c r="E657" s="50" t="n">
        <f aca="false">IF(C656=C657,IF(AND(I657&lt;&gt;"M",I657&lt;&gt;"m-up"),E656+10,E656),10)</f>
        <v>40</v>
      </c>
      <c r="F657" s="39" t="n">
        <f aca="false">O657+(N657*60)+(M657*3600)</f>
        <v>73550</v>
      </c>
      <c r="G657" s="39" t="str">
        <f aca="false">CONCATENATE(J657,K657,L657)</f>
        <v>20171114</v>
      </c>
      <c r="H657" s="39" t="n">
        <v>929</v>
      </c>
      <c r="I657" s="39" t="s">
        <v>0</v>
      </c>
      <c r="J657" s="39" t="n">
        <v>2017</v>
      </c>
      <c r="K657" s="39" t="n">
        <v>11</v>
      </c>
      <c r="L657" s="39" t="n">
        <v>14</v>
      </c>
      <c r="M657" s="39" t="n">
        <v>20</v>
      </c>
      <c r="N657" s="39" t="n">
        <v>25</v>
      </c>
      <c r="O657" s="39" t="n">
        <v>50</v>
      </c>
      <c r="P657" s="39" t="n">
        <v>223</v>
      </c>
      <c r="Q657" s="39" t="n">
        <v>1</v>
      </c>
      <c r="R657" s="39" t="s">
        <v>1</v>
      </c>
      <c r="S657" s="39" t="s">
        <v>43</v>
      </c>
    </row>
    <row r="658" customFormat="false" ht="15" hidden="false" customHeight="false" outlineLevel="0" collapsed="false">
      <c r="A658" s="36" t="s">
        <v>184</v>
      </c>
      <c r="C658" s="48" t="n">
        <f aca="false">IF(F658=F657,C657,IF(F658=(F657+10),C657,(C657+10)))</f>
        <v>1300</v>
      </c>
      <c r="D658" s="38" t="s">
        <v>328</v>
      </c>
      <c r="E658" s="50" t="n">
        <f aca="false">IF(C657=C658,IF(AND(I658&lt;&gt;"M",I658&lt;&gt;"m-up"),E657+10,E657),10)</f>
        <v>40</v>
      </c>
      <c r="F658" s="39" t="n">
        <f aca="false">O658+(N658*60)+(M658*3600)</f>
        <v>73550</v>
      </c>
      <c r="G658" s="39" t="str">
        <f aca="false">CONCATENATE(J658,K658,L658)</f>
        <v>20171114</v>
      </c>
      <c r="H658" s="39" t="n">
        <v>0</v>
      </c>
      <c r="I658" s="39" t="s">
        <v>4</v>
      </c>
      <c r="J658" s="39" t="n">
        <v>2017</v>
      </c>
      <c r="K658" s="39" t="n">
        <v>11</v>
      </c>
      <c r="L658" s="39" t="n">
        <v>14</v>
      </c>
      <c r="M658" s="39" t="n">
        <v>20</v>
      </c>
      <c r="N658" s="39" t="n">
        <v>25</v>
      </c>
      <c r="O658" s="39" t="n">
        <v>50</v>
      </c>
      <c r="P658" s="39" t="n">
        <v>226</v>
      </c>
      <c r="Q658" s="39" t="n">
        <v>1</v>
      </c>
      <c r="R658" s="39" t="s">
        <v>1</v>
      </c>
      <c r="S658" s="39" t="s">
        <v>43</v>
      </c>
      <c r="U658" s="40" t="s">
        <v>53</v>
      </c>
    </row>
    <row r="659" customFormat="false" ht="15" hidden="false" customHeight="false" outlineLevel="0" collapsed="false">
      <c r="A659" s="36" t="s">
        <v>184</v>
      </c>
      <c r="C659" s="48" t="n">
        <f aca="false">IF(F659=F658,C658,IF(F659=(F658+10),C658,(C658+10)))</f>
        <v>1310</v>
      </c>
      <c r="D659" s="38" t="s">
        <v>328</v>
      </c>
      <c r="E659" s="50" t="n">
        <f aca="false">IF(C658=C659,IF(AND(I659&lt;&gt;"M",I659&lt;&gt;"m-up"),E658+10,E658),10)</f>
        <v>10</v>
      </c>
      <c r="F659" s="39" t="n">
        <f aca="false">O659+(N659*60)+(M659*3600)</f>
        <v>73551</v>
      </c>
      <c r="G659" s="39" t="str">
        <f aca="false">CONCATENATE(J659,K659,L659)</f>
        <v>20171114</v>
      </c>
      <c r="H659" s="39" t="n">
        <v>0</v>
      </c>
      <c r="I659" s="39" t="s">
        <v>4</v>
      </c>
      <c r="J659" s="39" t="n">
        <v>2017</v>
      </c>
      <c r="K659" s="39" t="n">
        <v>11</v>
      </c>
      <c r="L659" s="39" t="n">
        <v>14</v>
      </c>
      <c r="M659" s="39" t="n">
        <v>20</v>
      </c>
      <c r="N659" s="39" t="n">
        <v>25</v>
      </c>
      <c r="O659" s="39" t="n">
        <v>51</v>
      </c>
      <c r="P659" s="39" t="n">
        <v>18</v>
      </c>
      <c r="Q659" s="39" t="n">
        <v>1</v>
      </c>
      <c r="R659" s="39" t="s">
        <v>1</v>
      </c>
      <c r="S659" s="39" t="s">
        <v>43</v>
      </c>
    </row>
    <row r="660" customFormat="false" ht="15" hidden="false" customHeight="false" outlineLevel="0" collapsed="false">
      <c r="A660" s="36" t="s">
        <v>184</v>
      </c>
      <c r="C660" s="48" t="n">
        <f aca="false">IF(F660=F659,C659,IF(F660=(F659+10),C659,(C659+10)))</f>
        <v>1310</v>
      </c>
      <c r="D660" s="38" t="s">
        <v>328</v>
      </c>
      <c r="E660" s="50" t="n">
        <f aca="false">IF(C659=C660,IF(AND(I660&lt;&gt;"M",I660&lt;&gt;"m-up"),E659+10,E659),10)</f>
        <v>10</v>
      </c>
      <c r="F660" s="39" t="n">
        <f aca="false">O660+(N660*60)+(M660*3600)</f>
        <v>73551</v>
      </c>
      <c r="G660" s="39" t="str">
        <f aca="false">CONCATENATE(J660,K660,L660)</f>
        <v>20171114</v>
      </c>
      <c r="H660" s="39" t="n">
        <v>0</v>
      </c>
      <c r="I660" s="39" t="s">
        <v>4</v>
      </c>
      <c r="J660" s="39" t="n">
        <v>2017</v>
      </c>
      <c r="K660" s="39" t="n">
        <v>11</v>
      </c>
      <c r="L660" s="39" t="n">
        <v>14</v>
      </c>
      <c r="M660" s="39" t="n">
        <v>20</v>
      </c>
      <c r="N660" s="39" t="n">
        <v>25</v>
      </c>
      <c r="O660" s="39" t="n">
        <v>51</v>
      </c>
      <c r="P660" s="39" t="n">
        <v>31</v>
      </c>
      <c r="Q660" s="39" t="n">
        <v>1</v>
      </c>
      <c r="R660" s="39" t="s">
        <v>1</v>
      </c>
      <c r="S660" s="39" t="s">
        <v>43</v>
      </c>
    </row>
    <row r="661" customFormat="false" ht="15" hidden="false" customHeight="false" outlineLevel="0" collapsed="false">
      <c r="A661" s="36" t="s">
        <v>184</v>
      </c>
      <c r="C661" s="48" t="n">
        <f aca="false">IF(F661=F660,C660,IF(F661=(F660+10),C660,(C660+10)))</f>
        <v>1310</v>
      </c>
      <c r="D661" s="38" t="s">
        <v>328</v>
      </c>
      <c r="E661" s="50" t="n">
        <f aca="false">IF(C660=C661,IF(AND(I661&lt;&gt;"M",I661&lt;&gt;"m-up"),E660+10,E660),10)</f>
        <v>10</v>
      </c>
      <c r="F661" s="39" t="n">
        <f aca="false">O661+(N661*60)+(M661*3600)</f>
        <v>73551</v>
      </c>
      <c r="G661" s="39" t="str">
        <f aca="false">CONCATENATE(J661,K661,L661)</f>
        <v>20171114</v>
      </c>
      <c r="H661" s="39" t="n">
        <v>0</v>
      </c>
      <c r="I661" s="39" t="s">
        <v>4</v>
      </c>
      <c r="J661" s="39" t="n">
        <v>2017</v>
      </c>
      <c r="K661" s="39" t="n">
        <v>11</v>
      </c>
      <c r="L661" s="39" t="n">
        <v>14</v>
      </c>
      <c r="M661" s="39" t="n">
        <v>20</v>
      </c>
      <c r="N661" s="39" t="n">
        <v>25</v>
      </c>
      <c r="O661" s="39" t="n">
        <v>51</v>
      </c>
      <c r="P661" s="39" t="n">
        <v>37</v>
      </c>
      <c r="Q661" s="39" t="n">
        <v>1</v>
      </c>
      <c r="R661" s="39" t="s">
        <v>1</v>
      </c>
      <c r="S661" s="39" t="s">
        <v>43</v>
      </c>
      <c r="U661" s="40" t="s">
        <v>54</v>
      </c>
    </row>
    <row r="662" customFormat="false" ht="15" hidden="false" customHeight="false" outlineLevel="0" collapsed="false">
      <c r="A662" s="36" t="s">
        <v>184</v>
      </c>
      <c r="C662" s="48" t="n">
        <f aca="false">IF(F662=F661,C661,IF(F662=(F661+10),C661,(C661+10)))</f>
        <v>1320</v>
      </c>
      <c r="D662" s="79" t="s">
        <v>330</v>
      </c>
      <c r="E662" s="50" t="n">
        <f aca="false">IF(C661=C662,IF(AND(I662&lt;&gt;"M",I662&lt;&gt;"m-up"),E661+10,E661),10)</f>
        <v>10</v>
      </c>
      <c r="F662" s="52" t="n">
        <f aca="false">O662+(N662*60)+(M662*3600)</f>
        <v>73655</v>
      </c>
      <c r="G662" s="52" t="str">
        <f aca="false">CONCATENATE(J662,K662,L662)</f>
        <v>20171114</v>
      </c>
      <c r="H662" s="52" t="n">
        <v>9</v>
      </c>
      <c r="I662" s="52" t="s">
        <v>0</v>
      </c>
      <c r="J662" s="52" t="n">
        <v>2017</v>
      </c>
      <c r="K662" s="52" t="n">
        <v>11</v>
      </c>
      <c r="L662" s="52" t="n">
        <v>14</v>
      </c>
      <c r="M662" s="52" t="n">
        <v>20</v>
      </c>
      <c r="N662" s="52" t="n">
        <v>27</v>
      </c>
      <c r="O662" s="52" t="n">
        <v>35</v>
      </c>
      <c r="P662" s="52" t="n">
        <v>868</v>
      </c>
      <c r="Q662" s="52" t="n">
        <v>1</v>
      </c>
      <c r="R662" s="52" t="s">
        <v>1</v>
      </c>
      <c r="S662" s="52" t="s">
        <v>2</v>
      </c>
      <c r="T662" s="52"/>
      <c r="U662" s="53"/>
    </row>
    <row r="663" customFormat="false" ht="15" hidden="false" customHeight="false" outlineLevel="0" collapsed="false">
      <c r="A663" s="36" t="s">
        <v>184</v>
      </c>
      <c r="C663" s="48" t="n">
        <f aca="false">IF(F663=F662,C662,IF(F663=(F662+10),C662,(C662+10)))</f>
        <v>1320</v>
      </c>
      <c r="D663" s="38" t="s">
        <v>330</v>
      </c>
      <c r="E663" s="50" t="n">
        <f aca="false">IF(C662=C663,IF(AND(I663&lt;&gt;"M",I663&lt;&gt;"m-up"),E662+10,E662),10)</f>
        <v>20</v>
      </c>
      <c r="F663" s="39" t="n">
        <f aca="false">O663+(N663*60)+(M663*3600)</f>
        <v>73655</v>
      </c>
      <c r="G663" s="39" t="str">
        <f aca="false">CONCATENATE(J663,K663,L663)</f>
        <v>20171114</v>
      </c>
      <c r="H663" s="39" t="n">
        <v>0</v>
      </c>
      <c r="I663" s="39" t="s">
        <v>16</v>
      </c>
      <c r="J663" s="39" t="n">
        <v>2017</v>
      </c>
      <c r="K663" s="39" t="n">
        <v>11</v>
      </c>
      <c r="L663" s="39" t="n">
        <v>14</v>
      </c>
      <c r="M663" s="39" t="n">
        <v>20</v>
      </c>
      <c r="N663" s="39" t="n">
        <v>27</v>
      </c>
      <c r="O663" s="39" t="n">
        <v>35</v>
      </c>
      <c r="P663" s="39" t="n">
        <v>884</v>
      </c>
      <c r="R663" s="39" t="s">
        <v>1</v>
      </c>
      <c r="S663" s="39" t="s">
        <v>2</v>
      </c>
    </row>
    <row r="664" customFormat="false" ht="15" hidden="false" customHeight="false" outlineLevel="0" collapsed="false">
      <c r="A664" s="36" t="s">
        <v>184</v>
      </c>
      <c r="C664" s="48" t="n">
        <f aca="false">IF(F664=F663,C663,IF(F664=(F663+10),C663,(C663+10)))</f>
        <v>1320</v>
      </c>
      <c r="D664" s="38" t="s">
        <v>330</v>
      </c>
      <c r="E664" s="50" t="n">
        <f aca="false">IF(C663=C664,IF(AND(I664&lt;&gt;"M",I664&lt;&gt;"m-up"),E663+10,E663),10)</f>
        <v>30</v>
      </c>
      <c r="F664" s="39" t="n">
        <f aca="false">O664+(N664*60)+(M664*3600)</f>
        <v>73655</v>
      </c>
      <c r="G664" s="39" t="str">
        <f aca="false">CONCATENATE(J664,K664,L664)</f>
        <v>20171114</v>
      </c>
      <c r="H664" s="39" t="n">
        <v>6</v>
      </c>
      <c r="I664" s="39" t="s">
        <v>0</v>
      </c>
      <c r="J664" s="39" t="n">
        <v>2017</v>
      </c>
      <c r="K664" s="39" t="n">
        <v>11</v>
      </c>
      <c r="L664" s="39" t="n">
        <v>14</v>
      </c>
      <c r="M664" s="39" t="n">
        <v>20</v>
      </c>
      <c r="N664" s="39" t="n">
        <v>27</v>
      </c>
      <c r="O664" s="39" t="n">
        <v>35</v>
      </c>
      <c r="P664" s="39" t="n">
        <v>923</v>
      </c>
      <c r="Q664" s="39" t="n">
        <v>1</v>
      </c>
      <c r="R664" s="39" t="s">
        <v>1</v>
      </c>
      <c r="S664" s="39" t="s">
        <v>2</v>
      </c>
    </row>
    <row r="665" customFormat="false" ht="15" hidden="false" customHeight="false" outlineLevel="0" collapsed="false">
      <c r="A665" s="36" t="s">
        <v>184</v>
      </c>
      <c r="C665" s="48" t="n">
        <f aca="false">IF(F665=F664,C664,IF(F665=(F664+10),C664,(C664+10)))</f>
        <v>1320</v>
      </c>
      <c r="D665" s="38" t="s">
        <v>330</v>
      </c>
      <c r="E665" s="50" t="n">
        <f aca="false">IF(C664=C665,IF(AND(I665&lt;&gt;"M",I665&lt;&gt;"m-up"),E664+10,E664),10)</f>
        <v>40</v>
      </c>
      <c r="F665" s="39" t="n">
        <f aca="false">O665+(N665*60)+(M665*3600)</f>
        <v>73655</v>
      </c>
      <c r="G665" s="39" t="str">
        <f aca="false">CONCATENATE(J665,K665,L665)</f>
        <v>20171114</v>
      </c>
      <c r="H665" s="39" t="n">
        <v>5</v>
      </c>
      <c r="I665" s="39" t="s">
        <v>0</v>
      </c>
      <c r="J665" s="39" t="n">
        <v>2017</v>
      </c>
      <c r="K665" s="39" t="n">
        <v>11</v>
      </c>
      <c r="L665" s="39" t="n">
        <v>14</v>
      </c>
      <c r="M665" s="39" t="n">
        <v>20</v>
      </c>
      <c r="N665" s="39" t="n">
        <v>27</v>
      </c>
      <c r="O665" s="39" t="n">
        <v>35</v>
      </c>
      <c r="P665" s="39" t="n">
        <v>952</v>
      </c>
      <c r="Q665" s="39" t="n">
        <v>1</v>
      </c>
      <c r="R665" s="39" t="s">
        <v>1</v>
      </c>
      <c r="S665" s="39" t="s">
        <v>2</v>
      </c>
    </row>
    <row r="666" customFormat="false" ht="15" hidden="false" customHeight="false" outlineLevel="0" collapsed="false">
      <c r="A666" s="36" t="s">
        <v>184</v>
      </c>
      <c r="C666" s="48" t="n">
        <f aca="false">IF(F666=F665,C665,IF(F666=(F665+10),C665,(C665+10)))</f>
        <v>1320</v>
      </c>
      <c r="D666" s="38" t="s">
        <v>330</v>
      </c>
      <c r="E666" s="50" t="n">
        <f aca="false">IF(C665=C666,IF(AND(I666&lt;&gt;"M",I666&lt;&gt;"m-up"),E665+10,E665),10)</f>
        <v>50</v>
      </c>
      <c r="F666" s="39" t="n">
        <f aca="false">O666+(N666*60)+(M666*3600)</f>
        <v>73655</v>
      </c>
      <c r="G666" s="39" t="str">
        <f aca="false">CONCATENATE(J666,K666,L666)</f>
        <v>20171114</v>
      </c>
      <c r="H666" s="39" t="n">
        <v>6</v>
      </c>
      <c r="I666" s="39" t="s">
        <v>0</v>
      </c>
      <c r="J666" s="39" t="n">
        <v>2017</v>
      </c>
      <c r="K666" s="39" t="n">
        <v>11</v>
      </c>
      <c r="L666" s="39" t="n">
        <v>14</v>
      </c>
      <c r="M666" s="39" t="n">
        <v>20</v>
      </c>
      <c r="N666" s="39" t="n">
        <v>27</v>
      </c>
      <c r="O666" s="39" t="n">
        <v>35</v>
      </c>
      <c r="P666" s="39" t="n">
        <v>978</v>
      </c>
      <c r="Q666" s="39" t="n">
        <v>1</v>
      </c>
      <c r="R666" s="39" t="s">
        <v>1</v>
      </c>
      <c r="S666" s="39" t="s">
        <v>2</v>
      </c>
    </row>
    <row r="667" customFormat="false" ht="15" hidden="false" customHeight="false" outlineLevel="0" collapsed="false">
      <c r="A667" s="36" t="s">
        <v>184</v>
      </c>
      <c r="C667" s="48" t="n">
        <f aca="false">IF(F667=F666,C666,IF(F667=(F666+10),C666,(C666+10)))</f>
        <v>1330</v>
      </c>
      <c r="D667" s="38" t="s">
        <v>330</v>
      </c>
      <c r="E667" s="50" t="n">
        <f aca="false">IF(C666=C667,IF(AND(I667&lt;&gt;"M",I667&lt;&gt;"m-up"),E666+10,E666),10)</f>
        <v>10</v>
      </c>
      <c r="F667" s="39" t="n">
        <f aca="false">O667+(N667*60)+(M667*3600)</f>
        <v>73656</v>
      </c>
      <c r="G667" s="39" t="str">
        <f aca="false">CONCATENATE(J667,K667,L667)</f>
        <v>20171114</v>
      </c>
      <c r="H667" s="39" t="n">
        <v>6</v>
      </c>
      <c r="I667" s="39" t="s">
        <v>0</v>
      </c>
      <c r="J667" s="39" t="n">
        <v>2017</v>
      </c>
      <c r="K667" s="39" t="n">
        <v>11</v>
      </c>
      <c r="L667" s="39" t="n">
        <v>14</v>
      </c>
      <c r="M667" s="39" t="n">
        <v>20</v>
      </c>
      <c r="N667" s="39" t="n">
        <v>27</v>
      </c>
      <c r="O667" s="39" t="n">
        <v>36</v>
      </c>
      <c r="P667" s="39" t="n">
        <v>1</v>
      </c>
      <c r="Q667" s="39" t="n">
        <v>1</v>
      </c>
      <c r="R667" s="39" t="s">
        <v>1</v>
      </c>
      <c r="S667" s="39" t="s">
        <v>2</v>
      </c>
    </row>
    <row r="668" customFormat="false" ht="15" hidden="false" customHeight="false" outlineLevel="0" collapsed="false">
      <c r="A668" s="36" t="s">
        <v>184</v>
      </c>
      <c r="C668" s="48" t="n">
        <f aca="false">IF(F668=F667,C667,IF(F668=(F667+10),C667,(C667+10)))</f>
        <v>1330</v>
      </c>
      <c r="D668" s="38" t="s">
        <v>330</v>
      </c>
      <c r="E668" s="50" t="n">
        <f aca="false">IF(C667=C668,IF(AND(I668&lt;&gt;"M",I668&lt;&gt;"m-up"),E667+10,E667),10)</f>
        <v>20</v>
      </c>
      <c r="F668" s="39" t="n">
        <f aca="false">O668+(N668*60)+(M668*3600)</f>
        <v>73656</v>
      </c>
      <c r="G668" s="39" t="str">
        <f aca="false">CONCATENATE(J668,K668,L668)</f>
        <v>20171114</v>
      </c>
      <c r="H668" s="39" t="n">
        <v>236</v>
      </c>
      <c r="I668" s="39" t="s">
        <v>0</v>
      </c>
      <c r="J668" s="39" t="n">
        <v>2017</v>
      </c>
      <c r="K668" s="39" t="n">
        <v>11</v>
      </c>
      <c r="L668" s="39" t="n">
        <v>14</v>
      </c>
      <c r="M668" s="39" t="n">
        <v>20</v>
      </c>
      <c r="N668" s="39" t="n">
        <v>27</v>
      </c>
      <c r="O668" s="39" t="n">
        <v>36</v>
      </c>
      <c r="P668" s="39" t="n">
        <v>21</v>
      </c>
      <c r="Q668" s="39" t="n">
        <v>1</v>
      </c>
      <c r="R668" s="39" t="s">
        <v>1</v>
      </c>
      <c r="S668" s="39" t="s">
        <v>2</v>
      </c>
    </row>
    <row r="669" customFormat="false" ht="15" hidden="false" customHeight="false" outlineLevel="0" collapsed="false">
      <c r="A669" s="36" t="s">
        <v>184</v>
      </c>
      <c r="C669" s="48" t="n">
        <f aca="false">IF(F669=F668,C668,IF(F669=(F668+10),C668,(C668+10)))</f>
        <v>1330</v>
      </c>
      <c r="D669" s="38" t="s">
        <v>330</v>
      </c>
      <c r="E669" s="50" t="n">
        <f aca="false">IF(C668=C669,IF(AND(I669&lt;&gt;"M",I669&lt;&gt;"m-up"),E668+10,E668),10)</f>
        <v>30</v>
      </c>
      <c r="F669" s="39" t="n">
        <f aca="false">O669+(N669*60)+(M669*3600)</f>
        <v>73656</v>
      </c>
      <c r="G669" s="39" t="str">
        <f aca="false">CONCATENATE(J669,K669,L669)</f>
        <v>20171114</v>
      </c>
      <c r="H669" s="39" t="n">
        <v>26</v>
      </c>
      <c r="I669" s="39" t="s">
        <v>0</v>
      </c>
      <c r="J669" s="39" t="n">
        <v>2017</v>
      </c>
      <c r="K669" s="39" t="n">
        <v>11</v>
      </c>
      <c r="L669" s="39" t="n">
        <v>14</v>
      </c>
      <c r="M669" s="39" t="n">
        <v>20</v>
      </c>
      <c r="N669" s="39" t="n">
        <v>27</v>
      </c>
      <c r="O669" s="39" t="n">
        <v>36</v>
      </c>
      <c r="P669" s="39" t="n">
        <v>279</v>
      </c>
      <c r="Q669" s="39" t="n">
        <v>1</v>
      </c>
      <c r="R669" s="39" t="s">
        <v>1</v>
      </c>
      <c r="S669" s="39" t="s">
        <v>2</v>
      </c>
    </row>
    <row r="670" customFormat="false" ht="15" hidden="false" customHeight="false" outlineLevel="0" collapsed="false">
      <c r="A670" s="36" t="s">
        <v>184</v>
      </c>
      <c r="C670" s="48" t="n">
        <f aca="false">IF(F670=F669,C669,IF(F670=(F669+10),C669,(C669+10)))</f>
        <v>1330</v>
      </c>
      <c r="D670" s="38" t="s">
        <v>330</v>
      </c>
      <c r="E670" s="50" t="n">
        <f aca="false">IF(C669=C670,IF(AND(I670&lt;&gt;"M",I670&lt;&gt;"m-up"),E669+10,E669),10)</f>
        <v>40</v>
      </c>
      <c r="F670" s="39" t="n">
        <f aca="false">O670+(N670*60)+(M670*3600)</f>
        <v>73656</v>
      </c>
      <c r="G670" s="39" t="str">
        <f aca="false">CONCATENATE(J670,K670,L670)</f>
        <v>20171114</v>
      </c>
      <c r="H670" s="39" t="n">
        <v>165</v>
      </c>
      <c r="I670" s="39" t="s">
        <v>0</v>
      </c>
      <c r="J670" s="39" t="n">
        <v>2017</v>
      </c>
      <c r="K670" s="39" t="n">
        <v>11</v>
      </c>
      <c r="L670" s="39" t="n">
        <v>14</v>
      </c>
      <c r="M670" s="39" t="n">
        <v>20</v>
      </c>
      <c r="N670" s="39" t="n">
        <v>27</v>
      </c>
      <c r="O670" s="39" t="n">
        <v>36</v>
      </c>
      <c r="P670" s="39" t="n">
        <v>328</v>
      </c>
      <c r="Q670" s="39" t="n">
        <v>1</v>
      </c>
      <c r="R670" s="39" t="s">
        <v>1</v>
      </c>
      <c r="S670" s="39" t="s">
        <v>2</v>
      </c>
      <c r="U670" s="40" t="s">
        <v>15</v>
      </c>
    </row>
    <row r="671" customFormat="false" ht="15" hidden="false" customHeight="false" outlineLevel="0" collapsed="false">
      <c r="A671" s="36" t="s">
        <v>184</v>
      </c>
      <c r="C671" s="48" t="n">
        <f aca="false">IF(F671=F670,C670,IF(F671=(F670+10),C670,(C670+10)))</f>
        <v>1330</v>
      </c>
      <c r="D671" s="38" t="s">
        <v>330</v>
      </c>
      <c r="E671" s="50" t="n">
        <f aca="false">IF(C670=C671,IF(AND(I671&lt;&gt;"M",I671&lt;&gt;"m-up"),E670+10,E670),10)</f>
        <v>40</v>
      </c>
      <c r="F671" s="39" t="n">
        <f aca="false">O671+(N671*60)+(M671*3600)</f>
        <v>73656</v>
      </c>
      <c r="G671" s="39" t="str">
        <f aca="false">CONCATENATE(J671,K671,L671)</f>
        <v>20171114</v>
      </c>
      <c r="H671" s="39" t="n">
        <v>0</v>
      </c>
      <c r="I671" s="39" t="s">
        <v>4</v>
      </c>
      <c r="J671" s="39" t="n">
        <v>2017</v>
      </c>
      <c r="K671" s="39" t="n">
        <v>11</v>
      </c>
      <c r="L671" s="39" t="n">
        <v>14</v>
      </c>
      <c r="M671" s="39" t="n">
        <v>20</v>
      </c>
      <c r="N671" s="39" t="n">
        <v>27</v>
      </c>
      <c r="O671" s="39" t="n">
        <v>36</v>
      </c>
      <c r="P671" s="39" t="n">
        <v>331</v>
      </c>
      <c r="Q671" s="39" t="n">
        <v>1</v>
      </c>
      <c r="R671" s="39" t="s">
        <v>1</v>
      </c>
      <c r="S671" s="39" t="s">
        <v>2</v>
      </c>
    </row>
    <row r="672" customFormat="false" ht="15" hidden="false" customHeight="false" outlineLevel="0" collapsed="false">
      <c r="A672" s="36" t="s">
        <v>184</v>
      </c>
      <c r="C672" s="48" t="n">
        <f aca="false">IF(F672=F671,C671,IF(F672=(F671+10),C671,(C671+10)))</f>
        <v>1330</v>
      </c>
      <c r="D672" s="38" t="s">
        <v>330</v>
      </c>
      <c r="E672" s="50" t="n">
        <f aca="false">IF(C671=C672,IF(AND(I672&lt;&gt;"M",I672&lt;&gt;"m-up"),E671+10,E671),10)</f>
        <v>40</v>
      </c>
      <c r="F672" s="39" t="n">
        <f aca="false">O672+(N672*60)+(M672*3600)</f>
        <v>73656</v>
      </c>
      <c r="G672" s="39" t="str">
        <f aca="false">CONCATENATE(J672,K672,L672)</f>
        <v>20171114</v>
      </c>
      <c r="H672" s="39" t="n">
        <v>0</v>
      </c>
      <c r="I672" s="39" t="s">
        <v>4</v>
      </c>
      <c r="J672" s="39" t="n">
        <v>2017</v>
      </c>
      <c r="K672" s="39" t="n">
        <v>11</v>
      </c>
      <c r="L672" s="39" t="n">
        <v>14</v>
      </c>
      <c r="M672" s="39" t="n">
        <v>20</v>
      </c>
      <c r="N672" s="39" t="n">
        <v>27</v>
      </c>
      <c r="O672" s="39" t="n">
        <v>36</v>
      </c>
      <c r="P672" s="39" t="n">
        <v>466</v>
      </c>
      <c r="Q672" s="39" t="n">
        <v>1</v>
      </c>
      <c r="R672" s="39" t="s">
        <v>1</v>
      </c>
      <c r="S672" s="39" t="s">
        <v>2</v>
      </c>
    </row>
    <row r="673" customFormat="false" ht="15" hidden="false" customHeight="false" outlineLevel="0" collapsed="false">
      <c r="A673" s="36" t="s">
        <v>184</v>
      </c>
      <c r="C673" s="48" t="n">
        <f aca="false">IF(F673=F672,C672,IF(F673=(F672+10),C672,(C672+10)))</f>
        <v>1330</v>
      </c>
      <c r="D673" s="38" t="s">
        <v>330</v>
      </c>
      <c r="E673" s="50" t="n">
        <f aca="false">IF(C672=C673,IF(AND(I673&lt;&gt;"M",I673&lt;&gt;"m-up"),E672+10,E672),10)</f>
        <v>40</v>
      </c>
      <c r="F673" s="39" t="n">
        <f aca="false">O673+(N673*60)+(M673*3600)</f>
        <v>73656</v>
      </c>
      <c r="G673" s="39" t="str">
        <f aca="false">CONCATENATE(J673,K673,L673)</f>
        <v>20171114</v>
      </c>
      <c r="H673" s="39" t="n">
        <v>0</v>
      </c>
      <c r="I673" s="39" t="s">
        <v>4</v>
      </c>
      <c r="J673" s="39" t="n">
        <v>2017</v>
      </c>
      <c r="K673" s="39" t="n">
        <v>11</v>
      </c>
      <c r="L673" s="39" t="n">
        <v>14</v>
      </c>
      <c r="M673" s="39" t="n">
        <v>20</v>
      </c>
      <c r="N673" s="39" t="n">
        <v>27</v>
      </c>
      <c r="O673" s="39" t="n">
        <v>36</v>
      </c>
      <c r="P673" s="39" t="n">
        <v>473</v>
      </c>
      <c r="Q673" s="39" t="n">
        <v>1</v>
      </c>
      <c r="R673" s="39" t="s">
        <v>1</v>
      </c>
      <c r="S673" s="39" t="s">
        <v>2</v>
      </c>
    </row>
    <row r="674" customFormat="false" ht="15" hidden="false" customHeight="false" outlineLevel="0" collapsed="false">
      <c r="A674" s="36" t="s">
        <v>184</v>
      </c>
      <c r="C674" s="48" t="n">
        <f aca="false">IF(F674=F673,C673,IF(F674=(F673+10),C673,(C673+10)))</f>
        <v>1330</v>
      </c>
      <c r="D674" s="38" t="s">
        <v>330</v>
      </c>
      <c r="E674" s="50" t="n">
        <f aca="false">IF(C673=C674,IF(AND(I674&lt;&gt;"M",I674&lt;&gt;"m-up"),E673+10,E673),10)</f>
        <v>50</v>
      </c>
      <c r="F674" s="39" t="n">
        <f aca="false">O674+(N674*60)+(M674*3600)</f>
        <v>73656</v>
      </c>
      <c r="G674" s="39" t="str">
        <f aca="false">CONCATENATE(J674,K674,L674)</f>
        <v>20171114</v>
      </c>
      <c r="H674" s="39" t="n">
        <v>205</v>
      </c>
      <c r="I674" s="39" t="s">
        <v>0</v>
      </c>
      <c r="J674" s="39" t="n">
        <v>2017</v>
      </c>
      <c r="K674" s="39" t="n">
        <v>11</v>
      </c>
      <c r="L674" s="39" t="n">
        <v>14</v>
      </c>
      <c r="M674" s="39" t="n">
        <v>20</v>
      </c>
      <c r="N674" s="39" t="n">
        <v>27</v>
      </c>
      <c r="O674" s="39" t="n">
        <v>36</v>
      </c>
      <c r="P674" s="39" t="n">
        <v>521</v>
      </c>
      <c r="Q674" s="39" t="n">
        <v>1</v>
      </c>
      <c r="R674" s="39" t="s">
        <v>1</v>
      </c>
      <c r="S674" s="39" t="s">
        <v>2</v>
      </c>
    </row>
    <row r="675" customFormat="false" ht="15" hidden="false" customHeight="false" outlineLevel="0" collapsed="false">
      <c r="A675" s="36" t="s">
        <v>184</v>
      </c>
      <c r="C675" s="48" t="n">
        <f aca="false">IF(F675=F674,C674,IF(F675=(F674+10),C674,(C674+10)))</f>
        <v>1330</v>
      </c>
      <c r="D675" s="38" t="s">
        <v>330</v>
      </c>
      <c r="E675" s="50" t="n">
        <f aca="false">IF(C674=C675,IF(AND(I675&lt;&gt;"M",I675&lt;&gt;"m-up"),E674+10,E674),10)</f>
        <v>50</v>
      </c>
      <c r="F675" s="39" t="n">
        <f aca="false">O675+(N675*60)+(M675*3600)</f>
        <v>73656</v>
      </c>
      <c r="G675" s="39" t="str">
        <f aca="false">CONCATENATE(J675,K675,L675)</f>
        <v>20171114</v>
      </c>
      <c r="H675" s="39" t="n">
        <v>0</v>
      </c>
      <c r="I675" s="39" t="s">
        <v>4</v>
      </c>
      <c r="J675" s="39" t="n">
        <v>2017</v>
      </c>
      <c r="K675" s="39" t="n">
        <v>11</v>
      </c>
      <c r="L675" s="39" t="n">
        <v>14</v>
      </c>
      <c r="M675" s="39" t="n">
        <v>20</v>
      </c>
      <c r="N675" s="39" t="n">
        <v>27</v>
      </c>
      <c r="O675" s="39" t="n">
        <v>36</v>
      </c>
      <c r="P675" s="39" t="n">
        <v>558</v>
      </c>
      <c r="Q675" s="39" t="n">
        <v>1</v>
      </c>
      <c r="R675" s="39" t="s">
        <v>1</v>
      </c>
      <c r="S675" s="39" t="s">
        <v>2</v>
      </c>
    </row>
    <row r="676" customFormat="false" ht="15" hidden="false" customHeight="false" outlineLevel="0" collapsed="false">
      <c r="A676" s="36" t="s">
        <v>184</v>
      </c>
      <c r="C676" s="48" t="n">
        <f aca="false">IF(F676=F675,C675,IF(F676=(F675+10),C675,(C675+10)))</f>
        <v>1330</v>
      </c>
      <c r="D676" s="38" t="s">
        <v>330</v>
      </c>
      <c r="E676" s="50" t="n">
        <f aca="false">IF(C675=C676,IF(AND(I676&lt;&gt;"M",I676&lt;&gt;"m-up"),E675+10,E675),10)</f>
        <v>50</v>
      </c>
      <c r="F676" s="39" t="n">
        <f aca="false">O676+(N676*60)+(M676*3600)</f>
        <v>73656</v>
      </c>
      <c r="G676" s="39" t="str">
        <f aca="false">CONCATENATE(J676,K676,L676)</f>
        <v>20171114</v>
      </c>
      <c r="H676" s="39" t="n">
        <v>0</v>
      </c>
      <c r="I676" s="39" t="s">
        <v>4</v>
      </c>
      <c r="J676" s="39" t="n">
        <v>2017</v>
      </c>
      <c r="K676" s="39" t="n">
        <v>11</v>
      </c>
      <c r="L676" s="39" t="n">
        <v>14</v>
      </c>
      <c r="M676" s="39" t="n">
        <v>20</v>
      </c>
      <c r="N676" s="39" t="n">
        <v>27</v>
      </c>
      <c r="O676" s="39" t="n">
        <v>36</v>
      </c>
      <c r="P676" s="39" t="n">
        <v>562</v>
      </c>
      <c r="Q676" s="39" t="n">
        <v>1</v>
      </c>
      <c r="R676" s="39" t="s">
        <v>1</v>
      </c>
      <c r="S676" s="39" t="s">
        <v>2</v>
      </c>
    </row>
    <row r="677" customFormat="false" ht="15" hidden="false" customHeight="false" outlineLevel="0" collapsed="false">
      <c r="A677" s="36" t="s">
        <v>184</v>
      </c>
      <c r="C677" s="48" t="n">
        <f aca="false">IF(F677=F676,C676,IF(F677=(F676+10),C676,(C676+10)))</f>
        <v>1330</v>
      </c>
      <c r="D677" s="38" t="s">
        <v>330</v>
      </c>
      <c r="E677" s="50" t="n">
        <f aca="false">IF(C676=C677,IF(AND(I677&lt;&gt;"M",I677&lt;&gt;"m-up"),E676+10,E676),10)</f>
        <v>50</v>
      </c>
      <c r="F677" s="39" t="n">
        <f aca="false">O677+(N677*60)+(M677*3600)</f>
        <v>73656</v>
      </c>
      <c r="G677" s="39" t="str">
        <f aca="false">CONCATENATE(J677,K677,L677)</f>
        <v>20171114</v>
      </c>
      <c r="H677" s="39" t="n">
        <v>0</v>
      </c>
      <c r="I677" s="39" t="s">
        <v>4</v>
      </c>
      <c r="J677" s="39" t="n">
        <v>2017</v>
      </c>
      <c r="K677" s="39" t="n">
        <v>11</v>
      </c>
      <c r="L677" s="39" t="n">
        <v>14</v>
      </c>
      <c r="M677" s="39" t="n">
        <v>20</v>
      </c>
      <c r="N677" s="39" t="n">
        <v>27</v>
      </c>
      <c r="O677" s="39" t="n">
        <v>36</v>
      </c>
      <c r="P677" s="39" t="n">
        <v>566</v>
      </c>
      <c r="Q677" s="39" t="n">
        <v>1</v>
      </c>
      <c r="R677" s="39" t="s">
        <v>1</v>
      </c>
      <c r="S677" s="39" t="s">
        <v>2</v>
      </c>
    </row>
    <row r="678" customFormat="false" ht="15" hidden="false" customHeight="false" outlineLevel="0" collapsed="false">
      <c r="A678" s="36" t="s">
        <v>184</v>
      </c>
      <c r="C678" s="48" t="n">
        <f aca="false">IF(F678=F677,C677,IF(F678=(F677+10),C677,(C677+10)))</f>
        <v>1330</v>
      </c>
      <c r="D678" s="38" t="s">
        <v>330</v>
      </c>
      <c r="E678" s="50" t="n">
        <f aca="false">IF(C677=C678,IF(AND(I678&lt;&gt;"M",I678&lt;&gt;"m-up"),E677+10,E677),10)</f>
        <v>50</v>
      </c>
      <c r="F678" s="39" t="n">
        <f aca="false">O678+(N678*60)+(M678*3600)</f>
        <v>73656</v>
      </c>
      <c r="G678" s="39" t="str">
        <f aca="false">CONCATENATE(J678,K678,L678)</f>
        <v>20171114</v>
      </c>
      <c r="H678" s="39" t="n">
        <v>0</v>
      </c>
      <c r="I678" s="39" t="s">
        <v>4</v>
      </c>
      <c r="J678" s="39" t="n">
        <v>2017</v>
      </c>
      <c r="K678" s="39" t="n">
        <v>11</v>
      </c>
      <c r="L678" s="39" t="n">
        <v>14</v>
      </c>
      <c r="M678" s="39" t="n">
        <v>20</v>
      </c>
      <c r="N678" s="39" t="n">
        <v>27</v>
      </c>
      <c r="O678" s="39" t="n">
        <v>36</v>
      </c>
      <c r="P678" s="39" t="n">
        <v>572</v>
      </c>
      <c r="Q678" s="39" t="n">
        <v>1</v>
      </c>
      <c r="R678" s="39" t="s">
        <v>1</v>
      </c>
      <c r="S678" s="39" t="s">
        <v>2</v>
      </c>
    </row>
    <row r="679" customFormat="false" ht="15" hidden="false" customHeight="false" outlineLevel="0" collapsed="false">
      <c r="A679" s="36" t="s">
        <v>184</v>
      </c>
      <c r="C679" s="48" t="n">
        <f aca="false">IF(F679=F678,C678,IF(F679=(F678+10),C678,(C678+10)))</f>
        <v>1330</v>
      </c>
      <c r="D679" s="38" t="s">
        <v>330</v>
      </c>
      <c r="E679" s="50" t="n">
        <f aca="false">IF(C678=C679,IF(AND(I679&lt;&gt;"M",I679&lt;&gt;"m-up"),E678+10,E678),10)</f>
        <v>60</v>
      </c>
      <c r="F679" s="39" t="n">
        <f aca="false">O679+(N679*60)+(M679*3600)</f>
        <v>73656</v>
      </c>
      <c r="G679" s="39" t="str">
        <f aca="false">CONCATENATE(J679,K679,L679)</f>
        <v>20171114</v>
      </c>
      <c r="H679" s="39" t="n">
        <v>101</v>
      </c>
      <c r="I679" s="39" t="s">
        <v>0</v>
      </c>
      <c r="J679" s="39" t="n">
        <v>2017</v>
      </c>
      <c r="K679" s="39" t="n">
        <v>11</v>
      </c>
      <c r="L679" s="39" t="n">
        <v>14</v>
      </c>
      <c r="M679" s="39" t="n">
        <v>20</v>
      </c>
      <c r="N679" s="39" t="n">
        <v>27</v>
      </c>
      <c r="O679" s="39" t="n">
        <v>36</v>
      </c>
      <c r="P679" s="39" t="n">
        <v>762</v>
      </c>
      <c r="Q679" s="39" t="n">
        <v>1</v>
      </c>
      <c r="R679" s="39" t="s">
        <v>1</v>
      </c>
      <c r="S679" s="39" t="s">
        <v>2</v>
      </c>
    </row>
    <row r="680" customFormat="false" ht="15" hidden="false" customHeight="false" outlineLevel="0" collapsed="false">
      <c r="A680" s="36" t="s">
        <v>184</v>
      </c>
      <c r="C680" s="48" t="n">
        <f aca="false">IF(F680=F679,C679,IF(F680=(F679+10),C679,(C679+10)))</f>
        <v>1330</v>
      </c>
      <c r="D680" s="38" t="s">
        <v>330</v>
      </c>
      <c r="E680" s="50" t="n">
        <f aca="false">IF(C679=C680,IF(AND(I680&lt;&gt;"M",I680&lt;&gt;"m-up"),E679+10,E679),10)</f>
        <v>60</v>
      </c>
      <c r="F680" s="39" t="n">
        <f aca="false">O680+(N680*60)+(M680*3600)</f>
        <v>73656</v>
      </c>
      <c r="G680" s="39" t="str">
        <f aca="false">CONCATENATE(J680,K680,L680)</f>
        <v>20171114</v>
      </c>
      <c r="H680" s="39" t="n">
        <v>0</v>
      </c>
      <c r="I680" s="39" t="s">
        <v>4</v>
      </c>
      <c r="J680" s="39" t="n">
        <v>2017</v>
      </c>
      <c r="K680" s="39" t="n">
        <v>11</v>
      </c>
      <c r="L680" s="39" t="n">
        <v>14</v>
      </c>
      <c r="M680" s="39" t="n">
        <v>20</v>
      </c>
      <c r="N680" s="39" t="n">
        <v>27</v>
      </c>
      <c r="O680" s="39" t="n">
        <v>36</v>
      </c>
      <c r="P680" s="39" t="n">
        <v>768</v>
      </c>
      <c r="Q680" s="39" t="n">
        <v>1</v>
      </c>
      <c r="R680" s="39" t="s">
        <v>1</v>
      </c>
      <c r="S680" s="39" t="s">
        <v>2</v>
      </c>
    </row>
    <row r="681" customFormat="false" ht="15" hidden="false" customHeight="false" outlineLevel="0" collapsed="false">
      <c r="A681" s="36" t="s">
        <v>184</v>
      </c>
      <c r="C681" s="48" t="n">
        <f aca="false">IF(F681=F680,C680,IF(F681=(F680+10),C680,(C680+10)))</f>
        <v>1340</v>
      </c>
      <c r="D681" s="79" t="s">
        <v>331</v>
      </c>
      <c r="E681" s="50" t="n">
        <f aca="false">IF(C680=C681,IF(AND(I681&lt;&gt;"M",I681&lt;&gt;"m-up"),E680+10,E680),10)</f>
        <v>10</v>
      </c>
      <c r="F681" s="52" t="n">
        <f aca="false">O681+(N681*60)+(M681*3600)</f>
        <v>73715</v>
      </c>
      <c r="G681" s="52" t="str">
        <f aca="false">CONCATENATE(J681,K681,L681)</f>
        <v>20171114</v>
      </c>
      <c r="H681" s="52" t="n">
        <v>8</v>
      </c>
      <c r="I681" s="52" t="s">
        <v>0</v>
      </c>
      <c r="J681" s="52" t="n">
        <v>2017</v>
      </c>
      <c r="K681" s="52" t="n">
        <v>11</v>
      </c>
      <c r="L681" s="52" t="n">
        <v>14</v>
      </c>
      <c r="M681" s="52" t="n">
        <v>20</v>
      </c>
      <c r="N681" s="52" t="n">
        <v>28</v>
      </c>
      <c r="O681" s="52" t="n">
        <v>35</v>
      </c>
      <c r="P681" s="52" t="n">
        <v>39</v>
      </c>
      <c r="Q681" s="52" t="n">
        <v>1</v>
      </c>
      <c r="R681" s="52" t="s">
        <v>1</v>
      </c>
      <c r="S681" s="52" t="s">
        <v>2</v>
      </c>
      <c r="T681" s="52"/>
      <c r="U681" s="53"/>
    </row>
    <row r="682" customFormat="false" ht="15" hidden="false" customHeight="false" outlineLevel="0" collapsed="false">
      <c r="A682" s="36" t="s">
        <v>184</v>
      </c>
      <c r="C682" s="48" t="n">
        <f aca="false">IF(F682=F681,C681,IF(F682=(F681+10),C681,(C681+10)))</f>
        <v>1340</v>
      </c>
      <c r="D682" s="38" t="s">
        <v>331</v>
      </c>
      <c r="E682" s="50" t="n">
        <f aca="false">IF(C681=C682,IF(AND(I682&lt;&gt;"M",I682&lt;&gt;"m-up"),E681+10,E681),10)</f>
        <v>20</v>
      </c>
      <c r="F682" s="39" t="n">
        <f aca="false">O682+(N682*60)+(M682*3600)</f>
        <v>73715</v>
      </c>
      <c r="G682" s="39" t="str">
        <f aca="false">CONCATENATE(J682,K682,L682)</f>
        <v>20171114</v>
      </c>
      <c r="H682" s="39" t="n">
        <v>351</v>
      </c>
      <c r="I682" s="39" t="s">
        <v>0</v>
      </c>
      <c r="J682" s="39" t="n">
        <v>2017</v>
      </c>
      <c r="K682" s="39" t="n">
        <v>11</v>
      </c>
      <c r="L682" s="39" t="n">
        <v>14</v>
      </c>
      <c r="M682" s="39" t="n">
        <v>20</v>
      </c>
      <c r="N682" s="39" t="n">
        <v>28</v>
      </c>
      <c r="O682" s="39" t="n">
        <v>35</v>
      </c>
      <c r="P682" s="39" t="n">
        <v>67</v>
      </c>
      <c r="Q682" s="39" t="n">
        <v>1</v>
      </c>
      <c r="R682" s="39" t="s">
        <v>1</v>
      </c>
      <c r="S682" s="39" t="s">
        <v>2</v>
      </c>
    </row>
    <row r="683" customFormat="false" ht="15" hidden="false" customHeight="false" outlineLevel="0" collapsed="false">
      <c r="A683" s="36" t="s">
        <v>184</v>
      </c>
      <c r="C683" s="48" t="n">
        <f aca="false">IF(F683=F682,C682,IF(F683=(F682+10),C682,(C682+10)))</f>
        <v>1340</v>
      </c>
      <c r="D683" s="38" t="s">
        <v>331</v>
      </c>
      <c r="E683" s="50" t="n">
        <f aca="false">IF(C682=C683,IF(AND(I683&lt;&gt;"M",I683&lt;&gt;"m-up"),E682+10,E682),10)</f>
        <v>30</v>
      </c>
      <c r="F683" s="39" t="n">
        <f aca="false">O683+(N683*60)+(M683*3600)</f>
        <v>73715</v>
      </c>
      <c r="G683" s="39" t="str">
        <f aca="false">CONCATENATE(J683,K683,L683)</f>
        <v>20171114</v>
      </c>
      <c r="H683" s="39" t="n">
        <v>7</v>
      </c>
      <c r="I683" s="39" t="s">
        <v>0</v>
      </c>
      <c r="J683" s="39" t="n">
        <v>2017</v>
      </c>
      <c r="K683" s="39" t="n">
        <v>11</v>
      </c>
      <c r="L683" s="39" t="n">
        <v>14</v>
      </c>
      <c r="M683" s="39" t="n">
        <v>20</v>
      </c>
      <c r="N683" s="39" t="n">
        <v>28</v>
      </c>
      <c r="O683" s="39" t="n">
        <v>35</v>
      </c>
      <c r="P683" s="39" t="n">
        <v>463</v>
      </c>
      <c r="Q683" s="39" t="n">
        <v>1</v>
      </c>
      <c r="R683" s="39" t="s">
        <v>1</v>
      </c>
      <c r="S683" s="39" t="s">
        <v>2</v>
      </c>
      <c r="W683" s="99"/>
      <c r="X683" s="99"/>
    </row>
    <row r="684" customFormat="false" ht="15" hidden="false" customHeight="false" outlineLevel="0" collapsed="false">
      <c r="A684" s="36" t="s">
        <v>184</v>
      </c>
      <c r="C684" s="48" t="n">
        <f aca="false">IF(F684=F683,C683,IF(F684=(F683+10),C683,(C683+10)))</f>
        <v>1340</v>
      </c>
      <c r="D684" s="38" t="s">
        <v>331</v>
      </c>
      <c r="E684" s="50" t="n">
        <f aca="false">IF(C683=C684,IF(AND(I684&lt;&gt;"M",I684&lt;&gt;"m-up"),E683+10,E683),10)</f>
        <v>40</v>
      </c>
      <c r="F684" s="39" t="n">
        <f aca="false">O684+(N684*60)+(M684*3600)</f>
        <v>73715</v>
      </c>
      <c r="G684" s="39" t="str">
        <f aca="false">CONCATENATE(J684,K684,L684)</f>
        <v>20171114</v>
      </c>
      <c r="H684" s="39" t="n">
        <v>39</v>
      </c>
      <c r="I684" s="39" t="s">
        <v>0</v>
      </c>
      <c r="J684" s="39" t="n">
        <v>2017</v>
      </c>
      <c r="K684" s="39" t="n">
        <v>11</v>
      </c>
      <c r="L684" s="39" t="n">
        <v>14</v>
      </c>
      <c r="M684" s="39" t="n">
        <v>20</v>
      </c>
      <c r="N684" s="39" t="n">
        <v>28</v>
      </c>
      <c r="O684" s="39" t="n">
        <v>35</v>
      </c>
      <c r="P684" s="39" t="n">
        <v>542</v>
      </c>
      <c r="Q684" s="39" t="n">
        <v>1</v>
      </c>
      <c r="R684" s="39" t="s">
        <v>1</v>
      </c>
      <c r="S684" s="39" t="s">
        <v>2</v>
      </c>
    </row>
    <row r="685" customFormat="false" ht="15" hidden="false" customHeight="false" outlineLevel="0" collapsed="false">
      <c r="A685" s="36" t="s">
        <v>184</v>
      </c>
      <c r="C685" s="48" t="n">
        <f aca="false">IF(F685=F684,C684,IF(F685=(F684+10),C684,(C684+10)))</f>
        <v>1340</v>
      </c>
      <c r="D685" s="38" t="s">
        <v>331</v>
      </c>
      <c r="E685" s="50" t="n">
        <f aca="false">IF(C684=C685,IF(AND(I685&lt;&gt;"M",I685&lt;&gt;"m-up"),E684+10,E684),10)</f>
        <v>50</v>
      </c>
      <c r="F685" s="39" t="n">
        <f aca="false">O685+(N685*60)+(M685*3600)</f>
        <v>73715</v>
      </c>
      <c r="G685" s="39" t="str">
        <f aca="false">CONCATENATE(J685,K685,L685)</f>
        <v>20171114</v>
      </c>
      <c r="H685" s="39" t="n">
        <v>0</v>
      </c>
      <c r="I685" s="39" t="s">
        <v>16</v>
      </c>
      <c r="J685" s="39" t="n">
        <v>2017</v>
      </c>
      <c r="K685" s="39" t="n">
        <v>11</v>
      </c>
      <c r="L685" s="39" t="n">
        <v>14</v>
      </c>
      <c r="M685" s="39" t="n">
        <v>20</v>
      </c>
      <c r="N685" s="39" t="n">
        <v>28</v>
      </c>
      <c r="O685" s="39" t="n">
        <v>35</v>
      </c>
      <c r="P685" s="39" t="n">
        <v>609</v>
      </c>
      <c r="R685" s="39" t="s">
        <v>1</v>
      </c>
      <c r="S685" s="39" t="s">
        <v>2</v>
      </c>
    </row>
    <row r="686" customFormat="false" ht="15" hidden="false" customHeight="false" outlineLevel="0" collapsed="false">
      <c r="A686" s="36" t="s">
        <v>184</v>
      </c>
      <c r="C686" s="48" t="n">
        <f aca="false">IF(F686=F685,C685,IF(F686=(F685+10),C685,(C685+10)))</f>
        <v>1340</v>
      </c>
      <c r="D686" s="38" t="s">
        <v>331</v>
      </c>
      <c r="E686" s="50" t="n">
        <f aca="false">IF(C685=C686,IF(AND(I686&lt;&gt;"M",I686&lt;&gt;"m-up"),E685+10,E685),10)</f>
        <v>60</v>
      </c>
      <c r="F686" s="39" t="n">
        <f aca="false">O686+(N686*60)+(M686*3600)</f>
        <v>73715</v>
      </c>
      <c r="G686" s="39" t="str">
        <f aca="false">CONCATENATE(J686,K686,L686)</f>
        <v>20171114</v>
      </c>
      <c r="H686" s="39" t="n">
        <v>49</v>
      </c>
      <c r="I686" s="39" t="s">
        <v>0</v>
      </c>
      <c r="J686" s="39" t="n">
        <v>2017</v>
      </c>
      <c r="K686" s="39" t="n">
        <v>11</v>
      </c>
      <c r="L686" s="39" t="n">
        <v>14</v>
      </c>
      <c r="M686" s="39" t="n">
        <v>20</v>
      </c>
      <c r="N686" s="39" t="n">
        <v>28</v>
      </c>
      <c r="O686" s="39" t="n">
        <v>35</v>
      </c>
      <c r="P686" s="39" t="n">
        <v>709</v>
      </c>
      <c r="Q686" s="39" t="n">
        <v>1</v>
      </c>
      <c r="R686" s="39" t="s">
        <v>1</v>
      </c>
      <c r="S686" s="39" t="s">
        <v>2</v>
      </c>
      <c r="U686" s="98" t="s">
        <v>306</v>
      </c>
      <c r="V686" s="40" t="s">
        <v>332</v>
      </c>
      <c r="W686" s="99" t="n">
        <v>-26.2339</v>
      </c>
      <c r="X686" s="99" t="n">
        <v>28.1945</v>
      </c>
      <c r="Y686" s="40" t="n">
        <v>-17</v>
      </c>
    </row>
    <row r="687" s="64" customFormat="true" ht="15" hidden="false" customHeight="false" outlineLevel="0" collapsed="false">
      <c r="A687" s="36" t="s">
        <v>184</v>
      </c>
      <c r="B687" s="91"/>
      <c r="C687" s="48" t="n">
        <f aca="false">IF(F687=F686,C686,IF(F687=(F686+10),C686,(C686+10)))</f>
        <v>1350</v>
      </c>
      <c r="D687" s="92" t="s">
        <v>333</v>
      </c>
      <c r="E687" s="50" t="n">
        <f aca="false">IF(C686=C687,IF(AND(I687&lt;&gt;"M",I687&lt;&gt;"m-up"),E686+10,E686),10)</f>
        <v>10</v>
      </c>
      <c r="F687" s="63"/>
      <c r="G687" s="63"/>
      <c r="H687" s="63"/>
      <c r="I687" s="63"/>
      <c r="J687" s="63" t="n">
        <v>2017</v>
      </c>
      <c r="K687" s="63" t="n">
        <v>11</v>
      </c>
      <c r="L687" s="63" t="n">
        <v>17</v>
      </c>
      <c r="M687" s="63" t="n">
        <v>20</v>
      </c>
      <c r="N687" s="63" t="n">
        <v>13</v>
      </c>
      <c r="O687" s="63" t="n">
        <v>49</v>
      </c>
      <c r="P687" s="63"/>
      <c r="Q687" s="63"/>
      <c r="R687" s="63"/>
      <c r="S687" s="63"/>
      <c r="T687" s="63"/>
      <c r="W687" s="108"/>
      <c r="X687" s="108"/>
      <c r="AMH687" s="0"/>
      <c r="AMI687" s="0"/>
      <c r="AMJ687" s="0"/>
    </row>
    <row r="688" customFormat="false" ht="15" hidden="false" customHeight="false" outlineLevel="0" collapsed="false">
      <c r="A688" s="36" t="s">
        <v>184</v>
      </c>
      <c r="C688" s="48" t="n">
        <f aca="false">IF(F688=F687,C687,IF(F688=(F687+10),C687,(C687+10)))</f>
        <v>1360</v>
      </c>
      <c r="D688" s="79" t="s">
        <v>334</v>
      </c>
      <c r="E688" s="50" t="n">
        <f aca="false">IF(C687=C688,IF(AND(I688&lt;&gt;"M",I688&lt;&gt;"m-up"),E687+10,E687),10)</f>
        <v>10</v>
      </c>
      <c r="F688" s="52" t="n">
        <f aca="false">O688+(N688*60)+(M688*3600)</f>
        <v>52876</v>
      </c>
      <c r="G688" s="52" t="str">
        <f aca="false">CONCATENATE(J688,K688,L688)</f>
        <v>20171122</v>
      </c>
      <c r="H688" s="52" t="n">
        <v>10</v>
      </c>
      <c r="I688" s="52" t="s">
        <v>0</v>
      </c>
      <c r="J688" s="52" t="n">
        <v>2017</v>
      </c>
      <c r="K688" s="52" t="n">
        <v>11</v>
      </c>
      <c r="L688" s="52" t="n">
        <v>22</v>
      </c>
      <c r="M688" s="52" t="n">
        <v>14</v>
      </c>
      <c r="N688" s="52" t="n">
        <v>41</v>
      </c>
      <c r="O688" s="52" t="n">
        <v>16</v>
      </c>
      <c r="P688" s="52" t="n">
        <v>547</v>
      </c>
      <c r="Q688" s="52" t="n">
        <v>1</v>
      </c>
      <c r="R688" s="52" t="s">
        <v>1</v>
      </c>
      <c r="S688" s="52" t="s">
        <v>2</v>
      </c>
      <c r="T688" s="52"/>
      <c r="U688" s="109" t="s">
        <v>55</v>
      </c>
    </row>
    <row r="689" customFormat="false" ht="15" hidden="false" customHeight="false" outlineLevel="0" collapsed="false">
      <c r="A689" s="36" t="s">
        <v>184</v>
      </c>
      <c r="C689" s="48" t="n">
        <f aca="false">IF(F689=F688,C688,IF(F689=(F688+10),C688,(C688+10)))</f>
        <v>1360</v>
      </c>
      <c r="D689" s="38" t="s">
        <v>334</v>
      </c>
      <c r="E689" s="50" t="n">
        <f aca="false">IF(C688=C689,IF(AND(I689&lt;&gt;"M",I689&lt;&gt;"m-up"),E688+10,E688),10)</f>
        <v>20</v>
      </c>
      <c r="F689" s="39" t="n">
        <f aca="false">O689+(N689*60)+(M689*3600)</f>
        <v>52876</v>
      </c>
      <c r="G689" s="39" t="str">
        <f aca="false">CONCATENATE(J689,K689,L689)</f>
        <v>20171122</v>
      </c>
      <c r="H689" s="39" t="n">
        <v>14</v>
      </c>
      <c r="I689" s="39" t="s">
        <v>0</v>
      </c>
      <c r="J689" s="39" t="n">
        <v>2017</v>
      </c>
      <c r="K689" s="39" t="n">
        <v>11</v>
      </c>
      <c r="L689" s="39" t="n">
        <v>22</v>
      </c>
      <c r="M689" s="39" t="n">
        <v>14</v>
      </c>
      <c r="N689" s="39" t="n">
        <v>41</v>
      </c>
      <c r="O689" s="39" t="n">
        <v>16</v>
      </c>
      <c r="P689" s="39" t="n">
        <v>584</v>
      </c>
      <c r="Q689" s="39" t="n">
        <v>1</v>
      </c>
      <c r="R689" s="39" t="s">
        <v>1</v>
      </c>
      <c r="S689" s="39" t="s">
        <v>2</v>
      </c>
    </row>
    <row r="690" customFormat="false" ht="15" hidden="false" customHeight="false" outlineLevel="0" collapsed="false">
      <c r="A690" s="36" t="s">
        <v>184</v>
      </c>
      <c r="C690" s="48" t="n">
        <f aca="false">IF(F690=F689,C689,IF(F690=(F689+10),C689,(C689+10)))</f>
        <v>1360</v>
      </c>
      <c r="D690" s="38" t="s">
        <v>334</v>
      </c>
      <c r="E690" s="50" t="n">
        <f aca="false">IF(C689=C690,IF(AND(I690&lt;&gt;"M",I690&lt;&gt;"m-up"),E689+10,E689),10)</f>
        <v>30</v>
      </c>
      <c r="F690" s="39" t="n">
        <f aca="false">O690+(N690*60)+(M690*3600)</f>
        <v>52876</v>
      </c>
      <c r="G690" s="39" t="str">
        <f aca="false">CONCATENATE(J690,K690,L690)</f>
        <v>20171122</v>
      </c>
      <c r="H690" s="39" t="n">
        <v>0</v>
      </c>
      <c r="I690" s="39" t="s">
        <v>16</v>
      </c>
      <c r="J690" s="39" t="n">
        <v>2017</v>
      </c>
      <c r="K690" s="39" t="n">
        <v>11</v>
      </c>
      <c r="L690" s="39" t="n">
        <v>22</v>
      </c>
      <c r="M690" s="39" t="n">
        <v>14</v>
      </c>
      <c r="N690" s="39" t="n">
        <v>41</v>
      </c>
      <c r="O690" s="39" t="n">
        <v>16</v>
      </c>
      <c r="P690" s="39" t="n">
        <v>588</v>
      </c>
      <c r="R690" s="39" t="s">
        <v>1</v>
      </c>
      <c r="S690" s="39" t="s">
        <v>2</v>
      </c>
    </row>
    <row r="691" customFormat="false" ht="15" hidden="false" customHeight="false" outlineLevel="0" collapsed="false">
      <c r="A691" s="36" t="s">
        <v>184</v>
      </c>
      <c r="C691" s="48" t="n">
        <f aca="false">IF(F691=F690,C690,IF(F691=(F690+10),C690,(C690+10)))</f>
        <v>1360</v>
      </c>
      <c r="D691" s="38" t="s">
        <v>334</v>
      </c>
      <c r="E691" s="50" t="n">
        <f aca="false">IF(C690=C691,IF(AND(I691&lt;&gt;"M",I691&lt;&gt;"m-up"),E690+10,E690),10)</f>
        <v>40</v>
      </c>
      <c r="F691" s="39" t="n">
        <f aca="false">O691+(N691*60)+(M691*3600)</f>
        <v>52876</v>
      </c>
      <c r="G691" s="39" t="str">
        <f aca="false">CONCATENATE(J691,K691,L691)</f>
        <v>20171122</v>
      </c>
      <c r="H691" s="39" t="n">
        <v>9</v>
      </c>
      <c r="I691" s="39" t="s">
        <v>0</v>
      </c>
      <c r="J691" s="39" t="n">
        <v>2017</v>
      </c>
      <c r="K691" s="39" t="n">
        <v>11</v>
      </c>
      <c r="L691" s="39" t="n">
        <v>22</v>
      </c>
      <c r="M691" s="39" t="n">
        <v>14</v>
      </c>
      <c r="N691" s="39" t="n">
        <v>41</v>
      </c>
      <c r="O691" s="39" t="n">
        <v>16</v>
      </c>
      <c r="P691" s="39" t="n">
        <v>789</v>
      </c>
      <c r="Q691" s="39" t="n">
        <v>2</v>
      </c>
      <c r="R691" s="39" t="s">
        <v>1</v>
      </c>
      <c r="S691" s="39" t="s">
        <v>2</v>
      </c>
      <c r="U691" s="40" t="s">
        <v>56</v>
      </c>
    </row>
    <row r="692" customFormat="false" ht="15" hidden="false" customHeight="false" outlineLevel="0" collapsed="false">
      <c r="A692" s="36" t="s">
        <v>184</v>
      </c>
      <c r="C692" s="48" t="n">
        <f aca="false">IF(F692=F691,C691,IF(F692=(F691+10),C691,(C691+10)))</f>
        <v>1360</v>
      </c>
      <c r="D692" s="38" t="s">
        <v>334</v>
      </c>
      <c r="E692" s="50" t="n">
        <f aca="false">IF(C691=C692,IF(AND(I692&lt;&gt;"M",I692&lt;&gt;"m-up"),E691+10,E691),10)</f>
        <v>50</v>
      </c>
      <c r="F692" s="39" t="n">
        <f aca="false">O692+(N692*60)+(M692*3600)</f>
        <v>52876</v>
      </c>
      <c r="G692" s="39" t="str">
        <f aca="false">CONCATENATE(J692,K692,L692)</f>
        <v>20171122</v>
      </c>
      <c r="H692" s="39" t="n">
        <v>6</v>
      </c>
      <c r="I692" s="39" t="s">
        <v>0</v>
      </c>
      <c r="J692" s="39" t="n">
        <v>2017</v>
      </c>
      <c r="K692" s="39" t="n">
        <v>11</v>
      </c>
      <c r="L692" s="39" t="n">
        <v>22</v>
      </c>
      <c r="M692" s="39" t="n">
        <v>14</v>
      </c>
      <c r="N692" s="39" t="n">
        <v>41</v>
      </c>
      <c r="O692" s="39" t="n">
        <v>16</v>
      </c>
      <c r="P692" s="39" t="n">
        <v>816</v>
      </c>
      <c r="Q692" s="39" t="n">
        <v>2</v>
      </c>
      <c r="R692" s="39" t="s">
        <v>1</v>
      </c>
      <c r="S692" s="39" t="s">
        <v>2</v>
      </c>
    </row>
    <row r="693" customFormat="false" ht="15" hidden="false" customHeight="false" outlineLevel="0" collapsed="false">
      <c r="A693" s="36" t="s">
        <v>184</v>
      </c>
      <c r="C693" s="48" t="n">
        <f aca="false">IF(F693=F692,C692,IF(F693=(F692+10),C692,(C692+10)))</f>
        <v>1360</v>
      </c>
      <c r="D693" s="38" t="s">
        <v>334</v>
      </c>
      <c r="E693" s="50" t="n">
        <f aca="false">IF(C692=C693,IF(AND(I693&lt;&gt;"M",I693&lt;&gt;"m-up"),E692+10,E692),10)</f>
        <v>60</v>
      </c>
      <c r="F693" s="39" t="n">
        <f aca="false">O693+(N693*60)+(M693*3600)</f>
        <v>52876</v>
      </c>
      <c r="G693" s="39" t="str">
        <f aca="false">CONCATENATE(J693,K693,L693)</f>
        <v>20171122</v>
      </c>
      <c r="H693" s="39" t="n">
        <v>30</v>
      </c>
      <c r="I693" s="39" t="s">
        <v>0</v>
      </c>
      <c r="J693" s="39" t="n">
        <v>2017</v>
      </c>
      <c r="K693" s="39" t="n">
        <v>11</v>
      </c>
      <c r="L693" s="39" t="n">
        <v>22</v>
      </c>
      <c r="M693" s="39" t="n">
        <v>14</v>
      </c>
      <c r="N693" s="39" t="n">
        <v>41</v>
      </c>
      <c r="O693" s="39" t="n">
        <v>16</v>
      </c>
      <c r="P693" s="39" t="n">
        <v>864</v>
      </c>
      <c r="Q693" s="39" t="n">
        <v>2</v>
      </c>
      <c r="R693" s="39" t="s">
        <v>1</v>
      </c>
      <c r="S693" s="39" t="s">
        <v>2</v>
      </c>
    </row>
    <row r="694" customFormat="false" ht="15" hidden="false" customHeight="false" outlineLevel="0" collapsed="false">
      <c r="A694" s="36" t="s">
        <v>184</v>
      </c>
      <c r="C694" s="48" t="n">
        <f aca="false">IF(F694=F693,C693,IF(F694=(F693+10),C693,(C693+10)))</f>
        <v>1360</v>
      </c>
      <c r="D694" s="38" t="s">
        <v>334</v>
      </c>
      <c r="E694" s="50" t="n">
        <f aca="false">IF(C693=C694,IF(AND(I694&lt;&gt;"M",I694&lt;&gt;"m-up"),E693+10,E693),10)</f>
        <v>70</v>
      </c>
      <c r="F694" s="39" t="n">
        <f aca="false">O694+(N694*60)+(M694*3600)</f>
        <v>52876</v>
      </c>
      <c r="G694" s="39" t="str">
        <f aca="false">CONCATENATE(J694,K694,L694)</f>
        <v>20171122</v>
      </c>
      <c r="H694" s="39" t="n">
        <v>5</v>
      </c>
      <c r="I694" s="39" t="s">
        <v>0</v>
      </c>
      <c r="J694" s="39" t="n">
        <v>2017</v>
      </c>
      <c r="K694" s="39" t="n">
        <v>11</v>
      </c>
      <c r="L694" s="39" t="n">
        <v>22</v>
      </c>
      <c r="M694" s="39" t="n">
        <v>14</v>
      </c>
      <c r="N694" s="39" t="n">
        <v>41</v>
      </c>
      <c r="O694" s="39" t="n">
        <v>16</v>
      </c>
      <c r="P694" s="39" t="n">
        <v>920</v>
      </c>
      <c r="Q694" s="39" t="n">
        <v>2</v>
      </c>
      <c r="R694" s="39" t="s">
        <v>1</v>
      </c>
      <c r="S694" s="39" t="s">
        <v>2</v>
      </c>
    </row>
    <row r="695" customFormat="false" ht="15" hidden="false" customHeight="false" outlineLevel="0" collapsed="false">
      <c r="A695" s="36" t="s">
        <v>184</v>
      </c>
      <c r="C695" s="48" t="n">
        <f aca="false">IF(F695=F694,C694,IF(F695=(F694+10),C694,(C694+10)))</f>
        <v>1360</v>
      </c>
      <c r="D695" s="38" t="s">
        <v>334</v>
      </c>
      <c r="E695" s="50" t="n">
        <f aca="false">IF(C694=C695,IF(AND(I695&lt;&gt;"M",I695&lt;&gt;"m-up"),E694+10,E694),10)</f>
        <v>80</v>
      </c>
      <c r="F695" s="39" t="n">
        <f aca="false">O695+(N695*60)+(M695*3600)</f>
        <v>52876</v>
      </c>
      <c r="G695" s="39" t="str">
        <f aca="false">CONCATENATE(J695,K695,L695)</f>
        <v>20171122</v>
      </c>
      <c r="H695" s="39" t="n">
        <v>149</v>
      </c>
      <c r="I695" s="39" t="s">
        <v>0</v>
      </c>
      <c r="J695" s="39" t="n">
        <v>2017</v>
      </c>
      <c r="K695" s="39" t="n">
        <v>11</v>
      </c>
      <c r="L695" s="39" t="n">
        <v>22</v>
      </c>
      <c r="M695" s="39" t="n">
        <v>14</v>
      </c>
      <c r="N695" s="39" t="n">
        <v>41</v>
      </c>
      <c r="O695" s="39" t="n">
        <v>16</v>
      </c>
      <c r="P695" s="39" t="n">
        <v>955</v>
      </c>
      <c r="Q695" s="39" t="n">
        <v>2</v>
      </c>
      <c r="R695" s="39" t="s">
        <v>1</v>
      </c>
      <c r="S695" s="39" t="s">
        <v>2</v>
      </c>
    </row>
    <row r="696" customFormat="false" ht="15" hidden="false" customHeight="false" outlineLevel="0" collapsed="false">
      <c r="A696" s="36" t="s">
        <v>184</v>
      </c>
      <c r="C696" s="48" t="n">
        <f aca="false">IF(F696=F695,C695,IF(F696=(F695+10),C695,(C695+10)))</f>
        <v>1370</v>
      </c>
      <c r="D696" s="79" t="s">
        <v>335</v>
      </c>
      <c r="E696" s="50" t="n">
        <f aca="false">IF(C695=C696,IF(AND(I696&lt;&gt;"M",I696&lt;&gt;"m-up"),E695+10,E695),10)</f>
        <v>10</v>
      </c>
      <c r="F696" s="52" t="n">
        <f aca="false">O696+(N696*60)+(M696*3600)</f>
        <v>52915</v>
      </c>
      <c r="G696" s="52" t="str">
        <f aca="false">CONCATENATE(J696,K696,L696)</f>
        <v>20171122</v>
      </c>
      <c r="H696" s="52" t="n">
        <v>17</v>
      </c>
      <c r="I696" s="52" t="s">
        <v>0</v>
      </c>
      <c r="J696" s="52" t="n">
        <v>2017</v>
      </c>
      <c r="K696" s="52" t="n">
        <v>11</v>
      </c>
      <c r="L696" s="52" t="n">
        <v>22</v>
      </c>
      <c r="M696" s="52" t="n">
        <v>14</v>
      </c>
      <c r="N696" s="52" t="n">
        <v>41</v>
      </c>
      <c r="O696" s="52" t="n">
        <v>55</v>
      </c>
      <c r="P696" s="52" t="n">
        <v>917</v>
      </c>
      <c r="Q696" s="52" t="n">
        <v>1</v>
      </c>
      <c r="R696" s="52" t="s">
        <v>1</v>
      </c>
      <c r="S696" s="52" t="s">
        <v>2</v>
      </c>
      <c r="T696" s="52"/>
      <c r="U696" s="53" t="s">
        <v>56</v>
      </c>
    </row>
    <row r="697" customFormat="false" ht="15" hidden="false" customHeight="false" outlineLevel="0" collapsed="false">
      <c r="A697" s="36" t="s">
        <v>184</v>
      </c>
      <c r="C697" s="48" t="n">
        <f aca="false">IF(F697=F696,C696,IF(F697=(F696+10),C696,(C696+10)))</f>
        <v>1380</v>
      </c>
      <c r="D697" s="79" t="s">
        <v>336</v>
      </c>
      <c r="E697" s="50" t="n">
        <f aca="false">IF(C696=C697,IF(AND(I697&lt;&gt;"M",I697&lt;&gt;"m-up"),E696+10,E696),10)</f>
        <v>10</v>
      </c>
      <c r="F697" s="52" t="n">
        <f aca="false">O697+(N697*60)+(M697*3600)</f>
        <v>59101</v>
      </c>
      <c r="G697" s="52" t="str">
        <f aca="false">CONCATENATE(J697,K697,L697)</f>
        <v>20171124</v>
      </c>
      <c r="H697" s="52" t="n">
        <v>22</v>
      </c>
      <c r="I697" s="52" t="s">
        <v>0</v>
      </c>
      <c r="J697" s="52" t="n">
        <v>2017</v>
      </c>
      <c r="K697" s="52" t="n">
        <v>11</v>
      </c>
      <c r="L697" s="52" t="n">
        <v>24</v>
      </c>
      <c r="M697" s="52" t="n">
        <v>16</v>
      </c>
      <c r="N697" s="52" t="n">
        <v>25</v>
      </c>
      <c r="O697" s="52" t="n">
        <v>1</v>
      </c>
      <c r="P697" s="52" t="n">
        <v>786</v>
      </c>
      <c r="Q697" s="52" t="n">
        <v>1</v>
      </c>
      <c r="R697" s="52" t="s">
        <v>1</v>
      </c>
      <c r="S697" s="52" t="s">
        <v>2</v>
      </c>
      <c r="T697" s="52"/>
      <c r="U697" s="53" t="s">
        <v>57</v>
      </c>
    </row>
    <row r="698" customFormat="false" ht="15" hidden="false" customHeight="false" outlineLevel="0" collapsed="false">
      <c r="A698" s="36" t="s">
        <v>184</v>
      </c>
      <c r="C698" s="48" t="n">
        <f aca="false">IF(F698=F697,C697,IF(F698=(F697+10),C697,(C697+10)))</f>
        <v>1380</v>
      </c>
      <c r="D698" s="38" t="s">
        <v>336</v>
      </c>
      <c r="E698" s="50" t="n">
        <f aca="false">IF(C697=C698,IF(AND(I698&lt;&gt;"M",I698&lt;&gt;"m-up"),E697+10,E697),10)</f>
        <v>20</v>
      </c>
      <c r="F698" s="39" t="n">
        <f aca="false">O698+(N698*60)+(M698*3600)</f>
        <v>59101</v>
      </c>
      <c r="G698" s="39" t="str">
        <f aca="false">CONCATENATE(J698,K698,L698)</f>
        <v>20171124</v>
      </c>
      <c r="H698" s="39" t="n">
        <v>30</v>
      </c>
      <c r="I698" s="39" t="s">
        <v>0</v>
      </c>
      <c r="J698" s="39" t="n">
        <v>2017</v>
      </c>
      <c r="K698" s="39" t="n">
        <v>11</v>
      </c>
      <c r="L698" s="39" t="n">
        <v>24</v>
      </c>
      <c r="M698" s="39" t="n">
        <v>16</v>
      </c>
      <c r="N698" s="39" t="n">
        <v>25</v>
      </c>
      <c r="O698" s="39" t="n">
        <v>1</v>
      </c>
      <c r="P698" s="39" t="n">
        <v>966</v>
      </c>
      <c r="Q698" s="39" t="n">
        <v>2</v>
      </c>
      <c r="R698" s="39" t="s">
        <v>1</v>
      </c>
      <c r="S698" s="39" t="s">
        <v>2</v>
      </c>
    </row>
    <row r="699" customFormat="false" ht="15" hidden="false" customHeight="false" outlineLevel="0" collapsed="false">
      <c r="A699" s="36" t="s">
        <v>184</v>
      </c>
      <c r="C699" s="48" t="n">
        <f aca="false">IF(F699=F698,C698,IF(F699=(F698+10),C698,(C698+10)))</f>
        <v>1390</v>
      </c>
      <c r="D699" s="38" t="s">
        <v>336</v>
      </c>
      <c r="E699" s="50" t="n">
        <f aca="false">IF(C698=C699,IF(AND(I699&lt;&gt;"M",I699&lt;&gt;"m-up"),E698+10,E698),10)</f>
        <v>10</v>
      </c>
      <c r="F699" s="39" t="n">
        <f aca="false">O699+(N699*60)+(M699*3600)</f>
        <v>59102</v>
      </c>
      <c r="G699" s="39" t="str">
        <f aca="false">CONCATENATE(J699,K699,L699)</f>
        <v>20171124</v>
      </c>
      <c r="H699" s="39" t="n">
        <v>41</v>
      </c>
      <c r="I699" s="39" t="s">
        <v>0</v>
      </c>
      <c r="J699" s="39" t="n">
        <v>2017</v>
      </c>
      <c r="K699" s="39" t="n">
        <v>11</v>
      </c>
      <c r="L699" s="39" t="n">
        <v>24</v>
      </c>
      <c r="M699" s="39" t="n">
        <v>16</v>
      </c>
      <c r="N699" s="39" t="n">
        <v>25</v>
      </c>
      <c r="O699" s="39" t="n">
        <v>2</v>
      </c>
      <c r="P699" s="39" t="n">
        <v>60</v>
      </c>
      <c r="Q699" s="39" t="n">
        <v>2</v>
      </c>
      <c r="R699" s="39" t="s">
        <v>1</v>
      </c>
      <c r="S699" s="39" t="s">
        <v>2</v>
      </c>
    </row>
    <row r="700" customFormat="false" ht="15" hidden="false" customHeight="false" outlineLevel="0" collapsed="false">
      <c r="A700" s="36" t="s">
        <v>184</v>
      </c>
      <c r="C700" s="48" t="n">
        <f aca="false">IF(F700=F699,C699,IF(F700=(F699+10),C699,(C699+10)))</f>
        <v>1390</v>
      </c>
      <c r="D700" s="38" t="s">
        <v>336</v>
      </c>
      <c r="E700" s="50" t="n">
        <f aca="false">IF(C699=C700,IF(AND(I700&lt;&gt;"M",I700&lt;&gt;"m-up"),E699+10,E699),10)</f>
        <v>10</v>
      </c>
      <c r="F700" s="39" t="n">
        <f aca="false">O700+(N700*60)+(M700*3600)</f>
        <v>59102</v>
      </c>
      <c r="G700" s="39" t="str">
        <f aca="false">CONCATENATE(J700,K700,L700)</f>
        <v>20171124</v>
      </c>
      <c r="H700" s="39" t="n">
        <v>0</v>
      </c>
      <c r="I700" s="39" t="s">
        <v>4</v>
      </c>
      <c r="J700" s="39" t="n">
        <v>2017</v>
      </c>
      <c r="K700" s="39" t="n">
        <v>11</v>
      </c>
      <c r="L700" s="39" t="n">
        <v>24</v>
      </c>
      <c r="M700" s="39" t="n">
        <v>16</v>
      </c>
      <c r="N700" s="39" t="n">
        <v>25</v>
      </c>
      <c r="O700" s="39" t="n">
        <v>2</v>
      </c>
      <c r="P700" s="39" t="n">
        <v>63</v>
      </c>
      <c r="Q700" s="39" t="n">
        <v>2</v>
      </c>
      <c r="R700" s="39" t="s">
        <v>1</v>
      </c>
      <c r="S700" s="39" t="s">
        <v>2</v>
      </c>
    </row>
    <row r="701" customFormat="false" ht="15" hidden="false" customHeight="false" outlineLevel="0" collapsed="false">
      <c r="A701" s="36" t="s">
        <v>184</v>
      </c>
      <c r="C701" s="48" t="n">
        <f aca="false">IF(F701=F700,C700,IF(F701=(F700+10),C700,(C700+10)))</f>
        <v>1390</v>
      </c>
      <c r="D701" s="38" t="s">
        <v>336</v>
      </c>
      <c r="E701" s="50" t="n">
        <f aca="false">IF(C700=C701,IF(AND(I701&lt;&gt;"M",I701&lt;&gt;"m-up"),E700+10,E700),10)</f>
        <v>20</v>
      </c>
      <c r="F701" s="39" t="n">
        <f aca="false">O701+(N701*60)+(M701*3600)</f>
        <v>59102</v>
      </c>
      <c r="G701" s="39" t="str">
        <f aca="false">CONCATENATE(J701,K701,L701)</f>
        <v>20171124</v>
      </c>
      <c r="H701" s="39" t="n">
        <v>341</v>
      </c>
      <c r="I701" s="39" t="s">
        <v>0</v>
      </c>
      <c r="J701" s="39" t="n">
        <v>2017</v>
      </c>
      <c r="K701" s="39" t="n">
        <v>11</v>
      </c>
      <c r="L701" s="39" t="n">
        <v>24</v>
      </c>
      <c r="M701" s="39" t="n">
        <v>16</v>
      </c>
      <c r="N701" s="39" t="n">
        <v>25</v>
      </c>
      <c r="O701" s="39" t="n">
        <v>2</v>
      </c>
      <c r="P701" s="39" t="n">
        <v>109</v>
      </c>
      <c r="Q701" s="39" t="n">
        <v>2</v>
      </c>
      <c r="R701" s="39" t="s">
        <v>1</v>
      </c>
      <c r="S701" s="39" t="s">
        <v>2</v>
      </c>
    </row>
    <row r="702" customFormat="false" ht="15" hidden="false" customHeight="false" outlineLevel="0" collapsed="false">
      <c r="A702" s="36" t="s">
        <v>184</v>
      </c>
      <c r="C702" s="48" t="n">
        <f aca="false">IF(F702=F701,C701,IF(F702=(F701+10),C701,(C701+10)))</f>
        <v>1390</v>
      </c>
      <c r="D702" s="38" t="s">
        <v>336</v>
      </c>
      <c r="E702" s="50" t="n">
        <f aca="false">IF(C701=C702,IF(AND(I702&lt;&gt;"M",I702&lt;&gt;"m-up"),E701+10,E701),10)</f>
        <v>20</v>
      </c>
      <c r="F702" s="39" t="n">
        <f aca="false">O702+(N702*60)+(M702*3600)</f>
        <v>59102</v>
      </c>
      <c r="G702" s="39" t="str">
        <f aca="false">CONCATENATE(J702,K702,L702)</f>
        <v>20171124</v>
      </c>
      <c r="H702" s="39" t="n">
        <v>0</v>
      </c>
      <c r="I702" s="39" t="s">
        <v>4</v>
      </c>
      <c r="J702" s="39" t="n">
        <v>2017</v>
      </c>
      <c r="K702" s="39" t="n">
        <v>11</v>
      </c>
      <c r="L702" s="39" t="n">
        <v>24</v>
      </c>
      <c r="M702" s="39" t="n">
        <v>16</v>
      </c>
      <c r="N702" s="39" t="n">
        <v>25</v>
      </c>
      <c r="O702" s="39" t="n">
        <v>2</v>
      </c>
      <c r="P702" s="39" t="n">
        <v>126</v>
      </c>
      <c r="Q702" s="39" t="n">
        <v>2</v>
      </c>
      <c r="R702" s="39" t="s">
        <v>1</v>
      </c>
      <c r="S702" s="39" t="s">
        <v>2</v>
      </c>
    </row>
    <row r="703" customFormat="false" ht="15" hidden="false" customHeight="false" outlineLevel="0" collapsed="false">
      <c r="A703" s="36" t="s">
        <v>184</v>
      </c>
      <c r="C703" s="48" t="n">
        <f aca="false">IF(F703=F702,C702,IF(F703=(F702+10),C702,(C702+10)))</f>
        <v>1390</v>
      </c>
      <c r="D703" s="38" t="s">
        <v>336</v>
      </c>
      <c r="E703" s="50" t="n">
        <f aca="false">IF(C702=C703,IF(AND(I703&lt;&gt;"M",I703&lt;&gt;"m-up"),E702+10,E702),10)</f>
        <v>20</v>
      </c>
      <c r="F703" s="39" t="n">
        <f aca="false">O703+(N703*60)+(M703*3600)</f>
        <v>59102</v>
      </c>
      <c r="G703" s="39" t="str">
        <f aca="false">CONCATENATE(J703,K703,L703)</f>
        <v>20171124</v>
      </c>
      <c r="H703" s="39" t="n">
        <v>0</v>
      </c>
      <c r="I703" s="39" t="s">
        <v>4</v>
      </c>
      <c r="J703" s="39" t="n">
        <v>2017</v>
      </c>
      <c r="K703" s="39" t="n">
        <v>11</v>
      </c>
      <c r="L703" s="39" t="n">
        <v>24</v>
      </c>
      <c r="M703" s="39" t="n">
        <v>16</v>
      </c>
      <c r="N703" s="39" t="n">
        <v>25</v>
      </c>
      <c r="O703" s="39" t="n">
        <v>2</v>
      </c>
      <c r="P703" s="39" t="n">
        <v>365</v>
      </c>
      <c r="Q703" s="39" t="n">
        <v>2</v>
      </c>
      <c r="R703" s="39" t="s">
        <v>1</v>
      </c>
      <c r="S703" s="39" t="s">
        <v>2</v>
      </c>
    </row>
    <row r="704" customFormat="false" ht="15" hidden="false" customHeight="false" outlineLevel="0" collapsed="false">
      <c r="A704" s="36" t="s">
        <v>184</v>
      </c>
      <c r="C704" s="48" t="n">
        <f aca="false">IF(F704=F703,C703,IF(F704=(F703+10),C703,(C703+10)))</f>
        <v>1390</v>
      </c>
      <c r="D704" s="38" t="s">
        <v>336</v>
      </c>
      <c r="E704" s="50" t="n">
        <f aca="false">IF(C703=C704,IF(AND(I704&lt;&gt;"M",I704&lt;&gt;"m-up"),E703+10,E703),10)</f>
        <v>30</v>
      </c>
      <c r="F704" s="39" t="n">
        <f aca="false">O704+(N704*60)+(M704*3600)</f>
        <v>59102</v>
      </c>
      <c r="G704" s="39" t="str">
        <f aca="false">CONCATENATE(J704,K704,L704)</f>
        <v>20171124</v>
      </c>
      <c r="H704" s="39" t="n">
        <v>152</v>
      </c>
      <c r="I704" s="39" t="s">
        <v>0</v>
      </c>
      <c r="J704" s="39" t="n">
        <v>2017</v>
      </c>
      <c r="K704" s="39" t="n">
        <v>11</v>
      </c>
      <c r="L704" s="39" t="n">
        <v>24</v>
      </c>
      <c r="M704" s="39" t="n">
        <v>16</v>
      </c>
      <c r="N704" s="39" t="n">
        <v>25</v>
      </c>
      <c r="O704" s="39" t="n">
        <v>2</v>
      </c>
      <c r="P704" s="39" t="n">
        <v>461</v>
      </c>
      <c r="Q704" s="39" t="n">
        <v>2</v>
      </c>
      <c r="R704" s="39" t="s">
        <v>1</v>
      </c>
      <c r="S704" s="39" t="s">
        <v>2</v>
      </c>
    </row>
    <row r="705" customFormat="false" ht="15" hidden="false" customHeight="false" outlineLevel="0" collapsed="false">
      <c r="A705" s="36" t="s">
        <v>184</v>
      </c>
      <c r="C705" s="48" t="n">
        <f aca="false">IF(F705=F704,C704,IF(F705=(F704+10),C704,(C704+10)))</f>
        <v>1390</v>
      </c>
      <c r="D705" s="38" t="s">
        <v>336</v>
      </c>
      <c r="E705" s="50" t="n">
        <f aca="false">IF(C704=C705,IF(AND(I705&lt;&gt;"M",I705&lt;&gt;"m-up"),E704+10,E704),10)</f>
        <v>30</v>
      </c>
      <c r="F705" s="39" t="n">
        <f aca="false">O705+(N705*60)+(M705*3600)</f>
        <v>59102</v>
      </c>
      <c r="G705" s="39" t="str">
        <f aca="false">CONCATENATE(J705,K705,L705)</f>
        <v>20171124</v>
      </c>
      <c r="H705" s="39" t="n">
        <v>0</v>
      </c>
      <c r="I705" s="39" t="s">
        <v>4</v>
      </c>
      <c r="J705" s="39" t="n">
        <v>2017</v>
      </c>
      <c r="K705" s="39" t="n">
        <v>11</v>
      </c>
      <c r="L705" s="39" t="n">
        <v>24</v>
      </c>
      <c r="M705" s="39" t="n">
        <v>16</v>
      </c>
      <c r="N705" s="39" t="n">
        <v>25</v>
      </c>
      <c r="O705" s="39" t="n">
        <v>2</v>
      </c>
      <c r="P705" s="39" t="n">
        <v>464</v>
      </c>
      <c r="Q705" s="39" t="n">
        <v>2</v>
      </c>
      <c r="R705" s="39" t="s">
        <v>1</v>
      </c>
      <c r="S705" s="39" t="s">
        <v>2</v>
      </c>
    </row>
    <row r="706" customFormat="false" ht="15" hidden="false" customHeight="false" outlineLevel="0" collapsed="false">
      <c r="C706" s="48" t="n">
        <f aca="false">IF(F706=F705,C705,IF(F706=(F705+10),C705,(C705+10)))</f>
        <v>1400</v>
      </c>
      <c r="D706" s="79" t="s">
        <v>337</v>
      </c>
      <c r="E706" s="50" t="n">
        <f aca="false">IF(C705=C706,IF(AND(I706&lt;&gt;"M",I706&lt;&gt;"m-up"),E705+10,E705),10)</f>
        <v>10</v>
      </c>
      <c r="F706" s="52" t="n">
        <f aca="false">O706+(N706*60)+(M706*3600)</f>
        <v>60080</v>
      </c>
      <c r="G706" s="52" t="str">
        <f aca="false">CONCATENATE(J706,K706,L706)</f>
        <v>20171124</v>
      </c>
      <c r="H706" s="52" t="n">
        <v>5</v>
      </c>
      <c r="I706" s="52" t="s">
        <v>0</v>
      </c>
      <c r="J706" s="52" t="n">
        <v>2017</v>
      </c>
      <c r="K706" s="52" t="n">
        <v>11</v>
      </c>
      <c r="L706" s="52" t="n">
        <v>24</v>
      </c>
      <c r="M706" s="52" t="n">
        <v>16</v>
      </c>
      <c r="N706" s="52" t="n">
        <v>41</v>
      </c>
      <c r="O706" s="52" t="n">
        <v>20</v>
      </c>
      <c r="P706" s="52" t="n">
        <v>650</v>
      </c>
      <c r="Q706" s="52" t="n">
        <v>1</v>
      </c>
      <c r="R706" s="52" t="s">
        <v>1</v>
      </c>
      <c r="S706" s="52" t="s">
        <v>2</v>
      </c>
      <c r="T706" s="52"/>
      <c r="U706" s="53" t="s">
        <v>58</v>
      </c>
    </row>
    <row r="707" customFormat="false" ht="15" hidden="false" customHeight="false" outlineLevel="0" collapsed="false">
      <c r="C707" s="48" t="n">
        <f aca="false">IF(F707=F706,C706,IF(F707=(F706+10),C706,(C706+10)))</f>
        <v>1410</v>
      </c>
      <c r="D707" s="79" t="s">
        <v>338</v>
      </c>
      <c r="E707" s="50" t="n">
        <f aca="false">IF(C706=C707,IF(AND(I707&lt;&gt;"M",I707&lt;&gt;"m-up"),E706+10,E706),10)</f>
        <v>10</v>
      </c>
      <c r="F707" s="52" t="n">
        <f aca="false">O707+(N707*60)+(M707*3600)</f>
        <v>61243</v>
      </c>
      <c r="G707" s="52" t="str">
        <f aca="false">CONCATENATE(J707,K707,L707)</f>
        <v>20171124</v>
      </c>
      <c r="H707" s="52" t="n">
        <v>990</v>
      </c>
      <c r="I707" s="52" t="s">
        <v>17</v>
      </c>
      <c r="J707" s="52" t="n">
        <v>2017</v>
      </c>
      <c r="K707" s="52" t="n">
        <v>11</v>
      </c>
      <c r="L707" s="52" t="n">
        <v>24</v>
      </c>
      <c r="M707" s="52" t="n">
        <v>17</v>
      </c>
      <c r="N707" s="52" t="n">
        <v>0</v>
      </c>
      <c r="O707" s="52" t="n">
        <v>43</v>
      </c>
      <c r="P707" s="52" t="n">
        <v>272</v>
      </c>
      <c r="Q707" s="52" t="n">
        <v>1</v>
      </c>
      <c r="R707" s="52" t="s">
        <v>1</v>
      </c>
      <c r="S707" s="52" t="s">
        <v>2</v>
      </c>
      <c r="T707" s="52"/>
      <c r="U707" s="81" t="s">
        <v>339</v>
      </c>
      <c r="V707" s="81" t="s">
        <v>340</v>
      </c>
      <c r="W707" s="83" t="n">
        <v>-26.1901</v>
      </c>
      <c r="X707" s="83" t="n">
        <v>27.8558</v>
      </c>
      <c r="Y707" s="81" t="n">
        <v>59</v>
      </c>
    </row>
    <row r="708" customFormat="false" ht="15" hidden="false" customHeight="false" outlineLevel="0" collapsed="false">
      <c r="C708" s="48" t="n">
        <f aca="false">IF(F708=F707,C707,IF(F708=(F707+10),C707,(C707+10)))</f>
        <v>1410</v>
      </c>
      <c r="D708" s="38" t="s">
        <v>338</v>
      </c>
      <c r="E708" s="50" t="n">
        <f aca="false">IF(C707=C708,IF(AND(I708&lt;&gt;"M",I708&lt;&gt;"m-up"),E707+10,E707),10)</f>
        <v>20</v>
      </c>
      <c r="F708" s="39" t="n">
        <f aca="false">O708+(N708*60)+(M708*3600)</f>
        <v>61243</v>
      </c>
      <c r="G708" s="39" t="str">
        <f aca="false">CONCATENATE(J708,K708,L708)</f>
        <v>20171124</v>
      </c>
      <c r="H708" s="39" t="n">
        <v>0</v>
      </c>
      <c r="I708" s="39" t="s">
        <v>9</v>
      </c>
      <c r="J708" s="39" t="n">
        <v>2017</v>
      </c>
      <c r="K708" s="39" t="n">
        <v>11</v>
      </c>
      <c r="L708" s="39" t="n">
        <v>24</v>
      </c>
      <c r="M708" s="39" t="n">
        <v>17</v>
      </c>
      <c r="N708" s="39" t="n">
        <v>0</v>
      </c>
      <c r="O708" s="39" t="n">
        <v>43</v>
      </c>
      <c r="P708" s="39" t="n">
        <v>461</v>
      </c>
      <c r="R708" s="39" t="s">
        <v>1</v>
      </c>
      <c r="S708" s="39" t="s">
        <v>2</v>
      </c>
      <c r="V708" s="81" t="s">
        <v>340</v>
      </c>
      <c r="W708" s="83" t="n">
        <v>-26.1943</v>
      </c>
      <c r="X708" s="83" t="n">
        <v>27.8605</v>
      </c>
      <c r="Y708" s="81" t="n">
        <v>64</v>
      </c>
    </row>
    <row r="709" customFormat="false" ht="15" hidden="false" customHeight="false" outlineLevel="0" collapsed="false">
      <c r="C709" s="48" t="n">
        <f aca="false">IF(F709=F708,C708,IF(F709=(F708+10),C708,(C708+10)))</f>
        <v>1410</v>
      </c>
      <c r="D709" s="38" t="s">
        <v>338</v>
      </c>
      <c r="E709" s="50" t="n">
        <f aca="false">IF(C708=C709,IF(AND(I709&lt;&gt;"M",I709&lt;&gt;"m-up"),E708+10,E708),10)</f>
        <v>20</v>
      </c>
      <c r="F709" s="39" t="n">
        <f aca="false">O709+(N709*60)+(M709*3600)</f>
        <v>61243</v>
      </c>
      <c r="G709" s="39" t="str">
        <f aca="false">CONCATENATE(J709,K709,L709)</f>
        <v>20171124</v>
      </c>
      <c r="H709" s="39" t="n">
        <v>0</v>
      </c>
      <c r="I709" s="78" t="s">
        <v>21</v>
      </c>
      <c r="J709" s="39" t="n">
        <v>2017</v>
      </c>
      <c r="K709" s="39" t="n">
        <v>11</v>
      </c>
      <c r="L709" s="39" t="n">
        <v>24</v>
      </c>
      <c r="M709" s="39" t="n">
        <v>17</v>
      </c>
      <c r="N709" s="39" t="n">
        <v>0</v>
      </c>
      <c r="O709" s="39" t="n">
        <v>43</v>
      </c>
      <c r="P709" s="39" t="n">
        <v>488</v>
      </c>
      <c r="Q709" s="39" t="n">
        <v>1</v>
      </c>
      <c r="R709" s="39" t="s">
        <v>1</v>
      </c>
      <c r="S709" s="39" t="s">
        <v>2</v>
      </c>
    </row>
    <row r="710" customFormat="false" ht="15" hidden="false" customHeight="false" outlineLevel="0" collapsed="false">
      <c r="C710" s="48" t="n">
        <f aca="false">IF(F710=F709,C709,IF(F710=(F709+10),C709,(C709+10)))</f>
        <v>1410</v>
      </c>
      <c r="D710" s="38" t="s">
        <v>338</v>
      </c>
      <c r="E710" s="50" t="n">
        <f aca="false">IF(C709=C710,IF(AND(I710&lt;&gt;"M",I710&lt;&gt;"m-up"),E709+10,E709),10)</f>
        <v>20</v>
      </c>
      <c r="F710" s="39" t="n">
        <f aca="false">O710+(N710*60)+(M710*3600)</f>
        <v>61243</v>
      </c>
      <c r="G710" s="39" t="str">
        <f aca="false">CONCATENATE(J710,K710,L710)</f>
        <v>20171124</v>
      </c>
      <c r="H710" s="39" t="n">
        <v>0</v>
      </c>
      <c r="I710" s="78" t="s">
        <v>21</v>
      </c>
      <c r="J710" s="39" t="n">
        <v>2017</v>
      </c>
      <c r="K710" s="39" t="n">
        <v>11</v>
      </c>
      <c r="L710" s="39" t="n">
        <v>24</v>
      </c>
      <c r="M710" s="39" t="n">
        <v>17</v>
      </c>
      <c r="N710" s="39" t="n">
        <v>0</v>
      </c>
      <c r="O710" s="39" t="n">
        <v>43</v>
      </c>
      <c r="P710" s="39" t="n">
        <v>500</v>
      </c>
      <c r="Q710" s="39" t="n">
        <v>1</v>
      </c>
      <c r="R710" s="39" t="s">
        <v>1</v>
      </c>
      <c r="S710" s="39" t="s">
        <v>2</v>
      </c>
    </row>
    <row r="711" customFormat="false" ht="15" hidden="false" customHeight="false" outlineLevel="0" collapsed="false">
      <c r="C711" s="48" t="n">
        <f aca="false">IF(F711=F710,C710,IF(F711=(F710+10),C710,(C710+10)))</f>
        <v>1410</v>
      </c>
      <c r="D711" s="38" t="s">
        <v>338</v>
      </c>
      <c r="E711" s="50" t="n">
        <f aca="false">IF(C710=C711,IF(AND(I711&lt;&gt;"M",I711&lt;&gt;"m-up"),E710+10,E710),10)</f>
        <v>20</v>
      </c>
      <c r="F711" s="39" t="n">
        <f aca="false">O711+(N711*60)+(M711*3600)</f>
        <v>61243</v>
      </c>
      <c r="G711" s="39" t="str">
        <f aca="false">CONCATENATE(J711,K711,L711)</f>
        <v>20171124</v>
      </c>
      <c r="H711" s="39" t="n">
        <v>0</v>
      </c>
      <c r="I711" s="78" t="s">
        <v>21</v>
      </c>
      <c r="J711" s="39" t="n">
        <v>2017</v>
      </c>
      <c r="K711" s="39" t="n">
        <v>11</v>
      </c>
      <c r="L711" s="39" t="n">
        <v>24</v>
      </c>
      <c r="M711" s="39" t="n">
        <v>17</v>
      </c>
      <c r="N711" s="39" t="n">
        <v>0</v>
      </c>
      <c r="O711" s="39" t="n">
        <v>43</v>
      </c>
      <c r="P711" s="39" t="n">
        <v>514</v>
      </c>
      <c r="Q711" s="39" t="n">
        <v>1</v>
      </c>
      <c r="R711" s="39" t="s">
        <v>1</v>
      </c>
      <c r="S711" s="39" t="s">
        <v>2</v>
      </c>
    </row>
    <row r="712" customFormat="false" ht="15" hidden="false" customHeight="false" outlineLevel="0" collapsed="false">
      <c r="C712" s="48" t="n">
        <f aca="false">IF(F712=F711,C711,IF(F712=(F711+10),C711,(C711+10)))</f>
        <v>1410</v>
      </c>
      <c r="D712" s="38" t="s">
        <v>338</v>
      </c>
      <c r="E712" s="50" t="n">
        <f aca="false">IF(C711=C712,IF(AND(I712&lt;&gt;"M",I712&lt;&gt;"m-up"),E711+10,E711),10)</f>
        <v>20</v>
      </c>
      <c r="F712" s="39" t="n">
        <f aca="false">O712+(N712*60)+(M712*3600)</f>
        <v>61243</v>
      </c>
      <c r="G712" s="39" t="str">
        <f aca="false">CONCATENATE(J712,K712,L712)</f>
        <v>20171124</v>
      </c>
      <c r="H712" s="39" t="n">
        <v>0</v>
      </c>
      <c r="I712" s="78" t="s">
        <v>21</v>
      </c>
      <c r="J712" s="39" t="n">
        <v>2017</v>
      </c>
      <c r="K712" s="39" t="n">
        <v>11</v>
      </c>
      <c r="L712" s="39" t="n">
        <v>24</v>
      </c>
      <c r="M712" s="39" t="n">
        <v>17</v>
      </c>
      <c r="N712" s="39" t="n">
        <v>0</v>
      </c>
      <c r="O712" s="39" t="n">
        <v>43</v>
      </c>
      <c r="P712" s="39" t="n">
        <v>545</v>
      </c>
      <c r="Q712" s="39" t="n">
        <v>1</v>
      </c>
      <c r="R712" s="39" t="s">
        <v>1</v>
      </c>
      <c r="S712" s="39" t="s">
        <v>2</v>
      </c>
    </row>
    <row r="713" customFormat="false" ht="15" hidden="false" customHeight="false" outlineLevel="0" collapsed="false">
      <c r="C713" s="48" t="n">
        <f aca="false">IF(F713=F712,C712,IF(F713=(F712+10),C712,(C712+10)))</f>
        <v>1410</v>
      </c>
      <c r="D713" s="38" t="s">
        <v>338</v>
      </c>
      <c r="E713" s="50" t="n">
        <f aca="false">IF(C712=C713,IF(AND(I713&lt;&gt;"M",I713&lt;&gt;"m-up"),E712+10,E712),10)</f>
        <v>20</v>
      </c>
      <c r="F713" s="39" t="n">
        <f aca="false">O713+(N713*60)+(M713*3600)</f>
        <v>61243</v>
      </c>
      <c r="G713" s="39" t="str">
        <f aca="false">CONCATENATE(J713,K713,L713)</f>
        <v>20171124</v>
      </c>
      <c r="H713" s="39" t="n">
        <v>0</v>
      </c>
      <c r="I713" s="78" t="s">
        <v>21</v>
      </c>
      <c r="J713" s="39" t="n">
        <v>2017</v>
      </c>
      <c r="K713" s="39" t="n">
        <v>11</v>
      </c>
      <c r="L713" s="39" t="n">
        <v>24</v>
      </c>
      <c r="M713" s="39" t="n">
        <v>17</v>
      </c>
      <c r="N713" s="39" t="n">
        <v>0</v>
      </c>
      <c r="O713" s="39" t="n">
        <v>43</v>
      </c>
      <c r="P713" s="39" t="n">
        <v>561</v>
      </c>
      <c r="Q713" s="39" t="n">
        <v>1</v>
      </c>
      <c r="R713" s="39" t="s">
        <v>1</v>
      </c>
      <c r="S713" s="39" t="s">
        <v>2</v>
      </c>
    </row>
    <row r="714" customFormat="false" ht="15" hidden="false" customHeight="false" outlineLevel="0" collapsed="false">
      <c r="C714" s="48" t="n">
        <f aca="false">IF(F714=F713,C713,IF(F714=(F713+10),C713,(C713+10)))</f>
        <v>1410</v>
      </c>
      <c r="D714" s="38" t="s">
        <v>338</v>
      </c>
      <c r="E714" s="50" t="n">
        <f aca="false">IF(C713=C714,IF(AND(I714&lt;&gt;"M",I714&lt;&gt;"m-up"),E713+10,E713),10)</f>
        <v>20</v>
      </c>
      <c r="F714" s="39" t="n">
        <f aca="false">O714+(N714*60)+(M714*3600)</f>
        <v>61243</v>
      </c>
      <c r="G714" s="39" t="str">
        <f aca="false">CONCATENATE(J714,K714,L714)</f>
        <v>20171124</v>
      </c>
      <c r="H714" s="39" t="n">
        <v>0</v>
      </c>
      <c r="I714" s="78" t="s">
        <v>21</v>
      </c>
      <c r="J714" s="39" t="n">
        <v>2017</v>
      </c>
      <c r="K714" s="39" t="n">
        <v>11</v>
      </c>
      <c r="L714" s="39" t="n">
        <v>24</v>
      </c>
      <c r="M714" s="39" t="n">
        <v>17</v>
      </c>
      <c r="N714" s="39" t="n">
        <v>0</v>
      </c>
      <c r="O714" s="39" t="n">
        <v>43</v>
      </c>
      <c r="P714" s="39" t="n">
        <v>655</v>
      </c>
      <c r="Q714" s="39" t="n">
        <v>1</v>
      </c>
      <c r="R714" s="39" t="s">
        <v>1</v>
      </c>
      <c r="S714" s="39" t="s">
        <v>2</v>
      </c>
    </row>
    <row r="715" customFormat="false" ht="15" hidden="false" customHeight="false" outlineLevel="0" collapsed="false">
      <c r="C715" s="48" t="n">
        <f aca="false">IF(F715=F714,C714,IF(F715=(F714+10),C714,(C714+10)))</f>
        <v>1420</v>
      </c>
      <c r="D715" s="79" t="s">
        <v>341</v>
      </c>
      <c r="E715" s="50" t="n">
        <f aca="false">IF(C714=C715,IF(AND(I715&lt;&gt;"M",I715&lt;&gt;"m-up"),E714+10,E714),10)</f>
        <v>10</v>
      </c>
      <c r="F715" s="52" t="n">
        <f aca="false">O715+(N715*60)+(M715*3600)</f>
        <v>61288</v>
      </c>
      <c r="G715" s="52" t="str">
        <f aca="false">CONCATENATE(J715,K715,L715)</f>
        <v>20171124</v>
      </c>
      <c r="H715" s="52" t="n">
        <v>451</v>
      </c>
      <c r="I715" s="52" t="s">
        <v>17</v>
      </c>
      <c r="J715" s="52" t="n">
        <v>2017</v>
      </c>
      <c r="K715" s="52" t="n">
        <v>11</v>
      </c>
      <c r="L715" s="52" t="n">
        <v>24</v>
      </c>
      <c r="M715" s="52" t="n">
        <v>17</v>
      </c>
      <c r="N715" s="52" t="n">
        <v>1</v>
      </c>
      <c r="O715" s="52" t="n">
        <v>28</v>
      </c>
      <c r="P715" s="52" t="n">
        <v>803</v>
      </c>
      <c r="Q715" s="52" t="n">
        <v>1</v>
      </c>
      <c r="R715" s="52" t="s">
        <v>1</v>
      </c>
      <c r="S715" s="52" t="s">
        <v>2</v>
      </c>
      <c r="T715" s="52"/>
      <c r="U715" s="81" t="s">
        <v>342</v>
      </c>
      <c r="V715" s="81" t="s">
        <v>343</v>
      </c>
      <c r="W715" s="81" t="s">
        <v>344</v>
      </c>
      <c r="X715" s="81" t="s">
        <v>345</v>
      </c>
      <c r="Y715" s="81" t="n">
        <v>11</v>
      </c>
    </row>
    <row r="716" customFormat="false" ht="15" hidden="false" customHeight="false" outlineLevel="0" collapsed="false">
      <c r="C716" s="48" t="n">
        <f aca="false">IF(F716=F715,C715,IF(F716=(F715+10),C715,(C715+10)))</f>
        <v>1420</v>
      </c>
      <c r="D716" s="38" t="s">
        <v>341</v>
      </c>
      <c r="E716" s="50" t="n">
        <f aca="false">IF(C715=C716,IF(AND(I716&lt;&gt;"M",I716&lt;&gt;"m-up"),E715+10,E715),10)</f>
        <v>10</v>
      </c>
      <c r="F716" s="39" t="n">
        <f aca="false">O716+(N716*60)+(M716*3600)</f>
        <v>61288</v>
      </c>
      <c r="G716" s="39" t="str">
        <f aca="false">CONCATENATE(J716,K716,L716)</f>
        <v>20171124</v>
      </c>
      <c r="H716" s="39" t="n">
        <v>0</v>
      </c>
      <c r="I716" s="78" t="s">
        <v>21</v>
      </c>
      <c r="J716" s="39" t="n">
        <v>2017</v>
      </c>
      <c r="K716" s="39" t="n">
        <v>11</v>
      </c>
      <c r="L716" s="39" t="n">
        <v>24</v>
      </c>
      <c r="M716" s="39" t="n">
        <v>17</v>
      </c>
      <c r="N716" s="39" t="n">
        <v>1</v>
      </c>
      <c r="O716" s="39" t="n">
        <v>28</v>
      </c>
      <c r="P716" s="39" t="n">
        <v>904</v>
      </c>
      <c r="Q716" s="39" t="n">
        <v>1</v>
      </c>
      <c r="R716" s="39" t="s">
        <v>1</v>
      </c>
      <c r="S716" s="39" t="s">
        <v>2</v>
      </c>
    </row>
    <row r="717" customFormat="false" ht="15" hidden="false" customHeight="false" outlineLevel="0" collapsed="false">
      <c r="C717" s="48" t="n">
        <f aca="false">IF(F717=F716,C716,IF(F717=(F716+10),C716,(C716+10)))</f>
        <v>1420</v>
      </c>
      <c r="D717" s="38" t="s">
        <v>341</v>
      </c>
      <c r="E717" s="50" t="n">
        <f aca="false">IF(C716=C717,IF(AND(I717&lt;&gt;"M",I717&lt;&gt;"m-up"),E716+10,E716),10)</f>
        <v>10</v>
      </c>
      <c r="F717" s="39" t="n">
        <f aca="false">O717+(N717*60)+(M717*3600)</f>
        <v>61288</v>
      </c>
      <c r="G717" s="39" t="str">
        <f aca="false">CONCATENATE(J717,K717,L717)</f>
        <v>20171124</v>
      </c>
      <c r="H717" s="39" t="n">
        <v>0</v>
      </c>
      <c r="I717" s="78" t="s">
        <v>21</v>
      </c>
      <c r="J717" s="39" t="n">
        <v>2017</v>
      </c>
      <c r="K717" s="39" t="n">
        <v>11</v>
      </c>
      <c r="L717" s="39" t="n">
        <v>24</v>
      </c>
      <c r="M717" s="39" t="n">
        <v>17</v>
      </c>
      <c r="N717" s="39" t="n">
        <v>1</v>
      </c>
      <c r="O717" s="39" t="n">
        <v>28</v>
      </c>
      <c r="P717" s="39" t="n">
        <v>932</v>
      </c>
      <c r="Q717" s="39" t="n">
        <v>1</v>
      </c>
      <c r="R717" s="39" t="s">
        <v>1</v>
      </c>
      <c r="S717" s="39" t="s">
        <v>2</v>
      </c>
      <c r="U717" s="40" t="s">
        <v>59</v>
      </c>
    </row>
    <row r="718" customFormat="false" ht="15" hidden="false" customHeight="false" outlineLevel="0" collapsed="false">
      <c r="C718" s="48" t="n">
        <f aca="false">IF(F718=F717,C717,IF(F718=(F717+10),C717,(C717+10)))</f>
        <v>1420</v>
      </c>
      <c r="D718" s="38" t="s">
        <v>341</v>
      </c>
      <c r="E718" s="50" t="n">
        <f aca="false">IF(C717=C718,IF(AND(I718&lt;&gt;"M",I718&lt;&gt;"m-up"),E717+10,E717),10)</f>
        <v>10</v>
      </c>
      <c r="F718" s="39" t="n">
        <f aca="false">O718+(N718*60)+(M718*3600)</f>
        <v>61288</v>
      </c>
      <c r="G718" s="39" t="str">
        <f aca="false">CONCATENATE(J718,K718,L718)</f>
        <v>20171124</v>
      </c>
      <c r="H718" s="39" t="n">
        <v>0</v>
      </c>
      <c r="I718" s="78" t="s">
        <v>21</v>
      </c>
      <c r="J718" s="39" t="n">
        <v>2017</v>
      </c>
      <c r="K718" s="39" t="n">
        <v>11</v>
      </c>
      <c r="L718" s="39" t="n">
        <v>24</v>
      </c>
      <c r="M718" s="39" t="n">
        <v>17</v>
      </c>
      <c r="N718" s="39" t="n">
        <v>1</v>
      </c>
      <c r="O718" s="39" t="n">
        <v>28</v>
      </c>
      <c r="P718" s="39" t="n">
        <v>945</v>
      </c>
      <c r="Q718" s="39" t="n">
        <v>1</v>
      </c>
      <c r="R718" s="39" t="s">
        <v>1</v>
      </c>
      <c r="S718" s="39" t="s">
        <v>2</v>
      </c>
      <c r="U718" s="40" t="s">
        <v>59</v>
      </c>
    </row>
    <row r="719" customFormat="false" ht="15" hidden="false" customHeight="false" outlineLevel="0" collapsed="false">
      <c r="C719" s="48" t="n">
        <f aca="false">IF(F719=F718,C718,IF(F719=(F718+10),C718,(C718+10)))</f>
        <v>1420</v>
      </c>
      <c r="D719" s="38" t="s">
        <v>341</v>
      </c>
      <c r="E719" s="50" t="n">
        <f aca="false">IF(C718=C719,IF(AND(I719&lt;&gt;"M",I719&lt;&gt;"m-up"),E718+10,E718),10)</f>
        <v>10</v>
      </c>
      <c r="F719" s="39" t="n">
        <f aca="false">O719+(N719*60)+(M719*3600)</f>
        <v>61288</v>
      </c>
      <c r="G719" s="39" t="str">
        <f aca="false">CONCATENATE(J719,K719,L719)</f>
        <v>20171124</v>
      </c>
      <c r="H719" s="39" t="n">
        <v>0</v>
      </c>
      <c r="I719" s="78" t="s">
        <v>21</v>
      </c>
      <c r="J719" s="39" t="n">
        <v>2017</v>
      </c>
      <c r="K719" s="39" t="n">
        <v>11</v>
      </c>
      <c r="L719" s="39" t="n">
        <v>24</v>
      </c>
      <c r="M719" s="39" t="n">
        <v>17</v>
      </c>
      <c r="N719" s="39" t="n">
        <v>1</v>
      </c>
      <c r="O719" s="39" t="n">
        <v>28</v>
      </c>
      <c r="P719" s="39" t="n">
        <v>965</v>
      </c>
      <c r="Q719" s="39" t="n">
        <v>1</v>
      </c>
      <c r="R719" s="39" t="s">
        <v>1</v>
      </c>
      <c r="S719" s="39" t="s">
        <v>2</v>
      </c>
    </row>
    <row r="720" customFormat="false" ht="15" hidden="false" customHeight="false" outlineLevel="0" collapsed="false">
      <c r="C720" s="48" t="n">
        <f aca="false">IF(F720=F719,C719,IF(F720=(F719+10),C719,(C719+10)))</f>
        <v>1420</v>
      </c>
      <c r="D720" s="38" t="s">
        <v>341</v>
      </c>
      <c r="E720" s="50" t="n">
        <f aca="false">IF(C719=C720,IF(AND(I720&lt;&gt;"M",I720&lt;&gt;"m-up"),E719+10,E719),10)</f>
        <v>10</v>
      </c>
      <c r="F720" s="39" t="n">
        <f aca="false">O720+(N720*60)+(M720*3600)</f>
        <v>61288</v>
      </c>
      <c r="G720" s="39" t="str">
        <f aca="false">CONCATENATE(J720,K720,L720)</f>
        <v>20171124</v>
      </c>
      <c r="H720" s="39" t="n">
        <v>0</v>
      </c>
      <c r="I720" s="78" t="s">
        <v>21</v>
      </c>
      <c r="J720" s="39" t="n">
        <v>2017</v>
      </c>
      <c r="K720" s="39" t="n">
        <v>11</v>
      </c>
      <c r="L720" s="39" t="n">
        <v>24</v>
      </c>
      <c r="M720" s="39" t="n">
        <v>17</v>
      </c>
      <c r="N720" s="39" t="n">
        <v>1</v>
      </c>
      <c r="O720" s="39" t="n">
        <v>28</v>
      </c>
      <c r="P720" s="39" t="n">
        <v>972</v>
      </c>
      <c r="Q720" s="39" t="n">
        <v>1</v>
      </c>
      <c r="R720" s="39" t="s">
        <v>1</v>
      </c>
      <c r="S720" s="39" t="s">
        <v>2</v>
      </c>
    </row>
    <row r="721" customFormat="false" ht="15" hidden="false" customHeight="false" outlineLevel="0" collapsed="false">
      <c r="C721" s="48" t="n">
        <f aca="false">IF(F721=F720,C720,IF(F721=(F720+10),C720,(C720+10)))</f>
        <v>1420</v>
      </c>
      <c r="D721" s="38" t="s">
        <v>341</v>
      </c>
      <c r="E721" s="50" t="n">
        <f aca="false">IF(C720=C721,IF(AND(I721&lt;&gt;"M",I721&lt;&gt;"m-up"),E720+10,E720),10)</f>
        <v>10</v>
      </c>
      <c r="F721" s="39" t="n">
        <f aca="false">O721+(N721*60)+(M721*3600)</f>
        <v>61288</v>
      </c>
      <c r="G721" s="39" t="str">
        <f aca="false">CONCATENATE(J721,K721,L721)</f>
        <v>20171124</v>
      </c>
      <c r="H721" s="39" t="n">
        <v>0</v>
      </c>
      <c r="I721" s="78" t="s">
        <v>21</v>
      </c>
      <c r="J721" s="39" t="n">
        <v>2017</v>
      </c>
      <c r="K721" s="39" t="n">
        <v>11</v>
      </c>
      <c r="L721" s="39" t="n">
        <v>24</v>
      </c>
      <c r="M721" s="39" t="n">
        <v>17</v>
      </c>
      <c r="N721" s="39" t="n">
        <v>1</v>
      </c>
      <c r="O721" s="39" t="n">
        <v>28</v>
      </c>
      <c r="P721" s="39" t="n">
        <v>983</v>
      </c>
      <c r="Q721" s="39" t="n">
        <v>1</v>
      </c>
      <c r="R721" s="39" t="s">
        <v>1</v>
      </c>
      <c r="S721" s="39" t="s">
        <v>2</v>
      </c>
      <c r="U721" s="40" t="s">
        <v>60</v>
      </c>
    </row>
    <row r="722" customFormat="false" ht="15" hidden="false" customHeight="false" outlineLevel="0" collapsed="false">
      <c r="C722" s="48" t="n">
        <f aca="false">IF(F722=F721,C721,IF(F722=(F721+10),C721,(C721+10)))</f>
        <v>1420</v>
      </c>
      <c r="D722" s="38" t="s">
        <v>341</v>
      </c>
      <c r="E722" s="50" t="n">
        <f aca="false">IF(C721=C722,IF(AND(I722&lt;&gt;"M",I722&lt;&gt;"m-up"),E721+10,E721),10)</f>
        <v>10</v>
      </c>
      <c r="F722" s="39" t="n">
        <f aca="false">O722+(N722*60)+(M722*3600)</f>
        <v>61288</v>
      </c>
      <c r="G722" s="39" t="str">
        <f aca="false">CONCATENATE(J722,K722,L722)</f>
        <v>20171124</v>
      </c>
      <c r="H722" s="39" t="n">
        <v>0</v>
      </c>
      <c r="I722" s="78" t="s">
        <v>21</v>
      </c>
      <c r="J722" s="39" t="n">
        <v>2017</v>
      </c>
      <c r="K722" s="39" t="n">
        <v>11</v>
      </c>
      <c r="L722" s="39" t="n">
        <v>24</v>
      </c>
      <c r="M722" s="39" t="n">
        <v>17</v>
      </c>
      <c r="N722" s="39" t="n">
        <v>1</v>
      </c>
      <c r="O722" s="39" t="n">
        <v>28</v>
      </c>
      <c r="P722" s="39" t="n">
        <v>998</v>
      </c>
      <c r="Q722" s="39" t="n">
        <v>1</v>
      </c>
      <c r="R722" s="39" t="s">
        <v>1</v>
      </c>
      <c r="S722" s="39" t="s">
        <v>2</v>
      </c>
    </row>
    <row r="723" customFormat="false" ht="15" hidden="false" customHeight="false" outlineLevel="0" collapsed="false">
      <c r="C723" s="48" t="n">
        <f aca="false">IF(F723=F722,C722,IF(F723=(F722+10),C722,(C722+10)))</f>
        <v>1430</v>
      </c>
      <c r="D723" s="38" t="s">
        <v>341</v>
      </c>
      <c r="E723" s="50" t="n">
        <f aca="false">IF(C722=C723,IF(AND(I723&lt;&gt;"M",I723&lt;&gt;"m-up"),E722+10,E722),10)</f>
        <v>10</v>
      </c>
      <c r="F723" s="39" t="n">
        <f aca="false">O723+(N723*60)+(M723*3600)</f>
        <v>61289</v>
      </c>
      <c r="G723" s="39" t="str">
        <f aca="false">CONCATENATE(J723,K723,L723)</f>
        <v>20171124</v>
      </c>
      <c r="H723" s="39" t="n">
        <v>0</v>
      </c>
      <c r="I723" s="78" t="s">
        <v>21</v>
      </c>
      <c r="J723" s="39" t="n">
        <v>2017</v>
      </c>
      <c r="K723" s="39" t="n">
        <v>11</v>
      </c>
      <c r="L723" s="39" t="n">
        <v>24</v>
      </c>
      <c r="M723" s="39" t="n">
        <v>17</v>
      </c>
      <c r="N723" s="39" t="n">
        <v>1</v>
      </c>
      <c r="O723" s="39" t="n">
        <v>29</v>
      </c>
      <c r="P723" s="39" t="n">
        <v>1</v>
      </c>
      <c r="Q723" s="39" t="n">
        <v>1</v>
      </c>
      <c r="R723" s="39" t="s">
        <v>1</v>
      </c>
      <c r="S723" s="39" t="s">
        <v>2</v>
      </c>
    </row>
    <row r="724" customFormat="false" ht="15" hidden="false" customHeight="false" outlineLevel="0" collapsed="false">
      <c r="C724" s="48" t="n">
        <f aca="false">IF(F724=F723,C723,IF(F724=(F723+10),C723,(C723+10)))</f>
        <v>1430</v>
      </c>
      <c r="D724" s="38" t="s">
        <v>341</v>
      </c>
      <c r="E724" s="50" t="n">
        <f aca="false">IF(C723=C724,IF(AND(I724&lt;&gt;"M",I724&lt;&gt;"m-up"),E723+10,E723),10)</f>
        <v>10</v>
      </c>
      <c r="F724" s="39" t="n">
        <f aca="false">O724+(N724*60)+(M724*3600)</f>
        <v>61289</v>
      </c>
      <c r="G724" s="39" t="str">
        <f aca="false">CONCATENATE(J724,K724,L724)</f>
        <v>20171124</v>
      </c>
      <c r="H724" s="39" t="n">
        <v>0</v>
      </c>
      <c r="I724" s="78" t="s">
        <v>21</v>
      </c>
      <c r="J724" s="39" t="n">
        <v>2017</v>
      </c>
      <c r="K724" s="39" t="n">
        <v>11</v>
      </c>
      <c r="L724" s="39" t="n">
        <v>24</v>
      </c>
      <c r="M724" s="39" t="n">
        <v>17</v>
      </c>
      <c r="N724" s="39" t="n">
        <v>1</v>
      </c>
      <c r="O724" s="39" t="n">
        <v>29</v>
      </c>
      <c r="P724" s="39" t="n">
        <v>15</v>
      </c>
      <c r="Q724" s="39" t="n">
        <v>1</v>
      </c>
      <c r="R724" s="39" t="s">
        <v>1</v>
      </c>
      <c r="S724" s="39" t="s">
        <v>2</v>
      </c>
    </row>
    <row r="725" customFormat="false" ht="15" hidden="false" customHeight="false" outlineLevel="0" collapsed="false">
      <c r="C725" s="48" t="n">
        <f aca="false">IF(F725=F724,C724,IF(F725=(F724+10),C724,(C724+10)))</f>
        <v>1430</v>
      </c>
      <c r="D725" s="38" t="s">
        <v>341</v>
      </c>
      <c r="E725" s="50" t="n">
        <f aca="false">IF(C724=C725,IF(AND(I725&lt;&gt;"M",I725&lt;&gt;"m-up"),E724+10,E724),10)</f>
        <v>10</v>
      </c>
      <c r="F725" s="39" t="n">
        <f aca="false">O725+(N725*60)+(M725*3600)</f>
        <v>61289</v>
      </c>
      <c r="G725" s="39" t="str">
        <f aca="false">CONCATENATE(J725,K725,L725)</f>
        <v>20171124</v>
      </c>
      <c r="H725" s="39" t="n">
        <v>0</v>
      </c>
      <c r="I725" s="78" t="s">
        <v>21</v>
      </c>
      <c r="J725" s="39" t="n">
        <v>2017</v>
      </c>
      <c r="K725" s="39" t="n">
        <v>11</v>
      </c>
      <c r="L725" s="39" t="n">
        <v>24</v>
      </c>
      <c r="M725" s="39" t="n">
        <v>17</v>
      </c>
      <c r="N725" s="39" t="n">
        <v>1</v>
      </c>
      <c r="O725" s="39" t="n">
        <v>29</v>
      </c>
      <c r="P725" s="39" t="n">
        <v>33</v>
      </c>
      <c r="Q725" s="39" t="n">
        <v>1</v>
      </c>
      <c r="R725" s="39" t="s">
        <v>1</v>
      </c>
      <c r="S725" s="39" t="s">
        <v>2</v>
      </c>
    </row>
    <row r="726" customFormat="false" ht="15" hidden="false" customHeight="false" outlineLevel="0" collapsed="false">
      <c r="C726" s="48" t="n">
        <f aca="false">IF(F726=F725,C725,IF(F726=(F725+10),C725,(C725+10)))</f>
        <v>1430</v>
      </c>
      <c r="D726" s="38" t="s">
        <v>341</v>
      </c>
      <c r="E726" s="50" t="n">
        <f aca="false">IF(C725=C726,IF(AND(I726&lt;&gt;"M",I726&lt;&gt;"m-up"),E725+10,E725),10)</f>
        <v>10</v>
      </c>
      <c r="F726" s="39" t="n">
        <f aca="false">O726+(N726*60)+(M726*3600)</f>
        <v>61289</v>
      </c>
      <c r="G726" s="39" t="str">
        <f aca="false">CONCATENATE(J726,K726,L726)</f>
        <v>20171124</v>
      </c>
      <c r="H726" s="39" t="n">
        <v>0</v>
      </c>
      <c r="I726" s="78" t="s">
        <v>21</v>
      </c>
      <c r="J726" s="39" t="n">
        <v>2017</v>
      </c>
      <c r="K726" s="39" t="n">
        <v>11</v>
      </c>
      <c r="L726" s="39" t="n">
        <v>24</v>
      </c>
      <c r="M726" s="39" t="n">
        <v>17</v>
      </c>
      <c r="N726" s="39" t="n">
        <v>1</v>
      </c>
      <c r="O726" s="39" t="n">
        <v>29</v>
      </c>
      <c r="P726" s="39" t="n">
        <v>43</v>
      </c>
      <c r="Q726" s="39" t="n">
        <v>1</v>
      </c>
      <c r="R726" s="39" t="s">
        <v>1</v>
      </c>
      <c r="S726" s="39" t="s">
        <v>2</v>
      </c>
    </row>
    <row r="727" customFormat="false" ht="15" hidden="false" customHeight="false" outlineLevel="0" collapsed="false">
      <c r="C727" s="48" t="n">
        <f aca="false">IF(F727=F726,C726,IF(F727=(F726+10),C726,(C726+10)))</f>
        <v>1430</v>
      </c>
      <c r="D727" s="38" t="s">
        <v>341</v>
      </c>
      <c r="E727" s="50" t="n">
        <f aca="false">IF(C726=C727,IF(AND(I727&lt;&gt;"M",I727&lt;&gt;"m-up"),E726+10,E726),10)</f>
        <v>10</v>
      </c>
      <c r="F727" s="39" t="n">
        <f aca="false">O727+(N727*60)+(M727*3600)</f>
        <v>61289</v>
      </c>
      <c r="G727" s="39" t="str">
        <f aca="false">CONCATENATE(J727,K727,L727)</f>
        <v>20171124</v>
      </c>
      <c r="H727" s="39" t="n">
        <v>0</v>
      </c>
      <c r="I727" s="78" t="s">
        <v>21</v>
      </c>
      <c r="J727" s="39" t="n">
        <v>2017</v>
      </c>
      <c r="K727" s="39" t="n">
        <v>11</v>
      </c>
      <c r="L727" s="39" t="n">
        <v>24</v>
      </c>
      <c r="M727" s="39" t="n">
        <v>17</v>
      </c>
      <c r="N727" s="39" t="n">
        <v>1</v>
      </c>
      <c r="O727" s="39" t="n">
        <v>29</v>
      </c>
      <c r="P727" s="39" t="n">
        <v>46</v>
      </c>
      <c r="Q727" s="39" t="n">
        <v>1</v>
      </c>
      <c r="R727" s="39" t="s">
        <v>1</v>
      </c>
      <c r="S727" s="39" t="s">
        <v>2</v>
      </c>
    </row>
    <row r="728" customFormat="false" ht="15" hidden="false" customHeight="false" outlineLevel="0" collapsed="false">
      <c r="C728" s="48" t="n">
        <f aca="false">IF(F728=F727,C727,IF(F728=(F727+10),C727,(C727+10)))</f>
        <v>1430</v>
      </c>
      <c r="D728" s="38" t="s">
        <v>341</v>
      </c>
      <c r="E728" s="50" t="n">
        <f aca="false">IF(C727=C728,IF(AND(I728&lt;&gt;"M",I728&lt;&gt;"m-up"),E727+10,E727),10)</f>
        <v>10</v>
      </c>
      <c r="F728" s="39" t="n">
        <f aca="false">O728+(N728*60)+(M728*3600)</f>
        <v>61289</v>
      </c>
      <c r="G728" s="39" t="str">
        <f aca="false">CONCATENATE(J728,K728,L728)</f>
        <v>20171124</v>
      </c>
      <c r="H728" s="39" t="n">
        <v>0</v>
      </c>
      <c r="I728" s="78" t="s">
        <v>21</v>
      </c>
      <c r="J728" s="39" t="n">
        <v>2017</v>
      </c>
      <c r="K728" s="39" t="n">
        <v>11</v>
      </c>
      <c r="L728" s="39" t="n">
        <v>24</v>
      </c>
      <c r="M728" s="39" t="n">
        <v>17</v>
      </c>
      <c r="N728" s="39" t="n">
        <v>1</v>
      </c>
      <c r="O728" s="39" t="n">
        <v>29</v>
      </c>
      <c r="P728" s="39" t="n">
        <v>54</v>
      </c>
      <c r="Q728" s="39" t="n">
        <v>1</v>
      </c>
      <c r="R728" s="39" t="s">
        <v>1</v>
      </c>
      <c r="S728" s="39" t="s">
        <v>2</v>
      </c>
    </row>
    <row r="729" customFormat="false" ht="15" hidden="false" customHeight="false" outlineLevel="0" collapsed="false">
      <c r="C729" s="48" t="n">
        <f aca="false">IF(F729=F728,C728,IF(F729=(F728+10),C728,(C728+10)))</f>
        <v>1430</v>
      </c>
      <c r="D729" s="38" t="s">
        <v>341</v>
      </c>
      <c r="E729" s="50" t="n">
        <f aca="false">IF(C728=C729,IF(AND(I729&lt;&gt;"M",I729&lt;&gt;"m-up"),E728+10,E728),10)</f>
        <v>10</v>
      </c>
      <c r="F729" s="39" t="n">
        <f aca="false">O729+(N729*60)+(M729*3600)</f>
        <v>61289</v>
      </c>
      <c r="G729" s="39" t="str">
        <f aca="false">CONCATENATE(J729,K729,L729)</f>
        <v>20171124</v>
      </c>
      <c r="H729" s="39" t="n">
        <v>0</v>
      </c>
      <c r="I729" s="78" t="s">
        <v>21</v>
      </c>
      <c r="J729" s="39" t="n">
        <v>2017</v>
      </c>
      <c r="K729" s="39" t="n">
        <v>11</v>
      </c>
      <c r="L729" s="39" t="n">
        <v>24</v>
      </c>
      <c r="M729" s="39" t="n">
        <v>17</v>
      </c>
      <c r="N729" s="39" t="n">
        <v>1</v>
      </c>
      <c r="O729" s="39" t="n">
        <v>29</v>
      </c>
      <c r="P729" s="39" t="n">
        <v>63</v>
      </c>
      <c r="Q729" s="39" t="n">
        <v>1</v>
      </c>
      <c r="R729" s="39" t="s">
        <v>1</v>
      </c>
      <c r="S729" s="39" t="s">
        <v>2</v>
      </c>
    </row>
    <row r="730" customFormat="false" ht="15" hidden="false" customHeight="false" outlineLevel="0" collapsed="false">
      <c r="C730" s="48" t="n">
        <f aca="false">IF(F730=F729,C729,IF(F730=(F729+10),C729,(C729+10)))</f>
        <v>1430</v>
      </c>
      <c r="D730" s="38" t="s">
        <v>341</v>
      </c>
      <c r="E730" s="50" t="n">
        <f aca="false">IF(C729=C730,IF(AND(I730&lt;&gt;"M",I730&lt;&gt;"m-up"),E729+10,E729),10)</f>
        <v>10</v>
      </c>
      <c r="F730" s="39" t="n">
        <f aca="false">O730+(N730*60)+(M730*3600)</f>
        <v>61289</v>
      </c>
      <c r="G730" s="39" t="str">
        <f aca="false">CONCATENATE(J730,K730,L730)</f>
        <v>20171124</v>
      </c>
      <c r="H730" s="39" t="n">
        <v>0</v>
      </c>
      <c r="I730" s="78" t="s">
        <v>21</v>
      </c>
      <c r="J730" s="39" t="n">
        <v>2017</v>
      </c>
      <c r="K730" s="39" t="n">
        <v>11</v>
      </c>
      <c r="L730" s="39" t="n">
        <v>24</v>
      </c>
      <c r="M730" s="39" t="n">
        <v>17</v>
      </c>
      <c r="N730" s="39" t="n">
        <v>1</v>
      </c>
      <c r="O730" s="39" t="n">
        <v>29</v>
      </c>
      <c r="P730" s="39" t="n">
        <v>64</v>
      </c>
      <c r="Q730" s="39" t="n">
        <v>1</v>
      </c>
      <c r="R730" s="39" t="s">
        <v>1</v>
      </c>
      <c r="S730" s="39" t="s">
        <v>2</v>
      </c>
    </row>
    <row r="731" customFormat="false" ht="15" hidden="false" customHeight="false" outlineLevel="0" collapsed="false">
      <c r="C731" s="48" t="n">
        <f aca="false">IF(F731=F730,C730,IF(F731=(F730+10),C730,(C730+10)))</f>
        <v>1430</v>
      </c>
      <c r="D731" s="38" t="s">
        <v>341</v>
      </c>
      <c r="E731" s="50" t="n">
        <f aca="false">IF(C730=C731,IF(AND(I731&lt;&gt;"M",I731&lt;&gt;"m-up"),E730+10,E730),10)</f>
        <v>10</v>
      </c>
      <c r="F731" s="39" t="n">
        <f aca="false">O731+(N731*60)+(M731*3600)</f>
        <v>61289</v>
      </c>
      <c r="G731" s="39" t="str">
        <f aca="false">CONCATENATE(J731,K731,L731)</f>
        <v>20171124</v>
      </c>
      <c r="H731" s="39" t="n">
        <v>0</v>
      </c>
      <c r="I731" s="78" t="s">
        <v>21</v>
      </c>
      <c r="J731" s="39" t="n">
        <v>2017</v>
      </c>
      <c r="K731" s="39" t="n">
        <v>11</v>
      </c>
      <c r="L731" s="39" t="n">
        <v>24</v>
      </c>
      <c r="M731" s="39" t="n">
        <v>17</v>
      </c>
      <c r="N731" s="39" t="n">
        <v>1</v>
      </c>
      <c r="O731" s="39" t="n">
        <v>29</v>
      </c>
      <c r="P731" s="39" t="n">
        <v>84</v>
      </c>
      <c r="Q731" s="39" t="n">
        <v>1</v>
      </c>
      <c r="R731" s="39" t="s">
        <v>1</v>
      </c>
      <c r="S731" s="39" t="s">
        <v>2</v>
      </c>
    </row>
    <row r="732" customFormat="false" ht="15" hidden="false" customHeight="false" outlineLevel="0" collapsed="false">
      <c r="C732" s="48" t="n">
        <f aca="false">IF(F732=F731,C731,IF(F732=(F731+10),C731,(C731+10)))</f>
        <v>1430</v>
      </c>
      <c r="D732" s="38" t="s">
        <v>341</v>
      </c>
      <c r="E732" s="50" t="n">
        <f aca="false">IF(C731=C732,IF(AND(I732&lt;&gt;"M",I732&lt;&gt;"m-up"),E731+10,E731),10)</f>
        <v>10</v>
      </c>
      <c r="F732" s="39" t="n">
        <f aca="false">O732+(N732*60)+(M732*3600)</f>
        <v>61289</v>
      </c>
      <c r="G732" s="39" t="str">
        <f aca="false">CONCATENATE(J732,K732,L732)</f>
        <v>20171124</v>
      </c>
      <c r="H732" s="39" t="n">
        <v>0</v>
      </c>
      <c r="I732" s="78" t="s">
        <v>21</v>
      </c>
      <c r="J732" s="39" t="n">
        <v>2017</v>
      </c>
      <c r="K732" s="39" t="n">
        <v>11</v>
      </c>
      <c r="L732" s="39" t="n">
        <v>24</v>
      </c>
      <c r="M732" s="39" t="n">
        <v>17</v>
      </c>
      <c r="N732" s="39" t="n">
        <v>1</v>
      </c>
      <c r="O732" s="39" t="n">
        <v>29</v>
      </c>
      <c r="P732" s="39" t="n">
        <v>85</v>
      </c>
      <c r="Q732" s="39" t="n">
        <v>1</v>
      </c>
      <c r="R732" s="39" t="s">
        <v>1</v>
      </c>
      <c r="S732" s="39" t="s">
        <v>2</v>
      </c>
    </row>
    <row r="733" customFormat="false" ht="15" hidden="false" customHeight="false" outlineLevel="0" collapsed="false">
      <c r="C733" s="48" t="n">
        <f aca="false">IF(F733=F732,C732,IF(F733=(F732+10),C732,(C732+10)))</f>
        <v>1430</v>
      </c>
      <c r="D733" s="38" t="s">
        <v>341</v>
      </c>
      <c r="E733" s="50" t="n">
        <f aca="false">IF(C732=C733,IF(AND(I733&lt;&gt;"M",I733&lt;&gt;"m-up"),E732+10,E732),10)</f>
        <v>10</v>
      </c>
      <c r="F733" s="39" t="n">
        <f aca="false">O733+(N733*60)+(M733*3600)</f>
        <v>61289</v>
      </c>
      <c r="G733" s="39" t="str">
        <f aca="false">CONCATENATE(J733,K733,L733)</f>
        <v>20171124</v>
      </c>
      <c r="H733" s="39" t="n">
        <v>0</v>
      </c>
      <c r="I733" s="78" t="s">
        <v>21</v>
      </c>
      <c r="J733" s="39" t="n">
        <v>2017</v>
      </c>
      <c r="K733" s="39" t="n">
        <v>11</v>
      </c>
      <c r="L733" s="39" t="n">
        <v>24</v>
      </c>
      <c r="M733" s="39" t="n">
        <v>17</v>
      </c>
      <c r="N733" s="39" t="n">
        <v>1</v>
      </c>
      <c r="O733" s="39" t="n">
        <v>29</v>
      </c>
      <c r="P733" s="39" t="n">
        <v>88</v>
      </c>
      <c r="Q733" s="39" t="n">
        <v>1</v>
      </c>
      <c r="R733" s="39" t="s">
        <v>1</v>
      </c>
      <c r="S733" s="39" t="s">
        <v>2</v>
      </c>
    </row>
    <row r="734" customFormat="false" ht="15" hidden="false" customHeight="false" outlineLevel="0" collapsed="false">
      <c r="C734" s="48" t="n">
        <f aca="false">IF(F734=F733,C733,IF(F734=(F733+10),C733,(C733+10)))</f>
        <v>1430</v>
      </c>
      <c r="D734" s="38" t="s">
        <v>341</v>
      </c>
      <c r="E734" s="50" t="n">
        <f aca="false">IF(C733=C734,IF(AND(I734&lt;&gt;"M",I734&lt;&gt;"m-up"),E733+10,E733),10)</f>
        <v>10</v>
      </c>
      <c r="F734" s="39" t="n">
        <f aca="false">O734+(N734*60)+(M734*3600)</f>
        <v>61289</v>
      </c>
      <c r="G734" s="39" t="str">
        <f aca="false">CONCATENATE(J734,K734,L734)</f>
        <v>20171124</v>
      </c>
      <c r="H734" s="39" t="n">
        <v>0</v>
      </c>
      <c r="I734" s="78" t="s">
        <v>21</v>
      </c>
      <c r="J734" s="39" t="n">
        <v>2017</v>
      </c>
      <c r="K734" s="39" t="n">
        <v>11</v>
      </c>
      <c r="L734" s="39" t="n">
        <v>24</v>
      </c>
      <c r="M734" s="39" t="n">
        <v>17</v>
      </c>
      <c r="N734" s="39" t="n">
        <v>1</v>
      </c>
      <c r="O734" s="39" t="n">
        <v>29</v>
      </c>
      <c r="P734" s="39" t="n">
        <v>97</v>
      </c>
      <c r="Q734" s="39" t="n">
        <v>1</v>
      </c>
      <c r="R734" s="39" t="s">
        <v>1</v>
      </c>
      <c r="S734" s="39" t="s">
        <v>2</v>
      </c>
    </row>
    <row r="735" customFormat="false" ht="15" hidden="false" customHeight="false" outlineLevel="0" collapsed="false">
      <c r="C735" s="48" t="n">
        <f aca="false">IF(F735=F734,C734,IF(F735=(F734+10),C734,(C734+10)))</f>
        <v>1430</v>
      </c>
      <c r="D735" s="38" t="s">
        <v>341</v>
      </c>
      <c r="E735" s="50" t="n">
        <f aca="false">IF(C734=C735,IF(AND(I735&lt;&gt;"M",I735&lt;&gt;"m-up"),E734+10,E734),10)</f>
        <v>10</v>
      </c>
      <c r="F735" s="39" t="n">
        <f aca="false">O735+(N735*60)+(M735*3600)</f>
        <v>61289</v>
      </c>
      <c r="G735" s="39" t="str">
        <f aca="false">CONCATENATE(J735,K735,L735)</f>
        <v>20171124</v>
      </c>
      <c r="H735" s="39" t="n">
        <v>0</v>
      </c>
      <c r="I735" s="78" t="s">
        <v>21</v>
      </c>
      <c r="J735" s="39" t="n">
        <v>2017</v>
      </c>
      <c r="K735" s="39" t="n">
        <v>11</v>
      </c>
      <c r="L735" s="39" t="n">
        <v>24</v>
      </c>
      <c r="M735" s="39" t="n">
        <v>17</v>
      </c>
      <c r="N735" s="39" t="n">
        <v>1</v>
      </c>
      <c r="O735" s="39" t="n">
        <v>29</v>
      </c>
      <c r="P735" s="39" t="n">
        <v>99</v>
      </c>
      <c r="Q735" s="39" t="n">
        <v>1</v>
      </c>
      <c r="R735" s="39" t="s">
        <v>1</v>
      </c>
      <c r="S735" s="39" t="s">
        <v>2</v>
      </c>
    </row>
    <row r="736" customFormat="false" ht="15" hidden="false" customHeight="false" outlineLevel="0" collapsed="false">
      <c r="C736" s="48" t="n">
        <f aca="false">IF(F736=F735,C735,IF(F736=(F735+10),C735,(C735+10)))</f>
        <v>1430</v>
      </c>
      <c r="D736" s="38" t="s">
        <v>341</v>
      </c>
      <c r="E736" s="50" t="n">
        <f aca="false">IF(C735=C736,IF(AND(I736&lt;&gt;"M",I736&lt;&gt;"m-up"),E735+10,E735),10)</f>
        <v>10</v>
      </c>
      <c r="F736" s="39" t="n">
        <f aca="false">O736+(N736*60)+(M736*3600)</f>
        <v>61289</v>
      </c>
      <c r="G736" s="39" t="str">
        <f aca="false">CONCATENATE(J736,K736,L736)</f>
        <v>20171124</v>
      </c>
      <c r="H736" s="39" t="n">
        <v>0</v>
      </c>
      <c r="I736" s="78" t="s">
        <v>21</v>
      </c>
      <c r="J736" s="39" t="n">
        <v>2017</v>
      </c>
      <c r="K736" s="39" t="n">
        <v>11</v>
      </c>
      <c r="L736" s="39" t="n">
        <v>24</v>
      </c>
      <c r="M736" s="39" t="n">
        <v>17</v>
      </c>
      <c r="N736" s="39" t="n">
        <v>1</v>
      </c>
      <c r="O736" s="39" t="n">
        <v>29</v>
      </c>
      <c r="P736" s="39" t="n">
        <v>115</v>
      </c>
      <c r="Q736" s="39" t="n">
        <v>1</v>
      </c>
      <c r="R736" s="39" t="s">
        <v>1</v>
      </c>
      <c r="S736" s="39" t="s">
        <v>2</v>
      </c>
    </row>
    <row r="737" customFormat="false" ht="15" hidden="false" customHeight="false" outlineLevel="0" collapsed="false">
      <c r="C737" s="48" t="n">
        <f aca="false">IF(F737=F736,C736,IF(F737=(F736+10),C736,(C736+10)))</f>
        <v>1430</v>
      </c>
      <c r="D737" s="38" t="s">
        <v>341</v>
      </c>
      <c r="E737" s="50" t="n">
        <f aca="false">IF(C736=C737,IF(AND(I737&lt;&gt;"M",I737&lt;&gt;"m-up"),E736+10,E736),10)</f>
        <v>10</v>
      </c>
      <c r="F737" s="39" t="n">
        <f aca="false">O737+(N737*60)+(M737*3600)</f>
        <v>61289</v>
      </c>
      <c r="G737" s="39" t="str">
        <f aca="false">CONCATENATE(J737,K737,L737)</f>
        <v>20171124</v>
      </c>
      <c r="H737" s="39" t="n">
        <v>0</v>
      </c>
      <c r="I737" s="78" t="s">
        <v>21</v>
      </c>
      <c r="J737" s="39" t="n">
        <v>2017</v>
      </c>
      <c r="K737" s="39" t="n">
        <v>11</v>
      </c>
      <c r="L737" s="39" t="n">
        <v>24</v>
      </c>
      <c r="M737" s="39" t="n">
        <v>17</v>
      </c>
      <c r="N737" s="39" t="n">
        <v>1</v>
      </c>
      <c r="O737" s="39" t="n">
        <v>29</v>
      </c>
      <c r="P737" s="39" t="n">
        <v>120</v>
      </c>
      <c r="Q737" s="39" t="n">
        <v>1</v>
      </c>
      <c r="R737" s="39" t="s">
        <v>1</v>
      </c>
      <c r="S737" s="39" t="s">
        <v>2</v>
      </c>
    </row>
    <row r="738" customFormat="false" ht="15.75" hidden="false" customHeight="false" outlineLevel="0" collapsed="false">
      <c r="C738" s="48" t="n">
        <f aca="false">IF(F738=F737,C737,IF(F738=(F737+10),C737,(C737+10)))</f>
        <v>1430</v>
      </c>
      <c r="D738" s="38" t="s">
        <v>341</v>
      </c>
      <c r="E738" s="50" t="n">
        <f aca="false">IF(C737=C738,IF(AND(I738&lt;&gt;"M",I738&lt;&gt;"m-up"),E737+10,E737),10)</f>
        <v>10</v>
      </c>
      <c r="F738" s="39" t="n">
        <f aca="false">O738+(N738*60)+(M738*3600)</f>
        <v>61289</v>
      </c>
      <c r="G738" s="39" t="str">
        <f aca="false">CONCATENATE(J738,K738,L738)</f>
        <v>20171124</v>
      </c>
      <c r="H738" s="39" t="n">
        <v>0</v>
      </c>
      <c r="I738" s="78" t="s">
        <v>21</v>
      </c>
      <c r="J738" s="39" t="n">
        <v>2017</v>
      </c>
      <c r="K738" s="39" t="n">
        <v>11</v>
      </c>
      <c r="L738" s="39" t="n">
        <v>24</v>
      </c>
      <c r="M738" s="39" t="n">
        <v>17</v>
      </c>
      <c r="N738" s="39" t="n">
        <v>1</v>
      </c>
      <c r="O738" s="39" t="n">
        <v>29</v>
      </c>
      <c r="P738" s="39" t="n">
        <v>144</v>
      </c>
      <c r="Q738" s="39" t="n">
        <v>1</v>
      </c>
      <c r="R738" s="39" t="s">
        <v>1</v>
      </c>
      <c r="S738" s="39" t="s">
        <v>2</v>
      </c>
      <c r="U738" s="24" t="s">
        <v>61</v>
      </c>
    </row>
    <row r="739" customFormat="false" ht="15" hidden="false" customHeight="false" outlineLevel="0" collapsed="false">
      <c r="C739" s="48" t="n">
        <f aca="false">IF(F739=F738,C738,IF(F739=(F738+10),C738,(C738+10)))</f>
        <v>1440</v>
      </c>
      <c r="D739" s="79" t="s">
        <v>346</v>
      </c>
      <c r="E739" s="50" t="n">
        <f aca="false">IF(C738=C739,IF(AND(I739&lt;&gt;"M",I739&lt;&gt;"m-up"),E738+10,E738),10)</f>
        <v>10</v>
      </c>
      <c r="F739" s="52" t="n">
        <f aca="false">O739+(N739*60)+(M739*3600)</f>
        <v>61461</v>
      </c>
      <c r="G739" s="52" t="str">
        <f aca="false">CONCATENATE(J739,K739,L739)</f>
        <v>20171124</v>
      </c>
      <c r="H739" s="52"/>
      <c r="I739" s="52" t="s">
        <v>0</v>
      </c>
      <c r="J739" s="52" t="n">
        <v>2017</v>
      </c>
      <c r="K739" s="52" t="n">
        <v>11</v>
      </c>
      <c r="L739" s="52" t="n">
        <v>24</v>
      </c>
      <c r="M739" s="52" t="n">
        <v>17</v>
      </c>
      <c r="N739" s="52" t="n">
        <v>4</v>
      </c>
      <c r="O739" s="52" t="n">
        <v>21</v>
      </c>
      <c r="P739" s="52" t="n">
        <v>104</v>
      </c>
      <c r="Q739" s="52" t="n">
        <v>1</v>
      </c>
      <c r="R739" s="52" t="s">
        <v>62</v>
      </c>
      <c r="S739" s="52" t="s">
        <v>3</v>
      </c>
      <c r="T739" s="52"/>
      <c r="U739" s="53"/>
    </row>
    <row r="740" customFormat="false" ht="15" hidden="false" customHeight="false" outlineLevel="0" collapsed="false">
      <c r="C740" s="48" t="n">
        <f aca="false">IF(F740=F739,C739,IF(F740=(F739+10),C739,(C739+10)))</f>
        <v>1440</v>
      </c>
      <c r="D740" s="38" t="s">
        <v>346</v>
      </c>
      <c r="E740" s="50" t="n">
        <f aca="false">IF(C739=C740,IF(AND(I740&lt;&gt;"M",I740&lt;&gt;"m-up"),E739+10,E739),10)</f>
        <v>20</v>
      </c>
      <c r="F740" s="39" t="n">
        <f aca="false">O740+(N740*60)+(M740*3600)</f>
        <v>61461</v>
      </c>
      <c r="G740" s="39" t="str">
        <f aca="false">CONCATENATE(J740,K740,L740)</f>
        <v>20171124</v>
      </c>
      <c r="H740" s="39" t="n">
        <v>424</v>
      </c>
      <c r="I740" s="39" t="s">
        <v>17</v>
      </c>
      <c r="J740" s="39" t="n">
        <v>2017</v>
      </c>
      <c r="K740" s="39" t="n">
        <v>11</v>
      </c>
      <c r="L740" s="39" t="n">
        <v>24</v>
      </c>
      <c r="M740" s="39" t="n">
        <v>17</v>
      </c>
      <c r="N740" s="39" t="n">
        <v>4</v>
      </c>
      <c r="O740" s="39" t="n">
        <v>21</v>
      </c>
      <c r="P740" s="39" t="n">
        <v>180</v>
      </c>
      <c r="Q740" s="39" t="n">
        <v>2</v>
      </c>
      <c r="R740" s="39" t="s">
        <v>1</v>
      </c>
      <c r="S740" s="39" t="s">
        <v>43</v>
      </c>
      <c r="U740" s="40" t="s">
        <v>347</v>
      </c>
    </row>
    <row r="741" customFormat="false" ht="15" hidden="false" customHeight="false" outlineLevel="0" collapsed="false">
      <c r="C741" s="48" t="n">
        <f aca="false">IF(F741=F740,C740,IF(F741=(F740+10),C740,(C740+10)))</f>
        <v>1440</v>
      </c>
      <c r="D741" s="38" t="s">
        <v>346</v>
      </c>
      <c r="E741" s="50" t="n">
        <f aca="false">IF(C740=C741,IF(AND(I741&lt;&gt;"M",I741&lt;&gt;"m-up"),E740+10,E740),10)</f>
        <v>30</v>
      </c>
      <c r="F741" s="39" t="n">
        <f aca="false">O741+(N741*60)+(M741*3600)</f>
        <v>61461</v>
      </c>
      <c r="G741" s="39" t="str">
        <f aca="false">CONCATENATE(J741,K741,L741)</f>
        <v>20171124</v>
      </c>
      <c r="H741" s="39" t="n">
        <v>465</v>
      </c>
      <c r="I741" s="39" t="s">
        <v>17</v>
      </c>
      <c r="J741" s="39" t="n">
        <v>2017</v>
      </c>
      <c r="K741" s="39" t="n">
        <v>11</v>
      </c>
      <c r="L741" s="39" t="n">
        <v>24</v>
      </c>
      <c r="M741" s="39" t="n">
        <v>17</v>
      </c>
      <c r="N741" s="39" t="n">
        <v>4</v>
      </c>
      <c r="O741" s="39" t="n">
        <v>21</v>
      </c>
      <c r="P741" s="39" t="n">
        <v>187</v>
      </c>
      <c r="Q741" s="39" t="n">
        <v>3</v>
      </c>
      <c r="R741" s="39" t="s">
        <v>1</v>
      </c>
      <c r="S741" s="39" t="s">
        <v>2</v>
      </c>
      <c r="U741" s="40" t="s">
        <v>19</v>
      </c>
    </row>
    <row r="742" customFormat="false" ht="15" hidden="false" customHeight="false" outlineLevel="0" collapsed="false">
      <c r="C742" s="48" t="n">
        <f aca="false">IF(F742=F741,C741,IF(F742=(F741+10),C741,(C741+10)))</f>
        <v>1440</v>
      </c>
      <c r="D742" s="38" t="s">
        <v>346</v>
      </c>
      <c r="E742" s="50" t="n">
        <f aca="false">IF(C741=C742,IF(AND(I742&lt;&gt;"M",I742&lt;&gt;"m-up"),E741+10,E741),10)</f>
        <v>30</v>
      </c>
      <c r="F742" s="39" t="n">
        <f aca="false">O742+(N742*60)+(M742*3600)</f>
        <v>61461</v>
      </c>
      <c r="G742" s="39" t="str">
        <f aca="false">CONCATENATE(J742,K742,L742)</f>
        <v>20171124</v>
      </c>
      <c r="H742" s="39" t="n">
        <v>0</v>
      </c>
      <c r="I742" s="78" t="s">
        <v>21</v>
      </c>
      <c r="J742" s="39" t="n">
        <v>2017</v>
      </c>
      <c r="K742" s="39" t="n">
        <v>11</v>
      </c>
      <c r="L742" s="39" t="n">
        <v>24</v>
      </c>
      <c r="M742" s="39" t="n">
        <v>17</v>
      </c>
      <c r="N742" s="39" t="n">
        <v>4</v>
      </c>
      <c r="O742" s="39" t="n">
        <v>21</v>
      </c>
      <c r="P742" s="39" t="n">
        <v>272</v>
      </c>
      <c r="Q742" s="39" t="n">
        <v>2</v>
      </c>
      <c r="R742" s="39" t="s">
        <v>1</v>
      </c>
      <c r="S742" s="39" t="s">
        <v>2</v>
      </c>
    </row>
    <row r="743" customFormat="false" ht="15" hidden="false" customHeight="false" outlineLevel="0" collapsed="false">
      <c r="C743" s="48" t="n">
        <f aca="false">IF(F743=F742,C742,IF(F743=(F742+10),C742,(C742+10)))</f>
        <v>1440</v>
      </c>
      <c r="D743" s="38" t="s">
        <v>346</v>
      </c>
      <c r="E743" s="50" t="n">
        <f aca="false">IF(C742=C743,IF(AND(I743&lt;&gt;"M",I743&lt;&gt;"m-up"),E742+10,E742),10)</f>
        <v>30</v>
      </c>
      <c r="F743" s="39" t="n">
        <f aca="false">O743+(N743*60)+(M743*3600)</f>
        <v>61461</v>
      </c>
      <c r="G743" s="39" t="str">
        <f aca="false">CONCATENATE(J743,K743,L743)</f>
        <v>20171124</v>
      </c>
      <c r="H743" s="39" t="n">
        <v>0</v>
      </c>
      <c r="I743" s="78" t="s">
        <v>21</v>
      </c>
      <c r="J743" s="39" t="n">
        <v>2017</v>
      </c>
      <c r="K743" s="39" t="n">
        <v>11</v>
      </c>
      <c r="L743" s="39" t="n">
        <v>24</v>
      </c>
      <c r="M743" s="39" t="n">
        <v>17</v>
      </c>
      <c r="N743" s="39" t="n">
        <v>4</v>
      </c>
      <c r="O743" s="39" t="n">
        <v>21</v>
      </c>
      <c r="P743" s="39" t="n">
        <v>349</v>
      </c>
      <c r="Q743" s="39" t="n">
        <v>2</v>
      </c>
      <c r="R743" s="39" t="s">
        <v>1</v>
      </c>
      <c r="S743" s="39" t="s">
        <v>2</v>
      </c>
    </row>
    <row r="744" customFormat="false" ht="15" hidden="false" customHeight="false" outlineLevel="0" collapsed="false">
      <c r="C744" s="48" t="n">
        <f aca="false">IF(F744=F743,C743,IF(F744=(F743+10),C743,(C743+10)))</f>
        <v>1440</v>
      </c>
      <c r="D744" s="38" t="s">
        <v>346</v>
      </c>
      <c r="E744" s="50" t="n">
        <f aca="false">IF(C743=C744,IF(AND(I744&lt;&gt;"M",I744&lt;&gt;"m-up"),E743+10,E743),10)</f>
        <v>30</v>
      </c>
      <c r="F744" s="39" t="n">
        <f aca="false">O744+(N744*60)+(M744*3600)</f>
        <v>61461</v>
      </c>
      <c r="G744" s="39" t="str">
        <f aca="false">CONCATENATE(J744,K744,L744)</f>
        <v>20171124</v>
      </c>
      <c r="H744" s="39" t="n">
        <v>0</v>
      </c>
      <c r="I744" s="78" t="s">
        <v>21</v>
      </c>
      <c r="J744" s="39" t="n">
        <v>2017</v>
      </c>
      <c r="K744" s="39" t="n">
        <v>11</v>
      </c>
      <c r="L744" s="39" t="n">
        <v>24</v>
      </c>
      <c r="M744" s="39" t="n">
        <v>17</v>
      </c>
      <c r="N744" s="39" t="n">
        <v>4</v>
      </c>
      <c r="O744" s="39" t="n">
        <v>21</v>
      </c>
      <c r="P744" s="39" t="n">
        <v>359</v>
      </c>
      <c r="Q744" s="39" t="n">
        <v>3</v>
      </c>
      <c r="R744" s="39" t="s">
        <v>1</v>
      </c>
      <c r="S744" s="39" t="s">
        <v>2</v>
      </c>
    </row>
    <row r="745" customFormat="false" ht="15" hidden="false" customHeight="false" outlineLevel="0" collapsed="false">
      <c r="C745" s="48" t="n">
        <f aca="false">IF(F745=F744,C744,IF(F745=(F744+10),C744,(C744+10)))</f>
        <v>1440</v>
      </c>
      <c r="D745" s="38" t="s">
        <v>346</v>
      </c>
      <c r="E745" s="50" t="n">
        <f aca="false">IF(C744=C745,IF(AND(I745&lt;&gt;"M",I745&lt;&gt;"m-up"),E744+10,E744),10)</f>
        <v>30</v>
      </c>
      <c r="F745" s="39" t="n">
        <f aca="false">O745+(N745*60)+(M745*3600)</f>
        <v>61461</v>
      </c>
      <c r="G745" s="39" t="str">
        <f aca="false">CONCATENATE(J745,K745,L745)</f>
        <v>20171124</v>
      </c>
      <c r="H745" s="39" t="n">
        <v>0</v>
      </c>
      <c r="I745" s="78" t="s">
        <v>21</v>
      </c>
      <c r="J745" s="39" t="n">
        <v>2017</v>
      </c>
      <c r="K745" s="39" t="n">
        <v>11</v>
      </c>
      <c r="L745" s="39" t="n">
        <v>24</v>
      </c>
      <c r="M745" s="39" t="n">
        <v>17</v>
      </c>
      <c r="N745" s="39" t="n">
        <v>4</v>
      </c>
      <c r="O745" s="39" t="n">
        <v>21</v>
      </c>
      <c r="P745" s="39" t="n">
        <v>379</v>
      </c>
      <c r="Q745" s="39" t="n">
        <v>2</v>
      </c>
      <c r="R745" s="39" t="s">
        <v>1</v>
      </c>
      <c r="S745" s="39" t="s">
        <v>2</v>
      </c>
    </row>
    <row r="746" customFormat="false" ht="15" hidden="false" customHeight="false" outlineLevel="0" collapsed="false">
      <c r="C746" s="48" t="n">
        <f aca="false">IF(F746=F745,C745,IF(F746=(F745+10),C745,(C745+10)))</f>
        <v>1440</v>
      </c>
      <c r="D746" s="38" t="s">
        <v>346</v>
      </c>
      <c r="E746" s="50" t="n">
        <f aca="false">IF(C745=C746,IF(AND(I746&lt;&gt;"M",I746&lt;&gt;"m-up"),E745+10,E745),10)</f>
        <v>30</v>
      </c>
      <c r="F746" s="39" t="n">
        <f aca="false">O746+(N746*60)+(M746*3600)</f>
        <v>61461</v>
      </c>
      <c r="G746" s="39" t="str">
        <f aca="false">CONCATENATE(J746,K746,L746)</f>
        <v>20171124</v>
      </c>
      <c r="H746" s="39" t="n">
        <v>0</v>
      </c>
      <c r="I746" s="78" t="s">
        <v>21</v>
      </c>
      <c r="J746" s="39" t="n">
        <v>2017</v>
      </c>
      <c r="K746" s="39" t="n">
        <v>11</v>
      </c>
      <c r="L746" s="39" t="n">
        <v>24</v>
      </c>
      <c r="M746" s="39" t="n">
        <v>17</v>
      </c>
      <c r="N746" s="39" t="n">
        <v>4</v>
      </c>
      <c r="O746" s="39" t="n">
        <v>21</v>
      </c>
      <c r="P746" s="39" t="n">
        <v>404</v>
      </c>
      <c r="Q746" s="39" t="n">
        <v>2</v>
      </c>
      <c r="R746" s="39" t="s">
        <v>1</v>
      </c>
      <c r="S746" s="39" t="s">
        <v>2</v>
      </c>
    </row>
    <row r="747" customFormat="false" ht="15" hidden="false" customHeight="false" outlineLevel="0" collapsed="false">
      <c r="C747" s="48" t="n">
        <f aca="false">IF(F747=F746,C746,IF(F747=(F746+10),C746,(C746+10)))</f>
        <v>1440</v>
      </c>
      <c r="D747" s="38" t="s">
        <v>346</v>
      </c>
      <c r="E747" s="50" t="n">
        <f aca="false">IF(C746=C747,IF(AND(I747&lt;&gt;"M",I747&lt;&gt;"m-up"),E746+10,E746),10)</f>
        <v>30</v>
      </c>
      <c r="F747" s="39" t="n">
        <f aca="false">O747+(N747*60)+(M747*3600)</f>
        <v>61461</v>
      </c>
      <c r="G747" s="39" t="str">
        <f aca="false">CONCATENATE(J747,K747,L747)</f>
        <v>20171124</v>
      </c>
      <c r="H747" s="39" t="n">
        <v>0</v>
      </c>
      <c r="I747" s="78" t="s">
        <v>21</v>
      </c>
      <c r="J747" s="39" t="n">
        <v>2017</v>
      </c>
      <c r="K747" s="39" t="n">
        <v>11</v>
      </c>
      <c r="L747" s="39" t="n">
        <v>24</v>
      </c>
      <c r="M747" s="39" t="n">
        <v>17</v>
      </c>
      <c r="N747" s="39" t="n">
        <v>4</v>
      </c>
      <c r="O747" s="39" t="n">
        <v>21</v>
      </c>
      <c r="P747" s="39" t="n">
        <v>418</v>
      </c>
      <c r="Q747" s="39" t="n">
        <v>2</v>
      </c>
      <c r="R747" s="39" t="s">
        <v>1</v>
      </c>
      <c r="S747" s="39" t="s">
        <v>2</v>
      </c>
    </row>
    <row r="748" customFormat="false" ht="15" hidden="false" customHeight="false" outlineLevel="0" collapsed="false">
      <c r="C748" s="48" t="n">
        <f aca="false">IF(F748=F747,C747,IF(F748=(F747+10),C747,(C747+10)))</f>
        <v>1440</v>
      </c>
      <c r="D748" s="38" t="s">
        <v>346</v>
      </c>
      <c r="E748" s="50" t="n">
        <f aca="false">IF(C747=C748,IF(AND(I748&lt;&gt;"M",I748&lt;&gt;"m-up"),E747+10,E747),10)</f>
        <v>30</v>
      </c>
      <c r="F748" s="39" t="n">
        <f aca="false">O748+(N748*60)+(M748*3600)</f>
        <v>61461</v>
      </c>
      <c r="G748" s="39" t="str">
        <f aca="false">CONCATENATE(J748,K748,L748)</f>
        <v>20171124</v>
      </c>
      <c r="H748" s="39" t="n">
        <v>0</v>
      </c>
      <c r="I748" s="78" t="s">
        <v>21</v>
      </c>
      <c r="J748" s="39" t="n">
        <v>2017</v>
      </c>
      <c r="K748" s="39" t="n">
        <v>11</v>
      </c>
      <c r="L748" s="39" t="n">
        <v>24</v>
      </c>
      <c r="M748" s="39" t="n">
        <v>17</v>
      </c>
      <c r="N748" s="39" t="n">
        <v>4</v>
      </c>
      <c r="O748" s="39" t="n">
        <v>21</v>
      </c>
      <c r="P748" s="39" t="n">
        <v>462</v>
      </c>
      <c r="Q748" s="39" t="n">
        <v>2</v>
      </c>
      <c r="R748" s="39" t="s">
        <v>1</v>
      </c>
      <c r="S748" s="39" t="s">
        <v>2</v>
      </c>
    </row>
    <row r="749" customFormat="false" ht="15" hidden="false" customHeight="false" outlineLevel="0" collapsed="false">
      <c r="C749" s="48" t="n">
        <f aca="false">IF(F749=F748,C748,IF(F749=(F748+10),C748,(C748+10)))</f>
        <v>1440</v>
      </c>
      <c r="D749" s="38" t="s">
        <v>346</v>
      </c>
      <c r="E749" s="50" t="n">
        <f aca="false">IF(C748=C749,IF(AND(I749&lt;&gt;"M",I749&lt;&gt;"m-up"),E748+10,E748),10)</f>
        <v>30</v>
      </c>
      <c r="F749" s="39" t="n">
        <f aca="false">O749+(N749*60)+(M749*3600)</f>
        <v>61461</v>
      </c>
      <c r="G749" s="39" t="str">
        <f aca="false">CONCATENATE(J749,K749,L749)</f>
        <v>20171124</v>
      </c>
      <c r="H749" s="39" t="n">
        <v>0</v>
      </c>
      <c r="I749" s="78" t="s">
        <v>21</v>
      </c>
      <c r="J749" s="39" t="n">
        <v>2017</v>
      </c>
      <c r="K749" s="39" t="n">
        <v>11</v>
      </c>
      <c r="L749" s="39" t="n">
        <v>24</v>
      </c>
      <c r="M749" s="39" t="n">
        <v>17</v>
      </c>
      <c r="N749" s="39" t="n">
        <v>4</v>
      </c>
      <c r="O749" s="39" t="n">
        <v>21</v>
      </c>
      <c r="P749" s="39" t="n">
        <v>493</v>
      </c>
      <c r="Q749" s="39" t="n">
        <v>2</v>
      </c>
      <c r="R749" s="39" t="s">
        <v>1</v>
      </c>
      <c r="S749" s="39" t="s">
        <v>2</v>
      </c>
    </row>
    <row r="750" customFormat="false" ht="15" hidden="false" customHeight="false" outlineLevel="0" collapsed="false">
      <c r="C750" s="48" t="n">
        <f aca="false">IF(F750=F749,C749,IF(F750=(F749+10),C749,(C749+10)))</f>
        <v>1440</v>
      </c>
      <c r="D750" s="38" t="s">
        <v>346</v>
      </c>
      <c r="E750" s="50" t="n">
        <f aca="false">IF(C749=C750,IF(AND(I750&lt;&gt;"M",I750&lt;&gt;"m-up"),E749+10,E749),10)</f>
        <v>30</v>
      </c>
      <c r="F750" s="39" t="n">
        <f aca="false">O750+(N750*60)+(M750*3600)</f>
        <v>61461</v>
      </c>
      <c r="G750" s="39" t="str">
        <f aca="false">CONCATENATE(J750,K750,L750)</f>
        <v>20171124</v>
      </c>
      <c r="H750" s="39" t="n">
        <v>0</v>
      </c>
      <c r="I750" s="78" t="s">
        <v>21</v>
      </c>
      <c r="J750" s="39" t="n">
        <v>2017</v>
      </c>
      <c r="K750" s="39" t="n">
        <v>11</v>
      </c>
      <c r="L750" s="39" t="n">
        <v>24</v>
      </c>
      <c r="M750" s="39" t="n">
        <v>17</v>
      </c>
      <c r="N750" s="39" t="n">
        <v>4</v>
      </c>
      <c r="O750" s="39" t="n">
        <v>21</v>
      </c>
      <c r="P750" s="39" t="n">
        <v>514</v>
      </c>
      <c r="Q750" s="39" t="n">
        <v>2</v>
      </c>
      <c r="R750" s="39" t="s">
        <v>1</v>
      </c>
      <c r="S750" s="39" t="s">
        <v>2</v>
      </c>
    </row>
    <row r="751" customFormat="false" ht="15" hidden="false" customHeight="false" outlineLevel="0" collapsed="false">
      <c r="C751" s="48" t="n">
        <f aca="false">IF(F751=F750,C750,IF(F751=(F750+10),C750,(C750+10)))</f>
        <v>1440</v>
      </c>
      <c r="D751" s="38" t="s">
        <v>346</v>
      </c>
      <c r="E751" s="50" t="n">
        <f aca="false">IF(C750=C751,IF(AND(I751&lt;&gt;"M",I751&lt;&gt;"m-up"),E750+10,E750),10)</f>
        <v>30</v>
      </c>
      <c r="F751" s="39" t="n">
        <f aca="false">O751+(N751*60)+(M751*3600)</f>
        <v>61461</v>
      </c>
      <c r="G751" s="39" t="str">
        <f aca="false">CONCATENATE(J751,K751,L751)</f>
        <v>20171124</v>
      </c>
      <c r="H751" s="39" t="n">
        <v>0</v>
      </c>
      <c r="I751" s="78" t="s">
        <v>21</v>
      </c>
      <c r="J751" s="39" t="n">
        <v>2017</v>
      </c>
      <c r="K751" s="39" t="n">
        <v>11</v>
      </c>
      <c r="L751" s="39" t="n">
        <v>24</v>
      </c>
      <c r="M751" s="39" t="n">
        <v>17</v>
      </c>
      <c r="N751" s="39" t="n">
        <v>4</v>
      </c>
      <c r="O751" s="39" t="n">
        <v>21</v>
      </c>
      <c r="P751" s="39" t="n">
        <v>557</v>
      </c>
      <c r="Q751" s="39" t="n">
        <v>2</v>
      </c>
      <c r="R751" s="39" t="s">
        <v>1</v>
      </c>
      <c r="S751" s="39" t="s">
        <v>2</v>
      </c>
    </row>
    <row r="752" customFormat="false" ht="15" hidden="false" customHeight="false" outlineLevel="0" collapsed="false">
      <c r="C752" s="48" t="n">
        <f aca="false">IF(F752=F751,C751,IF(F752=(F751+10),C751,(C751+10)))</f>
        <v>1450</v>
      </c>
      <c r="D752" s="73" t="s">
        <v>348</v>
      </c>
      <c r="E752" s="50" t="n">
        <f aca="false">IF(C751=C752,IF(AND(I752&lt;&gt;"M",I752&lt;&gt;"m-up"),E751+10,E751),10)</f>
        <v>10</v>
      </c>
      <c r="F752" s="74" t="n">
        <f aca="false">O752+(N752*60)+(M752*3600)</f>
        <v>61641</v>
      </c>
      <c r="G752" s="74" t="str">
        <f aca="false">CONCATENATE(J752,K752,L752)</f>
        <v>20171124</v>
      </c>
      <c r="H752" s="74" t="n">
        <v>500</v>
      </c>
      <c r="I752" s="74" t="s">
        <v>17</v>
      </c>
      <c r="J752" s="74" t="n">
        <v>2017</v>
      </c>
      <c r="K752" s="74" t="n">
        <v>11</v>
      </c>
      <c r="L752" s="74" t="n">
        <v>24</v>
      </c>
      <c r="M752" s="74" t="n">
        <v>17</v>
      </c>
      <c r="N752" s="74" t="n">
        <v>7</v>
      </c>
      <c r="O752" s="74" t="n">
        <v>21</v>
      </c>
      <c r="P752" s="74" t="n">
        <v>323</v>
      </c>
      <c r="Q752" s="74" t="n">
        <v>1</v>
      </c>
      <c r="R752" s="74" t="s">
        <v>1</v>
      </c>
      <c r="S752" s="74" t="s">
        <v>2</v>
      </c>
      <c r="T752" s="74"/>
      <c r="U752" s="81" t="s">
        <v>349</v>
      </c>
      <c r="V752" s="81" t="s">
        <v>350</v>
      </c>
      <c r="W752" s="83" t="n">
        <v>-26.2514</v>
      </c>
      <c r="X752" s="83" t="n">
        <v>27.8824</v>
      </c>
      <c r="Y752" s="81" t="n">
        <v>106</v>
      </c>
    </row>
    <row r="753" customFormat="false" ht="15" hidden="false" customHeight="false" outlineLevel="0" collapsed="false">
      <c r="C753" s="48" t="n">
        <f aca="false">IF(F753=F752,C752,IF(F753=(F752+10),C752,(C752+10)))</f>
        <v>1450</v>
      </c>
      <c r="D753" s="38" t="s">
        <v>348</v>
      </c>
      <c r="E753" s="50" t="n">
        <f aca="false">IF(C752=C753,IF(AND(I753&lt;&gt;"M",I753&lt;&gt;"m-up"),E752+10,E752),10)</f>
        <v>20</v>
      </c>
      <c r="F753" s="39" t="n">
        <f aca="false">O753+(N753*60)+(M753*3600)</f>
        <v>61641</v>
      </c>
      <c r="G753" s="39" t="str">
        <f aca="false">CONCATENATE(J753,K753,L753)</f>
        <v>20171124</v>
      </c>
      <c r="H753" s="39" t="n">
        <v>502</v>
      </c>
      <c r="I753" s="39" t="s">
        <v>17</v>
      </c>
      <c r="J753" s="39" t="n">
        <v>2017</v>
      </c>
      <c r="K753" s="39" t="n">
        <v>11</v>
      </c>
      <c r="L753" s="39" t="n">
        <v>24</v>
      </c>
      <c r="M753" s="39" t="n">
        <v>17</v>
      </c>
      <c r="N753" s="39" t="n">
        <v>7</v>
      </c>
      <c r="O753" s="39" t="n">
        <v>21</v>
      </c>
      <c r="P753" s="39" t="n">
        <v>378</v>
      </c>
      <c r="Q753" s="39" t="n">
        <v>2</v>
      </c>
      <c r="R753" s="39" t="s">
        <v>1</v>
      </c>
      <c r="S753" s="39" t="s">
        <v>43</v>
      </c>
      <c r="U753" s="40" t="s">
        <v>19</v>
      </c>
    </row>
    <row r="754" customFormat="false" ht="15" hidden="false" customHeight="false" outlineLevel="0" collapsed="false">
      <c r="C754" s="48" t="n">
        <f aca="false">IF(F754=F753,C753,IF(F754=(F753+10),C753,(C753+10)))</f>
        <v>1450</v>
      </c>
      <c r="D754" s="38" t="s">
        <v>348</v>
      </c>
      <c r="E754" s="50" t="n">
        <f aca="false">IF(C753=C754,IF(AND(I754&lt;&gt;"M",I754&lt;&gt;"m-up"),E753+10,E753),10)</f>
        <v>20</v>
      </c>
      <c r="F754" s="39" t="n">
        <f aca="false">O754+(N754*60)+(M754*3600)</f>
        <v>61641</v>
      </c>
      <c r="G754" s="39" t="str">
        <f aca="false">CONCATENATE(J754,K754,L754)</f>
        <v>20171124</v>
      </c>
      <c r="H754" s="39" t="n">
        <v>0</v>
      </c>
      <c r="I754" s="39" t="s">
        <v>21</v>
      </c>
      <c r="J754" s="39" t="n">
        <v>2017</v>
      </c>
      <c r="K754" s="39" t="n">
        <v>11</v>
      </c>
      <c r="L754" s="39" t="n">
        <v>24</v>
      </c>
      <c r="M754" s="39" t="n">
        <v>17</v>
      </c>
      <c r="N754" s="39" t="n">
        <v>7</v>
      </c>
      <c r="O754" s="39" t="n">
        <v>21</v>
      </c>
      <c r="P754" s="39" t="n">
        <v>392</v>
      </c>
      <c r="Q754" s="39" t="n">
        <v>1</v>
      </c>
      <c r="R754" s="39" t="s">
        <v>1</v>
      </c>
      <c r="S754" s="39" t="s">
        <v>43</v>
      </c>
    </row>
    <row r="755" customFormat="false" ht="15" hidden="false" customHeight="false" outlineLevel="0" collapsed="false">
      <c r="C755" s="48" t="n">
        <f aca="false">IF(F755=F754,C754,IF(F755=(F754+10),C754,(C754+10)))</f>
        <v>1450</v>
      </c>
      <c r="D755" s="38" t="s">
        <v>348</v>
      </c>
      <c r="E755" s="50" t="n">
        <f aca="false">IF(C754=C755,IF(AND(I755&lt;&gt;"M",I755&lt;&gt;"m-up"),E754+10,E754),10)</f>
        <v>30</v>
      </c>
      <c r="F755" s="39" t="n">
        <f aca="false">O755+(N755*60)+(M755*3600)</f>
        <v>61641</v>
      </c>
      <c r="G755" s="39" t="str">
        <f aca="false">CONCATENATE(J755,K755,L755)</f>
        <v>20171124</v>
      </c>
      <c r="H755" s="39" t="n">
        <v>94</v>
      </c>
      <c r="I755" s="39" t="s">
        <v>0</v>
      </c>
      <c r="J755" s="39" t="n">
        <v>2017</v>
      </c>
      <c r="K755" s="39" t="n">
        <v>11</v>
      </c>
      <c r="L755" s="39" t="n">
        <v>24</v>
      </c>
      <c r="M755" s="39" t="n">
        <v>17</v>
      </c>
      <c r="N755" s="39" t="n">
        <v>7</v>
      </c>
      <c r="O755" s="39" t="n">
        <v>21</v>
      </c>
      <c r="P755" s="39" t="n">
        <v>495</v>
      </c>
      <c r="Q755" s="39" t="n">
        <v>3</v>
      </c>
      <c r="R755" s="39" t="s">
        <v>29</v>
      </c>
      <c r="S755" s="39" t="s">
        <v>2</v>
      </c>
    </row>
    <row r="756" customFormat="false" ht="15" hidden="false" customHeight="false" outlineLevel="0" collapsed="false">
      <c r="C756" s="48" t="n">
        <f aca="false">IF(F756=F755,C755,IF(F756=(F755+10),C755,(C755+10)))</f>
        <v>1450</v>
      </c>
      <c r="D756" s="38" t="s">
        <v>348</v>
      </c>
      <c r="E756" s="50" t="n">
        <f aca="false">IF(C755=C756,IF(AND(I756&lt;&gt;"M",I756&lt;&gt;"m-up"),E755+10,E755),10)</f>
        <v>30</v>
      </c>
      <c r="F756" s="39" t="n">
        <f aca="false">O756+(N756*60)+(M756*3600)</f>
        <v>61641</v>
      </c>
      <c r="G756" s="39" t="str">
        <f aca="false">CONCATENATE(J756,K756,L756)</f>
        <v>20171124</v>
      </c>
      <c r="H756" s="39" t="n">
        <v>0</v>
      </c>
      <c r="I756" s="78" t="s">
        <v>21</v>
      </c>
      <c r="J756" s="39" t="n">
        <v>2017</v>
      </c>
      <c r="K756" s="39" t="n">
        <v>11</v>
      </c>
      <c r="L756" s="39" t="n">
        <v>24</v>
      </c>
      <c r="M756" s="39" t="n">
        <v>17</v>
      </c>
      <c r="N756" s="39" t="n">
        <v>7</v>
      </c>
      <c r="O756" s="39" t="n">
        <v>21</v>
      </c>
      <c r="P756" s="39" t="n">
        <v>498</v>
      </c>
      <c r="Q756" s="39" t="n">
        <v>1</v>
      </c>
      <c r="R756" s="39" t="s">
        <v>1</v>
      </c>
      <c r="S756" s="39" t="s">
        <v>2</v>
      </c>
    </row>
    <row r="757" customFormat="false" ht="15" hidden="false" customHeight="false" outlineLevel="0" collapsed="false">
      <c r="C757" s="48" t="n">
        <f aca="false">IF(F757=F756,C756,IF(F757=(F756+10),C756,(C756+10)))</f>
        <v>1450</v>
      </c>
      <c r="D757" s="38" t="s">
        <v>348</v>
      </c>
      <c r="E757" s="50" t="n">
        <f aca="false">IF(C756=C757,IF(AND(I757&lt;&gt;"M",I757&lt;&gt;"m-up"),E756+10,E756),10)</f>
        <v>30</v>
      </c>
      <c r="F757" s="39" t="n">
        <f aca="false">O757+(N757*60)+(M757*3600)</f>
        <v>61641</v>
      </c>
      <c r="G757" s="39" t="str">
        <f aca="false">CONCATENATE(J757,K757,L757)</f>
        <v>20171124</v>
      </c>
      <c r="H757" s="39" t="n">
        <v>0</v>
      </c>
      <c r="I757" s="78" t="s">
        <v>21</v>
      </c>
      <c r="J757" s="39" t="n">
        <v>2017</v>
      </c>
      <c r="K757" s="39" t="n">
        <v>11</v>
      </c>
      <c r="L757" s="39" t="n">
        <v>24</v>
      </c>
      <c r="M757" s="39" t="n">
        <v>17</v>
      </c>
      <c r="N757" s="39" t="n">
        <v>7</v>
      </c>
      <c r="O757" s="39" t="n">
        <v>21</v>
      </c>
      <c r="P757" s="39" t="n">
        <v>498</v>
      </c>
      <c r="Q757" s="39" t="n">
        <v>2</v>
      </c>
      <c r="R757" s="39" t="s">
        <v>1</v>
      </c>
      <c r="S757" s="39" t="s">
        <v>2</v>
      </c>
    </row>
    <row r="758" customFormat="false" ht="15" hidden="false" customHeight="false" outlineLevel="0" collapsed="false">
      <c r="C758" s="48" t="n">
        <f aca="false">IF(F758=F757,C757,IF(F758=(F757+10),C757,(C757+10)))</f>
        <v>1450</v>
      </c>
      <c r="D758" s="38" t="s">
        <v>348</v>
      </c>
      <c r="E758" s="50" t="n">
        <f aca="false">IF(C757=C758,IF(AND(I758&lt;&gt;"M",I758&lt;&gt;"m-up"),E757+10,E757),10)</f>
        <v>30</v>
      </c>
      <c r="F758" s="39" t="n">
        <f aca="false">O758+(N758*60)+(M758*3600)</f>
        <v>61641</v>
      </c>
      <c r="G758" s="39" t="str">
        <f aca="false">CONCATENATE(J758,K758,L758)</f>
        <v>20171124</v>
      </c>
      <c r="H758" s="39" t="n">
        <v>0</v>
      </c>
      <c r="I758" s="78" t="s">
        <v>21</v>
      </c>
      <c r="J758" s="39" t="n">
        <v>2017</v>
      </c>
      <c r="K758" s="39" t="n">
        <v>11</v>
      </c>
      <c r="L758" s="39" t="n">
        <v>24</v>
      </c>
      <c r="M758" s="39" t="n">
        <v>17</v>
      </c>
      <c r="N758" s="39" t="n">
        <v>7</v>
      </c>
      <c r="O758" s="39" t="n">
        <v>21</v>
      </c>
      <c r="P758" s="39" t="n">
        <v>517</v>
      </c>
      <c r="Q758" s="39" t="n">
        <v>1</v>
      </c>
      <c r="R758" s="39" t="s">
        <v>1</v>
      </c>
      <c r="S758" s="39" t="s">
        <v>2</v>
      </c>
    </row>
    <row r="759" customFormat="false" ht="15" hidden="false" customHeight="false" outlineLevel="0" collapsed="false">
      <c r="C759" s="48" t="n">
        <f aca="false">IF(F759=F758,C758,IF(F759=(F758+10),C758,(C758+10)))</f>
        <v>1450</v>
      </c>
      <c r="D759" s="38" t="s">
        <v>348</v>
      </c>
      <c r="E759" s="50" t="n">
        <f aca="false">IF(C758=C759,IF(AND(I759&lt;&gt;"M",I759&lt;&gt;"m-up"),E758+10,E758),10)</f>
        <v>30</v>
      </c>
      <c r="F759" s="39" t="n">
        <f aca="false">O759+(N759*60)+(M759*3600)</f>
        <v>61641</v>
      </c>
      <c r="G759" s="39" t="str">
        <f aca="false">CONCATENATE(J759,K759,L759)</f>
        <v>20171124</v>
      </c>
      <c r="H759" s="39" t="n">
        <v>0</v>
      </c>
      <c r="I759" s="78" t="s">
        <v>21</v>
      </c>
      <c r="J759" s="39" t="n">
        <v>2017</v>
      </c>
      <c r="K759" s="39" t="n">
        <v>11</v>
      </c>
      <c r="L759" s="39" t="n">
        <v>24</v>
      </c>
      <c r="M759" s="39" t="n">
        <v>17</v>
      </c>
      <c r="N759" s="39" t="n">
        <v>7</v>
      </c>
      <c r="O759" s="39" t="n">
        <v>21</v>
      </c>
      <c r="P759" s="39" t="n">
        <v>519</v>
      </c>
      <c r="Q759" s="39" t="n">
        <v>2</v>
      </c>
      <c r="R759" s="39" t="s">
        <v>1</v>
      </c>
      <c r="S759" s="39" t="s">
        <v>2</v>
      </c>
    </row>
    <row r="760" customFormat="false" ht="15" hidden="false" customHeight="false" outlineLevel="0" collapsed="false">
      <c r="C760" s="48" t="n">
        <f aca="false">IF(F760=F759,C759,IF(F760=(F759+10),C759,(C759+10)))</f>
        <v>1450</v>
      </c>
      <c r="D760" s="38" t="s">
        <v>348</v>
      </c>
      <c r="E760" s="50" t="n">
        <f aca="false">IF(C759=C760,IF(AND(I760&lt;&gt;"M",I760&lt;&gt;"m-up"),E759+10,E759),10)</f>
        <v>30</v>
      </c>
      <c r="F760" s="39" t="n">
        <f aca="false">O760+(N760*60)+(M760*3600)</f>
        <v>61641</v>
      </c>
      <c r="G760" s="39" t="str">
        <f aca="false">CONCATENATE(J760,K760,L760)</f>
        <v>20171124</v>
      </c>
      <c r="H760" s="39" t="n">
        <v>0</v>
      </c>
      <c r="I760" s="78" t="s">
        <v>21</v>
      </c>
      <c r="J760" s="39" t="n">
        <v>2017</v>
      </c>
      <c r="K760" s="39" t="n">
        <v>11</v>
      </c>
      <c r="L760" s="39" t="n">
        <v>24</v>
      </c>
      <c r="M760" s="39" t="n">
        <v>17</v>
      </c>
      <c r="N760" s="39" t="n">
        <v>7</v>
      </c>
      <c r="O760" s="39" t="n">
        <v>21</v>
      </c>
      <c r="P760" s="39" t="n">
        <v>533</v>
      </c>
      <c r="Q760" s="39" t="n">
        <v>1</v>
      </c>
      <c r="R760" s="39" t="s">
        <v>1</v>
      </c>
      <c r="S760" s="39" t="s">
        <v>2</v>
      </c>
    </row>
    <row r="761" customFormat="false" ht="15" hidden="false" customHeight="false" outlineLevel="0" collapsed="false">
      <c r="C761" s="48" t="n">
        <f aca="false">IF(F761=F760,C760,IF(F761=(F760+10),C760,(C760+10)))</f>
        <v>1450</v>
      </c>
      <c r="D761" s="38" t="s">
        <v>348</v>
      </c>
      <c r="E761" s="50" t="n">
        <f aca="false">IF(C760=C761,IF(AND(I761&lt;&gt;"M",I761&lt;&gt;"m-up"),E760+10,E760),10)</f>
        <v>30</v>
      </c>
      <c r="F761" s="39" t="n">
        <f aca="false">O761+(N761*60)+(M761*3600)</f>
        <v>61641</v>
      </c>
      <c r="G761" s="39" t="str">
        <f aca="false">CONCATENATE(J761,K761,L761)</f>
        <v>20171124</v>
      </c>
      <c r="H761" s="39" t="n">
        <v>0</v>
      </c>
      <c r="I761" s="78" t="s">
        <v>21</v>
      </c>
      <c r="J761" s="39" t="n">
        <v>2017</v>
      </c>
      <c r="K761" s="39" t="n">
        <v>11</v>
      </c>
      <c r="L761" s="39" t="n">
        <v>24</v>
      </c>
      <c r="M761" s="39" t="n">
        <v>17</v>
      </c>
      <c r="N761" s="39" t="n">
        <v>7</v>
      </c>
      <c r="O761" s="39" t="n">
        <v>21</v>
      </c>
      <c r="P761" s="39" t="n">
        <v>548</v>
      </c>
      <c r="Q761" s="39" t="n">
        <v>1</v>
      </c>
      <c r="R761" s="39" t="s">
        <v>1</v>
      </c>
      <c r="S761" s="39" t="s">
        <v>2</v>
      </c>
    </row>
    <row r="762" customFormat="false" ht="15" hidden="false" customHeight="false" outlineLevel="0" collapsed="false">
      <c r="C762" s="48" t="n">
        <f aca="false">IF(F762=F761,C761,IF(F762=(F761+10),C761,(C761+10)))</f>
        <v>1450</v>
      </c>
      <c r="D762" s="38" t="s">
        <v>348</v>
      </c>
      <c r="E762" s="50" t="n">
        <f aca="false">IF(C761=C762,IF(AND(I762&lt;&gt;"M",I762&lt;&gt;"m-up"),E761+10,E761),10)</f>
        <v>30</v>
      </c>
      <c r="F762" s="39" t="n">
        <f aca="false">O762+(N762*60)+(M762*3600)</f>
        <v>61641</v>
      </c>
      <c r="G762" s="39" t="str">
        <f aca="false">CONCATENATE(J762,K762,L762)</f>
        <v>20171124</v>
      </c>
      <c r="H762" s="39" t="n">
        <v>0</v>
      </c>
      <c r="I762" s="78" t="s">
        <v>21</v>
      </c>
      <c r="J762" s="39" t="n">
        <v>2017</v>
      </c>
      <c r="K762" s="39" t="n">
        <v>11</v>
      </c>
      <c r="L762" s="39" t="n">
        <v>24</v>
      </c>
      <c r="M762" s="39" t="n">
        <v>17</v>
      </c>
      <c r="N762" s="39" t="n">
        <v>7</v>
      </c>
      <c r="O762" s="39" t="n">
        <v>21</v>
      </c>
      <c r="P762" s="39" t="n">
        <v>635</v>
      </c>
      <c r="Q762" s="39" t="n">
        <v>2</v>
      </c>
      <c r="R762" s="39" t="s">
        <v>1</v>
      </c>
      <c r="S762" s="39" t="s">
        <v>2</v>
      </c>
    </row>
    <row r="763" customFormat="false" ht="15" hidden="false" customHeight="false" outlineLevel="0" collapsed="false">
      <c r="C763" s="48" t="n">
        <f aca="false">IF(F763=F762,C762,IF(F763=(F762+10),C762,(C762+10)))</f>
        <v>1450</v>
      </c>
      <c r="D763" s="38" t="s">
        <v>348</v>
      </c>
      <c r="E763" s="50" t="n">
        <f aca="false">IF(C762=C763,IF(AND(I763&lt;&gt;"M",I763&lt;&gt;"m-up"),E762+10,E762),10)</f>
        <v>30</v>
      </c>
      <c r="F763" s="39" t="n">
        <f aca="false">O763+(N763*60)+(M763*3600)</f>
        <v>61641</v>
      </c>
      <c r="G763" s="39" t="str">
        <f aca="false">CONCATENATE(J763,K763,L763)</f>
        <v>20171124</v>
      </c>
      <c r="H763" s="39" t="n">
        <v>0</v>
      </c>
      <c r="I763" s="78" t="s">
        <v>21</v>
      </c>
      <c r="J763" s="39" t="n">
        <v>2017</v>
      </c>
      <c r="K763" s="39" t="n">
        <v>11</v>
      </c>
      <c r="L763" s="39" t="n">
        <v>24</v>
      </c>
      <c r="M763" s="39" t="n">
        <v>17</v>
      </c>
      <c r="N763" s="39" t="n">
        <v>7</v>
      </c>
      <c r="O763" s="39" t="n">
        <v>21</v>
      </c>
      <c r="P763" s="39" t="n">
        <v>653</v>
      </c>
      <c r="Q763" s="39" t="n">
        <v>2</v>
      </c>
      <c r="R763" s="39" t="s">
        <v>1</v>
      </c>
      <c r="S763" s="39" t="s">
        <v>2</v>
      </c>
      <c r="U763" s="40" t="s">
        <v>66</v>
      </c>
    </row>
    <row r="764" customFormat="false" ht="15" hidden="false" customHeight="false" outlineLevel="0" collapsed="false">
      <c r="C764" s="48" t="n">
        <f aca="false">IF(F764=F763,C763,IF(F764=(F763+10),C763,(C763+10)))</f>
        <v>1450</v>
      </c>
      <c r="D764" s="38" t="s">
        <v>348</v>
      </c>
      <c r="E764" s="50" t="n">
        <f aca="false">IF(C763=C764,IF(AND(I764&lt;&gt;"M",I764&lt;&gt;"m-up"),E763+10,E763),10)</f>
        <v>30</v>
      </c>
      <c r="F764" s="39" t="n">
        <f aca="false">O764+(N764*60)+(M764*3600)</f>
        <v>61641</v>
      </c>
      <c r="G764" s="39" t="str">
        <f aca="false">CONCATENATE(J764,K764,L764)</f>
        <v>20171124</v>
      </c>
      <c r="H764" s="39" t="n">
        <v>0</v>
      </c>
      <c r="I764" s="78" t="s">
        <v>21</v>
      </c>
      <c r="J764" s="39" t="n">
        <v>2017</v>
      </c>
      <c r="K764" s="39" t="n">
        <v>11</v>
      </c>
      <c r="L764" s="39" t="n">
        <v>24</v>
      </c>
      <c r="M764" s="39" t="n">
        <v>17</v>
      </c>
      <c r="N764" s="39" t="n">
        <v>7</v>
      </c>
      <c r="O764" s="39" t="n">
        <v>21</v>
      </c>
      <c r="P764" s="39" t="n">
        <v>685</v>
      </c>
      <c r="Q764" s="39" t="n">
        <v>2</v>
      </c>
      <c r="R764" s="39" t="s">
        <v>1</v>
      </c>
      <c r="S764" s="39" t="s">
        <v>2</v>
      </c>
    </row>
    <row r="765" customFormat="false" ht="15" hidden="false" customHeight="false" outlineLevel="0" collapsed="false">
      <c r="A765" s="68"/>
      <c r="B765" s="68"/>
      <c r="C765" s="48" t="n">
        <f aca="false">IF(F765=F764,C764,IF(F765=(F764+10),C764,(C764+10)))</f>
        <v>1460</v>
      </c>
      <c r="D765" s="69"/>
      <c r="E765" s="50" t="n">
        <f aca="false">IF(C764=C765,IF(AND(I765&lt;&gt;"M",I765&lt;&gt;"m-up"),E764+10,E764),10)</f>
        <v>10</v>
      </c>
      <c r="F765" s="70" t="n">
        <f aca="false">O765+(N765*60)+(M765*3600)</f>
        <v>61768</v>
      </c>
      <c r="G765" s="70" t="str">
        <f aca="false">CONCATENATE(J765,K765,L765)</f>
        <v>20171124</v>
      </c>
      <c r="H765" s="70" t="n">
        <f aca="false">1375-807</f>
        <v>568</v>
      </c>
      <c r="I765" s="70" t="s">
        <v>230</v>
      </c>
      <c r="J765" s="70" t="n">
        <v>2017</v>
      </c>
      <c r="K765" s="70" t="n">
        <v>11</v>
      </c>
      <c r="L765" s="70" t="n">
        <v>24</v>
      </c>
      <c r="M765" s="70" t="n">
        <v>17</v>
      </c>
      <c r="N765" s="70" t="n">
        <v>9</v>
      </c>
      <c r="O765" s="70" t="n">
        <v>28</v>
      </c>
      <c r="P765" s="70" t="n">
        <v>807</v>
      </c>
      <c r="Q765" s="70" t="n">
        <v>1</v>
      </c>
      <c r="R765" s="70" t="s">
        <v>1</v>
      </c>
      <c r="S765" s="70" t="s">
        <v>2</v>
      </c>
      <c r="T765" s="70"/>
      <c r="U765" s="71" t="s">
        <v>235</v>
      </c>
      <c r="WH765" s="71"/>
      <c r="WI765" s="71"/>
      <c r="WJ765" s="71"/>
      <c r="WK765" s="71"/>
      <c r="WL765" s="71"/>
      <c r="WM765" s="71"/>
      <c r="WN765" s="71"/>
      <c r="WO765" s="71"/>
      <c r="WP765" s="71"/>
      <c r="WQ765" s="71"/>
      <c r="WR765" s="71"/>
      <c r="WS765" s="71"/>
      <c r="WT765" s="71"/>
      <c r="WU765" s="71"/>
      <c r="WV765" s="71"/>
      <c r="WW765" s="71"/>
      <c r="WX765" s="71"/>
      <c r="WY765" s="71"/>
      <c r="WZ765" s="71"/>
      <c r="XA765" s="71"/>
      <c r="XB765" s="71"/>
      <c r="XC765" s="71"/>
      <c r="XD765" s="71"/>
      <c r="XE765" s="71"/>
      <c r="XF765" s="71"/>
      <c r="XG765" s="71"/>
      <c r="XH765" s="71"/>
      <c r="XI765" s="71"/>
      <c r="XJ765" s="71"/>
      <c r="XK765" s="71"/>
      <c r="XL765" s="71"/>
      <c r="XM765" s="71"/>
      <c r="XN765" s="71"/>
      <c r="XO765" s="71"/>
      <c r="XP765" s="71"/>
      <c r="XQ765" s="71"/>
      <c r="XR765" s="71"/>
      <c r="XS765" s="71"/>
      <c r="XT765" s="71"/>
      <c r="XU765" s="71"/>
      <c r="XV765" s="71"/>
      <c r="XW765" s="71"/>
      <c r="XX765" s="71"/>
      <c r="XY765" s="71"/>
      <c r="XZ765" s="71"/>
      <c r="YA765" s="71"/>
      <c r="YB765" s="71"/>
      <c r="YC765" s="71"/>
      <c r="YD765" s="71"/>
      <c r="YE765" s="71"/>
      <c r="YF765" s="71"/>
      <c r="YG765" s="71"/>
      <c r="YH765" s="71"/>
      <c r="YI765" s="71"/>
      <c r="YJ765" s="71"/>
      <c r="YK765" s="71"/>
      <c r="YL765" s="71"/>
      <c r="YM765" s="71"/>
      <c r="YN765" s="71"/>
      <c r="YO765" s="71"/>
      <c r="YP765" s="71"/>
      <c r="YQ765" s="71"/>
      <c r="YR765" s="71"/>
      <c r="YS765" s="71"/>
      <c r="YT765" s="71"/>
      <c r="YU765" s="71"/>
      <c r="YV765" s="71"/>
      <c r="YW765" s="71"/>
      <c r="YX765" s="71"/>
      <c r="YY765" s="71"/>
      <c r="YZ765" s="71"/>
      <c r="ZA765" s="71"/>
      <c r="ZB765" s="71"/>
      <c r="ZC765" s="71"/>
      <c r="ZD765" s="71"/>
      <c r="ZE765" s="71"/>
      <c r="ZF765" s="71"/>
      <c r="ZG765" s="71"/>
      <c r="ZH765" s="71"/>
      <c r="ZI765" s="71"/>
      <c r="ZJ765" s="71"/>
      <c r="ZK765" s="71"/>
      <c r="ZL765" s="71"/>
      <c r="ZM765" s="71"/>
      <c r="ZN765" s="71"/>
      <c r="ZO765" s="71"/>
      <c r="ZP765" s="71"/>
      <c r="ZQ765" s="71"/>
      <c r="ZR765" s="71"/>
      <c r="ZS765" s="71"/>
      <c r="ZT765" s="71"/>
      <c r="ZU765" s="71"/>
      <c r="ZV765" s="71"/>
      <c r="ZW765" s="71"/>
      <c r="ZX765" s="71"/>
      <c r="ZY765" s="71"/>
      <c r="ZZ765" s="71"/>
      <c r="AAA765" s="71"/>
      <c r="AAB765" s="71"/>
      <c r="AAC765" s="71"/>
      <c r="AAD765" s="71"/>
      <c r="AAE765" s="71"/>
      <c r="AAF765" s="71"/>
      <c r="AAG765" s="71"/>
      <c r="AAH765" s="71"/>
      <c r="AAI765" s="71"/>
      <c r="AAJ765" s="71"/>
      <c r="AAK765" s="71"/>
      <c r="AAL765" s="71"/>
      <c r="AAM765" s="71"/>
      <c r="AAN765" s="71"/>
      <c r="AAO765" s="71"/>
      <c r="AAP765" s="71"/>
      <c r="AAQ765" s="71"/>
      <c r="AAR765" s="71"/>
      <c r="AAS765" s="71"/>
      <c r="AAT765" s="71"/>
      <c r="AAU765" s="71"/>
      <c r="AAV765" s="71"/>
      <c r="AAW765" s="71"/>
      <c r="AAX765" s="71"/>
      <c r="AAY765" s="71"/>
      <c r="AAZ765" s="71"/>
      <c r="ABA765" s="71"/>
      <c r="ABB765" s="71"/>
      <c r="ABC765" s="71"/>
      <c r="ABD765" s="71"/>
      <c r="ABE765" s="71"/>
      <c r="ABF765" s="71"/>
      <c r="ABG765" s="71"/>
      <c r="ABH765" s="71"/>
      <c r="ABI765" s="71"/>
      <c r="ABJ765" s="71"/>
      <c r="ABK765" s="71"/>
      <c r="ABL765" s="71"/>
      <c r="ABM765" s="71"/>
      <c r="ABN765" s="71"/>
      <c r="ABO765" s="71"/>
      <c r="ABP765" s="71"/>
      <c r="ABQ765" s="71"/>
      <c r="ABR765" s="71"/>
      <c r="ABS765" s="71"/>
      <c r="ABT765" s="71"/>
      <c r="ABU765" s="71"/>
      <c r="ABV765" s="71"/>
      <c r="ABW765" s="71"/>
      <c r="ABX765" s="71"/>
      <c r="ABY765" s="71"/>
      <c r="ABZ765" s="71"/>
      <c r="ACA765" s="71"/>
      <c r="ACB765" s="71"/>
      <c r="ACC765" s="71"/>
      <c r="ACD765" s="71"/>
      <c r="ACE765" s="71"/>
      <c r="ACF765" s="71"/>
      <c r="ACG765" s="71"/>
      <c r="ACH765" s="71"/>
      <c r="ACI765" s="71"/>
      <c r="ACJ765" s="71"/>
      <c r="ACK765" s="71"/>
      <c r="ACL765" s="71"/>
      <c r="ACM765" s="71"/>
      <c r="ACN765" s="71"/>
      <c r="ACO765" s="71"/>
      <c r="ACP765" s="71"/>
      <c r="ACQ765" s="71"/>
      <c r="ACR765" s="71"/>
      <c r="ACS765" s="71"/>
      <c r="ACT765" s="71"/>
      <c r="ACU765" s="71"/>
      <c r="ACV765" s="71"/>
      <c r="ACW765" s="71"/>
      <c r="ACX765" s="71"/>
      <c r="ACY765" s="71"/>
      <c r="ACZ765" s="71"/>
      <c r="ADA765" s="71"/>
      <c r="ADB765" s="71"/>
      <c r="ADC765" s="71"/>
      <c r="ADD765" s="71"/>
      <c r="ADE765" s="71"/>
      <c r="ADF765" s="71"/>
      <c r="ADG765" s="71"/>
      <c r="ADH765" s="71"/>
      <c r="ADI765" s="71"/>
      <c r="ADJ765" s="71"/>
      <c r="ADK765" s="71"/>
      <c r="ADL765" s="71"/>
      <c r="ADM765" s="71"/>
      <c r="ADN765" s="71"/>
      <c r="ADO765" s="71"/>
      <c r="ADP765" s="71"/>
      <c r="ADQ765" s="71"/>
      <c r="ADR765" s="71"/>
      <c r="ADS765" s="71"/>
      <c r="ADT765" s="71"/>
      <c r="ADU765" s="71"/>
      <c r="ADV765" s="71"/>
      <c r="ADW765" s="71"/>
      <c r="ADX765" s="71"/>
      <c r="ADY765" s="71"/>
      <c r="ADZ765" s="71"/>
      <c r="AEA765" s="71"/>
      <c r="AEB765" s="71"/>
      <c r="AEC765" s="71"/>
      <c r="AED765" s="71"/>
      <c r="AEE765" s="71"/>
      <c r="AEF765" s="71"/>
      <c r="AEG765" s="71"/>
      <c r="AEH765" s="71"/>
      <c r="AEI765" s="71"/>
      <c r="AEJ765" s="71"/>
      <c r="AEK765" s="71"/>
      <c r="AEL765" s="71"/>
      <c r="AEM765" s="71"/>
      <c r="AEN765" s="71"/>
      <c r="AEO765" s="71"/>
      <c r="AEP765" s="71"/>
      <c r="AEQ765" s="71"/>
      <c r="AER765" s="71"/>
      <c r="AES765" s="71"/>
      <c r="AET765" s="71"/>
      <c r="AEU765" s="71"/>
      <c r="AEV765" s="71"/>
      <c r="AEW765" s="71"/>
      <c r="AEX765" s="71"/>
      <c r="AEY765" s="71"/>
      <c r="AEZ765" s="71"/>
      <c r="AFA765" s="71"/>
      <c r="AFB765" s="71"/>
      <c r="AFC765" s="71"/>
      <c r="AFD765" s="71"/>
      <c r="AFE765" s="71"/>
      <c r="AFF765" s="71"/>
      <c r="AFG765" s="71"/>
      <c r="AFH765" s="71"/>
      <c r="AFI765" s="71"/>
      <c r="AFJ765" s="71"/>
      <c r="AFK765" s="71"/>
      <c r="AFL765" s="71"/>
      <c r="AFM765" s="71"/>
      <c r="AFN765" s="71"/>
      <c r="AFO765" s="71"/>
      <c r="AFP765" s="71"/>
      <c r="AFQ765" s="71"/>
      <c r="AFR765" s="71"/>
      <c r="AFS765" s="71"/>
      <c r="AFT765" s="71"/>
      <c r="AFU765" s="71"/>
      <c r="AFV765" s="71"/>
      <c r="AFW765" s="71"/>
      <c r="AFX765" s="71"/>
      <c r="AFY765" s="71"/>
      <c r="AFZ765" s="71"/>
      <c r="AGA765" s="71"/>
      <c r="AGB765" s="71"/>
      <c r="AGC765" s="71"/>
      <c r="AGD765" s="71"/>
      <c r="AGE765" s="71"/>
      <c r="AGF765" s="71"/>
      <c r="AGG765" s="71"/>
      <c r="AGH765" s="71"/>
      <c r="AGI765" s="71"/>
      <c r="AGJ765" s="71"/>
      <c r="AGK765" s="71"/>
      <c r="AGL765" s="71"/>
      <c r="AGM765" s="71"/>
      <c r="AGN765" s="71"/>
      <c r="AGO765" s="71"/>
      <c r="AGP765" s="71"/>
      <c r="AGQ765" s="71"/>
      <c r="AGR765" s="71"/>
      <c r="AGS765" s="71"/>
      <c r="AGT765" s="71"/>
      <c r="AGU765" s="71"/>
      <c r="AGV765" s="71"/>
      <c r="AGW765" s="71"/>
      <c r="AGX765" s="71"/>
      <c r="AGY765" s="71"/>
      <c r="AGZ765" s="71"/>
      <c r="AHA765" s="71"/>
      <c r="AHB765" s="71"/>
      <c r="AHC765" s="71"/>
      <c r="AHD765" s="71"/>
      <c r="AHE765" s="71"/>
      <c r="AHF765" s="71"/>
      <c r="AHG765" s="71"/>
      <c r="AHH765" s="71"/>
      <c r="AHI765" s="71"/>
      <c r="AHJ765" s="71"/>
      <c r="AHK765" s="71"/>
      <c r="AHL765" s="71"/>
      <c r="AHM765" s="71"/>
      <c r="AHN765" s="71"/>
      <c r="AHO765" s="71"/>
      <c r="AHP765" s="71"/>
      <c r="AHQ765" s="71"/>
      <c r="AHR765" s="71"/>
      <c r="AHS765" s="71"/>
      <c r="AHT765" s="71"/>
      <c r="AHU765" s="71"/>
      <c r="AHV765" s="71"/>
      <c r="AHW765" s="71"/>
      <c r="AHX765" s="71"/>
      <c r="AHY765" s="71"/>
      <c r="AHZ765" s="71"/>
      <c r="AIA765" s="71"/>
      <c r="AIB765" s="71"/>
      <c r="AIC765" s="71"/>
      <c r="AID765" s="71"/>
      <c r="AIE765" s="71"/>
      <c r="AIF765" s="71"/>
      <c r="AIG765" s="71"/>
      <c r="AIH765" s="71"/>
      <c r="AII765" s="71"/>
      <c r="AIJ765" s="71"/>
      <c r="AIK765" s="71"/>
      <c r="AIL765" s="71"/>
      <c r="AIM765" s="71"/>
      <c r="AIN765" s="71"/>
      <c r="AIO765" s="71"/>
      <c r="AIP765" s="71"/>
      <c r="AIQ765" s="71"/>
      <c r="AIR765" s="71"/>
      <c r="AIS765" s="71"/>
      <c r="AIT765" s="71"/>
      <c r="AIU765" s="71"/>
      <c r="AIV765" s="71"/>
      <c r="AIW765" s="71"/>
      <c r="AIX765" s="71"/>
      <c r="AIY765" s="71"/>
      <c r="AIZ765" s="71"/>
      <c r="AJA765" s="71"/>
      <c r="AJB765" s="71"/>
      <c r="AJC765" s="71"/>
      <c r="AJD765" s="71"/>
      <c r="AJE765" s="71"/>
      <c r="AJF765" s="71"/>
      <c r="AJG765" s="71"/>
      <c r="AJH765" s="71"/>
      <c r="AJI765" s="71"/>
      <c r="AJJ765" s="71"/>
      <c r="AJK765" s="71"/>
      <c r="AJL765" s="71"/>
      <c r="AJM765" s="71"/>
      <c r="AJN765" s="71"/>
      <c r="AJO765" s="71"/>
      <c r="AJP765" s="71"/>
      <c r="AJQ765" s="71"/>
      <c r="AJR765" s="71"/>
      <c r="AJS765" s="71"/>
      <c r="AJT765" s="71"/>
      <c r="AJU765" s="71"/>
      <c r="AJV765" s="71"/>
      <c r="AJW765" s="71"/>
      <c r="AJX765" s="71"/>
      <c r="AJY765" s="71"/>
      <c r="AJZ765" s="71"/>
      <c r="AKA765" s="71"/>
      <c r="AKB765" s="71"/>
      <c r="AKC765" s="71"/>
      <c r="AKD765" s="71"/>
      <c r="AKE765" s="71"/>
      <c r="AKF765" s="71"/>
      <c r="AKG765" s="71"/>
      <c r="AKH765" s="71"/>
      <c r="AKI765" s="71"/>
      <c r="AKJ765" s="71"/>
      <c r="AKK765" s="71"/>
      <c r="AKL765" s="71"/>
      <c r="AKM765" s="71"/>
      <c r="AKN765" s="71"/>
      <c r="AKO765" s="71"/>
      <c r="AKP765" s="71"/>
      <c r="AKQ765" s="71"/>
      <c r="AKR765" s="71"/>
      <c r="AKS765" s="71"/>
      <c r="AKT765" s="71"/>
      <c r="AKU765" s="71"/>
      <c r="AKV765" s="71"/>
      <c r="AKW765" s="71"/>
      <c r="AKX765" s="71"/>
      <c r="AKY765" s="71"/>
      <c r="AKZ765" s="71"/>
      <c r="ALA765" s="71"/>
      <c r="ALB765" s="71"/>
      <c r="ALC765" s="71"/>
      <c r="ALD765" s="71"/>
      <c r="ALE765" s="71"/>
      <c r="ALF765" s="71"/>
      <c r="ALG765" s="71"/>
      <c r="ALH765" s="71"/>
      <c r="ALI765" s="71"/>
      <c r="ALJ765" s="71"/>
      <c r="ALK765" s="71"/>
      <c r="ALL765" s="71"/>
      <c r="ALM765" s="71"/>
      <c r="ALN765" s="71"/>
      <c r="ALO765" s="71"/>
      <c r="ALP765" s="71"/>
      <c r="ALQ765" s="71"/>
      <c r="ALR765" s="71"/>
      <c r="ALS765" s="71"/>
      <c r="ALT765" s="71"/>
      <c r="ALU765" s="71"/>
      <c r="ALV765" s="71"/>
      <c r="ALW765" s="71"/>
      <c r="ALX765" s="71"/>
      <c r="ALY765" s="71"/>
      <c r="ALZ765" s="71"/>
      <c r="AMA765" s="71"/>
      <c r="AMB765" s="71"/>
      <c r="AMC765" s="71"/>
      <c r="AMD765" s="71"/>
      <c r="AME765" s="71"/>
      <c r="AMF765" s="71"/>
      <c r="AMG765" s="71"/>
    </row>
    <row r="766" customFormat="false" ht="15" hidden="false" customHeight="false" outlineLevel="0" collapsed="false">
      <c r="C766" s="48" t="n">
        <f aca="false">IF(F766=F765,C765,IF(F766=(F765+10),C765,(C765+10)))</f>
        <v>1460</v>
      </c>
      <c r="E766" s="50" t="n">
        <f aca="false">IF(C765=C766,IF(AND(I766&lt;&gt;"M",I766&lt;&gt;"m-up"),E765+10,E765),10)</f>
        <v>20</v>
      </c>
      <c r="F766" s="39" t="n">
        <f aca="false">O766+(N766*60)+(M766*3600)</f>
        <v>61768</v>
      </c>
      <c r="G766" s="39" t="str">
        <f aca="false">CONCATENATE(J766,K766,L766)</f>
        <v>20171124</v>
      </c>
      <c r="H766" s="39" t="n">
        <v>0</v>
      </c>
      <c r="I766" s="39" t="s">
        <v>0</v>
      </c>
      <c r="J766" s="39" t="n">
        <v>2017</v>
      </c>
      <c r="K766" s="39" t="n">
        <v>11</v>
      </c>
      <c r="L766" s="39" t="n">
        <v>24</v>
      </c>
      <c r="M766" s="39" t="n">
        <v>17</v>
      </c>
      <c r="N766" s="39" t="n">
        <v>9</v>
      </c>
      <c r="O766" s="39" t="n">
        <v>28</v>
      </c>
      <c r="P766" s="39" t="n">
        <v>948</v>
      </c>
      <c r="Q766" s="39" t="n">
        <v>2</v>
      </c>
      <c r="R766" s="39" t="s">
        <v>351</v>
      </c>
      <c r="S766" s="39" t="s">
        <v>3</v>
      </c>
    </row>
    <row r="767" customFormat="false" ht="15" hidden="false" customHeight="false" outlineLevel="0" collapsed="false">
      <c r="C767" s="48" t="n">
        <f aca="false">IF(F767=F766,C766,IF(F767=(F766+10),C766,(C766+10)))</f>
        <v>1460</v>
      </c>
      <c r="E767" s="50" t="n">
        <f aca="false">IF(C766=C767,IF(AND(I767&lt;&gt;"M",I767&lt;&gt;"m-up"),E766+10,E766),10)</f>
        <v>20</v>
      </c>
      <c r="F767" s="39" t="n">
        <f aca="false">O767+(N767*60)+(M767*3600)</f>
        <v>61768</v>
      </c>
      <c r="G767" s="39" t="str">
        <f aca="false">CONCATENATE(J767,K767,L767)</f>
        <v>20171124</v>
      </c>
      <c r="H767" s="39" t="n">
        <v>0</v>
      </c>
      <c r="I767" s="39" t="s">
        <v>21</v>
      </c>
      <c r="J767" s="39" t="n">
        <v>2017</v>
      </c>
      <c r="K767" s="39" t="n">
        <v>11</v>
      </c>
      <c r="L767" s="39" t="n">
        <v>24</v>
      </c>
      <c r="M767" s="39" t="n">
        <v>17</v>
      </c>
      <c r="N767" s="39" t="n">
        <v>9</v>
      </c>
      <c r="O767" s="39" t="n">
        <v>28</v>
      </c>
      <c r="P767" s="39" t="n">
        <v>950</v>
      </c>
      <c r="Q767" s="39" t="n">
        <v>1</v>
      </c>
      <c r="R767" s="39" t="s">
        <v>1</v>
      </c>
      <c r="S767" s="39" t="s">
        <v>2</v>
      </c>
    </row>
    <row r="768" customFormat="false" ht="15" hidden="false" customHeight="false" outlineLevel="0" collapsed="false">
      <c r="C768" s="48" t="n">
        <f aca="false">IF(F768=F767,C767,IF(F768=(F767+10),C767,(C767+10)))</f>
        <v>1460</v>
      </c>
      <c r="E768" s="50" t="n">
        <f aca="false">IF(C767=C768,IF(AND(I768&lt;&gt;"M",I768&lt;&gt;"m-up"),E767+10,E767),10)</f>
        <v>20</v>
      </c>
      <c r="F768" s="39" t="n">
        <f aca="false">O768+(N768*60)+(M768*3600)</f>
        <v>61768</v>
      </c>
      <c r="G768" s="39" t="str">
        <f aca="false">CONCATENATE(J768,K768,L768)</f>
        <v>20171124</v>
      </c>
      <c r="H768" s="39" t="n">
        <v>0</v>
      </c>
      <c r="I768" s="39" t="s">
        <v>21</v>
      </c>
      <c r="J768" s="39" t="n">
        <v>2017</v>
      </c>
      <c r="K768" s="39" t="n">
        <v>11</v>
      </c>
      <c r="L768" s="39" t="n">
        <v>24</v>
      </c>
      <c r="M768" s="39" t="n">
        <v>17</v>
      </c>
      <c r="N768" s="39" t="n">
        <v>9</v>
      </c>
      <c r="O768" s="39" t="n">
        <v>28</v>
      </c>
      <c r="P768" s="39" t="n">
        <v>964</v>
      </c>
      <c r="Q768" s="39" t="n">
        <v>1</v>
      </c>
      <c r="R768" s="39" t="s">
        <v>1</v>
      </c>
      <c r="S768" s="39" t="s">
        <v>2</v>
      </c>
    </row>
    <row r="769" customFormat="false" ht="15" hidden="false" customHeight="false" outlineLevel="0" collapsed="false">
      <c r="C769" s="48" t="n">
        <f aca="false">IF(F769=F768,C768,IF(F769=(F768+10),C768,(C768+10)))</f>
        <v>1460</v>
      </c>
      <c r="E769" s="50" t="n">
        <f aca="false">IF(C768=C769,IF(AND(I769&lt;&gt;"M",I769&lt;&gt;"m-up"),E768+10,E768),10)</f>
        <v>20</v>
      </c>
      <c r="F769" s="39" t="n">
        <f aca="false">O769+(N769*60)+(M769*3600)</f>
        <v>61768</v>
      </c>
      <c r="G769" s="39" t="str">
        <f aca="false">CONCATENATE(J769,K769,L769)</f>
        <v>20171124</v>
      </c>
      <c r="H769" s="39" t="n">
        <v>0</v>
      </c>
      <c r="I769" s="39" t="s">
        <v>21</v>
      </c>
      <c r="J769" s="39" t="n">
        <v>2017</v>
      </c>
      <c r="K769" s="39" t="n">
        <v>11</v>
      </c>
      <c r="L769" s="39" t="n">
        <v>24</v>
      </c>
      <c r="M769" s="39" t="n">
        <v>17</v>
      </c>
      <c r="N769" s="39" t="n">
        <v>9</v>
      </c>
      <c r="O769" s="39" t="n">
        <v>28</v>
      </c>
      <c r="P769" s="39" t="n">
        <v>967</v>
      </c>
      <c r="Q769" s="39" t="n">
        <v>1</v>
      </c>
      <c r="R769" s="39" t="s">
        <v>1</v>
      </c>
      <c r="S769" s="39" t="s">
        <v>2</v>
      </c>
    </row>
    <row r="770" customFormat="false" ht="15" hidden="false" customHeight="false" outlineLevel="0" collapsed="false">
      <c r="C770" s="48" t="n">
        <f aca="false">IF(F770=F769,C769,IF(F770=(F769+10),C769,(C769+10)))</f>
        <v>1460</v>
      </c>
      <c r="E770" s="50" t="n">
        <f aca="false">IF(C769=C770,IF(AND(I770&lt;&gt;"M",I770&lt;&gt;"m-up"),E769+10,E769),10)</f>
        <v>20</v>
      </c>
      <c r="F770" s="39" t="n">
        <f aca="false">O770+(N770*60)+(M770*3600)</f>
        <v>61768</v>
      </c>
      <c r="G770" s="39" t="str">
        <f aca="false">CONCATENATE(J770,K770,L770)</f>
        <v>20171124</v>
      </c>
      <c r="H770" s="39" t="n">
        <v>0</v>
      </c>
      <c r="I770" s="39" t="s">
        <v>21</v>
      </c>
      <c r="J770" s="39" t="n">
        <v>2017</v>
      </c>
      <c r="K770" s="39" t="n">
        <v>11</v>
      </c>
      <c r="L770" s="39" t="n">
        <v>24</v>
      </c>
      <c r="M770" s="39" t="n">
        <v>17</v>
      </c>
      <c r="N770" s="39" t="n">
        <v>9</v>
      </c>
      <c r="O770" s="39" t="n">
        <v>28</v>
      </c>
      <c r="P770" s="39" t="n">
        <v>980</v>
      </c>
      <c r="Q770" s="39" t="n">
        <v>1</v>
      </c>
      <c r="R770" s="39" t="s">
        <v>1</v>
      </c>
      <c r="S770" s="39" t="s">
        <v>2</v>
      </c>
    </row>
    <row r="771" customFormat="false" ht="15" hidden="false" customHeight="false" outlineLevel="0" collapsed="false">
      <c r="C771" s="48" t="n">
        <f aca="false">IF(F771=F770,C770,IF(F771=(F770+10),C770,(C770+10)))</f>
        <v>1460</v>
      </c>
      <c r="E771" s="50" t="n">
        <f aca="false">IF(C770=C771,IF(AND(I771&lt;&gt;"M",I771&lt;&gt;"m-up"),E770+10,E770),10)</f>
        <v>20</v>
      </c>
      <c r="F771" s="39" t="n">
        <f aca="false">O771+(N771*60)+(M771*3600)</f>
        <v>61768</v>
      </c>
      <c r="G771" s="39" t="str">
        <f aca="false">CONCATENATE(J771,K771,L771)</f>
        <v>20171124</v>
      </c>
      <c r="H771" s="39" t="n">
        <v>0</v>
      </c>
      <c r="I771" s="39" t="s">
        <v>21</v>
      </c>
      <c r="J771" s="39" t="n">
        <v>2017</v>
      </c>
      <c r="K771" s="39" t="n">
        <v>11</v>
      </c>
      <c r="L771" s="39" t="n">
        <v>24</v>
      </c>
      <c r="M771" s="39" t="n">
        <v>17</v>
      </c>
      <c r="N771" s="39" t="n">
        <v>9</v>
      </c>
      <c r="O771" s="39" t="n">
        <v>28</v>
      </c>
      <c r="P771" s="39" t="n">
        <v>994</v>
      </c>
      <c r="Q771" s="39" t="n">
        <v>1</v>
      </c>
      <c r="R771" s="39" t="s">
        <v>1</v>
      </c>
      <c r="S771" s="39" t="s">
        <v>2</v>
      </c>
    </row>
    <row r="772" customFormat="false" ht="15" hidden="false" customHeight="false" outlineLevel="0" collapsed="false">
      <c r="C772" s="48" t="n">
        <f aca="false">IF(F772=F771,C771,IF(F772=(F771+10),C771,(C771+10)))</f>
        <v>1470</v>
      </c>
      <c r="E772" s="50" t="n">
        <f aca="false">IF(C771=C772,IF(AND(I772&lt;&gt;"M",I772&lt;&gt;"m-up"),E771+10,E771),10)</f>
        <v>10</v>
      </c>
      <c r="F772" s="39" t="n">
        <f aca="false">O772+(N772*60)+(M772*3600)</f>
        <v>61769</v>
      </c>
      <c r="G772" s="39" t="str">
        <f aca="false">CONCATENATE(J772,K772,L772)</f>
        <v>20171124</v>
      </c>
      <c r="H772" s="39" t="n">
        <v>0</v>
      </c>
      <c r="I772" s="39" t="s">
        <v>21</v>
      </c>
      <c r="J772" s="39" t="n">
        <v>2017</v>
      </c>
      <c r="K772" s="39" t="n">
        <v>11</v>
      </c>
      <c r="L772" s="39" t="n">
        <v>24</v>
      </c>
      <c r="M772" s="39" t="n">
        <v>17</v>
      </c>
      <c r="N772" s="39" t="n">
        <v>9</v>
      </c>
      <c r="O772" s="39" t="n">
        <v>29</v>
      </c>
      <c r="P772" s="39" t="n">
        <v>6</v>
      </c>
      <c r="Q772" s="39" t="n">
        <v>1</v>
      </c>
      <c r="R772" s="39" t="s">
        <v>1</v>
      </c>
      <c r="S772" s="39" t="s">
        <v>2</v>
      </c>
    </row>
    <row r="773" customFormat="false" ht="15" hidden="false" customHeight="false" outlineLevel="0" collapsed="false">
      <c r="C773" s="48" t="n">
        <f aca="false">IF(F773=F772,C772,IF(F773=(F772+10),C772,(C772+10)))</f>
        <v>1470</v>
      </c>
      <c r="E773" s="50" t="n">
        <f aca="false">IF(C772=C773,IF(AND(I773&lt;&gt;"M",I773&lt;&gt;"m-up"),E772+10,E772),10)</f>
        <v>10</v>
      </c>
      <c r="F773" s="39" t="n">
        <f aca="false">O773+(N773*60)+(M773*3600)</f>
        <v>61769</v>
      </c>
      <c r="G773" s="39" t="str">
        <f aca="false">CONCATENATE(J773,K773,L773)</f>
        <v>20171124</v>
      </c>
      <c r="H773" s="39" t="n">
        <v>0</v>
      </c>
      <c r="I773" s="39" t="s">
        <v>21</v>
      </c>
      <c r="J773" s="39" t="n">
        <v>2017</v>
      </c>
      <c r="K773" s="39" t="n">
        <v>11</v>
      </c>
      <c r="L773" s="39" t="n">
        <v>24</v>
      </c>
      <c r="M773" s="39" t="n">
        <v>17</v>
      </c>
      <c r="N773" s="39" t="n">
        <v>9</v>
      </c>
      <c r="O773" s="39" t="n">
        <v>29</v>
      </c>
      <c r="P773" s="39" t="n">
        <v>25</v>
      </c>
      <c r="Q773" s="39" t="n">
        <v>1</v>
      </c>
      <c r="R773" s="39" t="s">
        <v>1</v>
      </c>
      <c r="S773" s="39" t="s">
        <v>2</v>
      </c>
    </row>
    <row r="774" customFormat="false" ht="15" hidden="false" customHeight="false" outlineLevel="0" collapsed="false">
      <c r="C774" s="48" t="n">
        <f aca="false">IF(F774=F773,C773,IF(F774=(F773+10),C773,(C773+10)))</f>
        <v>1470</v>
      </c>
      <c r="E774" s="50" t="n">
        <f aca="false">IF(C773=C774,IF(AND(I774&lt;&gt;"M",I774&lt;&gt;"m-up"),E773+10,E773),10)</f>
        <v>10</v>
      </c>
      <c r="F774" s="39" t="n">
        <f aca="false">O774+(N774*60)+(M774*3600)</f>
        <v>61769</v>
      </c>
      <c r="G774" s="39" t="str">
        <f aca="false">CONCATENATE(J774,K774,L774)</f>
        <v>20171124</v>
      </c>
      <c r="H774" s="39" t="n">
        <v>0</v>
      </c>
      <c r="I774" s="39" t="s">
        <v>21</v>
      </c>
      <c r="J774" s="39" t="n">
        <v>2017</v>
      </c>
      <c r="K774" s="39" t="n">
        <v>11</v>
      </c>
      <c r="L774" s="39" t="n">
        <v>24</v>
      </c>
      <c r="M774" s="39" t="n">
        <v>17</v>
      </c>
      <c r="N774" s="39" t="n">
        <v>9</v>
      </c>
      <c r="O774" s="39" t="n">
        <v>29</v>
      </c>
      <c r="P774" s="39" t="n">
        <v>46</v>
      </c>
      <c r="Q774" s="39" t="n">
        <v>1</v>
      </c>
      <c r="R774" s="39" t="s">
        <v>1</v>
      </c>
      <c r="S774" s="39" t="s">
        <v>2</v>
      </c>
    </row>
    <row r="775" customFormat="false" ht="15" hidden="false" customHeight="false" outlineLevel="0" collapsed="false">
      <c r="C775" s="48" t="n">
        <f aca="false">IF(F775=F774,C774,IF(F775=(F774+10),C774,(C774+10)))</f>
        <v>1470</v>
      </c>
      <c r="E775" s="50" t="n">
        <f aca="false">IF(C774=C775,IF(AND(I775&lt;&gt;"M",I775&lt;&gt;"m-up"),E774+10,E774),10)</f>
        <v>10</v>
      </c>
      <c r="F775" s="39" t="n">
        <f aca="false">O775+(N775*60)+(M775*3600)</f>
        <v>61769</v>
      </c>
      <c r="G775" s="39" t="str">
        <f aca="false">CONCATENATE(J775,K775,L775)</f>
        <v>20171124</v>
      </c>
      <c r="H775" s="39" t="n">
        <v>0</v>
      </c>
      <c r="I775" s="39" t="s">
        <v>21</v>
      </c>
      <c r="J775" s="39" t="n">
        <v>2017</v>
      </c>
      <c r="K775" s="39" t="n">
        <v>11</v>
      </c>
      <c r="L775" s="39" t="n">
        <v>24</v>
      </c>
      <c r="M775" s="39" t="n">
        <v>17</v>
      </c>
      <c r="N775" s="39" t="n">
        <v>9</v>
      </c>
      <c r="O775" s="39" t="n">
        <v>29</v>
      </c>
      <c r="P775" s="39" t="n">
        <v>82</v>
      </c>
      <c r="Q775" s="39" t="n">
        <v>1</v>
      </c>
      <c r="R775" s="39" t="s">
        <v>1</v>
      </c>
      <c r="S775" s="39" t="s">
        <v>2</v>
      </c>
    </row>
    <row r="776" customFormat="false" ht="15" hidden="false" customHeight="false" outlineLevel="0" collapsed="false">
      <c r="C776" s="48" t="n">
        <f aca="false">IF(F776=F775,C775,IF(F776=(F775+10),C775,(C775+10)))</f>
        <v>1470</v>
      </c>
      <c r="E776" s="50" t="n">
        <f aca="false">IF(C775=C776,IF(AND(I776&lt;&gt;"M",I776&lt;&gt;"m-up"),E775+10,E775),10)</f>
        <v>10</v>
      </c>
      <c r="F776" s="39" t="n">
        <f aca="false">O776+(N776*60)+(M776*3600)</f>
        <v>61769</v>
      </c>
      <c r="G776" s="39" t="str">
        <f aca="false">CONCATENATE(J776,K776,L776)</f>
        <v>20171124</v>
      </c>
      <c r="H776" s="39" t="n">
        <v>0</v>
      </c>
      <c r="I776" s="39" t="s">
        <v>21</v>
      </c>
      <c r="J776" s="39" t="n">
        <v>2017</v>
      </c>
      <c r="K776" s="39" t="n">
        <v>11</v>
      </c>
      <c r="L776" s="39" t="n">
        <v>24</v>
      </c>
      <c r="M776" s="39" t="n">
        <v>17</v>
      </c>
      <c r="N776" s="39" t="n">
        <v>9</v>
      </c>
      <c r="O776" s="39" t="n">
        <v>29</v>
      </c>
      <c r="P776" s="39" t="n">
        <v>181</v>
      </c>
      <c r="Q776" s="39" t="n">
        <v>1</v>
      </c>
      <c r="R776" s="39" t="s">
        <v>1</v>
      </c>
      <c r="S776" s="39" t="s">
        <v>2</v>
      </c>
    </row>
    <row r="777" customFormat="false" ht="15" hidden="false" customHeight="false" outlineLevel="0" collapsed="false">
      <c r="C777" s="48" t="n">
        <f aca="false">IF(F777=F776,C776,IF(F777=(F776+10),C776,(C776+10)))</f>
        <v>1470</v>
      </c>
      <c r="E777" s="50" t="n">
        <f aca="false">IF(C776=C777,IF(AND(I777&lt;&gt;"M",I777&lt;&gt;"m-up"),E776+10,E776),10)</f>
        <v>10</v>
      </c>
      <c r="F777" s="39" t="n">
        <f aca="false">O777+(N777*60)+(M777*3600)</f>
        <v>61769</v>
      </c>
      <c r="G777" s="39" t="str">
        <f aca="false">CONCATENATE(J777,K777,L777)</f>
        <v>20171124</v>
      </c>
      <c r="H777" s="39" t="n">
        <v>0</v>
      </c>
      <c r="I777" s="39" t="s">
        <v>21</v>
      </c>
      <c r="J777" s="39" t="n">
        <v>2017</v>
      </c>
      <c r="K777" s="39" t="n">
        <v>11</v>
      </c>
      <c r="L777" s="39" t="n">
        <v>24</v>
      </c>
      <c r="M777" s="39" t="n">
        <v>17</v>
      </c>
      <c r="N777" s="39" t="n">
        <v>9</v>
      </c>
      <c r="O777" s="39" t="n">
        <v>29</v>
      </c>
      <c r="P777" s="39" t="n">
        <v>247</v>
      </c>
      <c r="Q777" s="39" t="n">
        <v>1</v>
      </c>
      <c r="R777" s="39" t="s">
        <v>1</v>
      </c>
      <c r="S777" s="39" t="s">
        <v>2</v>
      </c>
      <c r="U777" s="40" t="s">
        <v>352</v>
      </c>
    </row>
    <row r="778" customFormat="false" ht="15" hidden="false" customHeight="false" outlineLevel="0" collapsed="false">
      <c r="C778" s="48" t="n">
        <f aca="false">IF(F778=F777,C777,IF(F778=(F777+10),C777,(C777+10)))</f>
        <v>1470</v>
      </c>
      <c r="E778" s="50" t="n">
        <f aca="false">IF(C777=C778,IF(AND(I778&lt;&gt;"M",I778&lt;&gt;"m-up"),E777+10,E777),10)</f>
        <v>20</v>
      </c>
      <c r="F778" s="39" t="n">
        <f aca="false">O778+(N778*60)+(M778*3600)</f>
        <v>61769</v>
      </c>
      <c r="G778" s="39" t="str">
        <f aca="false">CONCATENATE(J778,K778,L778)</f>
        <v>20171124</v>
      </c>
      <c r="H778" s="39" t="n">
        <v>0</v>
      </c>
      <c r="I778" s="39" t="s">
        <v>291</v>
      </c>
      <c r="J778" s="39" t="n">
        <v>2017</v>
      </c>
      <c r="K778" s="39" t="n">
        <v>11</v>
      </c>
      <c r="L778" s="39" t="n">
        <v>24</v>
      </c>
      <c r="M778" s="39" t="n">
        <v>17</v>
      </c>
      <c r="N778" s="39" t="n">
        <v>9</v>
      </c>
      <c r="O778" s="39" t="n">
        <v>29</v>
      </c>
      <c r="P778" s="39" t="n">
        <v>403</v>
      </c>
      <c r="Q778" s="39" t="n">
        <v>0</v>
      </c>
      <c r="R778" s="39" t="s">
        <v>62</v>
      </c>
      <c r="S778" s="39" t="s">
        <v>3</v>
      </c>
    </row>
    <row r="779" customFormat="false" ht="15" hidden="false" customHeight="false" outlineLevel="0" collapsed="false">
      <c r="C779" s="48" t="n">
        <f aca="false">IF(F779=F778,C778,IF(F779=(F778+10),C778,(C778+10)))</f>
        <v>1470</v>
      </c>
      <c r="E779" s="50" t="n">
        <f aca="false">IF(C778=C779,IF(AND(I779&lt;&gt;"M",I779&lt;&gt;"m-up"),E778+10,E778),10)</f>
        <v>30</v>
      </c>
      <c r="F779" s="39" t="n">
        <f aca="false">O779+(N779*60)+(M779*3600)</f>
        <v>61769</v>
      </c>
      <c r="G779" s="39" t="str">
        <f aca="false">CONCATENATE(J779,K779,L779)</f>
        <v>20171124</v>
      </c>
      <c r="H779" s="39" t="n">
        <v>0</v>
      </c>
      <c r="I779" s="39" t="s">
        <v>291</v>
      </c>
      <c r="J779" s="39" t="n">
        <v>2017</v>
      </c>
      <c r="K779" s="39" t="n">
        <v>11</v>
      </c>
      <c r="L779" s="39" t="n">
        <v>24</v>
      </c>
      <c r="M779" s="39" t="n">
        <v>17</v>
      </c>
      <c r="N779" s="39" t="n">
        <v>9</v>
      </c>
      <c r="O779" s="39" t="n">
        <v>29</v>
      </c>
      <c r="P779" s="39" t="n">
        <v>425</v>
      </c>
      <c r="Q779" s="39" t="n">
        <v>0</v>
      </c>
      <c r="R779" s="39" t="s">
        <v>62</v>
      </c>
      <c r="S779" s="39" t="s">
        <v>3</v>
      </c>
    </row>
    <row r="780" customFormat="false" ht="15" hidden="false" customHeight="false" outlineLevel="0" collapsed="false">
      <c r="C780" s="48" t="n">
        <f aca="false">IF(F780=F779,C779,IF(F780=(F779+10),C779,(C779+10)))</f>
        <v>1470</v>
      </c>
      <c r="E780" s="50" t="n">
        <f aca="false">IF(C779=C780,IF(AND(I780&lt;&gt;"M",I780&lt;&gt;"m-up"),E779+10,E779),10)</f>
        <v>40</v>
      </c>
      <c r="F780" s="39" t="n">
        <f aca="false">O780+(N780*60)+(M780*3600)</f>
        <v>61769</v>
      </c>
      <c r="G780" s="39" t="str">
        <f aca="false">CONCATENATE(J780,K780,L780)</f>
        <v>20171124</v>
      </c>
      <c r="H780" s="39" t="n">
        <v>0</v>
      </c>
      <c r="I780" s="39" t="s">
        <v>291</v>
      </c>
      <c r="J780" s="39" t="n">
        <v>2017</v>
      </c>
      <c r="K780" s="39" t="n">
        <v>11</v>
      </c>
      <c r="L780" s="39" t="n">
        <v>24</v>
      </c>
      <c r="M780" s="39" t="n">
        <v>17</v>
      </c>
      <c r="N780" s="39" t="n">
        <v>9</v>
      </c>
      <c r="O780" s="39" t="n">
        <v>29</v>
      </c>
      <c r="P780" s="39" t="n">
        <v>452</v>
      </c>
      <c r="Q780" s="39" t="n">
        <v>0</v>
      </c>
      <c r="R780" s="39" t="s">
        <v>62</v>
      </c>
      <c r="S780" s="39" t="s">
        <v>3</v>
      </c>
    </row>
    <row r="781" customFormat="false" ht="15" hidden="false" customHeight="false" outlineLevel="0" collapsed="false">
      <c r="C781" s="48" t="n">
        <f aca="false">IF(F781=F780,C780,IF(F781=(F780+10),C780,(C780+10)))</f>
        <v>1470</v>
      </c>
      <c r="E781" s="50" t="n">
        <f aca="false">IF(C780=C781,IF(AND(I781&lt;&gt;"M",I781&lt;&gt;"m-up"),E780+10,E780),10)</f>
        <v>50</v>
      </c>
      <c r="F781" s="39" t="n">
        <f aca="false">O781+(N781*60)+(M781*3600)</f>
        <v>61769</v>
      </c>
      <c r="G781" s="39" t="str">
        <f aca="false">CONCATENATE(J781,K781,L781)</f>
        <v>20171124</v>
      </c>
      <c r="H781" s="39" t="n">
        <f aca="false">546-544</f>
        <v>2</v>
      </c>
      <c r="I781" s="39" t="s">
        <v>291</v>
      </c>
      <c r="J781" s="39" t="n">
        <v>2017</v>
      </c>
      <c r="K781" s="39" t="n">
        <v>11</v>
      </c>
      <c r="L781" s="39" t="n">
        <v>24</v>
      </c>
      <c r="M781" s="39" t="n">
        <v>17</v>
      </c>
      <c r="N781" s="39" t="n">
        <v>9</v>
      </c>
      <c r="O781" s="39" t="n">
        <v>29</v>
      </c>
      <c r="P781" s="39" t="n">
        <v>544</v>
      </c>
      <c r="Q781" s="39" t="n">
        <v>0</v>
      </c>
      <c r="R781" s="39" t="s">
        <v>62</v>
      </c>
      <c r="S781" s="39" t="s">
        <v>3</v>
      </c>
    </row>
    <row r="782" customFormat="false" ht="15" hidden="false" customHeight="false" outlineLevel="0" collapsed="false">
      <c r="C782" s="48" t="n">
        <f aca="false">IF(F782=F781,C781,IF(F782=(F781+10),C781,(C781+10)))</f>
        <v>1480</v>
      </c>
      <c r="D782" s="79" t="s">
        <v>353</v>
      </c>
      <c r="E782" s="50" t="n">
        <f aca="false">IF(C781=C782,IF(AND(I782&lt;&gt;"M",I782&lt;&gt;"m-up"),E781+10,E781),10)</f>
        <v>10</v>
      </c>
      <c r="F782" s="52" t="n">
        <f aca="false">O782+(N782*60)+(M782*3600)</f>
        <v>61955</v>
      </c>
      <c r="G782" s="52" t="str">
        <f aca="false">CONCATENATE(J782,K782,L782)</f>
        <v>20171124</v>
      </c>
      <c r="H782" s="52" t="n">
        <v>356</v>
      </c>
      <c r="I782" s="52" t="s">
        <v>17</v>
      </c>
      <c r="J782" s="52" t="n">
        <v>2017</v>
      </c>
      <c r="K782" s="52" t="n">
        <v>11</v>
      </c>
      <c r="L782" s="52" t="n">
        <v>24</v>
      </c>
      <c r="M782" s="52" t="n">
        <v>17</v>
      </c>
      <c r="N782" s="52" t="n">
        <v>12</v>
      </c>
      <c r="O782" s="52" t="n">
        <v>35</v>
      </c>
      <c r="P782" s="52" t="n">
        <v>504</v>
      </c>
      <c r="Q782" s="52" t="n">
        <v>1</v>
      </c>
      <c r="R782" s="52" t="s">
        <v>1</v>
      </c>
      <c r="S782" s="52" t="s">
        <v>2</v>
      </c>
      <c r="T782" s="52"/>
      <c r="U782" s="53" t="s">
        <v>40</v>
      </c>
    </row>
    <row r="783" customFormat="false" ht="15" hidden="false" customHeight="false" outlineLevel="0" collapsed="false">
      <c r="C783" s="48" t="n">
        <f aca="false">IF(F783=F782,C782,IF(F783=(F782+10),C782,(C782+10)))</f>
        <v>1480</v>
      </c>
      <c r="D783" s="38" t="s">
        <v>353</v>
      </c>
      <c r="E783" s="50" t="n">
        <f aca="false">IF(C782=C783,IF(AND(I783&lt;&gt;"M",I783&lt;&gt;"m-up"),E782+10,E782),10)</f>
        <v>20</v>
      </c>
      <c r="F783" s="39" t="n">
        <f aca="false">O783+(N783*60)+(M783*3600)</f>
        <v>61955</v>
      </c>
      <c r="G783" s="39" t="str">
        <f aca="false">CONCATENATE(J783,K783,L783)</f>
        <v>20171124</v>
      </c>
      <c r="H783" s="39" t="n">
        <v>4</v>
      </c>
      <c r="I783" s="39" t="s">
        <v>23</v>
      </c>
      <c r="J783" s="39" t="n">
        <v>2017</v>
      </c>
      <c r="K783" s="39" t="n">
        <v>11</v>
      </c>
      <c r="L783" s="39" t="n">
        <v>24</v>
      </c>
      <c r="M783" s="39" t="n">
        <v>17</v>
      </c>
      <c r="N783" s="39" t="n">
        <v>12</v>
      </c>
      <c r="O783" s="39" t="n">
        <v>35</v>
      </c>
      <c r="P783" s="39" t="n">
        <v>897</v>
      </c>
      <c r="Q783" s="39" t="n">
        <v>1</v>
      </c>
      <c r="R783" s="39" t="s">
        <v>1</v>
      </c>
      <c r="S783" s="39" t="s">
        <v>2</v>
      </c>
    </row>
    <row r="784" customFormat="false" ht="15" hidden="false" customHeight="false" outlineLevel="0" collapsed="false">
      <c r="C784" s="48" t="n">
        <f aca="false">IF(F784=F783,C783,IF(F784=(F783+10),C783,(C783+10)))</f>
        <v>1480</v>
      </c>
      <c r="D784" s="38" t="s">
        <v>353</v>
      </c>
      <c r="E784" s="50" t="n">
        <f aca="false">IF(C783=C784,IF(AND(I784&lt;&gt;"M",I784&lt;&gt;"m-up"),E783+10,E783),10)</f>
        <v>30</v>
      </c>
      <c r="F784" s="39" t="n">
        <f aca="false">O784+(N784*60)+(M784*3600)</f>
        <v>61955</v>
      </c>
      <c r="G784" s="39" t="str">
        <f aca="false">CONCATENATE(J784,K784,L784)</f>
        <v>20171124</v>
      </c>
      <c r="H784" s="39" t="n">
        <v>0</v>
      </c>
      <c r="I784" s="39" t="s">
        <v>9</v>
      </c>
      <c r="J784" s="39" t="n">
        <v>2017</v>
      </c>
      <c r="K784" s="39" t="n">
        <v>11</v>
      </c>
      <c r="L784" s="39" t="n">
        <v>24</v>
      </c>
      <c r="M784" s="39" t="n">
        <v>17</v>
      </c>
      <c r="N784" s="39" t="n">
        <v>12</v>
      </c>
      <c r="O784" s="39" t="n">
        <v>35</v>
      </c>
      <c r="P784" s="39" t="n">
        <v>910</v>
      </c>
      <c r="R784" s="39" t="s">
        <v>1</v>
      </c>
      <c r="S784" s="39" t="s">
        <v>2</v>
      </c>
    </row>
    <row r="785" customFormat="false" ht="15" hidden="false" customHeight="false" outlineLevel="0" collapsed="false">
      <c r="C785" s="48" t="n">
        <f aca="false">IF(F785=F784,C784,IF(F785=(F784+10),C784,(C784+10)))</f>
        <v>1480</v>
      </c>
      <c r="D785" s="38" t="s">
        <v>353</v>
      </c>
      <c r="E785" s="50" t="n">
        <f aca="false">IF(C784=C785,IF(AND(I785&lt;&gt;"M",I785&lt;&gt;"m-up"),E784+10,E784),10)</f>
        <v>40</v>
      </c>
      <c r="F785" s="39" t="n">
        <f aca="false">O785+(N785*60)+(M785*3600)</f>
        <v>61955</v>
      </c>
      <c r="G785" s="39" t="str">
        <f aca="false">CONCATENATE(J785,K785,L785)</f>
        <v>20171124</v>
      </c>
      <c r="H785" s="39" t="n">
        <v>4</v>
      </c>
      <c r="I785" s="39" t="s">
        <v>23</v>
      </c>
      <c r="J785" s="39" t="n">
        <v>2017</v>
      </c>
      <c r="K785" s="39" t="n">
        <v>11</v>
      </c>
      <c r="L785" s="39" t="n">
        <v>24</v>
      </c>
      <c r="M785" s="39" t="n">
        <v>17</v>
      </c>
      <c r="N785" s="39" t="n">
        <v>12</v>
      </c>
      <c r="O785" s="39" t="n">
        <v>35</v>
      </c>
      <c r="P785" s="39" t="n">
        <v>954</v>
      </c>
      <c r="Q785" s="39" t="n">
        <v>1</v>
      </c>
      <c r="R785" s="39" t="s">
        <v>1</v>
      </c>
      <c r="S785" s="39" t="s">
        <v>2</v>
      </c>
    </row>
    <row r="786" customFormat="false" ht="15" hidden="false" customHeight="false" outlineLevel="0" collapsed="false">
      <c r="C786" s="48" t="n">
        <f aca="false">IF(F786=F785,C785,IF(F786=(F785+10),C785,(C785+10)))</f>
        <v>1480</v>
      </c>
      <c r="D786" s="38" t="s">
        <v>353</v>
      </c>
      <c r="E786" s="50" t="n">
        <f aca="false">IF(C785=C786,IF(AND(I786&lt;&gt;"M",I786&lt;&gt;"m-up"),E785+10,E785),10)</f>
        <v>50</v>
      </c>
      <c r="F786" s="39" t="n">
        <f aca="false">O786+(N786*60)+(M786*3600)</f>
        <v>61955</v>
      </c>
      <c r="G786" s="39" t="str">
        <f aca="false">CONCATENATE(J786,K786,L786)</f>
        <v>20171124</v>
      </c>
      <c r="H786" s="39" t="n">
        <v>2</v>
      </c>
      <c r="I786" s="39" t="s">
        <v>23</v>
      </c>
      <c r="J786" s="39" t="n">
        <v>2017</v>
      </c>
      <c r="K786" s="39" t="n">
        <v>11</v>
      </c>
      <c r="L786" s="39" t="n">
        <v>24</v>
      </c>
      <c r="M786" s="39" t="n">
        <v>17</v>
      </c>
      <c r="N786" s="39" t="n">
        <v>12</v>
      </c>
      <c r="O786" s="39" t="n">
        <v>35</v>
      </c>
      <c r="P786" s="39" t="n">
        <v>977</v>
      </c>
      <c r="Q786" s="39" t="n">
        <v>1</v>
      </c>
      <c r="R786" s="39" t="s">
        <v>1</v>
      </c>
      <c r="S786" s="39" t="s">
        <v>2</v>
      </c>
    </row>
    <row r="787" customFormat="false" ht="15" hidden="false" customHeight="false" outlineLevel="0" collapsed="false">
      <c r="A787" s="68"/>
      <c r="B787" s="68"/>
      <c r="C787" s="48" t="n">
        <f aca="false">IF(F787=F786,C786,IF(F787=(F786+10),C786,(C786+10)))</f>
        <v>1490</v>
      </c>
      <c r="D787" s="69" t="s">
        <v>354</v>
      </c>
      <c r="E787" s="50" t="n">
        <f aca="false">IF(C786=C787,IF(AND(I787&lt;&gt;"M",I787&lt;&gt;"m-up"),E786+10,E786),10)</f>
        <v>10</v>
      </c>
      <c r="F787" s="70" t="n">
        <f aca="false">O787+(N787*60)+(M787*3600)</f>
        <v>62322</v>
      </c>
      <c r="G787" s="70" t="str">
        <f aca="false">CONCATENATE(J787,K787,L787)</f>
        <v>20171124</v>
      </c>
      <c r="H787" s="70" t="n">
        <v>2</v>
      </c>
      <c r="I787" s="70" t="s">
        <v>0</v>
      </c>
      <c r="J787" s="70" t="n">
        <v>2017</v>
      </c>
      <c r="K787" s="70" t="n">
        <v>11</v>
      </c>
      <c r="L787" s="70" t="n">
        <v>24</v>
      </c>
      <c r="M787" s="70" t="n">
        <v>17</v>
      </c>
      <c r="N787" s="70" t="n">
        <v>18</v>
      </c>
      <c r="O787" s="70" t="n">
        <v>42</v>
      </c>
      <c r="P787" s="70" t="n">
        <v>824</v>
      </c>
      <c r="Q787" s="70" t="n">
        <v>1</v>
      </c>
      <c r="R787" s="70" t="s">
        <v>29</v>
      </c>
      <c r="S787" s="70" t="s">
        <v>2</v>
      </c>
      <c r="T787" s="70"/>
      <c r="U787" s="71" t="s">
        <v>355</v>
      </c>
      <c r="WH787" s="71"/>
      <c r="WI787" s="71"/>
      <c r="WJ787" s="71"/>
      <c r="WK787" s="71"/>
      <c r="WL787" s="71"/>
      <c r="WM787" s="71"/>
      <c r="WN787" s="71"/>
      <c r="WO787" s="71"/>
      <c r="WP787" s="71"/>
      <c r="WQ787" s="71"/>
      <c r="WR787" s="71"/>
      <c r="WS787" s="71"/>
      <c r="WT787" s="71"/>
      <c r="WU787" s="71"/>
      <c r="WV787" s="71"/>
      <c r="WW787" s="71"/>
      <c r="WX787" s="71"/>
      <c r="WY787" s="71"/>
      <c r="WZ787" s="71"/>
      <c r="XA787" s="71"/>
      <c r="XB787" s="71"/>
      <c r="XC787" s="71"/>
      <c r="XD787" s="71"/>
      <c r="XE787" s="71"/>
      <c r="XF787" s="71"/>
      <c r="XG787" s="71"/>
      <c r="XH787" s="71"/>
      <c r="XI787" s="71"/>
      <c r="XJ787" s="71"/>
      <c r="XK787" s="71"/>
      <c r="XL787" s="71"/>
      <c r="XM787" s="71"/>
      <c r="XN787" s="71"/>
      <c r="XO787" s="71"/>
      <c r="XP787" s="71"/>
      <c r="XQ787" s="71"/>
      <c r="XR787" s="71"/>
      <c r="XS787" s="71"/>
      <c r="XT787" s="71"/>
      <c r="XU787" s="71"/>
      <c r="XV787" s="71"/>
      <c r="XW787" s="71"/>
      <c r="XX787" s="71"/>
      <c r="XY787" s="71"/>
      <c r="XZ787" s="71"/>
      <c r="YA787" s="71"/>
      <c r="YB787" s="71"/>
      <c r="YC787" s="71"/>
      <c r="YD787" s="71"/>
      <c r="YE787" s="71"/>
      <c r="YF787" s="71"/>
      <c r="YG787" s="71"/>
      <c r="YH787" s="71"/>
      <c r="YI787" s="71"/>
      <c r="YJ787" s="71"/>
      <c r="YK787" s="71"/>
      <c r="YL787" s="71"/>
      <c r="YM787" s="71"/>
      <c r="YN787" s="71"/>
      <c r="YO787" s="71"/>
      <c r="YP787" s="71"/>
      <c r="YQ787" s="71"/>
      <c r="YR787" s="71"/>
      <c r="YS787" s="71"/>
      <c r="YT787" s="71"/>
      <c r="YU787" s="71"/>
      <c r="YV787" s="71"/>
      <c r="YW787" s="71"/>
      <c r="YX787" s="71"/>
      <c r="YY787" s="71"/>
      <c r="YZ787" s="71"/>
      <c r="ZA787" s="71"/>
      <c r="ZB787" s="71"/>
      <c r="ZC787" s="71"/>
      <c r="ZD787" s="71"/>
      <c r="ZE787" s="71"/>
      <c r="ZF787" s="71"/>
      <c r="ZG787" s="71"/>
      <c r="ZH787" s="71"/>
      <c r="ZI787" s="71"/>
      <c r="ZJ787" s="71"/>
      <c r="ZK787" s="71"/>
      <c r="ZL787" s="71"/>
      <c r="ZM787" s="71"/>
      <c r="ZN787" s="71"/>
      <c r="ZO787" s="71"/>
      <c r="ZP787" s="71"/>
      <c r="ZQ787" s="71"/>
      <c r="ZR787" s="71"/>
      <c r="ZS787" s="71"/>
      <c r="ZT787" s="71"/>
      <c r="ZU787" s="71"/>
      <c r="ZV787" s="71"/>
      <c r="ZW787" s="71"/>
      <c r="ZX787" s="71"/>
      <c r="ZY787" s="71"/>
      <c r="ZZ787" s="71"/>
      <c r="AAA787" s="71"/>
      <c r="AAB787" s="71"/>
      <c r="AAC787" s="71"/>
      <c r="AAD787" s="71"/>
      <c r="AAE787" s="71"/>
      <c r="AAF787" s="71"/>
      <c r="AAG787" s="71"/>
      <c r="AAH787" s="71"/>
      <c r="AAI787" s="71"/>
      <c r="AAJ787" s="71"/>
      <c r="AAK787" s="71"/>
      <c r="AAL787" s="71"/>
      <c r="AAM787" s="71"/>
      <c r="AAN787" s="71"/>
      <c r="AAO787" s="71"/>
      <c r="AAP787" s="71"/>
      <c r="AAQ787" s="71"/>
      <c r="AAR787" s="71"/>
      <c r="AAS787" s="71"/>
      <c r="AAT787" s="71"/>
      <c r="AAU787" s="71"/>
      <c r="AAV787" s="71"/>
      <c r="AAW787" s="71"/>
      <c r="AAX787" s="71"/>
      <c r="AAY787" s="71"/>
      <c r="AAZ787" s="71"/>
      <c r="ABA787" s="71"/>
      <c r="ABB787" s="71"/>
      <c r="ABC787" s="71"/>
      <c r="ABD787" s="71"/>
      <c r="ABE787" s="71"/>
      <c r="ABF787" s="71"/>
      <c r="ABG787" s="71"/>
      <c r="ABH787" s="71"/>
      <c r="ABI787" s="71"/>
      <c r="ABJ787" s="71"/>
      <c r="ABK787" s="71"/>
      <c r="ABL787" s="71"/>
      <c r="ABM787" s="71"/>
      <c r="ABN787" s="71"/>
      <c r="ABO787" s="71"/>
      <c r="ABP787" s="71"/>
      <c r="ABQ787" s="71"/>
      <c r="ABR787" s="71"/>
      <c r="ABS787" s="71"/>
      <c r="ABT787" s="71"/>
      <c r="ABU787" s="71"/>
      <c r="ABV787" s="71"/>
      <c r="ABW787" s="71"/>
      <c r="ABX787" s="71"/>
      <c r="ABY787" s="71"/>
      <c r="ABZ787" s="71"/>
      <c r="ACA787" s="71"/>
      <c r="ACB787" s="71"/>
      <c r="ACC787" s="71"/>
      <c r="ACD787" s="71"/>
      <c r="ACE787" s="71"/>
      <c r="ACF787" s="71"/>
      <c r="ACG787" s="71"/>
      <c r="ACH787" s="71"/>
      <c r="ACI787" s="71"/>
      <c r="ACJ787" s="71"/>
      <c r="ACK787" s="71"/>
      <c r="ACL787" s="71"/>
      <c r="ACM787" s="71"/>
      <c r="ACN787" s="71"/>
      <c r="ACO787" s="71"/>
      <c r="ACP787" s="71"/>
      <c r="ACQ787" s="71"/>
      <c r="ACR787" s="71"/>
      <c r="ACS787" s="71"/>
      <c r="ACT787" s="71"/>
      <c r="ACU787" s="71"/>
      <c r="ACV787" s="71"/>
      <c r="ACW787" s="71"/>
      <c r="ACX787" s="71"/>
      <c r="ACY787" s="71"/>
      <c r="ACZ787" s="71"/>
      <c r="ADA787" s="71"/>
      <c r="ADB787" s="71"/>
      <c r="ADC787" s="71"/>
      <c r="ADD787" s="71"/>
      <c r="ADE787" s="71"/>
      <c r="ADF787" s="71"/>
      <c r="ADG787" s="71"/>
      <c r="ADH787" s="71"/>
      <c r="ADI787" s="71"/>
      <c r="ADJ787" s="71"/>
      <c r="ADK787" s="71"/>
      <c r="ADL787" s="71"/>
      <c r="ADM787" s="71"/>
      <c r="ADN787" s="71"/>
      <c r="ADO787" s="71"/>
      <c r="ADP787" s="71"/>
      <c r="ADQ787" s="71"/>
      <c r="ADR787" s="71"/>
      <c r="ADS787" s="71"/>
      <c r="ADT787" s="71"/>
      <c r="ADU787" s="71"/>
      <c r="ADV787" s="71"/>
      <c r="ADW787" s="71"/>
      <c r="ADX787" s="71"/>
      <c r="ADY787" s="71"/>
      <c r="ADZ787" s="71"/>
      <c r="AEA787" s="71"/>
      <c r="AEB787" s="71"/>
      <c r="AEC787" s="71"/>
      <c r="AED787" s="71"/>
      <c r="AEE787" s="71"/>
      <c r="AEF787" s="71"/>
      <c r="AEG787" s="71"/>
      <c r="AEH787" s="71"/>
      <c r="AEI787" s="71"/>
      <c r="AEJ787" s="71"/>
      <c r="AEK787" s="71"/>
      <c r="AEL787" s="71"/>
      <c r="AEM787" s="71"/>
      <c r="AEN787" s="71"/>
      <c r="AEO787" s="71"/>
      <c r="AEP787" s="71"/>
      <c r="AEQ787" s="71"/>
      <c r="AER787" s="71"/>
      <c r="AES787" s="71"/>
      <c r="AET787" s="71"/>
      <c r="AEU787" s="71"/>
      <c r="AEV787" s="71"/>
      <c r="AEW787" s="71"/>
      <c r="AEX787" s="71"/>
      <c r="AEY787" s="71"/>
      <c r="AEZ787" s="71"/>
      <c r="AFA787" s="71"/>
      <c r="AFB787" s="71"/>
      <c r="AFC787" s="71"/>
      <c r="AFD787" s="71"/>
      <c r="AFE787" s="71"/>
      <c r="AFF787" s="71"/>
      <c r="AFG787" s="71"/>
      <c r="AFH787" s="71"/>
      <c r="AFI787" s="71"/>
      <c r="AFJ787" s="71"/>
      <c r="AFK787" s="71"/>
      <c r="AFL787" s="71"/>
      <c r="AFM787" s="71"/>
      <c r="AFN787" s="71"/>
      <c r="AFO787" s="71"/>
      <c r="AFP787" s="71"/>
      <c r="AFQ787" s="71"/>
      <c r="AFR787" s="71"/>
      <c r="AFS787" s="71"/>
      <c r="AFT787" s="71"/>
      <c r="AFU787" s="71"/>
      <c r="AFV787" s="71"/>
      <c r="AFW787" s="71"/>
      <c r="AFX787" s="71"/>
      <c r="AFY787" s="71"/>
      <c r="AFZ787" s="71"/>
      <c r="AGA787" s="71"/>
      <c r="AGB787" s="71"/>
      <c r="AGC787" s="71"/>
      <c r="AGD787" s="71"/>
      <c r="AGE787" s="71"/>
      <c r="AGF787" s="71"/>
      <c r="AGG787" s="71"/>
      <c r="AGH787" s="71"/>
      <c r="AGI787" s="71"/>
      <c r="AGJ787" s="71"/>
      <c r="AGK787" s="71"/>
      <c r="AGL787" s="71"/>
      <c r="AGM787" s="71"/>
      <c r="AGN787" s="71"/>
      <c r="AGO787" s="71"/>
      <c r="AGP787" s="71"/>
      <c r="AGQ787" s="71"/>
      <c r="AGR787" s="71"/>
      <c r="AGS787" s="71"/>
      <c r="AGT787" s="71"/>
      <c r="AGU787" s="71"/>
      <c r="AGV787" s="71"/>
      <c r="AGW787" s="71"/>
      <c r="AGX787" s="71"/>
      <c r="AGY787" s="71"/>
      <c r="AGZ787" s="71"/>
      <c r="AHA787" s="71"/>
      <c r="AHB787" s="71"/>
      <c r="AHC787" s="71"/>
      <c r="AHD787" s="71"/>
      <c r="AHE787" s="71"/>
      <c r="AHF787" s="71"/>
      <c r="AHG787" s="71"/>
      <c r="AHH787" s="71"/>
      <c r="AHI787" s="71"/>
      <c r="AHJ787" s="71"/>
      <c r="AHK787" s="71"/>
      <c r="AHL787" s="71"/>
      <c r="AHM787" s="71"/>
      <c r="AHN787" s="71"/>
      <c r="AHO787" s="71"/>
      <c r="AHP787" s="71"/>
      <c r="AHQ787" s="71"/>
      <c r="AHR787" s="71"/>
      <c r="AHS787" s="71"/>
      <c r="AHT787" s="71"/>
      <c r="AHU787" s="71"/>
      <c r="AHV787" s="71"/>
      <c r="AHW787" s="71"/>
      <c r="AHX787" s="71"/>
      <c r="AHY787" s="71"/>
      <c r="AHZ787" s="71"/>
      <c r="AIA787" s="71"/>
      <c r="AIB787" s="71"/>
      <c r="AIC787" s="71"/>
      <c r="AID787" s="71"/>
      <c r="AIE787" s="71"/>
      <c r="AIF787" s="71"/>
      <c r="AIG787" s="71"/>
      <c r="AIH787" s="71"/>
      <c r="AII787" s="71"/>
      <c r="AIJ787" s="71"/>
      <c r="AIK787" s="71"/>
      <c r="AIL787" s="71"/>
      <c r="AIM787" s="71"/>
      <c r="AIN787" s="71"/>
      <c r="AIO787" s="71"/>
      <c r="AIP787" s="71"/>
      <c r="AIQ787" s="71"/>
      <c r="AIR787" s="71"/>
      <c r="AIS787" s="71"/>
      <c r="AIT787" s="71"/>
      <c r="AIU787" s="71"/>
      <c r="AIV787" s="71"/>
      <c r="AIW787" s="71"/>
      <c r="AIX787" s="71"/>
      <c r="AIY787" s="71"/>
      <c r="AIZ787" s="71"/>
      <c r="AJA787" s="71"/>
      <c r="AJB787" s="71"/>
      <c r="AJC787" s="71"/>
      <c r="AJD787" s="71"/>
      <c r="AJE787" s="71"/>
      <c r="AJF787" s="71"/>
      <c r="AJG787" s="71"/>
      <c r="AJH787" s="71"/>
      <c r="AJI787" s="71"/>
      <c r="AJJ787" s="71"/>
      <c r="AJK787" s="71"/>
      <c r="AJL787" s="71"/>
      <c r="AJM787" s="71"/>
      <c r="AJN787" s="71"/>
      <c r="AJO787" s="71"/>
      <c r="AJP787" s="71"/>
      <c r="AJQ787" s="71"/>
      <c r="AJR787" s="71"/>
      <c r="AJS787" s="71"/>
      <c r="AJT787" s="71"/>
      <c r="AJU787" s="71"/>
      <c r="AJV787" s="71"/>
      <c r="AJW787" s="71"/>
      <c r="AJX787" s="71"/>
      <c r="AJY787" s="71"/>
      <c r="AJZ787" s="71"/>
      <c r="AKA787" s="71"/>
      <c r="AKB787" s="71"/>
      <c r="AKC787" s="71"/>
      <c r="AKD787" s="71"/>
      <c r="AKE787" s="71"/>
      <c r="AKF787" s="71"/>
      <c r="AKG787" s="71"/>
      <c r="AKH787" s="71"/>
      <c r="AKI787" s="71"/>
      <c r="AKJ787" s="71"/>
      <c r="AKK787" s="71"/>
      <c r="AKL787" s="71"/>
      <c r="AKM787" s="71"/>
      <c r="AKN787" s="71"/>
      <c r="AKO787" s="71"/>
      <c r="AKP787" s="71"/>
      <c r="AKQ787" s="71"/>
      <c r="AKR787" s="71"/>
      <c r="AKS787" s="71"/>
      <c r="AKT787" s="71"/>
      <c r="AKU787" s="71"/>
      <c r="AKV787" s="71"/>
      <c r="AKW787" s="71"/>
      <c r="AKX787" s="71"/>
      <c r="AKY787" s="71"/>
      <c r="AKZ787" s="71"/>
      <c r="ALA787" s="71"/>
      <c r="ALB787" s="71"/>
      <c r="ALC787" s="71"/>
      <c r="ALD787" s="71"/>
      <c r="ALE787" s="71"/>
      <c r="ALF787" s="71"/>
      <c r="ALG787" s="71"/>
      <c r="ALH787" s="71"/>
      <c r="ALI787" s="71"/>
      <c r="ALJ787" s="71"/>
      <c r="ALK787" s="71"/>
      <c r="ALL787" s="71"/>
      <c r="ALM787" s="71"/>
      <c r="ALN787" s="71"/>
      <c r="ALO787" s="71"/>
      <c r="ALP787" s="71"/>
      <c r="ALQ787" s="71"/>
      <c r="ALR787" s="71"/>
      <c r="ALS787" s="71"/>
      <c r="ALT787" s="71"/>
      <c r="ALU787" s="71"/>
      <c r="ALV787" s="71"/>
      <c r="ALW787" s="71"/>
      <c r="ALX787" s="71"/>
      <c r="ALY787" s="71"/>
      <c r="ALZ787" s="71"/>
      <c r="AMA787" s="71"/>
      <c r="AMB787" s="71"/>
      <c r="AMC787" s="71"/>
      <c r="AMD787" s="71"/>
      <c r="AME787" s="71"/>
      <c r="AMF787" s="71"/>
      <c r="AMG787" s="71"/>
    </row>
    <row r="788" customFormat="false" ht="15" hidden="false" customHeight="false" outlineLevel="0" collapsed="false">
      <c r="C788" s="48" t="n">
        <f aca="false">IF(F788=F787,C787,IF(F788=(F787+10),C787,(C787+10)))</f>
        <v>1490</v>
      </c>
      <c r="D788" s="38" t="s">
        <v>354</v>
      </c>
      <c r="E788" s="50" t="n">
        <f aca="false">IF(C787=C788,IF(AND(I788&lt;&gt;"M",I788&lt;&gt;"m-up"),E787+10,E787),10)</f>
        <v>20</v>
      </c>
      <c r="F788" s="39" t="n">
        <f aca="false">O788+(N788*60)+(M788*3600)</f>
        <v>62322</v>
      </c>
      <c r="G788" s="39" t="str">
        <f aca="false">CONCATENATE(J788,K788,L788)</f>
        <v>20171124</v>
      </c>
      <c r="H788" s="39" t="n">
        <v>589</v>
      </c>
      <c r="I788" s="39" t="s">
        <v>230</v>
      </c>
      <c r="J788" s="39" t="n">
        <v>2017</v>
      </c>
      <c r="K788" s="39" t="n">
        <v>11</v>
      </c>
      <c r="L788" s="39" t="n">
        <v>24</v>
      </c>
      <c r="M788" s="39" t="n">
        <v>17</v>
      </c>
      <c r="N788" s="39" t="n">
        <v>18</v>
      </c>
      <c r="O788" s="39" t="n">
        <v>42</v>
      </c>
      <c r="P788" s="39" t="n">
        <v>867</v>
      </c>
      <c r="Q788" s="39" t="n">
        <v>2</v>
      </c>
      <c r="R788" s="39" t="s">
        <v>1</v>
      </c>
      <c r="S788" s="39" t="s">
        <v>2</v>
      </c>
      <c r="U788" s="40" t="s">
        <v>19</v>
      </c>
    </row>
    <row r="789" customFormat="false" ht="15" hidden="false" customHeight="false" outlineLevel="0" collapsed="false">
      <c r="C789" s="48" t="n">
        <f aca="false">IF(F789=F788,C788,IF(F789=(F788+10),C788,(C788+10)))</f>
        <v>1490</v>
      </c>
      <c r="D789" s="38" t="s">
        <v>354</v>
      </c>
      <c r="E789" s="50" t="n">
        <f aca="false">IF(C788=C789,IF(AND(I789&lt;&gt;"M",I789&lt;&gt;"m-up"),E788+10,E788),10)</f>
        <v>30</v>
      </c>
      <c r="F789" s="39" t="n">
        <f aca="false">O789+(N789*60)+(M789*3600)</f>
        <v>62322</v>
      </c>
      <c r="G789" s="39" t="str">
        <f aca="false">CONCATENATE(J789,K789,L789)</f>
        <v>20171124</v>
      </c>
      <c r="H789" s="39" t="n">
        <f aca="false">1214-869</f>
        <v>345</v>
      </c>
      <c r="I789" s="39" t="s">
        <v>230</v>
      </c>
      <c r="J789" s="39" t="n">
        <v>2017</v>
      </c>
      <c r="K789" s="39" t="n">
        <v>11</v>
      </c>
      <c r="L789" s="39" t="n">
        <v>24</v>
      </c>
      <c r="M789" s="39" t="n">
        <v>17</v>
      </c>
      <c r="N789" s="39" t="n">
        <v>18</v>
      </c>
      <c r="O789" s="39" t="n">
        <v>42</v>
      </c>
      <c r="P789" s="39" t="n">
        <v>869</v>
      </c>
      <c r="Q789" s="39" t="n">
        <v>3</v>
      </c>
      <c r="R789" s="39" t="s">
        <v>1</v>
      </c>
      <c r="S789" s="39" t="s">
        <v>2</v>
      </c>
      <c r="U789" s="40" t="s">
        <v>235</v>
      </c>
    </row>
    <row r="790" customFormat="false" ht="15" hidden="false" customHeight="false" outlineLevel="0" collapsed="false">
      <c r="C790" s="48" t="n">
        <f aca="false">IF(F790=F789,C789,IF(F790=(F789+10),C789,(C789+10)))</f>
        <v>1500</v>
      </c>
      <c r="D790" s="38" t="s">
        <v>354</v>
      </c>
      <c r="E790" s="50" t="n">
        <f aca="false">IF(C789=C790,IF(AND(I790&lt;&gt;"M",I790&lt;&gt;"m-up"),E789+10,E789),10)</f>
        <v>10</v>
      </c>
      <c r="F790" s="39" t="n">
        <f aca="false">O790+(N790*60)+(M790*3600)</f>
        <v>62323</v>
      </c>
      <c r="G790" s="39" t="str">
        <f aca="false">CONCATENATE(J790,K790,L790)</f>
        <v>20171124</v>
      </c>
      <c r="H790" s="39" t="n">
        <v>0</v>
      </c>
      <c r="I790" s="39" t="s">
        <v>21</v>
      </c>
      <c r="J790" s="39" t="n">
        <v>2017</v>
      </c>
      <c r="K790" s="39" t="n">
        <v>11</v>
      </c>
      <c r="L790" s="39" t="n">
        <v>24</v>
      </c>
      <c r="M790" s="39" t="n">
        <v>17</v>
      </c>
      <c r="N790" s="39" t="n">
        <v>18</v>
      </c>
      <c r="O790" s="39" t="n">
        <v>43</v>
      </c>
      <c r="P790" s="39" t="n">
        <v>126</v>
      </c>
      <c r="Q790" s="39" t="n">
        <v>2</v>
      </c>
      <c r="R790" s="39" t="s">
        <v>1</v>
      </c>
      <c r="S790" s="39" t="s">
        <v>2</v>
      </c>
      <c r="U790" s="40" t="s">
        <v>356</v>
      </c>
    </row>
    <row r="791" customFormat="false" ht="15" hidden="false" customHeight="false" outlineLevel="0" collapsed="false">
      <c r="C791" s="48" t="n">
        <f aca="false">IF(F791=F790,C790,IF(F791=(F790+10),C790,(C790+10)))</f>
        <v>1500</v>
      </c>
      <c r="D791" s="38" t="s">
        <v>354</v>
      </c>
      <c r="E791" s="50" t="n">
        <f aca="false">IF(C790=C791,IF(AND(I791&lt;&gt;"M",I791&lt;&gt;"m-up"),E790+10,E790),10)</f>
        <v>10</v>
      </c>
      <c r="F791" s="39" t="n">
        <f aca="false">O791+(N791*60)+(M791*3600)</f>
        <v>62323</v>
      </c>
      <c r="G791" s="39" t="str">
        <f aca="false">CONCATENATE(J791,K791,L791)</f>
        <v>20171124</v>
      </c>
      <c r="H791" s="39" t="n">
        <v>0</v>
      </c>
      <c r="I791" s="39" t="s">
        <v>21</v>
      </c>
      <c r="J791" s="39" t="n">
        <v>2017</v>
      </c>
      <c r="K791" s="39" t="n">
        <v>11</v>
      </c>
      <c r="L791" s="39" t="n">
        <v>24</v>
      </c>
      <c r="M791" s="39" t="n">
        <v>17</v>
      </c>
      <c r="N791" s="39" t="n">
        <v>18</v>
      </c>
      <c r="O791" s="39" t="n">
        <v>43</v>
      </c>
      <c r="P791" s="39" t="n">
        <v>148</v>
      </c>
      <c r="Q791" s="39" t="n">
        <v>2</v>
      </c>
      <c r="R791" s="39" t="s">
        <v>1</v>
      </c>
      <c r="S791" s="39" t="s">
        <v>2</v>
      </c>
      <c r="U791" s="40" t="s">
        <v>356</v>
      </c>
    </row>
    <row r="792" customFormat="false" ht="15" hidden="false" customHeight="false" outlineLevel="0" collapsed="false">
      <c r="C792" s="48" t="n">
        <f aca="false">IF(F792=F791,C791,IF(F792=(F791+10),C791,(C791+10)))</f>
        <v>1500</v>
      </c>
      <c r="D792" s="38" t="s">
        <v>354</v>
      </c>
      <c r="E792" s="50" t="n">
        <f aca="false">IF(C791=C792,IF(AND(I792&lt;&gt;"M",I792&lt;&gt;"m-up"),E791+10,E791),10)</f>
        <v>10</v>
      </c>
      <c r="F792" s="39" t="n">
        <f aca="false">O792+(N792*60)+(M792*3600)</f>
        <v>62323</v>
      </c>
      <c r="G792" s="39" t="str">
        <f aca="false">CONCATENATE(J792,K792,L792)</f>
        <v>20171124</v>
      </c>
      <c r="H792" s="39" t="n">
        <v>0</v>
      </c>
      <c r="I792" s="39" t="s">
        <v>21</v>
      </c>
      <c r="J792" s="39" t="n">
        <v>2017</v>
      </c>
      <c r="K792" s="39" t="n">
        <v>11</v>
      </c>
      <c r="L792" s="39" t="n">
        <v>24</v>
      </c>
      <c r="M792" s="39" t="n">
        <v>17</v>
      </c>
      <c r="N792" s="39" t="n">
        <v>18</v>
      </c>
      <c r="O792" s="39" t="n">
        <v>43</v>
      </c>
      <c r="P792" s="39" t="n">
        <v>185</v>
      </c>
      <c r="Q792" s="39" t="n">
        <v>2</v>
      </c>
      <c r="R792" s="39" t="s">
        <v>1</v>
      </c>
      <c r="S792" s="39" t="s">
        <v>2</v>
      </c>
      <c r="U792" s="40" t="s">
        <v>356</v>
      </c>
    </row>
    <row r="793" customFormat="false" ht="15" hidden="false" customHeight="false" outlineLevel="0" collapsed="false">
      <c r="C793" s="48" t="n">
        <f aca="false">IF(F793=F792,C792,IF(F793=(F792+10),C792,(C792+10)))</f>
        <v>1500</v>
      </c>
      <c r="D793" s="38" t="s">
        <v>354</v>
      </c>
      <c r="E793" s="50" t="n">
        <f aca="false">IF(C792=C793,IF(AND(I793&lt;&gt;"M",I793&lt;&gt;"m-up"),E792+10,E792),10)</f>
        <v>10</v>
      </c>
      <c r="F793" s="39" t="n">
        <f aca="false">O793+(N793*60)+(M793*3600)</f>
        <v>62323</v>
      </c>
      <c r="G793" s="39" t="str">
        <f aca="false">CONCATENATE(J793,K793,L793)</f>
        <v>20171124</v>
      </c>
      <c r="H793" s="39" t="n">
        <v>0</v>
      </c>
      <c r="I793" s="39" t="s">
        <v>21</v>
      </c>
      <c r="J793" s="39" t="n">
        <v>2017</v>
      </c>
      <c r="K793" s="39" t="n">
        <v>11</v>
      </c>
      <c r="L793" s="39" t="n">
        <v>24</v>
      </c>
      <c r="M793" s="39" t="n">
        <v>17</v>
      </c>
      <c r="N793" s="39" t="n">
        <v>18</v>
      </c>
      <c r="O793" s="39" t="n">
        <v>43</v>
      </c>
      <c r="P793" s="39" t="n">
        <v>195</v>
      </c>
      <c r="Q793" s="39" t="n">
        <v>2</v>
      </c>
      <c r="R793" s="39" t="s">
        <v>1</v>
      </c>
      <c r="S793" s="39" t="s">
        <v>2</v>
      </c>
      <c r="U793" s="40" t="s">
        <v>356</v>
      </c>
    </row>
    <row r="794" customFormat="false" ht="15" hidden="false" customHeight="false" outlineLevel="0" collapsed="false">
      <c r="C794" s="48" t="n">
        <f aca="false">IF(F794=F793,C793,IF(F794=(F793+10),C793,(C793+10)))</f>
        <v>1500</v>
      </c>
      <c r="D794" s="38" t="s">
        <v>354</v>
      </c>
      <c r="E794" s="50" t="n">
        <f aca="false">IF(C793=C794,IF(AND(I794&lt;&gt;"M",I794&lt;&gt;"m-up"),E793+10,E793),10)</f>
        <v>10</v>
      </c>
      <c r="F794" s="39" t="n">
        <f aca="false">O794+(N794*60)+(M794*3600)</f>
        <v>62323</v>
      </c>
      <c r="G794" s="39" t="str">
        <f aca="false">CONCATENATE(J794,K794,L794)</f>
        <v>20171124</v>
      </c>
      <c r="H794" s="39" t="n">
        <v>0</v>
      </c>
      <c r="I794" s="39" t="s">
        <v>21</v>
      </c>
      <c r="J794" s="39" t="n">
        <v>2017</v>
      </c>
      <c r="K794" s="39" t="n">
        <v>11</v>
      </c>
      <c r="L794" s="39" t="n">
        <v>24</v>
      </c>
      <c r="M794" s="39" t="n">
        <v>17</v>
      </c>
      <c r="N794" s="39" t="n">
        <v>18</v>
      </c>
      <c r="O794" s="39" t="n">
        <v>43</v>
      </c>
      <c r="P794" s="39" t="n">
        <v>209</v>
      </c>
      <c r="Q794" s="39" t="n">
        <v>2</v>
      </c>
      <c r="R794" s="39" t="s">
        <v>1</v>
      </c>
      <c r="S794" s="39" t="s">
        <v>2</v>
      </c>
    </row>
    <row r="795" customFormat="false" ht="15" hidden="false" customHeight="false" outlineLevel="0" collapsed="false">
      <c r="C795" s="48" t="n">
        <f aca="false">IF(F795=F794,C794,IF(F795=(F794+10),C794,(C794+10)))</f>
        <v>1500</v>
      </c>
      <c r="D795" s="38" t="s">
        <v>354</v>
      </c>
      <c r="E795" s="50" t="n">
        <f aca="false">IF(C794=C795,IF(AND(I795&lt;&gt;"M",I795&lt;&gt;"m-up"),E794+10,E794),10)</f>
        <v>10</v>
      </c>
      <c r="F795" s="39" t="n">
        <f aca="false">O795+(N795*60)+(M795*3600)</f>
        <v>62323</v>
      </c>
      <c r="G795" s="39" t="str">
        <f aca="false">CONCATENATE(J795,K795,L795)</f>
        <v>20171124</v>
      </c>
      <c r="H795" s="39" t="n">
        <v>0</v>
      </c>
      <c r="I795" s="39" t="s">
        <v>21</v>
      </c>
      <c r="J795" s="39" t="n">
        <v>2017</v>
      </c>
      <c r="K795" s="39" t="n">
        <v>11</v>
      </c>
      <c r="L795" s="39" t="n">
        <v>24</v>
      </c>
      <c r="M795" s="39" t="n">
        <v>17</v>
      </c>
      <c r="N795" s="39" t="n">
        <v>18</v>
      </c>
      <c r="O795" s="39" t="n">
        <v>43</v>
      </c>
      <c r="P795" s="39" t="n">
        <v>368</v>
      </c>
      <c r="Q795" s="39" t="n">
        <v>2</v>
      </c>
      <c r="R795" s="39" t="s">
        <v>1</v>
      </c>
      <c r="S795" s="39" t="s">
        <v>2</v>
      </c>
    </row>
    <row r="796" customFormat="false" ht="15" hidden="false" customHeight="false" outlineLevel="0" collapsed="false">
      <c r="C796" s="48" t="n">
        <f aca="false">IF(F796=F795,C795,IF(F796=(F795+10),C795,(C795+10)))</f>
        <v>1500</v>
      </c>
      <c r="D796" s="38" t="s">
        <v>354</v>
      </c>
      <c r="E796" s="50" t="n">
        <f aca="false">IF(C795=C796,IF(AND(I796&lt;&gt;"M",I796&lt;&gt;"m-up"),E795+10,E795),10)</f>
        <v>20</v>
      </c>
      <c r="F796" s="39" t="n">
        <f aca="false">O796+(N796*60)+(M796*3600)</f>
        <v>62323</v>
      </c>
      <c r="G796" s="39" t="str">
        <f aca="false">CONCATENATE(J796,K796,L796)</f>
        <v>20171124</v>
      </c>
      <c r="H796" s="39" t="n">
        <v>4</v>
      </c>
      <c r="I796" s="39" t="s">
        <v>23</v>
      </c>
      <c r="J796" s="39" t="n">
        <v>2017</v>
      </c>
      <c r="K796" s="39" t="n">
        <v>11</v>
      </c>
      <c r="L796" s="39" t="n">
        <v>24</v>
      </c>
      <c r="M796" s="39" t="n">
        <v>17</v>
      </c>
      <c r="N796" s="39" t="n">
        <v>18</v>
      </c>
      <c r="O796" s="39" t="n">
        <v>43</v>
      </c>
      <c r="P796" s="39" t="n">
        <v>481</v>
      </c>
      <c r="Q796" s="39" t="n">
        <v>2</v>
      </c>
      <c r="R796" s="39" t="s">
        <v>1</v>
      </c>
      <c r="S796" s="39" t="s">
        <v>2</v>
      </c>
    </row>
    <row r="797" customFormat="false" ht="15" hidden="false" customHeight="false" outlineLevel="0" collapsed="false">
      <c r="C797" s="48" t="n">
        <f aca="false">IF(F797=F796,C796,IF(F797=(F796+10),C796,(C796+10)))</f>
        <v>1500</v>
      </c>
      <c r="D797" s="38" t="s">
        <v>354</v>
      </c>
      <c r="E797" s="50" t="n">
        <f aca="false">IF(C796=C797,IF(AND(I797&lt;&gt;"M",I797&lt;&gt;"m-up"),E796+10,E796),10)</f>
        <v>30</v>
      </c>
      <c r="F797" s="39" t="n">
        <f aca="false">O797+(N797*60)+(M797*3600)</f>
        <v>62323</v>
      </c>
      <c r="G797" s="39" t="str">
        <f aca="false">CONCATENATE(J797,K797,L797)</f>
        <v>20171124</v>
      </c>
      <c r="H797" s="39" t="n">
        <v>7</v>
      </c>
      <c r="I797" s="39" t="s">
        <v>23</v>
      </c>
      <c r="J797" s="39" t="n">
        <v>2017</v>
      </c>
      <c r="K797" s="39" t="n">
        <v>11</v>
      </c>
      <c r="L797" s="39" t="n">
        <v>24</v>
      </c>
      <c r="M797" s="39" t="n">
        <v>17</v>
      </c>
      <c r="N797" s="39" t="n">
        <v>18</v>
      </c>
      <c r="O797" s="39" t="n">
        <v>43</v>
      </c>
      <c r="P797" s="39" t="n">
        <v>586</v>
      </c>
      <c r="Q797" s="39" t="n">
        <v>2</v>
      </c>
      <c r="R797" s="39" t="s">
        <v>1</v>
      </c>
      <c r="S797" s="39" t="s">
        <v>2</v>
      </c>
    </row>
    <row r="798" customFormat="false" ht="15" hidden="false" customHeight="false" outlineLevel="0" collapsed="false">
      <c r="C798" s="48" t="n">
        <f aca="false">IF(F798=F797,C797,IF(F798=(F797+10),C797,(C797+10)))</f>
        <v>1500</v>
      </c>
      <c r="D798" s="38" t="s">
        <v>354</v>
      </c>
      <c r="E798" s="50" t="n">
        <f aca="false">IF(C797=C798,IF(AND(I798&lt;&gt;"M",I798&lt;&gt;"m-up"),E797+10,E797),10)</f>
        <v>40</v>
      </c>
      <c r="F798" s="39" t="n">
        <f aca="false">O798+(N798*60)+(M798*3600)</f>
        <v>62323</v>
      </c>
      <c r="G798" s="39" t="str">
        <f aca="false">CONCATENATE(J798,K798,L798)</f>
        <v>20171124</v>
      </c>
      <c r="H798" s="39" t="n">
        <v>8</v>
      </c>
      <c r="I798" s="39" t="s">
        <v>23</v>
      </c>
      <c r="J798" s="39" t="n">
        <v>2017</v>
      </c>
      <c r="K798" s="39" t="n">
        <v>11</v>
      </c>
      <c r="L798" s="39" t="n">
        <v>24</v>
      </c>
      <c r="M798" s="39" t="n">
        <v>17</v>
      </c>
      <c r="N798" s="39" t="n">
        <v>18</v>
      </c>
      <c r="O798" s="39" t="n">
        <v>43</v>
      </c>
      <c r="P798" s="39" t="n">
        <v>652</v>
      </c>
      <c r="Q798" s="39" t="n">
        <v>2</v>
      </c>
      <c r="R798" s="39" t="s">
        <v>1</v>
      </c>
      <c r="S798" s="39" t="s">
        <v>2</v>
      </c>
    </row>
    <row r="799" customFormat="false" ht="15" hidden="false" customHeight="false" outlineLevel="0" collapsed="false">
      <c r="C799" s="48" t="n">
        <f aca="false">IF(F799=F798,C798,IF(F799=(F798+10),C798,(C798+10)))</f>
        <v>1500</v>
      </c>
      <c r="D799" s="38" t="s">
        <v>354</v>
      </c>
      <c r="E799" s="50" t="n">
        <f aca="false">IF(C798=C799,IF(AND(I799&lt;&gt;"M",I799&lt;&gt;"m-up"),E798+10,E798),10)</f>
        <v>50</v>
      </c>
      <c r="F799" s="39" t="n">
        <f aca="false">O799+(N799*60)+(M799*3600)</f>
        <v>62323</v>
      </c>
      <c r="G799" s="39" t="str">
        <f aca="false">CONCATENATE(J799,K799,L799)</f>
        <v>20171124</v>
      </c>
      <c r="H799" s="39" t="n">
        <f aca="false">688-686</f>
        <v>2</v>
      </c>
      <c r="I799" s="39" t="s">
        <v>23</v>
      </c>
      <c r="J799" s="39" t="n">
        <v>2017</v>
      </c>
      <c r="K799" s="39" t="n">
        <v>11</v>
      </c>
      <c r="L799" s="39" t="n">
        <v>24</v>
      </c>
      <c r="M799" s="39" t="n">
        <v>17</v>
      </c>
      <c r="N799" s="39" t="n">
        <v>18</v>
      </c>
      <c r="O799" s="39" t="n">
        <v>43</v>
      </c>
      <c r="P799" s="39" t="n">
        <v>686</v>
      </c>
      <c r="Q799" s="39" t="n">
        <v>2</v>
      </c>
      <c r="R799" s="39" t="s">
        <v>1</v>
      </c>
      <c r="S799" s="39" t="s">
        <v>2</v>
      </c>
    </row>
    <row r="800" customFormat="false" ht="15" hidden="false" customHeight="false" outlineLevel="0" collapsed="false">
      <c r="C800" s="48" t="n">
        <f aca="false">IF(F800=F799,C799,IF(F800=(F799+10),C799,(C799+10)))</f>
        <v>1510</v>
      </c>
      <c r="D800" s="79" t="s">
        <v>357</v>
      </c>
      <c r="E800" s="50" t="n">
        <f aca="false">IF(C799=C800,IF(AND(I800&lt;&gt;"M",I800&lt;&gt;"m-up"),E799+10,E799),10)</f>
        <v>10</v>
      </c>
      <c r="F800" s="52" t="n">
        <f aca="false">O800+(N800*60)+(M800*3600)</f>
        <v>55150</v>
      </c>
      <c r="G800" s="52" t="str">
        <f aca="false">CONCATENATE(J800,K800,L800)</f>
        <v>20171129</v>
      </c>
      <c r="H800" s="52" t="n">
        <v>213</v>
      </c>
      <c r="I800" s="52" t="s">
        <v>17</v>
      </c>
      <c r="J800" s="52" t="n">
        <v>2017</v>
      </c>
      <c r="K800" s="52" t="n">
        <v>11</v>
      </c>
      <c r="L800" s="52" t="n">
        <v>29</v>
      </c>
      <c r="M800" s="52" t="n">
        <v>15</v>
      </c>
      <c r="N800" s="52" t="n">
        <v>19</v>
      </c>
      <c r="O800" s="52" t="n">
        <v>10</v>
      </c>
      <c r="P800" s="52" t="n">
        <v>915</v>
      </c>
      <c r="Q800" s="52" t="n">
        <v>1</v>
      </c>
      <c r="R800" s="52" t="s">
        <v>1</v>
      </c>
      <c r="S800" s="52" t="s">
        <v>2</v>
      </c>
      <c r="T800" s="52"/>
      <c r="U800" s="53" t="s">
        <v>18</v>
      </c>
    </row>
    <row r="801" customFormat="false" ht="15" hidden="false" customHeight="false" outlineLevel="0" collapsed="false">
      <c r="C801" s="48" t="n">
        <f aca="false">IF(F801=F800,C800,IF(F801=(F800+10),C800,(C800+10)))</f>
        <v>1510</v>
      </c>
      <c r="D801" s="38" t="s">
        <v>357</v>
      </c>
      <c r="E801" s="50" t="n">
        <f aca="false">IF(C800=C801,IF(AND(I801&lt;&gt;"M",I801&lt;&gt;"m-up"),E800+10,E800),10)</f>
        <v>10</v>
      </c>
      <c r="F801" s="39" t="n">
        <f aca="false">O801+(N801*60)+(M801*3600)</f>
        <v>55150</v>
      </c>
      <c r="G801" s="39" t="str">
        <f aca="false">CONCATENATE(J801,K801,L801)</f>
        <v>20171129</v>
      </c>
      <c r="H801" s="39" t="n">
        <v>0</v>
      </c>
      <c r="I801" s="78" t="s">
        <v>21</v>
      </c>
      <c r="J801" s="39" t="n">
        <v>2017</v>
      </c>
      <c r="K801" s="39" t="n">
        <v>11</v>
      </c>
      <c r="L801" s="39" t="n">
        <v>29</v>
      </c>
      <c r="M801" s="39" t="n">
        <v>15</v>
      </c>
      <c r="N801" s="39" t="n">
        <v>19</v>
      </c>
      <c r="O801" s="39" t="n">
        <v>10</v>
      </c>
      <c r="P801" s="39" t="n">
        <v>973</v>
      </c>
      <c r="Q801" s="39" t="n">
        <v>1</v>
      </c>
      <c r="R801" s="39" t="s">
        <v>1</v>
      </c>
      <c r="S801" s="39" t="s">
        <v>2</v>
      </c>
    </row>
    <row r="802" customFormat="false" ht="15" hidden="false" customHeight="false" outlineLevel="0" collapsed="false">
      <c r="C802" s="48" t="n">
        <f aca="false">IF(F802=F801,C801,IF(F802=(F801+10),C801,(C801+10)))</f>
        <v>1520</v>
      </c>
      <c r="D802" s="38" t="s">
        <v>357</v>
      </c>
      <c r="E802" s="50" t="n">
        <f aca="false">IF(C801=C802,IF(AND(I802&lt;&gt;"M",I802&lt;&gt;"m-up"),E801+10,E801),10)</f>
        <v>10</v>
      </c>
      <c r="F802" s="39" t="n">
        <f aca="false">O802+(N802*60)+(M802*3600)</f>
        <v>55151</v>
      </c>
      <c r="G802" s="39" t="str">
        <f aca="false">CONCATENATE(J802,K802,L802)</f>
        <v>20171129</v>
      </c>
      <c r="H802" s="39" t="n">
        <v>2</v>
      </c>
      <c r="I802" s="39" t="s">
        <v>23</v>
      </c>
      <c r="J802" s="39" t="n">
        <v>2017</v>
      </c>
      <c r="K802" s="39" t="n">
        <v>11</v>
      </c>
      <c r="L802" s="39" t="n">
        <v>29</v>
      </c>
      <c r="M802" s="39" t="n">
        <v>15</v>
      </c>
      <c r="N802" s="39" t="n">
        <v>19</v>
      </c>
      <c r="O802" s="39" t="n">
        <v>11</v>
      </c>
      <c r="P802" s="39" t="n">
        <v>295</v>
      </c>
      <c r="Q802" s="39" t="n">
        <v>1</v>
      </c>
      <c r="R802" s="39" t="s">
        <v>1</v>
      </c>
      <c r="S802" s="39" t="s">
        <v>2</v>
      </c>
    </row>
    <row r="803" customFormat="false" ht="15" hidden="false" customHeight="false" outlineLevel="0" collapsed="false">
      <c r="C803" s="48" t="n">
        <f aca="false">IF(F803=F802,C802,IF(F803=(F802+10),C802,(C802+10)))</f>
        <v>1520</v>
      </c>
      <c r="D803" s="38" t="s">
        <v>357</v>
      </c>
      <c r="E803" s="50" t="n">
        <f aca="false">IF(C802=C803,IF(AND(I803&lt;&gt;"M",I803&lt;&gt;"m-up"),E802+10,E802),10)</f>
        <v>20</v>
      </c>
      <c r="F803" s="39" t="n">
        <f aca="false">O803+(N803*60)+(M803*3600)</f>
        <v>55151</v>
      </c>
      <c r="G803" s="39" t="str">
        <f aca="false">CONCATENATE(J803,K803,L803)</f>
        <v>20171129</v>
      </c>
      <c r="H803" s="39" t="n">
        <v>3</v>
      </c>
      <c r="I803" s="39" t="s">
        <v>23</v>
      </c>
      <c r="J803" s="39" t="n">
        <v>2017</v>
      </c>
      <c r="K803" s="39" t="n">
        <v>11</v>
      </c>
      <c r="L803" s="39" t="n">
        <v>29</v>
      </c>
      <c r="M803" s="39" t="n">
        <v>15</v>
      </c>
      <c r="N803" s="39" t="n">
        <v>19</v>
      </c>
      <c r="O803" s="39" t="n">
        <v>11</v>
      </c>
      <c r="P803" s="39" t="n">
        <v>341</v>
      </c>
      <c r="Q803" s="39" t="n">
        <v>1</v>
      </c>
      <c r="R803" s="39" t="s">
        <v>1</v>
      </c>
      <c r="S803" s="39" t="s">
        <v>2</v>
      </c>
    </row>
    <row r="804" customFormat="false" ht="15" hidden="false" customHeight="false" outlineLevel="0" collapsed="false">
      <c r="C804" s="48" t="n">
        <f aca="false">IF(F804=F803,C803,IF(F804=(F803+10),C803,(C803+10)))</f>
        <v>1520</v>
      </c>
      <c r="D804" s="38" t="s">
        <v>357</v>
      </c>
      <c r="E804" s="50" t="n">
        <f aca="false">IF(C803=C804,IF(AND(I804&lt;&gt;"M",I804&lt;&gt;"m-up"),E803+10,E803),10)</f>
        <v>30</v>
      </c>
      <c r="F804" s="39" t="n">
        <f aca="false">O804+(N804*60)+(M804*3600)</f>
        <v>55151</v>
      </c>
      <c r="G804" s="39" t="str">
        <f aca="false">CONCATENATE(J804,K804,L804)</f>
        <v>20171129</v>
      </c>
      <c r="H804" s="39" t="n">
        <v>2</v>
      </c>
      <c r="I804" s="39" t="s">
        <v>23</v>
      </c>
      <c r="J804" s="39" t="n">
        <v>2017</v>
      </c>
      <c r="K804" s="39" t="n">
        <v>11</v>
      </c>
      <c r="L804" s="39" t="n">
        <v>29</v>
      </c>
      <c r="M804" s="39" t="n">
        <v>15</v>
      </c>
      <c r="N804" s="39" t="n">
        <v>19</v>
      </c>
      <c r="O804" s="39" t="n">
        <v>11</v>
      </c>
      <c r="P804" s="39" t="n">
        <v>398</v>
      </c>
      <c r="Q804" s="39" t="n">
        <v>1</v>
      </c>
      <c r="R804" s="39" t="s">
        <v>1</v>
      </c>
      <c r="S804" s="39" t="s">
        <v>2</v>
      </c>
    </row>
    <row r="805" customFormat="false" ht="15" hidden="false" customHeight="false" outlineLevel="0" collapsed="false">
      <c r="C805" s="48" t="n">
        <f aca="false">IF(F805=F804,C804,IF(F805=(F804+10),C804,(C804+10)))</f>
        <v>1530</v>
      </c>
      <c r="D805" s="79" t="s">
        <v>358</v>
      </c>
      <c r="E805" s="50" t="n">
        <f aca="false">IF(C804=C805,IF(AND(I805&lt;&gt;"M",I805&lt;&gt;"m-up"),E804+10,E804),10)</f>
        <v>10</v>
      </c>
      <c r="F805" s="52" t="n">
        <f aca="false">O805+(N805*60)+(M805*3600)</f>
        <v>55241</v>
      </c>
      <c r="G805" s="52" t="str">
        <f aca="false">CONCATENATE(J805,K805,L805)</f>
        <v>20171129</v>
      </c>
      <c r="H805" s="52" t="n">
        <v>278</v>
      </c>
      <c r="I805" s="52" t="s">
        <v>0</v>
      </c>
      <c r="J805" s="52" t="n">
        <v>2017</v>
      </c>
      <c r="K805" s="52" t="n">
        <v>11</v>
      </c>
      <c r="L805" s="52" t="n">
        <v>29</v>
      </c>
      <c r="M805" s="52" t="n">
        <v>15</v>
      </c>
      <c r="N805" s="52" t="n">
        <v>20</v>
      </c>
      <c r="O805" s="52" t="n">
        <v>41</v>
      </c>
      <c r="P805" s="52" t="n">
        <v>772</v>
      </c>
      <c r="Q805" s="52" t="n">
        <v>1</v>
      </c>
      <c r="R805" s="110" t="s">
        <v>29</v>
      </c>
      <c r="S805" s="52" t="s">
        <v>2</v>
      </c>
      <c r="T805" s="52"/>
      <c r="U805" s="94" t="s">
        <v>48</v>
      </c>
    </row>
    <row r="806" customFormat="false" ht="15" hidden="false" customHeight="false" outlineLevel="0" collapsed="false">
      <c r="C806" s="48" t="n">
        <f aca="false">IF(F806=F805,C805,IF(F806=(F805+10),C805,(C805+10)))</f>
        <v>1530</v>
      </c>
      <c r="D806" s="38" t="s">
        <v>358</v>
      </c>
      <c r="E806" s="50" t="n">
        <f aca="false">IF(C805=C806,IF(AND(I806&lt;&gt;"M",I806&lt;&gt;"m-up"),E805+10,E805),10)</f>
        <v>20</v>
      </c>
      <c r="F806" s="39" t="n">
        <f aca="false">O806+(N806*60)+(M806*3600)</f>
        <v>55241</v>
      </c>
      <c r="G806" s="39" t="str">
        <f aca="false">CONCATENATE(J806,K806,L806)</f>
        <v>20171129</v>
      </c>
      <c r="H806" s="39" t="n">
        <v>124</v>
      </c>
      <c r="I806" s="39" t="s">
        <v>17</v>
      </c>
      <c r="J806" s="39" t="n">
        <v>2017</v>
      </c>
      <c r="K806" s="39" t="n">
        <v>11</v>
      </c>
      <c r="L806" s="39" t="n">
        <v>29</v>
      </c>
      <c r="M806" s="39" t="n">
        <v>15</v>
      </c>
      <c r="N806" s="39" t="n">
        <v>20</v>
      </c>
      <c r="O806" s="39" t="n">
        <v>41</v>
      </c>
      <c r="P806" s="39" t="n">
        <v>809</v>
      </c>
      <c r="Q806" s="39" t="n">
        <v>2</v>
      </c>
      <c r="R806" s="39" t="s">
        <v>1</v>
      </c>
      <c r="S806" s="39" t="s">
        <v>2</v>
      </c>
      <c r="U806" s="40" t="s">
        <v>40</v>
      </c>
    </row>
    <row r="807" customFormat="false" ht="15" hidden="false" customHeight="false" outlineLevel="0" collapsed="false">
      <c r="C807" s="48" t="n">
        <f aca="false">IF(F807=F806,C806,IF(F807=(F806+10),C806,(C806+10)))</f>
        <v>1530</v>
      </c>
      <c r="D807" s="38" t="s">
        <v>358</v>
      </c>
      <c r="E807" s="50" t="n">
        <f aca="false">IF(C806=C807,IF(AND(I807&lt;&gt;"M",I807&lt;&gt;"m-up"),E806+10,E806),10)</f>
        <v>20</v>
      </c>
      <c r="F807" s="39" t="n">
        <f aca="false">O807+(N807*60)+(M807*3600)</f>
        <v>55241</v>
      </c>
      <c r="G807" s="39" t="str">
        <f aca="false">CONCATENATE(J807,K807,L807)</f>
        <v>20171129</v>
      </c>
      <c r="H807" s="39" t="n">
        <v>0</v>
      </c>
      <c r="I807" s="78" t="s">
        <v>21</v>
      </c>
      <c r="J807" s="39" t="n">
        <v>2017</v>
      </c>
      <c r="K807" s="39" t="n">
        <v>11</v>
      </c>
      <c r="L807" s="39" t="n">
        <v>29</v>
      </c>
      <c r="M807" s="39" t="n">
        <v>15</v>
      </c>
      <c r="N807" s="39" t="n">
        <v>20</v>
      </c>
      <c r="O807" s="39" t="n">
        <v>41</v>
      </c>
      <c r="P807" s="39" t="n">
        <v>905</v>
      </c>
      <c r="Q807" s="39" t="n">
        <v>2</v>
      </c>
      <c r="R807" s="39" t="s">
        <v>1</v>
      </c>
      <c r="S807" s="39" t="s">
        <v>2</v>
      </c>
    </row>
    <row r="808" customFormat="false" ht="15" hidden="false" customHeight="false" outlineLevel="0" collapsed="false">
      <c r="C808" s="48" t="n">
        <f aca="false">IF(F808=F807,C807,IF(F808=(F807+10),C807,(C807+10)))</f>
        <v>1540</v>
      </c>
      <c r="D808" s="38" t="s">
        <v>358</v>
      </c>
      <c r="E808" s="50" t="n">
        <f aca="false">IF(C807=C808,IF(AND(I808&lt;&gt;"M",I808&lt;&gt;"m-up"),E807+10,E807),10)</f>
        <v>10</v>
      </c>
      <c r="F808" s="39" t="n">
        <f aca="false">O808+(N808*60)+(M808*3600)</f>
        <v>55242</v>
      </c>
      <c r="G808" s="39" t="str">
        <f aca="false">CONCATENATE(J808,K808,L808)</f>
        <v>20171129</v>
      </c>
      <c r="H808" s="39" t="n">
        <v>0</v>
      </c>
      <c r="I808" s="39" t="s">
        <v>4</v>
      </c>
      <c r="J808" s="39" t="n">
        <v>2017</v>
      </c>
      <c r="K808" s="39" t="n">
        <v>11</v>
      </c>
      <c r="L808" s="39" t="n">
        <v>29</v>
      </c>
      <c r="M808" s="39" t="n">
        <v>15</v>
      </c>
      <c r="N808" s="39" t="n">
        <v>20</v>
      </c>
      <c r="O808" s="39" t="n">
        <v>42</v>
      </c>
      <c r="P808" s="39" t="n">
        <v>23</v>
      </c>
      <c r="Q808" s="39" t="n">
        <v>1</v>
      </c>
      <c r="R808" s="39" t="s">
        <v>1</v>
      </c>
      <c r="S808" s="39" t="s">
        <v>2</v>
      </c>
    </row>
    <row r="809" customFormat="false" ht="15" hidden="false" customHeight="false" outlineLevel="0" collapsed="false">
      <c r="C809" s="48" t="n">
        <f aca="false">IF(F809=F808,C808,IF(F809=(F808+10),C808,(C808+10)))</f>
        <v>1540</v>
      </c>
      <c r="D809" s="38" t="s">
        <v>358</v>
      </c>
      <c r="E809" s="50" t="n">
        <f aca="false">IF(C808=C809,IF(AND(I809&lt;&gt;"M",I809&lt;&gt;"m-up"),E808+10,E808),10)</f>
        <v>10</v>
      </c>
      <c r="F809" s="39" t="n">
        <f aca="false">O809+(N809*60)+(M809*3600)</f>
        <v>55242</v>
      </c>
      <c r="G809" s="39" t="str">
        <f aca="false">CONCATENATE(J809,K809,L809)</f>
        <v>20171129</v>
      </c>
      <c r="H809" s="39" t="n">
        <v>0</v>
      </c>
      <c r="I809" s="39" t="s">
        <v>4</v>
      </c>
      <c r="J809" s="39" t="n">
        <v>2017</v>
      </c>
      <c r="K809" s="39" t="n">
        <v>11</v>
      </c>
      <c r="L809" s="39" t="n">
        <v>29</v>
      </c>
      <c r="M809" s="39" t="n">
        <v>15</v>
      </c>
      <c r="N809" s="39" t="n">
        <v>20</v>
      </c>
      <c r="O809" s="39" t="n">
        <v>42</v>
      </c>
      <c r="P809" s="39" t="n">
        <v>38</v>
      </c>
      <c r="Q809" s="39" t="n">
        <v>1</v>
      </c>
      <c r="R809" s="39" t="s">
        <v>1</v>
      </c>
      <c r="S809" s="39" t="s">
        <v>2</v>
      </c>
    </row>
    <row r="810" customFormat="false" ht="15" hidden="false" customHeight="false" outlineLevel="0" collapsed="false">
      <c r="C810" s="48" t="n">
        <f aca="false">IF(F810=F809,C809,IF(F810=(F809+10),C809,(C809+10)))</f>
        <v>1540</v>
      </c>
      <c r="D810" s="38" t="s">
        <v>358</v>
      </c>
      <c r="E810" s="50" t="n">
        <f aca="false">IF(C809=C810,IF(AND(I810&lt;&gt;"M",I810&lt;&gt;"m-up"),E809+10,E809),10)</f>
        <v>20</v>
      </c>
      <c r="F810" s="39" t="n">
        <f aca="false">O810+(N810*60)+(M810*3600)</f>
        <v>55242</v>
      </c>
      <c r="G810" s="39" t="str">
        <f aca="false">CONCATENATE(J810,K810,L810)</f>
        <v>20171129</v>
      </c>
      <c r="H810" s="39" t="n">
        <v>6</v>
      </c>
      <c r="I810" s="39" t="s">
        <v>0</v>
      </c>
      <c r="J810" s="39" t="n">
        <v>2017</v>
      </c>
      <c r="K810" s="39" t="n">
        <v>11</v>
      </c>
      <c r="L810" s="39" t="n">
        <v>29</v>
      </c>
      <c r="M810" s="39" t="n">
        <v>15</v>
      </c>
      <c r="N810" s="39" t="n">
        <v>20</v>
      </c>
      <c r="O810" s="39" t="n">
        <v>42</v>
      </c>
      <c r="P810" s="39" t="n">
        <v>203</v>
      </c>
      <c r="Q810" s="39" t="n">
        <v>1</v>
      </c>
      <c r="R810" s="39" t="s">
        <v>1</v>
      </c>
      <c r="S810" s="39" t="s">
        <v>2</v>
      </c>
    </row>
    <row r="811" customFormat="false" ht="15" hidden="false" customHeight="false" outlineLevel="0" collapsed="false">
      <c r="C811" s="48" t="n">
        <f aca="false">IF(F811=F810,C810,IF(F811=(F810+10),C810,(C810+10)))</f>
        <v>1540</v>
      </c>
      <c r="D811" s="38" t="s">
        <v>358</v>
      </c>
      <c r="E811" s="50" t="n">
        <f aca="false">IF(C810=C811,IF(AND(I811&lt;&gt;"M",I811&lt;&gt;"m-up"),E810+10,E810),10)</f>
        <v>30</v>
      </c>
      <c r="F811" s="39" t="n">
        <f aca="false">O811+(N811*60)+(M811*3600)</f>
        <v>55242</v>
      </c>
      <c r="G811" s="39" t="str">
        <f aca="false">CONCATENATE(J811,K811,L811)</f>
        <v>20171129</v>
      </c>
      <c r="H811" s="39" t="n">
        <v>84</v>
      </c>
      <c r="I811" s="39" t="s">
        <v>0</v>
      </c>
      <c r="J811" s="39" t="n">
        <v>2017</v>
      </c>
      <c r="K811" s="39" t="n">
        <v>11</v>
      </c>
      <c r="L811" s="39" t="n">
        <v>29</v>
      </c>
      <c r="M811" s="39" t="n">
        <v>15</v>
      </c>
      <c r="N811" s="39" t="n">
        <v>20</v>
      </c>
      <c r="O811" s="39" t="n">
        <v>42</v>
      </c>
      <c r="P811" s="39" t="n">
        <v>261</v>
      </c>
      <c r="Q811" s="39" t="n">
        <v>1</v>
      </c>
      <c r="R811" s="39" t="s">
        <v>1</v>
      </c>
      <c r="S811" s="39" t="s">
        <v>2</v>
      </c>
    </row>
    <row r="812" customFormat="false" ht="15" hidden="false" customHeight="false" outlineLevel="0" collapsed="false">
      <c r="C812" s="48" t="n">
        <f aca="false">IF(F812=F811,C811,IF(F812=(F811+10),C811,(C811+10)))</f>
        <v>1540</v>
      </c>
      <c r="D812" s="38" t="s">
        <v>358</v>
      </c>
      <c r="E812" s="50" t="n">
        <f aca="false">IF(C811=C812,IF(AND(I812&lt;&gt;"M",I812&lt;&gt;"m-up"),E811+10,E811),10)</f>
        <v>30</v>
      </c>
      <c r="F812" s="39" t="n">
        <f aca="false">O812+(N812*60)+(M812*3600)</f>
        <v>55242</v>
      </c>
      <c r="G812" s="39" t="str">
        <f aca="false">CONCATENATE(J812,K812,L812)</f>
        <v>20171129</v>
      </c>
      <c r="H812" s="39" t="n">
        <v>0</v>
      </c>
      <c r="I812" s="39" t="s">
        <v>4</v>
      </c>
      <c r="J812" s="39" t="n">
        <v>2017</v>
      </c>
      <c r="K812" s="39" t="n">
        <v>11</v>
      </c>
      <c r="L812" s="39" t="n">
        <v>29</v>
      </c>
      <c r="M812" s="39" t="n">
        <v>15</v>
      </c>
      <c r="N812" s="39" t="n">
        <v>20</v>
      </c>
      <c r="O812" s="39" t="n">
        <v>42</v>
      </c>
      <c r="P812" s="39" t="n">
        <v>265</v>
      </c>
      <c r="Q812" s="39" t="n">
        <v>1</v>
      </c>
      <c r="R812" s="39" t="s">
        <v>1</v>
      </c>
      <c r="S812" s="39" t="s">
        <v>2</v>
      </c>
    </row>
    <row r="813" customFormat="false" ht="15" hidden="false" customHeight="false" outlineLevel="0" collapsed="false">
      <c r="C813" s="48" t="n">
        <f aca="false">IF(F813=F812,C812,IF(F813=(F812+10),C812,(C812+10)))</f>
        <v>1540</v>
      </c>
      <c r="D813" s="38" t="s">
        <v>358</v>
      </c>
      <c r="E813" s="50" t="n">
        <f aca="false">IF(C812=C813,IF(AND(I813&lt;&gt;"M",I813&lt;&gt;"m-up"),E812+10,E812),10)</f>
        <v>30</v>
      </c>
      <c r="F813" s="39" t="n">
        <f aca="false">O813+(N813*60)+(M813*3600)</f>
        <v>55242</v>
      </c>
      <c r="G813" s="39" t="str">
        <f aca="false">CONCATENATE(J813,K813,L813)</f>
        <v>20171129</v>
      </c>
      <c r="H813" s="39" t="n">
        <v>0</v>
      </c>
      <c r="I813" s="39" t="s">
        <v>4</v>
      </c>
      <c r="J813" s="39" t="n">
        <v>2017</v>
      </c>
      <c r="K813" s="39" t="n">
        <v>11</v>
      </c>
      <c r="L813" s="39" t="n">
        <v>29</v>
      </c>
      <c r="M813" s="39" t="n">
        <v>15</v>
      </c>
      <c r="N813" s="39" t="n">
        <v>20</v>
      </c>
      <c r="O813" s="39" t="n">
        <v>42</v>
      </c>
      <c r="P813" s="39" t="n">
        <v>340</v>
      </c>
      <c r="Q813" s="39" t="n">
        <v>1</v>
      </c>
      <c r="R813" s="39" t="s">
        <v>1</v>
      </c>
      <c r="S813" s="39" t="s">
        <v>2</v>
      </c>
    </row>
    <row r="814" customFormat="false" ht="15" hidden="false" customHeight="false" outlineLevel="0" collapsed="false">
      <c r="C814" s="48" t="n">
        <f aca="false">IF(F814=F813,C813,IF(F814=(F813+10),C813,(C813+10)))</f>
        <v>1540</v>
      </c>
      <c r="D814" s="38" t="s">
        <v>358</v>
      </c>
      <c r="E814" s="50" t="n">
        <f aca="false">IF(C813=C814,IF(AND(I814&lt;&gt;"M",I814&lt;&gt;"m-up"),E813+10,E813),10)</f>
        <v>40</v>
      </c>
      <c r="F814" s="39" t="n">
        <f aca="false">O814+(N814*60)+(M814*3600)</f>
        <v>55242</v>
      </c>
      <c r="G814" s="39" t="str">
        <f aca="false">CONCATENATE(J814,K814,L814)</f>
        <v>20171129</v>
      </c>
      <c r="H814" s="39" t="n">
        <v>9</v>
      </c>
      <c r="I814" s="39" t="s">
        <v>0</v>
      </c>
      <c r="J814" s="39" t="n">
        <v>2017</v>
      </c>
      <c r="K814" s="39" t="n">
        <v>11</v>
      </c>
      <c r="L814" s="39" t="n">
        <v>29</v>
      </c>
      <c r="M814" s="39" t="n">
        <v>15</v>
      </c>
      <c r="N814" s="39" t="n">
        <v>20</v>
      </c>
      <c r="O814" s="39" t="n">
        <v>42</v>
      </c>
      <c r="P814" s="39" t="n">
        <v>398</v>
      </c>
      <c r="Q814" s="39" t="n">
        <v>1</v>
      </c>
      <c r="R814" s="39" t="s">
        <v>1</v>
      </c>
      <c r="S814" s="39" t="s">
        <v>2</v>
      </c>
    </row>
    <row r="815" customFormat="false" ht="15" hidden="false" customHeight="false" outlineLevel="0" collapsed="false">
      <c r="A815" s="68"/>
      <c r="B815" s="68"/>
      <c r="C815" s="48" t="n">
        <f aca="false">IF(F815=F814,C814,IF(F815=(F814+10),C814,(C814+10)))</f>
        <v>1550</v>
      </c>
      <c r="D815" s="111" t="s">
        <v>359</v>
      </c>
      <c r="E815" s="50" t="n">
        <f aca="false">IF(C814=C815,IF(AND(I815&lt;&gt;"M",I815&lt;&gt;"m-up"),E814+10,E814),10)</f>
        <v>10</v>
      </c>
      <c r="F815" s="112" t="n">
        <f aca="false">O815+(N815*60)+(M815*3600)</f>
        <v>55299</v>
      </c>
      <c r="G815" s="112" t="str">
        <f aca="false">CONCATENATE(J815,K815,L815)</f>
        <v>20171129</v>
      </c>
      <c r="H815" s="112" t="n">
        <v>0</v>
      </c>
      <c r="I815" s="112" t="s">
        <v>82</v>
      </c>
      <c r="J815" s="112" t="n">
        <v>2017</v>
      </c>
      <c r="K815" s="112" t="n">
        <v>11</v>
      </c>
      <c r="L815" s="112" t="n">
        <v>29</v>
      </c>
      <c r="M815" s="112" t="n">
        <v>15</v>
      </c>
      <c r="N815" s="112" t="n">
        <v>21</v>
      </c>
      <c r="O815" s="112" t="n">
        <v>39</v>
      </c>
      <c r="P815" s="112" t="n">
        <v>943</v>
      </c>
      <c r="Q815" s="112" t="n">
        <v>1</v>
      </c>
      <c r="R815" s="70" t="s">
        <v>62</v>
      </c>
      <c r="S815" s="112" t="s">
        <v>3</v>
      </c>
      <c r="T815" s="112"/>
      <c r="U815" s="113" t="s">
        <v>360</v>
      </c>
      <c r="V815" s="114"/>
      <c r="W815" s="114"/>
      <c r="X815" s="114"/>
      <c r="WH815" s="71"/>
      <c r="WI815" s="71"/>
      <c r="WJ815" s="71"/>
      <c r="WK815" s="71"/>
      <c r="WL815" s="71"/>
      <c r="WM815" s="71"/>
      <c r="WN815" s="71"/>
      <c r="WO815" s="71"/>
      <c r="WP815" s="71"/>
      <c r="WQ815" s="71"/>
      <c r="WR815" s="71"/>
      <c r="WS815" s="71"/>
      <c r="WT815" s="71"/>
      <c r="WU815" s="71"/>
      <c r="WV815" s="71"/>
      <c r="WW815" s="71"/>
      <c r="WX815" s="71"/>
      <c r="WY815" s="71"/>
      <c r="WZ815" s="71"/>
      <c r="XA815" s="71"/>
      <c r="XB815" s="71"/>
      <c r="XC815" s="71"/>
      <c r="XD815" s="71"/>
      <c r="XE815" s="71"/>
      <c r="XF815" s="71"/>
      <c r="XG815" s="71"/>
      <c r="XH815" s="71"/>
      <c r="XI815" s="71"/>
      <c r="XJ815" s="71"/>
      <c r="XK815" s="71"/>
      <c r="XL815" s="71"/>
      <c r="XM815" s="71"/>
      <c r="XN815" s="71"/>
      <c r="XO815" s="71"/>
      <c r="XP815" s="71"/>
      <c r="XQ815" s="71"/>
      <c r="XR815" s="71"/>
      <c r="XS815" s="71"/>
      <c r="XT815" s="71"/>
      <c r="XU815" s="71"/>
      <c r="XV815" s="71"/>
      <c r="XW815" s="71"/>
      <c r="XX815" s="71"/>
      <c r="XY815" s="71"/>
      <c r="XZ815" s="71"/>
      <c r="YA815" s="71"/>
      <c r="YB815" s="71"/>
      <c r="YC815" s="71"/>
      <c r="YD815" s="71"/>
      <c r="YE815" s="71"/>
      <c r="YF815" s="71"/>
      <c r="YG815" s="71"/>
      <c r="YH815" s="71"/>
      <c r="YI815" s="71"/>
      <c r="YJ815" s="71"/>
      <c r="YK815" s="71"/>
      <c r="YL815" s="71"/>
      <c r="YM815" s="71"/>
      <c r="YN815" s="71"/>
      <c r="YO815" s="71"/>
      <c r="YP815" s="71"/>
      <c r="YQ815" s="71"/>
      <c r="YR815" s="71"/>
      <c r="YS815" s="71"/>
      <c r="YT815" s="71"/>
      <c r="YU815" s="71"/>
      <c r="YV815" s="71"/>
      <c r="YW815" s="71"/>
      <c r="YX815" s="71"/>
      <c r="YY815" s="71"/>
      <c r="YZ815" s="71"/>
      <c r="ZA815" s="71"/>
      <c r="ZB815" s="71"/>
      <c r="ZC815" s="71"/>
      <c r="ZD815" s="71"/>
      <c r="ZE815" s="71"/>
      <c r="ZF815" s="71"/>
      <c r="ZG815" s="71"/>
      <c r="ZH815" s="71"/>
      <c r="ZI815" s="71"/>
      <c r="ZJ815" s="71"/>
      <c r="ZK815" s="71"/>
      <c r="ZL815" s="71"/>
      <c r="ZM815" s="71"/>
      <c r="ZN815" s="71"/>
      <c r="ZO815" s="71"/>
      <c r="ZP815" s="71"/>
      <c r="ZQ815" s="71"/>
      <c r="ZR815" s="71"/>
      <c r="ZS815" s="71"/>
      <c r="ZT815" s="71"/>
      <c r="ZU815" s="71"/>
      <c r="ZV815" s="71"/>
      <c r="ZW815" s="71"/>
      <c r="ZX815" s="71"/>
      <c r="ZY815" s="71"/>
      <c r="ZZ815" s="71"/>
      <c r="AAA815" s="71"/>
      <c r="AAB815" s="71"/>
      <c r="AAC815" s="71"/>
      <c r="AAD815" s="71"/>
      <c r="AAE815" s="71"/>
      <c r="AAF815" s="71"/>
      <c r="AAG815" s="71"/>
      <c r="AAH815" s="71"/>
      <c r="AAI815" s="71"/>
      <c r="AAJ815" s="71"/>
      <c r="AAK815" s="71"/>
      <c r="AAL815" s="71"/>
      <c r="AAM815" s="71"/>
      <c r="AAN815" s="71"/>
      <c r="AAO815" s="71"/>
      <c r="AAP815" s="71"/>
      <c r="AAQ815" s="71"/>
      <c r="AAR815" s="71"/>
      <c r="AAS815" s="71"/>
      <c r="AAT815" s="71"/>
      <c r="AAU815" s="71"/>
      <c r="AAV815" s="71"/>
      <c r="AAW815" s="71"/>
      <c r="AAX815" s="71"/>
      <c r="AAY815" s="71"/>
      <c r="AAZ815" s="71"/>
      <c r="ABA815" s="71"/>
      <c r="ABB815" s="71"/>
      <c r="ABC815" s="71"/>
      <c r="ABD815" s="71"/>
      <c r="ABE815" s="71"/>
      <c r="ABF815" s="71"/>
      <c r="ABG815" s="71"/>
      <c r="ABH815" s="71"/>
      <c r="ABI815" s="71"/>
      <c r="ABJ815" s="71"/>
      <c r="ABK815" s="71"/>
      <c r="ABL815" s="71"/>
      <c r="ABM815" s="71"/>
      <c r="ABN815" s="71"/>
      <c r="ABO815" s="71"/>
      <c r="ABP815" s="71"/>
      <c r="ABQ815" s="71"/>
      <c r="ABR815" s="71"/>
      <c r="ABS815" s="71"/>
      <c r="ABT815" s="71"/>
      <c r="ABU815" s="71"/>
      <c r="ABV815" s="71"/>
      <c r="ABW815" s="71"/>
      <c r="ABX815" s="71"/>
      <c r="ABY815" s="71"/>
      <c r="ABZ815" s="71"/>
      <c r="ACA815" s="71"/>
      <c r="ACB815" s="71"/>
      <c r="ACC815" s="71"/>
      <c r="ACD815" s="71"/>
      <c r="ACE815" s="71"/>
      <c r="ACF815" s="71"/>
      <c r="ACG815" s="71"/>
      <c r="ACH815" s="71"/>
      <c r="ACI815" s="71"/>
      <c r="ACJ815" s="71"/>
      <c r="ACK815" s="71"/>
      <c r="ACL815" s="71"/>
      <c r="ACM815" s="71"/>
      <c r="ACN815" s="71"/>
      <c r="ACO815" s="71"/>
      <c r="ACP815" s="71"/>
      <c r="ACQ815" s="71"/>
      <c r="ACR815" s="71"/>
      <c r="ACS815" s="71"/>
      <c r="ACT815" s="71"/>
      <c r="ACU815" s="71"/>
      <c r="ACV815" s="71"/>
      <c r="ACW815" s="71"/>
      <c r="ACX815" s="71"/>
      <c r="ACY815" s="71"/>
      <c r="ACZ815" s="71"/>
      <c r="ADA815" s="71"/>
      <c r="ADB815" s="71"/>
      <c r="ADC815" s="71"/>
      <c r="ADD815" s="71"/>
      <c r="ADE815" s="71"/>
      <c r="ADF815" s="71"/>
      <c r="ADG815" s="71"/>
      <c r="ADH815" s="71"/>
      <c r="ADI815" s="71"/>
      <c r="ADJ815" s="71"/>
      <c r="ADK815" s="71"/>
      <c r="ADL815" s="71"/>
      <c r="ADM815" s="71"/>
      <c r="ADN815" s="71"/>
      <c r="ADO815" s="71"/>
      <c r="ADP815" s="71"/>
      <c r="ADQ815" s="71"/>
      <c r="ADR815" s="71"/>
      <c r="ADS815" s="71"/>
      <c r="ADT815" s="71"/>
      <c r="ADU815" s="71"/>
      <c r="ADV815" s="71"/>
      <c r="ADW815" s="71"/>
      <c r="ADX815" s="71"/>
      <c r="ADY815" s="71"/>
      <c r="ADZ815" s="71"/>
      <c r="AEA815" s="71"/>
      <c r="AEB815" s="71"/>
      <c r="AEC815" s="71"/>
      <c r="AED815" s="71"/>
      <c r="AEE815" s="71"/>
      <c r="AEF815" s="71"/>
      <c r="AEG815" s="71"/>
      <c r="AEH815" s="71"/>
      <c r="AEI815" s="71"/>
      <c r="AEJ815" s="71"/>
      <c r="AEK815" s="71"/>
      <c r="AEL815" s="71"/>
      <c r="AEM815" s="71"/>
      <c r="AEN815" s="71"/>
      <c r="AEO815" s="71"/>
      <c r="AEP815" s="71"/>
      <c r="AEQ815" s="71"/>
      <c r="AER815" s="71"/>
      <c r="AES815" s="71"/>
      <c r="AET815" s="71"/>
      <c r="AEU815" s="71"/>
      <c r="AEV815" s="71"/>
      <c r="AEW815" s="71"/>
      <c r="AEX815" s="71"/>
      <c r="AEY815" s="71"/>
      <c r="AEZ815" s="71"/>
      <c r="AFA815" s="71"/>
      <c r="AFB815" s="71"/>
      <c r="AFC815" s="71"/>
      <c r="AFD815" s="71"/>
      <c r="AFE815" s="71"/>
      <c r="AFF815" s="71"/>
      <c r="AFG815" s="71"/>
      <c r="AFH815" s="71"/>
      <c r="AFI815" s="71"/>
      <c r="AFJ815" s="71"/>
      <c r="AFK815" s="71"/>
      <c r="AFL815" s="71"/>
      <c r="AFM815" s="71"/>
      <c r="AFN815" s="71"/>
      <c r="AFO815" s="71"/>
      <c r="AFP815" s="71"/>
      <c r="AFQ815" s="71"/>
      <c r="AFR815" s="71"/>
      <c r="AFS815" s="71"/>
      <c r="AFT815" s="71"/>
      <c r="AFU815" s="71"/>
      <c r="AFV815" s="71"/>
      <c r="AFW815" s="71"/>
      <c r="AFX815" s="71"/>
      <c r="AFY815" s="71"/>
      <c r="AFZ815" s="71"/>
      <c r="AGA815" s="71"/>
      <c r="AGB815" s="71"/>
      <c r="AGC815" s="71"/>
      <c r="AGD815" s="71"/>
      <c r="AGE815" s="71"/>
      <c r="AGF815" s="71"/>
      <c r="AGG815" s="71"/>
      <c r="AGH815" s="71"/>
      <c r="AGI815" s="71"/>
      <c r="AGJ815" s="71"/>
      <c r="AGK815" s="71"/>
      <c r="AGL815" s="71"/>
      <c r="AGM815" s="71"/>
      <c r="AGN815" s="71"/>
      <c r="AGO815" s="71"/>
      <c r="AGP815" s="71"/>
      <c r="AGQ815" s="71"/>
      <c r="AGR815" s="71"/>
      <c r="AGS815" s="71"/>
      <c r="AGT815" s="71"/>
      <c r="AGU815" s="71"/>
      <c r="AGV815" s="71"/>
      <c r="AGW815" s="71"/>
      <c r="AGX815" s="71"/>
      <c r="AGY815" s="71"/>
      <c r="AGZ815" s="71"/>
      <c r="AHA815" s="71"/>
      <c r="AHB815" s="71"/>
      <c r="AHC815" s="71"/>
      <c r="AHD815" s="71"/>
      <c r="AHE815" s="71"/>
      <c r="AHF815" s="71"/>
      <c r="AHG815" s="71"/>
      <c r="AHH815" s="71"/>
      <c r="AHI815" s="71"/>
      <c r="AHJ815" s="71"/>
      <c r="AHK815" s="71"/>
      <c r="AHL815" s="71"/>
      <c r="AHM815" s="71"/>
      <c r="AHN815" s="71"/>
      <c r="AHO815" s="71"/>
      <c r="AHP815" s="71"/>
      <c r="AHQ815" s="71"/>
      <c r="AHR815" s="71"/>
      <c r="AHS815" s="71"/>
      <c r="AHT815" s="71"/>
      <c r="AHU815" s="71"/>
      <c r="AHV815" s="71"/>
      <c r="AHW815" s="71"/>
      <c r="AHX815" s="71"/>
      <c r="AHY815" s="71"/>
      <c r="AHZ815" s="71"/>
      <c r="AIA815" s="71"/>
      <c r="AIB815" s="71"/>
      <c r="AIC815" s="71"/>
      <c r="AID815" s="71"/>
      <c r="AIE815" s="71"/>
      <c r="AIF815" s="71"/>
      <c r="AIG815" s="71"/>
      <c r="AIH815" s="71"/>
      <c r="AII815" s="71"/>
      <c r="AIJ815" s="71"/>
      <c r="AIK815" s="71"/>
      <c r="AIL815" s="71"/>
      <c r="AIM815" s="71"/>
      <c r="AIN815" s="71"/>
      <c r="AIO815" s="71"/>
      <c r="AIP815" s="71"/>
      <c r="AIQ815" s="71"/>
      <c r="AIR815" s="71"/>
      <c r="AIS815" s="71"/>
      <c r="AIT815" s="71"/>
      <c r="AIU815" s="71"/>
      <c r="AIV815" s="71"/>
      <c r="AIW815" s="71"/>
      <c r="AIX815" s="71"/>
      <c r="AIY815" s="71"/>
      <c r="AIZ815" s="71"/>
      <c r="AJA815" s="71"/>
      <c r="AJB815" s="71"/>
      <c r="AJC815" s="71"/>
      <c r="AJD815" s="71"/>
      <c r="AJE815" s="71"/>
      <c r="AJF815" s="71"/>
      <c r="AJG815" s="71"/>
      <c r="AJH815" s="71"/>
      <c r="AJI815" s="71"/>
      <c r="AJJ815" s="71"/>
      <c r="AJK815" s="71"/>
      <c r="AJL815" s="71"/>
      <c r="AJM815" s="71"/>
      <c r="AJN815" s="71"/>
      <c r="AJO815" s="71"/>
      <c r="AJP815" s="71"/>
      <c r="AJQ815" s="71"/>
      <c r="AJR815" s="71"/>
      <c r="AJS815" s="71"/>
      <c r="AJT815" s="71"/>
      <c r="AJU815" s="71"/>
      <c r="AJV815" s="71"/>
      <c r="AJW815" s="71"/>
      <c r="AJX815" s="71"/>
      <c r="AJY815" s="71"/>
      <c r="AJZ815" s="71"/>
      <c r="AKA815" s="71"/>
      <c r="AKB815" s="71"/>
      <c r="AKC815" s="71"/>
      <c r="AKD815" s="71"/>
      <c r="AKE815" s="71"/>
      <c r="AKF815" s="71"/>
      <c r="AKG815" s="71"/>
      <c r="AKH815" s="71"/>
      <c r="AKI815" s="71"/>
      <c r="AKJ815" s="71"/>
      <c r="AKK815" s="71"/>
      <c r="AKL815" s="71"/>
      <c r="AKM815" s="71"/>
      <c r="AKN815" s="71"/>
      <c r="AKO815" s="71"/>
      <c r="AKP815" s="71"/>
      <c r="AKQ815" s="71"/>
      <c r="AKR815" s="71"/>
      <c r="AKS815" s="71"/>
      <c r="AKT815" s="71"/>
      <c r="AKU815" s="71"/>
      <c r="AKV815" s="71"/>
      <c r="AKW815" s="71"/>
      <c r="AKX815" s="71"/>
      <c r="AKY815" s="71"/>
      <c r="AKZ815" s="71"/>
      <c r="ALA815" s="71"/>
      <c r="ALB815" s="71"/>
      <c r="ALC815" s="71"/>
      <c r="ALD815" s="71"/>
      <c r="ALE815" s="71"/>
      <c r="ALF815" s="71"/>
      <c r="ALG815" s="71"/>
      <c r="ALH815" s="71"/>
      <c r="ALI815" s="71"/>
      <c r="ALJ815" s="71"/>
      <c r="ALK815" s="71"/>
      <c r="ALL815" s="71"/>
      <c r="ALM815" s="71"/>
      <c r="ALN815" s="71"/>
      <c r="ALO815" s="71"/>
      <c r="ALP815" s="71"/>
      <c r="ALQ815" s="71"/>
      <c r="ALR815" s="71"/>
      <c r="ALS815" s="71"/>
      <c r="ALT815" s="71"/>
      <c r="ALU815" s="71"/>
      <c r="ALV815" s="71"/>
      <c r="ALW815" s="71"/>
      <c r="ALX815" s="71"/>
      <c r="ALY815" s="71"/>
      <c r="ALZ815" s="71"/>
      <c r="AMA815" s="71"/>
      <c r="AMB815" s="71"/>
      <c r="AMC815" s="71"/>
      <c r="AMD815" s="71"/>
      <c r="AME815" s="71"/>
      <c r="AMF815" s="71"/>
      <c r="AMG815" s="71"/>
    </row>
    <row r="816" customFormat="false" ht="15" hidden="false" customHeight="false" outlineLevel="0" collapsed="false">
      <c r="C816" s="48" t="n">
        <f aca="false">IF(F816=F815,C815,IF(F816=(F815+10),C815,(C815+10)))</f>
        <v>1560</v>
      </c>
      <c r="D816" s="38" t="s">
        <v>359</v>
      </c>
      <c r="E816" s="50" t="n">
        <f aca="false">IF(C815=C816,IF(AND(I816&lt;&gt;"M",I816&lt;&gt;"m-up"),E815+10,E815),10)</f>
        <v>10</v>
      </c>
      <c r="F816" s="39" t="n">
        <f aca="false">O816+(N816*60)+(M816*3600)</f>
        <v>55300</v>
      </c>
      <c r="G816" s="39" t="str">
        <f aca="false">CONCATENATE(J816,K816,L816)</f>
        <v>20171129</v>
      </c>
      <c r="H816" s="39" t="n">
        <f aca="false">491-138</f>
        <v>353</v>
      </c>
      <c r="I816" s="39" t="s">
        <v>230</v>
      </c>
      <c r="J816" s="39" t="n">
        <v>2017</v>
      </c>
      <c r="K816" s="39" t="n">
        <v>11</v>
      </c>
      <c r="L816" s="39" t="n">
        <v>29</v>
      </c>
      <c r="M816" s="39" t="n">
        <v>15</v>
      </c>
      <c r="N816" s="39" t="n">
        <v>21</v>
      </c>
      <c r="O816" s="39" t="n">
        <v>40</v>
      </c>
      <c r="P816" s="39" t="n">
        <v>138</v>
      </c>
      <c r="Q816" s="39" t="n">
        <v>1</v>
      </c>
      <c r="R816" s="39" t="s">
        <v>1</v>
      </c>
      <c r="S816" s="39" t="s">
        <v>2</v>
      </c>
      <c r="U816" s="40" t="s">
        <v>235</v>
      </c>
    </row>
    <row r="817" customFormat="false" ht="15" hidden="false" customHeight="false" outlineLevel="0" collapsed="false">
      <c r="C817" s="48" t="n">
        <f aca="false">IF(F817=F816,C816,IF(F817=(F816+10),C816,(C816+10)))</f>
        <v>1560</v>
      </c>
      <c r="D817" s="38" t="s">
        <v>359</v>
      </c>
      <c r="E817" s="50" t="n">
        <f aca="false">IF(C816=C817,IF(AND(I817&lt;&gt;"M",I817&lt;&gt;"m-up"),E816+10,E816),10)</f>
        <v>10</v>
      </c>
      <c r="F817" s="39" t="n">
        <f aca="false">O817+(N817*60)+(M817*3600)</f>
        <v>55300</v>
      </c>
      <c r="G817" s="39" t="str">
        <f aca="false">CONCATENATE(J817,K817,L817)</f>
        <v>20171129</v>
      </c>
      <c r="H817" s="39" t="n">
        <v>0</v>
      </c>
      <c r="I817" s="39" t="s">
        <v>21</v>
      </c>
      <c r="J817" s="39" t="n">
        <v>2017</v>
      </c>
      <c r="K817" s="39" t="n">
        <v>11</v>
      </c>
      <c r="L817" s="39" t="n">
        <v>29</v>
      </c>
      <c r="M817" s="39" t="n">
        <v>15</v>
      </c>
      <c r="N817" s="39" t="n">
        <v>21</v>
      </c>
      <c r="O817" s="39" t="n">
        <v>40</v>
      </c>
      <c r="P817" s="39" t="n">
        <v>197</v>
      </c>
      <c r="Q817" s="39" t="n">
        <v>1</v>
      </c>
      <c r="R817" s="39" t="s">
        <v>1</v>
      </c>
      <c r="S817" s="39" t="s">
        <v>2</v>
      </c>
    </row>
    <row r="818" customFormat="false" ht="15" hidden="false" customHeight="false" outlineLevel="0" collapsed="false">
      <c r="C818" s="48" t="n">
        <f aca="false">IF(F818=F817,C817,IF(F818=(F817+10),C817,(C817+10)))</f>
        <v>1560</v>
      </c>
      <c r="D818" s="38" t="s">
        <v>359</v>
      </c>
      <c r="E818" s="50" t="n">
        <f aca="false">IF(C817=C818,IF(AND(I818&lt;&gt;"M",I818&lt;&gt;"m-up"),E817+10,E817),10)</f>
        <v>10</v>
      </c>
      <c r="F818" s="39" t="n">
        <f aca="false">O818+(N818*60)+(M818*3600)</f>
        <v>55300</v>
      </c>
      <c r="G818" s="39" t="str">
        <f aca="false">CONCATENATE(J818,K818,L818)</f>
        <v>20171129</v>
      </c>
      <c r="H818" s="39" t="n">
        <v>0</v>
      </c>
      <c r="I818" s="39" t="s">
        <v>21</v>
      </c>
      <c r="J818" s="39" t="n">
        <v>2017</v>
      </c>
      <c r="K818" s="39" t="n">
        <v>11</v>
      </c>
      <c r="L818" s="39" t="n">
        <v>29</v>
      </c>
      <c r="M818" s="39" t="n">
        <v>15</v>
      </c>
      <c r="N818" s="39" t="n">
        <v>21</v>
      </c>
      <c r="O818" s="39" t="n">
        <v>40</v>
      </c>
      <c r="P818" s="39" t="n">
        <v>217</v>
      </c>
      <c r="Q818" s="39" t="n">
        <v>1</v>
      </c>
      <c r="R818" s="39" t="s">
        <v>1</v>
      </c>
      <c r="S818" s="39" t="s">
        <v>2</v>
      </c>
    </row>
    <row r="819" s="94" customFormat="true" ht="15" hidden="false" customHeight="false" outlineLevel="0" collapsed="false">
      <c r="A819" s="115"/>
      <c r="B819" s="115"/>
      <c r="C819" s="48" t="n">
        <f aca="false">IF(F819=F818,C818,IF(F819=(F818+10),C818,(C818+10)))</f>
        <v>1570</v>
      </c>
      <c r="D819" s="69" t="s">
        <v>361</v>
      </c>
      <c r="E819" s="50" t="n">
        <f aca="false">IF(C818=C819,IF(AND(I819&lt;&gt;"M",I819&lt;&gt;"m-up"),E818+10,E818),10)</f>
        <v>10</v>
      </c>
      <c r="F819" s="70" t="n">
        <f aca="false">O819+(N819*60)+(M819*3600)</f>
        <v>55382</v>
      </c>
      <c r="G819" s="70" t="str">
        <f aca="false">CONCATENATE(J819,K819,L819)</f>
        <v>20171129</v>
      </c>
      <c r="H819" s="70" t="n">
        <v>0</v>
      </c>
      <c r="I819" s="70" t="s">
        <v>82</v>
      </c>
      <c r="J819" s="70" t="n">
        <v>2017</v>
      </c>
      <c r="K819" s="70" t="n">
        <v>11</v>
      </c>
      <c r="L819" s="70" t="n">
        <v>29</v>
      </c>
      <c r="M819" s="70" t="n">
        <v>15</v>
      </c>
      <c r="N819" s="70" t="n">
        <v>23</v>
      </c>
      <c r="O819" s="70" t="n">
        <v>2</v>
      </c>
      <c r="P819" s="70" t="n">
        <v>877</v>
      </c>
      <c r="Q819" s="70" t="n">
        <v>1</v>
      </c>
      <c r="R819" s="70" t="s">
        <v>62</v>
      </c>
      <c r="S819" s="70" t="s">
        <v>2</v>
      </c>
      <c r="T819" s="70"/>
      <c r="U819" s="71" t="s">
        <v>362</v>
      </c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  <c r="BL819" s="40"/>
      <c r="BM819" s="40"/>
      <c r="BN819" s="40"/>
      <c r="BO819" s="40"/>
      <c r="BP819" s="40"/>
      <c r="BQ819" s="40"/>
      <c r="BR819" s="40"/>
      <c r="BS819" s="40"/>
      <c r="BT819" s="40"/>
      <c r="BU819" s="40"/>
      <c r="BV819" s="40"/>
      <c r="BW819" s="40"/>
      <c r="BX819" s="40"/>
      <c r="BY819" s="40"/>
      <c r="BZ819" s="40"/>
      <c r="CA819" s="40"/>
      <c r="CB819" s="40"/>
      <c r="CC819" s="40"/>
      <c r="CD819" s="40"/>
      <c r="CE819" s="40"/>
      <c r="CF819" s="40"/>
      <c r="CG819" s="40"/>
      <c r="CH819" s="40"/>
      <c r="CI819" s="40"/>
      <c r="CJ819" s="40"/>
      <c r="CK819" s="40"/>
      <c r="CL819" s="40"/>
      <c r="CM819" s="40"/>
      <c r="CN819" s="40"/>
      <c r="CO819" s="40"/>
      <c r="CP819" s="40"/>
      <c r="CQ819" s="40"/>
      <c r="CR819" s="40"/>
      <c r="CS819" s="40"/>
      <c r="CT819" s="40"/>
      <c r="CU819" s="40"/>
      <c r="CV819" s="40"/>
      <c r="CW819" s="40"/>
      <c r="CX819" s="40"/>
      <c r="CY819" s="40"/>
      <c r="CZ819" s="40"/>
      <c r="DA819" s="40"/>
      <c r="DB819" s="40"/>
      <c r="DC819" s="40"/>
      <c r="DD819" s="40"/>
      <c r="DE819" s="40"/>
      <c r="DF819" s="40"/>
      <c r="DG819" s="40"/>
      <c r="DH819" s="40"/>
      <c r="DI819" s="40"/>
      <c r="DJ819" s="40"/>
      <c r="DK819" s="40"/>
      <c r="DL819" s="40"/>
      <c r="DM819" s="40"/>
      <c r="DN819" s="40"/>
      <c r="DO819" s="40"/>
      <c r="DP819" s="40"/>
      <c r="DQ819" s="40"/>
      <c r="DR819" s="40"/>
      <c r="DS819" s="40"/>
      <c r="DT819" s="40"/>
      <c r="DU819" s="40"/>
      <c r="DV819" s="40"/>
      <c r="DW819" s="40"/>
      <c r="DX819" s="40"/>
      <c r="DY819" s="40"/>
      <c r="DZ819" s="40"/>
      <c r="EA819" s="40"/>
      <c r="EB819" s="40"/>
      <c r="EC819" s="40"/>
      <c r="ED819" s="40"/>
      <c r="EE819" s="40"/>
      <c r="EF819" s="40"/>
      <c r="EG819" s="40"/>
      <c r="EH819" s="40"/>
      <c r="EI819" s="40"/>
      <c r="EJ819" s="40"/>
      <c r="EK819" s="40"/>
      <c r="EL819" s="40"/>
      <c r="EM819" s="40"/>
      <c r="EN819" s="40"/>
      <c r="EO819" s="40"/>
      <c r="EP819" s="40"/>
      <c r="EQ819" s="40"/>
      <c r="ER819" s="40"/>
      <c r="ES819" s="40"/>
      <c r="ET819" s="40"/>
      <c r="EU819" s="40"/>
      <c r="EV819" s="40"/>
      <c r="EW819" s="40"/>
      <c r="EX819" s="40"/>
      <c r="EY819" s="40"/>
      <c r="EZ819" s="40"/>
      <c r="FA819" s="40"/>
      <c r="FB819" s="40"/>
      <c r="FC819" s="40"/>
      <c r="FD819" s="40"/>
      <c r="FE819" s="40"/>
      <c r="FF819" s="40"/>
      <c r="FG819" s="40"/>
      <c r="FH819" s="40"/>
      <c r="FI819" s="40"/>
      <c r="FJ819" s="40"/>
      <c r="FK819" s="40"/>
      <c r="FL819" s="40"/>
      <c r="FM819" s="40"/>
      <c r="FN819" s="40"/>
      <c r="FO819" s="40"/>
      <c r="FP819" s="40"/>
      <c r="FQ819" s="40"/>
      <c r="FR819" s="40"/>
      <c r="FS819" s="40"/>
      <c r="FT819" s="40"/>
      <c r="FU819" s="40"/>
      <c r="FV819" s="40"/>
      <c r="FW819" s="40"/>
      <c r="FX819" s="40"/>
      <c r="FY819" s="40"/>
      <c r="FZ819" s="40"/>
      <c r="GA819" s="40"/>
      <c r="GB819" s="40"/>
      <c r="GC819" s="40"/>
      <c r="GD819" s="40"/>
      <c r="GE819" s="40"/>
      <c r="GF819" s="40"/>
      <c r="GG819" s="40"/>
      <c r="GH819" s="40"/>
      <c r="GI819" s="40"/>
      <c r="GJ819" s="40"/>
      <c r="GK819" s="40"/>
      <c r="GL819" s="40"/>
      <c r="GM819" s="40"/>
      <c r="GN819" s="40"/>
      <c r="GO819" s="40"/>
      <c r="GP819" s="40"/>
      <c r="GQ819" s="40"/>
      <c r="GR819" s="40"/>
      <c r="GS819" s="40"/>
      <c r="GT819" s="40"/>
      <c r="GU819" s="40"/>
      <c r="GV819" s="40"/>
      <c r="GW819" s="40"/>
      <c r="GX819" s="40"/>
      <c r="GY819" s="40"/>
      <c r="GZ819" s="40"/>
      <c r="HA819" s="40"/>
      <c r="HB819" s="40"/>
      <c r="HC819" s="40"/>
      <c r="HD819" s="40"/>
      <c r="HE819" s="40"/>
      <c r="HF819" s="40"/>
      <c r="HG819" s="40"/>
      <c r="HH819" s="40"/>
      <c r="HI819" s="40"/>
      <c r="HJ819" s="40"/>
      <c r="HK819" s="40"/>
      <c r="HL819" s="40"/>
      <c r="HM819" s="40"/>
      <c r="HN819" s="40"/>
      <c r="HO819" s="40"/>
      <c r="HP819" s="40"/>
      <c r="HQ819" s="40"/>
      <c r="HR819" s="40"/>
      <c r="HS819" s="40"/>
      <c r="HT819" s="40"/>
      <c r="HU819" s="40"/>
      <c r="HV819" s="40"/>
      <c r="HW819" s="40"/>
      <c r="HX819" s="40"/>
      <c r="HY819" s="40"/>
      <c r="HZ819" s="40"/>
      <c r="IA819" s="40"/>
      <c r="IB819" s="40"/>
      <c r="IC819" s="40"/>
      <c r="ID819" s="40"/>
      <c r="IE819" s="40"/>
      <c r="IF819" s="40"/>
      <c r="IG819" s="40"/>
      <c r="IH819" s="40"/>
      <c r="II819" s="40"/>
      <c r="IJ819" s="40"/>
      <c r="IK819" s="40"/>
      <c r="IL819" s="40"/>
      <c r="IM819" s="40"/>
      <c r="IN819" s="40"/>
      <c r="IO819" s="40"/>
      <c r="IP819" s="40"/>
      <c r="IQ819" s="40"/>
      <c r="IR819" s="40"/>
      <c r="IS819" s="40"/>
      <c r="IT819" s="40"/>
      <c r="IU819" s="40"/>
      <c r="IV819" s="40"/>
      <c r="IW819" s="40"/>
      <c r="IX819" s="40"/>
      <c r="IY819" s="40"/>
      <c r="IZ819" s="40"/>
      <c r="JA819" s="40"/>
      <c r="JB819" s="40"/>
      <c r="JC819" s="40"/>
      <c r="JD819" s="40"/>
      <c r="JE819" s="40"/>
      <c r="JF819" s="40"/>
      <c r="JG819" s="40"/>
      <c r="JH819" s="40"/>
      <c r="JI819" s="40"/>
      <c r="JJ819" s="40"/>
      <c r="JK819" s="40"/>
      <c r="JL819" s="40"/>
      <c r="JM819" s="40"/>
      <c r="JN819" s="40"/>
      <c r="JO819" s="40"/>
      <c r="JP819" s="40"/>
      <c r="JQ819" s="40"/>
      <c r="JR819" s="40"/>
      <c r="JS819" s="40"/>
      <c r="JT819" s="40"/>
      <c r="JU819" s="40"/>
      <c r="JV819" s="40"/>
      <c r="AMH819" s="0"/>
      <c r="AMI819" s="0"/>
      <c r="AMJ819" s="0"/>
    </row>
    <row r="820" customFormat="false" ht="15" hidden="false" customHeight="false" outlineLevel="0" collapsed="false">
      <c r="C820" s="48" t="n">
        <f aca="false">IF(F820=F819,C819,IF(F820=(F819+10),C819,(C819+10)))</f>
        <v>1580</v>
      </c>
      <c r="D820" s="38" t="s">
        <v>361</v>
      </c>
      <c r="E820" s="50" t="n">
        <f aca="false">IF(C819=C820,IF(AND(I820&lt;&gt;"M",I820&lt;&gt;"m-up"),E819+10,E819),10)</f>
        <v>10</v>
      </c>
      <c r="F820" s="39" t="n">
        <f aca="false">O820+(N820*60)+(M820*3600)</f>
        <v>55383</v>
      </c>
      <c r="G820" s="39" t="str">
        <f aca="false">CONCATENATE(J820,K820,L820)</f>
        <v>20171129</v>
      </c>
      <c r="H820" s="39" t="n">
        <v>220</v>
      </c>
      <c r="I820" s="39" t="s">
        <v>17</v>
      </c>
      <c r="J820" s="39" t="n">
        <v>2017</v>
      </c>
      <c r="K820" s="39" t="n">
        <v>11</v>
      </c>
      <c r="L820" s="39" t="n">
        <v>29</v>
      </c>
      <c r="M820" s="39" t="n">
        <v>15</v>
      </c>
      <c r="N820" s="39" t="n">
        <v>23</v>
      </c>
      <c r="O820" s="39" t="n">
        <v>3</v>
      </c>
      <c r="P820" s="39" t="n">
        <v>37</v>
      </c>
      <c r="Q820" s="39" t="n">
        <v>1</v>
      </c>
      <c r="R820" s="39" t="s">
        <v>1</v>
      </c>
      <c r="S820" s="39" t="s">
        <v>2</v>
      </c>
      <c r="U820" s="40" t="s">
        <v>18</v>
      </c>
    </row>
    <row r="821" customFormat="false" ht="15" hidden="false" customHeight="false" outlineLevel="0" collapsed="false">
      <c r="C821" s="48" t="n">
        <f aca="false">IF(F821=F820,C820,IF(F821=(F820+10),C820,(C820+10)))</f>
        <v>1580</v>
      </c>
      <c r="D821" s="38" t="s">
        <v>361</v>
      </c>
      <c r="E821" s="50" t="n">
        <f aca="false">IF(C820=C821,IF(AND(I821&lt;&gt;"M",I821&lt;&gt;"m-up"),E820+10,E820),10)</f>
        <v>10</v>
      </c>
      <c r="F821" s="39" t="n">
        <f aca="false">O821+(N821*60)+(M821*3600)</f>
        <v>55383</v>
      </c>
      <c r="G821" s="39" t="str">
        <f aca="false">CONCATENATE(J821,K821,L821)</f>
        <v>20171129</v>
      </c>
      <c r="H821" s="39" t="n">
        <v>0</v>
      </c>
      <c r="I821" s="39" t="s">
        <v>21</v>
      </c>
      <c r="J821" s="39" t="n">
        <v>2017</v>
      </c>
      <c r="K821" s="39" t="n">
        <v>11</v>
      </c>
      <c r="L821" s="39" t="n">
        <v>29</v>
      </c>
      <c r="M821" s="39" t="n">
        <v>15</v>
      </c>
      <c r="N821" s="39" t="n">
        <v>23</v>
      </c>
      <c r="O821" s="39" t="n">
        <v>3</v>
      </c>
      <c r="P821" s="39" t="n">
        <v>80</v>
      </c>
      <c r="Q821" s="39" t="n">
        <v>1</v>
      </c>
      <c r="R821" s="39" t="s">
        <v>1</v>
      </c>
      <c r="S821" s="39" t="s">
        <v>2</v>
      </c>
    </row>
    <row r="822" customFormat="false" ht="15" hidden="false" customHeight="false" outlineLevel="0" collapsed="false">
      <c r="C822" s="48" t="n">
        <f aca="false">IF(F822=F821,C821,IF(F822=(F821+10),C821,(C821+10)))</f>
        <v>1580</v>
      </c>
      <c r="D822" s="38" t="s">
        <v>361</v>
      </c>
      <c r="E822" s="50" t="n">
        <f aca="false">IF(C821=C822,IF(AND(I822&lt;&gt;"M",I822&lt;&gt;"m-up"),E821+10,E821),10)</f>
        <v>20</v>
      </c>
      <c r="F822" s="39" t="n">
        <f aca="false">O822+(N822*60)+(M822*3600)</f>
        <v>55383</v>
      </c>
      <c r="G822" s="39" t="str">
        <f aca="false">CONCATENATE(J822,K822,L822)</f>
        <v>20171129</v>
      </c>
      <c r="H822" s="39" t="n">
        <v>223</v>
      </c>
      <c r="I822" s="39" t="s">
        <v>0</v>
      </c>
      <c r="J822" s="39" t="n">
        <v>2017</v>
      </c>
      <c r="K822" s="39" t="n">
        <v>11</v>
      </c>
      <c r="L822" s="39" t="n">
        <v>29</v>
      </c>
      <c r="M822" s="39" t="n">
        <v>15</v>
      </c>
      <c r="N822" s="39" t="n">
        <v>23</v>
      </c>
      <c r="O822" s="39" t="n">
        <v>3</v>
      </c>
      <c r="P822" s="39" t="n">
        <v>228</v>
      </c>
      <c r="Q822" s="39" t="n">
        <v>2</v>
      </c>
      <c r="R822" s="39" t="s">
        <v>29</v>
      </c>
      <c r="S822" s="39" t="s">
        <v>2</v>
      </c>
    </row>
    <row r="823" customFormat="false" ht="15" hidden="false" customHeight="false" outlineLevel="0" collapsed="false">
      <c r="C823" s="48" t="n">
        <f aca="false">IF(F823=F822,C822,IF(F823=(F822+10),C822,(C822+10)))</f>
        <v>1590</v>
      </c>
      <c r="D823" s="79" t="s">
        <v>363</v>
      </c>
      <c r="E823" s="50" t="n">
        <f aca="false">IF(C822=C823,IF(AND(I823&lt;&gt;"M",I823&lt;&gt;"m-up"),E822+10,E822),10)</f>
        <v>10</v>
      </c>
      <c r="F823" s="52" t="n">
        <f aca="false">O823+(N823*60)+(M823*3600)</f>
        <v>55826</v>
      </c>
      <c r="G823" s="52" t="str">
        <f aca="false">CONCATENATE(J823,K823,L823)</f>
        <v>20171129</v>
      </c>
      <c r="H823" s="52" t="n">
        <v>207</v>
      </c>
      <c r="I823" s="52" t="s">
        <v>0</v>
      </c>
      <c r="J823" s="52" t="n">
        <v>2017</v>
      </c>
      <c r="K823" s="52" t="n">
        <v>11</v>
      </c>
      <c r="L823" s="52" t="n">
        <v>29</v>
      </c>
      <c r="M823" s="52" t="n">
        <v>15</v>
      </c>
      <c r="N823" s="52" t="n">
        <v>30</v>
      </c>
      <c r="O823" s="52" t="n">
        <v>26</v>
      </c>
      <c r="P823" s="52" t="n">
        <v>968</v>
      </c>
      <c r="Q823" s="52" t="n">
        <v>1</v>
      </c>
      <c r="R823" s="52" t="s">
        <v>29</v>
      </c>
      <c r="S823" s="52" t="s">
        <v>2</v>
      </c>
      <c r="T823" s="52"/>
      <c r="U823" s="53" t="s">
        <v>67</v>
      </c>
    </row>
    <row r="824" customFormat="false" ht="15" hidden="false" customHeight="false" outlineLevel="0" collapsed="false">
      <c r="C824" s="48" t="n">
        <f aca="false">IF(F824=F823,C823,IF(F824=(F823+10),C823,(C823+10)))</f>
        <v>1600</v>
      </c>
      <c r="D824" s="38" t="s">
        <v>363</v>
      </c>
      <c r="E824" s="50" t="n">
        <f aca="false">IF(C823=C824,IF(AND(I824&lt;&gt;"M",I824&lt;&gt;"m-up"),E823+10,E823),10)</f>
        <v>10</v>
      </c>
      <c r="F824" s="39" t="n">
        <f aca="false">O824+(N824*60)+(M824*3600)</f>
        <v>55827</v>
      </c>
      <c r="G824" s="39" t="str">
        <f aca="false">CONCATENATE(J824,K824,L824)</f>
        <v>20171129</v>
      </c>
      <c r="H824" s="39" t="n">
        <v>242</v>
      </c>
      <c r="I824" s="39" t="s">
        <v>0</v>
      </c>
      <c r="J824" s="39" t="n">
        <v>2017</v>
      </c>
      <c r="K824" s="39" t="n">
        <v>11</v>
      </c>
      <c r="L824" s="39" t="n">
        <v>29</v>
      </c>
      <c r="M824" s="39" t="n">
        <v>15</v>
      </c>
      <c r="N824" s="39" t="n">
        <v>30</v>
      </c>
      <c r="O824" s="39" t="n">
        <v>27</v>
      </c>
      <c r="P824" s="39" t="n">
        <v>298</v>
      </c>
      <c r="Q824" s="39" t="n">
        <v>1</v>
      </c>
      <c r="R824" s="39" t="s">
        <v>1</v>
      </c>
      <c r="S824" s="39" t="s">
        <v>2</v>
      </c>
    </row>
    <row r="825" customFormat="false" ht="15" hidden="false" customHeight="false" outlineLevel="0" collapsed="false">
      <c r="C825" s="48" t="n">
        <f aca="false">IF(F825=F824,C824,IF(F825=(F824+10),C824,(C824+10)))</f>
        <v>1600</v>
      </c>
      <c r="D825" s="38" t="s">
        <v>363</v>
      </c>
      <c r="E825" s="50" t="n">
        <f aca="false">IF(C824=C825,IF(AND(I825&lt;&gt;"M",I825&lt;&gt;"m-up"),E824+10,E824),10)</f>
        <v>20</v>
      </c>
      <c r="F825" s="39" t="n">
        <f aca="false">O825+(N825*60)+(M825*3600)</f>
        <v>55827</v>
      </c>
      <c r="G825" s="39" t="str">
        <f aca="false">CONCATENATE(J825,K825,L825)</f>
        <v>20171129</v>
      </c>
      <c r="H825" s="39" t="n">
        <v>64</v>
      </c>
      <c r="I825" s="39" t="s">
        <v>0</v>
      </c>
      <c r="J825" s="39" t="n">
        <v>2017</v>
      </c>
      <c r="K825" s="39" t="n">
        <v>11</v>
      </c>
      <c r="L825" s="39" t="n">
        <v>29</v>
      </c>
      <c r="M825" s="39" t="n">
        <v>15</v>
      </c>
      <c r="N825" s="39" t="n">
        <v>30</v>
      </c>
      <c r="O825" s="39" t="n">
        <v>27</v>
      </c>
      <c r="P825" s="39" t="n">
        <v>680</v>
      </c>
      <c r="Q825" s="39" t="n">
        <v>1</v>
      </c>
      <c r="R825" s="39" t="s">
        <v>1</v>
      </c>
      <c r="S825" s="39" t="s">
        <v>2</v>
      </c>
    </row>
    <row r="826" customFormat="false" ht="15" hidden="false" customHeight="false" outlineLevel="0" collapsed="false">
      <c r="C826" s="48" t="n">
        <f aca="false">IF(F826=F825,C825,IF(F826=(F825+10),C825,(C825+10)))</f>
        <v>1610</v>
      </c>
      <c r="D826" s="79" t="s">
        <v>364</v>
      </c>
      <c r="E826" s="50" t="n">
        <f aca="false">IF(C825=C826,IF(AND(I826&lt;&gt;"M",I826&lt;&gt;"m-up"),E825+10,E825),10)</f>
        <v>10</v>
      </c>
      <c r="F826" s="52" t="n">
        <f aca="false">O826+(N826*60)+(M826*3600)</f>
        <v>56256</v>
      </c>
      <c r="G826" s="52" t="str">
        <f aca="false">CONCATENATE(J826,K826,L826)</f>
        <v>20171129</v>
      </c>
      <c r="H826" s="52" t="n">
        <v>734</v>
      </c>
      <c r="I826" s="52" t="s">
        <v>17</v>
      </c>
      <c r="J826" s="52" t="n">
        <v>2017</v>
      </c>
      <c r="K826" s="52" t="n">
        <v>11</v>
      </c>
      <c r="L826" s="52" t="n">
        <v>29</v>
      </c>
      <c r="M826" s="52" t="n">
        <v>15</v>
      </c>
      <c r="N826" s="52" t="n">
        <v>37</v>
      </c>
      <c r="O826" s="52" t="n">
        <v>36</v>
      </c>
      <c r="P826" s="52" t="n">
        <v>284</v>
      </c>
      <c r="Q826" s="52" t="n">
        <v>1</v>
      </c>
      <c r="R826" s="52" t="s">
        <v>1</v>
      </c>
      <c r="S826" s="52" t="s">
        <v>2</v>
      </c>
      <c r="T826" s="52"/>
      <c r="U826" s="53" t="s">
        <v>18</v>
      </c>
    </row>
    <row r="827" customFormat="false" ht="15" hidden="false" customHeight="false" outlineLevel="0" collapsed="false">
      <c r="C827" s="48" t="n">
        <f aca="false">IF(F827=F826,C826,IF(F827=(F826+10),C826,(C826+10)))</f>
        <v>1610</v>
      </c>
      <c r="D827" s="38" t="s">
        <v>364</v>
      </c>
      <c r="E827" s="50" t="n">
        <f aca="false">IF(C826=C827,IF(AND(I827&lt;&gt;"M",I827&lt;&gt;"m-up"),E826+10,E826),10)</f>
        <v>10</v>
      </c>
      <c r="F827" s="39" t="n">
        <f aca="false">O827+(N827*60)+(M827*3600)</f>
        <v>56256</v>
      </c>
      <c r="G827" s="39" t="str">
        <f aca="false">CONCATENATE(J827,K827,L827)</f>
        <v>20171129</v>
      </c>
      <c r="H827" s="39" t="n">
        <v>0</v>
      </c>
      <c r="I827" s="78" t="s">
        <v>21</v>
      </c>
      <c r="J827" s="39" t="n">
        <v>2017</v>
      </c>
      <c r="K827" s="39" t="n">
        <v>11</v>
      </c>
      <c r="L827" s="39" t="n">
        <v>29</v>
      </c>
      <c r="M827" s="39" t="n">
        <v>15</v>
      </c>
      <c r="N827" s="39" t="n">
        <v>37</v>
      </c>
      <c r="O827" s="39" t="n">
        <v>36</v>
      </c>
      <c r="P827" s="39" t="n">
        <v>368</v>
      </c>
      <c r="Q827" s="39" t="n">
        <v>1</v>
      </c>
      <c r="R827" s="39" t="s">
        <v>1</v>
      </c>
      <c r="S827" s="39" t="s">
        <v>2</v>
      </c>
    </row>
    <row r="828" customFormat="false" ht="15" hidden="false" customHeight="false" outlineLevel="0" collapsed="false">
      <c r="C828" s="48" t="n">
        <f aca="false">IF(F828=F827,C827,IF(F828=(F827+10),C827,(C827+10)))</f>
        <v>1610</v>
      </c>
      <c r="D828" s="38" t="s">
        <v>364</v>
      </c>
      <c r="E828" s="50" t="n">
        <f aca="false">IF(C827=C828,IF(AND(I828&lt;&gt;"M",I828&lt;&gt;"m-up"),E827+10,E827),10)</f>
        <v>10</v>
      </c>
      <c r="F828" s="39" t="n">
        <f aca="false">O828+(N828*60)+(M828*3600)</f>
        <v>56256</v>
      </c>
      <c r="G828" s="39" t="str">
        <f aca="false">CONCATENATE(J828,K828,L828)</f>
        <v>20171129</v>
      </c>
      <c r="H828" s="39" t="n">
        <v>0</v>
      </c>
      <c r="I828" s="78" t="s">
        <v>21</v>
      </c>
      <c r="J828" s="39" t="n">
        <v>2017</v>
      </c>
      <c r="K828" s="39" t="n">
        <v>11</v>
      </c>
      <c r="L828" s="39" t="n">
        <v>29</v>
      </c>
      <c r="M828" s="39" t="n">
        <v>15</v>
      </c>
      <c r="N828" s="39" t="n">
        <v>37</v>
      </c>
      <c r="O828" s="39" t="n">
        <v>36</v>
      </c>
      <c r="P828" s="39" t="n">
        <v>380</v>
      </c>
      <c r="Q828" s="39" t="n">
        <v>1</v>
      </c>
      <c r="R828" s="39" t="s">
        <v>1</v>
      </c>
      <c r="S828" s="39" t="s">
        <v>2</v>
      </c>
    </row>
    <row r="829" customFormat="false" ht="15" hidden="false" customHeight="false" outlineLevel="0" collapsed="false">
      <c r="C829" s="48" t="n">
        <f aca="false">IF(F829=F828,C828,IF(F829=(F828+10),C828,(C828+10)))</f>
        <v>1610</v>
      </c>
      <c r="D829" s="38" t="s">
        <v>364</v>
      </c>
      <c r="E829" s="50" t="n">
        <f aca="false">IF(C828=C829,IF(AND(I829&lt;&gt;"M",I829&lt;&gt;"m-up"),E828+10,E828),10)</f>
        <v>10</v>
      </c>
      <c r="F829" s="39" t="n">
        <f aca="false">O829+(N829*60)+(M829*3600)</f>
        <v>56256</v>
      </c>
      <c r="G829" s="39" t="str">
        <f aca="false">CONCATENATE(J829,K829,L829)</f>
        <v>20171129</v>
      </c>
      <c r="H829" s="39" t="n">
        <v>0</v>
      </c>
      <c r="I829" s="78" t="s">
        <v>21</v>
      </c>
      <c r="J829" s="39" t="n">
        <v>2017</v>
      </c>
      <c r="K829" s="39" t="n">
        <v>11</v>
      </c>
      <c r="L829" s="39" t="n">
        <v>29</v>
      </c>
      <c r="M829" s="39" t="n">
        <v>15</v>
      </c>
      <c r="N829" s="39" t="n">
        <v>37</v>
      </c>
      <c r="O829" s="39" t="n">
        <v>36</v>
      </c>
      <c r="P829" s="39" t="n">
        <v>390</v>
      </c>
      <c r="Q829" s="39" t="n">
        <v>1</v>
      </c>
      <c r="R829" s="39" t="s">
        <v>1</v>
      </c>
      <c r="S829" s="39" t="s">
        <v>2</v>
      </c>
    </row>
    <row r="830" customFormat="false" ht="15" hidden="false" customHeight="false" outlineLevel="0" collapsed="false">
      <c r="C830" s="48" t="n">
        <f aca="false">IF(F830=F829,C829,IF(F830=(F829+10),C829,(C829+10)))</f>
        <v>1610</v>
      </c>
      <c r="D830" s="38" t="s">
        <v>364</v>
      </c>
      <c r="E830" s="50" t="n">
        <f aca="false">IF(C829=C830,IF(AND(I830&lt;&gt;"M",I830&lt;&gt;"m-up"),E829+10,E829),10)</f>
        <v>10</v>
      </c>
      <c r="F830" s="39" t="n">
        <f aca="false">O830+(N830*60)+(M830*3600)</f>
        <v>56256</v>
      </c>
      <c r="G830" s="39" t="str">
        <f aca="false">CONCATENATE(J830,K830,L830)</f>
        <v>20171129</v>
      </c>
      <c r="H830" s="39" t="n">
        <v>0</v>
      </c>
      <c r="I830" s="78" t="s">
        <v>21</v>
      </c>
      <c r="J830" s="39" t="n">
        <v>2017</v>
      </c>
      <c r="K830" s="39" t="n">
        <v>11</v>
      </c>
      <c r="L830" s="39" t="n">
        <v>29</v>
      </c>
      <c r="M830" s="39" t="n">
        <v>15</v>
      </c>
      <c r="N830" s="39" t="n">
        <v>37</v>
      </c>
      <c r="O830" s="39" t="n">
        <v>36</v>
      </c>
      <c r="P830" s="39" t="n">
        <v>398</v>
      </c>
      <c r="Q830" s="39" t="n">
        <v>1</v>
      </c>
      <c r="R830" s="39" t="s">
        <v>1</v>
      </c>
      <c r="S830" s="39" t="s">
        <v>2</v>
      </c>
    </row>
    <row r="831" customFormat="false" ht="15.75" hidden="false" customHeight="false" outlineLevel="0" collapsed="false">
      <c r="C831" s="48" t="n">
        <f aca="false">IF(F831=F830,C830,IF(F831=(F830+10),C830,(C830+10)))</f>
        <v>1610</v>
      </c>
      <c r="D831" s="38" t="s">
        <v>364</v>
      </c>
      <c r="E831" s="50" t="n">
        <f aca="false">IF(C830=C831,IF(AND(I831&lt;&gt;"M",I831&lt;&gt;"m-up"),E830+10,E830),10)</f>
        <v>10</v>
      </c>
      <c r="F831" s="39" t="n">
        <f aca="false">O831+(N831*60)+(M831*3600)</f>
        <v>56256</v>
      </c>
      <c r="G831" s="39" t="str">
        <f aca="false">CONCATENATE(J831,K831,L831)</f>
        <v>20171129</v>
      </c>
      <c r="H831" s="39" t="n">
        <v>0</v>
      </c>
      <c r="I831" s="78" t="s">
        <v>21</v>
      </c>
      <c r="J831" s="39" t="n">
        <v>2017</v>
      </c>
      <c r="K831" s="39" t="n">
        <v>11</v>
      </c>
      <c r="L831" s="39" t="n">
        <v>29</v>
      </c>
      <c r="M831" s="39" t="n">
        <v>15</v>
      </c>
      <c r="N831" s="39" t="n">
        <v>37</v>
      </c>
      <c r="O831" s="39" t="n">
        <v>36</v>
      </c>
      <c r="P831" s="39" t="n">
        <v>403</v>
      </c>
      <c r="Q831" s="39" t="n">
        <v>1</v>
      </c>
      <c r="R831" s="39" t="s">
        <v>1</v>
      </c>
      <c r="S831" s="39" t="s">
        <v>2</v>
      </c>
      <c r="U831" s="24" t="s">
        <v>68</v>
      </c>
    </row>
    <row r="832" customFormat="false" ht="15" hidden="false" customHeight="false" outlineLevel="0" collapsed="false">
      <c r="C832" s="48" t="n">
        <f aca="false">IF(F832=F831,C831,IF(F832=(F831+10),C831,(C831+10)))</f>
        <v>1610</v>
      </c>
      <c r="D832" s="38" t="s">
        <v>364</v>
      </c>
      <c r="E832" s="50" t="n">
        <f aca="false">IF(C831=C832,IF(AND(I832&lt;&gt;"M",I832&lt;&gt;"m-up"),E831+10,E831),10)</f>
        <v>10</v>
      </c>
      <c r="F832" s="39" t="n">
        <f aca="false">O832+(N832*60)+(M832*3600)</f>
        <v>56256</v>
      </c>
      <c r="G832" s="39" t="str">
        <f aca="false">CONCATENATE(J832,K832,L832)</f>
        <v>20171129</v>
      </c>
      <c r="H832" s="39" t="n">
        <v>0</v>
      </c>
      <c r="I832" s="78" t="s">
        <v>21</v>
      </c>
      <c r="J832" s="39" t="n">
        <v>2017</v>
      </c>
      <c r="K832" s="39" t="n">
        <v>11</v>
      </c>
      <c r="L832" s="39" t="n">
        <v>29</v>
      </c>
      <c r="M832" s="39" t="n">
        <v>15</v>
      </c>
      <c r="N832" s="39" t="n">
        <v>37</v>
      </c>
      <c r="O832" s="39" t="n">
        <v>36</v>
      </c>
      <c r="P832" s="39" t="n">
        <v>420</v>
      </c>
      <c r="Q832" s="39" t="n">
        <v>1</v>
      </c>
      <c r="R832" s="39" t="s">
        <v>1</v>
      </c>
      <c r="S832" s="39" t="s">
        <v>2</v>
      </c>
      <c r="U832" s="116"/>
    </row>
    <row r="833" customFormat="false" ht="15" hidden="false" customHeight="false" outlineLevel="0" collapsed="false">
      <c r="C833" s="48" t="n">
        <f aca="false">IF(F833=F832,C832,IF(F833=(F832+10),C832,(C832+10)))</f>
        <v>1610</v>
      </c>
      <c r="D833" s="38" t="s">
        <v>364</v>
      </c>
      <c r="E833" s="50" t="n">
        <f aca="false">IF(C832=C833,IF(AND(I833&lt;&gt;"M",I833&lt;&gt;"m-up"),E832+10,E832),10)</f>
        <v>10</v>
      </c>
      <c r="F833" s="39" t="n">
        <f aca="false">O833+(N833*60)+(M833*3600)</f>
        <v>56256</v>
      </c>
      <c r="G833" s="39" t="str">
        <f aca="false">CONCATENATE(J833,K833,L833)</f>
        <v>20171129</v>
      </c>
      <c r="H833" s="39" t="n">
        <v>0</v>
      </c>
      <c r="I833" s="78" t="s">
        <v>21</v>
      </c>
      <c r="J833" s="39" t="n">
        <v>2017</v>
      </c>
      <c r="K833" s="39" t="n">
        <v>11</v>
      </c>
      <c r="L833" s="39" t="n">
        <v>29</v>
      </c>
      <c r="M833" s="39" t="n">
        <v>15</v>
      </c>
      <c r="N833" s="39" t="n">
        <v>37</v>
      </c>
      <c r="O833" s="39" t="n">
        <v>36</v>
      </c>
      <c r="P833" s="39" t="n">
        <v>428</v>
      </c>
      <c r="Q833" s="39" t="n">
        <v>1</v>
      </c>
      <c r="R833" s="39" t="s">
        <v>1</v>
      </c>
      <c r="S833" s="39" t="s">
        <v>2</v>
      </c>
      <c r="U833" s="116"/>
    </row>
    <row r="834" customFormat="false" ht="15" hidden="false" customHeight="false" outlineLevel="0" collapsed="false">
      <c r="C834" s="48" t="n">
        <f aca="false">IF(F834=F833,C833,IF(F834=(F833+10),C833,(C833+10)))</f>
        <v>1610</v>
      </c>
      <c r="D834" s="38" t="s">
        <v>364</v>
      </c>
      <c r="E834" s="50" t="n">
        <f aca="false">IF(C833=C834,IF(AND(I834&lt;&gt;"M",I834&lt;&gt;"m-up"),E833+10,E833),10)</f>
        <v>10</v>
      </c>
      <c r="F834" s="39" t="n">
        <f aca="false">O834+(N834*60)+(M834*3600)</f>
        <v>56256</v>
      </c>
      <c r="G834" s="39" t="str">
        <f aca="false">CONCATENATE(J834,K834,L834)</f>
        <v>20171129</v>
      </c>
      <c r="H834" s="39" t="n">
        <v>0</v>
      </c>
      <c r="I834" s="78" t="s">
        <v>21</v>
      </c>
      <c r="J834" s="39" t="n">
        <v>2017</v>
      </c>
      <c r="K834" s="39" t="n">
        <v>11</v>
      </c>
      <c r="L834" s="39" t="n">
        <v>29</v>
      </c>
      <c r="M834" s="39" t="n">
        <v>15</v>
      </c>
      <c r="N834" s="39" t="n">
        <v>37</v>
      </c>
      <c r="O834" s="39" t="n">
        <v>36</v>
      </c>
      <c r="P834" s="39" t="n">
        <v>436</v>
      </c>
      <c r="Q834" s="39" t="n">
        <v>1</v>
      </c>
      <c r="R834" s="39" t="s">
        <v>1</v>
      </c>
      <c r="S834" s="39" t="s">
        <v>2</v>
      </c>
      <c r="U834" s="116"/>
    </row>
    <row r="835" customFormat="false" ht="15" hidden="false" customHeight="false" outlineLevel="0" collapsed="false">
      <c r="C835" s="48" t="n">
        <f aca="false">IF(F835=F834,C834,IF(F835=(F834+10),C834,(C834+10)))</f>
        <v>1610</v>
      </c>
      <c r="D835" s="38" t="s">
        <v>364</v>
      </c>
      <c r="E835" s="50" t="n">
        <f aca="false">IF(C834=C835,IF(AND(I835&lt;&gt;"M",I835&lt;&gt;"m-up"),E834+10,E834),10)</f>
        <v>10</v>
      </c>
      <c r="F835" s="39" t="n">
        <f aca="false">O835+(N835*60)+(M835*3600)</f>
        <v>56256</v>
      </c>
      <c r="G835" s="39" t="str">
        <f aca="false">CONCATENATE(J835,K835,L835)</f>
        <v>20171129</v>
      </c>
      <c r="H835" s="39" t="n">
        <v>0</v>
      </c>
      <c r="I835" s="78" t="s">
        <v>21</v>
      </c>
      <c r="J835" s="39" t="n">
        <v>2017</v>
      </c>
      <c r="K835" s="39" t="n">
        <v>11</v>
      </c>
      <c r="L835" s="39" t="n">
        <v>29</v>
      </c>
      <c r="M835" s="39" t="n">
        <v>15</v>
      </c>
      <c r="N835" s="39" t="n">
        <v>37</v>
      </c>
      <c r="O835" s="39" t="n">
        <v>36</v>
      </c>
      <c r="P835" s="39" t="n">
        <v>444</v>
      </c>
      <c r="Q835" s="39" t="n">
        <v>1</v>
      </c>
      <c r="R835" s="39" t="s">
        <v>1</v>
      </c>
      <c r="S835" s="39" t="s">
        <v>2</v>
      </c>
      <c r="U835" s="116"/>
    </row>
    <row r="836" customFormat="false" ht="15" hidden="false" customHeight="false" outlineLevel="0" collapsed="false">
      <c r="C836" s="48" t="n">
        <f aca="false">IF(F836=F835,C835,IF(F836=(F835+10),C835,(C835+10)))</f>
        <v>1610</v>
      </c>
      <c r="D836" s="38" t="s">
        <v>364</v>
      </c>
      <c r="E836" s="50" t="n">
        <f aca="false">IF(C835=C836,IF(AND(I836&lt;&gt;"M",I836&lt;&gt;"m-up"),E835+10,E835),10)</f>
        <v>10</v>
      </c>
      <c r="F836" s="39" t="n">
        <f aca="false">O836+(N836*60)+(M836*3600)</f>
        <v>56256</v>
      </c>
      <c r="G836" s="39" t="str">
        <f aca="false">CONCATENATE(J836,K836,L836)</f>
        <v>20171129</v>
      </c>
      <c r="H836" s="39" t="n">
        <v>0</v>
      </c>
      <c r="I836" s="78" t="s">
        <v>21</v>
      </c>
      <c r="J836" s="39" t="n">
        <v>2017</v>
      </c>
      <c r="K836" s="39" t="n">
        <v>11</v>
      </c>
      <c r="L836" s="39" t="n">
        <v>29</v>
      </c>
      <c r="M836" s="39" t="n">
        <v>15</v>
      </c>
      <c r="N836" s="39" t="n">
        <v>37</v>
      </c>
      <c r="O836" s="39" t="n">
        <v>36</v>
      </c>
      <c r="P836" s="39" t="n">
        <v>457</v>
      </c>
      <c r="Q836" s="39" t="n">
        <v>1</v>
      </c>
      <c r="R836" s="39" t="s">
        <v>1</v>
      </c>
      <c r="S836" s="39" t="s">
        <v>2</v>
      </c>
      <c r="U836" s="116"/>
    </row>
    <row r="837" customFormat="false" ht="15" hidden="false" customHeight="false" outlineLevel="0" collapsed="false">
      <c r="C837" s="48" t="n">
        <f aca="false">IF(F837=F836,C836,IF(F837=(F836+10),C836,(C836+10)))</f>
        <v>1610</v>
      </c>
      <c r="D837" s="38" t="s">
        <v>364</v>
      </c>
      <c r="E837" s="50" t="n">
        <f aca="false">IF(C836=C837,IF(AND(I837&lt;&gt;"M",I837&lt;&gt;"m-up"),E836+10,E836),10)</f>
        <v>10</v>
      </c>
      <c r="F837" s="39" t="n">
        <f aca="false">O837+(N837*60)+(M837*3600)</f>
        <v>56256</v>
      </c>
      <c r="G837" s="39" t="str">
        <f aca="false">CONCATENATE(J837,K837,L837)</f>
        <v>20171129</v>
      </c>
      <c r="H837" s="39" t="n">
        <v>0</v>
      </c>
      <c r="I837" s="78" t="s">
        <v>21</v>
      </c>
      <c r="J837" s="39" t="n">
        <v>2017</v>
      </c>
      <c r="K837" s="39" t="n">
        <v>11</v>
      </c>
      <c r="L837" s="39" t="n">
        <v>29</v>
      </c>
      <c r="M837" s="39" t="n">
        <v>15</v>
      </c>
      <c r="N837" s="39" t="n">
        <v>37</v>
      </c>
      <c r="O837" s="39" t="n">
        <v>36</v>
      </c>
      <c r="P837" s="39" t="n">
        <v>466</v>
      </c>
      <c r="Q837" s="39" t="n">
        <v>1</v>
      </c>
      <c r="R837" s="39" t="s">
        <v>1</v>
      </c>
      <c r="S837" s="39" t="s">
        <v>2</v>
      </c>
      <c r="U837" s="116"/>
    </row>
    <row r="838" customFormat="false" ht="15" hidden="false" customHeight="false" outlineLevel="0" collapsed="false">
      <c r="C838" s="48" t="n">
        <f aca="false">IF(F838=F837,C837,IF(F838=(F837+10),C837,(C837+10)))</f>
        <v>1610</v>
      </c>
      <c r="D838" s="38" t="s">
        <v>364</v>
      </c>
      <c r="E838" s="50" t="n">
        <f aca="false">IF(C837=C838,IF(AND(I838&lt;&gt;"M",I838&lt;&gt;"m-up"),E837+10,E837),10)</f>
        <v>10</v>
      </c>
      <c r="F838" s="39" t="n">
        <f aca="false">O838+(N838*60)+(M838*3600)</f>
        <v>56256</v>
      </c>
      <c r="G838" s="39" t="str">
        <f aca="false">CONCATENATE(J838,K838,L838)</f>
        <v>20171129</v>
      </c>
      <c r="H838" s="39" t="n">
        <v>0</v>
      </c>
      <c r="I838" s="78" t="s">
        <v>21</v>
      </c>
      <c r="J838" s="39" t="n">
        <v>2017</v>
      </c>
      <c r="K838" s="39" t="n">
        <v>11</v>
      </c>
      <c r="L838" s="39" t="n">
        <v>29</v>
      </c>
      <c r="M838" s="39" t="n">
        <v>15</v>
      </c>
      <c r="N838" s="39" t="n">
        <v>37</v>
      </c>
      <c r="O838" s="39" t="n">
        <v>36</v>
      </c>
      <c r="P838" s="39" t="n">
        <v>481</v>
      </c>
      <c r="Q838" s="39" t="n">
        <v>1</v>
      </c>
      <c r="R838" s="39" t="s">
        <v>1</v>
      </c>
      <c r="S838" s="39" t="s">
        <v>2</v>
      </c>
      <c r="U838" s="116"/>
    </row>
    <row r="839" customFormat="false" ht="15" hidden="false" customHeight="false" outlineLevel="0" collapsed="false">
      <c r="C839" s="48" t="n">
        <f aca="false">IF(F839=F838,C838,IF(F839=(F838+10),C838,(C838+10)))</f>
        <v>1610</v>
      </c>
      <c r="D839" s="38" t="s">
        <v>364</v>
      </c>
      <c r="E839" s="50" t="n">
        <f aca="false">IF(C838=C839,IF(AND(I839&lt;&gt;"M",I839&lt;&gt;"m-up"),E838+10,E838),10)</f>
        <v>10</v>
      </c>
      <c r="F839" s="39" t="n">
        <f aca="false">O839+(N839*60)+(M839*3600)</f>
        <v>56256</v>
      </c>
      <c r="G839" s="39" t="str">
        <f aca="false">CONCATENATE(J839,K839,L839)</f>
        <v>20171129</v>
      </c>
      <c r="H839" s="39" t="n">
        <v>0</v>
      </c>
      <c r="I839" s="78" t="s">
        <v>21</v>
      </c>
      <c r="J839" s="39" t="n">
        <v>2017</v>
      </c>
      <c r="K839" s="39" t="n">
        <v>11</v>
      </c>
      <c r="L839" s="39" t="n">
        <v>29</v>
      </c>
      <c r="M839" s="39" t="n">
        <v>15</v>
      </c>
      <c r="N839" s="39" t="n">
        <v>37</v>
      </c>
      <c r="O839" s="39" t="n">
        <v>36</v>
      </c>
      <c r="P839" s="39" t="n">
        <v>506</v>
      </c>
      <c r="Q839" s="39" t="n">
        <v>1</v>
      </c>
      <c r="R839" s="39" t="s">
        <v>1</v>
      </c>
      <c r="S839" s="39" t="s">
        <v>2</v>
      </c>
      <c r="U839" s="116"/>
    </row>
    <row r="840" customFormat="false" ht="15" hidden="false" customHeight="false" outlineLevel="0" collapsed="false">
      <c r="C840" s="48" t="n">
        <f aca="false">IF(F840=F839,C839,IF(F840=(F839+10),C839,(C839+10)))</f>
        <v>1610</v>
      </c>
      <c r="D840" s="38" t="s">
        <v>364</v>
      </c>
      <c r="E840" s="50" t="n">
        <f aca="false">IF(C839=C840,IF(AND(I840&lt;&gt;"M",I840&lt;&gt;"m-up"),E839+10,E839),10)</f>
        <v>10</v>
      </c>
      <c r="F840" s="39" t="n">
        <f aca="false">O840+(N840*60)+(M840*3600)</f>
        <v>56256</v>
      </c>
      <c r="G840" s="39" t="str">
        <f aca="false">CONCATENATE(J840,K840,L840)</f>
        <v>20171129</v>
      </c>
      <c r="H840" s="39" t="n">
        <v>0</v>
      </c>
      <c r="I840" s="78" t="s">
        <v>21</v>
      </c>
      <c r="J840" s="39" t="n">
        <v>2017</v>
      </c>
      <c r="K840" s="39" t="n">
        <v>11</v>
      </c>
      <c r="L840" s="39" t="n">
        <v>29</v>
      </c>
      <c r="M840" s="39" t="n">
        <v>15</v>
      </c>
      <c r="N840" s="39" t="n">
        <v>37</v>
      </c>
      <c r="O840" s="39" t="n">
        <v>36</v>
      </c>
      <c r="P840" s="39" t="n">
        <v>518</v>
      </c>
      <c r="Q840" s="39" t="n">
        <v>1</v>
      </c>
      <c r="R840" s="39" t="s">
        <v>1</v>
      </c>
      <c r="S840" s="39" t="s">
        <v>2</v>
      </c>
      <c r="U840" s="116"/>
    </row>
    <row r="841" customFormat="false" ht="15" hidden="false" customHeight="false" outlineLevel="0" collapsed="false">
      <c r="C841" s="48" t="n">
        <f aca="false">IF(F841=F840,C840,IF(F841=(F840+10),C840,(C840+10)))</f>
        <v>1610</v>
      </c>
      <c r="D841" s="38" t="s">
        <v>364</v>
      </c>
      <c r="E841" s="50" t="n">
        <f aca="false">IF(C840=C841,IF(AND(I841&lt;&gt;"M",I841&lt;&gt;"m-up"),E840+10,E840),10)</f>
        <v>10</v>
      </c>
      <c r="F841" s="39" t="n">
        <f aca="false">O841+(N841*60)+(M841*3600)</f>
        <v>56256</v>
      </c>
      <c r="G841" s="39" t="str">
        <f aca="false">CONCATENATE(J841,K841,L841)</f>
        <v>20171129</v>
      </c>
      <c r="H841" s="39" t="n">
        <v>0</v>
      </c>
      <c r="I841" s="78" t="s">
        <v>21</v>
      </c>
      <c r="J841" s="39" t="n">
        <v>2017</v>
      </c>
      <c r="K841" s="39" t="n">
        <v>11</v>
      </c>
      <c r="L841" s="39" t="n">
        <v>29</v>
      </c>
      <c r="M841" s="39" t="n">
        <v>15</v>
      </c>
      <c r="N841" s="39" t="n">
        <v>37</v>
      </c>
      <c r="O841" s="39" t="n">
        <v>36</v>
      </c>
      <c r="P841" s="39" t="n">
        <v>524</v>
      </c>
      <c r="Q841" s="39" t="n">
        <v>1</v>
      </c>
      <c r="R841" s="39" t="s">
        <v>1</v>
      </c>
      <c r="S841" s="39" t="s">
        <v>2</v>
      </c>
      <c r="U841" s="116"/>
    </row>
    <row r="842" customFormat="false" ht="15" hidden="false" customHeight="false" outlineLevel="0" collapsed="false">
      <c r="C842" s="48" t="n">
        <f aca="false">IF(F842=F841,C841,IF(F842=(F841+10),C841,(C841+10)))</f>
        <v>1610</v>
      </c>
      <c r="D842" s="38" t="s">
        <v>364</v>
      </c>
      <c r="E842" s="50" t="n">
        <f aca="false">IF(C841=C842,IF(AND(I842&lt;&gt;"M",I842&lt;&gt;"m-up"),E841+10,E841),10)</f>
        <v>10</v>
      </c>
      <c r="F842" s="39" t="n">
        <f aca="false">O842+(N842*60)+(M842*3600)</f>
        <v>56256</v>
      </c>
      <c r="G842" s="39" t="str">
        <f aca="false">CONCATENATE(J842,K842,L842)</f>
        <v>20171129</v>
      </c>
      <c r="H842" s="39" t="n">
        <v>0</v>
      </c>
      <c r="I842" s="78" t="s">
        <v>21</v>
      </c>
      <c r="J842" s="39" t="n">
        <v>2017</v>
      </c>
      <c r="K842" s="39" t="n">
        <v>11</v>
      </c>
      <c r="L842" s="39" t="n">
        <v>29</v>
      </c>
      <c r="M842" s="39" t="n">
        <v>15</v>
      </c>
      <c r="N842" s="39" t="n">
        <v>37</v>
      </c>
      <c r="O842" s="39" t="n">
        <v>36</v>
      </c>
      <c r="P842" s="39" t="n">
        <v>531</v>
      </c>
      <c r="Q842" s="39" t="n">
        <v>1</v>
      </c>
      <c r="R842" s="39" t="s">
        <v>1</v>
      </c>
      <c r="S842" s="39" t="s">
        <v>2</v>
      </c>
      <c r="U842" s="116"/>
    </row>
    <row r="843" customFormat="false" ht="15" hidden="false" customHeight="false" outlineLevel="0" collapsed="false">
      <c r="C843" s="48" t="n">
        <f aca="false">IF(F843=F842,C842,IF(F843=(F842+10),C842,(C842+10)))</f>
        <v>1610</v>
      </c>
      <c r="D843" s="38" t="s">
        <v>364</v>
      </c>
      <c r="E843" s="50" t="n">
        <f aca="false">IF(C842=C843,IF(AND(I843&lt;&gt;"M",I843&lt;&gt;"m-up"),E842+10,E842),10)</f>
        <v>10</v>
      </c>
      <c r="F843" s="39" t="n">
        <f aca="false">O843+(N843*60)+(M843*3600)</f>
        <v>56256</v>
      </c>
      <c r="G843" s="39" t="str">
        <f aca="false">CONCATENATE(J843,K843,L843)</f>
        <v>20171129</v>
      </c>
      <c r="H843" s="39" t="n">
        <v>0</v>
      </c>
      <c r="I843" s="78" t="s">
        <v>21</v>
      </c>
      <c r="J843" s="39" t="n">
        <v>2017</v>
      </c>
      <c r="K843" s="39" t="n">
        <v>11</v>
      </c>
      <c r="L843" s="39" t="n">
        <v>29</v>
      </c>
      <c r="M843" s="39" t="n">
        <v>15</v>
      </c>
      <c r="N843" s="39" t="n">
        <v>37</v>
      </c>
      <c r="O843" s="39" t="n">
        <v>36</v>
      </c>
      <c r="P843" s="39" t="n">
        <v>583</v>
      </c>
      <c r="Q843" s="39" t="n">
        <v>1</v>
      </c>
      <c r="R843" s="39" t="s">
        <v>1</v>
      </c>
      <c r="S843" s="39" t="s">
        <v>2</v>
      </c>
      <c r="U843" s="116"/>
    </row>
    <row r="844" customFormat="false" ht="15" hidden="false" customHeight="false" outlineLevel="0" collapsed="false">
      <c r="C844" s="48" t="n">
        <f aca="false">IF(F844=F843,C843,IF(F844=(F843+10),C843,(C843+10)))</f>
        <v>1610</v>
      </c>
      <c r="D844" s="38" t="s">
        <v>364</v>
      </c>
      <c r="E844" s="50" t="n">
        <f aca="false">IF(C843=C844,IF(AND(I844&lt;&gt;"M",I844&lt;&gt;"m-up"),E843+10,E843),10)</f>
        <v>10</v>
      </c>
      <c r="F844" s="39" t="n">
        <f aca="false">O844+(N844*60)+(M844*3600)</f>
        <v>56256</v>
      </c>
      <c r="G844" s="39" t="str">
        <f aca="false">CONCATENATE(J844,K844,L844)</f>
        <v>20171129</v>
      </c>
      <c r="H844" s="39" t="n">
        <v>0</v>
      </c>
      <c r="I844" s="78" t="s">
        <v>21</v>
      </c>
      <c r="J844" s="39" t="n">
        <v>2017</v>
      </c>
      <c r="K844" s="39" t="n">
        <v>11</v>
      </c>
      <c r="L844" s="39" t="n">
        <v>29</v>
      </c>
      <c r="M844" s="39" t="n">
        <v>15</v>
      </c>
      <c r="N844" s="39" t="n">
        <v>37</v>
      </c>
      <c r="O844" s="39" t="n">
        <v>36</v>
      </c>
      <c r="P844" s="39" t="n">
        <v>603</v>
      </c>
      <c r="Q844" s="39" t="n">
        <v>1</v>
      </c>
      <c r="R844" s="39" t="s">
        <v>1</v>
      </c>
      <c r="S844" s="39" t="s">
        <v>2</v>
      </c>
      <c r="U844" s="116"/>
    </row>
    <row r="845" customFormat="false" ht="15" hidden="false" customHeight="false" outlineLevel="0" collapsed="false">
      <c r="C845" s="48" t="n">
        <f aca="false">IF(F845=F844,C844,IF(F845=(F844+10),C844,(C844+10)))</f>
        <v>1610</v>
      </c>
      <c r="D845" s="38" t="s">
        <v>364</v>
      </c>
      <c r="E845" s="50" t="n">
        <f aca="false">IF(C844=C845,IF(AND(I845&lt;&gt;"M",I845&lt;&gt;"m-up"),E844+10,E844),10)</f>
        <v>10</v>
      </c>
      <c r="F845" s="39" t="n">
        <f aca="false">O845+(N845*60)+(M845*3600)</f>
        <v>56256</v>
      </c>
      <c r="G845" s="39" t="str">
        <f aca="false">CONCATENATE(J845,K845,L845)</f>
        <v>20171129</v>
      </c>
      <c r="H845" s="39" t="n">
        <v>0</v>
      </c>
      <c r="I845" s="78" t="s">
        <v>21</v>
      </c>
      <c r="J845" s="39" t="n">
        <v>2017</v>
      </c>
      <c r="K845" s="39" t="n">
        <v>11</v>
      </c>
      <c r="L845" s="39" t="n">
        <v>29</v>
      </c>
      <c r="M845" s="39" t="n">
        <v>15</v>
      </c>
      <c r="N845" s="39" t="n">
        <v>37</v>
      </c>
      <c r="O845" s="39" t="n">
        <v>36</v>
      </c>
      <c r="P845" s="39" t="n">
        <v>861</v>
      </c>
      <c r="Q845" s="39" t="n">
        <v>1</v>
      </c>
      <c r="R845" s="39" t="s">
        <v>1</v>
      </c>
      <c r="S845" s="39" t="s">
        <v>2</v>
      </c>
      <c r="U845" s="116"/>
    </row>
    <row r="846" customFormat="false" ht="15" hidden="false" customHeight="false" outlineLevel="0" collapsed="false">
      <c r="C846" s="48" t="n">
        <f aca="false">IF(F846=F845,C845,IF(F846=(F845+10),C845,(C845+10)))</f>
        <v>1610</v>
      </c>
      <c r="D846" s="38" t="s">
        <v>364</v>
      </c>
      <c r="E846" s="50" t="n">
        <f aca="false">IF(C845=C846,IF(AND(I846&lt;&gt;"M",I846&lt;&gt;"m-up"),E845+10,E845),10)</f>
        <v>10</v>
      </c>
      <c r="F846" s="39" t="n">
        <f aca="false">O846+(N846*60)+(M846*3600)</f>
        <v>56256</v>
      </c>
      <c r="G846" s="39" t="str">
        <f aca="false">CONCATENATE(J846,K846,L846)</f>
        <v>20171129</v>
      </c>
      <c r="H846" s="39" t="n">
        <v>0</v>
      </c>
      <c r="I846" s="78" t="s">
        <v>21</v>
      </c>
      <c r="J846" s="39" t="n">
        <v>2017</v>
      </c>
      <c r="K846" s="39" t="n">
        <v>11</v>
      </c>
      <c r="L846" s="39" t="n">
        <v>29</v>
      </c>
      <c r="M846" s="39" t="n">
        <v>15</v>
      </c>
      <c r="N846" s="39" t="n">
        <v>37</v>
      </c>
      <c r="O846" s="39" t="n">
        <v>36</v>
      </c>
      <c r="P846" s="39" t="n">
        <v>935</v>
      </c>
      <c r="Q846" s="39" t="n">
        <v>1</v>
      </c>
      <c r="R846" s="39" t="s">
        <v>1</v>
      </c>
      <c r="S846" s="39" t="s">
        <v>2</v>
      </c>
      <c r="U846" s="116"/>
    </row>
    <row r="847" customFormat="false" ht="15" hidden="false" customHeight="false" outlineLevel="0" collapsed="false">
      <c r="C847" s="48" t="n">
        <f aca="false">IF(F847=F846,C846,IF(F847=(F846+10),C846,(C846+10)))</f>
        <v>1610</v>
      </c>
      <c r="D847" s="38" t="s">
        <v>364</v>
      </c>
      <c r="E847" s="50" t="n">
        <f aca="false">IF(C846=C847,IF(AND(I847&lt;&gt;"M",I847&lt;&gt;"m-up"),E846+10,E846),10)</f>
        <v>10</v>
      </c>
      <c r="F847" s="39" t="n">
        <f aca="false">O847+(N847*60)+(M847*3600)</f>
        <v>56256</v>
      </c>
      <c r="G847" s="39" t="str">
        <f aca="false">CONCATENATE(J847,K847,L847)</f>
        <v>20171129</v>
      </c>
      <c r="H847" s="39" t="n">
        <v>0</v>
      </c>
      <c r="I847" s="78" t="s">
        <v>21</v>
      </c>
      <c r="J847" s="39" t="n">
        <v>2017</v>
      </c>
      <c r="K847" s="39" t="n">
        <v>11</v>
      </c>
      <c r="L847" s="39" t="n">
        <v>29</v>
      </c>
      <c r="M847" s="39" t="n">
        <v>15</v>
      </c>
      <c r="N847" s="39" t="n">
        <v>37</v>
      </c>
      <c r="O847" s="39" t="n">
        <v>36</v>
      </c>
      <c r="P847" s="39" t="n">
        <v>963</v>
      </c>
      <c r="Q847" s="39" t="n">
        <v>1</v>
      </c>
      <c r="R847" s="39" t="s">
        <v>1</v>
      </c>
      <c r="S847" s="39" t="s">
        <v>2</v>
      </c>
      <c r="U847" s="116"/>
    </row>
    <row r="848" customFormat="false" ht="15" hidden="false" customHeight="false" outlineLevel="0" collapsed="false">
      <c r="C848" s="48" t="n">
        <f aca="false">IF(F848=F847,C847,IF(F848=(F847+10),C847,(C847+10)))</f>
        <v>1620</v>
      </c>
      <c r="D848" s="38" t="s">
        <v>364</v>
      </c>
      <c r="E848" s="50" t="n">
        <f aca="false">IF(C847=C848,IF(AND(I848&lt;&gt;"M",I848&lt;&gt;"m-up"),E847+10,E847),10)</f>
        <v>10</v>
      </c>
      <c r="F848" s="39" t="n">
        <f aca="false">O848+(N848*60)+(M848*3600)</f>
        <v>56257</v>
      </c>
      <c r="G848" s="39" t="str">
        <f aca="false">CONCATENATE(J848,K848,L848)</f>
        <v>20171129</v>
      </c>
      <c r="H848" s="39" t="n">
        <v>10</v>
      </c>
      <c r="I848" s="39" t="s">
        <v>23</v>
      </c>
      <c r="J848" s="39" t="n">
        <v>2017</v>
      </c>
      <c r="K848" s="39" t="n">
        <v>11</v>
      </c>
      <c r="L848" s="39" t="n">
        <v>29</v>
      </c>
      <c r="M848" s="39" t="n">
        <v>15</v>
      </c>
      <c r="N848" s="39" t="n">
        <v>37</v>
      </c>
      <c r="O848" s="39" t="n">
        <v>37</v>
      </c>
      <c r="P848" s="39" t="n">
        <v>36</v>
      </c>
      <c r="Q848" s="39" t="n">
        <v>1</v>
      </c>
      <c r="R848" s="39" t="s">
        <v>1</v>
      </c>
      <c r="S848" s="39" t="s">
        <v>2</v>
      </c>
    </row>
    <row r="849" customFormat="false" ht="15" hidden="false" customHeight="false" outlineLevel="0" collapsed="false">
      <c r="C849" s="48" t="n">
        <f aca="false">IF(F849=F848,C848,IF(F849=(F848+10),C848,(C848+10)))</f>
        <v>1620</v>
      </c>
      <c r="D849" s="38" t="s">
        <v>364</v>
      </c>
      <c r="E849" s="50" t="n">
        <f aca="false">IF(C848=C849,IF(AND(I849&lt;&gt;"M",I849&lt;&gt;"m-up"),E848+10,E848),10)</f>
        <v>20</v>
      </c>
      <c r="F849" s="39" t="n">
        <f aca="false">O849+(N849*60)+(M849*3600)</f>
        <v>56257</v>
      </c>
      <c r="G849" s="39" t="str">
        <f aca="false">CONCATENATE(J849,K849,L849)</f>
        <v>20171129</v>
      </c>
      <c r="H849" s="39" t="n">
        <v>15</v>
      </c>
      <c r="I849" s="39" t="s">
        <v>23</v>
      </c>
      <c r="J849" s="39" t="n">
        <v>2017</v>
      </c>
      <c r="K849" s="39" t="n">
        <v>11</v>
      </c>
      <c r="L849" s="39" t="n">
        <v>29</v>
      </c>
      <c r="M849" s="39" t="n">
        <v>15</v>
      </c>
      <c r="N849" s="39" t="n">
        <v>37</v>
      </c>
      <c r="O849" s="39" t="n">
        <v>37</v>
      </c>
      <c r="P849" s="39" t="n">
        <v>120</v>
      </c>
      <c r="Q849" s="39" t="n">
        <v>1</v>
      </c>
      <c r="R849" s="39" t="s">
        <v>1</v>
      </c>
      <c r="S849" s="39" t="s">
        <v>2</v>
      </c>
    </row>
    <row r="850" customFormat="false" ht="15" hidden="false" customHeight="false" outlineLevel="0" collapsed="false">
      <c r="C850" s="48" t="n">
        <f aca="false">IF(F850=F849,C849,IF(F850=(F849+10),C849,(C849+10)))</f>
        <v>1620</v>
      </c>
      <c r="D850" s="38" t="s">
        <v>364</v>
      </c>
      <c r="E850" s="50" t="n">
        <f aca="false">IF(C849=C850,IF(AND(I850&lt;&gt;"M",I850&lt;&gt;"m-up"),E849+10,E849),10)</f>
        <v>30</v>
      </c>
      <c r="F850" s="39" t="n">
        <f aca="false">O850+(N850*60)+(M850*3600)</f>
        <v>56257</v>
      </c>
      <c r="G850" s="39" t="str">
        <f aca="false">CONCATENATE(J850,K850,L850)</f>
        <v>20171129</v>
      </c>
      <c r="H850" s="39" t="n">
        <v>3</v>
      </c>
      <c r="I850" s="39" t="s">
        <v>23</v>
      </c>
      <c r="J850" s="39" t="n">
        <v>2017</v>
      </c>
      <c r="K850" s="39" t="n">
        <v>11</v>
      </c>
      <c r="L850" s="39" t="n">
        <v>29</v>
      </c>
      <c r="M850" s="39" t="n">
        <v>15</v>
      </c>
      <c r="N850" s="39" t="n">
        <v>37</v>
      </c>
      <c r="O850" s="39" t="n">
        <v>37</v>
      </c>
      <c r="P850" s="39" t="n">
        <v>179</v>
      </c>
      <c r="Q850" s="39" t="n">
        <v>1</v>
      </c>
      <c r="R850" s="39" t="s">
        <v>1</v>
      </c>
      <c r="S850" s="39" t="s">
        <v>2</v>
      </c>
    </row>
    <row r="851" customFormat="false" ht="15" hidden="false" customHeight="false" outlineLevel="0" collapsed="false">
      <c r="C851" s="48" t="n">
        <f aca="false">IF(F851=F850,C850,IF(F851=(F850+10),C850,(C850+10)))</f>
        <v>1620</v>
      </c>
      <c r="D851" s="38" t="s">
        <v>364</v>
      </c>
      <c r="E851" s="50" t="n">
        <f aca="false">IF(C850=C851,IF(AND(I851&lt;&gt;"M",I851&lt;&gt;"m-up"),E850+10,E850),10)</f>
        <v>40</v>
      </c>
      <c r="F851" s="39" t="n">
        <f aca="false">O851+(N851*60)+(M851*3600)</f>
        <v>56257</v>
      </c>
      <c r="G851" s="39" t="str">
        <f aca="false">CONCATENATE(J851,K851,L851)</f>
        <v>20171129</v>
      </c>
      <c r="H851" s="39" t="n">
        <v>97</v>
      </c>
      <c r="I851" s="39" t="s">
        <v>23</v>
      </c>
      <c r="J851" s="39" t="n">
        <v>2017</v>
      </c>
      <c r="K851" s="39" t="n">
        <v>11</v>
      </c>
      <c r="L851" s="39" t="n">
        <v>29</v>
      </c>
      <c r="M851" s="39" t="n">
        <v>15</v>
      </c>
      <c r="N851" s="39" t="n">
        <v>37</v>
      </c>
      <c r="O851" s="39" t="n">
        <v>37</v>
      </c>
      <c r="P851" s="39" t="n">
        <v>207</v>
      </c>
      <c r="Q851" s="39" t="n">
        <v>1</v>
      </c>
      <c r="R851" s="39" t="s">
        <v>1</v>
      </c>
      <c r="S851" s="39" t="s">
        <v>2</v>
      </c>
    </row>
    <row r="852" customFormat="false" ht="15" hidden="false" customHeight="false" outlineLevel="0" collapsed="false">
      <c r="A852" s="68"/>
      <c r="B852" s="68"/>
      <c r="C852" s="48" t="n">
        <f aca="false">IF(F852=F851,C851,IF(F852=(F851+10),C851,(C851+10)))</f>
        <v>1630</v>
      </c>
      <c r="D852" s="69" t="s">
        <v>365</v>
      </c>
      <c r="E852" s="50" t="n">
        <f aca="false">IF(C851=C852,IF(AND(I852&lt;&gt;"M",I852&lt;&gt;"m-up"),E851+10,E851),10)</f>
        <v>10</v>
      </c>
      <c r="F852" s="70" t="n">
        <f aca="false">O852+(N852*60)+(M852*3600)</f>
        <v>56663</v>
      </c>
      <c r="G852" s="70" t="str">
        <f aca="false">CONCATENATE(J852,K852,L852)</f>
        <v>20171129</v>
      </c>
      <c r="H852" s="70" t="n">
        <v>762</v>
      </c>
      <c r="I852" s="70" t="s">
        <v>230</v>
      </c>
      <c r="J852" s="70" t="n">
        <v>2017</v>
      </c>
      <c r="K852" s="70" t="n">
        <v>11</v>
      </c>
      <c r="L852" s="70" t="n">
        <v>29</v>
      </c>
      <c r="M852" s="70" t="n">
        <v>15</v>
      </c>
      <c r="N852" s="70" t="n">
        <v>44</v>
      </c>
      <c r="O852" s="70" t="n">
        <v>23</v>
      </c>
      <c r="P852" s="70" t="n">
        <v>448</v>
      </c>
      <c r="Q852" s="70" t="n">
        <v>1</v>
      </c>
      <c r="R852" s="70" t="s">
        <v>1</v>
      </c>
      <c r="S852" s="70" t="s">
        <v>2</v>
      </c>
      <c r="T852" s="70"/>
      <c r="U852" s="81" t="s">
        <v>366</v>
      </c>
      <c r="V852" s="81" t="s">
        <v>367</v>
      </c>
      <c r="W852" s="83" t="n">
        <v>-26.0532</v>
      </c>
      <c r="X852" s="83" t="n">
        <v>27.8503</v>
      </c>
      <c r="Y852" s="81" t="n">
        <v>54</v>
      </c>
      <c r="WH852" s="71"/>
      <c r="WI852" s="71"/>
      <c r="WJ852" s="71"/>
      <c r="WK852" s="71"/>
      <c r="WL852" s="71"/>
      <c r="WM852" s="71"/>
      <c r="WN852" s="71"/>
      <c r="WO852" s="71"/>
      <c r="WP852" s="71"/>
      <c r="WQ852" s="71"/>
      <c r="WR852" s="71"/>
      <c r="WS852" s="71"/>
      <c r="WT852" s="71"/>
      <c r="WU852" s="71"/>
      <c r="WV852" s="71"/>
      <c r="WW852" s="71"/>
      <c r="WX852" s="71"/>
      <c r="WY852" s="71"/>
      <c r="WZ852" s="71"/>
      <c r="XA852" s="71"/>
      <c r="XB852" s="71"/>
      <c r="XC852" s="71"/>
      <c r="XD852" s="71"/>
      <c r="XE852" s="71"/>
      <c r="XF852" s="71"/>
      <c r="XG852" s="71"/>
      <c r="XH852" s="71"/>
      <c r="XI852" s="71"/>
      <c r="XJ852" s="71"/>
      <c r="XK852" s="71"/>
      <c r="XL852" s="71"/>
      <c r="XM852" s="71"/>
      <c r="XN852" s="71"/>
      <c r="XO852" s="71"/>
      <c r="XP852" s="71"/>
      <c r="XQ852" s="71"/>
      <c r="XR852" s="71"/>
      <c r="XS852" s="71"/>
      <c r="XT852" s="71"/>
      <c r="XU852" s="71"/>
      <c r="XV852" s="71"/>
      <c r="XW852" s="71"/>
      <c r="XX852" s="71"/>
      <c r="XY852" s="71"/>
      <c r="XZ852" s="71"/>
      <c r="YA852" s="71"/>
      <c r="YB852" s="71"/>
      <c r="YC852" s="71"/>
      <c r="YD852" s="71"/>
      <c r="YE852" s="71"/>
      <c r="YF852" s="71"/>
      <c r="YG852" s="71"/>
      <c r="YH852" s="71"/>
      <c r="YI852" s="71"/>
      <c r="YJ852" s="71"/>
      <c r="YK852" s="71"/>
      <c r="YL852" s="71"/>
      <c r="YM852" s="71"/>
      <c r="YN852" s="71"/>
      <c r="YO852" s="71"/>
      <c r="YP852" s="71"/>
      <c r="YQ852" s="71"/>
      <c r="YR852" s="71"/>
      <c r="YS852" s="71"/>
      <c r="YT852" s="71"/>
      <c r="YU852" s="71"/>
      <c r="YV852" s="71"/>
      <c r="YW852" s="71"/>
      <c r="YX852" s="71"/>
      <c r="YY852" s="71"/>
      <c r="YZ852" s="71"/>
      <c r="ZA852" s="71"/>
      <c r="ZB852" s="71"/>
      <c r="ZC852" s="71"/>
      <c r="ZD852" s="71"/>
      <c r="ZE852" s="71"/>
      <c r="ZF852" s="71"/>
      <c r="ZG852" s="71"/>
      <c r="ZH852" s="71"/>
      <c r="ZI852" s="71"/>
      <c r="ZJ852" s="71"/>
      <c r="ZK852" s="71"/>
      <c r="ZL852" s="71"/>
      <c r="ZM852" s="71"/>
      <c r="ZN852" s="71"/>
      <c r="ZO852" s="71"/>
      <c r="ZP852" s="71"/>
      <c r="ZQ852" s="71"/>
      <c r="ZR852" s="71"/>
      <c r="ZS852" s="71"/>
      <c r="ZT852" s="71"/>
      <c r="ZU852" s="71"/>
      <c r="ZV852" s="71"/>
      <c r="ZW852" s="71"/>
      <c r="ZX852" s="71"/>
      <c r="ZY852" s="71"/>
      <c r="ZZ852" s="71"/>
      <c r="AAA852" s="71"/>
      <c r="AAB852" s="71"/>
      <c r="AAC852" s="71"/>
      <c r="AAD852" s="71"/>
      <c r="AAE852" s="71"/>
      <c r="AAF852" s="71"/>
      <c r="AAG852" s="71"/>
      <c r="AAH852" s="71"/>
      <c r="AAI852" s="71"/>
      <c r="AAJ852" s="71"/>
      <c r="AAK852" s="71"/>
      <c r="AAL852" s="71"/>
      <c r="AAM852" s="71"/>
      <c r="AAN852" s="71"/>
      <c r="AAO852" s="71"/>
      <c r="AAP852" s="71"/>
      <c r="AAQ852" s="71"/>
      <c r="AAR852" s="71"/>
      <c r="AAS852" s="71"/>
      <c r="AAT852" s="71"/>
      <c r="AAU852" s="71"/>
      <c r="AAV852" s="71"/>
      <c r="AAW852" s="71"/>
      <c r="AAX852" s="71"/>
      <c r="AAY852" s="71"/>
      <c r="AAZ852" s="71"/>
      <c r="ABA852" s="71"/>
      <c r="ABB852" s="71"/>
      <c r="ABC852" s="71"/>
      <c r="ABD852" s="71"/>
      <c r="ABE852" s="71"/>
      <c r="ABF852" s="71"/>
      <c r="ABG852" s="71"/>
      <c r="ABH852" s="71"/>
      <c r="ABI852" s="71"/>
      <c r="ABJ852" s="71"/>
      <c r="ABK852" s="71"/>
      <c r="ABL852" s="71"/>
      <c r="ABM852" s="71"/>
      <c r="ABN852" s="71"/>
      <c r="ABO852" s="71"/>
      <c r="ABP852" s="71"/>
      <c r="ABQ852" s="71"/>
      <c r="ABR852" s="71"/>
      <c r="ABS852" s="71"/>
      <c r="ABT852" s="71"/>
      <c r="ABU852" s="71"/>
      <c r="ABV852" s="71"/>
      <c r="ABW852" s="71"/>
      <c r="ABX852" s="71"/>
      <c r="ABY852" s="71"/>
      <c r="ABZ852" s="71"/>
      <c r="ACA852" s="71"/>
      <c r="ACB852" s="71"/>
      <c r="ACC852" s="71"/>
      <c r="ACD852" s="71"/>
      <c r="ACE852" s="71"/>
      <c r="ACF852" s="71"/>
      <c r="ACG852" s="71"/>
      <c r="ACH852" s="71"/>
      <c r="ACI852" s="71"/>
      <c r="ACJ852" s="71"/>
      <c r="ACK852" s="71"/>
      <c r="ACL852" s="71"/>
      <c r="ACM852" s="71"/>
      <c r="ACN852" s="71"/>
      <c r="ACO852" s="71"/>
      <c r="ACP852" s="71"/>
      <c r="ACQ852" s="71"/>
      <c r="ACR852" s="71"/>
      <c r="ACS852" s="71"/>
      <c r="ACT852" s="71"/>
      <c r="ACU852" s="71"/>
      <c r="ACV852" s="71"/>
      <c r="ACW852" s="71"/>
      <c r="ACX852" s="71"/>
      <c r="ACY852" s="71"/>
      <c r="ACZ852" s="71"/>
      <c r="ADA852" s="71"/>
      <c r="ADB852" s="71"/>
      <c r="ADC852" s="71"/>
      <c r="ADD852" s="71"/>
      <c r="ADE852" s="71"/>
      <c r="ADF852" s="71"/>
      <c r="ADG852" s="71"/>
      <c r="ADH852" s="71"/>
      <c r="ADI852" s="71"/>
      <c r="ADJ852" s="71"/>
      <c r="ADK852" s="71"/>
      <c r="ADL852" s="71"/>
      <c r="ADM852" s="71"/>
      <c r="ADN852" s="71"/>
      <c r="ADO852" s="71"/>
      <c r="ADP852" s="71"/>
      <c r="ADQ852" s="71"/>
      <c r="ADR852" s="71"/>
      <c r="ADS852" s="71"/>
      <c r="ADT852" s="71"/>
      <c r="ADU852" s="71"/>
      <c r="ADV852" s="71"/>
      <c r="ADW852" s="71"/>
      <c r="ADX852" s="71"/>
      <c r="ADY852" s="71"/>
      <c r="ADZ852" s="71"/>
      <c r="AEA852" s="71"/>
      <c r="AEB852" s="71"/>
      <c r="AEC852" s="71"/>
      <c r="AED852" s="71"/>
      <c r="AEE852" s="71"/>
      <c r="AEF852" s="71"/>
      <c r="AEG852" s="71"/>
      <c r="AEH852" s="71"/>
      <c r="AEI852" s="71"/>
      <c r="AEJ852" s="71"/>
      <c r="AEK852" s="71"/>
      <c r="AEL852" s="71"/>
      <c r="AEM852" s="71"/>
      <c r="AEN852" s="71"/>
      <c r="AEO852" s="71"/>
      <c r="AEP852" s="71"/>
      <c r="AEQ852" s="71"/>
      <c r="AER852" s="71"/>
      <c r="AES852" s="71"/>
      <c r="AET852" s="71"/>
      <c r="AEU852" s="71"/>
      <c r="AEV852" s="71"/>
      <c r="AEW852" s="71"/>
      <c r="AEX852" s="71"/>
      <c r="AEY852" s="71"/>
      <c r="AEZ852" s="71"/>
      <c r="AFA852" s="71"/>
      <c r="AFB852" s="71"/>
      <c r="AFC852" s="71"/>
      <c r="AFD852" s="71"/>
      <c r="AFE852" s="71"/>
      <c r="AFF852" s="71"/>
      <c r="AFG852" s="71"/>
      <c r="AFH852" s="71"/>
      <c r="AFI852" s="71"/>
      <c r="AFJ852" s="71"/>
      <c r="AFK852" s="71"/>
      <c r="AFL852" s="71"/>
      <c r="AFM852" s="71"/>
      <c r="AFN852" s="71"/>
      <c r="AFO852" s="71"/>
      <c r="AFP852" s="71"/>
      <c r="AFQ852" s="71"/>
      <c r="AFR852" s="71"/>
      <c r="AFS852" s="71"/>
      <c r="AFT852" s="71"/>
      <c r="AFU852" s="71"/>
      <c r="AFV852" s="71"/>
      <c r="AFW852" s="71"/>
      <c r="AFX852" s="71"/>
      <c r="AFY852" s="71"/>
      <c r="AFZ852" s="71"/>
      <c r="AGA852" s="71"/>
      <c r="AGB852" s="71"/>
      <c r="AGC852" s="71"/>
      <c r="AGD852" s="71"/>
      <c r="AGE852" s="71"/>
      <c r="AGF852" s="71"/>
      <c r="AGG852" s="71"/>
      <c r="AGH852" s="71"/>
      <c r="AGI852" s="71"/>
      <c r="AGJ852" s="71"/>
      <c r="AGK852" s="71"/>
      <c r="AGL852" s="71"/>
      <c r="AGM852" s="71"/>
      <c r="AGN852" s="71"/>
      <c r="AGO852" s="71"/>
      <c r="AGP852" s="71"/>
      <c r="AGQ852" s="71"/>
      <c r="AGR852" s="71"/>
      <c r="AGS852" s="71"/>
      <c r="AGT852" s="71"/>
      <c r="AGU852" s="71"/>
      <c r="AGV852" s="71"/>
      <c r="AGW852" s="71"/>
      <c r="AGX852" s="71"/>
      <c r="AGY852" s="71"/>
      <c r="AGZ852" s="71"/>
      <c r="AHA852" s="71"/>
      <c r="AHB852" s="71"/>
      <c r="AHC852" s="71"/>
      <c r="AHD852" s="71"/>
      <c r="AHE852" s="71"/>
      <c r="AHF852" s="71"/>
      <c r="AHG852" s="71"/>
      <c r="AHH852" s="71"/>
      <c r="AHI852" s="71"/>
      <c r="AHJ852" s="71"/>
      <c r="AHK852" s="71"/>
      <c r="AHL852" s="71"/>
      <c r="AHM852" s="71"/>
      <c r="AHN852" s="71"/>
      <c r="AHO852" s="71"/>
      <c r="AHP852" s="71"/>
      <c r="AHQ852" s="71"/>
      <c r="AHR852" s="71"/>
      <c r="AHS852" s="71"/>
      <c r="AHT852" s="71"/>
      <c r="AHU852" s="71"/>
      <c r="AHV852" s="71"/>
      <c r="AHW852" s="71"/>
      <c r="AHX852" s="71"/>
      <c r="AHY852" s="71"/>
      <c r="AHZ852" s="71"/>
      <c r="AIA852" s="71"/>
      <c r="AIB852" s="71"/>
      <c r="AIC852" s="71"/>
      <c r="AID852" s="71"/>
      <c r="AIE852" s="71"/>
      <c r="AIF852" s="71"/>
      <c r="AIG852" s="71"/>
      <c r="AIH852" s="71"/>
      <c r="AII852" s="71"/>
      <c r="AIJ852" s="71"/>
      <c r="AIK852" s="71"/>
      <c r="AIL852" s="71"/>
      <c r="AIM852" s="71"/>
      <c r="AIN852" s="71"/>
      <c r="AIO852" s="71"/>
      <c r="AIP852" s="71"/>
      <c r="AIQ852" s="71"/>
      <c r="AIR852" s="71"/>
      <c r="AIS852" s="71"/>
      <c r="AIT852" s="71"/>
      <c r="AIU852" s="71"/>
      <c r="AIV852" s="71"/>
      <c r="AIW852" s="71"/>
      <c r="AIX852" s="71"/>
      <c r="AIY852" s="71"/>
      <c r="AIZ852" s="71"/>
      <c r="AJA852" s="71"/>
      <c r="AJB852" s="71"/>
      <c r="AJC852" s="71"/>
      <c r="AJD852" s="71"/>
      <c r="AJE852" s="71"/>
      <c r="AJF852" s="71"/>
      <c r="AJG852" s="71"/>
      <c r="AJH852" s="71"/>
      <c r="AJI852" s="71"/>
      <c r="AJJ852" s="71"/>
      <c r="AJK852" s="71"/>
      <c r="AJL852" s="71"/>
      <c r="AJM852" s="71"/>
      <c r="AJN852" s="71"/>
      <c r="AJO852" s="71"/>
      <c r="AJP852" s="71"/>
      <c r="AJQ852" s="71"/>
      <c r="AJR852" s="71"/>
      <c r="AJS852" s="71"/>
      <c r="AJT852" s="71"/>
      <c r="AJU852" s="71"/>
      <c r="AJV852" s="71"/>
      <c r="AJW852" s="71"/>
      <c r="AJX852" s="71"/>
      <c r="AJY852" s="71"/>
      <c r="AJZ852" s="71"/>
      <c r="AKA852" s="71"/>
      <c r="AKB852" s="71"/>
      <c r="AKC852" s="71"/>
      <c r="AKD852" s="71"/>
      <c r="AKE852" s="71"/>
      <c r="AKF852" s="71"/>
      <c r="AKG852" s="71"/>
      <c r="AKH852" s="71"/>
      <c r="AKI852" s="71"/>
      <c r="AKJ852" s="71"/>
      <c r="AKK852" s="71"/>
      <c r="AKL852" s="71"/>
      <c r="AKM852" s="71"/>
      <c r="AKN852" s="71"/>
      <c r="AKO852" s="71"/>
      <c r="AKP852" s="71"/>
      <c r="AKQ852" s="71"/>
      <c r="AKR852" s="71"/>
      <c r="AKS852" s="71"/>
      <c r="AKT852" s="71"/>
      <c r="AKU852" s="71"/>
      <c r="AKV852" s="71"/>
      <c r="AKW852" s="71"/>
      <c r="AKX852" s="71"/>
      <c r="AKY852" s="71"/>
      <c r="AKZ852" s="71"/>
      <c r="ALA852" s="71"/>
      <c r="ALB852" s="71"/>
      <c r="ALC852" s="71"/>
      <c r="ALD852" s="71"/>
      <c r="ALE852" s="71"/>
      <c r="ALF852" s="71"/>
      <c r="ALG852" s="71"/>
      <c r="ALH852" s="71"/>
      <c r="ALI852" s="71"/>
      <c r="ALJ852" s="71"/>
      <c r="ALK852" s="71"/>
      <c r="ALL852" s="71"/>
      <c r="ALM852" s="71"/>
      <c r="ALN852" s="71"/>
      <c r="ALO852" s="71"/>
      <c r="ALP852" s="71"/>
      <c r="ALQ852" s="71"/>
      <c r="ALR852" s="71"/>
      <c r="ALS852" s="71"/>
      <c r="ALT852" s="71"/>
      <c r="ALU852" s="71"/>
      <c r="ALV852" s="71"/>
      <c r="ALW852" s="71"/>
      <c r="ALX852" s="71"/>
      <c r="ALY852" s="71"/>
      <c r="ALZ852" s="71"/>
      <c r="AMA852" s="71"/>
      <c r="AMB852" s="71"/>
      <c r="AMC852" s="71"/>
      <c r="AMD852" s="71"/>
      <c r="AME852" s="71"/>
      <c r="AMF852" s="71"/>
      <c r="AMG852" s="71"/>
    </row>
    <row r="853" customFormat="false" ht="15" hidden="false" customHeight="false" outlineLevel="0" collapsed="false">
      <c r="C853" s="48" t="n">
        <f aca="false">IF(F853=F852,C852,IF(F853=(F852+10),C852,(C852+10)))</f>
        <v>1630</v>
      </c>
      <c r="D853" s="38" t="s">
        <v>365</v>
      </c>
      <c r="E853" s="50" t="n">
        <f aca="false">IF(C852=C853,IF(AND(I853&lt;&gt;"M",I853&lt;&gt;"m-up"),E852+10,E852),10)</f>
        <v>10</v>
      </c>
      <c r="F853" s="39" t="n">
        <f aca="false">O853+(N853*60)+(M853*3600)</f>
        <v>56663</v>
      </c>
      <c r="G853" s="39" t="str">
        <f aca="false">CONCATENATE(J853,K853,L853)</f>
        <v>20171129</v>
      </c>
      <c r="H853" s="39" t="n">
        <v>0</v>
      </c>
      <c r="I853" s="39" t="s">
        <v>21</v>
      </c>
      <c r="J853" s="39" t="n">
        <v>2017</v>
      </c>
      <c r="K853" s="39" t="n">
        <v>11</v>
      </c>
      <c r="L853" s="39" t="n">
        <v>29</v>
      </c>
      <c r="M853" s="39" t="n">
        <v>15</v>
      </c>
      <c r="N853" s="39" t="n">
        <v>44</v>
      </c>
      <c r="O853" s="39" t="n">
        <v>23</v>
      </c>
      <c r="P853" s="39" t="n">
        <v>696</v>
      </c>
      <c r="Q853" s="39" t="n">
        <v>1</v>
      </c>
      <c r="R853" s="39" t="s">
        <v>1</v>
      </c>
      <c r="S853" s="39" t="s">
        <v>2</v>
      </c>
    </row>
    <row r="854" customFormat="false" ht="15" hidden="false" customHeight="false" outlineLevel="0" collapsed="false">
      <c r="C854" s="48" t="n">
        <f aca="false">IF(F854=F853,C853,IF(F854=(F853+10),C853,(C853+10)))</f>
        <v>1630</v>
      </c>
      <c r="D854" s="38" t="s">
        <v>365</v>
      </c>
      <c r="E854" s="50" t="n">
        <f aca="false">IF(C853=C854,IF(AND(I854&lt;&gt;"M",I854&lt;&gt;"m-up"),E853+10,E853),10)</f>
        <v>10</v>
      </c>
      <c r="F854" s="39" t="n">
        <f aca="false">O854+(N854*60)+(M854*3600)</f>
        <v>56663</v>
      </c>
      <c r="G854" s="39" t="str">
        <f aca="false">CONCATENATE(J854,K854,L854)</f>
        <v>20171129</v>
      </c>
      <c r="H854" s="39" t="n">
        <v>0</v>
      </c>
      <c r="I854" s="39" t="s">
        <v>21</v>
      </c>
      <c r="J854" s="39" t="n">
        <v>2017</v>
      </c>
      <c r="K854" s="39" t="n">
        <v>11</v>
      </c>
      <c r="L854" s="39" t="n">
        <v>29</v>
      </c>
      <c r="M854" s="39" t="n">
        <v>15</v>
      </c>
      <c r="N854" s="39" t="n">
        <v>44</v>
      </c>
      <c r="O854" s="39" t="n">
        <v>23</v>
      </c>
      <c r="P854" s="39" t="n">
        <v>707</v>
      </c>
      <c r="Q854" s="39" t="n">
        <v>1</v>
      </c>
      <c r="R854" s="39" t="s">
        <v>1</v>
      </c>
      <c r="S854" s="39" t="s">
        <v>2</v>
      </c>
    </row>
    <row r="855" customFormat="false" ht="15" hidden="false" customHeight="false" outlineLevel="0" collapsed="false">
      <c r="C855" s="48" t="n">
        <f aca="false">IF(F855=F854,C854,IF(F855=(F854+10),C854,(C854+10)))</f>
        <v>1630</v>
      </c>
      <c r="D855" s="38" t="s">
        <v>365</v>
      </c>
      <c r="E855" s="50" t="n">
        <f aca="false">IF(C854=C855,IF(AND(I855&lt;&gt;"M",I855&lt;&gt;"m-up"),E854+10,E854),10)</f>
        <v>10</v>
      </c>
      <c r="F855" s="39" t="n">
        <f aca="false">O855+(N855*60)+(M855*3600)</f>
        <v>56663</v>
      </c>
      <c r="G855" s="39" t="str">
        <f aca="false">CONCATENATE(J855,K855,L855)</f>
        <v>20171129</v>
      </c>
      <c r="H855" s="39" t="n">
        <v>0</v>
      </c>
      <c r="I855" s="39" t="s">
        <v>21</v>
      </c>
      <c r="J855" s="39" t="n">
        <v>2017</v>
      </c>
      <c r="K855" s="39" t="n">
        <v>11</v>
      </c>
      <c r="L855" s="39" t="n">
        <v>29</v>
      </c>
      <c r="M855" s="39" t="n">
        <v>15</v>
      </c>
      <c r="N855" s="39" t="n">
        <v>44</v>
      </c>
      <c r="O855" s="39" t="n">
        <v>23</v>
      </c>
      <c r="P855" s="39" t="n">
        <v>719</v>
      </c>
      <c r="Q855" s="39" t="n">
        <v>1</v>
      </c>
      <c r="R855" s="39" t="s">
        <v>1</v>
      </c>
      <c r="S855" s="39" t="s">
        <v>2</v>
      </c>
    </row>
    <row r="856" customFormat="false" ht="15" hidden="false" customHeight="false" outlineLevel="0" collapsed="false">
      <c r="C856" s="48" t="n">
        <f aca="false">IF(F856=F855,C855,IF(F856=(F855+10),C855,(C855+10)))</f>
        <v>1630</v>
      </c>
      <c r="D856" s="38" t="s">
        <v>365</v>
      </c>
      <c r="E856" s="50" t="n">
        <f aca="false">IF(C855=C856,IF(AND(I856&lt;&gt;"M",I856&lt;&gt;"m-up"),E855+10,E855),10)</f>
        <v>10</v>
      </c>
      <c r="F856" s="39" t="n">
        <f aca="false">O856+(N856*60)+(M856*3600)</f>
        <v>56663</v>
      </c>
      <c r="G856" s="39" t="str">
        <f aca="false">CONCATENATE(J856,K856,L856)</f>
        <v>20171129</v>
      </c>
      <c r="H856" s="39" t="n">
        <v>0</v>
      </c>
      <c r="I856" s="39" t="s">
        <v>21</v>
      </c>
      <c r="J856" s="39" t="n">
        <v>2017</v>
      </c>
      <c r="K856" s="39" t="n">
        <v>11</v>
      </c>
      <c r="L856" s="39" t="n">
        <v>29</v>
      </c>
      <c r="M856" s="39" t="n">
        <v>15</v>
      </c>
      <c r="N856" s="39" t="n">
        <v>44</v>
      </c>
      <c r="O856" s="39" t="n">
        <v>23</v>
      </c>
      <c r="P856" s="39" t="n">
        <v>880</v>
      </c>
      <c r="Q856" s="39" t="n">
        <v>1</v>
      </c>
      <c r="R856" s="39" t="s">
        <v>1</v>
      </c>
      <c r="S856" s="39" t="s">
        <v>2</v>
      </c>
    </row>
    <row r="857" customFormat="false" ht="15" hidden="false" customHeight="false" outlineLevel="0" collapsed="false">
      <c r="C857" s="48" t="n">
        <f aca="false">IF(F857=F856,C856,IF(F857=(F856+10),C856,(C856+10)))</f>
        <v>1630</v>
      </c>
      <c r="D857" s="38" t="s">
        <v>365</v>
      </c>
      <c r="E857" s="50" t="n">
        <f aca="false">IF(C856=C857,IF(AND(I857&lt;&gt;"M",I857&lt;&gt;"m-up"),E856+10,E856),10)</f>
        <v>10</v>
      </c>
      <c r="F857" s="39" t="n">
        <f aca="false">O857+(N857*60)+(M857*3600)</f>
        <v>56663</v>
      </c>
      <c r="G857" s="39" t="str">
        <f aca="false">CONCATENATE(J857,K857,L857)</f>
        <v>20171129</v>
      </c>
      <c r="H857" s="39" t="n">
        <v>0</v>
      </c>
      <c r="I857" s="39" t="s">
        <v>21</v>
      </c>
      <c r="J857" s="39" t="n">
        <v>2017</v>
      </c>
      <c r="K857" s="39" t="n">
        <v>11</v>
      </c>
      <c r="L857" s="39" t="n">
        <v>29</v>
      </c>
      <c r="M857" s="39" t="n">
        <v>15</v>
      </c>
      <c r="N857" s="39" t="n">
        <v>44</v>
      </c>
      <c r="O857" s="39" t="n">
        <v>23</v>
      </c>
      <c r="P857" s="39" t="n">
        <v>896</v>
      </c>
      <c r="Q857" s="39" t="n">
        <v>1</v>
      </c>
      <c r="R857" s="39" t="s">
        <v>1</v>
      </c>
      <c r="S857" s="39" t="s">
        <v>2</v>
      </c>
    </row>
    <row r="858" customFormat="false" ht="15" hidden="false" customHeight="false" outlineLevel="0" collapsed="false">
      <c r="C858" s="48" t="n">
        <f aca="false">IF(F858=F857,C857,IF(F858=(F857+10),C857,(C857+10)))</f>
        <v>1630</v>
      </c>
      <c r="D858" s="38" t="s">
        <v>365</v>
      </c>
      <c r="E858" s="50" t="n">
        <f aca="false">IF(C857=C858,IF(AND(I858&lt;&gt;"M",I858&lt;&gt;"m-up"),E857+10,E857),10)</f>
        <v>10</v>
      </c>
      <c r="F858" s="39" t="n">
        <f aca="false">O858+(N858*60)+(M858*3600)</f>
        <v>56663</v>
      </c>
      <c r="G858" s="39" t="str">
        <f aca="false">CONCATENATE(J858,K858,L858)</f>
        <v>20171129</v>
      </c>
      <c r="H858" s="39" t="n">
        <v>0</v>
      </c>
      <c r="I858" s="39" t="s">
        <v>21</v>
      </c>
      <c r="J858" s="39" t="n">
        <v>2017</v>
      </c>
      <c r="K858" s="39" t="n">
        <v>11</v>
      </c>
      <c r="L858" s="39" t="n">
        <v>29</v>
      </c>
      <c r="M858" s="39" t="n">
        <v>15</v>
      </c>
      <c r="N858" s="39" t="n">
        <v>44</v>
      </c>
      <c r="O858" s="39" t="n">
        <v>23</v>
      </c>
      <c r="P858" s="39" t="n">
        <v>952</v>
      </c>
      <c r="Q858" s="39" t="n">
        <v>1</v>
      </c>
      <c r="R858" s="39" t="s">
        <v>1</v>
      </c>
      <c r="S858" s="39" t="s">
        <v>2</v>
      </c>
    </row>
    <row r="859" customFormat="false" ht="15" hidden="false" customHeight="false" outlineLevel="0" collapsed="false">
      <c r="C859" s="48" t="n">
        <f aca="false">IF(F859=F858,C858,IF(F859=(F858+10),C858,(C858+10)))</f>
        <v>1630</v>
      </c>
      <c r="D859" s="38" t="s">
        <v>365</v>
      </c>
      <c r="E859" s="50" t="n">
        <f aca="false">IF(C858=C859,IF(AND(I859&lt;&gt;"M",I859&lt;&gt;"m-up"),E858+10,E858),10)</f>
        <v>10</v>
      </c>
      <c r="F859" s="39" t="n">
        <f aca="false">O859+(N859*60)+(M859*3600)</f>
        <v>56663</v>
      </c>
      <c r="G859" s="39" t="str">
        <f aca="false">CONCATENATE(J859,K859,L859)</f>
        <v>20171129</v>
      </c>
      <c r="H859" s="39" t="n">
        <v>0</v>
      </c>
      <c r="I859" s="39" t="s">
        <v>21</v>
      </c>
      <c r="J859" s="39" t="n">
        <v>2017</v>
      </c>
      <c r="K859" s="39" t="n">
        <v>11</v>
      </c>
      <c r="L859" s="39" t="n">
        <v>29</v>
      </c>
      <c r="M859" s="39" t="n">
        <v>15</v>
      </c>
      <c r="N859" s="39" t="n">
        <v>44</v>
      </c>
      <c r="O859" s="39" t="n">
        <v>23</v>
      </c>
      <c r="P859" s="39" t="n">
        <v>979</v>
      </c>
      <c r="Q859" s="39" t="n">
        <v>1</v>
      </c>
      <c r="R859" s="39" t="s">
        <v>1</v>
      </c>
      <c r="S859" s="39" t="s">
        <v>2</v>
      </c>
    </row>
    <row r="860" customFormat="false" ht="15" hidden="false" customHeight="false" outlineLevel="0" collapsed="false">
      <c r="C860" s="48" t="n">
        <f aca="false">IF(F860=F859,C859,IF(F860=(F859+10),C859,(C859+10)))</f>
        <v>1640</v>
      </c>
      <c r="D860" s="38" t="s">
        <v>365</v>
      </c>
      <c r="E860" s="50" t="n">
        <f aca="false">IF(C859=C860,IF(AND(I860&lt;&gt;"M",I860&lt;&gt;"m-up"),E859+10,E859),10)</f>
        <v>10</v>
      </c>
      <c r="F860" s="39" t="n">
        <f aca="false">O860+(N860*60)+(M860*3600)</f>
        <v>56664</v>
      </c>
      <c r="G860" s="39" t="str">
        <f aca="false">CONCATENATE(J860,K860,L860)</f>
        <v>20171129</v>
      </c>
      <c r="H860" s="39" t="n">
        <v>0</v>
      </c>
      <c r="I860" s="39" t="s">
        <v>21</v>
      </c>
      <c r="J860" s="39" t="n">
        <v>2017</v>
      </c>
      <c r="K860" s="39" t="n">
        <v>11</v>
      </c>
      <c r="L860" s="39" t="n">
        <v>29</v>
      </c>
      <c r="M860" s="39" t="n">
        <v>15</v>
      </c>
      <c r="N860" s="39" t="n">
        <v>44</v>
      </c>
      <c r="O860" s="39" t="n">
        <v>24</v>
      </c>
      <c r="P860" s="39" t="n">
        <v>6</v>
      </c>
      <c r="Q860" s="39" t="n">
        <v>1</v>
      </c>
      <c r="R860" s="39" t="s">
        <v>1</v>
      </c>
      <c r="S860" s="39" t="s">
        <v>2</v>
      </c>
    </row>
    <row r="861" customFormat="false" ht="15" hidden="false" customHeight="false" outlineLevel="0" collapsed="false">
      <c r="C861" s="48" t="n">
        <f aca="false">IF(F861=F860,C860,IF(F861=(F860+10),C860,(C860+10)))</f>
        <v>1640</v>
      </c>
      <c r="D861" s="38" t="s">
        <v>365</v>
      </c>
      <c r="E861" s="50" t="n">
        <f aca="false">IF(C860=C861,IF(AND(I861&lt;&gt;"M",I861&lt;&gt;"m-up"),E860+10,E860),10)</f>
        <v>10</v>
      </c>
      <c r="F861" s="39" t="n">
        <f aca="false">O861+(N861*60)+(M861*3600)</f>
        <v>56664</v>
      </c>
      <c r="G861" s="39" t="str">
        <f aca="false">CONCATENATE(J861,K861,L861)</f>
        <v>20171129</v>
      </c>
      <c r="H861" s="39" t="n">
        <v>0</v>
      </c>
      <c r="I861" s="39" t="s">
        <v>21</v>
      </c>
      <c r="J861" s="39" t="n">
        <v>2017</v>
      </c>
      <c r="K861" s="39" t="n">
        <v>11</v>
      </c>
      <c r="L861" s="39" t="n">
        <v>29</v>
      </c>
      <c r="M861" s="39" t="n">
        <v>15</v>
      </c>
      <c r="N861" s="39" t="n">
        <v>44</v>
      </c>
      <c r="O861" s="39" t="n">
        <v>24</v>
      </c>
      <c r="P861" s="39" t="n">
        <v>16</v>
      </c>
      <c r="Q861" s="39" t="n">
        <v>1</v>
      </c>
      <c r="R861" s="39" t="s">
        <v>1</v>
      </c>
      <c r="S861" s="39" t="s">
        <v>2</v>
      </c>
      <c r="U861" s="40" t="s">
        <v>356</v>
      </c>
    </row>
    <row r="862" customFormat="false" ht="15" hidden="false" customHeight="false" outlineLevel="0" collapsed="false">
      <c r="C862" s="48" t="n">
        <f aca="false">IF(F862=F861,C861,IF(F862=(F861+10),C861,(C861+10)))</f>
        <v>1640</v>
      </c>
      <c r="D862" s="38" t="s">
        <v>365</v>
      </c>
      <c r="E862" s="50" t="n">
        <f aca="false">IF(C861=C862,IF(AND(I862&lt;&gt;"M",I862&lt;&gt;"m-up"),E861+10,E861),10)</f>
        <v>10</v>
      </c>
      <c r="F862" s="39" t="n">
        <f aca="false">O862+(N862*60)+(M862*3600)</f>
        <v>56664</v>
      </c>
      <c r="G862" s="39" t="str">
        <f aca="false">CONCATENATE(J862,K862,L862)</f>
        <v>20171129</v>
      </c>
      <c r="H862" s="39" t="n">
        <v>0</v>
      </c>
      <c r="I862" s="39" t="s">
        <v>21</v>
      </c>
      <c r="J862" s="39" t="n">
        <v>2017</v>
      </c>
      <c r="K862" s="39" t="n">
        <v>11</v>
      </c>
      <c r="L862" s="39" t="n">
        <v>29</v>
      </c>
      <c r="M862" s="39" t="n">
        <v>15</v>
      </c>
      <c r="N862" s="39" t="n">
        <v>44</v>
      </c>
      <c r="O862" s="39" t="n">
        <v>24</v>
      </c>
      <c r="P862" s="39" t="n">
        <v>40</v>
      </c>
      <c r="Q862" s="39" t="n">
        <v>1</v>
      </c>
      <c r="R862" s="39" t="s">
        <v>1</v>
      </c>
      <c r="S862" s="39" t="s">
        <v>2</v>
      </c>
      <c r="U862" s="40" t="s">
        <v>356</v>
      </c>
    </row>
    <row r="863" customFormat="false" ht="15" hidden="false" customHeight="false" outlineLevel="0" collapsed="false">
      <c r="C863" s="48" t="n">
        <f aca="false">IF(F863=F862,C862,IF(F863=(F862+10),C862,(C862+10)))</f>
        <v>1640</v>
      </c>
      <c r="D863" s="38" t="s">
        <v>365</v>
      </c>
      <c r="E863" s="50" t="n">
        <f aca="false">IF(C862=C863,IF(AND(I863&lt;&gt;"M",I863&lt;&gt;"m-up"),E862+10,E862),10)</f>
        <v>10</v>
      </c>
      <c r="F863" s="39" t="n">
        <f aca="false">O863+(N863*60)+(M863*3600)</f>
        <v>56664</v>
      </c>
      <c r="G863" s="82" t="str">
        <f aca="false">CONCATENATE(J863,K863,L863)</f>
        <v>20171129</v>
      </c>
      <c r="H863" s="82" t="n">
        <v>0</v>
      </c>
      <c r="I863" s="82" t="s">
        <v>21</v>
      </c>
      <c r="J863" s="82" t="n">
        <v>2017</v>
      </c>
      <c r="K863" s="82" t="n">
        <v>11</v>
      </c>
      <c r="L863" s="82" t="n">
        <v>29</v>
      </c>
      <c r="M863" s="82" t="n">
        <v>15</v>
      </c>
      <c r="N863" s="82" t="n">
        <v>44</v>
      </c>
      <c r="O863" s="82" t="n">
        <v>24</v>
      </c>
      <c r="P863" s="82" t="n">
        <v>55</v>
      </c>
      <c r="Q863" s="82" t="n">
        <v>1</v>
      </c>
      <c r="R863" s="82" t="s">
        <v>1</v>
      </c>
      <c r="S863" s="82" t="s">
        <v>2</v>
      </c>
      <c r="T863" s="82"/>
    </row>
    <row r="864" customFormat="false" ht="15" hidden="false" customHeight="false" outlineLevel="0" collapsed="false">
      <c r="C864" s="48" t="n">
        <f aca="false">IF(F864=F863,C863,IF(F864=(F863+10),C863,(C863+10)))</f>
        <v>1640</v>
      </c>
      <c r="D864" s="38" t="s">
        <v>365</v>
      </c>
      <c r="E864" s="50" t="n">
        <f aca="false">IF(C863=C864,IF(AND(I864&lt;&gt;"M",I864&lt;&gt;"m-up"),E863+10,E863),10)</f>
        <v>10</v>
      </c>
      <c r="F864" s="39" t="n">
        <f aca="false">O864+(N864*60)+(M864*3600)</f>
        <v>56664</v>
      </c>
      <c r="G864" s="82" t="str">
        <f aca="false">CONCATENATE(J864,K864,L864)</f>
        <v>20171129</v>
      </c>
      <c r="H864" s="39" t="n">
        <v>0</v>
      </c>
      <c r="I864" s="39" t="s">
        <v>21</v>
      </c>
      <c r="J864" s="39" t="n">
        <v>2017</v>
      </c>
      <c r="K864" s="39" t="n">
        <v>11</v>
      </c>
      <c r="L864" s="39" t="n">
        <v>29</v>
      </c>
      <c r="M864" s="39" t="n">
        <v>15</v>
      </c>
      <c r="N864" s="39" t="n">
        <v>44</v>
      </c>
      <c r="O864" s="39" t="n">
        <v>24</v>
      </c>
      <c r="P864" s="39" t="n">
        <v>69</v>
      </c>
      <c r="Q864" s="39" t="n">
        <v>1</v>
      </c>
      <c r="R864" s="39" t="s">
        <v>1</v>
      </c>
      <c r="S864" s="39" t="s">
        <v>2</v>
      </c>
    </row>
    <row r="865" customFormat="false" ht="15" hidden="false" customHeight="false" outlineLevel="0" collapsed="false">
      <c r="C865" s="48" t="n">
        <f aca="false">IF(F865=F864,C864,IF(F865=(F864+10),C864,(C864+10)))</f>
        <v>1640</v>
      </c>
      <c r="D865" s="38" t="s">
        <v>365</v>
      </c>
      <c r="E865" s="50" t="n">
        <f aca="false">IF(C864=C865,IF(AND(I865&lt;&gt;"M",I865&lt;&gt;"m-up"),E864+10,E864),10)</f>
        <v>10</v>
      </c>
      <c r="F865" s="39" t="n">
        <f aca="false">O865+(N865*60)+(M865*3600)</f>
        <v>56664</v>
      </c>
      <c r="G865" s="82" t="str">
        <f aca="false">CONCATENATE(J865,K865,L865)</f>
        <v>20171129</v>
      </c>
      <c r="H865" s="82" t="n">
        <v>0</v>
      </c>
      <c r="I865" s="82" t="s">
        <v>21</v>
      </c>
      <c r="J865" s="82" t="n">
        <v>2017</v>
      </c>
      <c r="K865" s="82" t="n">
        <v>11</v>
      </c>
      <c r="L865" s="82" t="n">
        <v>29</v>
      </c>
      <c r="M865" s="82" t="n">
        <v>15</v>
      </c>
      <c r="N865" s="82" t="n">
        <v>44</v>
      </c>
      <c r="O865" s="82" t="n">
        <v>24</v>
      </c>
      <c r="P865" s="82" t="n">
        <v>75</v>
      </c>
      <c r="Q865" s="82" t="n">
        <v>1</v>
      </c>
      <c r="R865" s="82" t="s">
        <v>1</v>
      </c>
      <c r="S865" s="82" t="s">
        <v>2</v>
      </c>
      <c r="T865" s="82"/>
    </row>
    <row r="866" customFormat="false" ht="15" hidden="false" customHeight="false" outlineLevel="0" collapsed="false">
      <c r="C866" s="48" t="n">
        <f aca="false">IF(F866=F865,C865,IF(F866=(F865+10),C865,(C865+10)))</f>
        <v>1640</v>
      </c>
      <c r="D866" s="38" t="s">
        <v>365</v>
      </c>
      <c r="E866" s="50" t="n">
        <f aca="false">IF(C865=C866,IF(AND(I866&lt;&gt;"M",I866&lt;&gt;"m-up"),E865+10,E865),10)</f>
        <v>10</v>
      </c>
      <c r="F866" s="39" t="n">
        <f aca="false">O866+(N866*60)+(M866*3600)</f>
        <v>56664</v>
      </c>
      <c r="G866" s="39" t="str">
        <f aca="false">CONCATENATE(J866,K866,L866)</f>
        <v>20171129</v>
      </c>
      <c r="H866" s="39" t="n">
        <v>0</v>
      </c>
      <c r="I866" s="39" t="s">
        <v>21</v>
      </c>
      <c r="J866" s="39" t="n">
        <v>2017</v>
      </c>
      <c r="K866" s="39" t="n">
        <v>11</v>
      </c>
      <c r="L866" s="39" t="n">
        <v>29</v>
      </c>
      <c r="M866" s="39" t="n">
        <v>15</v>
      </c>
      <c r="N866" s="39" t="n">
        <v>44</v>
      </c>
      <c r="O866" s="39" t="n">
        <v>24</v>
      </c>
      <c r="P866" s="39" t="n">
        <v>142</v>
      </c>
      <c r="Q866" s="39" t="n">
        <v>1</v>
      </c>
      <c r="R866" s="39" t="s">
        <v>1</v>
      </c>
      <c r="S866" s="39" t="s">
        <v>2</v>
      </c>
    </row>
    <row r="867" customFormat="false" ht="15" hidden="false" customHeight="false" outlineLevel="0" collapsed="false">
      <c r="C867" s="48" t="n">
        <f aca="false">IF(F867=F866,C866,IF(F867=(F866+10),C866,(C866+10)))</f>
        <v>1640</v>
      </c>
      <c r="D867" s="38" t="s">
        <v>365</v>
      </c>
      <c r="E867" s="50" t="n">
        <f aca="false">IF(C866=C867,IF(AND(I867&lt;&gt;"M",I867&lt;&gt;"m-up"),E866+10,E866),10)</f>
        <v>10</v>
      </c>
      <c r="F867" s="39" t="n">
        <f aca="false">O867+(N867*60)+(M867*3600)</f>
        <v>56664</v>
      </c>
      <c r="G867" s="82" t="str">
        <f aca="false">CONCATENATE(J867,K867,L867)</f>
        <v>20171129</v>
      </c>
      <c r="H867" s="82" t="n">
        <v>0</v>
      </c>
      <c r="I867" s="82" t="s">
        <v>21</v>
      </c>
      <c r="J867" s="82" t="n">
        <v>2017</v>
      </c>
      <c r="K867" s="82" t="n">
        <v>11</v>
      </c>
      <c r="L867" s="82" t="n">
        <v>29</v>
      </c>
      <c r="M867" s="82" t="n">
        <v>15</v>
      </c>
      <c r="N867" s="82" t="n">
        <v>44</v>
      </c>
      <c r="O867" s="82" t="n">
        <v>24</v>
      </c>
      <c r="P867" s="82" t="n">
        <v>185</v>
      </c>
      <c r="Q867" s="82" t="n">
        <v>1</v>
      </c>
      <c r="R867" s="82" t="s">
        <v>1</v>
      </c>
      <c r="S867" s="82" t="s">
        <v>2</v>
      </c>
      <c r="T867" s="82"/>
    </row>
    <row r="868" customFormat="false" ht="15" hidden="false" customHeight="false" outlineLevel="0" collapsed="false">
      <c r="C868" s="48" t="n">
        <f aca="false">IF(F868=F867,C867,IF(F868=(F867+10),C867,(C867+10)))</f>
        <v>1640</v>
      </c>
      <c r="D868" s="38" t="s">
        <v>365</v>
      </c>
      <c r="E868" s="50" t="n">
        <f aca="false">IF(C867=C868,IF(AND(I868&lt;&gt;"M",I868&lt;&gt;"m-up"),E867+10,E867),10)</f>
        <v>20</v>
      </c>
      <c r="F868" s="39" t="n">
        <f aca="false">O868+(N868*60)+(M868*3600)</f>
        <v>56664</v>
      </c>
      <c r="G868" s="86" t="str">
        <f aca="false">CONCATENATE(J868,K868,L868)</f>
        <v>20171129</v>
      </c>
      <c r="H868" s="85" t="n">
        <v>16</v>
      </c>
      <c r="I868" s="85" t="s">
        <v>23</v>
      </c>
      <c r="J868" s="85" t="n">
        <v>2017</v>
      </c>
      <c r="K868" s="85" t="n">
        <v>11</v>
      </c>
      <c r="L868" s="85" t="n">
        <v>29</v>
      </c>
      <c r="M868" s="85" t="n">
        <v>15</v>
      </c>
      <c r="N868" s="85" t="n">
        <v>44</v>
      </c>
      <c r="O868" s="85" t="n">
        <v>24</v>
      </c>
      <c r="P868" s="85" t="n">
        <v>229</v>
      </c>
      <c r="Q868" s="85" t="n">
        <v>1</v>
      </c>
      <c r="R868" s="85" t="s">
        <v>1</v>
      </c>
      <c r="S868" s="85" t="s">
        <v>2</v>
      </c>
      <c r="T868" s="85"/>
    </row>
    <row r="869" customFormat="false" ht="15" hidden="false" customHeight="false" outlineLevel="0" collapsed="false">
      <c r="A869" s="68"/>
      <c r="B869" s="68"/>
      <c r="C869" s="48" t="n">
        <f aca="false">IF(F869=F868,C868,IF(F869=(F868+10),C868,(C868+10)))</f>
        <v>1650</v>
      </c>
      <c r="D869" s="69" t="s">
        <v>368</v>
      </c>
      <c r="E869" s="50" t="n">
        <f aca="false">IF(C868=C869,IF(AND(I869&lt;&gt;"M",I869&lt;&gt;"m-up"),E868+10,E868),10)</f>
        <v>10</v>
      </c>
      <c r="F869" s="70" t="n">
        <f aca="false">O869+(N869*60)+(M869*3600)</f>
        <v>56810</v>
      </c>
      <c r="G869" s="117" t="str">
        <f aca="false">CONCATENATE(J869,K869,L869)</f>
        <v>20171129</v>
      </c>
      <c r="H869" s="84"/>
      <c r="I869" s="70" t="s">
        <v>82</v>
      </c>
      <c r="J869" s="70" t="n">
        <v>2017</v>
      </c>
      <c r="K869" s="70" t="n">
        <v>11</v>
      </c>
      <c r="L869" s="70" t="n">
        <v>29</v>
      </c>
      <c r="M869" s="70" t="n">
        <v>15</v>
      </c>
      <c r="N869" s="70" t="n">
        <v>46</v>
      </c>
      <c r="O869" s="70" t="n">
        <v>50</v>
      </c>
      <c r="P869" s="84" t="n">
        <v>892</v>
      </c>
      <c r="Q869" s="70"/>
      <c r="R869" s="70" t="s">
        <v>62</v>
      </c>
      <c r="S869" s="70" t="s">
        <v>3</v>
      </c>
      <c r="T869" s="84"/>
      <c r="U869" s="71"/>
      <c r="WH869" s="71"/>
      <c r="WI869" s="71"/>
      <c r="WJ869" s="71"/>
      <c r="WK869" s="71"/>
      <c r="WL869" s="71"/>
      <c r="WM869" s="71"/>
      <c r="WN869" s="71"/>
      <c r="WO869" s="71"/>
      <c r="WP869" s="71"/>
      <c r="WQ869" s="71"/>
      <c r="WR869" s="71"/>
      <c r="WS869" s="71"/>
      <c r="WT869" s="71"/>
      <c r="WU869" s="71"/>
      <c r="WV869" s="71"/>
      <c r="WW869" s="71"/>
      <c r="WX869" s="71"/>
      <c r="WY869" s="71"/>
      <c r="WZ869" s="71"/>
      <c r="XA869" s="71"/>
      <c r="XB869" s="71"/>
      <c r="XC869" s="71"/>
      <c r="XD869" s="71"/>
      <c r="XE869" s="71"/>
      <c r="XF869" s="71"/>
      <c r="XG869" s="71"/>
      <c r="XH869" s="71"/>
      <c r="XI869" s="71"/>
      <c r="XJ869" s="71"/>
      <c r="XK869" s="71"/>
      <c r="XL869" s="71"/>
      <c r="XM869" s="71"/>
      <c r="XN869" s="71"/>
      <c r="XO869" s="71"/>
      <c r="XP869" s="71"/>
      <c r="XQ869" s="71"/>
      <c r="XR869" s="71"/>
      <c r="XS869" s="71"/>
      <c r="XT869" s="71"/>
      <c r="XU869" s="71"/>
      <c r="XV869" s="71"/>
      <c r="XW869" s="71"/>
      <c r="XX869" s="71"/>
      <c r="XY869" s="71"/>
      <c r="XZ869" s="71"/>
      <c r="YA869" s="71"/>
      <c r="YB869" s="71"/>
      <c r="YC869" s="71"/>
      <c r="YD869" s="71"/>
      <c r="YE869" s="71"/>
      <c r="YF869" s="71"/>
      <c r="YG869" s="71"/>
      <c r="YH869" s="71"/>
      <c r="YI869" s="71"/>
      <c r="YJ869" s="71"/>
      <c r="YK869" s="71"/>
      <c r="YL869" s="71"/>
      <c r="YM869" s="71"/>
      <c r="YN869" s="71"/>
      <c r="YO869" s="71"/>
      <c r="YP869" s="71"/>
      <c r="YQ869" s="71"/>
      <c r="YR869" s="71"/>
      <c r="YS869" s="71"/>
      <c r="YT869" s="71"/>
      <c r="YU869" s="71"/>
      <c r="YV869" s="71"/>
      <c r="YW869" s="71"/>
      <c r="YX869" s="71"/>
      <c r="YY869" s="71"/>
      <c r="YZ869" s="71"/>
      <c r="ZA869" s="71"/>
      <c r="ZB869" s="71"/>
      <c r="ZC869" s="71"/>
      <c r="ZD869" s="71"/>
      <c r="ZE869" s="71"/>
      <c r="ZF869" s="71"/>
      <c r="ZG869" s="71"/>
      <c r="ZH869" s="71"/>
      <c r="ZI869" s="71"/>
      <c r="ZJ869" s="71"/>
      <c r="ZK869" s="71"/>
      <c r="ZL869" s="71"/>
      <c r="ZM869" s="71"/>
      <c r="ZN869" s="71"/>
      <c r="ZO869" s="71"/>
      <c r="ZP869" s="71"/>
      <c r="ZQ869" s="71"/>
      <c r="ZR869" s="71"/>
      <c r="ZS869" s="71"/>
      <c r="ZT869" s="71"/>
      <c r="ZU869" s="71"/>
      <c r="ZV869" s="71"/>
      <c r="ZW869" s="71"/>
      <c r="ZX869" s="71"/>
      <c r="ZY869" s="71"/>
      <c r="ZZ869" s="71"/>
      <c r="AAA869" s="71"/>
      <c r="AAB869" s="71"/>
      <c r="AAC869" s="71"/>
      <c r="AAD869" s="71"/>
      <c r="AAE869" s="71"/>
      <c r="AAF869" s="71"/>
      <c r="AAG869" s="71"/>
      <c r="AAH869" s="71"/>
      <c r="AAI869" s="71"/>
      <c r="AAJ869" s="71"/>
      <c r="AAK869" s="71"/>
      <c r="AAL869" s="71"/>
      <c r="AAM869" s="71"/>
      <c r="AAN869" s="71"/>
      <c r="AAO869" s="71"/>
      <c r="AAP869" s="71"/>
      <c r="AAQ869" s="71"/>
      <c r="AAR869" s="71"/>
      <c r="AAS869" s="71"/>
      <c r="AAT869" s="71"/>
      <c r="AAU869" s="71"/>
      <c r="AAV869" s="71"/>
      <c r="AAW869" s="71"/>
      <c r="AAX869" s="71"/>
      <c r="AAY869" s="71"/>
      <c r="AAZ869" s="71"/>
      <c r="ABA869" s="71"/>
      <c r="ABB869" s="71"/>
      <c r="ABC869" s="71"/>
      <c r="ABD869" s="71"/>
      <c r="ABE869" s="71"/>
      <c r="ABF869" s="71"/>
      <c r="ABG869" s="71"/>
      <c r="ABH869" s="71"/>
      <c r="ABI869" s="71"/>
      <c r="ABJ869" s="71"/>
      <c r="ABK869" s="71"/>
      <c r="ABL869" s="71"/>
      <c r="ABM869" s="71"/>
      <c r="ABN869" s="71"/>
      <c r="ABO869" s="71"/>
      <c r="ABP869" s="71"/>
      <c r="ABQ869" s="71"/>
      <c r="ABR869" s="71"/>
      <c r="ABS869" s="71"/>
      <c r="ABT869" s="71"/>
      <c r="ABU869" s="71"/>
      <c r="ABV869" s="71"/>
      <c r="ABW869" s="71"/>
      <c r="ABX869" s="71"/>
      <c r="ABY869" s="71"/>
      <c r="ABZ869" s="71"/>
      <c r="ACA869" s="71"/>
      <c r="ACB869" s="71"/>
      <c r="ACC869" s="71"/>
      <c r="ACD869" s="71"/>
      <c r="ACE869" s="71"/>
      <c r="ACF869" s="71"/>
      <c r="ACG869" s="71"/>
      <c r="ACH869" s="71"/>
      <c r="ACI869" s="71"/>
      <c r="ACJ869" s="71"/>
      <c r="ACK869" s="71"/>
      <c r="ACL869" s="71"/>
      <c r="ACM869" s="71"/>
      <c r="ACN869" s="71"/>
      <c r="ACO869" s="71"/>
      <c r="ACP869" s="71"/>
      <c r="ACQ869" s="71"/>
      <c r="ACR869" s="71"/>
      <c r="ACS869" s="71"/>
      <c r="ACT869" s="71"/>
      <c r="ACU869" s="71"/>
      <c r="ACV869" s="71"/>
      <c r="ACW869" s="71"/>
      <c r="ACX869" s="71"/>
      <c r="ACY869" s="71"/>
      <c r="ACZ869" s="71"/>
      <c r="ADA869" s="71"/>
      <c r="ADB869" s="71"/>
      <c r="ADC869" s="71"/>
      <c r="ADD869" s="71"/>
      <c r="ADE869" s="71"/>
      <c r="ADF869" s="71"/>
      <c r="ADG869" s="71"/>
      <c r="ADH869" s="71"/>
      <c r="ADI869" s="71"/>
      <c r="ADJ869" s="71"/>
      <c r="ADK869" s="71"/>
      <c r="ADL869" s="71"/>
      <c r="ADM869" s="71"/>
      <c r="ADN869" s="71"/>
      <c r="ADO869" s="71"/>
      <c r="ADP869" s="71"/>
      <c r="ADQ869" s="71"/>
      <c r="ADR869" s="71"/>
      <c r="ADS869" s="71"/>
      <c r="ADT869" s="71"/>
      <c r="ADU869" s="71"/>
      <c r="ADV869" s="71"/>
      <c r="ADW869" s="71"/>
      <c r="ADX869" s="71"/>
      <c r="ADY869" s="71"/>
      <c r="ADZ869" s="71"/>
      <c r="AEA869" s="71"/>
      <c r="AEB869" s="71"/>
      <c r="AEC869" s="71"/>
      <c r="AED869" s="71"/>
      <c r="AEE869" s="71"/>
      <c r="AEF869" s="71"/>
      <c r="AEG869" s="71"/>
      <c r="AEH869" s="71"/>
      <c r="AEI869" s="71"/>
      <c r="AEJ869" s="71"/>
      <c r="AEK869" s="71"/>
      <c r="AEL869" s="71"/>
      <c r="AEM869" s="71"/>
      <c r="AEN869" s="71"/>
      <c r="AEO869" s="71"/>
      <c r="AEP869" s="71"/>
      <c r="AEQ869" s="71"/>
      <c r="AER869" s="71"/>
      <c r="AES869" s="71"/>
      <c r="AET869" s="71"/>
      <c r="AEU869" s="71"/>
      <c r="AEV869" s="71"/>
      <c r="AEW869" s="71"/>
      <c r="AEX869" s="71"/>
      <c r="AEY869" s="71"/>
      <c r="AEZ869" s="71"/>
      <c r="AFA869" s="71"/>
      <c r="AFB869" s="71"/>
      <c r="AFC869" s="71"/>
      <c r="AFD869" s="71"/>
      <c r="AFE869" s="71"/>
      <c r="AFF869" s="71"/>
      <c r="AFG869" s="71"/>
      <c r="AFH869" s="71"/>
      <c r="AFI869" s="71"/>
      <c r="AFJ869" s="71"/>
      <c r="AFK869" s="71"/>
      <c r="AFL869" s="71"/>
      <c r="AFM869" s="71"/>
      <c r="AFN869" s="71"/>
      <c r="AFO869" s="71"/>
      <c r="AFP869" s="71"/>
      <c r="AFQ869" s="71"/>
      <c r="AFR869" s="71"/>
      <c r="AFS869" s="71"/>
      <c r="AFT869" s="71"/>
      <c r="AFU869" s="71"/>
      <c r="AFV869" s="71"/>
      <c r="AFW869" s="71"/>
      <c r="AFX869" s="71"/>
      <c r="AFY869" s="71"/>
      <c r="AFZ869" s="71"/>
      <c r="AGA869" s="71"/>
      <c r="AGB869" s="71"/>
      <c r="AGC869" s="71"/>
      <c r="AGD869" s="71"/>
      <c r="AGE869" s="71"/>
      <c r="AGF869" s="71"/>
      <c r="AGG869" s="71"/>
      <c r="AGH869" s="71"/>
      <c r="AGI869" s="71"/>
      <c r="AGJ869" s="71"/>
      <c r="AGK869" s="71"/>
      <c r="AGL869" s="71"/>
      <c r="AGM869" s="71"/>
      <c r="AGN869" s="71"/>
      <c r="AGO869" s="71"/>
      <c r="AGP869" s="71"/>
      <c r="AGQ869" s="71"/>
      <c r="AGR869" s="71"/>
      <c r="AGS869" s="71"/>
      <c r="AGT869" s="71"/>
      <c r="AGU869" s="71"/>
      <c r="AGV869" s="71"/>
      <c r="AGW869" s="71"/>
      <c r="AGX869" s="71"/>
      <c r="AGY869" s="71"/>
      <c r="AGZ869" s="71"/>
      <c r="AHA869" s="71"/>
      <c r="AHB869" s="71"/>
      <c r="AHC869" s="71"/>
      <c r="AHD869" s="71"/>
      <c r="AHE869" s="71"/>
      <c r="AHF869" s="71"/>
      <c r="AHG869" s="71"/>
      <c r="AHH869" s="71"/>
      <c r="AHI869" s="71"/>
      <c r="AHJ869" s="71"/>
      <c r="AHK869" s="71"/>
      <c r="AHL869" s="71"/>
      <c r="AHM869" s="71"/>
      <c r="AHN869" s="71"/>
      <c r="AHO869" s="71"/>
      <c r="AHP869" s="71"/>
      <c r="AHQ869" s="71"/>
      <c r="AHR869" s="71"/>
      <c r="AHS869" s="71"/>
      <c r="AHT869" s="71"/>
      <c r="AHU869" s="71"/>
      <c r="AHV869" s="71"/>
      <c r="AHW869" s="71"/>
      <c r="AHX869" s="71"/>
      <c r="AHY869" s="71"/>
      <c r="AHZ869" s="71"/>
      <c r="AIA869" s="71"/>
      <c r="AIB869" s="71"/>
      <c r="AIC869" s="71"/>
      <c r="AID869" s="71"/>
      <c r="AIE869" s="71"/>
      <c r="AIF869" s="71"/>
      <c r="AIG869" s="71"/>
      <c r="AIH869" s="71"/>
      <c r="AII869" s="71"/>
      <c r="AIJ869" s="71"/>
      <c r="AIK869" s="71"/>
      <c r="AIL869" s="71"/>
      <c r="AIM869" s="71"/>
      <c r="AIN869" s="71"/>
      <c r="AIO869" s="71"/>
      <c r="AIP869" s="71"/>
      <c r="AIQ869" s="71"/>
      <c r="AIR869" s="71"/>
      <c r="AIS869" s="71"/>
      <c r="AIT869" s="71"/>
      <c r="AIU869" s="71"/>
      <c r="AIV869" s="71"/>
      <c r="AIW869" s="71"/>
      <c r="AIX869" s="71"/>
      <c r="AIY869" s="71"/>
      <c r="AIZ869" s="71"/>
      <c r="AJA869" s="71"/>
      <c r="AJB869" s="71"/>
      <c r="AJC869" s="71"/>
      <c r="AJD869" s="71"/>
      <c r="AJE869" s="71"/>
      <c r="AJF869" s="71"/>
      <c r="AJG869" s="71"/>
      <c r="AJH869" s="71"/>
      <c r="AJI869" s="71"/>
      <c r="AJJ869" s="71"/>
      <c r="AJK869" s="71"/>
      <c r="AJL869" s="71"/>
      <c r="AJM869" s="71"/>
      <c r="AJN869" s="71"/>
      <c r="AJO869" s="71"/>
      <c r="AJP869" s="71"/>
      <c r="AJQ869" s="71"/>
      <c r="AJR869" s="71"/>
      <c r="AJS869" s="71"/>
      <c r="AJT869" s="71"/>
      <c r="AJU869" s="71"/>
      <c r="AJV869" s="71"/>
      <c r="AJW869" s="71"/>
      <c r="AJX869" s="71"/>
      <c r="AJY869" s="71"/>
      <c r="AJZ869" s="71"/>
      <c r="AKA869" s="71"/>
      <c r="AKB869" s="71"/>
      <c r="AKC869" s="71"/>
      <c r="AKD869" s="71"/>
      <c r="AKE869" s="71"/>
      <c r="AKF869" s="71"/>
      <c r="AKG869" s="71"/>
      <c r="AKH869" s="71"/>
      <c r="AKI869" s="71"/>
      <c r="AKJ869" s="71"/>
      <c r="AKK869" s="71"/>
      <c r="AKL869" s="71"/>
      <c r="AKM869" s="71"/>
      <c r="AKN869" s="71"/>
      <c r="AKO869" s="71"/>
      <c r="AKP869" s="71"/>
      <c r="AKQ869" s="71"/>
      <c r="AKR869" s="71"/>
      <c r="AKS869" s="71"/>
      <c r="AKT869" s="71"/>
      <c r="AKU869" s="71"/>
      <c r="AKV869" s="71"/>
      <c r="AKW869" s="71"/>
      <c r="AKX869" s="71"/>
      <c r="AKY869" s="71"/>
      <c r="AKZ869" s="71"/>
      <c r="ALA869" s="71"/>
      <c r="ALB869" s="71"/>
      <c r="ALC869" s="71"/>
      <c r="ALD869" s="71"/>
      <c r="ALE869" s="71"/>
      <c r="ALF869" s="71"/>
      <c r="ALG869" s="71"/>
      <c r="ALH869" s="71"/>
      <c r="ALI869" s="71"/>
      <c r="ALJ869" s="71"/>
      <c r="ALK869" s="71"/>
      <c r="ALL869" s="71"/>
      <c r="ALM869" s="71"/>
      <c r="ALN869" s="71"/>
      <c r="ALO869" s="71"/>
      <c r="ALP869" s="71"/>
      <c r="ALQ869" s="71"/>
      <c r="ALR869" s="71"/>
      <c r="ALS869" s="71"/>
      <c r="ALT869" s="71"/>
      <c r="ALU869" s="71"/>
      <c r="ALV869" s="71"/>
      <c r="ALW869" s="71"/>
      <c r="ALX869" s="71"/>
      <c r="ALY869" s="71"/>
      <c r="ALZ869" s="71"/>
      <c r="AMA869" s="71"/>
      <c r="AMB869" s="71"/>
      <c r="AMC869" s="71"/>
      <c r="AMD869" s="71"/>
      <c r="AME869" s="71"/>
      <c r="AMF869" s="71"/>
      <c r="AMG869" s="71"/>
    </row>
    <row r="870" customFormat="false" ht="15" hidden="false" customHeight="false" outlineLevel="0" collapsed="false">
      <c r="C870" s="48" t="n">
        <f aca="false">IF(F870=F869,C869,IF(F870=(F869+10),C869,(C869+10)))</f>
        <v>1650</v>
      </c>
      <c r="D870" s="38" t="s">
        <v>368</v>
      </c>
      <c r="E870" s="50" t="n">
        <f aca="false">IF(C869=C870,IF(AND(I870&lt;&gt;"M",I870&lt;&gt;"m-up"),E869+10,E869),10)</f>
        <v>20</v>
      </c>
      <c r="F870" s="39" t="n">
        <f aca="false">O870+(N870*60)+(M870*3600)</f>
        <v>56810</v>
      </c>
      <c r="G870" s="39" t="str">
        <f aca="false">CONCATENATE(J870,K870,L870)</f>
        <v>20171129</v>
      </c>
      <c r="H870" s="39" t="n">
        <v>442</v>
      </c>
      <c r="I870" s="39" t="s">
        <v>17</v>
      </c>
      <c r="J870" s="39" t="n">
        <v>2017</v>
      </c>
      <c r="K870" s="39" t="n">
        <v>11</v>
      </c>
      <c r="L870" s="39" t="n">
        <v>29</v>
      </c>
      <c r="M870" s="39" t="n">
        <v>15</v>
      </c>
      <c r="N870" s="39" t="n">
        <v>46</v>
      </c>
      <c r="O870" s="39" t="n">
        <v>50</v>
      </c>
      <c r="P870" s="39" t="n">
        <v>923</v>
      </c>
      <c r="Q870" s="39" t="n">
        <v>1</v>
      </c>
      <c r="R870" s="39" t="s">
        <v>1</v>
      </c>
      <c r="S870" s="39" t="s">
        <v>2</v>
      </c>
      <c r="U870" s="40" t="s">
        <v>19</v>
      </c>
    </row>
    <row r="871" customFormat="false" ht="15" hidden="false" customHeight="false" outlineLevel="0" collapsed="false">
      <c r="C871" s="48" t="n">
        <f aca="false">IF(F871=F870,C870,IF(F871=(F870+10),C870,(C870+10)))</f>
        <v>1650</v>
      </c>
      <c r="D871" s="38" t="s">
        <v>368</v>
      </c>
      <c r="E871" s="50" t="n">
        <f aca="false">IF(C870=C871,IF(AND(I871&lt;&gt;"M",I871&lt;&gt;"m-up"),E870+10,E870),10)</f>
        <v>30</v>
      </c>
      <c r="F871" s="39" t="n">
        <f aca="false">O871+(N871*60)+(M871*3600)</f>
        <v>56810</v>
      </c>
      <c r="G871" s="39" t="str">
        <f aca="false">CONCATENATE(J871,K871,L871)</f>
        <v>20171129</v>
      </c>
      <c r="H871" s="39" t="n">
        <v>512</v>
      </c>
      <c r="I871" s="39" t="s">
        <v>17</v>
      </c>
      <c r="J871" s="39" t="n">
        <v>2017</v>
      </c>
      <c r="K871" s="39" t="n">
        <v>11</v>
      </c>
      <c r="L871" s="39" t="n">
        <v>29</v>
      </c>
      <c r="M871" s="39" t="n">
        <v>15</v>
      </c>
      <c r="N871" s="39" t="n">
        <v>46</v>
      </c>
      <c r="O871" s="39" t="n">
        <v>50</v>
      </c>
      <c r="P871" s="39" t="n">
        <v>930</v>
      </c>
      <c r="Q871" s="39" t="n">
        <v>2</v>
      </c>
      <c r="R871" s="39" t="s">
        <v>1</v>
      </c>
      <c r="S871" s="39" t="s">
        <v>2</v>
      </c>
      <c r="U871" s="40" t="s">
        <v>235</v>
      </c>
    </row>
    <row r="872" customFormat="false" ht="15" hidden="false" customHeight="false" outlineLevel="0" collapsed="false">
      <c r="C872" s="48" t="n">
        <f aca="false">IF(F872=F871,C871,IF(F872=(F871+10),C871,(C871+10)))</f>
        <v>1660</v>
      </c>
      <c r="D872" s="38" t="s">
        <v>368</v>
      </c>
      <c r="E872" s="50" t="n">
        <f aca="false">IF(C871=C872,IF(AND(I872&lt;&gt;"M",I872&lt;&gt;"m-up"),E871+10,E871),10)</f>
        <v>10</v>
      </c>
      <c r="F872" s="39" t="n">
        <f aca="false">O872+(N872*60)+(M872*3600)</f>
        <v>56811</v>
      </c>
      <c r="G872" s="39" t="str">
        <f aca="false">CONCATENATE(J872,K872,L872)</f>
        <v>20171129</v>
      </c>
      <c r="H872" s="39" t="n">
        <v>0</v>
      </c>
      <c r="I872" s="39" t="s">
        <v>21</v>
      </c>
      <c r="J872" s="39" t="n">
        <v>2017</v>
      </c>
      <c r="K872" s="39" t="n">
        <v>11</v>
      </c>
      <c r="L872" s="39" t="n">
        <v>29</v>
      </c>
      <c r="M872" s="39" t="n">
        <v>15</v>
      </c>
      <c r="N872" s="39" t="n">
        <v>46</v>
      </c>
      <c r="O872" s="39" t="n">
        <v>51</v>
      </c>
      <c r="P872" s="39" t="n">
        <v>54</v>
      </c>
      <c r="Q872" s="39" t="n">
        <v>2</v>
      </c>
      <c r="R872" s="39" t="s">
        <v>1</v>
      </c>
      <c r="S872" s="39" t="s">
        <v>2</v>
      </c>
    </row>
    <row r="873" customFormat="false" ht="15" hidden="false" customHeight="false" outlineLevel="0" collapsed="false">
      <c r="C873" s="48" t="n">
        <f aca="false">IF(F873=F872,C872,IF(F873=(F872+10),C872,(C872+10)))</f>
        <v>1660</v>
      </c>
      <c r="D873" s="38" t="s">
        <v>368</v>
      </c>
      <c r="E873" s="50" t="n">
        <f aca="false">IF(C872=C873,IF(AND(I873&lt;&gt;"M",I873&lt;&gt;"m-up"),E872+10,E872),10)</f>
        <v>10</v>
      </c>
      <c r="F873" s="39" t="n">
        <f aca="false">O873+(N873*60)+(M873*3600)</f>
        <v>56811</v>
      </c>
      <c r="G873" s="39" t="str">
        <f aca="false">CONCATENATE(J873,K873,L873)</f>
        <v>20171129</v>
      </c>
      <c r="H873" s="39" t="n">
        <v>0</v>
      </c>
      <c r="I873" s="39" t="s">
        <v>21</v>
      </c>
      <c r="J873" s="39" t="n">
        <v>2017</v>
      </c>
      <c r="K873" s="39" t="n">
        <v>11</v>
      </c>
      <c r="L873" s="39" t="n">
        <v>29</v>
      </c>
      <c r="M873" s="39" t="n">
        <v>15</v>
      </c>
      <c r="N873" s="39" t="n">
        <v>46</v>
      </c>
      <c r="O873" s="39" t="n">
        <v>51</v>
      </c>
      <c r="P873" s="39" t="n">
        <v>65</v>
      </c>
      <c r="Q873" s="39" t="n">
        <v>2</v>
      </c>
      <c r="R873" s="39" t="s">
        <v>1</v>
      </c>
      <c r="S873" s="39" t="s">
        <v>2</v>
      </c>
    </row>
    <row r="874" customFormat="false" ht="15" hidden="false" customHeight="false" outlineLevel="0" collapsed="false">
      <c r="C874" s="48" t="n">
        <f aca="false">IF(F874=F873,C873,IF(F874=(F873+10),C873,(C873+10)))</f>
        <v>1660</v>
      </c>
      <c r="D874" s="38" t="s">
        <v>368</v>
      </c>
      <c r="E874" s="50" t="n">
        <f aca="false">IF(C873=C874,IF(AND(I874&lt;&gt;"M",I874&lt;&gt;"m-up"),E873+10,E873),10)</f>
        <v>10</v>
      </c>
      <c r="F874" s="39" t="n">
        <f aca="false">O874+(N874*60)+(M874*3600)</f>
        <v>56811</v>
      </c>
      <c r="G874" s="39" t="str">
        <f aca="false">CONCATENATE(J874,K874,L874)</f>
        <v>20171129</v>
      </c>
      <c r="H874" s="39" t="n">
        <v>0</v>
      </c>
      <c r="I874" s="39" t="s">
        <v>21</v>
      </c>
      <c r="J874" s="39" t="n">
        <v>2017</v>
      </c>
      <c r="K874" s="39" t="n">
        <v>11</v>
      </c>
      <c r="L874" s="39" t="n">
        <v>29</v>
      </c>
      <c r="M874" s="39" t="n">
        <v>15</v>
      </c>
      <c r="N874" s="39" t="n">
        <v>46</v>
      </c>
      <c r="O874" s="39" t="n">
        <v>51</v>
      </c>
      <c r="P874" s="39" t="n">
        <v>120</v>
      </c>
      <c r="Q874" s="39" t="n">
        <v>1</v>
      </c>
      <c r="R874" s="39" t="s">
        <v>1</v>
      </c>
      <c r="S874" s="39" t="s">
        <v>2</v>
      </c>
    </row>
    <row r="875" customFormat="false" ht="15" hidden="false" customHeight="false" outlineLevel="0" collapsed="false">
      <c r="C875" s="48" t="n">
        <f aca="false">IF(F875=F874,C874,IF(F875=(F874+10),C874,(C874+10)))</f>
        <v>1660</v>
      </c>
      <c r="D875" s="38" t="s">
        <v>368</v>
      </c>
      <c r="E875" s="50" t="n">
        <f aca="false">IF(C874=C875,IF(AND(I875&lt;&gt;"M",I875&lt;&gt;"m-up"),E874+10,E874),10)</f>
        <v>10</v>
      </c>
      <c r="F875" s="39" t="n">
        <f aca="false">O875+(N875*60)+(M875*3600)</f>
        <v>56811</v>
      </c>
      <c r="G875" s="39" t="str">
        <f aca="false">CONCATENATE(J875,K875,L875)</f>
        <v>20171129</v>
      </c>
      <c r="H875" s="39" t="n">
        <v>0</v>
      </c>
      <c r="I875" s="39" t="s">
        <v>21</v>
      </c>
      <c r="J875" s="39" t="n">
        <v>2017</v>
      </c>
      <c r="K875" s="39" t="n">
        <v>11</v>
      </c>
      <c r="L875" s="39" t="n">
        <v>29</v>
      </c>
      <c r="M875" s="39" t="n">
        <v>15</v>
      </c>
      <c r="N875" s="39" t="n">
        <v>46</v>
      </c>
      <c r="O875" s="39" t="n">
        <v>51</v>
      </c>
      <c r="P875" s="39" t="n">
        <v>140</v>
      </c>
      <c r="Q875" s="39" t="n">
        <v>1</v>
      </c>
      <c r="R875" s="39" t="s">
        <v>1</v>
      </c>
      <c r="S875" s="39" t="s">
        <v>2</v>
      </c>
      <c r="U875" s="40" t="s">
        <v>356</v>
      </c>
    </row>
    <row r="876" customFormat="false" ht="15" hidden="false" customHeight="false" outlineLevel="0" collapsed="false">
      <c r="C876" s="48" t="n">
        <f aca="false">IF(F876=F875,C875,IF(F876=(F875+10),C875,(C875+10)))</f>
        <v>1660</v>
      </c>
      <c r="D876" s="38" t="s">
        <v>368</v>
      </c>
      <c r="E876" s="50" t="n">
        <f aca="false">IF(C875=C876,IF(AND(I876&lt;&gt;"M",I876&lt;&gt;"m-up"),E875+10,E875),10)</f>
        <v>10</v>
      </c>
      <c r="F876" s="39" t="n">
        <f aca="false">O876+(N876*60)+(M876*3600)</f>
        <v>56811</v>
      </c>
      <c r="G876" s="39" t="str">
        <f aca="false">CONCATENATE(J876,K876,L876)</f>
        <v>20171129</v>
      </c>
      <c r="H876" s="39" t="n">
        <v>0</v>
      </c>
      <c r="I876" s="39" t="s">
        <v>21</v>
      </c>
      <c r="J876" s="39" t="n">
        <v>2017</v>
      </c>
      <c r="K876" s="39" t="n">
        <v>11</v>
      </c>
      <c r="L876" s="39" t="n">
        <v>29</v>
      </c>
      <c r="M876" s="39" t="n">
        <v>15</v>
      </c>
      <c r="N876" s="39" t="n">
        <v>46</v>
      </c>
      <c r="O876" s="39" t="n">
        <v>51</v>
      </c>
      <c r="P876" s="39" t="n">
        <v>150</v>
      </c>
      <c r="Q876" s="39" t="n">
        <v>1</v>
      </c>
      <c r="R876" s="39" t="s">
        <v>1</v>
      </c>
      <c r="S876" s="39" t="s">
        <v>2</v>
      </c>
      <c r="U876" s="40" t="s">
        <v>356</v>
      </c>
    </row>
    <row r="877" customFormat="false" ht="15" hidden="false" customHeight="false" outlineLevel="0" collapsed="false">
      <c r="C877" s="48" t="n">
        <f aca="false">IF(F877=F876,C876,IF(F877=(F876+10),C876,(C876+10)))</f>
        <v>1660</v>
      </c>
      <c r="D877" s="38" t="s">
        <v>368</v>
      </c>
      <c r="E877" s="50" t="n">
        <f aca="false">IF(C876=C877,IF(AND(I877&lt;&gt;"M",I877&lt;&gt;"m-up"),E876+10,E876),10)</f>
        <v>10</v>
      </c>
      <c r="F877" s="39" t="n">
        <f aca="false">O877+(N877*60)+(M877*3600)</f>
        <v>56811</v>
      </c>
      <c r="G877" s="39" t="str">
        <f aca="false">CONCATENATE(J877,K877,L877)</f>
        <v>20171129</v>
      </c>
      <c r="H877" s="39" t="n">
        <v>0</v>
      </c>
      <c r="I877" s="39" t="s">
        <v>21</v>
      </c>
      <c r="J877" s="39" t="n">
        <v>2017</v>
      </c>
      <c r="K877" s="39" t="n">
        <v>11</v>
      </c>
      <c r="L877" s="39" t="n">
        <v>29</v>
      </c>
      <c r="M877" s="39" t="n">
        <v>15</v>
      </c>
      <c r="N877" s="39" t="n">
        <v>46</v>
      </c>
      <c r="O877" s="39" t="n">
        <v>51</v>
      </c>
      <c r="P877" s="39" t="n">
        <v>211</v>
      </c>
      <c r="Q877" s="39" t="n">
        <v>1</v>
      </c>
      <c r="R877" s="39" t="s">
        <v>1</v>
      </c>
      <c r="S877" s="39" t="s">
        <v>2</v>
      </c>
      <c r="U877" s="40" t="s">
        <v>356</v>
      </c>
    </row>
    <row r="878" customFormat="false" ht="15" hidden="false" customHeight="false" outlineLevel="0" collapsed="false">
      <c r="C878" s="48" t="n">
        <f aca="false">IF(F878=F877,C877,IF(F878=(F877+10),C877,(C877+10)))</f>
        <v>1660</v>
      </c>
      <c r="D878" s="38" t="s">
        <v>368</v>
      </c>
      <c r="E878" s="50" t="n">
        <f aca="false">IF(C877=C878,IF(AND(I878&lt;&gt;"M",I878&lt;&gt;"m-up"),E877+10,E877),10)</f>
        <v>10</v>
      </c>
      <c r="F878" s="39" t="n">
        <f aca="false">O878+(N878*60)+(M878*3600)</f>
        <v>56811</v>
      </c>
      <c r="G878" s="39" t="str">
        <f aca="false">CONCATENATE(J878,K878,L878)</f>
        <v>20171129</v>
      </c>
      <c r="H878" s="39" t="n">
        <v>0</v>
      </c>
      <c r="I878" s="39" t="s">
        <v>21</v>
      </c>
      <c r="J878" s="39" t="n">
        <v>2017</v>
      </c>
      <c r="K878" s="39" t="n">
        <v>11</v>
      </c>
      <c r="L878" s="39" t="n">
        <v>29</v>
      </c>
      <c r="M878" s="39" t="n">
        <v>15</v>
      </c>
      <c r="N878" s="39" t="n">
        <v>46</v>
      </c>
      <c r="O878" s="39" t="n">
        <v>51</v>
      </c>
      <c r="P878" s="39" t="n">
        <v>238</v>
      </c>
      <c r="Q878" s="39" t="n">
        <v>1</v>
      </c>
      <c r="R878" s="39" t="s">
        <v>1</v>
      </c>
      <c r="S878" s="39" t="s">
        <v>2</v>
      </c>
    </row>
    <row r="879" customFormat="false" ht="15" hidden="false" customHeight="false" outlineLevel="0" collapsed="false">
      <c r="C879" s="48" t="n">
        <f aca="false">IF(F879=F878,C878,IF(F879=(F878+10),C878,(C878+10)))</f>
        <v>1660</v>
      </c>
      <c r="D879" s="38" t="s">
        <v>368</v>
      </c>
      <c r="E879" s="50" t="n">
        <f aca="false">IF(C878=C879,IF(AND(I879&lt;&gt;"M",I879&lt;&gt;"m-up"),E878+10,E878),10)</f>
        <v>10</v>
      </c>
      <c r="F879" s="39" t="n">
        <f aca="false">O879+(N879*60)+(M879*3600)</f>
        <v>56811</v>
      </c>
      <c r="G879" s="39" t="str">
        <f aca="false">CONCATENATE(J879,K879,L879)</f>
        <v>20171129</v>
      </c>
      <c r="H879" s="39" t="n">
        <v>0</v>
      </c>
      <c r="I879" s="39" t="s">
        <v>21</v>
      </c>
      <c r="J879" s="39" t="n">
        <v>2017</v>
      </c>
      <c r="K879" s="39" t="n">
        <v>11</v>
      </c>
      <c r="L879" s="39" t="n">
        <v>29</v>
      </c>
      <c r="M879" s="39" t="n">
        <v>15</v>
      </c>
      <c r="N879" s="39" t="n">
        <v>46</v>
      </c>
      <c r="O879" s="39" t="n">
        <v>51</v>
      </c>
      <c r="P879" s="39" t="n">
        <v>267</v>
      </c>
      <c r="Q879" s="39" t="n">
        <v>1</v>
      </c>
      <c r="R879" s="39" t="s">
        <v>1</v>
      </c>
      <c r="S879" s="39" t="s">
        <v>2</v>
      </c>
    </row>
    <row r="880" customFormat="false" ht="15" hidden="false" customHeight="false" outlineLevel="0" collapsed="false">
      <c r="C880" s="48" t="n">
        <f aca="false">IF(F880=F879,C879,IF(F880=(F879+10),C879,(C879+10)))</f>
        <v>1660</v>
      </c>
      <c r="D880" s="38" t="s">
        <v>368</v>
      </c>
      <c r="E880" s="50" t="n">
        <f aca="false">IF(C879=C880,IF(AND(I880&lt;&gt;"M",I880&lt;&gt;"m-up"),E879+10,E879),10)</f>
        <v>10</v>
      </c>
      <c r="F880" s="39" t="n">
        <f aca="false">O880+(N880*60)+(M880*3600)</f>
        <v>56811</v>
      </c>
      <c r="G880" s="39" t="str">
        <f aca="false">CONCATENATE(J880,K880,L880)</f>
        <v>20171129</v>
      </c>
      <c r="H880" s="39" t="n">
        <v>0</v>
      </c>
      <c r="I880" s="39" t="s">
        <v>21</v>
      </c>
      <c r="J880" s="39" t="n">
        <v>2017</v>
      </c>
      <c r="K880" s="39" t="n">
        <v>11</v>
      </c>
      <c r="L880" s="39" t="n">
        <v>29</v>
      </c>
      <c r="M880" s="39" t="n">
        <v>15</v>
      </c>
      <c r="N880" s="39" t="n">
        <v>46</v>
      </c>
      <c r="O880" s="39" t="n">
        <v>51</v>
      </c>
      <c r="P880" s="39" t="n">
        <v>286</v>
      </c>
      <c r="Q880" s="39" t="n">
        <v>1</v>
      </c>
      <c r="R880" s="39" t="s">
        <v>1</v>
      </c>
      <c r="S880" s="39" t="s">
        <v>2</v>
      </c>
    </row>
    <row r="881" customFormat="false" ht="15" hidden="false" customHeight="false" outlineLevel="0" collapsed="false">
      <c r="C881" s="48" t="n">
        <f aca="false">IF(F881=F880,C880,IF(F881=(F880+10),C880,(C880+10)))</f>
        <v>1660</v>
      </c>
      <c r="D881" s="38" t="s">
        <v>368</v>
      </c>
      <c r="E881" s="50" t="n">
        <f aca="false">IF(C880=C881,IF(AND(I881&lt;&gt;"M",I881&lt;&gt;"m-up"),E880+10,E880),10)</f>
        <v>10</v>
      </c>
      <c r="F881" s="39" t="n">
        <f aca="false">O881+(N881*60)+(M881*3600)</f>
        <v>56811</v>
      </c>
      <c r="G881" s="39" t="str">
        <f aca="false">CONCATENATE(J881,K881,L881)</f>
        <v>20171129</v>
      </c>
      <c r="H881" s="39" t="n">
        <v>0</v>
      </c>
      <c r="I881" s="39" t="s">
        <v>21</v>
      </c>
      <c r="J881" s="39" t="n">
        <v>2017</v>
      </c>
      <c r="K881" s="39" t="n">
        <v>11</v>
      </c>
      <c r="L881" s="39" t="n">
        <v>29</v>
      </c>
      <c r="M881" s="39" t="n">
        <v>15</v>
      </c>
      <c r="N881" s="39" t="n">
        <v>46</v>
      </c>
      <c r="O881" s="39" t="n">
        <v>51</v>
      </c>
      <c r="P881" s="39" t="n">
        <v>299</v>
      </c>
      <c r="Q881" s="39" t="n">
        <v>1</v>
      </c>
      <c r="R881" s="39" t="s">
        <v>1</v>
      </c>
      <c r="S881" s="39" t="s">
        <v>2</v>
      </c>
    </row>
    <row r="882" customFormat="false" ht="15" hidden="false" customHeight="false" outlineLevel="0" collapsed="false">
      <c r="C882" s="48" t="n">
        <f aca="false">IF(F882=F881,C881,IF(F882=(F881+10),C881,(C881+10)))</f>
        <v>1660</v>
      </c>
      <c r="D882" s="38" t="s">
        <v>368</v>
      </c>
      <c r="E882" s="50" t="n">
        <f aca="false">IF(C881=C882,IF(AND(I882&lt;&gt;"M",I882&lt;&gt;"m-up"),E881+10,E881),10)</f>
        <v>10</v>
      </c>
      <c r="F882" s="39" t="n">
        <f aca="false">O882+(N882*60)+(M882*3600)</f>
        <v>56811</v>
      </c>
      <c r="G882" s="39" t="str">
        <f aca="false">CONCATENATE(J882,K882,L882)</f>
        <v>20171129</v>
      </c>
      <c r="H882" s="39" t="n">
        <v>0</v>
      </c>
      <c r="I882" s="39" t="s">
        <v>21</v>
      </c>
      <c r="J882" s="39" t="n">
        <v>2017</v>
      </c>
      <c r="K882" s="39" t="n">
        <v>11</v>
      </c>
      <c r="L882" s="39" t="n">
        <v>29</v>
      </c>
      <c r="M882" s="39" t="n">
        <v>15</v>
      </c>
      <c r="N882" s="39" t="n">
        <v>46</v>
      </c>
      <c r="O882" s="39" t="n">
        <v>51</v>
      </c>
      <c r="P882" s="39" t="n">
        <v>307</v>
      </c>
      <c r="Q882" s="39" t="n">
        <v>1</v>
      </c>
      <c r="R882" s="39" t="s">
        <v>1</v>
      </c>
      <c r="S882" s="39" t="s">
        <v>2</v>
      </c>
    </row>
    <row r="883" customFormat="false" ht="15" hidden="false" customHeight="false" outlineLevel="0" collapsed="false">
      <c r="C883" s="48" t="n">
        <f aca="false">IF(F883=F882,C882,IF(F883=(F882+10),C882,(C882+10)))</f>
        <v>1660</v>
      </c>
      <c r="D883" s="38" t="s">
        <v>368</v>
      </c>
      <c r="E883" s="50" t="n">
        <f aca="false">IF(C882=C883,IF(AND(I883&lt;&gt;"M",I883&lt;&gt;"m-up"),E882+10,E882),10)</f>
        <v>10</v>
      </c>
      <c r="F883" s="39" t="n">
        <f aca="false">O883+(N883*60)+(M883*3600)</f>
        <v>56811</v>
      </c>
      <c r="G883" s="39" t="str">
        <f aca="false">CONCATENATE(J883,K883,L883)</f>
        <v>20171129</v>
      </c>
      <c r="H883" s="39" t="n">
        <v>0</v>
      </c>
      <c r="I883" s="39" t="s">
        <v>21</v>
      </c>
      <c r="J883" s="39" t="n">
        <v>2017</v>
      </c>
      <c r="K883" s="39" t="n">
        <v>11</v>
      </c>
      <c r="L883" s="39" t="n">
        <v>29</v>
      </c>
      <c r="M883" s="39" t="n">
        <v>15</v>
      </c>
      <c r="N883" s="39" t="n">
        <v>46</v>
      </c>
      <c r="O883" s="39" t="n">
        <v>51</v>
      </c>
      <c r="P883" s="39" t="n">
        <v>348</v>
      </c>
      <c r="Q883" s="39" t="n">
        <v>1</v>
      </c>
      <c r="R883" s="39" t="s">
        <v>1</v>
      </c>
      <c r="S883" s="39" t="s">
        <v>2</v>
      </c>
    </row>
    <row r="884" customFormat="false" ht="15" hidden="false" customHeight="false" outlineLevel="0" collapsed="false">
      <c r="C884" s="48" t="n">
        <f aca="false">IF(F884=F883,C883,IF(F884=(F883+10),C883,(C883+10)))</f>
        <v>1660</v>
      </c>
      <c r="D884" s="38" t="s">
        <v>368</v>
      </c>
      <c r="E884" s="50" t="n">
        <f aca="false">IF(C883=C884,IF(AND(I884&lt;&gt;"M",I884&lt;&gt;"m-up"),E883+10,E883),10)</f>
        <v>20</v>
      </c>
      <c r="F884" s="39" t="n">
        <f aca="false">O884+(N884*60)+(M884*3600)</f>
        <v>56811</v>
      </c>
      <c r="G884" s="39" t="str">
        <f aca="false">CONCATENATE(J884,K884,L884)</f>
        <v>20171129</v>
      </c>
      <c r="H884" s="39" t="n">
        <v>8</v>
      </c>
      <c r="I884" s="39" t="s">
        <v>23</v>
      </c>
      <c r="J884" s="39" t="n">
        <v>2017</v>
      </c>
      <c r="K884" s="39" t="n">
        <v>11</v>
      </c>
      <c r="L884" s="39" t="n">
        <v>29</v>
      </c>
      <c r="M884" s="39" t="n">
        <v>15</v>
      </c>
      <c r="N884" s="39" t="n">
        <v>46</v>
      </c>
      <c r="O884" s="39" t="n">
        <v>51</v>
      </c>
      <c r="P884" s="39" t="n">
        <v>382</v>
      </c>
      <c r="Q884" s="39" t="n">
        <v>1</v>
      </c>
      <c r="R884" s="39" t="s">
        <v>1</v>
      </c>
      <c r="S884" s="39" t="s">
        <v>2</v>
      </c>
    </row>
    <row r="885" customFormat="false" ht="15" hidden="false" customHeight="false" outlineLevel="0" collapsed="false">
      <c r="C885" s="48" t="n">
        <f aca="false">IF(F885=F884,C884,IF(F885=(F884+10),C884,(C884+10)))</f>
        <v>1660</v>
      </c>
      <c r="D885" s="38" t="s">
        <v>368</v>
      </c>
      <c r="E885" s="50" t="n">
        <f aca="false">IF(C884=C885,IF(AND(I885&lt;&gt;"M",I885&lt;&gt;"m-up"),E884+10,E884),10)</f>
        <v>30</v>
      </c>
      <c r="F885" s="39" t="n">
        <f aca="false">O885+(N885*60)+(M885*3600)</f>
        <v>56811</v>
      </c>
      <c r="G885" s="39" t="str">
        <f aca="false">CONCATENATE(J885,K885,L885)</f>
        <v>20171129</v>
      </c>
      <c r="H885" s="39" t="n">
        <v>3</v>
      </c>
      <c r="I885" s="39" t="s">
        <v>23</v>
      </c>
      <c r="J885" s="39" t="n">
        <v>2017</v>
      </c>
      <c r="K885" s="39" t="n">
        <v>11</v>
      </c>
      <c r="L885" s="39" t="n">
        <v>29</v>
      </c>
      <c r="M885" s="39" t="n">
        <v>15</v>
      </c>
      <c r="N885" s="39" t="n">
        <v>46</v>
      </c>
      <c r="O885" s="39" t="n">
        <v>51</v>
      </c>
      <c r="P885" s="39" t="n">
        <v>394</v>
      </c>
      <c r="Q885" s="39" t="n">
        <v>1</v>
      </c>
      <c r="R885" s="39" t="s">
        <v>1</v>
      </c>
      <c r="S885" s="39" t="s">
        <v>2</v>
      </c>
    </row>
    <row r="886" customFormat="false" ht="15" hidden="false" customHeight="false" outlineLevel="0" collapsed="false">
      <c r="C886" s="48" t="n">
        <f aca="false">IF(F886=F885,C885,IF(F886=(F885+10),C885,(C885+10)))</f>
        <v>1660</v>
      </c>
      <c r="D886" s="38" t="s">
        <v>368</v>
      </c>
      <c r="E886" s="50" t="n">
        <f aca="false">IF(C885=C886,IF(AND(I886&lt;&gt;"M",I886&lt;&gt;"m-up"),E885+10,E885),10)</f>
        <v>40</v>
      </c>
      <c r="F886" s="39" t="n">
        <f aca="false">O886+(N886*60)+(M886*3600)</f>
        <v>56811</v>
      </c>
      <c r="G886" s="39" t="str">
        <f aca="false">CONCATENATE(J886,K886,L886)</f>
        <v>20171129</v>
      </c>
      <c r="H886" s="39" t="n">
        <v>241</v>
      </c>
      <c r="I886" s="39" t="s">
        <v>23</v>
      </c>
      <c r="J886" s="39" t="n">
        <v>2017</v>
      </c>
      <c r="K886" s="39" t="n">
        <v>11</v>
      </c>
      <c r="L886" s="39" t="n">
        <v>29</v>
      </c>
      <c r="M886" s="39" t="n">
        <v>15</v>
      </c>
      <c r="N886" s="39" t="n">
        <v>46</v>
      </c>
      <c r="O886" s="39" t="n">
        <v>51</v>
      </c>
      <c r="P886" s="39" t="n">
        <v>411</v>
      </c>
      <c r="Q886" s="39" t="n">
        <v>1</v>
      </c>
      <c r="R886" s="39" t="s">
        <v>1</v>
      </c>
      <c r="S886" s="39" t="s">
        <v>2</v>
      </c>
    </row>
    <row r="887" customFormat="false" ht="15" hidden="false" customHeight="false" outlineLevel="0" collapsed="false">
      <c r="C887" s="48" t="n">
        <f aca="false">IF(F887=F886,C886,IF(F887=(F886+10),C886,(C886+10)))</f>
        <v>1660</v>
      </c>
      <c r="D887" s="38" t="s">
        <v>368</v>
      </c>
      <c r="E887" s="50" t="n">
        <f aca="false">IF(C886=C887,IF(AND(I887&lt;&gt;"M",I887&lt;&gt;"m-up"),E886+10,E886),10)</f>
        <v>50</v>
      </c>
      <c r="F887" s="39" t="n">
        <f aca="false">O887+(N887*60)+(M887*3600)</f>
        <v>56811</v>
      </c>
      <c r="G887" s="39" t="str">
        <f aca="false">CONCATENATE(J887,K887,L887)</f>
        <v>20171129</v>
      </c>
      <c r="H887" s="39" t="n">
        <v>0</v>
      </c>
      <c r="I887" s="39" t="s">
        <v>268</v>
      </c>
      <c r="J887" s="39" t="n">
        <v>2017</v>
      </c>
      <c r="K887" s="39" t="n">
        <v>11</v>
      </c>
      <c r="L887" s="39" t="n">
        <v>29</v>
      </c>
      <c r="M887" s="39" t="n">
        <v>15</v>
      </c>
      <c r="N887" s="39" t="n">
        <v>46</v>
      </c>
      <c r="O887" s="39" t="n">
        <v>51</v>
      </c>
      <c r="P887" s="39" t="n">
        <v>415</v>
      </c>
      <c r="Q887" s="39" t="n">
        <v>1</v>
      </c>
      <c r="R887" s="39" t="s">
        <v>1</v>
      </c>
      <c r="S887" s="39" t="s">
        <v>2</v>
      </c>
    </row>
    <row r="888" customFormat="false" ht="15" hidden="false" customHeight="false" outlineLevel="0" collapsed="false">
      <c r="C888" s="48" t="n">
        <f aca="false">IF(F888=F887,C887,IF(F888=(F887+10),C887,(C887+10)))</f>
        <v>1660</v>
      </c>
      <c r="D888" s="38" t="s">
        <v>368</v>
      </c>
      <c r="E888" s="50" t="n">
        <f aca="false">IF(C887=C888,IF(AND(I888&lt;&gt;"M",I888&lt;&gt;"m-up"),E887+10,E887),10)</f>
        <v>60</v>
      </c>
      <c r="F888" s="39" t="n">
        <f aca="false">O888+(N888*60)+(M888*3600)</f>
        <v>56811</v>
      </c>
      <c r="G888" s="39" t="str">
        <f aca="false">CONCATENATE(J888,K888,L888)</f>
        <v>20171129</v>
      </c>
      <c r="H888" s="39" t="n">
        <v>0</v>
      </c>
      <c r="I888" s="39" t="s">
        <v>268</v>
      </c>
      <c r="J888" s="39" t="n">
        <v>2017</v>
      </c>
      <c r="K888" s="39" t="n">
        <v>11</v>
      </c>
      <c r="L888" s="39" t="n">
        <v>29</v>
      </c>
      <c r="M888" s="39" t="n">
        <v>15</v>
      </c>
      <c r="N888" s="39" t="n">
        <v>46</v>
      </c>
      <c r="O888" s="39" t="n">
        <v>51</v>
      </c>
      <c r="P888" s="39" t="n">
        <v>425</v>
      </c>
      <c r="Q888" s="39" t="n">
        <v>1</v>
      </c>
      <c r="R888" s="39" t="s">
        <v>1</v>
      </c>
      <c r="S888" s="39" t="s">
        <v>2</v>
      </c>
    </row>
    <row r="889" customFormat="false" ht="15" hidden="false" customHeight="false" outlineLevel="0" collapsed="false">
      <c r="C889" s="48" t="n">
        <f aca="false">IF(F889=F888,C888,IF(F889=(F888+10),C888,(C888+10)))</f>
        <v>1660</v>
      </c>
      <c r="D889" s="38" t="s">
        <v>368</v>
      </c>
      <c r="E889" s="50" t="n">
        <f aca="false">IF(C888=C889,IF(AND(I889&lt;&gt;"M",I889&lt;&gt;"m-up"),E888+10,E888),10)</f>
        <v>70</v>
      </c>
      <c r="F889" s="39" t="n">
        <f aca="false">O889+(N889*60)+(M889*3600)</f>
        <v>56811</v>
      </c>
      <c r="G889" s="39" t="str">
        <f aca="false">CONCATENATE(J889,K889,L889)</f>
        <v>20171129</v>
      </c>
      <c r="H889" s="39" t="n">
        <v>0</v>
      </c>
      <c r="I889" s="39" t="s">
        <v>268</v>
      </c>
      <c r="J889" s="39" t="n">
        <v>2017</v>
      </c>
      <c r="K889" s="39" t="n">
        <v>11</v>
      </c>
      <c r="L889" s="39" t="n">
        <v>29</v>
      </c>
      <c r="M889" s="39" t="n">
        <v>15</v>
      </c>
      <c r="N889" s="39" t="n">
        <v>46</v>
      </c>
      <c r="O889" s="39" t="n">
        <v>51</v>
      </c>
      <c r="P889" s="39" t="n">
        <v>436</v>
      </c>
      <c r="Q889" s="39" t="n">
        <v>1</v>
      </c>
      <c r="R889" s="39" t="s">
        <v>1</v>
      </c>
      <c r="S889" s="39" t="s">
        <v>2</v>
      </c>
    </row>
    <row r="890" customFormat="false" ht="15" hidden="false" customHeight="false" outlineLevel="0" collapsed="false">
      <c r="C890" s="48" t="n">
        <f aca="false">IF(F890=F889,C889,IF(F890=(F889+10),C889,(C889+10)))</f>
        <v>1660</v>
      </c>
      <c r="D890" s="38" t="s">
        <v>368</v>
      </c>
      <c r="E890" s="50" t="n">
        <f aca="false">IF(C889=C890,IF(AND(I890&lt;&gt;"M",I890&lt;&gt;"m-up"),E889+10,E889),10)</f>
        <v>80</v>
      </c>
      <c r="F890" s="39" t="n">
        <f aca="false">O890+(N890*60)+(M890*3600)</f>
        <v>56811</v>
      </c>
      <c r="G890" s="39" t="str">
        <f aca="false">CONCATENATE(J890,K890,L890)</f>
        <v>20171129</v>
      </c>
      <c r="H890" s="39" t="n">
        <v>0</v>
      </c>
      <c r="I890" s="39" t="s">
        <v>268</v>
      </c>
      <c r="J890" s="39" t="n">
        <v>2017</v>
      </c>
      <c r="K890" s="39" t="n">
        <v>11</v>
      </c>
      <c r="L890" s="39" t="n">
        <v>29</v>
      </c>
      <c r="M890" s="39" t="n">
        <v>15</v>
      </c>
      <c r="N890" s="39" t="n">
        <v>46</v>
      </c>
      <c r="O890" s="39" t="n">
        <v>51</v>
      </c>
      <c r="P890" s="39" t="n">
        <v>467</v>
      </c>
      <c r="Q890" s="39" t="n">
        <v>1</v>
      </c>
      <c r="R890" s="39" t="s">
        <v>1</v>
      </c>
      <c r="S890" s="39" t="s">
        <v>2</v>
      </c>
    </row>
    <row r="891" customFormat="false" ht="15" hidden="false" customHeight="false" outlineLevel="0" collapsed="false">
      <c r="C891" s="48" t="n">
        <f aca="false">IF(F891=F890,C890,IF(F891=(F890+10),C890,(C890+10)))</f>
        <v>1660</v>
      </c>
      <c r="D891" s="38" t="s">
        <v>368</v>
      </c>
      <c r="E891" s="50" t="n">
        <f aca="false">IF(C890=C891,IF(AND(I891&lt;&gt;"M",I891&lt;&gt;"m-up"),E890+10,E890),10)</f>
        <v>90</v>
      </c>
      <c r="F891" s="39" t="n">
        <f aca="false">O891+(N891*60)+(M891*3600)</f>
        <v>56811</v>
      </c>
      <c r="G891" s="39" t="str">
        <f aca="false">CONCATENATE(J891,K891,L891)</f>
        <v>20171129</v>
      </c>
      <c r="H891" s="39" t="n">
        <v>0</v>
      </c>
      <c r="I891" s="39" t="s">
        <v>268</v>
      </c>
      <c r="J891" s="39" t="n">
        <v>2017</v>
      </c>
      <c r="K891" s="39" t="n">
        <v>11</v>
      </c>
      <c r="L891" s="39" t="n">
        <v>29</v>
      </c>
      <c r="M891" s="39" t="n">
        <v>15</v>
      </c>
      <c r="N891" s="39" t="n">
        <v>46</v>
      </c>
      <c r="O891" s="39" t="n">
        <v>51</v>
      </c>
      <c r="P891" s="39" t="n">
        <v>607</v>
      </c>
      <c r="Q891" s="39" t="n">
        <v>1</v>
      </c>
      <c r="R891" s="39" t="s">
        <v>1</v>
      </c>
      <c r="S891" s="39" t="s">
        <v>2</v>
      </c>
    </row>
    <row r="892" customFormat="false" ht="15" hidden="false" customHeight="false" outlineLevel="0" collapsed="false">
      <c r="C892" s="48" t="n">
        <f aca="false">IF(F892=F891,C891,IF(F892=(F891+10),C891,(C891+10)))</f>
        <v>1660</v>
      </c>
      <c r="D892" s="38" t="s">
        <v>368</v>
      </c>
      <c r="E892" s="50" t="n">
        <f aca="false">IF(C891=C892,IF(AND(I892&lt;&gt;"M",I892&lt;&gt;"m-up"),E891+10,E891),10)</f>
        <v>100</v>
      </c>
      <c r="F892" s="39" t="n">
        <f aca="false">O892+(N892*60)+(M892*3600)</f>
        <v>56811</v>
      </c>
      <c r="G892" s="39" t="str">
        <f aca="false">CONCATENATE(J892,K892,L892)</f>
        <v>20171129</v>
      </c>
      <c r="H892" s="39" t="n">
        <v>0</v>
      </c>
      <c r="I892" s="39" t="s">
        <v>268</v>
      </c>
      <c r="J892" s="39" t="n">
        <v>2017</v>
      </c>
      <c r="K892" s="39" t="n">
        <v>11</v>
      </c>
      <c r="L892" s="39" t="n">
        <v>29</v>
      </c>
      <c r="M892" s="39" t="n">
        <v>15</v>
      </c>
      <c r="N892" s="39" t="n">
        <v>46</v>
      </c>
      <c r="O892" s="39" t="n">
        <v>51</v>
      </c>
      <c r="P892" s="39" t="n">
        <v>637</v>
      </c>
      <c r="Q892" s="39" t="n">
        <v>1</v>
      </c>
      <c r="R892" s="39" t="s">
        <v>1</v>
      </c>
      <c r="S892" s="39" t="s">
        <v>2</v>
      </c>
    </row>
    <row r="893" customFormat="false" ht="15" hidden="false" customHeight="false" outlineLevel="0" collapsed="false">
      <c r="C893" s="48" t="n">
        <f aca="false">IF(F893=F892,C892,IF(F893=(F892+10),C892,(C892+10)))</f>
        <v>1660</v>
      </c>
      <c r="D893" s="38" t="s">
        <v>368</v>
      </c>
      <c r="E893" s="50" t="n">
        <f aca="false">IF(C892=C893,IF(AND(I893&lt;&gt;"M",I893&lt;&gt;"m-up"),E892+10,E892),10)</f>
        <v>110</v>
      </c>
      <c r="F893" s="39" t="n">
        <f aca="false">O893+(N893*60)+(M893*3600)</f>
        <v>56811</v>
      </c>
      <c r="G893" s="39" t="str">
        <f aca="false">CONCATENATE(J893,K893,L893)</f>
        <v>20171129</v>
      </c>
      <c r="H893" s="39" t="n">
        <v>27</v>
      </c>
      <c r="I893" s="39" t="s">
        <v>23</v>
      </c>
      <c r="J893" s="39" t="n">
        <v>2017</v>
      </c>
      <c r="K893" s="39" t="n">
        <v>11</v>
      </c>
      <c r="L893" s="39" t="n">
        <v>29</v>
      </c>
      <c r="M893" s="39" t="n">
        <v>15</v>
      </c>
      <c r="N893" s="39" t="n">
        <v>46</v>
      </c>
      <c r="O893" s="39" t="n">
        <v>51</v>
      </c>
      <c r="P893" s="39" t="n">
        <v>678</v>
      </c>
      <c r="Q893" s="39" t="n">
        <v>1</v>
      </c>
      <c r="R893" s="39" t="s">
        <v>1</v>
      </c>
      <c r="S893" s="39" t="s">
        <v>2</v>
      </c>
      <c r="U893" s="98" t="s">
        <v>306</v>
      </c>
      <c r="V893" s="40" t="s">
        <v>369</v>
      </c>
      <c r="W893" s="40" t="s">
        <v>370</v>
      </c>
      <c r="X893" s="40" t="s">
        <v>371</v>
      </c>
      <c r="Y893" s="40" t="n">
        <v>-24</v>
      </c>
    </row>
    <row r="894" customFormat="false" ht="15" hidden="false" customHeight="false" outlineLevel="0" collapsed="false">
      <c r="C894" s="48" t="n">
        <f aca="false">IF(F894=F893,C893,IF(F894=(F893+10),C893,(C893+10)))</f>
        <v>1660</v>
      </c>
      <c r="D894" s="38" t="s">
        <v>368</v>
      </c>
      <c r="E894" s="50" t="n">
        <f aca="false">IF(C893=C894,IF(AND(I894&lt;&gt;"M",I894&lt;&gt;"m-up"),E893+10,E893),10)</f>
        <v>120</v>
      </c>
      <c r="F894" s="39" t="n">
        <f aca="false">O894+(N894*60)+(M894*3600)</f>
        <v>56811</v>
      </c>
      <c r="G894" s="39" t="str">
        <f aca="false">CONCATENATE(J894,K894,L894)</f>
        <v>20171129</v>
      </c>
      <c r="H894" s="39" t="n">
        <v>0</v>
      </c>
      <c r="I894" s="39" t="s">
        <v>268</v>
      </c>
      <c r="J894" s="39" t="n">
        <v>2017</v>
      </c>
      <c r="K894" s="39" t="n">
        <v>11</v>
      </c>
      <c r="L894" s="39" t="n">
        <v>29</v>
      </c>
      <c r="M894" s="39" t="n">
        <v>15</v>
      </c>
      <c r="N894" s="39" t="n">
        <v>46</v>
      </c>
      <c r="O894" s="39" t="n">
        <v>51</v>
      </c>
      <c r="P894" s="39" t="n">
        <v>682</v>
      </c>
      <c r="Q894" s="39" t="n">
        <v>1</v>
      </c>
      <c r="R894" s="39" t="s">
        <v>1</v>
      </c>
      <c r="S894" s="39" t="s">
        <v>2</v>
      </c>
    </row>
    <row r="895" customFormat="false" ht="15" hidden="false" customHeight="false" outlineLevel="0" collapsed="false">
      <c r="C895" s="48" t="n">
        <f aca="false">IF(F895=F894,C894,IF(F895=(F894+10),C894,(C894+10)))</f>
        <v>1660</v>
      </c>
      <c r="D895" s="38" t="s">
        <v>368</v>
      </c>
      <c r="E895" s="50" t="n">
        <f aca="false">IF(C894=C895,IF(AND(I895&lt;&gt;"M",I895&lt;&gt;"m-up"),E894+10,E894),10)</f>
        <v>130</v>
      </c>
      <c r="F895" s="39" t="n">
        <f aca="false">O895+(N895*60)+(M895*3600)</f>
        <v>56811</v>
      </c>
      <c r="G895" s="39" t="str">
        <f aca="false">CONCATENATE(J895,K895,L895)</f>
        <v>20171129</v>
      </c>
      <c r="H895" s="39" t="n">
        <v>87</v>
      </c>
      <c r="I895" s="39" t="s">
        <v>23</v>
      </c>
      <c r="J895" s="39" t="n">
        <v>2017</v>
      </c>
      <c r="K895" s="39" t="n">
        <v>11</v>
      </c>
      <c r="L895" s="39" t="n">
        <v>29</v>
      </c>
      <c r="M895" s="39" t="n">
        <v>15</v>
      </c>
      <c r="N895" s="39" t="n">
        <v>46</v>
      </c>
      <c r="O895" s="39" t="n">
        <v>51</v>
      </c>
      <c r="P895" s="39" t="n">
        <v>708</v>
      </c>
      <c r="Q895" s="39" t="n">
        <v>1</v>
      </c>
      <c r="R895" s="39" t="s">
        <v>1</v>
      </c>
      <c r="S895" s="39" t="s">
        <v>2</v>
      </c>
    </row>
    <row r="896" customFormat="false" ht="15" hidden="false" customHeight="false" outlineLevel="0" collapsed="false">
      <c r="C896" s="48" t="n">
        <f aca="false">IF(F896=F895,C895,IF(F896=(F895+10),C895,(C895+10)))</f>
        <v>1660</v>
      </c>
      <c r="D896" s="38" t="s">
        <v>368</v>
      </c>
      <c r="E896" s="50" t="n">
        <f aca="false">IF(C895=C896,IF(AND(I896&lt;&gt;"M",I896&lt;&gt;"m-up"),E895+10,E895),10)</f>
        <v>140</v>
      </c>
      <c r="F896" s="39" t="n">
        <f aca="false">O896+(N896*60)+(M896*3600)</f>
        <v>56811</v>
      </c>
      <c r="G896" s="39" t="str">
        <f aca="false">CONCATENATE(J896,K896,L896)</f>
        <v>20171129</v>
      </c>
      <c r="H896" s="39" t="n">
        <v>0</v>
      </c>
      <c r="I896" s="39" t="s">
        <v>268</v>
      </c>
      <c r="J896" s="39" t="n">
        <v>2017</v>
      </c>
      <c r="K896" s="39" t="n">
        <v>11</v>
      </c>
      <c r="L896" s="39" t="n">
        <v>29</v>
      </c>
      <c r="M896" s="39" t="n">
        <v>15</v>
      </c>
      <c r="N896" s="39" t="n">
        <v>46</v>
      </c>
      <c r="O896" s="39" t="n">
        <v>51</v>
      </c>
      <c r="P896" s="39" t="n">
        <v>720</v>
      </c>
      <c r="Q896" s="39" t="n">
        <v>1</v>
      </c>
      <c r="R896" s="39" t="s">
        <v>1</v>
      </c>
      <c r="S896" s="39" t="s">
        <v>2</v>
      </c>
    </row>
    <row r="897" customFormat="false" ht="15" hidden="false" customHeight="false" outlineLevel="0" collapsed="false">
      <c r="C897" s="48" t="n">
        <f aca="false">IF(F897=F896,C896,IF(F897=(F896+10),C896,(C896+10)))</f>
        <v>1660</v>
      </c>
      <c r="D897" s="38" t="s">
        <v>368</v>
      </c>
      <c r="E897" s="50" t="n">
        <f aca="false">IF(C896=C897,IF(AND(I897&lt;&gt;"M",I897&lt;&gt;"m-up"),E896+10,E896),10)</f>
        <v>150</v>
      </c>
      <c r="F897" s="39" t="n">
        <f aca="false">O897+(N897*60)+(M897*3600)</f>
        <v>56811</v>
      </c>
      <c r="G897" s="39" t="str">
        <f aca="false">CONCATENATE(J897,K897,L897)</f>
        <v>20171129</v>
      </c>
      <c r="H897" s="39" t="n">
        <v>4</v>
      </c>
      <c r="I897" s="39" t="s">
        <v>23</v>
      </c>
      <c r="J897" s="39" t="n">
        <v>2017</v>
      </c>
      <c r="K897" s="39" t="n">
        <v>11</v>
      </c>
      <c r="L897" s="39" t="n">
        <v>29</v>
      </c>
      <c r="M897" s="39" t="n">
        <v>15</v>
      </c>
      <c r="N897" s="39" t="n">
        <v>46</v>
      </c>
      <c r="O897" s="39" t="n">
        <v>51</v>
      </c>
      <c r="P897" s="39" t="n">
        <v>826</v>
      </c>
      <c r="Q897" s="39" t="n">
        <v>1</v>
      </c>
      <c r="R897" s="39" t="s">
        <v>1</v>
      </c>
      <c r="S897" s="39" t="s">
        <v>2</v>
      </c>
    </row>
    <row r="898" customFormat="false" ht="15" hidden="false" customHeight="false" outlineLevel="0" collapsed="false">
      <c r="A898" s="68"/>
      <c r="B898" s="68"/>
      <c r="C898" s="48" t="n">
        <f aca="false">IF(F898=F897,C897,IF(F898=(F897+10),C897,(C897+10)))</f>
        <v>1670</v>
      </c>
      <c r="D898" s="69" t="s">
        <v>372</v>
      </c>
      <c r="E898" s="50" t="n">
        <f aca="false">IF(C897=C898,IF(AND(I898&lt;&gt;"M",I898&lt;&gt;"m-up"),E897+10,E897),10)</f>
        <v>10</v>
      </c>
      <c r="F898" s="70" t="n">
        <f aca="false">O898+(N898*60)+(M898*3600)</f>
        <v>57853</v>
      </c>
      <c r="G898" s="70" t="str">
        <f aca="false">CONCATENATE(J898,K898,L898)</f>
        <v>20171129</v>
      </c>
      <c r="H898" s="70" t="n">
        <v>46</v>
      </c>
      <c r="I898" s="70" t="s">
        <v>0</v>
      </c>
      <c r="J898" s="70" t="n">
        <v>2017</v>
      </c>
      <c r="K898" s="70" t="n">
        <v>11</v>
      </c>
      <c r="L898" s="70" t="n">
        <v>29</v>
      </c>
      <c r="M898" s="70" t="n">
        <v>16</v>
      </c>
      <c r="N898" s="70" t="n">
        <v>4</v>
      </c>
      <c r="O898" s="70" t="n">
        <v>13</v>
      </c>
      <c r="P898" s="70" t="n">
        <v>344</v>
      </c>
      <c r="Q898" s="70" t="n">
        <v>1</v>
      </c>
      <c r="R898" s="70" t="s">
        <v>1</v>
      </c>
      <c r="S898" s="70" t="s">
        <v>2</v>
      </c>
      <c r="T898" s="70"/>
      <c r="U898" s="71"/>
      <c r="WH898" s="71"/>
      <c r="WI898" s="71"/>
      <c r="WJ898" s="71"/>
      <c r="WK898" s="71"/>
      <c r="WL898" s="71"/>
      <c r="WM898" s="71"/>
      <c r="WN898" s="71"/>
      <c r="WO898" s="71"/>
      <c r="WP898" s="71"/>
      <c r="WQ898" s="71"/>
      <c r="WR898" s="71"/>
      <c r="WS898" s="71"/>
      <c r="WT898" s="71"/>
      <c r="WU898" s="71"/>
      <c r="WV898" s="71"/>
      <c r="WW898" s="71"/>
      <c r="WX898" s="71"/>
      <c r="WY898" s="71"/>
      <c r="WZ898" s="71"/>
      <c r="XA898" s="71"/>
      <c r="XB898" s="71"/>
      <c r="XC898" s="71"/>
      <c r="XD898" s="71"/>
      <c r="XE898" s="71"/>
      <c r="XF898" s="71"/>
      <c r="XG898" s="71"/>
      <c r="XH898" s="71"/>
      <c r="XI898" s="71"/>
      <c r="XJ898" s="71"/>
      <c r="XK898" s="71"/>
      <c r="XL898" s="71"/>
      <c r="XM898" s="71"/>
      <c r="XN898" s="71"/>
      <c r="XO898" s="71"/>
      <c r="XP898" s="71"/>
      <c r="XQ898" s="71"/>
      <c r="XR898" s="71"/>
      <c r="XS898" s="71"/>
      <c r="XT898" s="71"/>
      <c r="XU898" s="71"/>
      <c r="XV898" s="71"/>
      <c r="XW898" s="71"/>
      <c r="XX898" s="71"/>
      <c r="XY898" s="71"/>
      <c r="XZ898" s="71"/>
      <c r="YA898" s="71"/>
      <c r="YB898" s="71"/>
      <c r="YC898" s="71"/>
      <c r="YD898" s="71"/>
      <c r="YE898" s="71"/>
      <c r="YF898" s="71"/>
      <c r="YG898" s="71"/>
      <c r="YH898" s="71"/>
      <c r="YI898" s="71"/>
      <c r="YJ898" s="71"/>
      <c r="YK898" s="71"/>
      <c r="YL898" s="71"/>
      <c r="YM898" s="71"/>
      <c r="YN898" s="71"/>
      <c r="YO898" s="71"/>
      <c r="YP898" s="71"/>
      <c r="YQ898" s="71"/>
      <c r="YR898" s="71"/>
      <c r="YS898" s="71"/>
      <c r="YT898" s="71"/>
      <c r="YU898" s="71"/>
      <c r="YV898" s="71"/>
      <c r="YW898" s="71"/>
      <c r="YX898" s="71"/>
      <c r="YY898" s="71"/>
      <c r="YZ898" s="71"/>
      <c r="ZA898" s="71"/>
      <c r="ZB898" s="71"/>
      <c r="ZC898" s="71"/>
      <c r="ZD898" s="71"/>
      <c r="ZE898" s="71"/>
      <c r="ZF898" s="71"/>
      <c r="ZG898" s="71"/>
      <c r="ZH898" s="71"/>
      <c r="ZI898" s="71"/>
      <c r="ZJ898" s="71"/>
      <c r="ZK898" s="71"/>
      <c r="ZL898" s="71"/>
      <c r="ZM898" s="71"/>
      <c r="ZN898" s="71"/>
      <c r="ZO898" s="71"/>
      <c r="ZP898" s="71"/>
      <c r="ZQ898" s="71"/>
      <c r="ZR898" s="71"/>
      <c r="ZS898" s="71"/>
      <c r="ZT898" s="71"/>
      <c r="ZU898" s="71"/>
      <c r="ZV898" s="71"/>
      <c r="ZW898" s="71"/>
      <c r="ZX898" s="71"/>
      <c r="ZY898" s="71"/>
      <c r="ZZ898" s="71"/>
      <c r="AAA898" s="71"/>
      <c r="AAB898" s="71"/>
      <c r="AAC898" s="71"/>
      <c r="AAD898" s="71"/>
      <c r="AAE898" s="71"/>
      <c r="AAF898" s="71"/>
      <c r="AAG898" s="71"/>
      <c r="AAH898" s="71"/>
      <c r="AAI898" s="71"/>
      <c r="AAJ898" s="71"/>
      <c r="AAK898" s="71"/>
      <c r="AAL898" s="71"/>
      <c r="AAM898" s="71"/>
      <c r="AAN898" s="71"/>
      <c r="AAO898" s="71"/>
      <c r="AAP898" s="71"/>
      <c r="AAQ898" s="71"/>
      <c r="AAR898" s="71"/>
      <c r="AAS898" s="71"/>
      <c r="AAT898" s="71"/>
      <c r="AAU898" s="71"/>
      <c r="AAV898" s="71"/>
      <c r="AAW898" s="71"/>
      <c r="AAX898" s="71"/>
      <c r="AAY898" s="71"/>
      <c r="AAZ898" s="71"/>
      <c r="ABA898" s="71"/>
      <c r="ABB898" s="71"/>
      <c r="ABC898" s="71"/>
      <c r="ABD898" s="71"/>
      <c r="ABE898" s="71"/>
      <c r="ABF898" s="71"/>
      <c r="ABG898" s="71"/>
      <c r="ABH898" s="71"/>
      <c r="ABI898" s="71"/>
      <c r="ABJ898" s="71"/>
      <c r="ABK898" s="71"/>
      <c r="ABL898" s="71"/>
      <c r="ABM898" s="71"/>
      <c r="ABN898" s="71"/>
      <c r="ABO898" s="71"/>
      <c r="ABP898" s="71"/>
      <c r="ABQ898" s="71"/>
      <c r="ABR898" s="71"/>
      <c r="ABS898" s="71"/>
      <c r="ABT898" s="71"/>
      <c r="ABU898" s="71"/>
      <c r="ABV898" s="71"/>
      <c r="ABW898" s="71"/>
      <c r="ABX898" s="71"/>
      <c r="ABY898" s="71"/>
      <c r="ABZ898" s="71"/>
      <c r="ACA898" s="71"/>
      <c r="ACB898" s="71"/>
      <c r="ACC898" s="71"/>
      <c r="ACD898" s="71"/>
      <c r="ACE898" s="71"/>
      <c r="ACF898" s="71"/>
      <c r="ACG898" s="71"/>
      <c r="ACH898" s="71"/>
      <c r="ACI898" s="71"/>
      <c r="ACJ898" s="71"/>
      <c r="ACK898" s="71"/>
      <c r="ACL898" s="71"/>
      <c r="ACM898" s="71"/>
      <c r="ACN898" s="71"/>
      <c r="ACO898" s="71"/>
      <c r="ACP898" s="71"/>
      <c r="ACQ898" s="71"/>
      <c r="ACR898" s="71"/>
      <c r="ACS898" s="71"/>
      <c r="ACT898" s="71"/>
      <c r="ACU898" s="71"/>
      <c r="ACV898" s="71"/>
      <c r="ACW898" s="71"/>
      <c r="ACX898" s="71"/>
      <c r="ACY898" s="71"/>
      <c r="ACZ898" s="71"/>
      <c r="ADA898" s="71"/>
      <c r="ADB898" s="71"/>
      <c r="ADC898" s="71"/>
      <c r="ADD898" s="71"/>
      <c r="ADE898" s="71"/>
      <c r="ADF898" s="71"/>
      <c r="ADG898" s="71"/>
      <c r="ADH898" s="71"/>
      <c r="ADI898" s="71"/>
      <c r="ADJ898" s="71"/>
      <c r="ADK898" s="71"/>
      <c r="ADL898" s="71"/>
      <c r="ADM898" s="71"/>
      <c r="ADN898" s="71"/>
      <c r="ADO898" s="71"/>
      <c r="ADP898" s="71"/>
      <c r="ADQ898" s="71"/>
      <c r="ADR898" s="71"/>
      <c r="ADS898" s="71"/>
      <c r="ADT898" s="71"/>
      <c r="ADU898" s="71"/>
      <c r="ADV898" s="71"/>
      <c r="ADW898" s="71"/>
      <c r="ADX898" s="71"/>
      <c r="ADY898" s="71"/>
      <c r="ADZ898" s="71"/>
      <c r="AEA898" s="71"/>
      <c r="AEB898" s="71"/>
      <c r="AEC898" s="71"/>
      <c r="AED898" s="71"/>
      <c r="AEE898" s="71"/>
      <c r="AEF898" s="71"/>
      <c r="AEG898" s="71"/>
      <c r="AEH898" s="71"/>
      <c r="AEI898" s="71"/>
      <c r="AEJ898" s="71"/>
      <c r="AEK898" s="71"/>
      <c r="AEL898" s="71"/>
      <c r="AEM898" s="71"/>
      <c r="AEN898" s="71"/>
      <c r="AEO898" s="71"/>
      <c r="AEP898" s="71"/>
      <c r="AEQ898" s="71"/>
      <c r="AER898" s="71"/>
      <c r="AES898" s="71"/>
      <c r="AET898" s="71"/>
      <c r="AEU898" s="71"/>
      <c r="AEV898" s="71"/>
      <c r="AEW898" s="71"/>
      <c r="AEX898" s="71"/>
      <c r="AEY898" s="71"/>
      <c r="AEZ898" s="71"/>
      <c r="AFA898" s="71"/>
      <c r="AFB898" s="71"/>
      <c r="AFC898" s="71"/>
      <c r="AFD898" s="71"/>
      <c r="AFE898" s="71"/>
      <c r="AFF898" s="71"/>
      <c r="AFG898" s="71"/>
      <c r="AFH898" s="71"/>
      <c r="AFI898" s="71"/>
      <c r="AFJ898" s="71"/>
      <c r="AFK898" s="71"/>
      <c r="AFL898" s="71"/>
      <c r="AFM898" s="71"/>
      <c r="AFN898" s="71"/>
      <c r="AFO898" s="71"/>
      <c r="AFP898" s="71"/>
      <c r="AFQ898" s="71"/>
      <c r="AFR898" s="71"/>
      <c r="AFS898" s="71"/>
      <c r="AFT898" s="71"/>
      <c r="AFU898" s="71"/>
      <c r="AFV898" s="71"/>
      <c r="AFW898" s="71"/>
      <c r="AFX898" s="71"/>
      <c r="AFY898" s="71"/>
      <c r="AFZ898" s="71"/>
      <c r="AGA898" s="71"/>
      <c r="AGB898" s="71"/>
      <c r="AGC898" s="71"/>
      <c r="AGD898" s="71"/>
      <c r="AGE898" s="71"/>
      <c r="AGF898" s="71"/>
      <c r="AGG898" s="71"/>
      <c r="AGH898" s="71"/>
      <c r="AGI898" s="71"/>
      <c r="AGJ898" s="71"/>
      <c r="AGK898" s="71"/>
      <c r="AGL898" s="71"/>
      <c r="AGM898" s="71"/>
      <c r="AGN898" s="71"/>
      <c r="AGO898" s="71"/>
      <c r="AGP898" s="71"/>
      <c r="AGQ898" s="71"/>
      <c r="AGR898" s="71"/>
      <c r="AGS898" s="71"/>
      <c r="AGT898" s="71"/>
      <c r="AGU898" s="71"/>
      <c r="AGV898" s="71"/>
      <c r="AGW898" s="71"/>
      <c r="AGX898" s="71"/>
      <c r="AGY898" s="71"/>
      <c r="AGZ898" s="71"/>
      <c r="AHA898" s="71"/>
      <c r="AHB898" s="71"/>
      <c r="AHC898" s="71"/>
      <c r="AHD898" s="71"/>
      <c r="AHE898" s="71"/>
      <c r="AHF898" s="71"/>
      <c r="AHG898" s="71"/>
      <c r="AHH898" s="71"/>
      <c r="AHI898" s="71"/>
      <c r="AHJ898" s="71"/>
      <c r="AHK898" s="71"/>
      <c r="AHL898" s="71"/>
      <c r="AHM898" s="71"/>
      <c r="AHN898" s="71"/>
      <c r="AHO898" s="71"/>
      <c r="AHP898" s="71"/>
      <c r="AHQ898" s="71"/>
      <c r="AHR898" s="71"/>
      <c r="AHS898" s="71"/>
      <c r="AHT898" s="71"/>
      <c r="AHU898" s="71"/>
      <c r="AHV898" s="71"/>
      <c r="AHW898" s="71"/>
      <c r="AHX898" s="71"/>
      <c r="AHY898" s="71"/>
      <c r="AHZ898" s="71"/>
      <c r="AIA898" s="71"/>
      <c r="AIB898" s="71"/>
      <c r="AIC898" s="71"/>
      <c r="AID898" s="71"/>
      <c r="AIE898" s="71"/>
      <c r="AIF898" s="71"/>
      <c r="AIG898" s="71"/>
      <c r="AIH898" s="71"/>
      <c r="AII898" s="71"/>
      <c r="AIJ898" s="71"/>
      <c r="AIK898" s="71"/>
      <c r="AIL898" s="71"/>
      <c r="AIM898" s="71"/>
      <c r="AIN898" s="71"/>
      <c r="AIO898" s="71"/>
      <c r="AIP898" s="71"/>
      <c r="AIQ898" s="71"/>
      <c r="AIR898" s="71"/>
      <c r="AIS898" s="71"/>
      <c r="AIT898" s="71"/>
      <c r="AIU898" s="71"/>
      <c r="AIV898" s="71"/>
      <c r="AIW898" s="71"/>
      <c r="AIX898" s="71"/>
      <c r="AIY898" s="71"/>
      <c r="AIZ898" s="71"/>
      <c r="AJA898" s="71"/>
      <c r="AJB898" s="71"/>
      <c r="AJC898" s="71"/>
      <c r="AJD898" s="71"/>
      <c r="AJE898" s="71"/>
      <c r="AJF898" s="71"/>
      <c r="AJG898" s="71"/>
      <c r="AJH898" s="71"/>
      <c r="AJI898" s="71"/>
      <c r="AJJ898" s="71"/>
      <c r="AJK898" s="71"/>
      <c r="AJL898" s="71"/>
      <c r="AJM898" s="71"/>
      <c r="AJN898" s="71"/>
      <c r="AJO898" s="71"/>
      <c r="AJP898" s="71"/>
      <c r="AJQ898" s="71"/>
      <c r="AJR898" s="71"/>
      <c r="AJS898" s="71"/>
      <c r="AJT898" s="71"/>
      <c r="AJU898" s="71"/>
      <c r="AJV898" s="71"/>
      <c r="AJW898" s="71"/>
      <c r="AJX898" s="71"/>
      <c r="AJY898" s="71"/>
      <c r="AJZ898" s="71"/>
      <c r="AKA898" s="71"/>
      <c r="AKB898" s="71"/>
      <c r="AKC898" s="71"/>
      <c r="AKD898" s="71"/>
      <c r="AKE898" s="71"/>
      <c r="AKF898" s="71"/>
      <c r="AKG898" s="71"/>
      <c r="AKH898" s="71"/>
      <c r="AKI898" s="71"/>
      <c r="AKJ898" s="71"/>
      <c r="AKK898" s="71"/>
      <c r="AKL898" s="71"/>
      <c r="AKM898" s="71"/>
      <c r="AKN898" s="71"/>
      <c r="AKO898" s="71"/>
      <c r="AKP898" s="71"/>
      <c r="AKQ898" s="71"/>
      <c r="AKR898" s="71"/>
      <c r="AKS898" s="71"/>
      <c r="AKT898" s="71"/>
      <c r="AKU898" s="71"/>
      <c r="AKV898" s="71"/>
      <c r="AKW898" s="71"/>
      <c r="AKX898" s="71"/>
      <c r="AKY898" s="71"/>
      <c r="AKZ898" s="71"/>
      <c r="ALA898" s="71"/>
      <c r="ALB898" s="71"/>
      <c r="ALC898" s="71"/>
      <c r="ALD898" s="71"/>
      <c r="ALE898" s="71"/>
      <c r="ALF898" s="71"/>
      <c r="ALG898" s="71"/>
      <c r="ALH898" s="71"/>
      <c r="ALI898" s="71"/>
      <c r="ALJ898" s="71"/>
      <c r="ALK898" s="71"/>
      <c r="ALL898" s="71"/>
      <c r="ALM898" s="71"/>
      <c r="ALN898" s="71"/>
      <c r="ALO898" s="71"/>
      <c r="ALP898" s="71"/>
      <c r="ALQ898" s="71"/>
      <c r="ALR898" s="71"/>
      <c r="ALS898" s="71"/>
      <c r="ALT898" s="71"/>
      <c r="ALU898" s="71"/>
      <c r="ALV898" s="71"/>
      <c r="ALW898" s="71"/>
      <c r="ALX898" s="71"/>
      <c r="ALY898" s="71"/>
      <c r="ALZ898" s="71"/>
      <c r="AMA898" s="71"/>
      <c r="AMB898" s="71"/>
      <c r="AMC898" s="71"/>
      <c r="AMD898" s="71"/>
      <c r="AME898" s="71"/>
      <c r="AMF898" s="71"/>
      <c r="AMG898" s="71"/>
    </row>
    <row r="899" customFormat="false" ht="15" hidden="false" customHeight="false" outlineLevel="0" collapsed="false">
      <c r="A899" s="118"/>
      <c r="B899" s="118"/>
      <c r="C899" s="48" t="n">
        <f aca="false">IF(F899=F898,C898,IF(F899=(F898+10),C898,(C898+10)))</f>
        <v>1680</v>
      </c>
      <c r="D899" s="79" t="s">
        <v>373</v>
      </c>
      <c r="E899" s="50" t="n">
        <f aca="false">IF(C898=C899,IF(AND(I899&lt;&gt;"M",I899&lt;&gt;"m-up"),E898+10,E898),10)</f>
        <v>10</v>
      </c>
      <c r="F899" s="52" t="n">
        <f aca="false">O899+(N899*60)+(M899*3600)</f>
        <v>62649</v>
      </c>
      <c r="G899" s="52" t="str">
        <f aca="false">CONCATENATE(J899,K899,L899)</f>
        <v>20171129</v>
      </c>
      <c r="H899" s="52" t="n">
        <v>524</v>
      </c>
      <c r="I899" s="52" t="s">
        <v>17</v>
      </c>
      <c r="J899" s="52" t="n">
        <v>2017</v>
      </c>
      <c r="K899" s="52" t="n">
        <v>11</v>
      </c>
      <c r="L899" s="52" t="n">
        <v>29</v>
      </c>
      <c r="M899" s="52" t="n">
        <v>17</v>
      </c>
      <c r="N899" s="52" t="n">
        <v>24</v>
      </c>
      <c r="O899" s="52" t="n">
        <v>9</v>
      </c>
      <c r="P899" s="52" t="n">
        <v>116</v>
      </c>
      <c r="Q899" s="52" t="n">
        <v>1</v>
      </c>
      <c r="R899" s="52" t="s">
        <v>1</v>
      </c>
      <c r="S899" s="52" t="s">
        <v>2</v>
      </c>
      <c r="T899" s="52"/>
      <c r="U899" s="81" t="s">
        <v>374</v>
      </c>
      <c r="V899" s="81" t="s">
        <v>375</v>
      </c>
      <c r="W899" s="81" t="s">
        <v>376</v>
      </c>
      <c r="X899" s="81" t="s">
        <v>377</v>
      </c>
      <c r="Y899" s="81" t="n">
        <v>28</v>
      </c>
      <c r="WH899" s="119"/>
      <c r="WI899" s="119"/>
      <c r="WJ899" s="119"/>
      <c r="WK899" s="119"/>
      <c r="WL899" s="119"/>
      <c r="WM899" s="119"/>
      <c r="WN899" s="119"/>
      <c r="WO899" s="119"/>
      <c r="WP899" s="119"/>
      <c r="WQ899" s="119"/>
      <c r="WR899" s="119"/>
      <c r="WS899" s="119"/>
      <c r="WT899" s="119"/>
      <c r="WU899" s="119"/>
      <c r="WV899" s="119"/>
      <c r="WW899" s="119"/>
      <c r="WX899" s="119"/>
      <c r="WY899" s="119"/>
      <c r="WZ899" s="119"/>
      <c r="XA899" s="119"/>
      <c r="XB899" s="119"/>
      <c r="XC899" s="119"/>
      <c r="XD899" s="119"/>
      <c r="XE899" s="119"/>
      <c r="XF899" s="119"/>
      <c r="XG899" s="119"/>
      <c r="XH899" s="119"/>
      <c r="XI899" s="119"/>
      <c r="XJ899" s="119"/>
      <c r="XK899" s="119"/>
      <c r="XL899" s="119"/>
      <c r="XM899" s="119"/>
      <c r="XN899" s="119"/>
      <c r="XO899" s="119"/>
      <c r="XP899" s="119"/>
      <c r="XQ899" s="119"/>
      <c r="XR899" s="119"/>
      <c r="XS899" s="119"/>
      <c r="XT899" s="119"/>
      <c r="XU899" s="119"/>
      <c r="XV899" s="119"/>
      <c r="XW899" s="119"/>
      <c r="XX899" s="119"/>
      <c r="XY899" s="119"/>
      <c r="XZ899" s="119"/>
      <c r="YA899" s="119"/>
      <c r="YB899" s="119"/>
      <c r="YC899" s="119"/>
      <c r="YD899" s="119"/>
      <c r="YE899" s="119"/>
      <c r="YF899" s="119"/>
      <c r="YG899" s="119"/>
      <c r="YH899" s="119"/>
      <c r="YI899" s="119"/>
      <c r="YJ899" s="119"/>
      <c r="YK899" s="119"/>
      <c r="YL899" s="119"/>
      <c r="YM899" s="119"/>
      <c r="YN899" s="119"/>
      <c r="YO899" s="119"/>
      <c r="YP899" s="119"/>
      <c r="YQ899" s="119"/>
      <c r="YR899" s="119"/>
      <c r="YS899" s="119"/>
      <c r="YT899" s="119"/>
      <c r="YU899" s="119"/>
      <c r="YV899" s="119"/>
      <c r="YW899" s="119"/>
      <c r="YX899" s="119"/>
      <c r="YY899" s="119"/>
      <c r="YZ899" s="119"/>
      <c r="ZA899" s="119"/>
      <c r="ZB899" s="119"/>
      <c r="ZC899" s="119"/>
      <c r="ZD899" s="119"/>
      <c r="ZE899" s="119"/>
      <c r="ZF899" s="119"/>
      <c r="ZG899" s="119"/>
      <c r="ZH899" s="119"/>
      <c r="ZI899" s="119"/>
      <c r="ZJ899" s="119"/>
      <c r="ZK899" s="119"/>
      <c r="ZL899" s="119"/>
      <c r="ZM899" s="119"/>
      <c r="ZN899" s="119"/>
      <c r="ZO899" s="119"/>
      <c r="ZP899" s="119"/>
      <c r="ZQ899" s="119"/>
      <c r="ZR899" s="119"/>
      <c r="ZS899" s="119"/>
      <c r="ZT899" s="119"/>
      <c r="ZU899" s="119"/>
      <c r="ZV899" s="119"/>
      <c r="ZW899" s="119"/>
      <c r="ZX899" s="119"/>
      <c r="ZY899" s="119"/>
      <c r="ZZ899" s="119"/>
      <c r="AAA899" s="119"/>
      <c r="AAB899" s="119"/>
      <c r="AAC899" s="119"/>
      <c r="AAD899" s="119"/>
      <c r="AAE899" s="119"/>
      <c r="AAF899" s="119"/>
      <c r="AAG899" s="119"/>
      <c r="AAH899" s="119"/>
      <c r="AAI899" s="119"/>
      <c r="AAJ899" s="119"/>
      <c r="AAK899" s="119"/>
      <c r="AAL899" s="119"/>
      <c r="AAM899" s="119"/>
      <c r="AAN899" s="119"/>
      <c r="AAO899" s="119"/>
      <c r="AAP899" s="119"/>
      <c r="AAQ899" s="119"/>
      <c r="AAR899" s="119"/>
      <c r="AAS899" s="119"/>
      <c r="AAT899" s="119"/>
      <c r="AAU899" s="119"/>
      <c r="AAV899" s="119"/>
      <c r="AAW899" s="119"/>
      <c r="AAX899" s="119"/>
      <c r="AAY899" s="119"/>
      <c r="AAZ899" s="119"/>
      <c r="ABA899" s="119"/>
      <c r="ABB899" s="119"/>
      <c r="ABC899" s="119"/>
      <c r="ABD899" s="119"/>
      <c r="ABE899" s="119"/>
      <c r="ABF899" s="119"/>
      <c r="ABG899" s="119"/>
      <c r="ABH899" s="119"/>
      <c r="ABI899" s="119"/>
      <c r="ABJ899" s="119"/>
      <c r="ABK899" s="119"/>
      <c r="ABL899" s="119"/>
      <c r="ABM899" s="119"/>
      <c r="ABN899" s="119"/>
      <c r="ABO899" s="119"/>
      <c r="ABP899" s="119"/>
      <c r="ABQ899" s="119"/>
      <c r="ABR899" s="119"/>
      <c r="ABS899" s="119"/>
      <c r="ABT899" s="119"/>
      <c r="ABU899" s="119"/>
      <c r="ABV899" s="119"/>
      <c r="ABW899" s="119"/>
      <c r="ABX899" s="119"/>
      <c r="ABY899" s="119"/>
      <c r="ABZ899" s="119"/>
      <c r="ACA899" s="119"/>
      <c r="ACB899" s="119"/>
      <c r="ACC899" s="119"/>
      <c r="ACD899" s="119"/>
      <c r="ACE899" s="119"/>
      <c r="ACF899" s="119"/>
      <c r="ACG899" s="119"/>
      <c r="ACH899" s="119"/>
      <c r="ACI899" s="119"/>
      <c r="ACJ899" s="119"/>
      <c r="ACK899" s="119"/>
      <c r="ACL899" s="119"/>
      <c r="ACM899" s="119"/>
      <c r="ACN899" s="119"/>
      <c r="ACO899" s="119"/>
      <c r="ACP899" s="119"/>
      <c r="ACQ899" s="119"/>
      <c r="ACR899" s="119"/>
      <c r="ACS899" s="119"/>
      <c r="ACT899" s="119"/>
      <c r="ACU899" s="119"/>
      <c r="ACV899" s="119"/>
      <c r="ACW899" s="119"/>
      <c r="ACX899" s="119"/>
      <c r="ACY899" s="119"/>
      <c r="ACZ899" s="119"/>
      <c r="ADA899" s="119"/>
      <c r="ADB899" s="119"/>
      <c r="ADC899" s="119"/>
      <c r="ADD899" s="119"/>
      <c r="ADE899" s="119"/>
      <c r="ADF899" s="119"/>
      <c r="ADG899" s="119"/>
      <c r="ADH899" s="119"/>
      <c r="ADI899" s="119"/>
      <c r="ADJ899" s="119"/>
      <c r="ADK899" s="119"/>
      <c r="ADL899" s="119"/>
      <c r="ADM899" s="119"/>
      <c r="ADN899" s="119"/>
      <c r="ADO899" s="119"/>
      <c r="ADP899" s="119"/>
      <c r="ADQ899" s="119"/>
      <c r="ADR899" s="119"/>
      <c r="ADS899" s="119"/>
      <c r="ADT899" s="119"/>
      <c r="ADU899" s="119"/>
      <c r="ADV899" s="119"/>
      <c r="ADW899" s="119"/>
      <c r="ADX899" s="119"/>
      <c r="ADY899" s="119"/>
      <c r="ADZ899" s="119"/>
      <c r="AEA899" s="119"/>
      <c r="AEB899" s="119"/>
      <c r="AEC899" s="119"/>
      <c r="AED899" s="119"/>
      <c r="AEE899" s="119"/>
      <c r="AEF899" s="119"/>
      <c r="AEG899" s="119"/>
      <c r="AEH899" s="119"/>
      <c r="AEI899" s="119"/>
      <c r="AEJ899" s="119"/>
      <c r="AEK899" s="119"/>
      <c r="AEL899" s="119"/>
      <c r="AEM899" s="119"/>
      <c r="AEN899" s="119"/>
      <c r="AEO899" s="119"/>
      <c r="AEP899" s="119"/>
      <c r="AEQ899" s="119"/>
      <c r="AER899" s="119"/>
      <c r="AES899" s="119"/>
      <c r="AET899" s="119"/>
      <c r="AEU899" s="119"/>
      <c r="AEV899" s="119"/>
      <c r="AEW899" s="119"/>
      <c r="AEX899" s="119"/>
      <c r="AEY899" s="119"/>
      <c r="AEZ899" s="119"/>
      <c r="AFA899" s="119"/>
      <c r="AFB899" s="119"/>
      <c r="AFC899" s="119"/>
      <c r="AFD899" s="119"/>
      <c r="AFE899" s="119"/>
      <c r="AFF899" s="119"/>
      <c r="AFG899" s="119"/>
      <c r="AFH899" s="119"/>
      <c r="AFI899" s="119"/>
      <c r="AFJ899" s="119"/>
      <c r="AFK899" s="119"/>
      <c r="AFL899" s="119"/>
      <c r="AFM899" s="119"/>
      <c r="AFN899" s="119"/>
      <c r="AFO899" s="119"/>
      <c r="AFP899" s="119"/>
      <c r="AFQ899" s="119"/>
      <c r="AFR899" s="119"/>
      <c r="AFS899" s="119"/>
      <c r="AFT899" s="119"/>
      <c r="AFU899" s="119"/>
      <c r="AFV899" s="119"/>
      <c r="AFW899" s="119"/>
      <c r="AFX899" s="119"/>
      <c r="AFY899" s="119"/>
      <c r="AFZ899" s="119"/>
      <c r="AGA899" s="119"/>
      <c r="AGB899" s="119"/>
      <c r="AGC899" s="119"/>
      <c r="AGD899" s="119"/>
      <c r="AGE899" s="119"/>
      <c r="AGF899" s="119"/>
      <c r="AGG899" s="119"/>
      <c r="AGH899" s="119"/>
      <c r="AGI899" s="119"/>
      <c r="AGJ899" s="119"/>
      <c r="AGK899" s="119"/>
      <c r="AGL899" s="119"/>
      <c r="AGM899" s="119"/>
      <c r="AGN899" s="119"/>
      <c r="AGO899" s="119"/>
      <c r="AGP899" s="119"/>
      <c r="AGQ899" s="119"/>
      <c r="AGR899" s="119"/>
      <c r="AGS899" s="119"/>
      <c r="AGT899" s="119"/>
      <c r="AGU899" s="119"/>
      <c r="AGV899" s="119"/>
      <c r="AGW899" s="119"/>
      <c r="AGX899" s="119"/>
      <c r="AGY899" s="119"/>
      <c r="AGZ899" s="119"/>
      <c r="AHA899" s="119"/>
      <c r="AHB899" s="119"/>
      <c r="AHC899" s="119"/>
      <c r="AHD899" s="119"/>
      <c r="AHE899" s="119"/>
      <c r="AHF899" s="119"/>
      <c r="AHG899" s="119"/>
      <c r="AHH899" s="119"/>
      <c r="AHI899" s="119"/>
      <c r="AHJ899" s="119"/>
      <c r="AHK899" s="119"/>
      <c r="AHL899" s="119"/>
      <c r="AHM899" s="119"/>
      <c r="AHN899" s="119"/>
      <c r="AHO899" s="119"/>
      <c r="AHP899" s="119"/>
      <c r="AHQ899" s="119"/>
      <c r="AHR899" s="119"/>
      <c r="AHS899" s="119"/>
      <c r="AHT899" s="119"/>
      <c r="AHU899" s="119"/>
      <c r="AHV899" s="119"/>
      <c r="AHW899" s="119"/>
      <c r="AHX899" s="119"/>
      <c r="AHY899" s="119"/>
      <c r="AHZ899" s="119"/>
      <c r="AIA899" s="119"/>
      <c r="AIB899" s="119"/>
      <c r="AIC899" s="119"/>
      <c r="AID899" s="119"/>
      <c r="AIE899" s="119"/>
      <c r="AIF899" s="119"/>
      <c r="AIG899" s="119"/>
      <c r="AIH899" s="119"/>
      <c r="AII899" s="119"/>
      <c r="AIJ899" s="119"/>
      <c r="AIK899" s="119"/>
      <c r="AIL899" s="119"/>
      <c r="AIM899" s="119"/>
      <c r="AIN899" s="119"/>
      <c r="AIO899" s="119"/>
      <c r="AIP899" s="119"/>
      <c r="AIQ899" s="119"/>
      <c r="AIR899" s="119"/>
      <c r="AIS899" s="119"/>
      <c r="AIT899" s="119"/>
      <c r="AIU899" s="119"/>
      <c r="AIV899" s="119"/>
      <c r="AIW899" s="119"/>
      <c r="AIX899" s="119"/>
      <c r="AIY899" s="119"/>
      <c r="AIZ899" s="119"/>
      <c r="AJA899" s="119"/>
      <c r="AJB899" s="119"/>
      <c r="AJC899" s="119"/>
      <c r="AJD899" s="119"/>
      <c r="AJE899" s="119"/>
      <c r="AJF899" s="119"/>
      <c r="AJG899" s="119"/>
      <c r="AJH899" s="119"/>
      <c r="AJI899" s="119"/>
      <c r="AJJ899" s="119"/>
      <c r="AJK899" s="119"/>
      <c r="AJL899" s="119"/>
      <c r="AJM899" s="119"/>
      <c r="AJN899" s="119"/>
      <c r="AJO899" s="119"/>
      <c r="AJP899" s="119"/>
      <c r="AJQ899" s="119"/>
      <c r="AJR899" s="119"/>
      <c r="AJS899" s="119"/>
      <c r="AJT899" s="119"/>
      <c r="AJU899" s="119"/>
      <c r="AJV899" s="119"/>
      <c r="AJW899" s="119"/>
      <c r="AJX899" s="119"/>
      <c r="AJY899" s="119"/>
      <c r="AJZ899" s="119"/>
      <c r="AKA899" s="119"/>
      <c r="AKB899" s="119"/>
      <c r="AKC899" s="119"/>
      <c r="AKD899" s="119"/>
      <c r="AKE899" s="119"/>
      <c r="AKF899" s="119"/>
      <c r="AKG899" s="119"/>
      <c r="AKH899" s="119"/>
      <c r="AKI899" s="119"/>
      <c r="AKJ899" s="119"/>
      <c r="AKK899" s="119"/>
      <c r="AKL899" s="119"/>
      <c r="AKM899" s="119"/>
      <c r="AKN899" s="119"/>
      <c r="AKO899" s="119"/>
      <c r="AKP899" s="119"/>
      <c r="AKQ899" s="119"/>
      <c r="AKR899" s="119"/>
      <c r="AKS899" s="119"/>
      <c r="AKT899" s="119"/>
      <c r="AKU899" s="119"/>
      <c r="AKV899" s="119"/>
      <c r="AKW899" s="119"/>
      <c r="AKX899" s="119"/>
      <c r="AKY899" s="119"/>
      <c r="AKZ899" s="119"/>
      <c r="ALA899" s="119"/>
      <c r="ALB899" s="119"/>
      <c r="ALC899" s="119"/>
      <c r="ALD899" s="119"/>
      <c r="ALE899" s="119"/>
      <c r="ALF899" s="119"/>
      <c r="ALG899" s="119"/>
      <c r="ALH899" s="119"/>
      <c r="ALI899" s="119"/>
      <c r="ALJ899" s="119"/>
      <c r="ALK899" s="119"/>
      <c r="ALL899" s="119"/>
      <c r="ALM899" s="119"/>
      <c r="ALN899" s="119"/>
      <c r="ALO899" s="119"/>
      <c r="ALP899" s="119"/>
      <c r="ALQ899" s="119"/>
      <c r="ALR899" s="119"/>
      <c r="ALS899" s="119"/>
      <c r="ALT899" s="119"/>
      <c r="ALU899" s="119"/>
      <c r="ALV899" s="119"/>
      <c r="ALW899" s="119"/>
      <c r="ALX899" s="119"/>
      <c r="ALY899" s="119"/>
      <c r="ALZ899" s="119"/>
      <c r="AMA899" s="119"/>
      <c r="AMB899" s="119"/>
      <c r="AMC899" s="119"/>
      <c r="AMD899" s="119"/>
      <c r="AME899" s="119"/>
      <c r="AMF899" s="119"/>
      <c r="AMG899" s="119"/>
    </row>
    <row r="900" customFormat="false" ht="15" hidden="false" customHeight="false" outlineLevel="0" collapsed="false">
      <c r="A900" s="118"/>
      <c r="B900" s="118"/>
      <c r="C900" s="48" t="n">
        <f aca="false">IF(F900=F899,C899,IF(F900=(F899+10),C899,(C899+10)))</f>
        <v>1680</v>
      </c>
      <c r="D900" s="38" t="s">
        <v>373</v>
      </c>
      <c r="E900" s="50" t="n">
        <f aca="false">IF(C899=C900,IF(AND(I900&lt;&gt;"M",I900&lt;&gt;"m-up"),E899+10,E899),10)</f>
        <v>20</v>
      </c>
      <c r="F900" s="39" t="n">
        <f aca="false">O900+(N900*60)+(M900*3600)</f>
        <v>62649</v>
      </c>
      <c r="G900" s="39" t="str">
        <f aca="false">CONCATENATE(J900,K900,L900)</f>
        <v>20171129</v>
      </c>
      <c r="H900" s="39" t="n">
        <v>451</v>
      </c>
      <c r="I900" s="39" t="s">
        <v>17</v>
      </c>
      <c r="J900" s="39" t="n">
        <v>2017</v>
      </c>
      <c r="K900" s="39" t="n">
        <v>11</v>
      </c>
      <c r="L900" s="39" t="n">
        <v>29</v>
      </c>
      <c r="M900" s="39" t="n">
        <v>17</v>
      </c>
      <c r="N900" s="39" t="n">
        <v>24</v>
      </c>
      <c r="O900" s="39" t="n">
        <v>9</v>
      </c>
      <c r="P900" s="39" t="n">
        <v>149</v>
      </c>
      <c r="Q900" s="39" t="n">
        <v>2</v>
      </c>
      <c r="R900" s="39" t="s">
        <v>1</v>
      </c>
      <c r="S900" s="39" t="s">
        <v>2</v>
      </c>
      <c r="U900" s="40" t="s">
        <v>69</v>
      </c>
      <c r="WH900" s="119"/>
      <c r="WI900" s="119"/>
      <c r="WJ900" s="119"/>
      <c r="WK900" s="119"/>
      <c r="WL900" s="119"/>
      <c r="WM900" s="119"/>
      <c r="WN900" s="119"/>
      <c r="WO900" s="119"/>
      <c r="WP900" s="119"/>
      <c r="WQ900" s="119"/>
      <c r="WR900" s="119"/>
      <c r="WS900" s="119"/>
      <c r="WT900" s="119"/>
      <c r="WU900" s="119"/>
      <c r="WV900" s="119"/>
      <c r="WW900" s="119"/>
      <c r="WX900" s="119"/>
      <c r="WY900" s="119"/>
      <c r="WZ900" s="119"/>
      <c r="XA900" s="119"/>
      <c r="XB900" s="119"/>
      <c r="XC900" s="119"/>
      <c r="XD900" s="119"/>
      <c r="XE900" s="119"/>
      <c r="XF900" s="119"/>
      <c r="XG900" s="119"/>
      <c r="XH900" s="119"/>
      <c r="XI900" s="119"/>
      <c r="XJ900" s="119"/>
      <c r="XK900" s="119"/>
      <c r="XL900" s="119"/>
      <c r="XM900" s="119"/>
      <c r="XN900" s="119"/>
      <c r="XO900" s="119"/>
      <c r="XP900" s="119"/>
      <c r="XQ900" s="119"/>
      <c r="XR900" s="119"/>
      <c r="XS900" s="119"/>
      <c r="XT900" s="119"/>
      <c r="XU900" s="119"/>
      <c r="XV900" s="119"/>
      <c r="XW900" s="119"/>
      <c r="XX900" s="119"/>
      <c r="XY900" s="119"/>
      <c r="XZ900" s="119"/>
      <c r="YA900" s="119"/>
      <c r="YB900" s="119"/>
      <c r="YC900" s="119"/>
      <c r="YD900" s="119"/>
      <c r="YE900" s="119"/>
      <c r="YF900" s="119"/>
      <c r="YG900" s="119"/>
      <c r="YH900" s="119"/>
      <c r="YI900" s="119"/>
      <c r="YJ900" s="119"/>
      <c r="YK900" s="119"/>
      <c r="YL900" s="119"/>
      <c r="YM900" s="119"/>
      <c r="YN900" s="119"/>
      <c r="YO900" s="119"/>
      <c r="YP900" s="119"/>
      <c r="YQ900" s="119"/>
      <c r="YR900" s="119"/>
      <c r="YS900" s="119"/>
      <c r="YT900" s="119"/>
      <c r="YU900" s="119"/>
      <c r="YV900" s="119"/>
      <c r="YW900" s="119"/>
      <c r="YX900" s="119"/>
      <c r="YY900" s="119"/>
      <c r="YZ900" s="119"/>
      <c r="ZA900" s="119"/>
      <c r="ZB900" s="119"/>
      <c r="ZC900" s="119"/>
      <c r="ZD900" s="119"/>
      <c r="ZE900" s="119"/>
      <c r="ZF900" s="119"/>
      <c r="ZG900" s="119"/>
      <c r="ZH900" s="119"/>
      <c r="ZI900" s="119"/>
      <c r="ZJ900" s="119"/>
      <c r="ZK900" s="119"/>
      <c r="ZL900" s="119"/>
      <c r="ZM900" s="119"/>
      <c r="ZN900" s="119"/>
      <c r="ZO900" s="119"/>
      <c r="ZP900" s="119"/>
      <c r="ZQ900" s="119"/>
      <c r="ZR900" s="119"/>
      <c r="ZS900" s="119"/>
      <c r="ZT900" s="119"/>
      <c r="ZU900" s="119"/>
      <c r="ZV900" s="119"/>
      <c r="ZW900" s="119"/>
      <c r="ZX900" s="119"/>
      <c r="ZY900" s="119"/>
      <c r="ZZ900" s="119"/>
      <c r="AAA900" s="119"/>
      <c r="AAB900" s="119"/>
      <c r="AAC900" s="119"/>
      <c r="AAD900" s="119"/>
      <c r="AAE900" s="119"/>
      <c r="AAF900" s="119"/>
      <c r="AAG900" s="119"/>
      <c r="AAH900" s="119"/>
      <c r="AAI900" s="119"/>
      <c r="AAJ900" s="119"/>
      <c r="AAK900" s="119"/>
      <c r="AAL900" s="119"/>
      <c r="AAM900" s="119"/>
      <c r="AAN900" s="119"/>
      <c r="AAO900" s="119"/>
      <c r="AAP900" s="119"/>
      <c r="AAQ900" s="119"/>
      <c r="AAR900" s="119"/>
      <c r="AAS900" s="119"/>
      <c r="AAT900" s="119"/>
      <c r="AAU900" s="119"/>
      <c r="AAV900" s="119"/>
      <c r="AAW900" s="119"/>
      <c r="AAX900" s="119"/>
      <c r="AAY900" s="119"/>
      <c r="AAZ900" s="119"/>
      <c r="ABA900" s="119"/>
      <c r="ABB900" s="119"/>
      <c r="ABC900" s="119"/>
      <c r="ABD900" s="119"/>
      <c r="ABE900" s="119"/>
      <c r="ABF900" s="119"/>
      <c r="ABG900" s="119"/>
      <c r="ABH900" s="119"/>
      <c r="ABI900" s="119"/>
      <c r="ABJ900" s="119"/>
      <c r="ABK900" s="119"/>
      <c r="ABL900" s="119"/>
      <c r="ABM900" s="119"/>
      <c r="ABN900" s="119"/>
      <c r="ABO900" s="119"/>
      <c r="ABP900" s="119"/>
      <c r="ABQ900" s="119"/>
      <c r="ABR900" s="119"/>
      <c r="ABS900" s="119"/>
      <c r="ABT900" s="119"/>
      <c r="ABU900" s="119"/>
      <c r="ABV900" s="119"/>
      <c r="ABW900" s="119"/>
      <c r="ABX900" s="119"/>
      <c r="ABY900" s="119"/>
      <c r="ABZ900" s="119"/>
      <c r="ACA900" s="119"/>
      <c r="ACB900" s="119"/>
      <c r="ACC900" s="119"/>
      <c r="ACD900" s="119"/>
      <c r="ACE900" s="119"/>
      <c r="ACF900" s="119"/>
      <c r="ACG900" s="119"/>
      <c r="ACH900" s="119"/>
      <c r="ACI900" s="119"/>
      <c r="ACJ900" s="119"/>
      <c r="ACK900" s="119"/>
      <c r="ACL900" s="119"/>
      <c r="ACM900" s="119"/>
      <c r="ACN900" s="119"/>
      <c r="ACO900" s="119"/>
      <c r="ACP900" s="119"/>
      <c r="ACQ900" s="119"/>
      <c r="ACR900" s="119"/>
      <c r="ACS900" s="119"/>
      <c r="ACT900" s="119"/>
      <c r="ACU900" s="119"/>
      <c r="ACV900" s="119"/>
      <c r="ACW900" s="119"/>
      <c r="ACX900" s="119"/>
      <c r="ACY900" s="119"/>
      <c r="ACZ900" s="119"/>
      <c r="ADA900" s="119"/>
      <c r="ADB900" s="119"/>
      <c r="ADC900" s="119"/>
      <c r="ADD900" s="119"/>
      <c r="ADE900" s="119"/>
      <c r="ADF900" s="119"/>
      <c r="ADG900" s="119"/>
      <c r="ADH900" s="119"/>
      <c r="ADI900" s="119"/>
      <c r="ADJ900" s="119"/>
      <c r="ADK900" s="119"/>
      <c r="ADL900" s="119"/>
      <c r="ADM900" s="119"/>
      <c r="ADN900" s="119"/>
      <c r="ADO900" s="119"/>
      <c r="ADP900" s="119"/>
      <c r="ADQ900" s="119"/>
      <c r="ADR900" s="119"/>
      <c r="ADS900" s="119"/>
      <c r="ADT900" s="119"/>
      <c r="ADU900" s="119"/>
      <c r="ADV900" s="119"/>
      <c r="ADW900" s="119"/>
      <c r="ADX900" s="119"/>
      <c r="ADY900" s="119"/>
      <c r="ADZ900" s="119"/>
      <c r="AEA900" s="119"/>
      <c r="AEB900" s="119"/>
      <c r="AEC900" s="119"/>
      <c r="AED900" s="119"/>
      <c r="AEE900" s="119"/>
      <c r="AEF900" s="119"/>
      <c r="AEG900" s="119"/>
      <c r="AEH900" s="119"/>
      <c r="AEI900" s="119"/>
      <c r="AEJ900" s="119"/>
      <c r="AEK900" s="119"/>
      <c r="AEL900" s="119"/>
      <c r="AEM900" s="119"/>
      <c r="AEN900" s="119"/>
      <c r="AEO900" s="119"/>
      <c r="AEP900" s="119"/>
      <c r="AEQ900" s="119"/>
      <c r="AER900" s="119"/>
      <c r="AES900" s="119"/>
      <c r="AET900" s="119"/>
      <c r="AEU900" s="119"/>
      <c r="AEV900" s="119"/>
      <c r="AEW900" s="119"/>
      <c r="AEX900" s="119"/>
      <c r="AEY900" s="119"/>
      <c r="AEZ900" s="119"/>
      <c r="AFA900" s="119"/>
      <c r="AFB900" s="119"/>
      <c r="AFC900" s="119"/>
      <c r="AFD900" s="119"/>
      <c r="AFE900" s="119"/>
      <c r="AFF900" s="119"/>
      <c r="AFG900" s="119"/>
      <c r="AFH900" s="119"/>
      <c r="AFI900" s="119"/>
      <c r="AFJ900" s="119"/>
      <c r="AFK900" s="119"/>
      <c r="AFL900" s="119"/>
      <c r="AFM900" s="119"/>
      <c r="AFN900" s="119"/>
      <c r="AFO900" s="119"/>
      <c r="AFP900" s="119"/>
      <c r="AFQ900" s="119"/>
      <c r="AFR900" s="119"/>
      <c r="AFS900" s="119"/>
      <c r="AFT900" s="119"/>
      <c r="AFU900" s="119"/>
      <c r="AFV900" s="119"/>
      <c r="AFW900" s="119"/>
      <c r="AFX900" s="119"/>
      <c r="AFY900" s="119"/>
      <c r="AFZ900" s="119"/>
      <c r="AGA900" s="119"/>
      <c r="AGB900" s="119"/>
      <c r="AGC900" s="119"/>
      <c r="AGD900" s="119"/>
      <c r="AGE900" s="119"/>
      <c r="AGF900" s="119"/>
      <c r="AGG900" s="119"/>
      <c r="AGH900" s="119"/>
      <c r="AGI900" s="119"/>
      <c r="AGJ900" s="119"/>
      <c r="AGK900" s="119"/>
      <c r="AGL900" s="119"/>
      <c r="AGM900" s="119"/>
      <c r="AGN900" s="119"/>
      <c r="AGO900" s="119"/>
      <c r="AGP900" s="119"/>
      <c r="AGQ900" s="119"/>
      <c r="AGR900" s="119"/>
      <c r="AGS900" s="119"/>
      <c r="AGT900" s="119"/>
      <c r="AGU900" s="119"/>
      <c r="AGV900" s="119"/>
      <c r="AGW900" s="119"/>
      <c r="AGX900" s="119"/>
      <c r="AGY900" s="119"/>
      <c r="AGZ900" s="119"/>
      <c r="AHA900" s="119"/>
      <c r="AHB900" s="119"/>
      <c r="AHC900" s="119"/>
      <c r="AHD900" s="119"/>
      <c r="AHE900" s="119"/>
      <c r="AHF900" s="119"/>
      <c r="AHG900" s="119"/>
      <c r="AHH900" s="119"/>
      <c r="AHI900" s="119"/>
      <c r="AHJ900" s="119"/>
      <c r="AHK900" s="119"/>
      <c r="AHL900" s="119"/>
      <c r="AHM900" s="119"/>
      <c r="AHN900" s="119"/>
      <c r="AHO900" s="119"/>
      <c r="AHP900" s="119"/>
      <c r="AHQ900" s="119"/>
      <c r="AHR900" s="119"/>
      <c r="AHS900" s="119"/>
      <c r="AHT900" s="119"/>
      <c r="AHU900" s="119"/>
      <c r="AHV900" s="119"/>
      <c r="AHW900" s="119"/>
      <c r="AHX900" s="119"/>
      <c r="AHY900" s="119"/>
      <c r="AHZ900" s="119"/>
      <c r="AIA900" s="119"/>
      <c r="AIB900" s="119"/>
      <c r="AIC900" s="119"/>
      <c r="AID900" s="119"/>
      <c r="AIE900" s="119"/>
      <c r="AIF900" s="119"/>
      <c r="AIG900" s="119"/>
      <c r="AIH900" s="119"/>
      <c r="AII900" s="119"/>
      <c r="AIJ900" s="119"/>
      <c r="AIK900" s="119"/>
      <c r="AIL900" s="119"/>
      <c r="AIM900" s="119"/>
      <c r="AIN900" s="119"/>
      <c r="AIO900" s="119"/>
      <c r="AIP900" s="119"/>
      <c r="AIQ900" s="119"/>
      <c r="AIR900" s="119"/>
      <c r="AIS900" s="119"/>
      <c r="AIT900" s="119"/>
      <c r="AIU900" s="119"/>
      <c r="AIV900" s="119"/>
      <c r="AIW900" s="119"/>
      <c r="AIX900" s="119"/>
      <c r="AIY900" s="119"/>
      <c r="AIZ900" s="119"/>
      <c r="AJA900" s="119"/>
      <c r="AJB900" s="119"/>
      <c r="AJC900" s="119"/>
      <c r="AJD900" s="119"/>
      <c r="AJE900" s="119"/>
      <c r="AJF900" s="119"/>
      <c r="AJG900" s="119"/>
      <c r="AJH900" s="119"/>
      <c r="AJI900" s="119"/>
      <c r="AJJ900" s="119"/>
      <c r="AJK900" s="119"/>
      <c r="AJL900" s="119"/>
      <c r="AJM900" s="119"/>
      <c r="AJN900" s="119"/>
      <c r="AJO900" s="119"/>
      <c r="AJP900" s="119"/>
      <c r="AJQ900" s="119"/>
      <c r="AJR900" s="119"/>
      <c r="AJS900" s="119"/>
      <c r="AJT900" s="119"/>
      <c r="AJU900" s="119"/>
      <c r="AJV900" s="119"/>
      <c r="AJW900" s="119"/>
      <c r="AJX900" s="119"/>
      <c r="AJY900" s="119"/>
      <c r="AJZ900" s="119"/>
      <c r="AKA900" s="119"/>
      <c r="AKB900" s="119"/>
      <c r="AKC900" s="119"/>
      <c r="AKD900" s="119"/>
      <c r="AKE900" s="119"/>
      <c r="AKF900" s="119"/>
      <c r="AKG900" s="119"/>
      <c r="AKH900" s="119"/>
      <c r="AKI900" s="119"/>
      <c r="AKJ900" s="119"/>
      <c r="AKK900" s="119"/>
      <c r="AKL900" s="119"/>
      <c r="AKM900" s="119"/>
      <c r="AKN900" s="119"/>
      <c r="AKO900" s="119"/>
      <c r="AKP900" s="119"/>
      <c r="AKQ900" s="119"/>
      <c r="AKR900" s="119"/>
      <c r="AKS900" s="119"/>
      <c r="AKT900" s="119"/>
      <c r="AKU900" s="119"/>
      <c r="AKV900" s="119"/>
      <c r="AKW900" s="119"/>
      <c r="AKX900" s="119"/>
      <c r="AKY900" s="119"/>
      <c r="AKZ900" s="119"/>
      <c r="ALA900" s="119"/>
      <c r="ALB900" s="119"/>
      <c r="ALC900" s="119"/>
      <c r="ALD900" s="119"/>
      <c r="ALE900" s="119"/>
      <c r="ALF900" s="119"/>
      <c r="ALG900" s="119"/>
      <c r="ALH900" s="119"/>
      <c r="ALI900" s="119"/>
      <c r="ALJ900" s="119"/>
      <c r="ALK900" s="119"/>
      <c r="ALL900" s="119"/>
      <c r="ALM900" s="119"/>
      <c r="ALN900" s="119"/>
      <c r="ALO900" s="119"/>
      <c r="ALP900" s="119"/>
      <c r="ALQ900" s="119"/>
      <c r="ALR900" s="119"/>
      <c r="ALS900" s="119"/>
      <c r="ALT900" s="119"/>
      <c r="ALU900" s="119"/>
      <c r="ALV900" s="119"/>
      <c r="ALW900" s="119"/>
      <c r="ALX900" s="119"/>
      <c r="ALY900" s="119"/>
      <c r="ALZ900" s="119"/>
      <c r="AMA900" s="119"/>
      <c r="AMB900" s="119"/>
      <c r="AMC900" s="119"/>
      <c r="AMD900" s="119"/>
      <c r="AME900" s="119"/>
      <c r="AMF900" s="119"/>
      <c r="AMG900" s="119"/>
    </row>
    <row r="901" customFormat="false" ht="15" hidden="false" customHeight="false" outlineLevel="0" collapsed="false">
      <c r="A901" s="118"/>
      <c r="B901" s="118"/>
      <c r="C901" s="48" t="n">
        <f aca="false">IF(F901=F900,C900,IF(F901=(F900+10),C900,(C900+10)))</f>
        <v>1680</v>
      </c>
      <c r="D901" s="38" t="s">
        <v>373</v>
      </c>
      <c r="E901" s="50" t="n">
        <f aca="false">IF(C900=C901,IF(AND(I901&lt;&gt;"M",I901&lt;&gt;"m-up"),E900+10,E900),10)</f>
        <v>20</v>
      </c>
      <c r="F901" s="39" t="n">
        <f aca="false">O901+(N901*60)+(M901*3600)</f>
        <v>62649</v>
      </c>
      <c r="G901" s="39" t="str">
        <f aca="false">CONCATENATE(J901,K901,L901)</f>
        <v>20171129</v>
      </c>
      <c r="H901" s="39" t="n">
        <v>0</v>
      </c>
      <c r="I901" s="78" t="s">
        <v>21</v>
      </c>
      <c r="J901" s="39" t="n">
        <v>2017</v>
      </c>
      <c r="K901" s="39" t="n">
        <v>11</v>
      </c>
      <c r="L901" s="39" t="n">
        <v>29</v>
      </c>
      <c r="M901" s="39" t="n">
        <v>17</v>
      </c>
      <c r="N901" s="39" t="n">
        <v>24</v>
      </c>
      <c r="O901" s="39" t="n">
        <v>9</v>
      </c>
      <c r="P901" s="39" t="n">
        <v>349</v>
      </c>
      <c r="Q901" s="39" t="n">
        <v>1</v>
      </c>
      <c r="R901" s="39" t="s">
        <v>1</v>
      </c>
      <c r="S901" s="39" t="s">
        <v>2</v>
      </c>
      <c r="WH901" s="119"/>
      <c r="WI901" s="119"/>
      <c r="WJ901" s="119"/>
      <c r="WK901" s="119"/>
      <c r="WL901" s="119"/>
      <c r="WM901" s="119"/>
      <c r="WN901" s="119"/>
      <c r="WO901" s="119"/>
      <c r="WP901" s="119"/>
      <c r="WQ901" s="119"/>
      <c r="WR901" s="119"/>
      <c r="WS901" s="119"/>
      <c r="WT901" s="119"/>
      <c r="WU901" s="119"/>
      <c r="WV901" s="119"/>
      <c r="WW901" s="119"/>
      <c r="WX901" s="119"/>
      <c r="WY901" s="119"/>
      <c r="WZ901" s="119"/>
      <c r="XA901" s="119"/>
      <c r="XB901" s="119"/>
      <c r="XC901" s="119"/>
      <c r="XD901" s="119"/>
      <c r="XE901" s="119"/>
      <c r="XF901" s="119"/>
      <c r="XG901" s="119"/>
      <c r="XH901" s="119"/>
      <c r="XI901" s="119"/>
      <c r="XJ901" s="119"/>
      <c r="XK901" s="119"/>
      <c r="XL901" s="119"/>
      <c r="XM901" s="119"/>
      <c r="XN901" s="119"/>
      <c r="XO901" s="119"/>
      <c r="XP901" s="119"/>
      <c r="XQ901" s="119"/>
      <c r="XR901" s="119"/>
      <c r="XS901" s="119"/>
      <c r="XT901" s="119"/>
      <c r="XU901" s="119"/>
      <c r="XV901" s="119"/>
      <c r="XW901" s="119"/>
      <c r="XX901" s="119"/>
      <c r="XY901" s="119"/>
      <c r="XZ901" s="119"/>
      <c r="YA901" s="119"/>
      <c r="YB901" s="119"/>
      <c r="YC901" s="119"/>
      <c r="YD901" s="119"/>
      <c r="YE901" s="119"/>
      <c r="YF901" s="119"/>
      <c r="YG901" s="119"/>
      <c r="YH901" s="119"/>
      <c r="YI901" s="119"/>
      <c r="YJ901" s="119"/>
      <c r="YK901" s="119"/>
      <c r="YL901" s="119"/>
      <c r="YM901" s="119"/>
      <c r="YN901" s="119"/>
      <c r="YO901" s="119"/>
      <c r="YP901" s="119"/>
      <c r="YQ901" s="119"/>
      <c r="YR901" s="119"/>
      <c r="YS901" s="119"/>
      <c r="YT901" s="119"/>
      <c r="YU901" s="119"/>
      <c r="YV901" s="119"/>
      <c r="YW901" s="119"/>
      <c r="YX901" s="119"/>
      <c r="YY901" s="119"/>
      <c r="YZ901" s="119"/>
      <c r="ZA901" s="119"/>
      <c r="ZB901" s="119"/>
      <c r="ZC901" s="119"/>
      <c r="ZD901" s="119"/>
      <c r="ZE901" s="119"/>
      <c r="ZF901" s="119"/>
      <c r="ZG901" s="119"/>
      <c r="ZH901" s="119"/>
      <c r="ZI901" s="119"/>
      <c r="ZJ901" s="119"/>
      <c r="ZK901" s="119"/>
      <c r="ZL901" s="119"/>
      <c r="ZM901" s="119"/>
      <c r="ZN901" s="119"/>
      <c r="ZO901" s="119"/>
      <c r="ZP901" s="119"/>
      <c r="ZQ901" s="119"/>
      <c r="ZR901" s="119"/>
      <c r="ZS901" s="119"/>
      <c r="ZT901" s="119"/>
      <c r="ZU901" s="119"/>
      <c r="ZV901" s="119"/>
      <c r="ZW901" s="119"/>
      <c r="ZX901" s="119"/>
      <c r="ZY901" s="119"/>
      <c r="ZZ901" s="119"/>
      <c r="AAA901" s="119"/>
      <c r="AAB901" s="119"/>
      <c r="AAC901" s="119"/>
      <c r="AAD901" s="119"/>
      <c r="AAE901" s="119"/>
      <c r="AAF901" s="119"/>
      <c r="AAG901" s="119"/>
      <c r="AAH901" s="119"/>
      <c r="AAI901" s="119"/>
      <c r="AAJ901" s="119"/>
      <c r="AAK901" s="119"/>
      <c r="AAL901" s="119"/>
      <c r="AAM901" s="119"/>
      <c r="AAN901" s="119"/>
      <c r="AAO901" s="119"/>
      <c r="AAP901" s="119"/>
      <c r="AAQ901" s="119"/>
      <c r="AAR901" s="119"/>
      <c r="AAS901" s="119"/>
      <c r="AAT901" s="119"/>
      <c r="AAU901" s="119"/>
      <c r="AAV901" s="119"/>
      <c r="AAW901" s="119"/>
      <c r="AAX901" s="119"/>
      <c r="AAY901" s="119"/>
      <c r="AAZ901" s="119"/>
      <c r="ABA901" s="119"/>
      <c r="ABB901" s="119"/>
      <c r="ABC901" s="119"/>
      <c r="ABD901" s="119"/>
      <c r="ABE901" s="119"/>
      <c r="ABF901" s="119"/>
      <c r="ABG901" s="119"/>
      <c r="ABH901" s="119"/>
      <c r="ABI901" s="119"/>
      <c r="ABJ901" s="119"/>
      <c r="ABK901" s="119"/>
      <c r="ABL901" s="119"/>
      <c r="ABM901" s="119"/>
      <c r="ABN901" s="119"/>
      <c r="ABO901" s="119"/>
      <c r="ABP901" s="119"/>
      <c r="ABQ901" s="119"/>
      <c r="ABR901" s="119"/>
      <c r="ABS901" s="119"/>
      <c r="ABT901" s="119"/>
      <c r="ABU901" s="119"/>
      <c r="ABV901" s="119"/>
      <c r="ABW901" s="119"/>
      <c r="ABX901" s="119"/>
      <c r="ABY901" s="119"/>
      <c r="ABZ901" s="119"/>
      <c r="ACA901" s="119"/>
      <c r="ACB901" s="119"/>
      <c r="ACC901" s="119"/>
      <c r="ACD901" s="119"/>
      <c r="ACE901" s="119"/>
      <c r="ACF901" s="119"/>
      <c r="ACG901" s="119"/>
      <c r="ACH901" s="119"/>
      <c r="ACI901" s="119"/>
      <c r="ACJ901" s="119"/>
      <c r="ACK901" s="119"/>
      <c r="ACL901" s="119"/>
      <c r="ACM901" s="119"/>
      <c r="ACN901" s="119"/>
      <c r="ACO901" s="119"/>
      <c r="ACP901" s="119"/>
      <c r="ACQ901" s="119"/>
      <c r="ACR901" s="119"/>
      <c r="ACS901" s="119"/>
      <c r="ACT901" s="119"/>
      <c r="ACU901" s="119"/>
      <c r="ACV901" s="119"/>
      <c r="ACW901" s="119"/>
      <c r="ACX901" s="119"/>
      <c r="ACY901" s="119"/>
      <c r="ACZ901" s="119"/>
      <c r="ADA901" s="119"/>
      <c r="ADB901" s="119"/>
      <c r="ADC901" s="119"/>
      <c r="ADD901" s="119"/>
      <c r="ADE901" s="119"/>
      <c r="ADF901" s="119"/>
      <c r="ADG901" s="119"/>
      <c r="ADH901" s="119"/>
      <c r="ADI901" s="119"/>
      <c r="ADJ901" s="119"/>
      <c r="ADK901" s="119"/>
      <c r="ADL901" s="119"/>
      <c r="ADM901" s="119"/>
      <c r="ADN901" s="119"/>
      <c r="ADO901" s="119"/>
      <c r="ADP901" s="119"/>
      <c r="ADQ901" s="119"/>
      <c r="ADR901" s="119"/>
      <c r="ADS901" s="119"/>
      <c r="ADT901" s="119"/>
      <c r="ADU901" s="119"/>
      <c r="ADV901" s="119"/>
      <c r="ADW901" s="119"/>
      <c r="ADX901" s="119"/>
      <c r="ADY901" s="119"/>
      <c r="ADZ901" s="119"/>
      <c r="AEA901" s="119"/>
      <c r="AEB901" s="119"/>
      <c r="AEC901" s="119"/>
      <c r="AED901" s="119"/>
      <c r="AEE901" s="119"/>
      <c r="AEF901" s="119"/>
      <c r="AEG901" s="119"/>
      <c r="AEH901" s="119"/>
      <c r="AEI901" s="119"/>
      <c r="AEJ901" s="119"/>
      <c r="AEK901" s="119"/>
      <c r="AEL901" s="119"/>
      <c r="AEM901" s="119"/>
      <c r="AEN901" s="119"/>
      <c r="AEO901" s="119"/>
      <c r="AEP901" s="119"/>
      <c r="AEQ901" s="119"/>
      <c r="AER901" s="119"/>
      <c r="AES901" s="119"/>
      <c r="AET901" s="119"/>
      <c r="AEU901" s="119"/>
      <c r="AEV901" s="119"/>
      <c r="AEW901" s="119"/>
      <c r="AEX901" s="119"/>
      <c r="AEY901" s="119"/>
      <c r="AEZ901" s="119"/>
      <c r="AFA901" s="119"/>
      <c r="AFB901" s="119"/>
      <c r="AFC901" s="119"/>
      <c r="AFD901" s="119"/>
      <c r="AFE901" s="119"/>
      <c r="AFF901" s="119"/>
      <c r="AFG901" s="119"/>
      <c r="AFH901" s="119"/>
      <c r="AFI901" s="119"/>
      <c r="AFJ901" s="119"/>
      <c r="AFK901" s="119"/>
      <c r="AFL901" s="119"/>
      <c r="AFM901" s="119"/>
      <c r="AFN901" s="119"/>
      <c r="AFO901" s="119"/>
      <c r="AFP901" s="119"/>
      <c r="AFQ901" s="119"/>
      <c r="AFR901" s="119"/>
      <c r="AFS901" s="119"/>
      <c r="AFT901" s="119"/>
      <c r="AFU901" s="119"/>
      <c r="AFV901" s="119"/>
      <c r="AFW901" s="119"/>
      <c r="AFX901" s="119"/>
      <c r="AFY901" s="119"/>
      <c r="AFZ901" s="119"/>
      <c r="AGA901" s="119"/>
      <c r="AGB901" s="119"/>
      <c r="AGC901" s="119"/>
      <c r="AGD901" s="119"/>
      <c r="AGE901" s="119"/>
      <c r="AGF901" s="119"/>
      <c r="AGG901" s="119"/>
      <c r="AGH901" s="119"/>
      <c r="AGI901" s="119"/>
      <c r="AGJ901" s="119"/>
      <c r="AGK901" s="119"/>
      <c r="AGL901" s="119"/>
      <c r="AGM901" s="119"/>
      <c r="AGN901" s="119"/>
      <c r="AGO901" s="119"/>
      <c r="AGP901" s="119"/>
      <c r="AGQ901" s="119"/>
      <c r="AGR901" s="119"/>
      <c r="AGS901" s="119"/>
      <c r="AGT901" s="119"/>
      <c r="AGU901" s="119"/>
      <c r="AGV901" s="119"/>
      <c r="AGW901" s="119"/>
      <c r="AGX901" s="119"/>
      <c r="AGY901" s="119"/>
      <c r="AGZ901" s="119"/>
      <c r="AHA901" s="119"/>
      <c r="AHB901" s="119"/>
      <c r="AHC901" s="119"/>
      <c r="AHD901" s="119"/>
      <c r="AHE901" s="119"/>
      <c r="AHF901" s="119"/>
      <c r="AHG901" s="119"/>
      <c r="AHH901" s="119"/>
      <c r="AHI901" s="119"/>
      <c r="AHJ901" s="119"/>
      <c r="AHK901" s="119"/>
      <c r="AHL901" s="119"/>
      <c r="AHM901" s="119"/>
      <c r="AHN901" s="119"/>
      <c r="AHO901" s="119"/>
      <c r="AHP901" s="119"/>
      <c r="AHQ901" s="119"/>
      <c r="AHR901" s="119"/>
      <c r="AHS901" s="119"/>
      <c r="AHT901" s="119"/>
      <c r="AHU901" s="119"/>
      <c r="AHV901" s="119"/>
      <c r="AHW901" s="119"/>
      <c r="AHX901" s="119"/>
      <c r="AHY901" s="119"/>
      <c r="AHZ901" s="119"/>
      <c r="AIA901" s="119"/>
      <c r="AIB901" s="119"/>
      <c r="AIC901" s="119"/>
      <c r="AID901" s="119"/>
      <c r="AIE901" s="119"/>
      <c r="AIF901" s="119"/>
      <c r="AIG901" s="119"/>
      <c r="AIH901" s="119"/>
      <c r="AII901" s="119"/>
      <c r="AIJ901" s="119"/>
      <c r="AIK901" s="119"/>
      <c r="AIL901" s="119"/>
      <c r="AIM901" s="119"/>
      <c r="AIN901" s="119"/>
      <c r="AIO901" s="119"/>
      <c r="AIP901" s="119"/>
      <c r="AIQ901" s="119"/>
      <c r="AIR901" s="119"/>
      <c r="AIS901" s="119"/>
      <c r="AIT901" s="119"/>
      <c r="AIU901" s="119"/>
      <c r="AIV901" s="119"/>
      <c r="AIW901" s="119"/>
      <c r="AIX901" s="119"/>
      <c r="AIY901" s="119"/>
      <c r="AIZ901" s="119"/>
      <c r="AJA901" s="119"/>
      <c r="AJB901" s="119"/>
      <c r="AJC901" s="119"/>
      <c r="AJD901" s="119"/>
      <c r="AJE901" s="119"/>
      <c r="AJF901" s="119"/>
      <c r="AJG901" s="119"/>
      <c r="AJH901" s="119"/>
      <c r="AJI901" s="119"/>
      <c r="AJJ901" s="119"/>
      <c r="AJK901" s="119"/>
      <c r="AJL901" s="119"/>
      <c r="AJM901" s="119"/>
      <c r="AJN901" s="119"/>
      <c r="AJO901" s="119"/>
      <c r="AJP901" s="119"/>
      <c r="AJQ901" s="119"/>
      <c r="AJR901" s="119"/>
      <c r="AJS901" s="119"/>
      <c r="AJT901" s="119"/>
      <c r="AJU901" s="119"/>
      <c r="AJV901" s="119"/>
      <c r="AJW901" s="119"/>
      <c r="AJX901" s="119"/>
      <c r="AJY901" s="119"/>
      <c r="AJZ901" s="119"/>
      <c r="AKA901" s="119"/>
      <c r="AKB901" s="119"/>
      <c r="AKC901" s="119"/>
      <c r="AKD901" s="119"/>
      <c r="AKE901" s="119"/>
      <c r="AKF901" s="119"/>
      <c r="AKG901" s="119"/>
      <c r="AKH901" s="119"/>
      <c r="AKI901" s="119"/>
      <c r="AKJ901" s="119"/>
      <c r="AKK901" s="119"/>
      <c r="AKL901" s="119"/>
      <c r="AKM901" s="119"/>
      <c r="AKN901" s="119"/>
      <c r="AKO901" s="119"/>
      <c r="AKP901" s="119"/>
      <c r="AKQ901" s="119"/>
      <c r="AKR901" s="119"/>
      <c r="AKS901" s="119"/>
      <c r="AKT901" s="119"/>
      <c r="AKU901" s="119"/>
      <c r="AKV901" s="119"/>
      <c r="AKW901" s="119"/>
      <c r="AKX901" s="119"/>
      <c r="AKY901" s="119"/>
      <c r="AKZ901" s="119"/>
      <c r="ALA901" s="119"/>
      <c r="ALB901" s="119"/>
      <c r="ALC901" s="119"/>
      <c r="ALD901" s="119"/>
      <c r="ALE901" s="119"/>
      <c r="ALF901" s="119"/>
      <c r="ALG901" s="119"/>
      <c r="ALH901" s="119"/>
      <c r="ALI901" s="119"/>
      <c r="ALJ901" s="119"/>
      <c r="ALK901" s="119"/>
      <c r="ALL901" s="119"/>
      <c r="ALM901" s="119"/>
      <c r="ALN901" s="119"/>
      <c r="ALO901" s="119"/>
      <c r="ALP901" s="119"/>
      <c r="ALQ901" s="119"/>
      <c r="ALR901" s="119"/>
      <c r="ALS901" s="119"/>
      <c r="ALT901" s="119"/>
      <c r="ALU901" s="119"/>
      <c r="ALV901" s="119"/>
      <c r="ALW901" s="119"/>
      <c r="ALX901" s="119"/>
      <c r="ALY901" s="119"/>
      <c r="ALZ901" s="119"/>
      <c r="AMA901" s="119"/>
      <c r="AMB901" s="119"/>
      <c r="AMC901" s="119"/>
      <c r="AMD901" s="119"/>
      <c r="AME901" s="119"/>
      <c r="AMF901" s="119"/>
      <c r="AMG901" s="119"/>
    </row>
    <row r="902" customFormat="false" ht="15" hidden="false" customHeight="false" outlineLevel="0" collapsed="false">
      <c r="A902" s="118"/>
      <c r="B902" s="118"/>
      <c r="C902" s="48" t="n">
        <f aca="false">IF(F902=F901,C901,IF(F902=(F901+10),C901,(C901+10)))</f>
        <v>1680</v>
      </c>
      <c r="D902" s="38" t="s">
        <v>373</v>
      </c>
      <c r="E902" s="50" t="n">
        <f aca="false">IF(C901=C902,IF(AND(I902&lt;&gt;"M",I902&lt;&gt;"m-up"),E901+10,E901),10)</f>
        <v>20</v>
      </c>
      <c r="F902" s="39" t="n">
        <f aca="false">O902+(N902*60)+(M902*3600)</f>
        <v>62649</v>
      </c>
      <c r="G902" s="39" t="str">
        <f aca="false">CONCATENATE(J902,K902,L902)</f>
        <v>20171129</v>
      </c>
      <c r="H902" s="39" t="n">
        <v>0</v>
      </c>
      <c r="I902" s="78" t="s">
        <v>21</v>
      </c>
      <c r="J902" s="39" t="n">
        <v>2017</v>
      </c>
      <c r="K902" s="39" t="n">
        <v>11</v>
      </c>
      <c r="L902" s="39" t="n">
        <v>29</v>
      </c>
      <c r="M902" s="39" t="n">
        <v>17</v>
      </c>
      <c r="N902" s="39" t="n">
        <v>24</v>
      </c>
      <c r="O902" s="39" t="n">
        <v>9</v>
      </c>
      <c r="P902" s="39" t="n">
        <v>388</v>
      </c>
      <c r="Q902" s="39" t="n">
        <v>1</v>
      </c>
      <c r="R902" s="39" t="s">
        <v>1</v>
      </c>
      <c r="S902" s="39" t="s">
        <v>2</v>
      </c>
      <c r="WH902" s="119"/>
      <c r="WI902" s="119"/>
      <c r="WJ902" s="119"/>
      <c r="WK902" s="119"/>
      <c r="WL902" s="119"/>
      <c r="WM902" s="119"/>
      <c r="WN902" s="119"/>
      <c r="WO902" s="119"/>
      <c r="WP902" s="119"/>
      <c r="WQ902" s="119"/>
      <c r="WR902" s="119"/>
      <c r="WS902" s="119"/>
      <c r="WT902" s="119"/>
      <c r="WU902" s="119"/>
      <c r="WV902" s="119"/>
      <c r="WW902" s="119"/>
      <c r="WX902" s="119"/>
      <c r="WY902" s="119"/>
      <c r="WZ902" s="119"/>
      <c r="XA902" s="119"/>
      <c r="XB902" s="119"/>
      <c r="XC902" s="119"/>
      <c r="XD902" s="119"/>
      <c r="XE902" s="119"/>
      <c r="XF902" s="119"/>
      <c r="XG902" s="119"/>
      <c r="XH902" s="119"/>
      <c r="XI902" s="119"/>
      <c r="XJ902" s="119"/>
      <c r="XK902" s="119"/>
      <c r="XL902" s="119"/>
      <c r="XM902" s="119"/>
      <c r="XN902" s="119"/>
      <c r="XO902" s="119"/>
      <c r="XP902" s="119"/>
      <c r="XQ902" s="119"/>
      <c r="XR902" s="119"/>
      <c r="XS902" s="119"/>
      <c r="XT902" s="119"/>
      <c r="XU902" s="119"/>
      <c r="XV902" s="119"/>
      <c r="XW902" s="119"/>
      <c r="XX902" s="119"/>
      <c r="XY902" s="119"/>
      <c r="XZ902" s="119"/>
      <c r="YA902" s="119"/>
      <c r="YB902" s="119"/>
      <c r="YC902" s="119"/>
      <c r="YD902" s="119"/>
      <c r="YE902" s="119"/>
      <c r="YF902" s="119"/>
      <c r="YG902" s="119"/>
      <c r="YH902" s="119"/>
      <c r="YI902" s="119"/>
      <c r="YJ902" s="119"/>
      <c r="YK902" s="119"/>
      <c r="YL902" s="119"/>
      <c r="YM902" s="119"/>
      <c r="YN902" s="119"/>
      <c r="YO902" s="119"/>
      <c r="YP902" s="119"/>
      <c r="YQ902" s="119"/>
      <c r="YR902" s="119"/>
      <c r="YS902" s="119"/>
      <c r="YT902" s="119"/>
      <c r="YU902" s="119"/>
      <c r="YV902" s="119"/>
      <c r="YW902" s="119"/>
      <c r="YX902" s="119"/>
      <c r="YY902" s="119"/>
      <c r="YZ902" s="119"/>
      <c r="ZA902" s="119"/>
      <c r="ZB902" s="119"/>
      <c r="ZC902" s="119"/>
      <c r="ZD902" s="119"/>
      <c r="ZE902" s="119"/>
      <c r="ZF902" s="119"/>
      <c r="ZG902" s="119"/>
      <c r="ZH902" s="119"/>
      <c r="ZI902" s="119"/>
      <c r="ZJ902" s="119"/>
      <c r="ZK902" s="119"/>
      <c r="ZL902" s="119"/>
      <c r="ZM902" s="119"/>
      <c r="ZN902" s="119"/>
      <c r="ZO902" s="119"/>
      <c r="ZP902" s="119"/>
      <c r="ZQ902" s="119"/>
      <c r="ZR902" s="119"/>
      <c r="ZS902" s="119"/>
      <c r="ZT902" s="119"/>
      <c r="ZU902" s="119"/>
      <c r="ZV902" s="119"/>
      <c r="ZW902" s="119"/>
      <c r="ZX902" s="119"/>
      <c r="ZY902" s="119"/>
      <c r="ZZ902" s="119"/>
      <c r="AAA902" s="119"/>
      <c r="AAB902" s="119"/>
      <c r="AAC902" s="119"/>
      <c r="AAD902" s="119"/>
      <c r="AAE902" s="119"/>
      <c r="AAF902" s="119"/>
      <c r="AAG902" s="119"/>
      <c r="AAH902" s="119"/>
      <c r="AAI902" s="119"/>
      <c r="AAJ902" s="119"/>
      <c r="AAK902" s="119"/>
      <c r="AAL902" s="119"/>
      <c r="AAM902" s="119"/>
      <c r="AAN902" s="119"/>
      <c r="AAO902" s="119"/>
      <c r="AAP902" s="119"/>
      <c r="AAQ902" s="119"/>
      <c r="AAR902" s="119"/>
      <c r="AAS902" s="119"/>
      <c r="AAT902" s="119"/>
      <c r="AAU902" s="119"/>
      <c r="AAV902" s="119"/>
      <c r="AAW902" s="119"/>
      <c r="AAX902" s="119"/>
      <c r="AAY902" s="119"/>
      <c r="AAZ902" s="119"/>
      <c r="ABA902" s="119"/>
      <c r="ABB902" s="119"/>
      <c r="ABC902" s="119"/>
      <c r="ABD902" s="119"/>
      <c r="ABE902" s="119"/>
      <c r="ABF902" s="119"/>
      <c r="ABG902" s="119"/>
      <c r="ABH902" s="119"/>
      <c r="ABI902" s="119"/>
      <c r="ABJ902" s="119"/>
      <c r="ABK902" s="119"/>
      <c r="ABL902" s="119"/>
      <c r="ABM902" s="119"/>
      <c r="ABN902" s="119"/>
      <c r="ABO902" s="119"/>
      <c r="ABP902" s="119"/>
      <c r="ABQ902" s="119"/>
      <c r="ABR902" s="119"/>
      <c r="ABS902" s="119"/>
      <c r="ABT902" s="119"/>
      <c r="ABU902" s="119"/>
      <c r="ABV902" s="119"/>
      <c r="ABW902" s="119"/>
      <c r="ABX902" s="119"/>
      <c r="ABY902" s="119"/>
      <c r="ABZ902" s="119"/>
      <c r="ACA902" s="119"/>
      <c r="ACB902" s="119"/>
      <c r="ACC902" s="119"/>
      <c r="ACD902" s="119"/>
      <c r="ACE902" s="119"/>
      <c r="ACF902" s="119"/>
      <c r="ACG902" s="119"/>
      <c r="ACH902" s="119"/>
      <c r="ACI902" s="119"/>
      <c r="ACJ902" s="119"/>
      <c r="ACK902" s="119"/>
      <c r="ACL902" s="119"/>
      <c r="ACM902" s="119"/>
      <c r="ACN902" s="119"/>
      <c r="ACO902" s="119"/>
      <c r="ACP902" s="119"/>
      <c r="ACQ902" s="119"/>
      <c r="ACR902" s="119"/>
      <c r="ACS902" s="119"/>
      <c r="ACT902" s="119"/>
      <c r="ACU902" s="119"/>
      <c r="ACV902" s="119"/>
      <c r="ACW902" s="119"/>
      <c r="ACX902" s="119"/>
      <c r="ACY902" s="119"/>
      <c r="ACZ902" s="119"/>
      <c r="ADA902" s="119"/>
      <c r="ADB902" s="119"/>
      <c r="ADC902" s="119"/>
      <c r="ADD902" s="119"/>
      <c r="ADE902" s="119"/>
      <c r="ADF902" s="119"/>
      <c r="ADG902" s="119"/>
      <c r="ADH902" s="119"/>
      <c r="ADI902" s="119"/>
      <c r="ADJ902" s="119"/>
      <c r="ADK902" s="119"/>
      <c r="ADL902" s="119"/>
      <c r="ADM902" s="119"/>
      <c r="ADN902" s="119"/>
      <c r="ADO902" s="119"/>
      <c r="ADP902" s="119"/>
      <c r="ADQ902" s="119"/>
      <c r="ADR902" s="119"/>
      <c r="ADS902" s="119"/>
      <c r="ADT902" s="119"/>
      <c r="ADU902" s="119"/>
      <c r="ADV902" s="119"/>
      <c r="ADW902" s="119"/>
      <c r="ADX902" s="119"/>
      <c r="ADY902" s="119"/>
      <c r="ADZ902" s="119"/>
      <c r="AEA902" s="119"/>
      <c r="AEB902" s="119"/>
      <c r="AEC902" s="119"/>
      <c r="AED902" s="119"/>
      <c r="AEE902" s="119"/>
      <c r="AEF902" s="119"/>
      <c r="AEG902" s="119"/>
      <c r="AEH902" s="119"/>
      <c r="AEI902" s="119"/>
      <c r="AEJ902" s="119"/>
      <c r="AEK902" s="119"/>
      <c r="AEL902" s="119"/>
      <c r="AEM902" s="119"/>
      <c r="AEN902" s="119"/>
      <c r="AEO902" s="119"/>
      <c r="AEP902" s="119"/>
      <c r="AEQ902" s="119"/>
      <c r="AER902" s="119"/>
      <c r="AES902" s="119"/>
      <c r="AET902" s="119"/>
      <c r="AEU902" s="119"/>
      <c r="AEV902" s="119"/>
      <c r="AEW902" s="119"/>
      <c r="AEX902" s="119"/>
      <c r="AEY902" s="119"/>
      <c r="AEZ902" s="119"/>
      <c r="AFA902" s="119"/>
      <c r="AFB902" s="119"/>
      <c r="AFC902" s="119"/>
      <c r="AFD902" s="119"/>
      <c r="AFE902" s="119"/>
      <c r="AFF902" s="119"/>
      <c r="AFG902" s="119"/>
      <c r="AFH902" s="119"/>
      <c r="AFI902" s="119"/>
      <c r="AFJ902" s="119"/>
      <c r="AFK902" s="119"/>
      <c r="AFL902" s="119"/>
      <c r="AFM902" s="119"/>
      <c r="AFN902" s="119"/>
      <c r="AFO902" s="119"/>
      <c r="AFP902" s="119"/>
      <c r="AFQ902" s="119"/>
      <c r="AFR902" s="119"/>
      <c r="AFS902" s="119"/>
      <c r="AFT902" s="119"/>
      <c r="AFU902" s="119"/>
      <c r="AFV902" s="119"/>
      <c r="AFW902" s="119"/>
      <c r="AFX902" s="119"/>
      <c r="AFY902" s="119"/>
      <c r="AFZ902" s="119"/>
      <c r="AGA902" s="119"/>
      <c r="AGB902" s="119"/>
      <c r="AGC902" s="119"/>
      <c r="AGD902" s="119"/>
      <c r="AGE902" s="119"/>
      <c r="AGF902" s="119"/>
      <c r="AGG902" s="119"/>
      <c r="AGH902" s="119"/>
      <c r="AGI902" s="119"/>
      <c r="AGJ902" s="119"/>
      <c r="AGK902" s="119"/>
      <c r="AGL902" s="119"/>
      <c r="AGM902" s="119"/>
      <c r="AGN902" s="119"/>
      <c r="AGO902" s="119"/>
      <c r="AGP902" s="119"/>
      <c r="AGQ902" s="119"/>
      <c r="AGR902" s="119"/>
      <c r="AGS902" s="119"/>
      <c r="AGT902" s="119"/>
      <c r="AGU902" s="119"/>
      <c r="AGV902" s="119"/>
      <c r="AGW902" s="119"/>
      <c r="AGX902" s="119"/>
      <c r="AGY902" s="119"/>
      <c r="AGZ902" s="119"/>
      <c r="AHA902" s="119"/>
      <c r="AHB902" s="119"/>
      <c r="AHC902" s="119"/>
      <c r="AHD902" s="119"/>
      <c r="AHE902" s="119"/>
      <c r="AHF902" s="119"/>
      <c r="AHG902" s="119"/>
      <c r="AHH902" s="119"/>
      <c r="AHI902" s="119"/>
      <c r="AHJ902" s="119"/>
      <c r="AHK902" s="119"/>
      <c r="AHL902" s="119"/>
      <c r="AHM902" s="119"/>
      <c r="AHN902" s="119"/>
      <c r="AHO902" s="119"/>
      <c r="AHP902" s="119"/>
      <c r="AHQ902" s="119"/>
      <c r="AHR902" s="119"/>
      <c r="AHS902" s="119"/>
      <c r="AHT902" s="119"/>
      <c r="AHU902" s="119"/>
      <c r="AHV902" s="119"/>
      <c r="AHW902" s="119"/>
      <c r="AHX902" s="119"/>
      <c r="AHY902" s="119"/>
      <c r="AHZ902" s="119"/>
      <c r="AIA902" s="119"/>
      <c r="AIB902" s="119"/>
      <c r="AIC902" s="119"/>
      <c r="AID902" s="119"/>
      <c r="AIE902" s="119"/>
      <c r="AIF902" s="119"/>
      <c r="AIG902" s="119"/>
      <c r="AIH902" s="119"/>
      <c r="AII902" s="119"/>
      <c r="AIJ902" s="119"/>
      <c r="AIK902" s="119"/>
      <c r="AIL902" s="119"/>
      <c r="AIM902" s="119"/>
      <c r="AIN902" s="119"/>
      <c r="AIO902" s="119"/>
      <c r="AIP902" s="119"/>
      <c r="AIQ902" s="119"/>
      <c r="AIR902" s="119"/>
      <c r="AIS902" s="119"/>
      <c r="AIT902" s="119"/>
      <c r="AIU902" s="119"/>
      <c r="AIV902" s="119"/>
      <c r="AIW902" s="119"/>
      <c r="AIX902" s="119"/>
      <c r="AIY902" s="119"/>
      <c r="AIZ902" s="119"/>
      <c r="AJA902" s="119"/>
      <c r="AJB902" s="119"/>
      <c r="AJC902" s="119"/>
      <c r="AJD902" s="119"/>
      <c r="AJE902" s="119"/>
      <c r="AJF902" s="119"/>
      <c r="AJG902" s="119"/>
      <c r="AJH902" s="119"/>
      <c r="AJI902" s="119"/>
      <c r="AJJ902" s="119"/>
      <c r="AJK902" s="119"/>
      <c r="AJL902" s="119"/>
      <c r="AJM902" s="119"/>
      <c r="AJN902" s="119"/>
      <c r="AJO902" s="119"/>
      <c r="AJP902" s="119"/>
      <c r="AJQ902" s="119"/>
      <c r="AJR902" s="119"/>
      <c r="AJS902" s="119"/>
      <c r="AJT902" s="119"/>
      <c r="AJU902" s="119"/>
      <c r="AJV902" s="119"/>
      <c r="AJW902" s="119"/>
      <c r="AJX902" s="119"/>
      <c r="AJY902" s="119"/>
      <c r="AJZ902" s="119"/>
      <c r="AKA902" s="119"/>
      <c r="AKB902" s="119"/>
      <c r="AKC902" s="119"/>
      <c r="AKD902" s="119"/>
      <c r="AKE902" s="119"/>
      <c r="AKF902" s="119"/>
      <c r="AKG902" s="119"/>
      <c r="AKH902" s="119"/>
      <c r="AKI902" s="119"/>
      <c r="AKJ902" s="119"/>
      <c r="AKK902" s="119"/>
      <c r="AKL902" s="119"/>
      <c r="AKM902" s="119"/>
      <c r="AKN902" s="119"/>
      <c r="AKO902" s="119"/>
      <c r="AKP902" s="119"/>
      <c r="AKQ902" s="119"/>
      <c r="AKR902" s="119"/>
      <c r="AKS902" s="119"/>
      <c r="AKT902" s="119"/>
      <c r="AKU902" s="119"/>
      <c r="AKV902" s="119"/>
      <c r="AKW902" s="119"/>
      <c r="AKX902" s="119"/>
      <c r="AKY902" s="119"/>
      <c r="AKZ902" s="119"/>
      <c r="ALA902" s="119"/>
      <c r="ALB902" s="119"/>
      <c r="ALC902" s="119"/>
      <c r="ALD902" s="119"/>
      <c r="ALE902" s="119"/>
      <c r="ALF902" s="119"/>
      <c r="ALG902" s="119"/>
      <c r="ALH902" s="119"/>
      <c r="ALI902" s="119"/>
      <c r="ALJ902" s="119"/>
      <c r="ALK902" s="119"/>
      <c r="ALL902" s="119"/>
      <c r="ALM902" s="119"/>
      <c r="ALN902" s="119"/>
      <c r="ALO902" s="119"/>
      <c r="ALP902" s="119"/>
      <c r="ALQ902" s="119"/>
      <c r="ALR902" s="119"/>
      <c r="ALS902" s="119"/>
      <c r="ALT902" s="119"/>
      <c r="ALU902" s="119"/>
      <c r="ALV902" s="119"/>
      <c r="ALW902" s="119"/>
      <c r="ALX902" s="119"/>
      <c r="ALY902" s="119"/>
      <c r="ALZ902" s="119"/>
      <c r="AMA902" s="119"/>
      <c r="AMB902" s="119"/>
      <c r="AMC902" s="119"/>
      <c r="AMD902" s="119"/>
      <c r="AME902" s="119"/>
      <c r="AMF902" s="119"/>
      <c r="AMG902" s="119"/>
    </row>
    <row r="903" customFormat="false" ht="15" hidden="false" customHeight="false" outlineLevel="0" collapsed="false">
      <c r="A903" s="120"/>
      <c r="B903" s="120"/>
      <c r="C903" s="48" t="n">
        <f aca="false">IF(F903=F902,C902,IF(F903=(F902+10),C902,(C902+10)))</f>
        <v>1680</v>
      </c>
      <c r="D903" s="38" t="s">
        <v>373</v>
      </c>
      <c r="E903" s="50" t="n">
        <f aca="false">IF(C902=C903,IF(AND(I903&lt;&gt;"M",I903&lt;&gt;"m-up"),E902+10,E902),10)</f>
        <v>20</v>
      </c>
      <c r="F903" s="39" t="n">
        <f aca="false">O903+(N903*60)+(M903*3600)</f>
        <v>62649</v>
      </c>
      <c r="G903" s="39" t="str">
        <f aca="false">CONCATENATE(J903,K903,L903)</f>
        <v>20171129</v>
      </c>
      <c r="H903" s="39" t="n">
        <v>0</v>
      </c>
      <c r="I903" s="78" t="s">
        <v>21</v>
      </c>
      <c r="J903" s="39" t="n">
        <v>2017</v>
      </c>
      <c r="K903" s="39" t="n">
        <v>11</v>
      </c>
      <c r="L903" s="39" t="n">
        <v>29</v>
      </c>
      <c r="M903" s="39" t="n">
        <v>17</v>
      </c>
      <c r="N903" s="39" t="n">
        <v>24</v>
      </c>
      <c r="O903" s="39" t="n">
        <v>9</v>
      </c>
      <c r="P903" s="39" t="n">
        <v>399</v>
      </c>
      <c r="Q903" s="39" t="n">
        <v>2</v>
      </c>
      <c r="R903" s="39" t="s">
        <v>1</v>
      </c>
      <c r="S903" s="39" t="s">
        <v>2</v>
      </c>
      <c r="WH903" s="121"/>
      <c r="WI903" s="121"/>
      <c r="WJ903" s="121"/>
      <c r="WK903" s="121"/>
      <c r="WL903" s="121"/>
      <c r="WM903" s="121"/>
      <c r="WN903" s="121"/>
      <c r="WO903" s="121"/>
      <c r="WP903" s="121"/>
      <c r="WQ903" s="121"/>
      <c r="WR903" s="121"/>
      <c r="WS903" s="121"/>
      <c r="WT903" s="121"/>
      <c r="WU903" s="121"/>
      <c r="WV903" s="121"/>
      <c r="WW903" s="121"/>
      <c r="WX903" s="121"/>
      <c r="WY903" s="121"/>
      <c r="WZ903" s="121"/>
      <c r="XA903" s="121"/>
      <c r="XB903" s="121"/>
      <c r="XC903" s="121"/>
      <c r="XD903" s="121"/>
      <c r="XE903" s="121"/>
      <c r="XF903" s="121"/>
      <c r="XG903" s="121"/>
      <c r="XH903" s="121"/>
      <c r="XI903" s="121"/>
      <c r="XJ903" s="121"/>
      <c r="XK903" s="121"/>
      <c r="XL903" s="121"/>
      <c r="XM903" s="121"/>
      <c r="XN903" s="121"/>
      <c r="XO903" s="121"/>
      <c r="XP903" s="121"/>
      <c r="XQ903" s="121"/>
      <c r="XR903" s="121"/>
      <c r="XS903" s="121"/>
      <c r="XT903" s="121"/>
      <c r="XU903" s="121"/>
      <c r="XV903" s="121"/>
      <c r="XW903" s="121"/>
      <c r="XX903" s="121"/>
      <c r="XY903" s="121"/>
      <c r="XZ903" s="121"/>
      <c r="YA903" s="121"/>
      <c r="YB903" s="121"/>
      <c r="YC903" s="121"/>
      <c r="YD903" s="121"/>
      <c r="YE903" s="121"/>
      <c r="YF903" s="121"/>
      <c r="YG903" s="121"/>
      <c r="YH903" s="121"/>
      <c r="YI903" s="121"/>
      <c r="YJ903" s="121"/>
      <c r="YK903" s="121"/>
      <c r="YL903" s="121"/>
      <c r="YM903" s="121"/>
      <c r="YN903" s="121"/>
      <c r="YO903" s="121"/>
      <c r="YP903" s="121"/>
      <c r="YQ903" s="121"/>
      <c r="YR903" s="121"/>
      <c r="YS903" s="121"/>
      <c r="YT903" s="121"/>
      <c r="YU903" s="121"/>
      <c r="YV903" s="121"/>
      <c r="YW903" s="121"/>
      <c r="YX903" s="121"/>
      <c r="YY903" s="121"/>
      <c r="YZ903" s="121"/>
      <c r="ZA903" s="121"/>
      <c r="ZB903" s="121"/>
      <c r="ZC903" s="121"/>
      <c r="ZD903" s="121"/>
      <c r="ZE903" s="121"/>
      <c r="ZF903" s="121"/>
      <c r="ZG903" s="121"/>
      <c r="ZH903" s="121"/>
      <c r="ZI903" s="121"/>
      <c r="ZJ903" s="121"/>
      <c r="ZK903" s="121"/>
      <c r="ZL903" s="121"/>
      <c r="ZM903" s="121"/>
      <c r="ZN903" s="121"/>
      <c r="ZO903" s="121"/>
      <c r="ZP903" s="121"/>
      <c r="ZQ903" s="121"/>
      <c r="ZR903" s="121"/>
      <c r="ZS903" s="121"/>
      <c r="ZT903" s="121"/>
      <c r="ZU903" s="121"/>
      <c r="ZV903" s="121"/>
      <c r="ZW903" s="121"/>
      <c r="ZX903" s="121"/>
      <c r="ZY903" s="121"/>
      <c r="ZZ903" s="121"/>
      <c r="AAA903" s="121"/>
      <c r="AAB903" s="121"/>
      <c r="AAC903" s="121"/>
      <c r="AAD903" s="121"/>
      <c r="AAE903" s="121"/>
      <c r="AAF903" s="121"/>
      <c r="AAG903" s="121"/>
      <c r="AAH903" s="121"/>
      <c r="AAI903" s="121"/>
      <c r="AAJ903" s="121"/>
      <c r="AAK903" s="121"/>
      <c r="AAL903" s="121"/>
      <c r="AAM903" s="121"/>
      <c r="AAN903" s="121"/>
      <c r="AAO903" s="121"/>
      <c r="AAP903" s="121"/>
      <c r="AAQ903" s="121"/>
      <c r="AAR903" s="121"/>
      <c r="AAS903" s="121"/>
      <c r="AAT903" s="121"/>
      <c r="AAU903" s="121"/>
      <c r="AAV903" s="121"/>
      <c r="AAW903" s="121"/>
      <c r="AAX903" s="121"/>
      <c r="AAY903" s="121"/>
      <c r="AAZ903" s="121"/>
      <c r="ABA903" s="121"/>
      <c r="ABB903" s="121"/>
      <c r="ABC903" s="121"/>
      <c r="ABD903" s="121"/>
      <c r="ABE903" s="121"/>
      <c r="ABF903" s="121"/>
      <c r="ABG903" s="121"/>
      <c r="ABH903" s="121"/>
      <c r="ABI903" s="121"/>
      <c r="ABJ903" s="121"/>
      <c r="ABK903" s="121"/>
      <c r="ABL903" s="121"/>
      <c r="ABM903" s="121"/>
      <c r="ABN903" s="121"/>
      <c r="ABO903" s="121"/>
      <c r="ABP903" s="121"/>
      <c r="ABQ903" s="121"/>
      <c r="ABR903" s="121"/>
      <c r="ABS903" s="121"/>
      <c r="ABT903" s="121"/>
      <c r="ABU903" s="121"/>
      <c r="ABV903" s="121"/>
      <c r="ABW903" s="121"/>
      <c r="ABX903" s="121"/>
      <c r="ABY903" s="121"/>
      <c r="ABZ903" s="121"/>
      <c r="ACA903" s="121"/>
      <c r="ACB903" s="121"/>
      <c r="ACC903" s="121"/>
      <c r="ACD903" s="121"/>
      <c r="ACE903" s="121"/>
      <c r="ACF903" s="121"/>
      <c r="ACG903" s="121"/>
      <c r="ACH903" s="121"/>
      <c r="ACI903" s="121"/>
      <c r="ACJ903" s="121"/>
      <c r="ACK903" s="121"/>
      <c r="ACL903" s="121"/>
      <c r="ACM903" s="121"/>
      <c r="ACN903" s="121"/>
      <c r="ACO903" s="121"/>
      <c r="ACP903" s="121"/>
      <c r="ACQ903" s="121"/>
      <c r="ACR903" s="121"/>
      <c r="ACS903" s="121"/>
      <c r="ACT903" s="121"/>
      <c r="ACU903" s="121"/>
      <c r="ACV903" s="121"/>
      <c r="ACW903" s="121"/>
      <c r="ACX903" s="121"/>
      <c r="ACY903" s="121"/>
      <c r="ACZ903" s="121"/>
      <c r="ADA903" s="121"/>
      <c r="ADB903" s="121"/>
      <c r="ADC903" s="121"/>
      <c r="ADD903" s="121"/>
      <c r="ADE903" s="121"/>
      <c r="ADF903" s="121"/>
      <c r="ADG903" s="121"/>
      <c r="ADH903" s="121"/>
      <c r="ADI903" s="121"/>
      <c r="ADJ903" s="121"/>
      <c r="ADK903" s="121"/>
      <c r="ADL903" s="121"/>
      <c r="ADM903" s="121"/>
      <c r="ADN903" s="121"/>
      <c r="ADO903" s="121"/>
      <c r="ADP903" s="121"/>
      <c r="ADQ903" s="121"/>
      <c r="ADR903" s="121"/>
      <c r="ADS903" s="121"/>
      <c r="ADT903" s="121"/>
      <c r="ADU903" s="121"/>
      <c r="ADV903" s="121"/>
      <c r="ADW903" s="121"/>
      <c r="ADX903" s="121"/>
      <c r="ADY903" s="121"/>
      <c r="ADZ903" s="121"/>
      <c r="AEA903" s="121"/>
      <c r="AEB903" s="121"/>
      <c r="AEC903" s="121"/>
      <c r="AED903" s="121"/>
      <c r="AEE903" s="121"/>
      <c r="AEF903" s="121"/>
      <c r="AEG903" s="121"/>
      <c r="AEH903" s="121"/>
      <c r="AEI903" s="121"/>
      <c r="AEJ903" s="121"/>
      <c r="AEK903" s="121"/>
      <c r="AEL903" s="121"/>
      <c r="AEM903" s="121"/>
      <c r="AEN903" s="121"/>
      <c r="AEO903" s="121"/>
      <c r="AEP903" s="121"/>
      <c r="AEQ903" s="121"/>
      <c r="AER903" s="121"/>
      <c r="AES903" s="121"/>
      <c r="AET903" s="121"/>
      <c r="AEU903" s="121"/>
      <c r="AEV903" s="121"/>
      <c r="AEW903" s="121"/>
      <c r="AEX903" s="121"/>
      <c r="AEY903" s="121"/>
      <c r="AEZ903" s="121"/>
      <c r="AFA903" s="121"/>
      <c r="AFB903" s="121"/>
      <c r="AFC903" s="121"/>
      <c r="AFD903" s="121"/>
      <c r="AFE903" s="121"/>
      <c r="AFF903" s="121"/>
      <c r="AFG903" s="121"/>
      <c r="AFH903" s="121"/>
      <c r="AFI903" s="121"/>
      <c r="AFJ903" s="121"/>
      <c r="AFK903" s="121"/>
      <c r="AFL903" s="121"/>
      <c r="AFM903" s="121"/>
      <c r="AFN903" s="121"/>
      <c r="AFO903" s="121"/>
      <c r="AFP903" s="121"/>
      <c r="AFQ903" s="121"/>
      <c r="AFR903" s="121"/>
      <c r="AFS903" s="121"/>
      <c r="AFT903" s="121"/>
      <c r="AFU903" s="121"/>
      <c r="AFV903" s="121"/>
      <c r="AFW903" s="121"/>
      <c r="AFX903" s="121"/>
      <c r="AFY903" s="121"/>
      <c r="AFZ903" s="121"/>
      <c r="AGA903" s="121"/>
      <c r="AGB903" s="121"/>
      <c r="AGC903" s="121"/>
      <c r="AGD903" s="121"/>
      <c r="AGE903" s="121"/>
      <c r="AGF903" s="121"/>
      <c r="AGG903" s="121"/>
      <c r="AGH903" s="121"/>
      <c r="AGI903" s="121"/>
      <c r="AGJ903" s="121"/>
      <c r="AGK903" s="121"/>
      <c r="AGL903" s="121"/>
      <c r="AGM903" s="121"/>
      <c r="AGN903" s="121"/>
      <c r="AGO903" s="121"/>
      <c r="AGP903" s="121"/>
      <c r="AGQ903" s="121"/>
      <c r="AGR903" s="121"/>
      <c r="AGS903" s="121"/>
      <c r="AGT903" s="121"/>
      <c r="AGU903" s="121"/>
      <c r="AGV903" s="121"/>
      <c r="AGW903" s="121"/>
      <c r="AGX903" s="121"/>
      <c r="AGY903" s="121"/>
      <c r="AGZ903" s="121"/>
      <c r="AHA903" s="121"/>
      <c r="AHB903" s="121"/>
      <c r="AHC903" s="121"/>
      <c r="AHD903" s="121"/>
      <c r="AHE903" s="121"/>
      <c r="AHF903" s="121"/>
      <c r="AHG903" s="121"/>
      <c r="AHH903" s="121"/>
      <c r="AHI903" s="121"/>
      <c r="AHJ903" s="121"/>
      <c r="AHK903" s="121"/>
      <c r="AHL903" s="121"/>
      <c r="AHM903" s="121"/>
      <c r="AHN903" s="121"/>
      <c r="AHO903" s="121"/>
      <c r="AHP903" s="121"/>
      <c r="AHQ903" s="121"/>
      <c r="AHR903" s="121"/>
      <c r="AHS903" s="121"/>
      <c r="AHT903" s="121"/>
      <c r="AHU903" s="121"/>
      <c r="AHV903" s="121"/>
      <c r="AHW903" s="121"/>
      <c r="AHX903" s="121"/>
      <c r="AHY903" s="121"/>
      <c r="AHZ903" s="121"/>
      <c r="AIA903" s="121"/>
      <c r="AIB903" s="121"/>
      <c r="AIC903" s="121"/>
      <c r="AID903" s="121"/>
      <c r="AIE903" s="121"/>
      <c r="AIF903" s="121"/>
      <c r="AIG903" s="121"/>
      <c r="AIH903" s="121"/>
      <c r="AII903" s="121"/>
      <c r="AIJ903" s="121"/>
      <c r="AIK903" s="121"/>
      <c r="AIL903" s="121"/>
      <c r="AIM903" s="121"/>
      <c r="AIN903" s="121"/>
      <c r="AIO903" s="121"/>
      <c r="AIP903" s="121"/>
      <c r="AIQ903" s="121"/>
      <c r="AIR903" s="121"/>
      <c r="AIS903" s="121"/>
      <c r="AIT903" s="121"/>
      <c r="AIU903" s="121"/>
      <c r="AIV903" s="121"/>
      <c r="AIW903" s="121"/>
      <c r="AIX903" s="121"/>
      <c r="AIY903" s="121"/>
      <c r="AIZ903" s="121"/>
      <c r="AJA903" s="121"/>
      <c r="AJB903" s="121"/>
      <c r="AJC903" s="121"/>
      <c r="AJD903" s="121"/>
      <c r="AJE903" s="121"/>
      <c r="AJF903" s="121"/>
      <c r="AJG903" s="121"/>
      <c r="AJH903" s="121"/>
      <c r="AJI903" s="121"/>
      <c r="AJJ903" s="121"/>
      <c r="AJK903" s="121"/>
      <c r="AJL903" s="121"/>
      <c r="AJM903" s="121"/>
      <c r="AJN903" s="121"/>
      <c r="AJO903" s="121"/>
      <c r="AJP903" s="121"/>
      <c r="AJQ903" s="121"/>
      <c r="AJR903" s="121"/>
      <c r="AJS903" s="121"/>
      <c r="AJT903" s="121"/>
      <c r="AJU903" s="121"/>
      <c r="AJV903" s="121"/>
      <c r="AJW903" s="121"/>
      <c r="AJX903" s="121"/>
      <c r="AJY903" s="121"/>
      <c r="AJZ903" s="121"/>
      <c r="AKA903" s="121"/>
      <c r="AKB903" s="121"/>
      <c r="AKC903" s="121"/>
      <c r="AKD903" s="121"/>
      <c r="AKE903" s="121"/>
      <c r="AKF903" s="121"/>
      <c r="AKG903" s="121"/>
      <c r="AKH903" s="121"/>
      <c r="AKI903" s="121"/>
      <c r="AKJ903" s="121"/>
      <c r="AKK903" s="121"/>
      <c r="AKL903" s="121"/>
      <c r="AKM903" s="121"/>
      <c r="AKN903" s="121"/>
      <c r="AKO903" s="121"/>
      <c r="AKP903" s="121"/>
      <c r="AKQ903" s="121"/>
      <c r="AKR903" s="121"/>
      <c r="AKS903" s="121"/>
      <c r="AKT903" s="121"/>
      <c r="AKU903" s="121"/>
      <c r="AKV903" s="121"/>
      <c r="AKW903" s="121"/>
      <c r="AKX903" s="121"/>
      <c r="AKY903" s="121"/>
      <c r="AKZ903" s="121"/>
      <c r="ALA903" s="121"/>
      <c r="ALB903" s="121"/>
      <c r="ALC903" s="121"/>
      <c r="ALD903" s="121"/>
      <c r="ALE903" s="121"/>
      <c r="ALF903" s="121"/>
      <c r="ALG903" s="121"/>
      <c r="ALH903" s="121"/>
      <c r="ALI903" s="121"/>
      <c r="ALJ903" s="121"/>
      <c r="ALK903" s="121"/>
      <c r="ALL903" s="121"/>
      <c r="ALM903" s="121"/>
      <c r="ALN903" s="121"/>
      <c r="ALO903" s="121"/>
      <c r="ALP903" s="121"/>
      <c r="ALQ903" s="121"/>
      <c r="ALR903" s="121"/>
      <c r="ALS903" s="121"/>
      <c r="ALT903" s="121"/>
      <c r="ALU903" s="121"/>
      <c r="ALV903" s="121"/>
      <c r="ALW903" s="121"/>
      <c r="ALX903" s="121"/>
      <c r="ALY903" s="121"/>
      <c r="ALZ903" s="121"/>
      <c r="AMA903" s="121"/>
      <c r="AMB903" s="121"/>
      <c r="AMC903" s="121"/>
      <c r="AMD903" s="121"/>
      <c r="AME903" s="121"/>
      <c r="AMF903" s="121"/>
      <c r="AMG903" s="121"/>
    </row>
    <row r="904" customFormat="false" ht="15" hidden="false" customHeight="false" outlineLevel="0" collapsed="false">
      <c r="A904" s="118"/>
      <c r="B904" s="118"/>
      <c r="C904" s="48" t="n">
        <f aca="false">IF(F904=F903,C903,IF(F904=(F903+10),C903,(C903+10)))</f>
        <v>1680</v>
      </c>
      <c r="D904" s="38" t="s">
        <v>373</v>
      </c>
      <c r="E904" s="50" t="n">
        <f aca="false">IF(C903=C904,IF(AND(I904&lt;&gt;"M",I904&lt;&gt;"m-up"),E903+10,E903),10)</f>
        <v>20</v>
      </c>
      <c r="F904" s="39" t="n">
        <f aca="false">O904+(N904*60)+(M904*3600)</f>
        <v>62649</v>
      </c>
      <c r="G904" s="39" t="str">
        <f aca="false">CONCATENATE(J904,K904,L904)</f>
        <v>20171129</v>
      </c>
      <c r="H904" s="39" t="n">
        <v>0</v>
      </c>
      <c r="I904" s="78" t="s">
        <v>21</v>
      </c>
      <c r="J904" s="39" t="n">
        <v>2017</v>
      </c>
      <c r="K904" s="39" t="n">
        <v>11</v>
      </c>
      <c r="L904" s="39" t="n">
        <v>29</v>
      </c>
      <c r="M904" s="39" t="n">
        <v>17</v>
      </c>
      <c r="N904" s="39" t="n">
        <v>24</v>
      </c>
      <c r="O904" s="39" t="n">
        <v>9</v>
      </c>
      <c r="P904" s="39" t="n">
        <v>410</v>
      </c>
      <c r="Q904" s="39" t="n">
        <v>1</v>
      </c>
      <c r="R904" s="39" t="s">
        <v>1</v>
      </c>
      <c r="S904" s="39" t="s">
        <v>2</v>
      </c>
      <c r="WH904" s="119"/>
      <c r="WI904" s="119"/>
      <c r="WJ904" s="119"/>
      <c r="WK904" s="119"/>
      <c r="WL904" s="119"/>
      <c r="WM904" s="119"/>
      <c r="WN904" s="119"/>
      <c r="WO904" s="119"/>
      <c r="WP904" s="119"/>
      <c r="WQ904" s="119"/>
      <c r="WR904" s="119"/>
      <c r="WS904" s="119"/>
      <c r="WT904" s="119"/>
      <c r="WU904" s="119"/>
      <c r="WV904" s="119"/>
      <c r="WW904" s="119"/>
      <c r="WX904" s="119"/>
      <c r="WY904" s="119"/>
      <c r="WZ904" s="119"/>
      <c r="XA904" s="119"/>
      <c r="XB904" s="119"/>
      <c r="XC904" s="119"/>
      <c r="XD904" s="119"/>
      <c r="XE904" s="119"/>
      <c r="XF904" s="119"/>
      <c r="XG904" s="119"/>
      <c r="XH904" s="119"/>
      <c r="XI904" s="119"/>
      <c r="XJ904" s="119"/>
      <c r="XK904" s="119"/>
      <c r="XL904" s="119"/>
      <c r="XM904" s="119"/>
      <c r="XN904" s="119"/>
      <c r="XO904" s="119"/>
      <c r="XP904" s="119"/>
      <c r="XQ904" s="119"/>
      <c r="XR904" s="119"/>
      <c r="XS904" s="119"/>
      <c r="XT904" s="119"/>
      <c r="XU904" s="119"/>
      <c r="XV904" s="119"/>
      <c r="XW904" s="119"/>
      <c r="XX904" s="119"/>
      <c r="XY904" s="119"/>
      <c r="XZ904" s="119"/>
      <c r="YA904" s="119"/>
      <c r="YB904" s="119"/>
      <c r="YC904" s="119"/>
      <c r="YD904" s="119"/>
      <c r="YE904" s="119"/>
      <c r="YF904" s="119"/>
      <c r="YG904" s="119"/>
      <c r="YH904" s="119"/>
      <c r="YI904" s="119"/>
      <c r="YJ904" s="119"/>
      <c r="YK904" s="119"/>
      <c r="YL904" s="119"/>
      <c r="YM904" s="119"/>
      <c r="YN904" s="119"/>
      <c r="YO904" s="119"/>
      <c r="YP904" s="119"/>
      <c r="YQ904" s="119"/>
      <c r="YR904" s="119"/>
      <c r="YS904" s="119"/>
      <c r="YT904" s="119"/>
      <c r="YU904" s="119"/>
      <c r="YV904" s="119"/>
      <c r="YW904" s="119"/>
      <c r="YX904" s="119"/>
      <c r="YY904" s="119"/>
      <c r="YZ904" s="119"/>
      <c r="ZA904" s="119"/>
      <c r="ZB904" s="119"/>
      <c r="ZC904" s="119"/>
      <c r="ZD904" s="119"/>
      <c r="ZE904" s="119"/>
      <c r="ZF904" s="119"/>
      <c r="ZG904" s="119"/>
      <c r="ZH904" s="119"/>
      <c r="ZI904" s="119"/>
      <c r="ZJ904" s="119"/>
      <c r="ZK904" s="119"/>
      <c r="ZL904" s="119"/>
      <c r="ZM904" s="119"/>
      <c r="ZN904" s="119"/>
      <c r="ZO904" s="119"/>
      <c r="ZP904" s="119"/>
      <c r="ZQ904" s="119"/>
      <c r="ZR904" s="119"/>
      <c r="ZS904" s="119"/>
      <c r="ZT904" s="119"/>
      <c r="ZU904" s="119"/>
      <c r="ZV904" s="119"/>
      <c r="ZW904" s="119"/>
      <c r="ZX904" s="119"/>
      <c r="ZY904" s="119"/>
      <c r="ZZ904" s="119"/>
      <c r="AAA904" s="119"/>
      <c r="AAB904" s="119"/>
      <c r="AAC904" s="119"/>
      <c r="AAD904" s="119"/>
      <c r="AAE904" s="119"/>
      <c r="AAF904" s="119"/>
      <c r="AAG904" s="119"/>
      <c r="AAH904" s="119"/>
      <c r="AAI904" s="119"/>
      <c r="AAJ904" s="119"/>
      <c r="AAK904" s="119"/>
      <c r="AAL904" s="119"/>
      <c r="AAM904" s="119"/>
      <c r="AAN904" s="119"/>
      <c r="AAO904" s="119"/>
      <c r="AAP904" s="119"/>
      <c r="AAQ904" s="119"/>
      <c r="AAR904" s="119"/>
      <c r="AAS904" s="119"/>
      <c r="AAT904" s="119"/>
      <c r="AAU904" s="119"/>
      <c r="AAV904" s="119"/>
      <c r="AAW904" s="119"/>
      <c r="AAX904" s="119"/>
      <c r="AAY904" s="119"/>
      <c r="AAZ904" s="119"/>
      <c r="ABA904" s="119"/>
      <c r="ABB904" s="119"/>
      <c r="ABC904" s="119"/>
      <c r="ABD904" s="119"/>
      <c r="ABE904" s="119"/>
      <c r="ABF904" s="119"/>
      <c r="ABG904" s="119"/>
      <c r="ABH904" s="119"/>
      <c r="ABI904" s="119"/>
      <c r="ABJ904" s="119"/>
      <c r="ABK904" s="119"/>
      <c r="ABL904" s="119"/>
      <c r="ABM904" s="119"/>
      <c r="ABN904" s="119"/>
      <c r="ABO904" s="119"/>
      <c r="ABP904" s="119"/>
      <c r="ABQ904" s="119"/>
      <c r="ABR904" s="119"/>
      <c r="ABS904" s="119"/>
      <c r="ABT904" s="119"/>
      <c r="ABU904" s="119"/>
      <c r="ABV904" s="119"/>
      <c r="ABW904" s="119"/>
      <c r="ABX904" s="119"/>
      <c r="ABY904" s="119"/>
      <c r="ABZ904" s="119"/>
      <c r="ACA904" s="119"/>
      <c r="ACB904" s="119"/>
      <c r="ACC904" s="119"/>
      <c r="ACD904" s="119"/>
      <c r="ACE904" s="119"/>
      <c r="ACF904" s="119"/>
      <c r="ACG904" s="119"/>
      <c r="ACH904" s="119"/>
      <c r="ACI904" s="119"/>
      <c r="ACJ904" s="119"/>
      <c r="ACK904" s="119"/>
      <c r="ACL904" s="119"/>
      <c r="ACM904" s="119"/>
      <c r="ACN904" s="119"/>
      <c r="ACO904" s="119"/>
      <c r="ACP904" s="119"/>
      <c r="ACQ904" s="119"/>
      <c r="ACR904" s="119"/>
      <c r="ACS904" s="119"/>
      <c r="ACT904" s="119"/>
      <c r="ACU904" s="119"/>
      <c r="ACV904" s="119"/>
      <c r="ACW904" s="119"/>
      <c r="ACX904" s="119"/>
      <c r="ACY904" s="119"/>
      <c r="ACZ904" s="119"/>
      <c r="ADA904" s="119"/>
      <c r="ADB904" s="119"/>
      <c r="ADC904" s="119"/>
      <c r="ADD904" s="119"/>
      <c r="ADE904" s="119"/>
      <c r="ADF904" s="119"/>
      <c r="ADG904" s="119"/>
      <c r="ADH904" s="119"/>
      <c r="ADI904" s="119"/>
      <c r="ADJ904" s="119"/>
      <c r="ADK904" s="119"/>
      <c r="ADL904" s="119"/>
      <c r="ADM904" s="119"/>
      <c r="ADN904" s="119"/>
      <c r="ADO904" s="119"/>
      <c r="ADP904" s="119"/>
      <c r="ADQ904" s="119"/>
      <c r="ADR904" s="119"/>
      <c r="ADS904" s="119"/>
      <c r="ADT904" s="119"/>
      <c r="ADU904" s="119"/>
      <c r="ADV904" s="119"/>
      <c r="ADW904" s="119"/>
      <c r="ADX904" s="119"/>
      <c r="ADY904" s="119"/>
      <c r="ADZ904" s="119"/>
      <c r="AEA904" s="119"/>
      <c r="AEB904" s="119"/>
      <c r="AEC904" s="119"/>
      <c r="AED904" s="119"/>
      <c r="AEE904" s="119"/>
      <c r="AEF904" s="119"/>
      <c r="AEG904" s="119"/>
      <c r="AEH904" s="119"/>
      <c r="AEI904" s="119"/>
      <c r="AEJ904" s="119"/>
      <c r="AEK904" s="119"/>
      <c r="AEL904" s="119"/>
      <c r="AEM904" s="119"/>
      <c r="AEN904" s="119"/>
      <c r="AEO904" s="119"/>
      <c r="AEP904" s="119"/>
      <c r="AEQ904" s="119"/>
      <c r="AER904" s="119"/>
      <c r="AES904" s="119"/>
      <c r="AET904" s="119"/>
      <c r="AEU904" s="119"/>
      <c r="AEV904" s="119"/>
      <c r="AEW904" s="119"/>
      <c r="AEX904" s="119"/>
      <c r="AEY904" s="119"/>
      <c r="AEZ904" s="119"/>
      <c r="AFA904" s="119"/>
      <c r="AFB904" s="119"/>
      <c r="AFC904" s="119"/>
      <c r="AFD904" s="119"/>
      <c r="AFE904" s="119"/>
      <c r="AFF904" s="119"/>
      <c r="AFG904" s="119"/>
      <c r="AFH904" s="119"/>
      <c r="AFI904" s="119"/>
      <c r="AFJ904" s="119"/>
      <c r="AFK904" s="119"/>
      <c r="AFL904" s="119"/>
      <c r="AFM904" s="119"/>
      <c r="AFN904" s="119"/>
      <c r="AFO904" s="119"/>
      <c r="AFP904" s="119"/>
      <c r="AFQ904" s="119"/>
      <c r="AFR904" s="119"/>
      <c r="AFS904" s="119"/>
      <c r="AFT904" s="119"/>
      <c r="AFU904" s="119"/>
      <c r="AFV904" s="119"/>
      <c r="AFW904" s="119"/>
      <c r="AFX904" s="119"/>
      <c r="AFY904" s="119"/>
      <c r="AFZ904" s="119"/>
      <c r="AGA904" s="119"/>
      <c r="AGB904" s="119"/>
      <c r="AGC904" s="119"/>
      <c r="AGD904" s="119"/>
      <c r="AGE904" s="119"/>
      <c r="AGF904" s="119"/>
      <c r="AGG904" s="119"/>
      <c r="AGH904" s="119"/>
      <c r="AGI904" s="119"/>
      <c r="AGJ904" s="119"/>
      <c r="AGK904" s="119"/>
      <c r="AGL904" s="119"/>
      <c r="AGM904" s="119"/>
      <c r="AGN904" s="119"/>
      <c r="AGO904" s="119"/>
      <c r="AGP904" s="119"/>
      <c r="AGQ904" s="119"/>
      <c r="AGR904" s="119"/>
      <c r="AGS904" s="119"/>
      <c r="AGT904" s="119"/>
      <c r="AGU904" s="119"/>
      <c r="AGV904" s="119"/>
      <c r="AGW904" s="119"/>
      <c r="AGX904" s="119"/>
      <c r="AGY904" s="119"/>
      <c r="AGZ904" s="119"/>
      <c r="AHA904" s="119"/>
      <c r="AHB904" s="119"/>
      <c r="AHC904" s="119"/>
      <c r="AHD904" s="119"/>
      <c r="AHE904" s="119"/>
      <c r="AHF904" s="119"/>
      <c r="AHG904" s="119"/>
      <c r="AHH904" s="119"/>
      <c r="AHI904" s="119"/>
      <c r="AHJ904" s="119"/>
      <c r="AHK904" s="119"/>
      <c r="AHL904" s="119"/>
      <c r="AHM904" s="119"/>
      <c r="AHN904" s="119"/>
      <c r="AHO904" s="119"/>
      <c r="AHP904" s="119"/>
      <c r="AHQ904" s="119"/>
      <c r="AHR904" s="119"/>
      <c r="AHS904" s="119"/>
      <c r="AHT904" s="119"/>
      <c r="AHU904" s="119"/>
      <c r="AHV904" s="119"/>
      <c r="AHW904" s="119"/>
      <c r="AHX904" s="119"/>
      <c r="AHY904" s="119"/>
      <c r="AHZ904" s="119"/>
      <c r="AIA904" s="119"/>
      <c r="AIB904" s="119"/>
      <c r="AIC904" s="119"/>
      <c r="AID904" s="119"/>
      <c r="AIE904" s="119"/>
      <c r="AIF904" s="119"/>
      <c r="AIG904" s="119"/>
      <c r="AIH904" s="119"/>
      <c r="AII904" s="119"/>
      <c r="AIJ904" s="119"/>
      <c r="AIK904" s="119"/>
      <c r="AIL904" s="119"/>
      <c r="AIM904" s="119"/>
      <c r="AIN904" s="119"/>
      <c r="AIO904" s="119"/>
      <c r="AIP904" s="119"/>
      <c r="AIQ904" s="119"/>
      <c r="AIR904" s="119"/>
      <c r="AIS904" s="119"/>
      <c r="AIT904" s="119"/>
      <c r="AIU904" s="119"/>
      <c r="AIV904" s="119"/>
      <c r="AIW904" s="119"/>
      <c r="AIX904" s="119"/>
      <c r="AIY904" s="119"/>
      <c r="AIZ904" s="119"/>
      <c r="AJA904" s="119"/>
      <c r="AJB904" s="119"/>
      <c r="AJC904" s="119"/>
      <c r="AJD904" s="119"/>
      <c r="AJE904" s="119"/>
      <c r="AJF904" s="119"/>
      <c r="AJG904" s="119"/>
      <c r="AJH904" s="119"/>
      <c r="AJI904" s="119"/>
      <c r="AJJ904" s="119"/>
      <c r="AJK904" s="119"/>
      <c r="AJL904" s="119"/>
      <c r="AJM904" s="119"/>
      <c r="AJN904" s="119"/>
      <c r="AJO904" s="119"/>
      <c r="AJP904" s="119"/>
      <c r="AJQ904" s="119"/>
      <c r="AJR904" s="119"/>
      <c r="AJS904" s="119"/>
      <c r="AJT904" s="119"/>
      <c r="AJU904" s="119"/>
      <c r="AJV904" s="119"/>
      <c r="AJW904" s="119"/>
      <c r="AJX904" s="119"/>
      <c r="AJY904" s="119"/>
      <c r="AJZ904" s="119"/>
      <c r="AKA904" s="119"/>
      <c r="AKB904" s="119"/>
      <c r="AKC904" s="119"/>
      <c r="AKD904" s="119"/>
      <c r="AKE904" s="119"/>
      <c r="AKF904" s="119"/>
      <c r="AKG904" s="119"/>
      <c r="AKH904" s="119"/>
      <c r="AKI904" s="119"/>
      <c r="AKJ904" s="119"/>
      <c r="AKK904" s="119"/>
      <c r="AKL904" s="119"/>
      <c r="AKM904" s="119"/>
      <c r="AKN904" s="119"/>
      <c r="AKO904" s="119"/>
      <c r="AKP904" s="119"/>
      <c r="AKQ904" s="119"/>
      <c r="AKR904" s="119"/>
      <c r="AKS904" s="119"/>
      <c r="AKT904" s="119"/>
      <c r="AKU904" s="119"/>
      <c r="AKV904" s="119"/>
      <c r="AKW904" s="119"/>
      <c r="AKX904" s="119"/>
      <c r="AKY904" s="119"/>
      <c r="AKZ904" s="119"/>
      <c r="ALA904" s="119"/>
      <c r="ALB904" s="119"/>
      <c r="ALC904" s="119"/>
      <c r="ALD904" s="119"/>
      <c r="ALE904" s="119"/>
      <c r="ALF904" s="119"/>
      <c r="ALG904" s="119"/>
      <c r="ALH904" s="119"/>
      <c r="ALI904" s="119"/>
      <c r="ALJ904" s="119"/>
      <c r="ALK904" s="119"/>
      <c r="ALL904" s="119"/>
      <c r="ALM904" s="119"/>
      <c r="ALN904" s="119"/>
      <c r="ALO904" s="119"/>
      <c r="ALP904" s="119"/>
      <c r="ALQ904" s="119"/>
      <c r="ALR904" s="119"/>
      <c r="ALS904" s="119"/>
      <c r="ALT904" s="119"/>
      <c r="ALU904" s="119"/>
      <c r="ALV904" s="119"/>
      <c r="ALW904" s="119"/>
      <c r="ALX904" s="119"/>
      <c r="ALY904" s="119"/>
      <c r="ALZ904" s="119"/>
      <c r="AMA904" s="119"/>
      <c r="AMB904" s="119"/>
      <c r="AMC904" s="119"/>
      <c r="AMD904" s="119"/>
      <c r="AME904" s="119"/>
      <c r="AMF904" s="119"/>
      <c r="AMG904" s="119"/>
    </row>
    <row r="905" customFormat="false" ht="15" hidden="false" customHeight="false" outlineLevel="0" collapsed="false">
      <c r="A905" s="118"/>
      <c r="B905" s="118"/>
      <c r="C905" s="48" t="n">
        <f aca="false">IF(F905=F904,C904,IF(F905=(F904+10),C904,(C904+10)))</f>
        <v>1680</v>
      </c>
      <c r="D905" s="38" t="s">
        <v>373</v>
      </c>
      <c r="E905" s="50" t="n">
        <f aca="false">IF(C904=C905,IF(AND(I905&lt;&gt;"M",I905&lt;&gt;"m-up"),E904+10,E904),10)</f>
        <v>20</v>
      </c>
      <c r="F905" s="39" t="n">
        <f aca="false">O905+(N905*60)+(M905*3600)</f>
        <v>62649</v>
      </c>
      <c r="G905" s="39" t="str">
        <f aca="false">CONCATENATE(J905,K905,L905)</f>
        <v>20171129</v>
      </c>
      <c r="H905" s="39" t="n">
        <v>0</v>
      </c>
      <c r="I905" s="78" t="s">
        <v>21</v>
      </c>
      <c r="J905" s="39" t="n">
        <v>2017</v>
      </c>
      <c r="K905" s="39" t="n">
        <v>11</v>
      </c>
      <c r="L905" s="39" t="n">
        <v>29</v>
      </c>
      <c r="M905" s="39" t="n">
        <v>17</v>
      </c>
      <c r="N905" s="39" t="n">
        <v>24</v>
      </c>
      <c r="O905" s="39" t="n">
        <v>9</v>
      </c>
      <c r="P905" s="39" t="n">
        <v>427</v>
      </c>
      <c r="Q905" s="39" t="n">
        <v>2</v>
      </c>
      <c r="R905" s="39" t="s">
        <v>1</v>
      </c>
      <c r="S905" s="39" t="s">
        <v>2</v>
      </c>
      <c r="WH905" s="119"/>
      <c r="WI905" s="119"/>
      <c r="WJ905" s="119"/>
      <c r="WK905" s="119"/>
      <c r="WL905" s="119"/>
      <c r="WM905" s="119"/>
      <c r="WN905" s="119"/>
      <c r="WO905" s="119"/>
      <c r="WP905" s="119"/>
      <c r="WQ905" s="119"/>
      <c r="WR905" s="119"/>
      <c r="WS905" s="119"/>
      <c r="WT905" s="119"/>
      <c r="WU905" s="119"/>
      <c r="WV905" s="119"/>
      <c r="WW905" s="119"/>
      <c r="WX905" s="119"/>
      <c r="WY905" s="119"/>
      <c r="WZ905" s="119"/>
      <c r="XA905" s="119"/>
      <c r="XB905" s="119"/>
      <c r="XC905" s="119"/>
      <c r="XD905" s="119"/>
      <c r="XE905" s="119"/>
      <c r="XF905" s="119"/>
      <c r="XG905" s="119"/>
      <c r="XH905" s="119"/>
      <c r="XI905" s="119"/>
      <c r="XJ905" s="119"/>
      <c r="XK905" s="119"/>
      <c r="XL905" s="119"/>
      <c r="XM905" s="119"/>
      <c r="XN905" s="119"/>
      <c r="XO905" s="119"/>
      <c r="XP905" s="119"/>
      <c r="XQ905" s="119"/>
      <c r="XR905" s="119"/>
      <c r="XS905" s="119"/>
      <c r="XT905" s="119"/>
      <c r="XU905" s="119"/>
      <c r="XV905" s="119"/>
      <c r="XW905" s="119"/>
      <c r="XX905" s="119"/>
      <c r="XY905" s="119"/>
      <c r="XZ905" s="119"/>
      <c r="YA905" s="119"/>
      <c r="YB905" s="119"/>
      <c r="YC905" s="119"/>
      <c r="YD905" s="119"/>
      <c r="YE905" s="119"/>
      <c r="YF905" s="119"/>
      <c r="YG905" s="119"/>
      <c r="YH905" s="119"/>
      <c r="YI905" s="119"/>
      <c r="YJ905" s="119"/>
      <c r="YK905" s="119"/>
      <c r="YL905" s="119"/>
      <c r="YM905" s="119"/>
      <c r="YN905" s="119"/>
      <c r="YO905" s="119"/>
      <c r="YP905" s="119"/>
      <c r="YQ905" s="119"/>
      <c r="YR905" s="119"/>
      <c r="YS905" s="119"/>
      <c r="YT905" s="119"/>
      <c r="YU905" s="119"/>
      <c r="YV905" s="119"/>
      <c r="YW905" s="119"/>
      <c r="YX905" s="119"/>
      <c r="YY905" s="119"/>
      <c r="YZ905" s="119"/>
      <c r="ZA905" s="119"/>
      <c r="ZB905" s="119"/>
      <c r="ZC905" s="119"/>
      <c r="ZD905" s="119"/>
      <c r="ZE905" s="119"/>
      <c r="ZF905" s="119"/>
      <c r="ZG905" s="119"/>
      <c r="ZH905" s="119"/>
      <c r="ZI905" s="119"/>
      <c r="ZJ905" s="119"/>
      <c r="ZK905" s="119"/>
      <c r="ZL905" s="119"/>
      <c r="ZM905" s="119"/>
      <c r="ZN905" s="119"/>
      <c r="ZO905" s="119"/>
      <c r="ZP905" s="119"/>
      <c r="ZQ905" s="119"/>
      <c r="ZR905" s="119"/>
      <c r="ZS905" s="119"/>
      <c r="ZT905" s="119"/>
      <c r="ZU905" s="119"/>
      <c r="ZV905" s="119"/>
      <c r="ZW905" s="119"/>
      <c r="ZX905" s="119"/>
      <c r="ZY905" s="119"/>
      <c r="ZZ905" s="119"/>
      <c r="AAA905" s="119"/>
      <c r="AAB905" s="119"/>
      <c r="AAC905" s="119"/>
      <c r="AAD905" s="119"/>
      <c r="AAE905" s="119"/>
      <c r="AAF905" s="119"/>
      <c r="AAG905" s="119"/>
      <c r="AAH905" s="119"/>
      <c r="AAI905" s="119"/>
      <c r="AAJ905" s="119"/>
      <c r="AAK905" s="119"/>
      <c r="AAL905" s="119"/>
      <c r="AAM905" s="119"/>
      <c r="AAN905" s="119"/>
      <c r="AAO905" s="119"/>
      <c r="AAP905" s="119"/>
      <c r="AAQ905" s="119"/>
      <c r="AAR905" s="119"/>
      <c r="AAS905" s="119"/>
      <c r="AAT905" s="119"/>
      <c r="AAU905" s="119"/>
      <c r="AAV905" s="119"/>
      <c r="AAW905" s="119"/>
      <c r="AAX905" s="119"/>
      <c r="AAY905" s="119"/>
      <c r="AAZ905" s="119"/>
      <c r="ABA905" s="119"/>
      <c r="ABB905" s="119"/>
      <c r="ABC905" s="119"/>
      <c r="ABD905" s="119"/>
      <c r="ABE905" s="119"/>
      <c r="ABF905" s="119"/>
      <c r="ABG905" s="119"/>
      <c r="ABH905" s="119"/>
      <c r="ABI905" s="119"/>
      <c r="ABJ905" s="119"/>
      <c r="ABK905" s="119"/>
      <c r="ABL905" s="119"/>
      <c r="ABM905" s="119"/>
      <c r="ABN905" s="119"/>
      <c r="ABO905" s="119"/>
      <c r="ABP905" s="119"/>
      <c r="ABQ905" s="119"/>
      <c r="ABR905" s="119"/>
      <c r="ABS905" s="119"/>
      <c r="ABT905" s="119"/>
      <c r="ABU905" s="119"/>
      <c r="ABV905" s="119"/>
      <c r="ABW905" s="119"/>
      <c r="ABX905" s="119"/>
      <c r="ABY905" s="119"/>
      <c r="ABZ905" s="119"/>
      <c r="ACA905" s="119"/>
      <c r="ACB905" s="119"/>
      <c r="ACC905" s="119"/>
      <c r="ACD905" s="119"/>
      <c r="ACE905" s="119"/>
      <c r="ACF905" s="119"/>
      <c r="ACG905" s="119"/>
      <c r="ACH905" s="119"/>
      <c r="ACI905" s="119"/>
      <c r="ACJ905" s="119"/>
      <c r="ACK905" s="119"/>
      <c r="ACL905" s="119"/>
      <c r="ACM905" s="119"/>
      <c r="ACN905" s="119"/>
      <c r="ACO905" s="119"/>
      <c r="ACP905" s="119"/>
      <c r="ACQ905" s="119"/>
      <c r="ACR905" s="119"/>
      <c r="ACS905" s="119"/>
      <c r="ACT905" s="119"/>
      <c r="ACU905" s="119"/>
      <c r="ACV905" s="119"/>
      <c r="ACW905" s="119"/>
      <c r="ACX905" s="119"/>
      <c r="ACY905" s="119"/>
      <c r="ACZ905" s="119"/>
      <c r="ADA905" s="119"/>
      <c r="ADB905" s="119"/>
      <c r="ADC905" s="119"/>
      <c r="ADD905" s="119"/>
      <c r="ADE905" s="119"/>
      <c r="ADF905" s="119"/>
      <c r="ADG905" s="119"/>
      <c r="ADH905" s="119"/>
      <c r="ADI905" s="119"/>
      <c r="ADJ905" s="119"/>
      <c r="ADK905" s="119"/>
      <c r="ADL905" s="119"/>
      <c r="ADM905" s="119"/>
      <c r="ADN905" s="119"/>
      <c r="ADO905" s="119"/>
      <c r="ADP905" s="119"/>
      <c r="ADQ905" s="119"/>
      <c r="ADR905" s="119"/>
      <c r="ADS905" s="119"/>
      <c r="ADT905" s="119"/>
      <c r="ADU905" s="119"/>
      <c r="ADV905" s="119"/>
      <c r="ADW905" s="119"/>
      <c r="ADX905" s="119"/>
      <c r="ADY905" s="119"/>
      <c r="ADZ905" s="119"/>
      <c r="AEA905" s="119"/>
      <c r="AEB905" s="119"/>
      <c r="AEC905" s="119"/>
      <c r="AED905" s="119"/>
      <c r="AEE905" s="119"/>
      <c r="AEF905" s="119"/>
      <c r="AEG905" s="119"/>
      <c r="AEH905" s="119"/>
      <c r="AEI905" s="119"/>
      <c r="AEJ905" s="119"/>
      <c r="AEK905" s="119"/>
      <c r="AEL905" s="119"/>
      <c r="AEM905" s="119"/>
      <c r="AEN905" s="119"/>
      <c r="AEO905" s="119"/>
      <c r="AEP905" s="119"/>
      <c r="AEQ905" s="119"/>
      <c r="AER905" s="119"/>
      <c r="AES905" s="119"/>
      <c r="AET905" s="119"/>
      <c r="AEU905" s="119"/>
      <c r="AEV905" s="119"/>
      <c r="AEW905" s="119"/>
      <c r="AEX905" s="119"/>
      <c r="AEY905" s="119"/>
      <c r="AEZ905" s="119"/>
      <c r="AFA905" s="119"/>
      <c r="AFB905" s="119"/>
      <c r="AFC905" s="119"/>
      <c r="AFD905" s="119"/>
      <c r="AFE905" s="119"/>
      <c r="AFF905" s="119"/>
      <c r="AFG905" s="119"/>
      <c r="AFH905" s="119"/>
      <c r="AFI905" s="119"/>
      <c r="AFJ905" s="119"/>
      <c r="AFK905" s="119"/>
      <c r="AFL905" s="119"/>
      <c r="AFM905" s="119"/>
      <c r="AFN905" s="119"/>
      <c r="AFO905" s="119"/>
      <c r="AFP905" s="119"/>
      <c r="AFQ905" s="119"/>
      <c r="AFR905" s="119"/>
      <c r="AFS905" s="119"/>
      <c r="AFT905" s="119"/>
      <c r="AFU905" s="119"/>
      <c r="AFV905" s="119"/>
      <c r="AFW905" s="119"/>
      <c r="AFX905" s="119"/>
      <c r="AFY905" s="119"/>
      <c r="AFZ905" s="119"/>
      <c r="AGA905" s="119"/>
      <c r="AGB905" s="119"/>
      <c r="AGC905" s="119"/>
      <c r="AGD905" s="119"/>
      <c r="AGE905" s="119"/>
      <c r="AGF905" s="119"/>
      <c r="AGG905" s="119"/>
      <c r="AGH905" s="119"/>
      <c r="AGI905" s="119"/>
      <c r="AGJ905" s="119"/>
      <c r="AGK905" s="119"/>
      <c r="AGL905" s="119"/>
      <c r="AGM905" s="119"/>
      <c r="AGN905" s="119"/>
      <c r="AGO905" s="119"/>
      <c r="AGP905" s="119"/>
      <c r="AGQ905" s="119"/>
      <c r="AGR905" s="119"/>
      <c r="AGS905" s="119"/>
      <c r="AGT905" s="119"/>
      <c r="AGU905" s="119"/>
      <c r="AGV905" s="119"/>
      <c r="AGW905" s="119"/>
      <c r="AGX905" s="119"/>
      <c r="AGY905" s="119"/>
      <c r="AGZ905" s="119"/>
      <c r="AHA905" s="119"/>
      <c r="AHB905" s="119"/>
      <c r="AHC905" s="119"/>
      <c r="AHD905" s="119"/>
      <c r="AHE905" s="119"/>
      <c r="AHF905" s="119"/>
      <c r="AHG905" s="119"/>
      <c r="AHH905" s="119"/>
      <c r="AHI905" s="119"/>
      <c r="AHJ905" s="119"/>
      <c r="AHK905" s="119"/>
      <c r="AHL905" s="119"/>
      <c r="AHM905" s="119"/>
      <c r="AHN905" s="119"/>
      <c r="AHO905" s="119"/>
      <c r="AHP905" s="119"/>
      <c r="AHQ905" s="119"/>
      <c r="AHR905" s="119"/>
      <c r="AHS905" s="119"/>
      <c r="AHT905" s="119"/>
      <c r="AHU905" s="119"/>
      <c r="AHV905" s="119"/>
      <c r="AHW905" s="119"/>
      <c r="AHX905" s="119"/>
      <c r="AHY905" s="119"/>
      <c r="AHZ905" s="119"/>
      <c r="AIA905" s="119"/>
      <c r="AIB905" s="119"/>
      <c r="AIC905" s="119"/>
      <c r="AID905" s="119"/>
      <c r="AIE905" s="119"/>
      <c r="AIF905" s="119"/>
      <c r="AIG905" s="119"/>
      <c r="AIH905" s="119"/>
      <c r="AII905" s="119"/>
      <c r="AIJ905" s="119"/>
      <c r="AIK905" s="119"/>
      <c r="AIL905" s="119"/>
      <c r="AIM905" s="119"/>
      <c r="AIN905" s="119"/>
      <c r="AIO905" s="119"/>
      <c r="AIP905" s="119"/>
      <c r="AIQ905" s="119"/>
      <c r="AIR905" s="119"/>
      <c r="AIS905" s="119"/>
      <c r="AIT905" s="119"/>
      <c r="AIU905" s="119"/>
      <c r="AIV905" s="119"/>
      <c r="AIW905" s="119"/>
      <c r="AIX905" s="119"/>
      <c r="AIY905" s="119"/>
      <c r="AIZ905" s="119"/>
      <c r="AJA905" s="119"/>
      <c r="AJB905" s="119"/>
      <c r="AJC905" s="119"/>
      <c r="AJD905" s="119"/>
      <c r="AJE905" s="119"/>
      <c r="AJF905" s="119"/>
      <c r="AJG905" s="119"/>
      <c r="AJH905" s="119"/>
      <c r="AJI905" s="119"/>
      <c r="AJJ905" s="119"/>
      <c r="AJK905" s="119"/>
      <c r="AJL905" s="119"/>
      <c r="AJM905" s="119"/>
      <c r="AJN905" s="119"/>
      <c r="AJO905" s="119"/>
      <c r="AJP905" s="119"/>
      <c r="AJQ905" s="119"/>
      <c r="AJR905" s="119"/>
      <c r="AJS905" s="119"/>
      <c r="AJT905" s="119"/>
      <c r="AJU905" s="119"/>
      <c r="AJV905" s="119"/>
      <c r="AJW905" s="119"/>
      <c r="AJX905" s="119"/>
      <c r="AJY905" s="119"/>
      <c r="AJZ905" s="119"/>
      <c r="AKA905" s="119"/>
      <c r="AKB905" s="119"/>
      <c r="AKC905" s="119"/>
      <c r="AKD905" s="119"/>
      <c r="AKE905" s="119"/>
      <c r="AKF905" s="119"/>
      <c r="AKG905" s="119"/>
      <c r="AKH905" s="119"/>
      <c r="AKI905" s="119"/>
      <c r="AKJ905" s="119"/>
      <c r="AKK905" s="119"/>
      <c r="AKL905" s="119"/>
      <c r="AKM905" s="119"/>
      <c r="AKN905" s="119"/>
      <c r="AKO905" s="119"/>
      <c r="AKP905" s="119"/>
      <c r="AKQ905" s="119"/>
      <c r="AKR905" s="119"/>
      <c r="AKS905" s="119"/>
      <c r="AKT905" s="119"/>
      <c r="AKU905" s="119"/>
      <c r="AKV905" s="119"/>
      <c r="AKW905" s="119"/>
      <c r="AKX905" s="119"/>
      <c r="AKY905" s="119"/>
      <c r="AKZ905" s="119"/>
      <c r="ALA905" s="119"/>
      <c r="ALB905" s="119"/>
      <c r="ALC905" s="119"/>
      <c r="ALD905" s="119"/>
      <c r="ALE905" s="119"/>
      <c r="ALF905" s="119"/>
      <c r="ALG905" s="119"/>
      <c r="ALH905" s="119"/>
      <c r="ALI905" s="119"/>
      <c r="ALJ905" s="119"/>
      <c r="ALK905" s="119"/>
      <c r="ALL905" s="119"/>
      <c r="ALM905" s="119"/>
      <c r="ALN905" s="119"/>
      <c r="ALO905" s="119"/>
      <c r="ALP905" s="119"/>
      <c r="ALQ905" s="119"/>
      <c r="ALR905" s="119"/>
      <c r="ALS905" s="119"/>
      <c r="ALT905" s="119"/>
      <c r="ALU905" s="119"/>
      <c r="ALV905" s="119"/>
      <c r="ALW905" s="119"/>
      <c r="ALX905" s="119"/>
      <c r="ALY905" s="119"/>
      <c r="ALZ905" s="119"/>
      <c r="AMA905" s="119"/>
      <c r="AMB905" s="119"/>
      <c r="AMC905" s="119"/>
      <c r="AMD905" s="119"/>
      <c r="AME905" s="119"/>
      <c r="AMF905" s="119"/>
      <c r="AMG905" s="119"/>
    </row>
    <row r="906" customFormat="false" ht="15" hidden="false" customHeight="false" outlineLevel="0" collapsed="false">
      <c r="A906" s="118"/>
      <c r="B906" s="118"/>
      <c r="C906" s="48" t="n">
        <f aca="false">IF(F906=F905,C905,IF(F906=(F905+10),C905,(C905+10)))</f>
        <v>1680</v>
      </c>
      <c r="D906" s="38" t="s">
        <v>373</v>
      </c>
      <c r="E906" s="50" t="n">
        <f aca="false">IF(C905=C906,IF(AND(I906&lt;&gt;"M",I906&lt;&gt;"m-up"),E905+10,E905),10)</f>
        <v>20</v>
      </c>
      <c r="F906" s="39" t="n">
        <f aca="false">O906+(N906*60)+(M906*3600)</f>
        <v>62649</v>
      </c>
      <c r="G906" s="39" t="str">
        <f aca="false">CONCATENATE(J906,K906,L906)</f>
        <v>20171129</v>
      </c>
      <c r="H906" s="39" t="n">
        <v>0</v>
      </c>
      <c r="I906" s="78" t="s">
        <v>21</v>
      </c>
      <c r="J906" s="39" t="n">
        <v>2017</v>
      </c>
      <c r="K906" s="39" t="n">
        <v>11</v>
      </c>
      <c r="L906" s="39" t="n">
        <v>29</v>
      </c>
      <c r="M906" s="39" t="n">
        <v>17</v>
      </c>
      <c r="N906" s="39" t="n">
        <v>24</v>
      </c>
      <c r="O906" s="39" t="n">
        <v>9</v>
      </c>
      <c r="P906" s="39" t="n">
        <v>441</v>
      </c>
      <c r="Q906" s="39" t="n">
        <v>1</v>
      </c>
      <c r="R906" s="39" t="s">
        <v>1</v>
      </c>
      <c r="S906" s="39" t="s">
        <v>2</v>
      </c>
      <c r="WH906" s="119"/>
      <c r="WI906" s="119"/>
      <c r="WJ906" s="119"/>
      <c r="WK906" s="119"/>
      <c r="WL906" s="119"/>
      <c r="WM906" s="119"/>
      <c r="WN906" s="119"/>
      <c r="WO906" s="119"/>
      <c r="WP906" s="119"/>
      <c r="WQ906" s="119"/>
      <c r="WR906" s="119"/>
      <c r="WS906" s="119"/>
      <c r="WT906" s="119"/>
      <c r="WU906" s="119"/>
      <c r="WV906" s="119"/>
      <c r="WW906" s="119"/>
      <c r="WX906" s="119"/>
      <c r="WY906" s="119"/>
      <c r="WZ906" s="119"/>
      <c r="XA906" s="119"/>
      <c r="XB906" s="119"/>
      <c r="XC906" s="119"/>
      <c r="XD906" s="119"/>
      <c r="XE906" s="119"/>
      <c r="XF906" s="119"/>
      <c r="XG906" s="119"/>
      <c r="XH906" s="119"/>
      <c r="XI906" s="119"/>
      <c r="XJ906" s="119"/>
      <c r="XK906" s="119"/>
      <c r="XL906" s="119"/>
      <c r="XM906" s="119"/>
      <c r="XN906" s="119"/>
      <c r="XO906" s="119"/>
      <c r="XP906" s="119"/>
      <c r="XQ906" s="119"/>
      <c r="XR906" s="119"/>
      <c r="XS906" s="119"/>
      <c r="XT906" s="119"/>
      <c r="XU906" s="119"/>
      <c r="XV906" s="119"/>
      <c r="XW906" s="119"/>
      <c r="XX906" s="119"/>
      <c r="XY906" s="119"/>
      <c r="XZ906" s="119"/>
      <c r="YA906" s="119"/>
      <c r="YB906" s="119"/>
      <c r="YC906" s="119"/>
      <c r="YD906" s="119"/>
      <c r="YE906" s="119"/>
      <c r="YF906" s="119"/>
      <c r="YG906" s="119"/>
      <c r="YH906" s="119"/>
      <c r="YI906" s="119"/>
      <c r="YJ906" s="119"/>
      <c r="YK906" s="119"/>
      <c r="YL906" s="119"/>
      <c r="YM906" s="119"/>
      <c r="YN906" s="119"/>
      <c r="YO906" s="119"/>
      <c r="YP906" s="119"/>
      <c r="YQ906" s="119"/>
      <c r="YR906" s="119"/>
      <c r="YS906" s="119"/>
      <c r="YT906" s="119"/>
      <c r="YU906" s="119"/>
      <c r="YV906" s="119"/>
      <c r="YW906" s="119"/>
      <c r="YX906" s="119"/>
      <c r="YY906" s="119"/>
      <c r="YZ906" s="119"/>
      <c r="ZA906" s="119"/>
      <c r="ZB906" s="119"/>
      <c r="ZC906" s="119"/>
      <c r="ZD906" s="119"/>
      <c r="ZE906" s="119"/>
      <c r="ZF906" s="119"/>
      <c r="ZG906" s="119"/>
      <c r="ZH906" s="119"/>
      <c r="ZI906" s="119"/>
      <c r="ZJ906" s="119"/>
      <c r="ZK906" s="119"/>
      <c r="ZL906" s="119"/>
      <c r="ZM906" s="119"/>
      <c r="ZN906" s="119"/>
      <c r="ZO906" s="119"/>
      <c r="ZP906" s="119"/>
      <c r="ZQ906" s="119"/>
      <c r="ZR906" s="119"/>
      <c r="ZS906" s="119"/>
      <c r="ZT906" s="119"/>
      <c r="ZU906" s="119"/>
      <c r="ZV906" s="119"/>
      <c r="ZW906" s="119"/>
      <c r="ZX906" s="119"/>
      <c r="ZY906" s="119"/>
      <c r="ZZ906" s="119"/>
      <c r="AAA906" s="119"/>
      <c r="AAB906" s="119"/>
      <c r="AAC906" s="119"/>
      <c r="AAD906" s="119"/>
      <c r="AAE906" s="119"/>
      <c r="AAF906" s="119"/>
      <c r="AAG906" s="119"/>
      <c r="AAH906" s="119"/>
      <c r="AAI906" s="119"/>
      <c r="AAJ906" s="119"/>
      <c r="AAK906" s="119"/>
      <c r="AAL906" s="119"/>
      <c r="AAM906" s="119"/>
      <c r="AAN906" s="119"/>
      <c r="AAO906" s="119"/>
      <c r="AAP906" s="119"/>
      <c r="AAQ906" s="119"/>
      <c r="AAR906" s="119"/>
      <c r="AAS906" s="119"/>
      <c r="AAT906" s="119"/>
      <c r="AAU906" s="119"/>
      <c r="AAV906" s="119"/>
      <c r="AAW906" s="119"/>
      <c r="AAX906" s="119"/>
      <c r="AAY906" s="119"/>
      <c r="AAZ906" s="119"/>
      <c r="ABA906" s="119"/>
      <c r="ABB906" s="119"/>
      <c r="ABC906" s="119"/>
      <c r="ABD906" s="119"/>
      <c r="ABE906" s="119"/>
      <c r="ABF906" s="119"/>
      <c r="ABG906" s="119"/>
      <c r="ABH906" s="119"/>
      <c r="ABI906" s="119"/>
      <c r="ABJ906" s="119"/>
      <c r="ABK906" s="119"/>
      <c r="ABL906" s="119"/>
      <c r="ABM906" s="119"/>
      <c r="ABN906" s="119"/>
      <c r="ABO906" s="119"/>
      <c r="ABP906" s="119"/>
      <c r="ABQ906" s="119"/>
      <c r="ABR906" s="119"/>
      <c r="ABS906" s="119"/>
      <c r="ABT906" s="119"/>
      <c r="ABU906" s="119"/>
      <c r="ABV906" s="119"/>
      <c r="ABW906" s="119"/>
      <c r="ABX906" s="119"/>
      <c r="ABY906" s="119"/>
      <c r="ABZ906" s="119"/>
      <c r="ACA906" s="119"/>
      <c r="ACB906" s="119"/>
      <c r="ACC906" s="119"/>
      <c r="ACD906" s="119"/>
      <c r="ACE906" s="119"/>
      <c r="ACF906" s="119"/>
      <c r="ACG906" s="119"/>
      <c r="ACH906" s="119"/>
      <c r="ACI906" s="119"/>
      <c r="ACJ906" s="119"/>
      <c r="ACK906" s="119"/>
      <c r="ACL906" s="119"/>
      <c r="ACM906" s="119"/>
      <c r="ACN906" s="119"/>
      <c r="ACO906" s="119"/>
      <c r="ACP906" s="119"/>
      <c r="ACQ906" s="119"/>
      <c r="ACR906" s="119"/>
      <c r="ACS906" s="119"/>
      <c r="ACT906" s="119"/>
      <c r="ACU906" s="119"/>
      <c r="ACV906" s="119"/>
      <c r="ACW906" s="119"/>
      <c r="ACX906" s="119"/>
      <c r="ACY906" s="119"/>
      <c r="ACZ906" s="119"/>
      <c r="ADA906" s="119"/>
      <c r="ADB906" s="119"/>
      <c r="ADC906" s="119"/>
      <c r="ADD906" s="119"/>
      <c r="ADE906" s="119"/>
      <c r="ADF906" s="119"/>
      <c r="ADG906" s="119"/>
      <c r="ADH906" s="119"/>
      <c r="ADI906" s="119"/>
      <c r="ADJ906" s="119"/>
      <c r="ADK906" s="119"/>
      <c r="ADL906" s="119"/>
      <c r="ADM906" s="119"/>
      <c r="ADN906" s="119"/>
      <c r="ADO906" s="119"/>
      <c r="ADP906" s="119"/>
      <c r="ADQ906" s="119"/>
      <c r="ADR906" s="119"/>
      <c r="ADS906" s="119"/>
      <c r="ADT906" s="119"/>
      <c r="ADU906" s="119"/>
      <c r="ADV906" s="119"/>
      <c r="ADW906" s="119"/>
      <c r="ADX906" s="119"/>
      <c r="ADY906" s="119"/>
      <c r="ADZ906" s="119"/>
      <c r="AEA906" s="119"/>
      <c r="AEB906" s="119"/>
      <c r="AEC906" s="119"/>
      <c r="AED906" s="119"/>
      <c r="AEE906" s="119"/>
      <c r="AEF906" s="119"/>
      <c r="AEG906" s="119"/>
      <c r="AEH906" s="119"/>
      <c r="AEI906" s="119"/>
      <c r="AEJ906" s="119"/>
      <c r="AEK906" s="119"/>
      <c r="AEL906" s="119"/>
      <c r="AEM906" s="119"/>
      <c r="AEN906" s="119"/>
      <c r="AEO906" s="119"/>
      <c r="AEP906" s="119"/>
      <c r="AEQ906" s="119"/>
      <c r="AER906" s="119"/>
      <c r="AES906" s="119"/>
      <c r="AET906" s="119"/>
      <c r="AEU906" s="119"/>
      <c r="AEV906" s="119"/>
      <c r="AEW906" s="119"/>
      <c r="AEX906" s="119"/>
      <c r="AEY906" s="119"/>
      <c r="AEZ906" s="119"/>
      <c r="AFA906" s="119"/>
      <c r="AFB906" s="119"/>
      <c r="AFC906" s="119"/>
      <c r="AFD906" s="119"/>
      <c r="AFE906" s="119"/>
      <c r="AFF906" s="119"/>
      <c r="AFG906" s="119"/>
      <c r="AFH906" s="119"/>
      <c r="AFI906" s="119"/>
      <c r="AFJ906" s="119"/>
      <c r="AFK906" s="119"/>
      <c r="AFL906" s="119"/>
      <c r="AFM906" s="119"/>
      <c r="AFN906" s="119"/>
      <c r="AFO906" s="119"/>
      <c r="AFP906" s="119"/>
      <c r="AFQ906" s="119"/>
      <c r="AFR906" s="119"/>
      <c r="AFS906" s="119"/>
      <c r="AFT906" s="119"/>
      <c r="AFU906" s="119"/>
      <c r="AFV906" s="119"/>
      <c r="AFW906" s="119"/>
      <c r="AFX906" s="119"/>
      <c r="AFY906" s="119"/>
      <c r="AFZ906" s="119"/>
      <c r="AGA906" s="119"/>
      <c r="AGB906" s="119"/>
      <c r="AGC906" s="119"/>
      <c r="AGD906" s="119"/>
      <c r="AGE906" s="119"/>
      <c r="AGF906" s="119"/>
      <c r="AGG906" s="119"/>
      <c r="AGH906" s="119"/>
      <c r="AGI906" s="119"/>
      <c r="AGJ906" s="119"/>
      <c r="AGK906" s="119"/>
      <c r="AGL906" s="119"/>
      <c r="AGM906" s="119"/>
      <c r="AGN906" s="119"/>
      <c r="AGO906" s="119"/>
      <c r="AGP906" s="119"/>
      <c r="AGQ906" s="119"/>
      <c r="AGR906" s="119"/>
      <c r="AGS906" s="119"/>
      <c r="AGT906" s="119"/>
      <c r="AGU906" s="119"/>
      <c r="AGV906" s="119"/>
      <c r="AGW906" s="119"/>
      <c r="AGX906" s="119"/>
      <c r="AGY906" s="119"/>
      <c r="AGZ906" s="119"/>
      <c r="AHA906" s="119"/>
      <c r="AHB906" s="119"/>
      <c r="AHC906" s="119"/>
      <c r="AHD906" s="119"/>
      <c r="AHE906" s="119"/>
      <c r="AHF906" s="119"/>
      <c r="AHG906" s="119"/>
      <c r="AHH906" s="119"/>
      <c r="AHI906" s="119"/>
      <c r="AHJ906" s="119"/>
      <c r="AHK906" s="119"/>
      <c r="AHL906" s="119"/>
      <c r="AHM906" s="119"/>
      <c r="AHN906" s="119"/>
      <c r="AHO906" s="119"/>
      <c r="AHP906" s="119"/>
      <c r="AHQ906" s="119"/>
      <c r="AHR906" s="119"/>
      <c r="AHS906" s="119"/>
      <c r="AHT906" s="119"/>
      <c r="AHU906" s="119"/>
      <c r="AHV906" s="119"/>
      <c r="AHW906" s="119"/>
      <c r="AHX906" s="119"/>
      <c r="AHY906" s="119"/>
      <c r="AHZ906" s="119"/>
      <c r="AIA906" s="119"/>
      <c r="AIB906" s="119"/>
      <c r="AIC906" s="119"/>
      <c r="AID906" s="119"/>
      <c r="AIE906" s="119"/>
      <c r="AIF906" s="119"/>
      <c r="AIG906" s="119"/>
      <c r="AIH906" s="119"/>
      <c r="AII906" s="119"/>
      <c r="AIJ906" s="119"/>
      <c r="AIK906" s="119"/>
      <c r="AIL906" s="119"/>
      <c r="AIM906" s="119"/>
      <c r="AIN906" s="119"/>
      <c r="AIO906" s="119"/>
      <c r="AIP906" s="119"/>
      <c r="AIQ906" s="119"/>
      <c r="AIR906" s="119"/>
      <c r="AIS906" s="119"/>
      <c r="AIT906" s="119"/>
      <c r="AIU906" s="119"/>
      <c r="AIV906" s="119"/>
      <c r="AIW906" s="119"/>
      <c r="AIX906" s="119"/>
      <c r="AIY906" s="119"/>
      <c r="AIZ906" s="119"/>
      <c r="AJA906" s="119"/>
      <c r="AJB906" s="119"/>
      <c r="AJC906" s="119"/>
      <c r="AJD906" s="119"/>
      <c r="AJE906" s="119"/>
      <c r="AJF906" s="119"/>
      <c r="AJG906" s="119"/>
      <c r="AJH906" s="119"/>
      <c r="AJI906" s="119"/>
      <c r="AJJ906" s="119"/>
      <c r="AJK906" s="119"/>
      <c r="AJL906" s="119"/>
      <c r="AJM906" s="119"/>
      <c r="AJN906" s="119"/>
      <c r="AJO906" s="119"/>
      <c r="AJP906" s="119"/>
      <c r="AJQ906" s="119"/>
      <c r="AJR906" s="119"/>
      <c r="AJS906" s="119"/>
      <c r="AJT906" s="119"/>
      <c r="AJU906" s="119"/>
      <c r="AJV906" s="119"/>
      <c r="AJW906" s="119"/>
      <c r="AJX906" s="119"/>
      <c r="AJY906" s="119"/>
      <c r="AJZ906" s="119"/>
      <c r="AKA906" s="119"/>
      <c r="AKB906" s="119"/>
      <c r="AKC906" s="119"/>
      <c r="AKD906" s="119"/>
      <c r="AKE906" s="119"/>
      <c r="AKF906" s="119"/>
      <c r="AKG906" s="119"/>
      <c r="AKH906" s="119"/>
      <c r="AKI906" s="119"/>
      <c r="AKJ906" s="119"/>
      <c r="AKK906" s="119"/>
      <c r="AKL906" s="119"/>
      <c r="AKM906" s="119"/>
      <c r="AKN906" s="119"/>
      <c r="AKO906" s="119"/>
      <c r="AKP906" s="119"/>
      <c r="AKQ906" s="119"/>
      <c r="AKR906" s="119"/>
      <c r="AKS906" s="119"/>
      <c r="AKT906" s="119"/>
      <c r="AKU906" s="119"/>
      <c r="AKV906" s="119"/>
      <c r="AKW906" s="119"/>
      <c r="AKX906" s="119"/>
      <c r="AKY906" s="119"/>
      <c r="AKZ906" s="119"/>
      <c r="ALA906" s="119"/>
      <c r="ALB906" s="119"/>
      <c r="ALC906" s="119"/>
      <c r="ALD906" s="119"/>
      <c r="ALE906" s="119"/>
      <c r="ALF906" s="119"/>
      <c r="ALG906" s="119"/>
      <c r="ALH906" s="119"/>
      <c r="ALI906" s="119"/>
      <c r="ALJ906" s="119"/>
      <c r="ALK906" s="119"/>
      <c r="ALL906" s="119"/>
      <c r="ALM906" s="119"/>
      <c r="ALN906" s="119"/>
      <c r="ALO906" s="119"/>
      <c r="ALP906" s="119"/>
      <c r="ALQ906" s="119"/>
      <c r="ALR906" s="119"/>
      <c r="ALS906" s="119"/>
      <c r="ALT906" s="119"/>
      <c r="ALU906" s="119"/>
      <c r="ALV906" s="119"/>
      <c r="ALW906" s="119"/>
      <c r="ALX906" s="119"/>
      <c r="ALY906" s="119"/>
      <c r="ALZ906" s="119"/>
      <c r="AMA906" s="119"/>
      <c r="AMB906" s="119"/>
      <c r="AMC906" s="119"/>
      <c r="AMD906" s="119"/>
      <c r="AME906" s="119"/>
      <c r="AMF906" s="119"/>
      <c r="AMG906" s="119"/>
    </row>
    <row r="907" customFormat="false" ht="15" hidden="false" customHeight="false" outlineLevel="0" collapsed="false">
      <c r="A907" s="118"/>
      <c r="B907" s="118"/>
      <c r="C907" s="48" t="n">
        <f aca="false">IF(F907=F906,C906,IF(F907=(F906+10),C906,(C906+10)))</f>
        <v>1680</v>
      </c>
      <c r="D907" s="38" t="s">
        <v>373</v>
      </c>
      <c r="E907" s="50" t="n">
        <f aca="false">IF(C906=C907,IF(AND(I907&lt;&gt;"M",I907&lt;&gt;"m-up"),E906+10,E906),10)</f>
        <v>20</v>
      </c>
      <c r="F907" s="39" t="n">
        <f aca="false">O907+(N907*60)+(M907*3600)</f>
        <v>62649</v>
      </c>
      <c r="G907" s="39" t="str">
        <f aca="false">CONCATENATE(J907,K907,L907)</f>
        <v>20171129</v>
      </c>
      <c r="H907" s="39" t="n">
        <v>0</v>
      </c>
      <c r="I907" s="78" t="s">
        <v>21</v>
      </c>
      <c r="J907" s="39" t="n">
        <v>2017</v>
      </c>
      <c r="K907" s="39" t="n">
        <v>11</v>
      </c>
      <c r="L907" s="39" t="n">
        <v>29</v>
      </c>
      <c r="M907" s="39" t="n">
        <v>17</v>
      </c>
      <c r="N907" s="39" t="n">
        <v>24</v>
      </c>
      <c r="O907" s="39" t="n">
        <v>9</v>
      </c>
      <c r="P907" s="39" t="n">
        <v>445</v>
      </c>
      <c r="Q907" s="39" t="n">
        <v>2</v>
      </c>
      <c r="R907" s="39" t="s">
        <v>1</v>
      </c>
      <c r="S907" s="39" t="s">
        <v>2</v>
      </c>
      <c r="WH907" s="119"/>
      <c r="WI907" s="119"/>
      <c r="WJ907" s="119"/>
      <c r="WK907" s="119"/>
      <c r="WL907" s="119"/>
      <c r="WM907" s="119"/>
      <c r="WN907" s="119"/>
      <c r="WO907" s="119"/>
      <c r="WP907" s="119"/>
      <c r="WQ907" s="119"/>
      <c r="WR907" s="119"/>
      <c r="WS907" s="119"/>
      <c r="WT907" s="119"/>
      <c r="WU907" s="119"/>
      <c r="WV907" s="119"/>
      <c r="WW907" s="119"/>
      <c r="WX907" s="119"/>
      <c r="WY907" s="119"/>
      <c r="WZ907" s="119"/>
      <c r="XA907" s="119"/>
      <c r="XB907" s="119"/>
      <c r="XC907" s="119"/>
      <c r="XD907" s="119"/>
      <c r="XE907" s="119"/>
      <c r="XF907" s="119"/>
      <c r="XG907" s="119"/>
      <c r="XH907" s="119"/>
      <c r="XI907" s="119"/>
      <c r="XJ907" s="119"/>
      <c r="XK907" s="119"/>
      <c r="XL907" s="119"/>
      <c r="XM907" s="119"/>
      <c r="XN907" s="119"/>
      <c r="XO907" s="119"/>
      <c r="XP907" s="119"/>
      <c r="XQ907" s="119"/>
      <c r="XR907" s="119"/>
      <c r="XS907" s="119"/>
      <c r="XT907" s="119"/>
      <c r="XU907" s="119"/>
      <c r="XV907" s="119"/>
      <c r="XW907" s="119"/>
      <c r="XX907" s="119"/>
      <c r="XY907" s="119"/>
      <c r="XZ907" s="119"/>
      <c r="YA907" s="119"/>
      <c r="YB907" s="119"/>
      <c r="YC907" s="119"/>
      <c r="YD907" s="119"/>
      <c r="YE907" s="119"/>
      <c r="YF907" s="119"/>
      <c r="YG907" s="119"/>
      <c r="YH907" s="119"/>
      <c r="YI907" s="119"/>
      <c r="YJ907" s="119"/>
      <c r="YK907" s="119"/>
      <c r="YL907" s="119"/>
      <c r="YM907" s="119"/>
      <c r="YN907" s="119"/>
      <c r="YO907" s="119"/>
      <c r="YP907" s="119"/>
      <c r="YQ907" s="119"/>
      <c r="YR907" s="119"/>
      <c r="YS907" s="119"/>
      <c r="YT907" s="119"/>
      <c r="YU907" s="119"/>
      <c r="YV907" s="119"/>
      <c r="YW907" s="119"/>
      <c r="YX907" s="119"/>
      <c r="YY907" s="119"/>
      <c r="YZ907" s="119"/>
      <c r="ZA907" s="119"/>
      <c r="ZB907" s="119"/>
      <c r="ZC907" s="119"/>
      <c r="ZD907" s="119"/>
      <c r="ZE907" s="119"/>
      <c r="ZF907" s="119"/>
      <c r="ZG907" s="119"/>
      <c r="ZH907" s="119"/>
      <c r="ZI907" s="119"/>
      <c r="ZJ907" s="119"/>
      <c r="ZK907" s="119"/>
      <c r="ZL907" s="119"/>
      <c r="ZM907" s="119"/>
      <c r="ZN907" s="119"/>
      <c r="ZO907" s="119"/>
      <c r="ZP907" s="119"/>
      <c r="ZQ907" s="119"/>
      <c r="ZR907" s="119"/>
      <c r="ZS907" s="119"/>
      <c r="ZT907" s="119"/>
      <c r="ZU907" s="119"/>
      <c r="ZV907" s="119"/>
      <c r="ZW907" s="119"/>
      <c r="ZX907" s="119"/>
      <c r="ZY907" s="119"/>
      <c r="ZZ907" s="119"/>
      <c r="AAA907" s="119"/>
      <c r="AAB907" s="119"/>
      <c r="AAC907" s="119"/>
      <c r="AAD907" s="119"/>
      <c r="AAE907" s="119"/>
      <c r="AAF907" s="119"/>
      <c r="AAG907" s="119"/>
      <c r="AAH907" s="119"/>
      <c r="AAI907" s="119"/>
      <c r="AAJ907" s="119"/>
      <c r="AAK907" s="119"/>
      <c r="AAL907" s="119"/>
      <c r="AAM907" s="119"/>
      <c r="AAN907" s="119"/>
      <c r="AAO907" s="119"/>
      <c r="AAP907" s="119"/>
      <c r="AAQ907" s="119"/>
      <c r="AAR907" s="119"/>
      <c r="AAS907" s="119"/>
      <c r="AAT907" s="119"/>
      <c r="AAU907" s="119"/>
      <c r="AAV907" s="119"/>
      <c r="AAW907" s="119"/>
      <c r="AAX907" s="119"/>
      <c r="AAY907" s="119"/>
      <c r="AAZ907" s="119"/>
      <c r="ABA907" s="119"/>
      <c r="ABB907" s="119"/>
      <c r="ABC907" s="119"/>
      <c r="ABD907" s="119"/>
      <c r="ABE907" s="119"/>
      <c r="ABF907" s="119"/>
      <c r="ABG907" s="119"/>
      <c r="ABH907" s="119"/>
      <c r="ABI907" s="119"/>
      <c r="ABJ907" s="119"/>
      <c r="ABK907" s="119"/>
      <c r="ABL907" s="119"/>
      <c r="ABM907" s="119"/>
      <c r="ABN907" s="119"/>
      <c r="ABO907" s="119"/>
      <c r="ABP907" s="119"/>
      <c r="ABQ907" s="119"/>
      <c r="ABR907" s="119"/>
      <c r="ABS907" s="119"/>
      <c r="ABT907" s="119"/>
      <c r="ABU907" s="119"/>
      <c r="ABV907" s="119"/>
      <c r="ABW907" s="119"/>
      <c r="ABX907" s="119"/>
      <c r="ABY907" s="119"/>
      <c r="ABZ907" s="119"/>
      <c r="ACA907" s="119"/>
      <c r="ACB907" s="119"/>
      <c r="ACC907" s="119"/>
      <c r="ACD907" s="119"/>
      <c r="ACE907" s="119"/>
      <c r="ACF907" s="119"/>
      <c r="ACG907" s="119"/>
      <c r="ACH907" s="119"/>
      <c r="ACI907" s="119"/>
      <c r="ACJ907" s="119"/>
      <c r="ACK907" s="119"/>
      <c r="ACL907" s="119"/>
      <c r="ACM907" s="119"/>
      <c r="ACN907" s="119"/>
      <c r="ACO907" s="119"/>
      <c r="ACP907" s="119"/>
      <c r="ACQ907" s="119"/>
      <c r="ACR907" s="119"/>
      <c r="ACS907" s="119"/>
      <c r="ACT907" s="119"/>
      <c r="ACU907" s="119"/>
      <c r="ACV907" s="119"/>
      <c r="ACW907" s="119"/>
      <c r="ACX907" s="119"/>
      <c r="ACY907" s="119"/>
      <c r="ACZ907" s="119"/>
      <c r="ADA907" s="119"/>
      <c r="ADB907" s="119"/>
      <c r="ADC907" s="119"/>
      <c r="ADD907" s="119"/>
      <c r="ADE907" s="119"/>
      <c r="ADF907" s="119"/>
      <c r="ADG907" s="119"/>
      <c r="ADH907" s="119"/>
      <c r="ADI907" s="119"/>
      <c r="ADJ907" s="119"/>
      <c r="ADK907" s="119"/>
      <c r="ADL907" s="119"/>
      <c r="ADM907" s="119"/>
      <c r="ADN907" s="119"/>
      <c r="ADO907" s="119"/>
      <c r="ADP907" s="119"/>
      <c r="ADQ907" s="119"/>
      <c r="ADR907" s="119"/>
      <c r="ADS907" s="119"/>
      <c r="ADT907" s="119"/>
      <c r="ADU907" s="119"/>
      <c r="ADV907" s="119"/>
      <c r="ADW907" s="119"/>
      <c r="ADX907" s="119"/>
      <c r="ADY907" s="119"/>
      <c r="ADZ907" s="119"/>
      <c r="AEA907" s="119"/>
      <c r="AEB907" s="119"/>
      <c r="AEC907" s="119"/>
      <c r="AED907" s="119"/>
      <c r="AEE907" s="119"/>
      <c r="AEF907" s="119"/>
      <c r="AEG907" s="119"/>
      <c r="AEH907" s="119"/>
      <c r="AEI907" s="119"/>
      <c r="AEJ907" s="119"/>
      <c r="AEK907" s="119"/>
      <c r="AEL907" s="119"/>
      <c r="AEM907" s="119"/>
      <c r="AEN907" s="119"/>
      <c r="AEO907" s="119"/>
      <c r="AEP907" s="119"/>
      <c r="AEQ907" s="119"/>
      <c r="AER907" s="119"/>
      <c r="AES907" s="119"/>
      <c r="AET907" s="119"/>
      <c r="AEU907" s="119"/>
      <c r="AEV907" s="119"/>
      <c r="AEW907" s="119"/>
      <c r="AEX907" s="119"/>
      <c r="AEY907" s="119"/>
      <c r="AEZ907" s="119"/>
      <c r="AFA907" s="119"/>
      <c r="AFB907" s="119"/>
      <c r="AFC907" s="119"/>
      <c r="AFD907" s="119"/>
      <c r="AFE907" s="119"/>
      <c r="AFF907" s="119"/>
      <c r="AFG907" s="119"/>
      <c r="AFH907" s="119"/>
      <c r="AFI907" s="119"/>
      <c r="AFJ907" s="119"/>
      <c r="AFK907" s="119"/>
      <c r="AFL907" s="119"/>
      <c r="AFM907" s="119"/>
      <c r="AFN907" s="119"/>
      <c r="AFO907" s="119"/>
      <c r="AFP907" s="119"/>
      <c r="AFQ907" s="119"/>
      <c r="AFR907" s="119"/>
      <c r="AFS907" s="119"/>
      <c r="AFT907" s="119"/>
      <c r="AFU907" s="119"/>
      <c r="AFV907" s="119"/>
      <c r="AFW907" s="119"/>
      <c r="AFX907" s="119"/>
      <c r="AFY907" s="119"/>
      <c r="AFZ907" s="119"/>
      <c r="AGA907" s="119"/>
      <c r="AGB907" s="119"/>
      <c r="AGC907" s="119"/>
      <c r="AGD907" s="119"/>
      <c r="AGE907" s="119"/>
      <c r="AGF907" s="119"/>
      <c r="AGG907" s="119"/>
      <c r="AGH907" s="119"/>
      <c r="AGI907" s="119"/>
      <c r="AGJ907" s="119"/>
      <c r="AGK907" s="119"/>
      <c r="AGL907" s="119"/>
      <c r="AGM907" s="119"/>
      <c r="AGN907" s="119"/>
      <c r="AGO907" s="119"/>
      <c r="AGP907" s="119"/>
      <c r="AGQ907" s="119"/>
      <c r="AGR907" s="119"/>
      <c r="AGS907" s="119"/>
      <c r="AGT907" s="119"/>
      <c r="AGU907" s="119"/>
      <c r="AGV907" s="119"/>
      <c r="AGW907" s="119"/>
      <c r="AGX907" s="119"/>
      <c r="AGY907" s="119"/>
      <c r="AGZ907" s="119"/>
      <c r="AHA907" s="119"/>
      <c r="AHB907" s="119"/>
      <c r="AHC907" s="119"/>
      <c r="AHD907" s="119"/>
      <c r="AHE907" s="119"/>
      <c r="AHF907" s="119"/>
      <c r="AHG907" s="119"/>
      <c r="AHH907" s="119"/>
      <c r="AHI907" s="119"/>
      <c r="AHJ907" s="119"/>
      <c r="AHK907" s="119"/>
      <c r="AHL907" s="119"/>
      <c r="AHM907" s="119"/>
      <c r="AHN907" s="119"/>
      <c r="AHO907" s="119"/>
      <c r="AHP907" s="119"/>
      <c r="AHQ907" s="119"/>
      <c r="AHR907" s="119"/>
      <c r="AHS907" s="119"/>
      <c r="AHT907" s="119"/>
      <c r="AHU907" s="119"/>
      <c r="AHV907" s="119"/>
      <c r="AHW907" s="119"/>
      <c r="AHX907" s="119"/>
      <c r="AHY907" s="119"/>
      <c r="AHZ907" s="119"/>
      <c r="AIA907" s="119"/>
      <c r="AIB907" s="119"/>
      <c r="AIC907" s="119"/>
      <c r="AID907" s="119"/>
      <c r="AIE907" s="119"/>
      <c r="AIF907" s="119"/>
      <c r="AIG907" s="119"/>
      <c r="AIH907" s="119"/>
      <c r="AII907" s="119"/>
      <c r="AIJ907" s="119"/>
      <c r="AIK907" s="119"/>
      <c r="AIL907" s="119"/>
      <c r="AIM907" s="119"/>
      <c r="AIN907" s="119"/>
      <c r="AIO907" s="119"/>
      <c r="AIP907" s="119"/>
      <c r="AIQ907" s="119"/>
      <c r="AIR907" s="119"/>
      <c r="AIS907" s="119"/>
      <c r="AIT907" s="119"/>
      <c r="AIU907" s="119"/>
      <c r="AIV907" s="119"/>
      <c r="AIW907" s="119"/>
      <c r="AIX907" s="119"/>
      <c r="AIY907" s="119"/>
      <c r="AIZ907" s="119"/>
      <c r="AJA907" s="119"/>
      <c r="AJB907" s="119"/>
      <c r="AJC907" s="119"/>
      <c r="AJD907" s="119"/>
      <c r="AJE907" s="119"/>
      <c r="AJF907" s="119"/>
      <c r="AJG907" s="119"/>
      <c r="AJH907" s="119"/>
      <c r="AJI907" s="119"/>
      <c r="AJJ907" s="119"/>
      <c r="AJK907" s="119"/>
      <c r="AJL907" s="119"/>
      <c r="AJM907" s="119"/>
      <c r="AJN907" s="119"/>
      <c r="AJO907" s="119"/>
      <c r="AJP907" s="119"/>
      <c r="AJQ907" s="119"/>
      <c r="AJR907" s="119"/>
      <c r="AJS907" s="119"/>
      <c r="AJT907" s="119"/>
      <c r="AJU907" s="119"/>
      <c r="AJV907" s="119"/>
      <c r="AJW907" s="119"/>
      <c r="AJX907" s="119"/>
      <c r="AJY907" s="119"/>
      <c r="AJZ907" s="119"/>
      <c r="AKA907" s="119"/>
      <c r="AKB907" s="119"/>
      <c r="AKC907" s="119"/>
      <c r="AKD907" s="119"/>
      <c r="AKE907" s="119"/>
      <c r="AKF907" s="119"/>
      <c r="AKG907" s="119"/>
      <c r="AKH907" s="119"/>
      <c r="AKI907" s="119"/>
      <c r="AKJ907" s="119"/>
      <c r="AKK907" s="119"/>
      <c r="AKL907" s="119"/>
      <c r="AKM907" s="119"/>
      <c r="AKN907" s="119"/>
      <c r="AKO907" s="119"/>
      <c r="AKP907" s="119"/>
      <c r="AKQ907" s="119"/>
      <c r="AKR907" s="119"/>
      <c r="AKS907" s="119"/>
      <c r="AKT907" s="119"/>
      <c r="AKU907" s="119"/>
      <c r="AKV907" s="119"/>
      <c r="AKW907" s="119"/>
      <c r="AKX907" s="119"/>
      <c r="AKY907" s="119"/>
      <c r="AKZ907" s="119"/>
      <c r="ALA907" s="119"/>
      <c r="ALB907" s="119"/>
      <c r="ALC907" s="119"/>
      <c r="ALD907" s="119"/>
      <c r="ALE907" s="119"/>
      <c r="ALF907" s="119"/>
      <c r="ALG907" s="119"/>
      <c r="ALH907" s="119"/>
      <c r="ALI907" s="119"/>
      <c r="ALJ907" s="119"/>
      <c r="ALK907" s="119"/>
      <c r="ALL907" s="119"/>
      <c r="ALM907" s="119"/>
      <c r="ALN907" s="119"/>
      <c r="ALO907" s="119"/>
      <c r="ALP907" s="119"/>
      <c r="ALQ907" s="119"/>
      <c r="ALR907" s="119"/>
      <c r="ALS907" s="119"/>
      <c r="ALT907" s="119"/>
      <c r="ALU907" s="119"/>
      <c r="ALV907" s="119"/>
      <c r="ALW907" s="119"/>
      <c r="ALX907" s="119"/>
      <c r="ALY907" s="119"/>
      <c r="ALZ907" s="119"/>
      <c r="AMA907" s="119"/>
      <c r="AMB907" s="119"/>
      <c r="AMC907" s="119"/>
      <c r="AMD907" s="119"/>
      <c r="AME907" s="119"/>
      <c r="AMF907" s="119"/>
      <c r="AMG907" s="119"/>
    </row>
    <row r="908" customFormat="false" ht="15" hidden="false" customHeight="false" outlineLevel="0" collapsed="false">
      <c r="A908" s="118"/>
      <c r="B908" s="118"/>
      <c r="C908" s="48" t="n">
        <f aca="false">IF(F908=F907,C907,IF(F908=(F907+10),C907,(C907+10)))</f>
        <v>1680</v>
      </c>
      <c r="D908" s="38" t="s">
        <v>373</v>
      </c>
      <c r="E908" s="50" t="n">
        <f aca="false">IF(C907=C908,IF(AND(I908&lt;&gt;"M",I908&lt;&gt;"m-up"),E907+10,E907),10)</f>
        <v>20</v>
      </c>
      <c r="F908" s="39" t="n">
        <f aca="false">O908+(N908*60)+(M908*3600)</f>
        <v>62649</v>
      </c>
      <c r="G908" s="39" t="str">
        <f aca="false">CONCATENATE(J908,K908,L908)</f>
        <v>20171129</v>
      </c>
      <c r="H908" s="39" t="n">
        <v>0</v>
      </c>
      <c r="I908" s="78" t="s">
        <v>21</v>
      </c>
      <c r="J908" s="39" t="n">
        <v>2017</v>
      </c>
      <c r="K908" s="39" t="n">
        <v>11</v>
      </c>
      <c r="L908" s="39" t="n">
        <v>29</v>
      </c>
      <c r="M908" s="39" t="n">
        <v>17</v>
      </c>
      <c r="N908" s="39" t="n">
        <v>24</v>
      </c>
      <c r="O908" s="39" t="n">
        <v>9</v>
      </c>
      <c r="P908" s="39" t="n">
        <v>466</v>
      </c>
      <c r="Q908" s="39" t="n">
        <v>1</v>
      </c>
      <c r="R908" s="39" t="s">
        <v>1</v>
      </c>
      <c r="S908" s="39" t="s">
        <v>2</v>
      </c>
      <c r="WH908" s="119"/>
      <c r="WI908" s="119"/>
      <c r="WJ908" s="119"/>
      <c r="WK908" s="119"/>
      <c r="WL908" s="119"/>
      <c r="WM908" s="119"/>
      <c r="WN908" s="119"/>
      <c r="WO908" s="119"/>
      <c r="WP908" s="119"/>
      <c r="WQ908" s="119"/>
      <c r="WR908" s="119"/>
      <c r="WS908" s="119"/>
      <c r="WT908" s="119"/>
      <c r="WU908" s="119"/>
      <c r="WV908" s="119"/>
      <c r="WW908" s="119"/>
      <c r="WX908" s="119"/>
      <c r="WY908" s="119"/>
      <c r="WZ908" s="119"/>
      <c r="XA908" s="119"/>
      <c r="XB908" s="119"/>
      <c r="XC908" s="119"/>
      <c r="XD908" s="119"/>
      <c r="XE908" s="119"/>
      <c r="XF908" s="119"/>
      <c r="XG908" s="119"/>
      <c r="XH908" s="119"/>
      <c r="XI908" s="119"/>
      <c r="XJ908" s="119"/>
      <c r="XK908" s="119"/>
      <c r="XL908" s="119"/>
      <c r="XM908" s="119"/>
      <c r="XN908" s="119"/>
      <c r="XO908" s="119"/>
      <c r="XP908" s="119"/>
      <c r="XQ908" s="119"/>
      <c r="XR908" s="119"/>
      <c r="XS908" s="119"/>
      <c r="XT908" s="119"/>
      <c r="XU908" s="119"/>
      <c r="XV908" s="119"/>
      <c r="XW908" s="119"/>
      <c r="XX908" s="119"/>
      <c r="XY908" s="119"/>
      <c r="XZ908" s="119"/>
      <c r="YA908" s="119"/>
      <c r="YB908" s="119"/>
      <c r="YC908" s="119"/>
      <c r="YD908" s="119"/>
      <c r="YE908" s="119"/>
      <c r="YF908" s="119"/>
      <c r="YG908" s="119"/>
      <c r="YH908" s="119"/>
      <c r="YI908" s="119"/>
      <c r="YJ908" s="119"/>
      <c r="YK908" s="119"/>
      <c r="YL908" s="119"/>
      <c r="YM908" s="119"/>
      <c r="YN908" s="119"/>
      <c r="YO908" s="119"/>
      <c r="YP908" s="119"/>
      <c r="YQ908" s="119"/>
      <c r="YR908" s="119"/>
      <c r="YS908" s="119"/>
      <c r="YT908" s="119"/>
      <c r="YU908" s="119"/>
      <c r="YV908" s="119"/>
      <c r="YW908" s="119"/>
      <c r="YX908" s="119"/>
      <c r="YY908" s="119"/>
      <c r="YZ908" s="119"/>
      <c r="ZA908" s="119"/>
      <c r="ZB908" s="119"/>
      <c r="ZC908" s="119"/>
      <c r="ZD908" s="119"/>
      <c r="ZE908" s="119"/>
      <c r="ZF908" s="119"/>
      <c r="ZG908" s="119"/>
      <c r="ZH908" s="119"/>
      <c r="ZI908" s="119"/>
      <c r="ZJ908" s="119"/>
      <c r="ZK908" s="119"/>
      <c r="ZL908" s="119"/>
      <c r="ZM908" s="119"/>
      <c r="ZN908" s="119"/>
      <c r="ZO908" s="119"/>
      <c r="ZP908" s="119"/>
      <c r="ZQ908" s="119"/>
      <c r="ZR908" s="119"/>
      <c r="ZS908" s="119"/>
      <c r="ZT908" s="119"/>
      <c r="ZU908" s="119"/>
      <c r="ZV908" s="119"/>
      <c r="ZW908" s="119"/>
      <c r="ZX908" s="119"/>
      <c r="ZY908" s="119"/>
      <c r="ZZ908" s="119"/>
      <c r="AAA908" s="119"/>
      <c r="AAB908" s="119"/>
      <c r="AAC908" s="119"/>
      <c r="AAD908" s="119"/>
      <c r="AAE908" s="119"/>
      <c r="AAF908" s="119"/>
      <c r="AAG908" s="119"/>
      <c r="AAH908" s="119"/>
      <c r="AAI908" s="119"/>
      <c r="AAJ908" s="119"/>
      <c r="AAK908" s="119"/>
      <c r="AAL908" s="119"/>
      <c r="AAM908" s="119"/>
      <c r="AAN908" s="119"/>
      <c r="AAO908" s="119"/>
      <c r="AAP908" s="119"/>
      <c r="AAQ908" s="119"/>
      <c r="AAR908" s="119"/>
      <c r="AAS908" s="119"/>
      <c r="AAT908" s="119"/>
      <c r="AAU908" s="119"/>
      <c r="AAV908" s="119"/>
      <c r="AAW908" s="119"/>
      <c r="AAX908" s="119"/>
      <c r="AAY908" s="119"/>
      <c r="AAZ908" s="119"/>
      <c r="ABA908" s="119"/>
      <c r="ABB908" s="119"/>
      <c r="ABC908" s="119"/>
      <c r="ABD908" s="119"/>
      <c r="ABE908" s="119"/>
      <c r="ABF908" s="119"/>
      <c r="ABG908" s="119"/>
      <c r="ABH908" s="119"/>
      <c r="ABI908" s="119"/>
      <c r="ABJ908" s="119"/>
      <c r="ABK908" s="119"/>
      <c r="ABL908" s="119"/>
      <c r="ABM908" s="119"/>
      <c r="ABN908" s="119"/>
      <c r="ABO908" s="119"/>
      <c r="ABP908" s="119"/>
      <c r="ABQ908" s="119"/>
      <c r="ABR908" s="119"/>
      <c r="ABS908" s="119"/>
      <c r="ABT908" s="119"/>
      <c r="ABU908" s="119"/>
      <c r="ABV908" s="119"/>
      <c r="ABW908" s="119"/>
      <c r="ABX908" s="119"/>
      <c r="ABY908" s="119"/>
      <c r="ABZ908" s="119"/>
      <c r="ACA908" s="119"/>
      <c r="ACB908" s="119"/>
      <c r="ACC908" s="119"/>
      <c r="ACD908" s="119"/>
      <c r="ACE908" s="119"/>
      <c r="ACF908" s="119"/>
      <c r="ACG908" s="119"/>
      <c r="ACH908" s="119"/>
      <c r="ACI908" s="119"/>
      <c r="ACJ908" s="119"/>
      <c r="ACK908" s="119"/>
      <c r="ACL908" s="119"/>
      <c r="ACM908" s="119"/>
      <c r="ACN908" s="119"/>
      <c r="ACO908" s="119"/>
      <c r="ACP908" s="119"/>
      <c r="ACQ908" s="119"/>
      <c r="ACR908" s="119"/>
      <c r="ACS908" s="119"/>
      <c r="ACT908" s="119"/>
      <c r="ACU908" s="119"/>
      <c r="ACV908" s="119"/>
      <c r="ACW908" s="119"/>
      <c r="ACX908" s="119"/>
      <c r="ACY908" s="119"/>
      <c r="ACZ908" s="119"/>
      <c r="ADA908" s="119"/>
      <c r="ADB908" s="119"/>
      <c r="ADC908" s="119"/>
      <c r="ADD908" s="119"/>
      <c r="ADE908" s="119"/>
      <c r="ADF908" s="119"/>
      <c r="ADG908" s="119"/>
      <c r="ADH908" s="119"/>
      <c r="ADI908" s="119"/>
      <c r="ADJ908" s="119"/>
      <c r="ADK908" s="119"/>
      <c r="ADL908" s="119"/>
      <c r="ADM908" s="119"/>
      <c r="ADN908" s="119"/>
      <c r="ADO908" s="119"/>
      <c r="ADP908" s="119"/>
      <c r="ADQ908" s="119"/>
      <c r="ADR908" s="119"/>
      <c r="ADS908" s="119"/>
      <c r="ADT908" s="119"/>
      <c r="ADU908" s="119"/>
      <c r="ADV908" s="119"/>
      <c r="ADW908" s="119"/>
      <c r="ADX908" s="119"/>
      <c r="ADY908" s="119"/>
      <c r="ADZ908" s="119"/>
      <c r="AEA908" s="119"/>
      <c r="AEB908" s="119"/>
      <c r="AEC908" s="119"/>
      <c r="AED908" s="119"/>
      <c r="AEE908" s="119"/>
      <c r="AEF908" s="119"/>
      <c r="AEG908" s="119"/>
      <c r="AEH908" s="119"/>
      <c r="AEI908" s="119"/>
      <c r="AEJ908" s="119"/>
      <c r="AEK908" s="119"/>
      <c r="AEL908" s="119"/>
      <c r="AEM908" s="119"/>
      <c r="AEN908" s="119"/>
      <c r="AEO908" s="119"/>
      <c r="AEP908" s="119"/>
      <c r="AEQ908" s="119"/>
      <c r="AER908" s="119"/>
      <c r="AES908" s="119"/>
      <c r="AET908" s="119"/>
      <c r="AEU908" s="119"/>
      <c r="AEV908" s="119"/>
      <c r="AEW908" s="119"/>
      <c r="AEX908" s="119"/>
      <c r="AEY908" s="119"/>
      <c r="AEZ908" s="119"/>
      <c r="AFA908" s="119"/>
      <c r="AFB908" s="119"/>
      <c r="AFC908" s="119"/>
      <c r="AFD908" s="119"/>
      <c r="AFE908" s="119"/>
      <c r="AFF908" s="119"/>
      <c r="AFG908" s="119"/>
      <c r="AFH908" s="119"/>
      <c r="AFI908" s="119"/>
      <c r="AFJ908" s="119"/>
      <c r="AFK908" s="119"/>
      <c r="AFL908" s="119"/>
      <c r="AFM908" s="119"/>
      <c r="AFN908" s="119"/>
      <c r="AFO908" s="119"/>
      <c r="AFP908" s="119"/>
      <c r="AFQ908" s="119"/>
      <c r="AFR908" s="119"/>
      <c r="AFS908" s="119"/>
      <c r="AFT908" s="119"/>
      <c r="AFU908" s="119"/>
      <c r="AFV908" s="119"/>
      <c r="AFW908" s="119"/>
      <c r="AFX908" s="119"/>
      <c r="AFY908" s="119"/>
      <c r="AFZ908" s="119"/>
      <c r="AGA908" s="119"/>
      <c r="AGB908" s="119"/>
      <c r="AGC908" s="119"/>
      <c r="AGD908" s="119"/>
      <c r="AGE908" s="119"/>
      <c r="AGF908" s="119"/>
      <c r="AGG908" s="119"/>
      <c r="AGH908" s="119"/>
      <c r="AGI908" s="119"/>
      <c r="AGJ908" s="119"/>
      <c r="AGK908" s="119"/>
      <c r="AGL908" s="119"/>
      <c r="AGM908" s="119"/>
      <c r="AGN908" s="119"/>
      <c r="AGO908" s="119"/>
      <c r="AGP908" s="119"/>
      <c r="AGQ908" s="119"/>
      <c r="AGR908" s="119"/>
      <c r="AGS908" s="119"/>
      <c r="AGT908" s="119"/>
      <c r="AGU908" s="119"/>
      <c r="AGV908" s="119"/>
      <c r="AGW908" s="119"/>
      <c r="AGX908" s="119"/>
      <c r="AGY908" s="119"/>
      <c r="AGZ908" s="119"/>
      <c r="AHA908" s="119"/>
      <c r="AHB908" s="119"/>
      <c r="AHC908" s="119"/>
      <c r="AHD908" s="119"/>
      <c r="AHE908" s="119"/>
      <c r="AHF908" s="119"/>
      <c r="AHG908" s="119"/>
      <c r="AHH908" s="119"/>
      <c r="AHI908" s="119"/>
      <c r="AHJ908" s="119"/>
      <c r="AHK908" s="119"/>
      <c r="AHL908" s="119"/>
      <c r="AHM908" s="119"/>
      <c r="AHN908" s="119"/>
      <c r="AHO908" s="119"/>
      <c r="AHP908" s="119"/>
      <c r="AHQ908" s="119"/>
      <c r="AHR908" s="119"/>
      <c r="AHS908" s="119"/>
      <c r="AHT908" s="119"/>
      <c r="AHU908" s="119"/>
      <c r="AHV908" s="119"/>
      <c r="AHW908" s="119"/>
      <c r="AHX908" s="119"/>
      <c r="AHY908" s="119"/>
      <c r="AHZ908" s="119"/>
      <c r="AIA908" s="119"/>
      <c r="AIB908" s="119"/>
      <c r="AIC908" s="119"/>
      <c r="AID908" s="119"/>
      <c r="AIE908" s="119"/>
      <c r="AIF908" s="119"/>
      <c r="AIG908" s="119"/>
      <c r="AIH908" s="119"/>
      <c r="AII908" s="119"/>
      <c r="AIJ908" s="119"/>
      <c r="AIK908" s="119"/>
      <c r="AIL908" s="119"/>
      <c r="AIM908" s="119"/>
      <c r="AIN908" s="119"/>
      <c r="AIO908" s="119"/>
      <c r="AIP908" s="119"/>
      <c r="AIQ908" s="119"/>
      <c r="AIR908" s="119"/>
      <c r="AIS908" s="119"/>
      <c r="AIT908" s="119"/>
      <c r="AIU908" s="119"/>
      <c r="AIV908" s="119"/>
      <c r="AIW908" s="119"/>
      <c r="AIX908" s="119"/>
      <c r="AIY908" s="119"/>
      <c r="AIZ908" s="119"/>
      <c r="AJA908" s="119"/>
      <c r="AJB908" s="119"/>
      <c r="AJC908" s="119"/>
      <c r="AJD908" s="119"/>
      <c r="AJE908" s="119"/>
      <c r="AJF908" s="119"/>
      <c r="AJG908" s="119"/>
      <c r="AJH908" s="119"/>
      <c r="AJI908" s="119"/>
      <c r="AJJ908" s="119"/>
      <c r="AJK908" s="119"/>
      <c r="AJL908" s="119"/>
      <c r="AJM908" s="119"/>
      <c r="AJN908" s="119"/>
      <c r="AJO908" s="119"/>
      <c r="AJP908" s="119"/>
      <c r="AJQ908" s="119"/>
      <c r="AJR908" s="119"/>
      <c r="AJS908" s="119"/>
      <c r="AJT908" s="119"/>
      <c r="AJU908" s="119"/>
      <c r="AJV908" s="119"/>
      <c r="AJW908" s="119"/>
      <c r="AJX908" s="119"/>
      <c r="AJY908" s="119"/>
      <c r="AJZ908" s="119"/>
      <c r="AKA908" s="119"/>
      <c r="AKB908" s="119"/>
      <c r="AKC908" s="119"/>
      <c r="AKD908" s="119"/>
      <c r="AKE908" s="119"/>
      <c r="AKF908" s="119"/>
      <c r="AKG908" s="119"/>
      <c r="AKH908" s="119"/>
      <c r="AKI908" s="119"/>
      <c r="AKJ908" s="119"/>
      <c r="AKK908" s="119"/>
      <c r="AKL908" s="119"/>
      <c r="AKM908" s="119"/>
      <c r="AKN908" s="119"/>
      <c r="AKO908" s="119"/>
      <c r="AKP908" s="119"/>
      <c r="AKQ908" s="119"/>
      <c r="AKR908" s="119"/>
      <c r="AKS908" s="119"/>
      <c r="AKT908" s="119"/>
      <c r="AKU908" s="119"/>
      <c r="AKV908" s="119"/>
      <c r="AKW908" s="119"/>
      <c r="AKX908" s="119"/>
      <c r="AKY908" s="119"/>
      <c r="AKZ908" s="119"/>
      <c r="ALA908" s="119"/>
      <c r="ALB908" s="119"/>
      <c r="ALC908" s="119"/>
      <c r="ALD908" s="119"/>
      <c r="ALE908" s="119"/>
      <c r="ALF908" s="119"/>
      <c r="ALG908" s="119"/>
      <c r="ALH908" s="119"/>
      <c r="ALI908" s="119"/>
      <c r="ALJ908" s="119"/>
      <c r="ALK908" s="119"/>
      <c r="ALL908" s="119"/>
      <c r="ALM908" s="119"/>
      <c r="ALN908" s="119"/>
      <c r="ALO908" s="119"/>
      <c r="ALP908" s="119"/>
      <c r="ALQ908" s="119"/>
      <c r="ALR908" s="119"/>
      <c r="ALS908" s="119"/>
      <c r="ALT908" s="119"/>
      <c r="ALU908" s="119"/>
      <c r="ALV908" s="119"/>
      <c r="ALW908" s="119"/>
      <c r="ALX908" s="119"/>
      <c r="ALY908" s="119"/>
      <c r="ALZ908" s="119"/>
      <c r="AMA908" s="119"/>
      <c r="AMB908" s="119"/>
      <c r="AMC908" s="119"/>
      <c r="AMD908" s="119"/>
      <c r="AME908" s="119"/>
      <c r="AMF908" s="119"/>
      <c r="AMG908" s="119"/>
    </row>
    <row r="909" customFormat="false" ht="15" hidden="false" customHeight="false" outlineLevel="0" collapsed="false">
      <c r="A909" s="118"/>
      <c r="B909" s="118"/>
      <c r="C909" s="48" t="n">
        <f aca="false">IF(F909=F908,C908,IF(F909=(F908+10),C908,(C908+10)))</f>
        <v>1680</v>
      </c>
      <c r="D909" s="38" t="s">
        <v>373</v>
      </c>
      <c r="E909" s="50" t="n">
        <f aca="false">IF(C908=C909,IF(AND(I909&lt;&gt;"M",I909&lt;&gt;"m-up"),E908+10,E908),10)</f>
        <v>20</v>
      </c>
      <c r="F909" s="39" t="n">
        <f aca="false">O909+(N909*60)+(M909*3600)</f>
        <v>62649</v>
      </c>
      <c r="G909" s="39" t="str">
        <f aca="false">CONCATENATE(J909,K909,L909)</f>
        <v>20171129</v>
      </c>
      <c r="H909" s="39" t="n">
        <v>0</v>
      </c>
      <c r="I909" s="78" t="s">
        <v>21</v>
      </c>
      <c r="J909" s="39" t="n">
        <v>2017</v>
      </c>
      <c r="K909" s="39" t="n">
        <v>11</v>
      </c>
      <c r="L909" s="39" t="n">
        <v>29</v>
      </c>
      <c r="M909" s="39" t="n">
        <v>17</v>
      </c>
      <c r="N909" s="39" t="n">
        <v>24</v>
      </c>
      <c r="O909" s="39" t="n">
        <v>9</v>
      </c>
      <c r="P909" s="39" t="n">
        <v>486</v>
      </c>
      <c r="Q909" s="39" t="n">
        <v>1</v>
      </c>
      <c r="R909" s="39" t="s">
        <v>1</v>
      </c>
      <c r="S909" s="39" t="s">
        <v>2</v>
      </c>
      <c r="WH909" s="119"/>
      <c r="WI909" s="119"/>
      <c r="WJ909" s="119"/>
      <c r="WK909" s="119"/>
      <c r="WL909" s="119"/>
      <c r="WM909" s="119"/>
      <c r="WN909" s="119"/>
      <c r="WO909" s="119"/>
      <c r="WP909" s="119"/>
      <c r="WQ909" s="119"/>
      <c r="WR909" s="119"/>
      <c r="WS909" s="119"/>
      <c r="WT909" s="119"/>
      <c r="WU909" s="119"/>
      <c r="WV909" s="119"/>
      <c r="WW909" s="119"/>
      <c r="WX909" s="119"/>
      <c r="WY909" s="119"/>
      <c r="WZ909" s="119"/>
      <c r="XA909" s="119"/>
      <c r="XB909" s="119"/>
      <c r="XC909" s="119"/>
      <c r="XD909" s="119"/>
      <c r="XE909" s="119"/>
      <c r="XF909" s="119"/>
      <c r="XG909" s="119"/>
      <c r="XH909" s="119"/>
      <c r="XI909" s="119"/>
      <c r="XJ909" s="119"/>
      <c r="XK909" s="119"/>
      <c r="XL909" s="119"/>
      <c r="XM909" s="119"/>
      <c r="XN909" s="119"/>
      <c r="XO909" s="119"/>
      <c r="XP909" s="119"/>
      <c r="XQ909" s="119"/>
      <c r="XR909" s="119"/>
      <c r="XS909" s="119"/>
      <c r="XT909" s="119"/>
      <c r="XU909" s="119"/>
      <c r="XV909" s="119"/>
      <c r="XW909" s="119"/>
      <c r="XX909" s="119"/>
      <c r="XY909" s="119"/>
      <c r="XZ909" s="119"/>
      <c r="YA909" s="119"/>
      <c r="YB909" s="119"/>
      <c r="YC909" s="119"/>
      <c r="YD909" s="119"/>
      <c r="YE909" s="119"/>
      <c r="YF909" s="119"/>
      <c r="YG909" s="119"/>
      <c r="YH909" s="119"/>
      <c r="YI909" s="119"/>
      <c r="YJ909" s="119"/>
      <c r="YK909" s="119"/>
      <c r="YL909" s="119"/>
      <c r="YM909" s="119"/>
      <c r="YN909" s="119"/>
      <c r="YO909" s="119"/>
      <c r="YP909" s="119"/>
      <c r="YQ909" s="119"/>
      <c r="YR909" s="119"/>
      <c r="YS909" s="119"/>
      <c r="YT909" s="119"/>
      <c r="YU909" s="119"/>
      <c r="YV909" s="119"/>
      <c r="YW909" s="119"/>
      <c r="YX909" s="119"/>
      <c r="YY909" s="119"/>
      <c r="YZ909" s="119"/>
      <c r="ZA909" s="119"/>
      <c r="ZB909" s="119"/>
      <c r="ZC909" s="119"/>
      <c r="ZD909" s="119"/>
      <c r="ZE909" s="119"/>
      <c r="ZF909" s="119"/>
      <c r="ZG909" s="119"/>
      <c r="ZH909" s="119"/>
      <c r="ZI909" s="119"/>
      <c r="ZJ909" s="119"/>
      <c r="ZK909" s="119"/>
      <c r="ZL909" s="119"/>
      <c r="ZM909" s="119"/>
      <c r="ZN909" s="119"/>
      <c r="ZO909" s="119"/>
      <c r="ZP909" s="119"/>
      <c r="ZQ909" s="119"/>
      <c r="ZR909" s="119"/>
      <c r="ZS909" s="119"/>
      <c r="ZT909" s="119"/>
      <c r="ZU909" s="119"/>
      <c r="ZV909" s="119"/>
      <c r="ZW909" s="119"/>
      <c r="ZX909" s="119"/>
      <c r="ZY909" s="119"/>
      <c r="ZZ909" s="119"/>
      <c r="AAA909" s="119"/>
      <c r="AAB909" s="119"/>
      <c r="AAC909" s="119"/>
      <c r="AAD909" s="119"/>
      <c r="AAE909" s="119"/>
      <c r="AAF909" s="119"/>
      <c r="AAG909" s="119"/>
      <c r="AAH909" s="119"/>
      <c r="AAI909" s="119"/>
      <c r="AAJ909" s="119"/>
      <c r="AAK909" s="119"/>
      <c r="AAL909" s="119"/>
      <c r="AAM909" s="119"/>
      <c r="AAN909" s="119"/>
      <c r="AAO909" s="119"/>
      <c r="AAP909" s="119"/>
      <c r="AAQ909" s="119"/>
      <c r="AAR909" s="119"/>
      <c r="AAS909" s="119"/>
      <c r="AAT909" s="119"/>
      <c r="AAU909" s="119"/>
      <c r="AAV909" s="119"/>
      <c r="AAW909" s="119"/>
      <c r="AAX909" s="119"/>
      <c r="AAY909" s="119"/>
      <c r="AAZ909" s="119"/>
      <c r="ABA909" s="119"/>
      <c r="ABB909" s="119"/>
      <c r="ABC909" s="119"/>
      <c r="ABD909" s="119"/>
      <c r="ABE909" s="119"/>
      <c r="ABF909" s="119"/>
      <c r="ABG909" s="119"/>
      <c r="ABH909" s="119"/>
      <c r="ABI909" s="119"/>
      <c r="ABJ909" s="119"/>
      <c r="ABK909" s="119"/>
      <c r="ABL909" s="119"/>
      <c r="ABM909" s="119"/>
      <c r="ABN909" s="119"/>
      <c r="ABO909" s="119"/>
      <c r="ABP909" s="119"/>
      <c r="ABQ909" s="119"/>
      <c r="ABR909" s="119"/>
      <c r="ABS909" s="119"/>
      <c r="ABT909" s="119"/>
      <c r="ABU909" s="119"/>
      <c r="ABV909" s="119"/>
      <c r="ABW909" s="119"/>
      <c r="ABX909" s="119"/>
      <c r="ABY909" s="119"/>
      <c r="ABZ909" s="119"/>
      <c r="ACA909" s="119"/>
      <c r="ACB909" s="119"/>
      <c r="ACC909" s="119"/>
      <c r="ACD909" s="119"/>
      <c r="ACE909" s="119"/>
      <c r="ACF909" s="119"/>
      <c r="ACG909" s="119"/>
      <c r="ACH909" s="119"/>
      <c r="ACI909" s="119"/>
      <c r="ACJ909" s="119"/>
      <c r="ACK909" s="119"/>
      <c r="ACL909" s="119"/>
      <c r="ACM909" s="119"/>
      <c r="ACN909" s="119"/>
      <c r="ACO909" s="119"/>
      <c r="ACP909" s="119"/>
      <c r="ACQ909" s="119"/>
      <c r="ACR909" s="119"/>
      <c r="ACS909" s="119"/>
      <c r="ACT909" s="119"/>
      <c r="ACU909" s="119"/>
      <c r="ACV909" s="119"/>
      <c r="ACW909" s="119"/>
      <c r="ACX909" s="119"/>
      <c r="ACY909" s="119"/>
      <c r="ACZ909" s="119"/>
      <c r="ADA909" s="119"/>
      <c r="ADB909" s="119"/>
      <c r="ADC909" s="119"/>
      <c r="ADD909" s="119"/>
      <c r="ADE909" s="119"/>
      <c r="ADF909" s="119"/>
      <c r="ADG909" s="119"/>
      <c r="ADH909" s="119"/>
      <c r="ADI909" s="119"/>
      <c r="ADJ909" s="119"/>
      <c r="ADK909" s="119"/>
      <c r="ADL909" s="119"/>
      <c r="ADM909" s="119"/>
      <c r="ADN909" s="119"/>
      <c r="ADO909" s="119"/>
      <c r="ADP909" s="119"/>
      <c r="ADQ909" s="119"/>
      <c r="ADR909" s="119"/>
      <c r="ADS909" s="119"/>
      <c r="ADT909" s="119"/>
      <c r="ADU909" s="119"/>
      <c r="ADV909" s="119"/>
      <c r="ADW909" s="119"/>
      <c r="ADX909" s="119"/>
      <c r="ADY909" s="119"/>
      <c r="ADZ909" s="119"/>
      <c r="AEA909" s="119"/>
      <c r="AEB909" s="119"/>
      <c r="AEC909" s="119"/>
      <c r="AED909" s="119"/>
      <c r="AEE909" s="119"/>
      <c r="AEF909" s="119"/>
      <c r="AEG909" s="119"/>
      <c r="AEH909" s="119"/>
      <c r="AEI909" s="119"/>
      <c r="AEJ909" s="119"/>
      <c r="AEK909" s="119"/>
      <c r="AEL909" s="119"/>
      <c r="AEM909" s="119"/>
      <c r="AEN909" s="119"/>
      <c r="AEO909" s="119"/>
      <c r="AEP909" s="119"/>
      <c r="AEQ909" s="119"/>
      <c r="AER909" s="119"/>
      <c r="AES909" s="119"/>
      <c r="AET909" s="119"/>
      <c r="AEU909" s="119"/>
      <c r="AEV909" s="119"/>
      <c r="AEW909" s="119"/>
      <c r="AEX909" s="119"/>
      <c r="AEY909" s="119"/>
      <c r="AEZ909" s="119"/>
      <c r="AFA909" s="119"/>
      <c r="AFB909" s="119"/>
      <c r="AFC909" s="119"/>
      <c r="AFD909" s="119"/>
      <c r="AFE909" s="119"/>
      <c r="AFF909" s="119"/>
      <c r="AFG909" s="119"/>
      <c r="AFH909" s="119"/>
      <c r="AFI909" s="119"/>
      <c r="AFJ909" s="119"/>
      <c r="AFK909" s="119"/>
      <c r="AFL909" s="119"/>
      <c r="AFM909" s="119"/>
      <c r="AFN909" s="119"/>
      <c r="AFO909" s="119"/>
      <c r="AFP909" s="119"/>
      <c r="AFQ909" s="119"/>
      <c r="AFR909" s="119"/>
      <c r="AFS909" s="119"/>
      <c r="AFT909" s="119"/>
      <c r="AFU909" s="119"/>
      <c r="AFV909" s="119"/>
      <c r="AFW909" s="119"/>
      <c r="AFX909" s="119"/>
      <c r="AFY909" s="119"/>
      <c r="AFZ909" s="119"/>
      <c r="AGA909" s="119"/>
      <c r="AGB909" s="119"/>
      <c r="AGC909" s="119"/>
      <c r="AGD909" s="119"/>
      <c r="AGE909" s="119"/>
      <c r="AGF909" s="119"/>
      <c r="AGG909" s="119"/>
      <c r="AGH909" s="119"/>
      <c r="AGI909" s="119"/>
      <c r="AGJ909" s="119"/>
      <c r="AGK909" s="119"/>
      <c r="AGL909" s="119"/>
      <c r="AGM909" s="119"/>
      <c r="AGN909" s="119"/>
      <c r="AGO909" s="119"/>
      <c r="AGP909" s="119"/>
      <c r="AGQ909" s="119"/>
      <c r="AGR909" s="119"/>
      <c r="AGS909" s="119"/>
      <c r="AGT909" s="119"/>
      <c r="AGU909" s="119"/>
      <c r="AGV909" s="119"/>
      <c r="AGW909" s="119"/>
      <c r="AGX909" s="119"/>
      <c r="AGY909" s="119"/>
      <c r="AGZ909" s="119"/>
      <c r="AHA909" s="119"/>
      <c r="AHB909" s="119"/>
      <c r="AHC909" s="119"/>
      <c r="AHD909" s="119"/>
      <c r="AHE909" s="119"/>
      <c r="AHF909" s="119"/>
      <c r="AHG909" s="119"/>
      <c r="AHH909" s="119"/>
      <c r="AHI909" s="119"/>
      <c r="AHJ909" s="119"/>
      <c r="AHK909" s="119"/>
      <c r="AHL909" s="119"/>
      <c r="AHM909" s="119"/>
      <c r="AHN909" s="119"/>
      <c r="AHO909" s="119"/>
      <c r="AHP909" s="119"/>
      <c r="AHQ909" s="119"/>
      <c r="AHR909" s="119"/>
      <c r="AHS909" s="119"/>
      <c r="AHT909" s="119"/>
      <c r="AHU909" s="119"/>
      <c r="AHV909" s="119"/>
      <c r="AHW909" s="119"/>
      <c r="AHX909" s="119"/>
      <c r="AHY909" s="119"/>
      <c r="AHZ909" s="119"/>
      <c r="AIA909" s="119"/>
      <c r="AIB909" s="119"/>
      <c r="AIC909" s="119"/>
      <c r="AID909" s="119"/>
      <c r="AIE909" s="119"/>
      <c r="AIF909" s="119"/>
      <c r="AIG909" s="119"/>
      <c r="AIH909" s="119"/>
      <c r="AII909" s="119"/>
      <c r="AIJ909" s="119"/>
      <c r="AIK909" s="119"/>
      <c r="AIL909" s="119"/>
      <c r="AIM909" s="119"/>
      <c r="AIN909" s="119"/>
      <c r="AIO909" s="119"/>
      <c r="AIP909" s="119"/>
      <c r="AIQ909" s="119"/>
      <c r="AIR909" s="119"/>
      <c r="AIS909" s="119"/>
      <c r="AIT909" s="119"/>
      <c r="AIU909" s="119"/>
      <c r="AIV909" s="119"/>
      <c r="AIW909" s="119"/>
      <c r="AIX909" s="119"/>
      <c r="AIY909" s="119"/>
      <c r="AIZ909" s="119"/>
      <c r="AJA909" s="119"/>
      <c r="AJB909" s="119"/>
      <c r="AJC909" s="119"/>
      <c r="AJD909" s="119"/>
      <c r="AJE909" s="119"/>
      <c r="AJF909" s="119"/>
      <c r="AJG909" s="119"/>
      <c r="AJH909" s="119"/>
      <c r="AJI909" s="119"/>
      <c r="AJJ909" s="119"/>
      <c r="AJK909" s="119"/>
      <c r="AJL909" s="119"/>
      <c r="AJM909" s="119"/>
      <c r="AJN909" s="119"/>
      <c r="AJO909" s="119"/>
      <c r="AJP909" s="119"/>
      <c r="AJQ909" s="119"/>
      <c r="AJR909" s="119"/>
      <c r="AJS909" s="119"/>
      <c r="AJT909" s="119"/>
      <c r="AJU909" s="119"/>
      <c r="AJV909" s="119"/>
      <c r="AJW909" s="119"/>
      <c r="AJX909" s="119"/>
      <c r="AJY909" s="119"/>
      <c r="AJZ909" s="119"/>
      <c r="AKA909" s="119"/>
      <c r="AKB909" s="119"/>
      <c r="AKC909" s="119"/>
      <c r="AKD909" s="119"/>
      <c r="AKE909" s="119"/>
      <c r="AKF909" s="119"/>
      <c r="AKG909" s="119"/>
      <c r="AKH909" s="119"/>
      <c r="AKI909" s="119"/>
      <c r="AKJ909" s="119"/>
      <c r="AKK909" s="119"/>
      <c r="AKL909" s="119"/>
      <c r="AKM909" s="119"/>
      <c r="AKN909" s="119"/>
      <c r="AKO909" s="119"/>
      <c r="AKP909" s="119"/>
      <c r="AKQ909" s="119"/>
      <c r="AKR909" s="119"/>
      <c r="AKS909" s="119"/>
      <c r="AKT909" s="119"/>
      <c r="AKU909" s="119"/>
      <c r="AKV909" s="119"/>
      <c r="AKW909" s="119"/>
      <c r="AKX909" s="119"/>
      <c r="AKY909" s="119"/>
      <c r="AKZ909" s="119"/>
      <c r="ALA909" s="119"/>
      <c r="ALB909" s="119"/>
      <c r="ALC909" s="119"/>
      <c r="ALD909" s="119"/>
      <c r="ALE909" s="119"/>
      <c r="ALF909" s="119"/>
      <c r="ALG909" s="119"/>
      <c r="ALH909" s="119"/>
      <c r="ALI909" s="119"/>
      <c r="ALJ909" s="119"/>
      <c r="ALK909" s="119"/>
      <c r="ALL909" s="119"/>
      <c r="ALM909" s="119"/>
      <c r="ALN909" s="119"/>
      <c r="ALO909" s="119"/>
      <c r="ALP909" s="119"/>
      <c r="ALQ909" s="119"/>
      <c r="ALR909" s="119"/>
      <c r="ALS909" s="119"/>
      <c r="ALT909" s="119"/>
      <c r="ALU909" s="119"/>
      <c r="ALV909" s="119"/>
      <c r="ALW909" s="119"/>
      <c r="ALX909" s="119"/>
      <c r="ALY909" s="119"/>
      <c r="ALZ909" s="119"/>
      <c r="AMA909" s="119"/>
      <c r="AMB909" s="119"/>
      <c r="AMC909" s="119"/>
      <c r="AMD909" s="119"/>
      <c r="AME909" s="119"/>
      <c r="AMF909" s="119"/>
      <c r="AMG909" s="119"/>
    </row>
    <row r="910" customFormat="false" ht="15" hidden="false" customHeight="false" outlineLevel="0" collapsed="false">
      <c r="A910" s="118"/>
      <c r="B910" s="118"/>
      <c r="C910" s="48" t="n">
        <f aca="false">IF(F910=F909,C909,IF(F910=(F909+10),C909,(C909+10)))</f>
        <v>1680</v>
      </c>
      <c r="D910" s="38" t="s">
        <v>373</v>
      </c>
      <c r="E910" s="50" t="n">
        <f aca="false">IF(C909=C910,IF(AND(I910&lt;&gt;"M",I910&lt;&gt;"m-up"),E909+10,E909),10)</f>
        <v>20</v>
      </c>
      <c r="F910" s="39" t="n">
        <f aca="false">O910+(N910*60)+(M910*3600)</f>
        <v>62649</v>
      </c>
      <c r="G910" s="39" t="str">
        <f aca="false">CONCATENATE(J910,K910,L910)</f>
        <v>20171129</v>
      </c>
      <c r="H910" s="39" t="n">
        <v>0</v>
      </c>
      <c r="I910" s="78" t="s">
        <v>21</v>
      </c>
      <c r="J910" s="39" t="n">
        <v>2017</v>
      </c>
      <c r="K910" s="39" t="n">
        <v>11</v>
      </c>
      <c r="L910" s="39" t="n">
        <v>29</v>
      </c>
      <c r="M910" s="39" t="n">
        <v>17</v>
      </c>
      <c r="N910" s="39" t="n">
        <v>24</v>
      </c>
      <c r="O910" s="39" t="n">
        <v>9</v>
      </c>
      <c r="P910" s="39" t="n">
        <v>497</v>
      </c>
      <c r="Q910" s="39" t="n">
        <v>1</v>
      </c>
      <c r="R910" s="39" t="s">
        <v>1</v>
      </c>
      <c r="S910" s="39" t="s">
        <v>2</v>
      </c>
      <c r="WH910" s="119"/>
      <c r="WI910" s="119"/>
      <c r="WJ910" s="119"/>
      <c r="WK910" s="119"/>
      <c r="WL910" s="119"/>
      <c r="WM910" s="119"/>
      <c r="WN910" s="119"/>
      <c r="WO910" s="119"/>
      <c r="WP910" s="119"/>
      <c r="WQ910" s="119"/>
      <c r="WR910" s="119"/>
      <c r="WS910" s="119"/>
      <c r="WT910" s="119"/>
      <c r="WU910" s="119"/>
      <c r="WV910" s="119"/>
      <c r="WW910" s="119"/>
      <c r="WX910" s="119"/>
      <c r="WY910" s="119"/>
      <c r="WZ910" s="119"/>
      <c r="XA910" s="119"/>
      <c r="XB910" s="119"/>
      <c r="XC910" s="119"/>
      <c r="XD910" s="119"/>
      <c r="XE910" s="119"/>
      <c r="XF910" s="119"/>
      <c r="XG910" s="119"/>
      <c r="XH910" s="119"/>
      <c r="XI910" s="119"/>
      <c r="XJ910" s="119"/>
      <c r="XK910" s="119"/>
      <c r="XL910" s="119"/>
      <c r="XM910" s="119"/>
      <c r="XN910" s="119"/>
      <c r="XO910" s="119"/>
      <c r="XP910" s="119"/>
      <c r="XQ910" s="119"/>
      <c r="XR910" s="119"/>
      <c r="XS910" s="119"/>
      <c r="XT910" s="119"/>
      <c r="XU910" s="119"/>
      <c r="XV910" s="119"/>
      <c r="XW910" s="119"/>
      <c r="XX910" s="119"/>
      <c r="XY910" s="119"/>
      <c r="XZ910" s="119"/>
      <c r="YA910" s="119"/>
      <c r="YB910" s="119"/>
      <c r="YC910" s="119"/>
      <c r="YD910" s="119"/>
      <c r="YE910" s="119"/>
      <c r="YF910" s="119"/>
      <c r="YG910" s="119"/>
      <c r="YH910" s="119"/>
      <c r="YI910" s="119"/>
      <c r="YJ910" s="119"/>
      <c r="YK910" s="119"/>
      <c r="YL910" s="119"/>
      <c r="YM910" s="119"/>
      <c r="YN910" s="119"/>
      <c r="YO910" s="119"/>
      <c r="YP910" s="119"/>
      <c r="YQ910" s="119"/>
      <c r="YR910" s="119"/>
      <c r="YS910" s="119"/>
      <c r="YT910" s="119"/>
      <c r="YU910" s="119"/>
      <c r="YV910" s="119"/>
      <c r="YW910" s="119"/>
      <c r="YX910" s="119"/>
      <c r="YY910" s="119"/>
      <c r="YZ910" s="119"/>
      <c r="ZA910" s="119"/>
      <c r="ZB910" s="119"/>
      <c r="ZC910" s="119"/>
      <c r="ZD910" s="119"/>
      <c r="ZE910" s="119"/>
      <c r="ZF910" s="119"/>
      <c r="ZG910" s="119"/>
      <c r="ZH910" s="119"/>
      <c r="ZI910" s="119"/>
      <c r="ZJ910" s="119"/>
      <c r="ZK910" s="119"/>
      <c r="ZL910" s="119"/>
      <c r="ZM910" s="119"/>
      <c r="ZN910" s="119"/>
      <c r="ZO910" s="119"/>
      <c r="ZP910" s="119"/>
      <c r="ZQ910" s="119"/>
      <c r="ZR910" s="119"/>
      <c r="ZS910" s="119"/>
      <c r="ZT910" s="119"/>
      <c r="ZU910" s="119"/>
      <c r="ZV910" s="119"/>
      <c r="ZW910" s="119"/>
      <c r="ZX910" s="119"/>
      <c r="ZY910" s="119"/>
      <c r="ZZ910" s="119"/>
      <c r="AAA910" s="119"/>
      <c r="AAB910" s="119"/>
      <c r="AAC910" s="119"/>
      <c r="AAD910" s="119"/>
      <c r="AAE910" s="119"/>
      <c r="AAF910" s="119"/>
      <c r="AAG910" s="119"/>
      <c r="AAH910" s="119"/>
      <c r="AAI910" s="119"/>
      <c r="AAJ910" s="119"/>
      <c r="AAK910" s="119"/>
      <c r="AAL910" s="119"/>
      <c r="AAM910" s="119"/>
      <c r="AAN910" s="119"/>
      <c r="AAO910" s="119"/>
      <c r="AAP910" s="119"/>
      <c r="AAQ910" s="119"/>
      <c r="AAR910" s="119"/>
      <c r="AAS910" s="119"/>
      <c r="AAT910" s="119"/>
      <c r="AAU910" s="119"/>
      <c r="AAV910" s="119"/>
      <c r="AAW910" s="119"/>
      <c r="AAX910" s="119"/>
      <c r="AAY910" s="119"/>
      <c r="AAZ910" s="119"/>
      <c r="ABA910" s="119"/>
      <c r="ABB910" s="119"/>
      <c r="ABC910" s="119"/>
      <c r="ABD910" s="119"/>
      <c r="ABE910" s="119"/>
      <c r="ABF910" s="119"/>
      <c r="ABG910" s="119"/>
      <c r="ABH910" s="119"/>
      <c r="ABI910" s="119"/>
      <c r="ABJ910" s="119"/>
      <c r="ABK910" s="119"/>
      <c r="ABL910" s="119"/>
      <c r="ABM910" s="119"/>
      <c r="ABN910" s="119"/>
      <c r="ABO910" s="119"/>
      <c r="ABP910" s="119"/>
      <c r="ABQ910" s="119"/>
      <c r="ABR910" s="119"/>
      <c r="ABS910" s="119"/>
      <c r="ABT910" s="119"/>
      <c r="ABU910" s="119"/>
      <c r="ABV910" s="119"/>
      <c r="ABW910" s="119"/>
      <c r="ABX910" s="119"/>
      <c r="ABY910" s="119"/>
      <c r="ABZ910" s="119"/>
      <c r="ACA910" s="119"/>
      <c r="ACB910" s="119"/>
      <c r="ACC910" s="119"/>
      <c r="ACD910" s="119"/>
      <c r="ACE910" s="119"/>
      <c r="ACF910" s="119"/>
      <c r="ACG910" s="119"/>
      <c r="ACH910" s="119"/>
      <c r="ACI910" s="119"/>
      <c r="ACJ910" s="119"/>
      <c r="ACK910" s="119"/>
      <c r="ACL910" s="119"/>
      <c r="ACM910" s="119"/>
      <c r="ACN910" s="119"/>
      <c r="ACO910" s="119"/>
      <c r="ACP910" s="119"/>
      <c r="ACQ910" s="119"/>
      <c r="ACR910" s="119"/>
      <c r="ACS910" s="119"/>
      <c r="ACT910" s="119"/>
      <c r="ACU910" s="119"/>
      <c r="ACV910" s="119"/>
      <c r="ACW910" s="119"/>
      <c r="ACX910" s="119"/>
      <c r="ACY910" s="119"/>
      <c r="ACZ910" s="119"/>
      <c r="ADA910" s="119"/>
      <c r="ADB910" s="119"/>
      <c r="ADC910" s="119"/>
      <c r="ADD910" s="119"/>
      <c r="ADE910" s="119"/>
      <c r="ADF910" s="119"/>
      <c r="ADG910" s="119"/>
      <c r="ADH910" s="119"/>
      <c r="ADI910" s="119"/>
      <c r="ADJ910" s="119"/>
      <c r="ADK910" s="119"/>
      <c r="ADL910" s="119"/>
      <c r="ADM910" s="119"/>
      <c r="ADN910" s="119"/>
      <c r="ADO910" s="119"/>
      <c r="ADP910" s="119"/>
      <c r="ADQ910" s="119"/>
      <c r="ADR910" s="119"/>
      <c r="ADS910" s="119"/>
      <c r="ADT910" s="119"/>
      <c r="ADU910" s="119"/>
      <c r="ADV910" s="119"/>
      <c r="ADW910" s="119"/>
      <c r="ADX910" s="119"/>
      <c r="ADY910" s="119"/>
      <c r="ADZ910" s="119"/>
      <c r="AEA910" s="119"/>
      <c r="AEB910" s="119"/>
      <c r="AEC910" s="119"/>
      <c r="AED910" s="119"/>
      <c r="AEE910" s="119"/>
      <c r="AEF910" s="119"/>
      <c r="AEG910" s="119"/>
      <c r="AEH910" s="119"/>
      <c r="AEI910" s="119"/>
      <c r="AEJ910" s="119"/>
      <c r="AEK910" s="119"/>
      <c r="AEL910" s="119"/>
      <c r="AEM910" s="119"/>
      <c r="AEN910" s="119"/>
      <c r="AEO910" s="119"/>
      <c r="AEP910" s="119"/>
      <c r="AEQ910" s="119"/>
      <c r="AER910" s="119"/>
      <c r="AES910" s="119"/>
      <c r="AET910" s="119"/>
      <c r="AEU910" s="119"/>
      <c r="AEV910" s="119"/>
      <c r="AEW910" s="119"/>
      <c r="AEX910" s="119"/>
      <c r="AEY910" s="119"/>
      <c r="AEZ910" s="119"/>
      <c r="AFA910" s="119"/>
      <c r="AFB910" s="119"/>
      <c r="AFC910" s="119"/>
      <c r="AFD910" s="119"/>
      <c r="AFE910" s="119"/>
      <c r="AFF910" s="119"/>
      <c r="AFG910" s="119"/>
      <c r="AFH910" s="119"/>
      <c r="AFI910" s="119"/>
      <c r="AFJ910" s="119"/>
      <c r="AFK910" s="119"/>
      <c r="AFL910" s="119"/>
      <c r="AFM910" s="119"/>
      <c r="AFN910" s="119"/>
      <c r="AFO910" s="119"/>
      <c r="AFP910" s="119"/>
      <c r="AFQ910" s="119"/>
      <c r="AFR910" s="119"/>
      <c r="AFS910" s="119"/>
      <c r="AFT910" s="119"/>
      <c r="AFU910" s="119"/>
      <c r="AFV910" s="119"/>
      <c r="AFW910" s="119"/>
      <c r="AFX910" s="119"/>
      <c r="AFY910" s="119"/>
      <c r="AFZ910" s="119"/>
      <c r="AGA910" s="119"/>
      <c r="AGB910" s="119"/>
      <c r="AGC910" s="119"/>
      <c r="AGD910" s="119"/>
      <c r="AGE910" s="119"/>
      <c r="AGF910" s="119"/>
      <c r="AGG910" s="119"/>
      <c r="AGH910" s="119"/>
      <c r="AGI910" s="119"/>
      <c r="AGJ910" s="119"/>
      <c r="AGK910" s="119"/>
      <c r="AGL910" s="119"/>
      <c r="AGM910" s="119"/>
      <c r="AGN910" s="119"/>
      <c r="AGO910" s="119"/>
      <c r="AGP910" s="119"/>
      <c r="AGQ910" s="119"/>
      <c r="AGR910" s="119"/>
      <c r="AGS910" s="119"/>
      <c r="AGT910" s="119"/>
      <c r="AGU910" s="119"/>
      <c r="AGV910" s="119"/>
      <c r="AGW910" s="119"/>
      <c r="AGX910" s="119"/>
      <c r="AGY910" s="119"/>
      <c r="AGZ910" s="119"/>
      <c r="AHA910" s="119"/>
      <c r="AHB910" s="119"/>
      <c r="AHC910" s="119"/>
      <c r="AHD910" s="119"/>
      <c r="AHE910" s="119"/>
      <c r="AHF910" s="119"/>
      <c r="AHG910" s="119"/>
      <c r="AHH910" s="119"/>
      <c r="AHI910" s="119"/>
      <c r="AHJ910" s="119"/>
      <c r="AHK910" s="119"/>
      <c r="AHL910" s="119"/>
      <c r="AHM910" s="119"/>
      <c r="AHN910" s="119"/>
      <c r="AHO910" s="119"/>
      <c r="AHP910" s="119"/>
      <c r="AHQ910" s="119"/>
      <c r="AHR910" s="119"/>
      <c r="AHS910" s="119"/>
      <c r="AHT910" s="119"/>
      <c r="AHU910" s="119"/>
      <c r="AHV910" s="119"/>
      <c r="AHW910" s="119"/>
      <c r="AHX910" s="119"/>
      <c r="AHY910" s="119"/>
      <c r="AHZ910" s="119"/>
      <c r="AIA910" s="119"/>
      <c r="AIB910" s="119"/>
      <c r="AIC910" s="119"/>
      <c r="AID910" s="119"/>
      <c r="AIE910" s="119"/>
      <c r="AIF910" s="119"/>
      <c r="AIG910" s="119"/>
      <c r="AIH910" s="119"/>
      <c r="AII910" s="119"/>
      <c r="AIJ910" s="119"/>
      <c r="AIK910" s="119"/>
      <c r="AIL910" s="119"/>
      <c r="AIM910" s="119"/>
      <c r="AIN910" s="119"/>
      <c r="AIO910" s="119"/>
      <c r="AIP910" s="119"/>
      <c r="AIQ910" s="119"/>
      <c r="AIR910" s="119"/>
      <c r="AIS910" s="119"/>
      <c r="AIT910" s="119"/>
      <c r="AIU910" s="119"/>
      <c r="AIV910" s="119"/>
      <c r="AIW910" s="119"/>
      <c r="AIX910" s="119"/>
      <c r="AIY910" s="119"/>
      <c r="AIZ910" s="119"/>
      <c r="AJA910" s="119"/>
      <c r="AJB910" s="119"/>
      <c r="AJC910" s="119"/>
      <c r="AJD910" s="119"/>
      <c r="AJE910" s="119"/>
      <c r="AJF910" s="119"/>
      <c r="AJG910" s="119"/>
      <c r="AJH910" s="119"/>
      <c r="AJI910" s="119"/>
      <c r="AJJ910" s="119"/>
      <c r="AJK910" s="119"/>
      <c r="AJL910" s="119"/>
      <c r="AJM910" s="119"/>
      <c r="AJN910" s="119"/>
      <c r="AJO910" s="119"/>
      <c r="AJP910" s="119"/>
      <c r="AJQ910" s="119"/>
      <c r="AJR910" s="119"/>
      <c r="AJS910" s="119"/>
      <c r="AJT910" s="119"/>
      <c r="AJU910" s="119"/>
      <c r="AJV910" s="119"/>
      <c r="AJW910" s="119"/>
      <c r="AJX910" s="119"/>
      <c r="AJY910" s="119"/>
      <c r="AJZ910" s="119"/>
      <c r="AKA910" s="119"/>
      <c r="AKB910" s="119"/>
      <c r="AKC910" s="119"/>
      <c r="AKD910" s="119"/>
      <c r="AKE910" s="119"/>
      <c r="AKF910" s="119"/>
      <c r="AKG910" s="119"/>
      <c r="AKH910" s="119"/>
      <c r="AKI910" s="119"/>
      <c r="AKJ910" s="119"/>
      <c r="AKK910" s="119"/>
      <c r="AKL910" s="119"/>
      <c r="AKM910" s="119"/>
      <c r="AKN910" s="119"/>
      <c r="AKO910" s="119"/>
      <c r="AKP910" s="119"/>
      <c r="AKQ910" s="119"/>
      <c r="AKR910" s="119"/>
      <c r="AKS910" s="119"/>
      <c r="AKT910" s="119"/>
      <c r="AKU910" s="119"/>
      <c r="AKV910" s="119"/>
      <c r="AKW910" s="119"/>
      <c r="AKX910" s="119"/>
      <c r="AKY910" s="119"/>
      <c r="AKZ910" s="119"/>
      <c r="ALA910" s="119"/>
      <c r="ALB910" s="119"/>
      <c r="ALC910" s="119"/>
      <c r="ALD910" s="119"/>
      <c r="ALE910" s="119"/>
      <c r="ALF910" s="119"/>
      <c r="ALG910" s="119"/>
      <c r="ALH910" s="119"/>
      <c r="ALI910" s="119"/>
      <c r="ALJ910" s="119"/>
      <c r="ALK910" s="119"/>
      <c r="ALL910" s="119"/>
      <c r="ALM910" s="119"/>
      <c r="ALN910" s="119"/>
      <c r="ALO910" s="119"/>
      <c r="ALP910" s="119"/>
      <c r="ALQ910" s="119"/>
      <c r="ALR910" s="119"/>
      <c r="ALS910" s="119"/>
      <c r="ALT910" s="119"/>
      <c r="ALU910" s="119"/>
      <c r="ALV910" s="119"/>
      <c r="ALW910" s="119"/>
      <c r="ALX910" s="119"/>
      <c r="ALY910" s="119"/>
      <c r="ALZ910" s="119"/>
      <c r="AMA910" s="119"/>
      <c r="AMB910" s="119"/>
      <c r="AMC910" s="119"/>
      <c r="AMD910" s="119"/>
      <c r="AME910" s="119"/>
      <c r="AMF910" s="119"/>
      <c r="AMG910" s="119"/>
    </row>
    <row r="911" customFormat="false" ht="15" hidden="false" customHeight="false" outlineLevel="0" collapsed="false">
      <c r="A911" s="118"/>
      <c r="B911" s="118"/>
      <c r="C911" s="48" t="n">
        <f aca="false">IF(F911=F910,C910,IF(F911=(F910+10),C910,(C910+10)))</f>
        <v>1680</v>
      </c>
      <c r="D911" s="38" t="s">
        <v>373</v>
      </c>
      <c r="E911" s="50" t="n">
        <f aca="false">IF(C910=C911,IF(AND(I911&lt;&gt;"M",I911&lt;&gt;"m-up"),E910+10,E910),10)</f>
        <v>20</v>
      </c>
      <c r="F911" s="39" t="n">
        <f aca="false">O911+(N911*60)+(M911*3600)</f>
        <v>62649</v>
      </c>
      <c r="G911" s="39" t="str">
        <f aca="false">CONCATENATE(J911,K911,L911)</f>
        <v>20171129</v>
      </c>
      <c r="H911" s="39" t="n">
        <v>0</v>
      </c>
      <c r="I911" s="78" t="s">
        <v>21</v>
      </c>
      <c r="J911" s="39" t="n">
        <v>2017</v>
      </c>
      <c r="K911" s="39" t="n">
        <v>11</v>
      </c>
      <c r="L911" s="39" t="n">
        <v>29</v>
      </c>
      <c r="M911" s="39" t="n">
        <v>17</v>
      </c>
      <c r="N911" s="39" t="n">
        <v>24</v>
      </c>
      <c r="O911" s="39" t="n">
        <v>9</v>
      </c>
      <c r="P911" s="39" t="n">
        <v>517</v>
      </c>
      <c r="Q911" s="39" t="n">
        <v>2</v>
      </c>
      <c r="R911" s="39" t="s">
        <v>1</v>
      </c>
      <c r="S911" s="39" t="s">
        <v>2</v>
      </c>
      <c r="WH911" s="119"/>
      <c r="WI911" s="119"/>
      <c r="WJ911" s="119"/>
      <c r="WK911" s="119"/>
      <c r="WL911" s="119"/>
      <c r="WM911" s="119"/>
      <c r="WN911" s="119"/>
      <c r="WO911" s="119"/>
      <c r="WP911" s="119"/>
      <c r="WQ911" s="119"/>
      <c r="WR911" s="119"/>
      <c r="WS911" s="119"/>
      <c r="WT911" s="119"/>
      <c r="WU911" s="119"/>
      <c r="WV911" s="119"/>
      <c r="WW911" s="119"/>
      <c r="WX911" s="119"/>
      <c r="WY911" s="119"/>
      <c r="WZ911" s="119"/>
      <c r="XA911" s="119"/>
      <c r="XB911" s="119"/>
      <c r="XC911" s="119"/>
      <c r="XD911" s="119"/>
      <c r="XE911" s="119"/>
      <c r="XF911" s="119"/>
      <c r="XG911" s="119"/>
      <c r="XH911" s="119"/>
      <c r="XI911" s="119"/>
      <c r="XJ911" s="119"/>
      <c r="XK911" s="119"/>
      <c r="XL911" s="119"/>
      <c r="XM911" s="119"/>
      <c r="XN911" s="119"/>
      <c r="XO911" s="119"/>
      <c r="XP911" s="119"/>
      <c r="XQ911" s="119"/>
      <c r="XR911" s="119"/>
      <c r="XS911" s="119"/>
      <c r="XT911" s="119"/>
      <c r="XU911" s="119"/>
      <c r="XV911" s="119"/>
      <c r="XW911" s="119"/>
      <c r="XX911" s="119"/>
      <c r="XY911" s="119"/>
      <c r="XZ911" s="119"/>
      <c r="YA911" s="119"/>
      <c r="YB911" s="119"/>
      <c r="YC911" s="119"/>
      <c r="YD911" s="119"/>
      <c r="YE911" s="119"/>
      <c r="YF911" s="119"/>
      <c r="YG911" s="119"/>
      <c r="YH911" s="119"/>
      <c r="YI911" s="119"/>
      <c r="YJ911" s="119"/>
      <c r="YK911" s="119"/>
      <c r="YL911" s="119"/>
      <c r="YM911" s="119"/>
      <c r="YN911" s="119"/>
      <c r="YO911" s="119"/>
      <c r="YP911" s="119"/>
      <c r="YQ911" s="119"/>
      <c r="YR911" s="119"/>
      <c r="YS911" s="119"/>
      <c r="YT911" s="119"/>
      <c r="YU911" s="119"/>
      <c r="YV911" s="119"/>
      <c r="YW911" s="119"/>
      <c r="YX911" s="119"/>
      <c r="YY911" s="119"/>
      <c r="YZ911" s="119"/>
      <c r="ZA911" s="119"/>
      <c r="ZB911" s="119"/>
      <c r="ZC911" s="119"/>
      <c r="ZD911" s="119"/>
      <c r="ZE911" s="119"/>
      <c r="ZF911" s="119"/>
      <c r="ZG911" s="119"/>
      <c r="ZH911" s="119"/>
      <c r="ZI911" s="119"/>
      <c r="ZJ911" s="119"/>
      <c r="ZK911" s="119"/>
      <c r="ZL911" s="119"/>
      <c r="ZM911" s="119"/>
      <c r="ZN911" s="119"/>
      <c r="ZO911" s="119"/>
      <c r="ZP911" s="119"/>
      <c r="ZQ911" s="119"/>
      <c r="ZR911" s="119"/>
      <c r="ZS911" s="119"/>
      <c r="ZT911" s="119"/>
      <c r="ZU911" s="119"/>
      <c r="ZV911" s="119"/>
      <c r="ZW911" s="119"/>
      <c r="ZX911" s="119"/>
      <c r="ZY911" s="119"/>
      <c r="ZZ911" s="119"/>
      <c r="AAA911" s="119"/>
      <c r="AAB911" s="119"/>
      <c r="AAC911" s="119"/>
      <c r="AAD911" s="119"/>
      <c r="AAE911" s="119"/>
      <c r="AAF911" s="119"/>
      <c r="AAG911" s="119"/>
      <c r="AAH911" s="119"/>
      <c r="AAI911" s="119"/>
      <c r="AAJ911" s="119"/>
      <c r="AAK911" s="119"/>
      <c r="AAL911" s="119"/>
      <c r="AAM911" s="119"/>
      <c r="AAN911" s="119"/>
      <c r="AAO911" s="119"/>
      <c r="AAP911" s="119"/>
      <c r="AAQ911" s="119"/>
      <c r="AAR911" s="119"/>
      <c r="AAS911" s="119"/>
      <c r="AAT911" s="119"/>
      <c r="AAU911" s="119"/>
      <c r="AAV911" s="119"/>
      <c r="AAW911" s="119"/>
      <c r="AAX911" s="119"/>
      <c r="AAY911" s="119"/>
      <c r="AAZ911" s="119"/>
      <c r="ABA911" s="119"/>
      <c r="ABB911" s="119"/>
      <c r="ABC911" s="119"/>
      <c r="ABD911" s="119"/>
      <c r="ABE911" s="119"/>
      <c r="ABF911" s="119"/>
      <c r="ABG911" s="119"/>
      <c r="ABH911" s="119"/>
      <c r="ABI911" s="119"/>
      <c r="ABJ911" s="119"/>
      <c r="ABK911" s="119"/>
      <c r="ABL911" s="119"/>
      <c r="ABM911" s="119"/>
      <c r="ABN911" s="119"/>
      <c r="ABO911" s="119"/>
      <c r="ABP911" s="119"/>
      <c r="ABQ911" s="119"/>
      <c r="ABR911" s="119"/>
      <c r="ABS911" s="119"/>
      <c r="ABT911" s="119"/>
      <c r="ABU911" s="119"/>
      <c r="ABV911" s="119"/>
      <c r="ABW911" s="119"/>
      <c r="ABX911" s="119"/>
      <c r="ABY911" s="119"/>
      <c r="ABZ911" s="119"/>
      <c r="ACA911" s="119"/>
      <c r="ACB911" s="119"/>
      <c r="ACC911" s="119"/>
      <c r="ACD911" s="119"/>
      <c r="ACE911" s="119"/>
      <c r="ACF911" s="119"/>
      <c r="ACG911" s="119"/>
      <c r="ACH911" s="119"/>
      <c r="ACI911" s="119"/>
      <c r="ACJ911" s="119"/>
      <c r="ACK911" s="119"/>
      <c r="ACL911" s="119"/>
      <c r="ACM911" s="119"/>
      <c r="ACN911" s="119"/>
      <c r="ACO911" s="119"/>
      <c r="ACP911" s="119"/>
      <c r="ACQ911" s="119"/>
      <c r="ACR911" s="119"/>
      <c r="ACS911" s="119"/>
      <c r="ACT911" s="119"/>
      <c r="ACU911" s="119"/>
      <c r="ACV911" s="119"/>
      <c r="ACW911" s="119"/>
      <c r="ACX911" s="119"/>
      <c r="ACY911" s="119"/>
      <c r="ACZ911" s="119"/>
      <c r="ADA911" s="119"/>
      <c r="ADB911" s="119"/>
      <c r="ADC911" s="119"/>
      <c r="ADD911" s="119"/>
      <c r="ADE911" s="119"/>
      <c r="ADF911" s="119"/>
      <c r="ADG911" s="119"/>
      <c r="ADH911" s="119"/>
      <c r="ADI911" s="119"/>
      <c r="ADJ911" s="119"/>
      <c r="ADK911" s="119"/>
      <c r="ADL911" s="119"/>
      <c r="ADM911" s="119"/>
      <c r="ADN911" s="119"/>
      <c r="ADO911" s="119"/>
      <c r="ADP911" s="119"/>
      <c r="ADQ911" s="119"/>
      <c r="ADR911" s="119"/>
      <c r="ADS911" s="119"/>
      <c r="ADT911" s="119"/>
      <c r="ADU911" s="119"/>
      <c r="ADV911" s="119"/>
      <c r="ADW911" s="119"/>
      <c r="ADX911" s="119"/>
      <c r="ADY911" s="119"/>
      <c r="ADZ911" s="119"/>
      <c r="AEA911" s="119"/>
      <c r="AEB911" s="119"/>
      <c r="AEC911" s="119"/>
      <c r="AED911" s="119"/>
      <c r="AEE911" s="119"/>
      <c r="AEF911" s="119"/>
      <c r="AEG911" s="119"/>
      <c r="AEH911" s="119"/>
      <c r="AEI911" s="119"/>
      <c r="AEJ911" s="119"/>
      <c r="AEK911" s="119"/>
      <c r="AEL911" s="119"/>
      <c r="AEM911" s="119"/>
      <c r="AEN911" s="119"/>
      <c r="AEO911" s="119"/>
      <c r="AEP911" s="119"/>
      <c r="AEQ911" s="119"/>
      <c r="AER911" s="119"/>
      <c r="AES911" s="119"/>
      <c r="AET911" s="119"/>
      <c r="AEU911" s="119"/>
      <c r="AEV911" s="119"/>
      <c r="AEW911" s="119"/>
      <c r="AEX911" s="119"/>
      <c r="AEY911" s="119"/>
      <c r="AEZ911" s="119"/>
      <c r="AFA911" s="119"/>
      <c r="AFB911" s="119"/>
      <c r="AFC911" s="119"/>
      <c r="AFD911" s="119"/>
      <c r="AFE911" s="119"/>
      <c r="AFF911" s="119"/>
      <c r="AFG911" s="119"/>
      <c r="AFH911" s="119"/>
      <c r="AFI911" s="119"/>
      <c r="AFJ911" s="119"/>
      <c r="AFK911" s="119"/>
      <c r="AFL911" s="119"/>
      <c r="AFM911" s="119"/>
      <c r="AFN911" s="119"/>
      <c r="AFO911" s="119"/>
      <c r="AFP911" s="119"/>
      <c r="AFQ911" s="119"/>
      <c r="AFR911" s="119"/>
      <c r="AFS911" s="119"/>
      <c r="AFT911" s="119"/>
      <c r="AFU911" s="119"/>
      <c r="AFV911" s="119"/>
      <c r="AFW911" s="119"/>
      <c r="AFX911" s="119"/>
      <c r="AFY911" s="119"/>
      <c r="AFZ911" s="119"/>
      <c r="AGA911" s="119"/>
      <c r="AGB911" s="119"/>
      <c r="AGC911" s="119"/>
      <c r="AGD911" s="119"/>
      <c r="AGE911" s="119"/>
      <c r="AGF911" s="119"/>
      <c r="AGG911" s="119"/>
      <c r="AGH911" s="119"/>
      <c r="AGI911" s="119"/>
      <c r="AGJ911" s="119"/>
      <c r="AGK911" s="119"/>
      <c r="AGL911" s="119"/>
      <c r="AGM911" s="119"/>
      <c r="AGN911" s="119"/>
      <c r="AGO911" s="119"/>
      <c r="AGP911" s="119"/>
      <c r="AGQ911" s="119"/>
      <c r="AGR911" s="119"/>
      <c r="AGS911" s="119"/>
      <c r="AGT911" s="119"/>
      <c r="AGU911" s="119"/>
      <c r="AGV911" s="119"/>
      <c r="AGW911" s="119"/>
      <c r="AGX911" s="119"/>
      <c r="AGY911" s="119"/>
      <c r="AGZ911" s="119"/>
      <c r="AHA911" s="119"/>
      <c r="AHB911" s="119"/>
      <c r="AHC911" s="119"/>
      <c r="AHD911" s="119"/>
      <c r="AHE911" s="119"/>
      <c r="AHF911" s="119"/>
      <c r="AHG911" s="119"/>
      <c r="AHH911" s="119"/>
      <c r="AHI911" s="119"/>
      <c r="AHJ911" s="119"/>
      <c r="AHK911" s="119"/>
      <c r="AHL911" s="119"/>
      <c r="AHM911" s="119"/>
      <c r="AHN911" s="119"/>
      <c r="AHO911" s="119"/>
      <c r="AHP911" s="119"/>
      <c r="AHQ911" s="119"/>
      <c r="AHR911" s="119"/>
      <c r="AHS911" s="119"/>
      <c r="AHT911" s="119"/>
      <c r="AHU911" s="119"/>
      <c r="AHV911" s="119"/>
      <c r="AHW911" s="119"/>
      <c r="AHX911" s="119"/>
      <c r="AHY911" s="119"/>
      <c r="AHZ911" s="119"/>
      <c r="AIA911" s="119"/>
      <c r="AIB911" s="119"/>
      <c r="AIC911" s="119"/>
      <c r="AID911" s="119"/>
      <c r="AIE911" s="119"/>
      <c r="AIF911" s="119"/>
      <c r="AIG911" s="119"/>
      <c r="AIH911" s="119"/>
      <c r="AII911" s="119"/>
      <c r="AIJ911" s="119"/>
      <c r="AIK911" s="119"/>
      <c r="AIL911" s="119"/>
      <c r="AIM911" s="119"/>
      <c r="AIN911" s="119"/>
      <c r="AIO911" s="119"/>
      <c r="AIP911" s="119"/>
      <c r="AIQ911" s="119"/>
      <c r="AIR911" s="119"/>
      <c r="AIS911" s="119"/>
      <c r="AIT911" s="119"/>
      <c r="AIU911" s="119"/>
      <c r="AIV911" s="119"/>
      <c r="AIW911" s="119"/>
      <c r="AIX911" s="119"/>
      <c r="AIY911" s="119"/>
      <c r="AIZ911" s="119"/>
      <c r="AJA911" s="119"/>
      <c r="AJB911" s="119"/>
      <c r="AJC911" s="119"/>
      <c r="AJD911" s="119"/>
      <c r="AJE911" s="119"/>
      <c r="AJF911" s="119"/>
      <c r="AJG911" s="119"/>
      <c r="AJH911" s="119"/>
      <c r="AJI911" s="119"/>
      <c r="AJJ911" s="119"/>
      <c r="AJK911" s="119"/>
      <c r="AJL911" s="119"/>
      <c r="AJM911" s="119"/>
      <c r="AJN911" s="119"/>
      <c r="AJO911" s="119"/>
      <c r="AJP911" s="119"/>
      <c r="AJQ911" s="119"/>
      <c r="AJR911" s="119"/>
      <c r="AJS911" s="119"/>
      <c r="AJT911" s="119"/>
      <c r="AJU911" s="119"/>
      <c r="AJV911" s="119"/>
      <c r="AJW911" s="119"/>
      <c r="AJX911" s="119"/>
      <c r="AJY911" s="119"/>
      <c r="AJZ911" s="119"/>
      <c r="AKA911" s="119"/>
      <c r="AKB911" s="119"/>
      <c r="AKC911" s="119"/>
      <c r="AKD911" s="119"/>
      <c r="AKE911" s="119"/>
      <c r="AKF911" s="119"/>
      <c r="AKG911" s="119"/>
      <c r="AKH911" s="119"/>
      <c r="AKI911" s="119"/>
      <c r="AKJ911" s="119"/>
      <c r="AKK911" s="119"/>
      <c r="AKL911" s="119"/>
      <c r="AKM911" s="119"/>
      <c r="AKN911" s="119"/>
      <c r="AKO911" s="119"/>
      <c r="AKP911" s="119"/>
      <c r="AKQ911" s="119"/>
      <c r="AKR911" s="119"/>
      <c r="AKS911" s="119"/>
      <c r="AKT911" s="119"/>
      <c r="AKU911" s="119"/>
      <c r="AKV911" s="119"/>
      <c r="AKW911" s="119"/>
      <c r="AKX911" s="119"/>
      <c r="AKY911" s="119"/>
      <c r="AKZ911" s="119"/>
      <c r="ALA911" s="119"/>
      <c r="ALB911" s="119"/>
      <c r="ALC911" s="119"/>
      <c r="ALD911" s="119"/>
      <c r="ALE911" s="119"/>
      <c r="ALF911" s="119"/>
      <c r="ALG911" s="119"/>
      <c r="ALH911" s="119"/>
      <c r="ALI911" s="119"/>
      <c r="ALJ911" s="119"/>
      <c r="ALK911" s="119"/>
      <c r="ALL911" s="119"/>
      <c r="ALM911" s="119"/>
      <c r="ALN911" s="119"/>
      <c r="ALO911" s="119"/>
      <c r="ALP911" s="119"/>
      <c r="ALQ911" s="119"/>
      <c r="ALR911" s="119"/>
      <c r="ALS911" s="119"/>
      <c r="ALT911" s="119"/>
      <c r="ALU911" s="119"/>
      <c r="ALV911" s="119"/>
      <c r="ALW911" s="119"/>
      <c r="ALX911" s="119"/>
      <c r="ALY911" s="119"/>
      <c r="ALZ911" s="119"/>
      <c r="AMA911" s="119"/>
      <c r="AMB911" s="119"/>
      <c r="AMC911" s="119"/>
      <c r="AMD911" s="119"/>
      <c r="AME911" s="119"/>
      <c r="AMF911" s="119"/>
      <c r="AMG911" s="119"/>
    </row>
    <row r="912" customFormat="false" ht="15" hidden="false" customHeight="false" outlineLevel="0" collapsed="false">
      <c r="A912" s="118"/>
      <c r="B912" s="118"/>
      <c r="C912" s="48" t="n">
        <f aca="false">IF(F912=F911,C911,IF(F912=(F911+10),C911,(C911+10)))</f>
        <v>1680</v>
      </c>
      <c r="D912" s="38" t="s">
        <v>373</v>
      </c>
      <c r="E912" s="50" t="n">
        <f aca="false">IF(C911=C912,IF(AND(I912&lt;&gt;"M",I912&lt;&gt;"m-up"),E911+10,E911),10)</f>
        <v>20</v>
      </c>
      <c r="F912" s="39" t="n">
        <f aca="false">O912+(N912*60)+(M912*3600)</f>
        <v>62649</v>
      </c>
      <c r="G912" s="39" t="str">
        <f aca="false">CONCATENATE(J912,K912,L912)</f>
        <v>20171129</v>
      </c>
      <c r="H912" s="39" t="n">
        <v>0</v>
      </c>
      <c r="I912" s="78" t="s">
        <v>21</v>
      </c>
      <c r="J912" s="39" t="n">
        <v>2017</v>
      </c>
      <c r="K912" s="39" t="n">
        <v>11</v>
      </c>
      <c r="L912" s="39" t="n">
        <v>29</v>
      </c>
      <c r="M912" s="39" t="n">
        <v>17</v>
      </c>
      <c r="N912" s="39" t="n">
        <v>24</v>
      </c>
      <c r="O912" s="39" t="n">
        <v>9</v>
      </c>
      <c r="P912" s="39" t="n">
        <v>531</v>
      </c>
      <c r="Q912" s="39" t="n">
        <v>1</v>
      </c>
      <c r="R912" s="39" t="s">
        <v>1</v>
      </c>
      <c r="S912" s="39" t="s">
        <v>2</v>
      </c>
      <c r="WH912" s="119"/>
      <c r="WI912" s="119"/>
      <c r="WJ912" s="119"/>
      <c r="WK912" s="119"/>
      <c r="WL912" s="119"/>
      <c r="WM912" s="119"/>
      <c r="WN912" s="119"/>
      <c r="WO912" s="119"/>
      <c r="WP912" s="119"/>
      <c r="WQ912" s="119"/>
      <c r="WR912" s="119"/>
      <c r="WS912" s="119"/>
      <c r="WT912" s="119"/>
      <c r="WU912" s="119"/>
      <c r="WV912" s="119"/>
      <c r="WW912" s="119"/>
      <c r="WX912" s="119"/>
      <c r="WY912" s="119"/>
      <c r="WZ912" s="119"/>
      <c r="XA912" s="119"/>
      <c r="XB912" s="119"/>
      <c r="XC912" s="119"/>
      <c r="XD912" s="119"/>
      <c r="XE912" s="119"/>
      <c r="XF912" s="119"/>
      <c r="XG912" s="119"/>
      <c r="XH912" s="119"/>
      <c r="XI912" s="119"/>
      <c r="XJ912" s="119"/>
      <c r="XK912" s="119"/>
      <c r="XL912" s="119"/>
      <c r="XM912" s="119"/>
      <c r="XN912" s="119"/>
      <c r="XO912" s="119"/>
      <c r="XP912" s="119"/>
      <c r="XQ912" s="119"/>
      <c r="XR912" s="119"/>
      <c r="XS912" s="119"/>
      <c r="XT912" s="119"/>
      <c r="XU912" s="119"/>
      <c r="XV912" s="119"/>
      <c r="XW912" s="119"/>
      <c r="XX912" s="119"/>
      <c r="XY912" s="119"/>
      <c r="XZ912" s="119"/>
      <c r="YA912" s="119"/>
      <c r="YB912" s="119"/>
      <c r="YC912" s="119"/>
      <c r="YD912" s="119"/>
      <c r="YE912" s="119"/>
      <c r="YF912" s="119"/>
      <c r="YG912" s="119"/>
      <c r="YH912" s="119"/>
      <c r="YI912" s="119"/>
      <c r="YJ912" s="119"/>
      <c r="YK912" s="119"/>
      <c r="YL912" s="119"/>
      <c r="YM912" s="119"/>
      <c r="YN912" s="119"/>
      <c r="YO912" s="119"/>
      <c r="YP912" s="119"/>
      <c r="YQ912" s="119"/>
      <c r="YR912" s="119"/>
      <c r="YS912" s="119"/>
      <c r="YT912" s="119"/>
      <c r="YU912" s="119"/>
      <c r="YV912" s="119"/>
      <c r="YW912" s="119"/>
      <c r="YX912" s="119"/>
      <c r="YY912" s="119"/>
      <c r="YZ912" s="119"/>
      <c r="ZA912" s="119"/>
      <c r="ZB912" s="119"/>
      <c r="ZC912" s="119"/>
      <c r="ZD912" s="119"/>
      <c r="ZE912" s="119"/>
      <c r="ZF912" s="119"/>
      <c r="ZG912" s="119"/>
      <c r="ZH912" s="119"/>
      <c r="ZI912" s="119"/>
      <c r="ZJ912" s="119"/>
      <c r="ZK912" s="119"/>
      <c r="ZL912" s="119"/>
      <c r="ZM912" s="119"/>
      <c r="ZN912" s="119"/>
      <c r="ZO912" s="119"/>
      <c r="ZP912" s="119"/>
      <c r="ZQ912" s="119"/>
      <c r="ZR912" s="119"/>
      <c r="ZS912" s="119"/>
      <c r="ZT912" s="119"/>
      <c r="ZU912" s="119"/>
      <c r="ZV912" s="119"/>
      <c r="ZW912" s="119"/>
      <c r="ZX912" s="119"/>
      <c r="ZY912" s="119"/>
      <c r="ZZ912" s="119"/>
      <c r="AAA912" s="119"/>
      <c r="AAB912" s="119"/>
      <c r="AAC912" s="119"/>
      <c r="AAD912" s="119"/>
      <c r="AAE912" s="119"/>
      <c r="AAF912" s="119"/>
      <c r="AAG912" s="119"/>
      <c r="AAH912" s="119"/>
      <c r="AAI912" s="119"/>
      <c r="AAJ912" s="119"/>
      <c r="AAK912" s="119"/>
      <c r="AAL912" s="119"/>
      <c r="AAM912" s="119"/>
      <c r="AAN912" s="119"/>
      <c r="AAO912" s="119"/>
      <c r="AAP912" s="119"/>
      <c r="AAQ912" s="119"/>
      <c r="AAR912" s="119"/>
      <c r="AAS912" s="119"/>
      <c r="AAT912" s="119"/>
      <c r="AAU912" s="119"/>
      <c r="AAV912" s="119"/>
      <c r="AAW912" s="119"/>
      <c r="AAX912" s="119"/>
      <c r="AAY912" s="119"/>
      <c r="AAZ912" s="119"/>
      <c r="ABA912" s="119"/>
      <c r="ABB912" s="119"/>
      <c r="ABC912" s="119"/>
      <c r="ABD912" s="119"/>
      <c r="ABE912" s="119"/>
      <c r="ABF912" s="119"/>
      <c r="ABG912" s="119"/>
      <c r="ABH912" s="119"/>
      <c r="ABI912" s="119"/>
      <c r="ABJ912" s="119"/>
      <c r="ABK912" s="119"/>
      <c r="ABL912" s="119"/>
      <c r="ABM912" s="119"/>
      <c r="ABN912" s="119"/>
      <c r="ABO912" s="119"/>
      <c r="ABP912" s="119"/>
      <c r="ABQ912" s="119"/>
      <c r="ABR912" s="119"/>
      <c r="ABS912" s="119"/>
      <c r="ABT912" s="119"/>
      <c r="ABU912" s="119"/>
      <c r="ABV912" s="119"/>
      <c r="ABW912" s="119"/>
      <c r="ABX912" s="119"/>
      <c r="ABY912" s="119"/>
      <c r="ABZ912" s="119"/>
      <c r="ACA912" s="119"/>
      <c r="ACB912" s="119"/>
      <c r="ACC912" s="119"/>
      <c r="ACD912" s="119"/>
      <c r="ACE912" s="119"/>
      <c r="ACF912" s="119"/>
      <c r="ACG912" s="119"/>
      <c r="ACH912" s="119"/>
      <c r="ACI912" s="119"/>
      <c r="ACJ912" s="119"/>
      <c r="ACK912" s="119"/>
      <c r="ACL912" s="119"/>
      <c r="ACM912" s="119"/>
      <c r="ACN912" s="119"/>
      <c r="ACO912" s="119"/>
      <c r="ACP912" s="119"/>
      <c r="ACQ912" s="119"/>
      <c r="ACR912" s="119"/>
      <c r="ACS912" s="119"/>
      <c r="ACT912" s="119"/>
      <c r="ACU912" s="119"/>
      <c r="ACV912" s="119"/>
      <c r="ACW912" s="119"/>
      <c r="ACX912" s="119"/>
      <c r="ACY912" s="119"/>
      <c r="ACZ912" s="119"/>
      <c r="ADA912" s="119"/>
      <c r="ADB912" s="119"/>
      <c r="ADC912" s="119"/>
      <c r="ADD912" s="119"/>
      <c r="ADE912" s="119"/>
      <c r="ADF912" s="119"/>
      <c r="ADG912" s="119"/>
      <c r="ADH912" s="119"/>
      <c r="ADI912" s="119"/>
      <c r="ADJ912" s="119"/>
      <c r="ADK912" s="119"/>
      <c r="ADL912" s="119"/>
      <c r="ADM912" s="119"/>
      <c r="ADN912" s="119"/>
      <c r="ADO912" s="119"/>
      <c r="ADP912" s="119"/>
      <c r="ADQ912" s="119"/>
      <c r="ADR912" s="119"/>
      <c r="ADS912" s="119"/>
      <c r="ADT912" s="119"/>
      <c r="ADU912" s="119"/>
      <c r="ADV912" s="119"/>
      <c r="ADW912" s="119"/>
      <c r="ADX912" s="119"/>
      <c r="ADY912" s="119"/>
      <c r="ADZ912" s="119"/>
      <c r="AEA912" s="119"/>
      <c r="AEB912" s="119"/>
      <c r="AEC912" s="119"/>
      <c r="AED912" s="119"/>
      <c r="AEE912" s="119"/>
      <c r="AEF912" s="119"/>
      <c r="AEG912" s="119"/>
      <c r="AEH912" s="119"/>
      <c r="AEI912" s="119"/>
      <c r="AEJ912" s="119"/>
      <c r="AEK912" s="119"/>
      <c r="AEL912" s="119"/>
      <c r="AEM912" s="119"/>
      <c r="AEN912" s="119"/>
      <c r="AEO912" s="119"/>
      <c r="AEP912" s="119"/>
      <c r="AEQ912" s="119"/>
      <c r="AER912" s="119"/>
      <c r="AES912" s="119"/>
      <c r="AET912" s="119"/>
      <c r="AEU912" s="119"/>
      <c r="AEV912" s="119"/>
      <c r="AEW912" s="119"/>
      <c r="AEX912" s="119"/>
      <c r="AEY912" s="119"/>
      <c r="AEZ912" s="119"/>
      <c r="AFA912" s="119"/>
      <c r="AFB912" s="119"/>
      <c r="AFC912" s="119"/>
      <c r="AFD912" s="119"/>
      <c r="AFE912" s="119"/>
      <c r="AFF912" s="119"/>
      <c r="AFG912" s="119"/>
      <c r="AFH912" s="119"/>
      <c r="AFI912" s="119"/>
      <c r="AFJ912" s="119"/>
      <c r="AFK912" s="119"/>
      <c r="AFL912" s="119"/>
      <c r="AFM912" s="119"/>
      <c r="AFN912" s="119"/>
      <c r="AFO912" s="119"/>
      <c r="AFP912" s="119"/>
      <c r="AFQ912" s="119"/>
      <c r="AFR912" s="119"/>
      <c r="AFS912" s="119"/>
      <c r="AFT912" s="119"/>
      <c r="AFU912" s="119"/>
      <c r="AFV912" s="119"/>
      <c r="AFW912" s="119"/>
      <c r="AFX912" s="119"/>
      <c r="AFY912" s="119"/>
      <c r="AFZ912" s="119"/>
      <c r="AGA912" s="119"/>
      <c r="AGB912" s="119"/>
      <c r="AGC912" s="119"/>
      <c r="AGD912" s="119"/>
      <c r="AGE912" s="119"/>
      <c r="AGF912" s="119"/>
      <c r="AGG912" s="119"/>
      <c r="AGH912" s="119"/>
      <c r="AGI912" s="119"/>
      <c r="AGJ912" s="119"/>
      <c r="AGK912" s="119"/>
      <c r="AGL912" s="119"/>
      <c r="AGM912" s="119"/>
      <c r="AGN912" s="119"/>
      <c r="AGO912" s="119"/>
      <c r="AGP912" s="119"/>
      <c r="AGQ912" s="119"/>
      <c r="AGR912" s="119"/>
      <c r="AGS912" s="119"/>
      <c r="AGT912" s="119"/>
      <c r="AGU912" s="119"/>
      <c r="AGV912" s="119"/>
      <c r="AGW912" s="119"/>
      <c r="AGX912" s="119"/>
      <c r="AGY912" s="119"/>
      <c r="AGZ912" s="119"/>
      <c r="AHA912" s="119"/>
      <c r="AHB912" s="119"/>
      <c r="AHC912" s="119"/>
      <c r="AHD912" s="119"/>
      <c r="AHE912" s="119"/>
      <c r="AHF912" s="119"/>
      <c r="AHG912" s="119"/>
      <c r="AHH912" s="119"/>
      <c r="AHI912" s="119"/>
      <c r="AHJ912" s="119"/>
      <c r="AHK912" s="119"/>
      <c r="AHL912" s="119"/>
      <c r="AHM912" s="119"/>
      <c r="AHN912" s="119"/>
      <c r="AHO912" s="119"/>
      <c r="AHP912" s="119"/>
      <c r="AHQ912" s="119"/>
      <c r="AHR912" s="119"/>
      <c r="AHS912" s="119"/>
      <c r="AHT912" s="119"/>
      <c r="AHU912" s="119"/>
      <c r="AHV912" s="119"/>
      <c r="AHW912" s="119"/>
      <c r="AHX912" s="119"/>
      <c r="AHY912" s="119"/>
      <c r="AHZ912" s="119"/>
      <c r="AIA912" s="119"/>
      <c r="AIB912" s="119"/>
      <c r="AIC912" s="119"/>
      <c r="AID912" s="119"/>
      <c r="AIE912" s="119"/>
      <c r="AIF912" s="119"/>
      <c r="AIG912" s="119"/>
      <c r="AIH912" s="119"/>
      <c r="AII912" s="119"/>
      <c r="AIJ912" s="119"/>
      <c r="AIK912" s="119"/>
      <c r="AIL912" s="119"/>
      <c r="AIM912" s="119"/>
      <c r="AIN912" s="119"/>
      <c r="AIO912" s="119"/>
      <c r="AIP912" s="119"/>
      <c r="AIQ912" s="119"/>
      <c r="AIR912" s="119"/>
      <c r="AIS912" s="119"/>
      <c r="AIT912" s="119"/>
      <c r="AIU912" s="119"/>
      <c r="AIV912" s="119"/>
      <c r="AIW912" s="119"/>
      <c r="AIX912" s="119"/>
      <c r="AIY912" s="119"/>
      <c r="AIZ912" s="119"/>
      <c r="AJA912" s="119"/>
      <c r="AJB912" s="119"/>
      <c r="AJC912" s="119"/>
      <c r="AJD912" s="119"/>
      <c r="AJE912" s="119"/>
      <c r="AJF912" s="119"/>
      <c r="AJG912" s="119"/>
      <c r="AJH912" s="119"/>
      <c r="AJI912" s="119"/>
      <c r="AJJ912" s="119"/>
      <c r="AJK912" s="119"/>
      <c r="AJL912" s="119"/>
      <c r="AJM912" s="119"/>
      <c r="AJN912" s="119"/>
      <c r="AJO912" s="119"/>
      <c r="AJP912" s="119"/>
      <c r="AJQ912" s="119"/>
      <c r="AJR912" s="119"/>
      <c r="AJS912" s="119"/>
      <c r="AJT912" s="119"/>
      <c r="AJU912" s="119"/>
      <c r="AJV912" s="119"/>
      <c r="AJW912" s="119"/>
      <c r="AJX912" s="119"/>
      <c r="AJY912" s="119"/>
      <c r="AJZ912" s="119"/>
      <c r="AKA912" s="119"/>
      <c r="AKB912" s="119"/>
      <c r="AKC912" s="119"/>
      <c r="AKD912" s="119"/>
      <c r="AKE912" s="119"/>
      <c r="AKF912" s="119"/>
      <c r="AKG912" s="119"/>
      <c r="AKH912" s="119"/>
      <c r="AKI912" s="119"/>
      <c r="AKJ912" s="119"/>
      <c r="AKK912" s="119"/>
      <c r="AKL912" s="119"/>
      <c r="AKM912" s="119"/>
      <c r="AKN912" s="119"/>
      <c r="AKO912" s="119"/>
      <c r="AKP912" s="119"/>
      <c r="AKQ912" s="119"/>
      <c r="AKR912" s="119"/>
      <c r="AKS912" s="119"/>
      <c r="AKT912" s="119"/>
      <c r="AKU912" s="119"/>
      <c r="AKV912" s="119"/>
      <c r="AKW912" s="119"/>
      <c r="AKX912" s="119"/>
      <c r="AKY912" s="119"/>
      <c r="AKZ912" s="119"/>
      <c r="ALA912" s="119"/>
      <c r="ALB912" s="119"/>
      <c r="ALC912" s="119"/>
      <c r="ALD912" s="119"/>
      <c r="ALE912" s="119"/>
      <c r="ALF912" s="119"/>
      <c r="ALG912" s="119"/>
      <c r="ALH912" s="119"/>
      <c r="ALI912" s="119"/>
      <c r="ALJ912" s="119"/>
      <c r="ALK912" s="119"/>
      <c r="ALL912" s="119"/>
      <c r="ALM912" s="119"/>
      <c r="ALN912" s="119"/>
      <c r="ALO912" s="119"/>
      <c r="ALP912" s="119"/>
      <c r="ALQ912" s="119"/>
      <c r="ALR912" s="119"/>
      <c r="ALS912" s="119"/>
      <c r="ALT912" s="119"/>
      <c r="ALU912" s="119"/>
      <c r="ALV912" s="119"/>
      <c r="ALW912" s="119"/>
      <c r="ALX912" s="119"/>
      <c r="ALY912" s="119"/>
      <c r="ALZ912" s="119"/>
      <c r="AMA912" s="119"/>
      <c r="AMB912" s="119"/>
      <c r="AMC912" s="119"/>
      <c r="AMD912" s="119"/>
      <c r="AME912" s="119"/>
      <c r="AMF912" s="119"/>
      <c r="AMG912" s="119"/>
    </row>
    <row r="913" customFormat="false" ht="15" hidden="false" customHeight="false" outlineLevel="0" collapsed="false">
      <c r="A913" s="118"/>
      <c r="B913" s="118"/>
      <c r="C913" s="48" t="n">
        <f aca="false">IF(F913=F912,C912,IF(F913=(F912+10),C912,(C912+10)))</f>
        <v>1680</v>
      </c>
      <c r="D913" s="38" t="s">
        <v>373</v>
      </c>
      <c r="E913" s="50" t="n">
        <f aca="false">IF(C912=C913,IF(AND(I913&lt;&gt;"M",I913&lt;&gt;"m-up"),E912+10,E912),10)</f>
        <v>20</v>
      </c>
      <c r="F913" s="39" t="n">
        <f aca="false">O913+(N913*60)+(M913*3600)</f>
        <v>62649</v>
      </c>
      <c r="G913" s="39" t="str">
        <f aca="false">CONCATENATE(J913,K913,L913)</f>
        <v>20171129</v>
      </c>
      <c r="H913" s="39" t="n">
        <v>0</v>
      </c>
      <c r="I913" s="78" t="s">
        <v>21</v>
      </c>
      <c r="J913" s="39" t="n">
        <v>2017</v>
      </c>
      <c r="K913" s="39" t="n">
        <v>11</v>
      </c>
      <c r="L913" s="39" t="n">
        <v>29</v>
      </c>
      <c r="M913" s="39" t="n">
        <v>17</v>
      </c>
      <c r="N913" s="39" t="n">
        <v>24</v>
      </c>
      <c r="O913" s="39" t="n">
        <v>9</v>
      </c>
      <c r="P913" s="39" t="n">
        <v>533</v>
      </c>
      <c r="Q913" s="39" t="n">
        <v>1</v>
      </c>
      <c r="R913" s="39" t="s">
        <v>1</v>
      </c>
      <c r="S913" s="39" t="s">
        <v>2</v>
      </c>
      <c r="WH913" s="119"/>
      <c r="WI913" s="119"/>
      <c r="WJ913" s="119"/>
      <c r="WK913" s="119"/>
      <c r="WL913" s="119"/>
      <c r="WM913" s="119"/>
      <c r="WN913" s="119"/>
      <c r="WO913" s="119"/>
      <c r="WP913" s="119"/>
      <c r="WQ913" s="119"/>
      <c r="WR913" s="119"/>
      <c r="WS913" s="119"/>
      <c r="WT913" s="119"/>
      <c r="WU913" s="119"/>
      <c r="WV913" s="119"/>
      <c r="WW913" s="119"/>
      <c r="WX913" s="119"/>
      <c r="WY913" s="119"/>
      <c r="WZ913" s="119"/>
      <c r="XA913" s="119"/>
      <c r="XB913" s="119"/>
      <c r="XC913" s="119"/>
      <c r="XD913" s="119"/>
      <c r="XE913" s="119"/>
      <c r="XF913" s="119"/>
      <c r="XG913" s="119"/>
      <c r="XH913" s="119"/>
      <c r="XI913" s="119"/>
      <c r="XJ913" s="119"/>
      <c r="XK913" s="119"/>
      <c r="XL913" s="119"/>
      <c r="XM913" s="119"/>
      <c r="XN913" s="119"/>
      <c r="XO913" s="119"/>
      <c r="XP913" s="119"/>
      <c r="XQ913" s="119"/>
      <c r="XR913" s="119"/>
      <c r="XS913" s="119"/>
      <c r="XT913" s="119"/>
      <c r="XU913" s="119"/>
      <c r="XV913" s="119"/>
      <c r="XW913" s="119"/>
      <c r="XX913" s="119"/>
      <c r="XY913" s="119"/>
      <c r="XZ913" s="119"/>
      <c r="YA913" s="119"/>
      <c r="YB913" s="119"/>
      <c r="YC913" s="119"/>
      <c r="YD913" s="119"/>
      <c r="YE913" s="119"/>
      <c r="YF913" s="119"/>
      <c r="YG913" s="119"/>
      <c r="YH913" s="119"/>
      <c r="YI913" s="119"/>
      <c r="YJ913" s="119"/>
      <c r="YK913" s="119"/>
      <c r="YL913" s="119"/>
      <c r="YM913" s="119"/>
      <c r="YN913" s="119"/>
      <c r="YO913" s="119"/>
      <c r="YP913" s="119"/>
      <c r="YQ913" s="119"/>
      <c r="YR913" s="119"/>
      <c r="YS913" s="119"/>
      <c r="YT913" s="119"/>
      <c r="YU913" s="119"/>
      <c r="YV913" s="119"/>
      <c r="YW913" s="119"/>
      <c r="YX913" s="119"/>
      <c r="YY913" s="119"/>
      <c r="YZ913" s="119"/>
      <c r="ZA913" s="119"/>
      <c r="ZB913" s="119"/>
      <c r="ZC913" s="119"/>
      <c r="ZD913" s="119"/>
      <c r="ZE913" s="119"/>
      <c r="ZF913" s="119"/>
      <c r="ZG913" s="119"/>
      <c r="ZH913" s="119"/>
      <c r="ZI913" s="119"/>
      <c r="ZJ913" s="119"/>
      <c r="ZK913" s="119"/>
      <c r="ZL913" s="119"/>
      <c r="ZM913" s="119"/>
      <c r="ZN913" s="119"/>
      <c r="ZO913" s="119"/>
      <c r="ZP913" s="119"/>
      <c r="ZQ913" s="119"/>
      <c r="ZR913" s="119"/>
      <c r="ZS913" s="119"/>
      <c r="ZT913" s="119"/>
      <c r="ZU913" s="119"/>
      <c r="ZV913" s="119"/>
      <c r="ZW913" s="119"/>
      <c r="ZX913" s="119"/>
      <c r="ZY913" s="119"/>
      <c r="ZZ913" s="119"/>
      <c r="AAA913" s="119"/>
      <c r="AAB913" s="119"/>
      <c r="AAC913" s="119"/>
      <c r="AAD913" s="119"/>
      <c r="AAE913" s="119"/>
      <c r="AAF913" s="119"/>
      <c r="AAG913" s="119"/>
      <c r="AAH913" s="119"/>
      <c r="AAI913" s="119"/>
      <c r="AAJ913" s="119"/>
      <c r="AAK913" s="119"/>
      <c r="AAL913" s="119"/>
      <c r="AAM913" s="119"/>
      <c r="AAN913" s="119"/>
      <c r="AAO913" s="119"/>
      <c r="AAP913" s="119"/>
      <c r="AAQ913" s="119"/>
      <c r="AAR913" s="119"/>
      <c r="AAS913" s="119"/>
      <c r="AAT913" s="119"/>
      <c r="AAU913" s="119"/>
      <c r="AAV913" s="119"/>
      <c r="AAW913" s="119"/>
      <c r="AAX913" s="119"/>
      <c r="AAY913" s="119"/>
      <c r="AAZ913" s="119"/>
      <c r="ABA913" s="119"/>
      <c r="ABB913" s="119"/>
      <c r="ABC913" s="119"/>
      <c r="ABD913" s="119"/>
      <c r="ABE913" s="119"/>
      <c r="ABF913" s="119"/>
      <c r="ABG913" s="119"/>
      <c r="ABH913" s="119"/>
      <c r="ABI913" s="119"/>
      <c r="ABJ913" s="119"/>
      <c r="ABK913" s="119"/>
      <c r="ABL913" s="119"/>
      <c r="ABM913" s="119"/>
      <c r="ABN913" s="119"/>
      <c r="ABO913" s="119"/>
      <c r="ABP913" s="119"/>
      <c r="ABQ913" s="119"/>
      <c r="ABR913" s="119"/>
      <c r="ABS913" s="119"/>
      <c r="ABT913" s="119"/>
      <c r="ABU913" s="119"/>
      <c r="ABV913" s="119"/>
      <c r="ABW913" s="119"/>
      <c r="ABX913" s="119"/>
      <c r="ABY913" s="119"/>
      <c r="ABZ913" s="119"/>
      <c r="ACA913" s="119"/>
      <c r="ACB913" s="119"/>
      <c r="ACC913" s="119"/>
      <c r="ACD913" s="119"/>
      <c r="ACE913" s="119"/>
      <c r="ACF913" s="119"/>
      <c r="ACG913" s="119"/>
      <c r="ACH913" s="119"/>
      <c r="ACI913" s="119"/>
      <c r="ACJ913" s="119"/>
      <c r="ACK913" s="119"/>
      <c r="ACL913" s="119"/>
      <c r="ACM913" s="119"/>
      <c r="ACN913" s="119"/>
      <c r="ACO913" s="119"/>
      <c r="ACP913" s="119"/>
      <c r="ACQ913" s="119"/>
      <c r="ACR913" s="119"/>
      <c r="ACS913" s="119"/>
      <c r="ACT913" s="119"/>
      <c r="ACU913" s="119"/>
      <c r="ACV913" s="119"/>
      <c r="ACW913" s="119"/>
      <c r="ACX913" s="119"/>
      <c r="ACY913" s="119"/>
      <c r="ACZ913" s="119"/>
      <c r="ADA913" s="119"/>
      <c r="ADB913" s="119"/>
      <c r="ADC913" s="119"/>
      <c r="ADD913" s="119"/>
      <c r="ADE913" s="119"/>
      <c r="ADF913" s="119"/>
      <c r="ADG913" s="119"/>
      <c r="ADH913" s="119"/>
      <c r="ADI913" s="119"/>
      <c r="ADJ913" s="119"/>
      <c r="ADK913" s="119"/>
      <c r="ADL913" s="119"/>
      <c r="ADM913" s="119"/>
      <c r="ADN913" s="119"/>
      <c r="ADO913" s="119"/>
      <c r="ADP913" s="119"/>
      <c r="ADQ913" s="119"/>
      <c r="ADR913" s="119"/>
      <c r="ADS913" s="119"/>
      <c r="ADT913" s="119"/>
      <c r="ADU913" s="119"/>
      <c r="ADV913" s="119"/>
      <c r="ADW913" s="119"/>
      <c r="ADX913" s="119"/>
      <c r="ADY913" s="119"/>
      <c r="ADZ913" s="119"/>
      <c r="AEA913" s="119"/>
      <c r="AEB913" s="119"/>
      <c r="AEC913" s="119"/>
      <c r="AED913" s="119"/>
      <c r="AEE913" s="119"/>
      <c r="AEF913" s="119"/>
      <c r="AEG913" s="119"/>
      <c r="AEH913" s="119"/>
      <c r="AEI913" s="119"/>
      <c r="AEJ913" s="119"/>
      <c r="AEK913" s="119"/>
      <c r="AEL913" s="119"/>
      <c r="AEM913" s="119"/>
      <c r="AEN913" s="119"/>
      <c r="AEO913" s="119"/>
      <c r="AEP913" s="119"/>
      <c r="AEQ913" s="119"/>
      <c r="AER913" s="119"/>
      <c r="AES913" s="119"/>
      <c r="AET913" s="119"/>
      <c r="AEU913" s="119"/>
      <c r="AEV913" s="119"/>
      <c r="AEW913" s="119"/>
      <c r="AEX913" s="119"/>
      <c r="AEY913" s="119"/>
      <c r="AEZ913" s="119"/>
      <c r="AFA913" s="119"/>
      <c r="AFB913" s="119"/>
      <c r="AFC913" s="119"/>
      <c r="AFD913" s="119"/>
      <c r="AFE913" s="119"/>
      <c r="AFF913" s="119"/>
      <c r="AFG913" s="119"/>
      <c r="AFH913" s="119"/>
      <c r="AFI913" s="119"/>
      <c r="AFJ913" s="119"/>
      <c r="AFK913" s="119"/>
      <c r="AFL913" s="119"/>
      <c r="AFM913" s="119"/>
      <c r="AFN913" s="119"/>
      <c r="AFO913" s="119"/>
      <c r="AFP913" s="119"/>
      <c r="AFQ913" s="119"/>
      <c r="AFR913" s="119"/>
      <c r="AFS913" s="119"/>
      <c r="AFT913" s="119"/>
      <c r="AFU913" s="119"/>
      <c r="AFV913" s="119"/>
      <c r="AFW913" s="119"/>
      <c r="AFX913" s="119"/>
      <c r="AFY913" s="119"/>
      <c r="AFZ913" s="119"/>
      <c r="AGA913" s="119"/>
      <c r="AGB913" s="119"/>
      <c r="AGC913" s="119"/>
      <c r="AGD913" s="119"/>
      <c r="AGE913" s="119"/>
      <c r="AGF913" s="119"/>
      <c r="AGG913" s="119"/>
      <c r="AGH913" s="119"/>
      <c r="AGI913" s="119"/>
      <c r="AGJ913" s="119"/>
      <c r="AGK913" s="119"/>
      <c r="AGL913" s="119"/>
      <c r="AGM913" s="119"/>
      <c r="AGN913" s="119"/>
      <c r="AGO913" s="119"/>
      <c r="AGP913" s="119"/>
      <c r="AGQ913" s="119"/>
      <c r="AGR913" s="119"/>
      <c r="AGS913" s="119"/>
      <c r="AGT913" s="119"/>
      <c r="AGU913" s="119"/>
      <c r="AGV913" s="119"/>
      <c r="AGW913" s="119"/>
      <c r="AGX913" s="119"/>
      <c r="AGY913" s="119"/>
      <c r="AGZ913" s="119"/>
      <c r="AHA913" s="119"/>
      <c r="AHB913" s="119"/>
      <c r="AHC913" s="119"/>
      <c r="AHD913" s="119"/>
      <c r="AHE913" s="119"/>
      <c r="AHF913" s="119"/>
      <c r="AHG913" s="119"/>
      <c r="AHH913" s="119"/>
      <c r="AHI913" s="119"/>
      <c r="AHJ913" s="119"/>
      <c r="AHK913" s="119"/>
      <c r="AHL913" s="119"/>
      <c r="AHM913" s="119"/>
      <c r="AHN913" s="119"/>
      <c r="AHO913" s="119"/>
      <c r="AHP913" s="119"/>
      <c r="AHQ913" s="119"/>
      <c r="AHR913" s="119"/>
      <c r="AHS913" s="119"/>
      <c r="AHT913" s="119"/>
      <c r="AHU913" s="119"/>
      <c r="AHV913" s="119"/>
      <c r="AHW913" s="119"/>
      <c r="AHX913" s="119"/>
      <c r="AHY913" s="119"/>
      <c r="AHZ913" s="119"/>
      <c r="AIA913" s="119"/>
      <c r="AIB913" s="119"/>
      <c r="AIC913" s="119"/>
      <c r="AID913" s="119"/>
      <c r="AIE913" s="119"/>
      <c r="AIF913" s="119"/>
      <c r="AIG913" s="119"/>
      <c r="AIH913" s="119"/>
      <c r="AII913" s="119"/>
      <c r="AIJ913" s="119"/>
      <c r="AIK913" s="119"/>
      <c r="AIL913" s="119"/>
      <c r="AIM913" s="119"/>
      <c r="AIN913" s="119"/>
      <c r="AIO913" s="119"/>
      <c r="AIP913" s="119"/>
      <c r="AIQ913" s="119"/>
      <c r="AIR913" s="119"/>
      <c r="AIS913" s="119"/>
      <c r="AIT913" s="119"/>
      <c r="AIU913" s="119"/>
      <c r="AIV913" s="119"/>
      <c r="AIW913" s="119"/>
      <c r="AIX913" s="119"/>
      <c r="AIY913" s="119"/>
      <c r="AIZ913" s="119"/>
      <c r="AJA913" s="119"/>
      <c r="AJB913" s="119"/>
      <c r="AJC913" s="119"/>
      <c r="AJD913" s="119"/>
      <c r="AJE913" s="119"/>
      <c r="AJF913" s="119"/>
      <c r="AJG913" s="119"/>
      <c r="AJH913" s="119"/>
      <c r="AJI913" s="119"/>
      <c r="AJJ913" s="119"/>
      <c r="AJK913" s="119"/>
      <c r="AJL913" s="119"/>
      <c r="AJM913" s="119"/>
      <c r="AJN913" s="119"/>
      <c r="AJO913" s="119"/>
      <c r="AJP913" s="119"/>
      <c r="AJQ913" s="119"/>
      <c r="AJR913" s="119"/>
      <c r="AJS913" s="119"/>
      <c r="AJT913" s="119"/>
      <c r="AJU913" s="119"/>
      <c r="AJV913" s="119"/>
      <c r="AJW913" s="119"/>
      <c r="AJX913" s="119"/>
      <c r="AJY913" s="119"/>
      <c r="AJZ913" s="119"/>
      <c r="AKA913" s="119"/>
      <c r="AKB913" s="119"/>
      <c r="AKC913" s="119"/>
      <c r="AKD913" s="119"/>
      <c r="AKE913" s="119"/>
      <c r="AKF913" s="119"/>
      <c r="AKG913" s="119"/>
      <c r="AKH913" s="119"/>
      <c r="AKI913" s="119"/>
      <c r="AKJ913" s="119"/>
      <c r="AKK913" s="119"/>
      <c r="AKL913" s="119"/>
      <c r="AKM913" s="119"/>
      <c r="AKN913" s="119"/>
      <c r="AKO913" s="119"/>
      <c r="AKP913" s="119"/>
      <c r="AKQ913" s="119"/>
      <c r="AKR913" s="119"/>
      <c r="AKS913" s="119"/>
      <c r="AKT913" s="119"/>
      <c r="AKU913" s="119"/>
      <c r="AKV913" s="119"/>
      <c r="AKW913" s="119"/>
      <c r="AKX913" s="119"/>
      <c r="AKY913" s="119"/>
      <c r="AKZ913" s="119"/>
      <c r="ALA913" s="119"/>
      <c r="ALB913" s="119"/>
      <c r="ALC913" s="119"/>
      <c r="ALD913" s="119"/>
      <c r="ALE913" s="119"/>
      <c r="ALF913" s="119"/>
      <c r="ALG913" s="119"/>
      <c r="ALH913" s="119"/>
      <c r="ALI913" s="119"/>
      <c r="ALJ913" s="119"/>
      <c r="ALK913" s="119"/>
      <c r="ALL913" s="119"/>
      <c r="ALM913" s="119"/>
      <c r="ALN913" s="119"/>
      <c r="ALO913" s="119"/>
      <c r="ALP913" s="119"/>
      <c r="ALQ913" s="119"/>
      <c r="ALR913" s="119"/>
      <c r="ALS913" s="119"/>
      <c r="ALT913" s="119"/>
      <c r="ALU913" s="119"/>
      <c r="ALV913" s="119"/>
      <c r="ALW913" s="119"/>
      <c r="ALX913" s="119"/>
      <c r="ALY913" s="119"/>
      <c r="ALZ913" s="119"/>
      <c r="AMA913" s="119"/>
      <c r="AMB913" s="119"/>
      <c r="AMC913" s="119"/>
      <c r="AMD913" s="119"/>
      <c r="AME913" s="119"/>
      <c r="AMF913" s="119"/>
      <c r="AMG913" s="119"/>
    </row>
    <row r="914" customFormat="false" ht="15" hidden="false" customHeight="false" outlineLevel="0" collapsed="false">
      <c r="A914" s="118"/>
      <c r="B914" s="118"/>
      <c r="C914" s="48" t="n">
        <f aca="false">IF(F914=F913,C913,IF(F914=(F913+10),C913,(C913+10)))</f>
        <v>1680</v>
      </c>
      <c r="D914" s="38" t="s">
        <v>373</v>
      </c>
      <c r="E914" s="50" t="n">
        <f aca="false">IF(C913=C914,IF(AND(I914&lt;&gt;"M",I914&lt;&gt;"m-up"),E913+10,E913),10)</f>
        <v>20</v>
      </c>
      <c r="F914" s="39" t="n">
        <f aca="false">O914+(N914*60)+(M914*3600)</f>
        <v>62649</v>
      </c>
      <c r="G914" s="39" t="str">
        <f aca="false">CONCATENATE(J914,K914,L914)</f>
        <v>20171129</v>
      </c>
      <c r="H914" s="39" t="n">
        <v>0</v>
      </c>
      <c r="I914" s="78" t="s">
        <v>21</v>
      </c>
      <c r="J914" s="39" t="n">
        <v>2017</v>
      </c>
      <c r="K914" s="39" t="n">
        <v>11</v>
      </c>
      <c r="L914" s="39" t="n">
        <v>29</v>
      </c>
      <c r="M914" s="39" t="n">
        <v>17</v>
      </c>
      <c r="N914" s="39" t="n">
        <v>24</v>
      </c>
      <c r="O914" s="39" t="n">
        <v>9</v>
      </c>
      <c r="P914" s="39" t="n">
        <v>538</v>
      </c>
      <c r="Q914" s="39" t="n">
        <v>2</v>
      </c>
      <c r="R914" s="39" t="s">
        <v>1</v>
      </c>
      <c r="S914" s="39" t="s">
        <v>2</v>
      </c>
      <c r="WH914" s="119"/>
      <c r="WI914" s="119"/>
      <c r="WJ914" s="119"/>
      <c r="WK914" s="119"/>
      <c r="WL914" s="119"/>
      <c r="WM914" s="119"/>
      <c r="WN914" s="119"/>
      <c r="WO914" s="119"/>
      <c r="WP914" s="119"/>
      <c r="WQ914" s="119"/>
      <c r="WR914" s="119"/>
      <c r="WS914" s="119"/>
      <c r="WT914" s="119"/>
      <c r="WU914" s="119"/>
      <c r="WV914" s="119"/>
      <c r="WW914" s="119"/>
      <c r="WX914" s="119"/>
      <c r="WY914" s="119"/>
      <c r="WZ914" s="119"/>
      <c r="XA914" s="119"/>
      <c r="XB914" s="119"/>
      <c r="XC914" s="119"/>
      <c r="XD914" s="119"/>
      <c r="XE914" s="119"/>
      <c r="XF914" s="119"/>
      <c r="XG914" s="119"/>
      <c r="XH914" s="119"/>
      <c r="XI914" s="119"/>
      <c r="XJ914" s="119"/>
      <c r="XK914" s="119"/>
      <c r="XL914" s="119"/>
      <c r="XM914" s="119"/>
      <c r="XN914" s="119"/>
      <c r="XO914" s="119"/>
      <c r="XP914" s="119"/>
      <c r="XQ914" s="119"/>
      <c r="XR914" s="119"/>
      <c r="XS914" s="119"/>
      <c r="XT914" s="119"/>
      <c r="XU914" s="119"/>
      <c r="XV914" s="119"/>
      <c r="XW914" s="119"/>
      <c r="XX914" s="119"/>
      <c r="XY914" s="119"/>
      <c r="XZ914" s="119"/>
      <c r="YA914" s="119"/>
      <c r="YB914" s="119"/>
      <c r="YC914" s="119"/>
      <c r="YD914" s="119"/>
      <c r="YE914" s="119"/>
      <c r="YF914" s="119"/>
      <c r="YG914" s="119"/>
      <c r="YH914" s="119"/>
      <c r="YI914" s="119"/>
      <c r="YJ914" s="119"/>
      <c r="YK914" s="119"/>
      <c r="YL914" s="119"/>
      <c r="YM914" s="119"/>
      <c r="YN914" s="119"/>
      <c r="YO914" s="119"/>
      <c r="YP914" s="119"/>
      <c r="YQ914" s="119"/>
      <c r="YR914" s="119"/>
      <c r="YS914" s="119"/>
      <c r="YT914" s="119"/>
      <c r="YU914" s="119"/>
      <c r="YV914" s="119"/>
      <c r="YW914" s="119"/>
      <c r="YX914" s="119"/>
      <c r="YY914" s="119"/>
      <c r="YZ914" s="119"/>
      <c r="ZA914" s="119"/>
      <c r="ZB914" s="119"/>
      <c r="ZC914" s="119"/>
      <c r="ZD914" s="119"/>
      <c r="ZE914" s="119"/>
      <c r="ZF914" s="119"/>
      <c r="ZG914" s="119"/>
      <c r="ZH914" s="119"/>
      <c r="ZI914" s="119"/>
      <c r="ZJ914" s="119"/>
      <c r="ZK914" s="119"/>
      <c r="ZL914" s="119"/>
      <c r="ZM914" s="119"/>
      <c r="ZN914" s="119"/>
      <c r="ZO914" s="119"/>
      <c r="ZP914" s="119"/>
      <c r="ZQ914" s="119"/>
      <c r="ZR914" s="119"/>
      <c r="ZS914" s="119"/>
      <c r="ZT914" s="119"/>
      <c r="ZU914" s="119"/>
      <c r="ZV914" s="119"/>
      <c r="ZW914" s="119"/>
      <c r="ZX914" s="119"/>
      <c r="ZY914" s="119"/>
      <c r="ZZ914" s="119"/>
      <c r="AAA914" s="119"/>
      <c r="AAB914" s="119"/>
      <c r="AAC914" s="119"/>
      <c r="AAD914" s="119"/>
      <c r="AAE914" s="119"/>
      <c r="AAF914" s="119"/>
      <c r="AAG914" s="119"/>
      <c r="AAH914" s="119"/>
      <c r="AAI914" s="119"/>
      <c r="AAJ914" s="119"/>
      <c r="AAK914" s="119"/>
      <c r="AAL914" s="119"/>
      <c r="AAM914" s="119"/>
      <c r="AAN914" s="119"/>
      <c r="AAO914" s="119"/>
      <c r="AAP914" s="119"/>
      <c r="AAQ914" s="119"/>
      <c r="AAR914" s="119"/>
      <c r="AAS914" s="119"/>
      <c r="AAT914" s="119"/>
      <c r="AAU914" s="119"/>
      <c r="AAV914" s="119"/>
      <c r="AAW914" s="119"/>
      <c r="AAX914" s="119"/>
      <c r="AAY914" s="119"/>
      <c r="AAZ914" s="119"/>
      <c r="ABA914" s="119"/>
      <c r="ABB914" s="119"/>
      <c r="ABC914" s="119"/>
      <c r="ABD914" s="119"/>
      <c r="ABE914" s="119"/>
      <c r="ABF914" s="119"/>
      <c r="ABG914" s="119"/>
      <c r="ABH914" s="119"/>
      <c r="ABI914" s="119"/>
      <c r="ABJ914" s="119"/>
      <c r="ABK914" s="119"/>
      <c r="ABL914" s="119"/>
      <c r="ABM914" s="119"/>
      <c r="ABN914" s="119"/>
      <c r="ABO914" s="119"/>
      <c r="ABP914" s="119"/>
      <c r="ABQ914" s="119"/>
      <c r="ABR914" s="119"/>
      <c r="ABS914" s="119"/>
      <c r="ABT914" s="119"/>
      <c r="ABU914" s="119"/>
      <c r="ABV914" s="119"/>
      <c r="ABW914" s="119"/>
      <c r="ABX914" s="119"/>
      <c r="ABY914" s="119"/>
      <c r="ABZ914" s="119"/>
      <c r="ACA914" s="119"/>
      <c r="ACB914" s="119"/>
      <c r="ACC914" s="119"/>
      <c r="ACD914" s="119"/>
      <c r="ACE914" s="119"/>
      <c r="ACF914" s="119"/>
      <c r="ACG914" s="119"/>
      <c r="ACH914" s="119"/>
      <c r="ACI914" s="119"/>
      <c r="ACJ914" s="119"/>
      <c r="ACK914" s="119"/>
      <c r="ACL914" s="119"/>
      <c r="ACM914" s="119"/>
      <c r="ACN914" s="119"/>
      <c r="ACO914" s="119"/>
      <c r="ACP914" s="119"/>
      <c r="ACQ914" s="119"/>
      <c r="ACR914" s="119"/>
      <c r="ACS914" s="119"/>
      <c r="ACT914" s="119"/>
      <c r="ACU914" s="119"/>
      <c r="ACV914" s="119"/>
      <c r="ACW914" s="119"/>
      <c r="ACX914" s="119"/>
      <c r="ACY914" s="119"/>
      <c r="ACZ914" s="119"/>
      <c r="ADA914" s="119"/>
      <c r="ADB914" s="119"/>
      <c r="ADC914" s="119"/>
      <c r="ADD914" s="119"/>
      <c r="ADE914" s="119"/>
      <c r="ADF914" s="119"/>
      <c r="ADG914" s="119"/>
      <c r="ADH914" s="119"/>
      <c r="ADI914" s="119"/>
      <c r="ADJ914" s="119"/>
      <c r="ADK914" s="119"/>
      <c r="ADL914" s="119"/>
      <c r="ADM914" s="119"/>
      <c r="ADN914" s="119"/>
      <c r="ADO914" s="119"/>
      <c r="ADP914" s="119"/>
      <c r="ADQ914" s="119"/>
      <c r="ADR914" s="119"/>
      <c r="ADS914" s="119"/>
      <c r="ADT914" s="119"/>
      <c r="ADU914" s="119"/>
      <c r="ADV914" s="119"/>
      <c r="ADW914" s="119"/>
      <c r="ADX914" s="119"/>
      <c r="ADY914" s="119"/>
      <c r="ADZ914" s="119"/>
      <c r="AEA914" s="119"/>
      <c r="AEB914" s="119"/>
      <c r="AEC914" s="119"/>
      <c r="AED914" s="119"/>
      <c r="AEE914" s="119"/>
      <c r="AEF914" s="119"/>
      <c r="AEG914" s="119"/>
      <c r="AEH914" s="119"/>
      <c r="AEI914" s="119"/>
      <c r="AEJ914" s="119"/>
      <c r="AEK914" s="119"/>
      <c r="AEL914" s="119"/>
      <c r="AEM914" s="119"/>
      <c r="AEN914" s="119"/>
      <c r="AEO914" s="119"/>
      <c r="AEP914" s="119"/>
      <c r="AEQ914" s="119"/>
      <c r="AER914" s="119"/>
      <c r="AES914" s="119"/>
      <c r="AET914" s="119"/>
      <c r="AEU914" s="119"/>
      <c r="AEV914" s="119"/>
      <c r="AEW914" s="119"/>
      <c r="AEX914" s="119"/>
      <c r="AEY914" s="119"/>
      <c r="AEZ914" s="119"/>
      <c r="AFA914" s="119"/>
      <c r="AFB914" s="119"/>
      <c r="AFC914" s="119"/>
      <c r="AFD914" s="119"/>
      <c r="AFE914" s="119"/>
      <c r="AFF914" s="119"/>
      <c r="AFG914" s="119"/>
      <c r="AFH914" s="119"/>
      <c r="AFI914" s="119"/>
      <c r="AFJ914" s="119"/>
      <c r="AFK914" s="119"/>
      <c r="AFL914" s="119"/>
      <c r="AFM914" s="119"/>
      <c r="AFN914" s="119"/>
      <c r="AFO914" s="119"/>
      <c r="AFP914" s="119"/>
      <c r="AFQ914" s="119"/>
      <c r="AFR914" s="119"/>
      <c r="AFS914" s="119"/>
      <c r="AFT914" s="119"/>
      <c r="AFU914" s="119"/>
      <c r="AFV914" s="119"/>
      <c r="AFW914" s="119"/>
      <c r="AFX914" s="119"/>
      <c r="AFY914" s="119"/>
      <c r="AFZ914" s="119"/>
      <c r="AGA914" s="119"/>
      <c r="AGB914" s="119"/>
      <c r="AGC914" s="119"/>
      <c r="AGD914" s="119"/>
      <c r="AGE914" s="119"/>
      <c r="AGF914" s="119"/>
      <c r="AGG914" s="119"/>
      <c r="AGH914" s="119"/>
      <c r="AGI914" s="119"/>
      <c r="AGJ914" s="119"/>
      <c r="AGK914" s="119"/>
      <c r="AGL914" s="119"/>
      <c r="AGM914" s="119"/>
      <c r="AGN914" s="119"/>
      <c r="AGO914" s="119"/>
      <c r="AGP914" s="119"/>
      <c r="AGQ914" s="119"/>
      <c r="AGR914" s="119"/>
      <c r="AGS914" s="119"/>
      <c r="AGT914" s="119"/>
      <c r="AGU914" s="119"/>
      <c r="AGV914" s="119"/>
      <c r="AGW914" s="119"/>
      <c r="AGX914" s="119"/>
      <c r="AGY914" s="119"/>
      <c r="AGZ914" s="119"/>
      <c r="AHA914" s="119"/>
      <c r="AHB914" s="119"/>
      <c r="AHC914" s="119"/>
      <c r="AHD914" s="119"/>
      <c r="AHE914" s="119"/>
      <c r="AHF914" s="119"/>
      <c r="AHG914" s="119"/>
      <c r="AHH914" s="119"/>
      <c r="AHI914" s="119"/>
      <c r="AHJ914" s="119"/>
      <c r="AHK914" s="119"/>
      <c r="AHL914" s="119"/>
      <c r="AHM914" s="119"/>
      <c r="AHN914" s="119"/>
      <c r="AHO914" s="119"/>
      <c r="AHP914" s="119"/>
      <c r="AHQ914" s="119"/>
      <c r="AHR914" s="119"/>
      <c r="AHS914" s="119"/>
      <c r="AHT914" s="119"/>
      <c r="AHU914" s="119"/>
      <c r="AHV914" s="119"/>
      <c r="AHW914" s="119"/>
      <c r="AHX914" s="119"/>
      <c r="AHY914" s="119"/>
      <c r="AHZ914" s="119"/>
      <c r="AIA914" s="119"/>
      <c r="AIB914" s="119"/>
      <c r="AIC914" s="119"/>
      <c r="AID914" s="119"/>
      <c r="AIE914" s="119"/>
      <c r="AIF914" s="119"/>
      <c r="AIG914" s="119"/>
      <c r="AIH914" s="119"/>
      <c r="AII914" s="119"/>
      <c r="AIJ914" s="119"/>
      <c r="AIK914" s="119"/>
      <c r="AIL914" s="119"/>
      <c r="AIM914" s="119"/>
      <c r="AIN914" s="119"/>
      <c r="AIO914" s="119"/>
      <c r="AIP914" s="119"/>
      <c r="AIQ914" s="119"/>
      <c r="AIR914" s="119"/>
      <c r="AIS914" s="119"/>
      <c r="AIT914" s="119"/>
      <c r="AIU914" s="119"/>
      <c r="AIV914" s="119"/>
      <c r="AIW914" s="119"/>
      <c r="AIX914" s="119"/>
      <c r="AIY914" s="119"/>
      <c r="AIZ914" s="119"/>
      <c r="AJA914" s="119"/>
      <c r="AJB914" s="119"/>
      <c r="AJC914" s="119"/>
      <c r="AJD914" s="119"/>
      <c r="AJE914" s="119"/>
      <c r="AJF914" s="119"/>
      <c r="AJG914" s="119"/>
      <c r="AJH914" s="119"/>
      <c r="AJI914" s="119"/>
      <c r="AJJ914" s="119"/>
      <c r="AJK914" s="119"/>
      <c r="AJL914" s="119"/>
      <c r="AJM914" s="119"/>
      <c r="AJN914" s="119"/>
      <c r="AJO914" s="119"/>
      <c r="AJP914" s="119"/>
      <c r="AJQ914" s="119"/>
      <c r="AJR914" s="119"/>
      <c r="AJS914" s="119"/>
      <c r="AJT914" s="119"/>
      <c r="AJU914" s="119"/>
      <c r="AJV914" s="119"/>
      <c r="AJW914" s="119"/>
      <c r="AJX914" s="119"/>
      <c r="AJY914" s="119"/>
      <c r="AJZ914" s="119"/>
      <c r="AKA914" s="119"/>
      <c r="AKB914" s="119"/>
      <c r="AKC914" s="119"/>
      <c r="AKD914" s="119"/>
      <c r="AKE914" s="119"/>
      <c r="AKF914" s="119"/>
      <c r="AKG914" s="119"/>
      <c r="AKH914" s="119"/>
      <c r="AKI914" s="119"/>
      <c r="AKJ914" s="119"/>
      <c r="AKK914" s="119"/>
      <c r="AKL914" s="119"/>
      <c r="AKM914" s="119"/>
      <c r="AKN914" s="119"/>
      <c r="AKO914" s="119"/>
      <c r="AKP914" s="119"/>
      <c r="AKQ914" s="119"/>
      <c r="AKR914" s="119"/>
      <c r="AKS914" s="119"/>
      <c r="AKT914" s="119"/>
      <c r="AKU914" s="119"/>
      <c r="AKV914" s="119"/>
      <c r="AKW914" s="119"/>
      <c r="AKX914" s="119"/>
      <c r="AKY914" s="119"/>
      <c r="AKZ914" s="119"/>
      <c r="ALA914" s="119"/>
      <c r="ALB914" s="119"/>
      <c r="ALC914" s="119"/>
      <c r="ALD914" s="119"/>
      <c r="ALE914" s="119"/>
      <c r="ALF914" s="119"/>
      <c r="ALG914" s="119"/>
      <c r="ALH914" s="119"/>
      <c r="ALI914" s="119"/>
      <c r="ALJ914" s="119"/>
      <c r="ALK914" s="119"/>
      <c r="ALL914" s="119"/>
      <c r="ALM914" s="119"/>
      <c r="ALN914" s="119"/>
      <c r="ALO914" s="119"/>
      <c r="ALP914" s="119"/>
      <c r="ALQ914" s="119"/>
      <c r="ALR914" s="119"/>
      <c r="ALS914" s="119"/>
      <c r="ALT914" s="119"/>
      <c r="ALU914" s="119"/>
      <c r="ALV914" s="119"/>
      <c r="ALW914" s="119"/>
      <c r="ALX914" s="119"/>
      <c r="ALY914" s="119"/>
      <c r="ALZ914" s="119"/>
      <c r="AMA914" s="119"/>
      <c r="AMB914" s="119"/>
      <c r="AMC914" s="119"/>
      <c r="AMD914" s="119"/>
      <c r="AME914" s="119"/>
      <c r="AMF914" s="119"/>
      <c r="AMG914" s="119"/>
    </row>
    <row r="915" customFormat="false" ht="15" hidden="false" customHeight="false" outlineLevel="0" collapsed="false">
      <c r="A915" s="118"/>
      <c r="B915" s="118"/>
      <c r="C915" s="48" t="n">
        <f aca="false">IF(F915=F914,C914,IF(F915=(F914+10),C914,(C914+10)))</f>
        <v>1680</v>
      </c>
      <c r="D915" s="38" t="s">
        <v>373</v>
      </c>
      <c r="E915" s="50" t="n">
        <f aca="false">IF(C914=C915,IF(AND(I915&lt;&gt;"M",I915&lt;&gt;"m-up"),E914+10,E914),10)</f>
        <v>20</v>
      </c>
      <c r="F915" s="39" t="n">
        <f aca="false">O915+(N915*60)+(M915*3600)</f>
        <v>62649</v>
      </c>
      <c r="G915" s="39" t="str">
        <f aca="false">CONCATENATE(J915,K915,L915)</f>
        <v>20171129</v>
      </c>
      <c r="H915" s="39" t="n">
        <v>0</v>
      </c>
      <c r="I915" s="78" t="s">
        <v>21</v>
      </c>
      <c r="J915" s="39" t="n">
        <v>2017</v>
      </c>
      <c r="K915" s="39" t="n">
        <v>11</v>
      </c>
      <c r="L915" s="39" t="n">
        <v>29</v>
      </c>
      <c r="M915" s="39" t="n">
        <v>17</v>
      </c>
      <c r="N915" s="39" t="n">
        <v>24</v>
      </c>
      <c r="O915" s="39" t="n">
        <v>9</v>
      </c>
      <c r="P915" s="39" t="n">
        <v>542</v>
      </c>
      <c r="Q915" s="39" t="n">
        <v>2</v>
      </c>
      <c r="R915" s="39" t="s">
        <v>1</v>
      </c>
      <c r="S915" s="39" t="s">
        <v>2</v>
      </c>
      <c r="WH915" s="119"/>
      <c r="WI915" s="119"/>
      <c r="WJ915" s="119"/>
      <c r="WK915" s="119"/>
      <c r="WL915" s="119"/>
      <c r="WM915" s="119"/>
      <c r="WN915" s="119"/>
      <c r="WO915" s="119"/>
      <c r="WP915" s="119"/>
      <c r="WQ915" s="119"/>
      <c r="WR915" s="119"/>
      <c r="WS915" s="119"/>
      <c r="WT915" s="119"/>
      <c r="WU915" s="119"/>
      <c r="WV915" s="119"/>
      <c r="WW915" s="119"/>
      <c r="WX915" s="119"/>
      <c r="WY915" s="119"/>
      <c r="WZ915" s="119"/>
      <c r="XA915" s="119"/>
      <c r="XB915" s="119"/>
      <c r="XC915" s="119"/>
      <c r="XD915" s="119"/>
      <c r="XE915" s="119"/>
      <c r="XF915" s="119"/>
      <c r="XG915" s="119"/>
      <c r="XH915" s="119"/>
      <c r="XI915" s="119"/>
      <c r="XJ915" s="119"/>
      <c r="XK915" s="119"/>
      <c r="XL915" s="119"/>
      <c r="XM915" s="119"/>
      <c r="XN915" s="119"/>
      <c r="XO915" s="119"/>
      <c r="XP915" s="119"/>
      <c r="XQ915" s="119"/>
      <c r="XR915" s="119"/>
      <c r="XS915" s="119"/>
      <c r="XT915" s="119"/>
      <c r="XU915" s="119"/>
      <c r="XV915" s="119"/>
      <c r="XW915" s="119"/>
      <c r="XX915" s="119"/>
      <c r="XY915" s="119"/>
      <c r="XZ915" s="119"/>
      <c r="YA915" s="119"/>
      <c r="YB915" s="119"/>
      <c r="YC915" s="119"/>
      <c r="YD915" s="119"/>
      <c r="YE915" s="119"/>
      <c r="YF915" s="119"/>
      <c r="YG915" s="119"/>
      <c r="YH915" s="119"/>
      <c r="YI915" s="119"/>
      <c r="YJ915" s="119"/>
      <c r="YK915" s="119"/>
      <c r="YL915" s="119"/>
      <c r="YM915" s="119"/>
      <c r="YN915" s="119"/>
      <c r="YO915" s="119"/>
      <c r="YP915" s="119"/>
      <c r="YQ915" s="119"/>
      <c r="YR915" s="119"/>
      <c r="YS915" s="119"/>
      <c r="YT915" s="119"/>
      <c r="YU915" s="119"/>
      <c r="YV915" s="119"/>
      <c r="YW915" s="119"/>
      <c r="YX915" s="119"/>
      <c r="YY915" s="119"/>
      <c r="YZ915" s="119"/>
      <c r="ZA915" s="119"/>
      <c r="ZB915" s="119"/>
      <c r="ZC915" s="119"/>
      <c r="ZD915" s="119"/>
      <c r="ZE915" s="119"/>
      <c r="ZF915" s="119"/>
      <c r="ZG915" s="119"/>
      <c r="ZH915" s="119"/>
      <c r="ZI915" s="119"/>
      <c r="ZJ915" s="119"/>
      <c r="ZK915" s="119"/>
      <c r="ZL915" s="119"/>
      <c r="ZM915" s="119"/>
      <c r="ZN915" s="119"/>
      <c r="ZO915" s="119"/>
      <c r="ZP915" s="119"/>
      <c r="ZQ915" s="119"/>
      <c r="ZR915" s="119"/>
      <c r="ZS915" s="119"/>
      <c r="ZT915" s="119"/>
      <c r="ZU915" s="119"/>
      <c r="ZV915" s="119"/>
      <c r="ZW915" s="119"/>
      <c r="ZX915" s="119"/>
      <c r="ZY915" s="119"/>
      <c r="ZZ915" s="119"/>
      <c r="AAA915" s="119"/>
      <c r="AAB915" s="119"/>
      <c r="AAC915" s="119"/>
      <c r="AAD915" s="119"/>
      <c r="AAE915" s="119"/>
      <c r="AAF915" s="119"/>
      <c r="AAG915" s="119"/>
      <c r="AAH915" s="119"/>
      <c r="AAI915" s="119"/>
      <c r="AAJ915" s="119"/>
      <c r="AAK915" s="119"/>
      <c r="AAL915" s="119"/>
      <c r="AAM915" s="119"/>
      <c r="AAN915" s="119"/>
      <c r="AAO915" s="119"/>
      <c r="AAP915" s="119"/>
      <c r="AAQ915" s="119"/>
      <c r="AAR915" s="119"/>
      <c r="AAS915" s="119"/>
      <c r="AAT915" s="119"/>
      <c r="AAU915" s="119"/>
      <c r="AAV915" s="119"/>
      <c r="AAW915" s="119"/>
      <c r="AAX915" s="119"/>
      <c r="AAY915" s="119"/>
      <c r="AAZ915" s="119"/>
      <c r="ABA915" s="119"/>
      <c r="ABB915" s="119"/>
      <c r="ABC915" s="119"/>
      <c r="ABD915" s="119"/>
      <c r="ABE915" s="119"/>
      <c r="ABF915" s="119"/>
      <c r="ABG915" s="119"/>
      <c r="ABH915" s="119"/>
      <c r="ABI915" s="119"/>
      <c r="ABJ915" s="119"/>
      <c r="ABK915" s="119"/>
      <c r="ABL915" s="119"/>
      <c r="ABM915" s="119"/>
      <c r="ABN915" s="119"/>
      <c r="ABO915" s="119"/>
      <c r="ABP915" s="119"/>
      <c r="ABQ915" s="119"/>
      <c r="ABR915" s="119"/>
      <c r="ABS915" s="119"/>
      <c r="ABT915" s="119"/>
      <c r="ABU915" s="119"/>
      <c r="ABV915" s="119"/>
      <c r="ABW915" s="119"/>
      <c r="ABX915" s="119"/>
      <c r="ABY915" s="119"/>
      <c r="ABZ915" s="119"/>
      <c r="ACA915" s="119"/>
      <c r="ACB915" s="119"/>
      <c r="ACC915" s="119"/>
      <c r="ACD915" s="119"/>
      <c r="ACE915" s="119"/>
      <c r="ACF915" s="119"/>
      <c r="ACG915" s="119"/>
      <c r="ACH915" s="119"/>
      <c r="ACI915" s="119"/>
      <c r="ACJ915" s="119"/>
      <c r="ACK915" s="119"/>
      <c r="ACL915" s="119"/>
      <c r="ACM915" s="119"/>
      <c r="ACN915" s="119"/>
      <c r="ACO915" s="119"/>
      <c r="ACP915" s="119"/>
      <c r="ACQ915" s="119"/>
      <c r="ACR915" s="119"/>
      <c r="ACS915" s="119"/>
      <c r="ACT915" s="119"/>
      <c r="ACU915" s="119"/>
      <c r="ACV915" s="119"/>
      <c r="ACW915" s="119"/>
      <c r="ACX915" s="119"/>
      <c r="ACY915" s="119"/>
      <c r="ACZ915" s="119"/>
      <c r="ADA915" s="119"/>
      <c r="ADB915" s="119"/>
      <c r="ADC915" s="119"/>
      <c r="ADD915" s="119"/>
      <c r="ADE915" s="119"/>
      <c r="ADF915" s="119"/>
      <c r="ADG915" s="119"/>
      <c r="ADH915" s="119"/>
      <c r="ADI915" s="119"/>
      <c r="ADJ915" s="119"/>
      <c r="ADK915" s="119"/>
      <c r="ADL915" s="119"/>
      <c r="ADM915" s="119"/>
      <c r="ADN915" s="119"/>
      <c r="ADO915" s="119"/>
      <c r="ADP915" s="119"/>
      <c r="ADQ915" s="119"/>
      <c r="ADR915" s="119"/>
      <c r="ADS915" s="119"/>
      <c r="ADT915" s="119"/>
      <c r="ADU915" s="119"/>
      <c r="ADV915" s="119"/>
      <c r="ADW915" s="119"/>
      <c r="ADX915" s="119"/>
      <c r="ADY915" s="119"/>
      <c r="ADZ915" s="119"/>
      <c r="AEA915" s="119"/>
      <c r="AEB915" s="119"/>
      <c r="AEC915" s="119"/>
      <c r="AED915" s="119"/>
      <c r="AEE915" s="119"/>
      <c r="AEF915" s="119"/>
      <c r="AEG915" s="119"/>
      <c r="AEH915" s="119"/>
      <c r="AEI915" s="119"/>
      <c r="AEJ915" s="119"/>
      <c r="AEK915" s="119"/>
      <c r="AEL915" s="119"/>
      <c r="AEM915" s="119"/>
      <c r="AEN915" s="119"/>
      <c r="AEO915" s="119"/>
      <c r="AEP915" s="119"/>
      <c r="AEQ915" s="119"/>
      <c r="AER915" s="119"/>
      <c r="AES915" s="119"/>
      <c r="AET915" s="119"/>
      <c r="AEU915" s="119"/>
      <c r="AEV915" s="119"/>
      <c r="AEW915" s="119"/>
      <c r="AEX915" s="119"/>
      <c r="AEY915" s="119"/>
      <c r="AEZ915" s="119"/>
      <c r="AFA915" s="119"/>
      <c r="AFB915" s="119"/>
      <c r="AFC915" s="119"/>
      <c r="AFD915" s="119"/>
      <c r="AFE915" s="119"/>
      <c r="AFF915" s="119"/>
      <c r="AFG915" s="119"/>
      <c r="AFH915" s="119"/>
      <c r="AFI915" s="119"/>
      <c r="AFJ915" s="119"/>
      <c r="AFK915" s="119"/>
      <c r="AFL915" s="119"/>
      <c r="AFM915" s="119"/>
      <c r="AFN915" s="119"/>
      <c r="AFO915" s="119"/>
      <c r="AFP915" s="119"/>
      <c r="AFQ915" s="119"/>
      <c r="AFR915" s="119"/>
      <c r="AFS915" s="119"/>
      <c r="AFT915" s="119"/>
      <c r="AFU915" s="119"/>
      <c r="AFV915" s="119"/>
      <c r="AFW915" s="119"/>
      <c r="AFX915" s="119"/>
      <c r="AFY915" s="119"/>
      <c r="AFZ915" s="119"/>
      <c r="AGA915" s="119"/>
      <c r="AGB915" s="119"/>
      <c r="AGC915" s="119"/>
      <c r="AGD915" s="119"/>
      <c r="AGE915" s="119"/>
      <c r="AGF915" s="119"/>
      <c r="AGG915" s="119"/>
      <c r="AGH915" s="119"/>
      <c r="AGI915" s="119"/>
      <c r="AGJ915" s="119"/>
      <c r="AGK915" s="119"/>
      <c r="AGL915" s="119"/>
      <c r="AGM915" s="119"/>
      <c r="AGN915" s="119"/>
      <c r="AGO915" s="119"/>
      <c r="AGP915" s="119"/>
      <c r="AGQ915" s="119"/>
      <c r="AGR915" s="119"/>
      <c r="AGS915" s="119"/>
      <c r="AGT915" s="119"/>
      <c r="AGU915" s="119"/>
      <c r="AGV915" s="119"/>
      <c r="AGW915" s="119"/>
      <c r="AGX915" s="119"/>
      <c r="AGY915" s="119"/>
      <c r="AGZ915" s="119"/>
      <c r="AHA915" s="119"/>
      <c r="AHB915" s="119"/>
      <c r="AHC915" s="119"/>
      <c r="AHD915" s="119"/>
      <c r="AHE915" s="119"/>
      <c r="AHF915" s="119"/>
      <c r="AHG915" s="119"/>
      <c r="AHH915" s="119"/>
      <c r="AHI915" s="119"/>
      <c r="AHJ915" s="119"/>
      <c r="AHK915" s="119"/>
      <c r="AHL915" s="119"/>
      <c r="AHM915" s="119"/>
      <c r="AHN915" s="119"/>
      <c r="AHO915" s="119"/>
      <c r="AHP915" s="119"/>
      <c r="AHQ915" s="119"/>
      <c r="AHR915" s="119"/>
      <c r="AHS915" s="119"/>
      <c r="AHT915" s="119"/>
      <c r="AHU915" s="119"/>
      <c r="AHV915" s="119"/>
      <c r="AHW915" s="119"/>
      <c r="AHX915" s="119"/>
      <c r="AHY915" s="119"/>
      <c r="AHZ915" s="119"/>
      <c r="AIA915" s="119"/>
      <c r="AIB915" s="119"/>
      <c r="AIC915" s="119"/>
      <c r="AID915" s="119"/>
      <c r="AIE915" s="119"/>
      <c r="AIF915" s="119"/>
      <c r="AIG915" s="119"/>
      <c r="AIH915" s="119"/>
      <c r="AII915" s="119"/>
      <c r="AIJ915" s="119"/>
      <c r="AIK915" s="119"/>
      <c r="AIL915" s="119"/>
      <c r="AIM915" s="119"/>
      <c r="AIN915" s="119"/>
      <c r="AIO915" s="119"/>
      <c r="AIP915" s="119"/>
      <c r="AIQ915" s="119"/>
      <c r="AIR915" s="119"/>
      <c r="AIS915" s="119"/>
      <c r="AIT915" s="119"/>
      <c r="AIU915" s="119"/>
      <c r="AIV915" s="119"/>
      <c r="AIW915" s="119"/>
      <c r="AIX915" s="119"/>
      <c r="AIY915" s="119"/>
      <c r="AIZ915" s="119"/>
      <c r="AJA915" s="119"/>
      <c r="AJB915" s="119"/>
      <c r="AJC915" s="119"/>
      <c r="AJD915" s="119"/>
      <c r="AJE915" s="119"/>
      <c r="AJF915" s="119"/>
      <c r="AJG915" s="119"/>
      <c r="AJH915" s="119"/>
      <c r="AJI915" s="119"/>
      <c r="AJJ915" s="119"/>
      <c r="AJK915" s="119"/>
      <c r="AJL915" s="119"/>
      <c r="AJM915" s="119"/>
      <c r="AJN915" s="119"/>
      <c r="AJO915" s="119"/>
      <c r="AJP915" s="119"/>
      <c r="AJQ915" s="119"/>
      <c r="AJR915" s="119"/>
      <c r="AJS915" s="119"/>
      <c r="AJT915" s="119"/>
      <c r="AJU915" s="119"/>
      <c r="AJV915" s="119"/>
      <c r="AJW915" s="119"/>
      <c r="AJX915" s="119"/>
      <c r="AJY915" s="119"/>
      <c r="AJZ915" s="119"/>
      <c r="AKA915" s="119"/>
      <c r="AKB915" s="119"/>
      <c r="AKC915" s="119"/>
      <c r="AKD915" s="119"/>
      <c r="AKE915" s="119"/>
      <c r="AKF915" s="119"/>
      <c r="AKG915" s="119"/>
      <c r="AKH915" s="119"/>
      <c r="AKI915" s="119"/>
      <c r="AKJ915" s="119"/>
      <c r="AKK915" s="119"/>
      <c r="AKL915" s="119"/>
      <c r="AKM915" s="119"/>
      <c r="AKN915" s="119"/>
      <c r="AKO915" s="119"/>
      <c r="AKP915" s="119"/>
      <c r="AKQ915" s="119"/>
      <c r="AKR915" s="119"/>
      <c r="AKS915" s="119"/>
      <c r="AKT915" s="119"/>
      <c r="AKU915" s="119"/>
      <c r="AKV915" s="119"/>
      <c r="AKW915" s="119"/>
      <c r="AKX915" s="119"/>
      <c r="AKY915" s="119"/>
      <c r="AKZ915" s="119"/>
      <c r="ALA915" s="119"/>
      <c r="ALB915" s="119"/>
      <c r="ALC915" s="119"/>
      <c r="ALD915" s="119"/>
      <c r="ALE915" s="119"/>
      <c r="ALF915" s="119"/>
      <c r="ALG915" s="119"/>
      <c r="ALH915" s="119"/>
      <c r="ALI915" s="119"/>
      <c r="ALJ915" s="119"/>
      <c r="ALK915" s="119"/>
      <c r="ALL915" s="119"/>
      <c r="ALM915" s="119"/>
      <c r="ALN915" s="119"/>
      <c r="ALO915" s="119"/>
      <c r="ALP915" s="119"/>
      <c r="ALQ915" s="119"/>
      <c r="ALR915" s="119"/>
      <c r="ALS915" s="119"/>
      <c r="ALT915" s="119"/>
      <c r="ALU915" s="119"/>
      <c r="ALV915" s="119"/>
      <c r="ALW915" s="119"/>
      <c r="ALX915" s="119"/>
      <c r="ALY915" s="119"/>
      <c r="ALZ915" s="119"/>
      <c r="AMA915" s="119"/>
      <c r="AMB915" s="119"/>
      <c r="AMC915" s="119"/>
      <c r="AMD915" s="119"/>
      <c r="AME915" s="119"/>
      <c r="AMF915" s="119"/>
      <c r="AMG915" s="119"/>
    </row>
    <row r="916" customFormat="false" ht="15" hidden="false" customHeight="false" outlineLevel="0" collapsed="false">
      <c r="A916" s="118"/>
      <c r="B916" s="118"/>
      <c r="C916" s="48" t="n">
        <f aca="false">IF(F916=F915,C915,IF(F916=(F915+10),C915,(C915+10)))</f>
        <v>1680</v>
      </c>
      <c r="D916" s="38" t="s">
        <v>373</v>
      </c>
      <c r="E916" s="50" t="n">
        <f aca="false">IF(C915=C916,IF(AND(I916&lt;&gt;"M",I916&lt;&gt;"m-up"),E915+10,E915),10)</f>
        <v>20</v>
      </c>
      <c r="F916" s="39" t="n">
        <f aca="false">O916+(N916*60)+(M916*3600)</f>
        <v>62649</v>
      </c>
      <c r="G916" s="39" t="str">
        <f aca="false">CONCATENATE(J916,K916,L916)</f>
        <v>20171129</v>
      </c>
      <c r="H916" s="39" t="n">
        <v>0</v>
      </c>
      <c r="I916" s="78" t="s">
        <v>21</v>
      </c>
      <c r="J916" s="39" t="n">
        <v>2017</v>
      </c>
      <c r="K916" s="39" t="n">
        <v>11</v>
      </c>
      <c r="L916" s="39" t="n">
        <v>29</v>
      </c>
      <c r="M916" s="39" t="n">
        <v>17</v>
      </c>
      <c r="N916" s="39" t="n">
        <v>24</v>
      </c>
      <c r="O916" s="39" t="n">
        <v>9</v>
      </c>
      <c r="P916" s="39" t="n">
        <v>551</v>
      </c>
      <c r="Q916" s="39" t="n">
        <v>2</v>
      </c>
      <c r="R916" s="39" t="s">
        <v>1</v>
      </c>
      <c r="S916" s="39" t="s">
        <v>2</v>
      </c>
      <c r="WH916" s="119"/>
      <c r="WI916" s="119"/>
      <c r="WJ916" s="119"/>
      <c r="WK916" s="119"/>
      <c r="WL916" s="119"/>
      <c r="WM916" s="119"/>
      <c r="WN916" s="119"/>
      <c r="WO916" s="119"/>
      <c r="WP916" s="119"/>
      <c r="WQ916" s="119"/>
      <c r="WR916" s="119"/>
      <c r="WS916" s="119"/>
      <c r="WT916" s="119"/>
      <c r="WU916" s="119"/>
      <c r="WV916" s="119"/>
      <c r="WW916" s="119"/>
      <c r="WX916" s="119"/>
      <c r="WY916" s="119"/>
      <c r="WZ916" s="119"/>
      <c r="XA916" s="119"/>
      <c r="XB916" s="119"/>
      <c r="XC916" s="119"/>
      <c r="XD916" s="119"/>
      <c r="XE916" s="119"/>
      <c r="XF916" s="119"/>
      <c r="XG916" s="119"/>
      <c r="XH916" s="119"/>
      <c r="XI916" s="119"/>
      <c r="XJ916" s="119"/>
      <c r="XK916" s="119"/>
      <c r="XL916" s="119"/>
      <c r="XM916" s="119"/>
      <c r="XN916" s="119"/>
      <c r="XO916" s="119"/>
      <c r="XP916" s="119"/>
      <c r="XQ916" s="119"/>
      <c r="XR916" s="119"/>
      <c r="XS916" s="119"/>
      <c r="XT916" s="119"/>
      <c r="XU916" s="119"/>
      <c r="XV916" s="119"/>
      <c r="XW916" s="119"/>
      <c r="XX916" s="119"/>
      <c r="XY916" s="119"/>
      <c r="XZ916" s="119"/>
      <c r="YA916" s="119"/>
      <c r="YB916" s="119"/>
      <c r="YC916" s="119"/>
      <c r="YD916" s="119"/>
      <c r="YE916" s="119"/>
      <c r="YF916" s="119"/>
      <c r="YG916" s="119"/>
      <c r="YH916" s="119"/>
      <c r="YI916" s="119"/>
      <c r="YJ916" s="119"/>
      <c r="YK916" s="119"/>
      <c r="YL916" s="119"/>
      <c r="YM916" s="119"/>
      <c r="YN916" s="119"/>
      <c r="YO916" s="119"/>
      <c r="YP916" s="119"/>
      <c r="YQ916" s="119"/>
      <c r="YR916" s="119"/>
      <c r="YS916" s="119"/>
      <c r="YT916" s="119"/>
      <c r="YU916" s="119"/>
      <c r="YV916" s="119"/>
      <c r="YW916" s="119"/>
      <c r="YX916" s="119"/>
      <c r="YY916" s="119"/>
      <c r="YZ916" s="119"/>
      <c r="ZA916" s="119"/>
      <c r="ZB916" s="119"/>
      <c r="ZC916" s="119"/>
      <c r="ZD916" s="119"/>
      <c r="ZE916" s="119"/>
      <c r="ZF916" s="119"/>
      <c r="ZG916" s="119"/>
      <c r="ZH916" s="119"/>
      <c r="ZI916" s="119"/>
      <c r="ZJ916" s="119"/>
      <c r="ZK916" s="119"/>
      <c r="ZL916" s="119"/>
      <c r="ZM916" s="119"/>
      <c r="ZN916" s="119"/>
      <c r="ZO916" s="119"/>
      <c r="ZP916" s="119"/>
      <c r="ZQ916" s="119"/>
      <c r="ZR916" s="119"/>
      <c r="ZS916" s="119"/>
      <c r="ZT916" s="119"/>
      <c r="ZU916" s="119"/>
      <c r="ZV916" s="119"/>
      <c r="ZW916" s="119"/>
      <c r="ZX916" s="119"/>
      <c r="ZY916" s="119"/>
      <c r="ZZ916" s="119"/>
      <c r="AAA916" s="119"/>
      <c r="AAB916" s="119"/>
      <c r="AAC916" s="119"/>
      <c r="AAD916" s="119"/>
      <c r="AAE916" s="119"/>
      <c r="AAF916" s="119"/>
      <c r="AAG916" s="119"/>
      <c r="AAH916" s="119"/>
      <c r="AAI916" s="119"/>
      <c r="AAJ916" s="119"/>
      <c r="AAK916" s="119"/>
      <c r="AAL916" s="119"/>
      <c r="AAM916" s="119"/>
      <c r="AAN916" s="119"/>
      <c r="AAO916" s="119"/>
      <c r="AAP916" s="119"/>
      <c r="AAQ916" s="119"/>
      <c r="AAR916" s="119"/>
      <c r="AAS916" s="119"/>
      <c r="AAT916" s="119"/>
      <c r="AAU916" s="119"/>
      <c r="AAV916" s="119"/>
      <c r="AAW916" s="119"/>
      <c r="AAX916" s="119"/>
      <c r="AAY916" s="119"/>
      <c r="AAZ916" s="119"/>
      <c r="ABA916" s="119"/>
      <c r="ABB916" s="119"/>
      <c r="ABC916" s="119"/>
      <c r="ABD916" s="119"/>
      <c r="ABE916" s="119"/>
      <c r="ABF916" s="119"/>
      <c r="ABG916" s="119"/>
      <c r="ABH916" s="119"/>
      <c r="ABI916" s="119"/>
      <c r="ABJ916" s="119"/>
      <c r="ABK916" s="119"/>
      <c r="ABL916" s="119"/>
      <c r="ABM916" s="119"/>
      <c r="ABN916" s="119"/>
      <c r="ABO916" s="119"/>
      <c r="ABP916" s="119"/>
      <c r="ABQ916" s="119"/>
      <c r="ABR916" s="119"/>
      <c r="ABS916" s="119"/>
      <c r="ABT916" s="119"/>
      <c r="ABU916" s="119"/>
      <c r="ABV916" s="119"/>
      <c r="ABW916" s="119"/>
      <c r="ABX916" s="119"/>
      <c r="ABY916" s="119"/>
      <c r="ABZ916" s="119"/>
      <c r="ACA916" s="119"/>
      <c r="ACB916" s="119"/>
      <c r="ACC916" s="119"/>
      <c r="ACD916" s="119"/>
      <c r="ACE916" s="119"/>
      <c r="ACF916" s="119"/>
      <c r="ACG916" s="119"/>
      <c r="ACH916" s="119"/>
      <c r="ACI916" s="119"/>
      <c r="ACJ916" s="119"/>
      <c r="ACK916" s="119"/>
      <c r="ACL916" s="119"/>
      <c r="ACM916" s="119"/>
      <c r="ACN916" s="119"/>
      <c r="ACO916" s="119"/>
      <c r="ACP916" s="119"/>
      <c r="ACQ916" s="119"/>
      <c r="ACR916" s="119"/>
      <c r="ACS916" s="119"/>
      <c r="ACT916" s="119"/>
      <c r="ACU916" s="119"/>
      <c r="ACV916" s="119"/>
      <c r="ACW916" s="119"/>
      <c r="ACX916" s="119"/>
      <c r="ACY916" s="119"/>
      <c r="ACZ916" s="119"/>
      <c r="ADA916" s="119"/>
      <c r="ADB916" s="119"/>
      <c r="ADC916" s="119"/>
      <c r="ADD916" s="119"/>
      <c r="ADE916" s="119"/>
      <c r="ADF916" s="119"/>
      <c r="ADG916" s="119"/>
      <c r="ADH916" s="119"/>
      <c r="ADI916" s="119"/>
      <c r="ADJ916" s="119"/>
      <c r="ADK916" s="119"/>
      <c r="ADL916" s="119"/>
      <c r="ADM916" s="119"/>
      <c r="ADN916" s="119"/>
      <c r="ADO916" s="119"/>
      <c r="ADP916" s="119"/>
      <c r="ADQ916" s="119"/>
      <c r="ADR916" s="119"/>
      <c r="ADS916" s="119"/>
      <c r="ADT916" s="119"/>
      <c r="ADU916" s="119"/>
      <c r="ADV916" s="119"/>
      <c r="ADW916" s="119"/>
      <c r="ADX916" s="119"/>
      <c r="ADY916" s="119"/>
      <c r="ADZ916" s="119"/>
      <c r="AEA916" s="119"/>
      <c r="AEB916" s="119"/>
      <c r="AEC916" s="119"/>
      <c r="AED916" s="119"/>
      <c r="AEE916" s="119"/>
      <c r="AEF916" s="119"/>
      <c r="AEG916" s="119"/>
      <c r="AEH916" s="119"/>
      <c r="AEI916" s="119"/>
      <c r="AEJ916" s="119"/>
      <c r="AEK916" s="119"/>
      <c r="AEL916" s="119"/>
      <c r="AEM916" s="119"/>
      <c r="AEN916" s="119"/>
      <c r="AEO916" s="119"/>
      <c r="AEP916" s="119"/>
      <c r="AEQ916" s="119"/>
      <c r="AER916" s="119"/>
      <c r="AES916" s="119"/>
      <c r="AET916" s="119"/>
      <c r="AEU916" s="119"/>
      <c r="AEV916" s="119"/>
      <c r="AEW916" s="119"/>
      <c r="AEX916" s="119"/>
      <c r="AEY916" s="119"/>
      <c r="AEZ916" s="119"/>
      <c r="AFA916" s="119"/>
      <c r="AFB916" s="119"/>
      <c r="AFC916" s="119"/>
      <c r="AFD916" s="119"/>
      <c r="AFE916" s="119"/>
      <c r="AFF916" s="119"/>
      <c r="AFG916" s="119"/>
      <c r="AFH916" s="119"/>
      <c r="AFI916" s="119"/>
      <c r="AFJ916" s="119"/>
      <c r="AFK916" s="119"/>
      <c r="AFL916" s="119"/>
      <c r="AFM916" s="119"/>
      <c r="AFN916" s="119"/>
      <c r="AFO916" s="119"/>
      <c r="AFP916" s="119"/>
      <c r="AFQ916" s="119"/>
      <c r="AFR916" s="119"/>
      <c r="AFS916" s="119"/>
      <c r="AFT916" s="119"/>
      <c r="AFU916" s="119"/>
      <c r="AFV916" s="119"/>
      <c r="AFW916" s="119"/>
      <c r="AFX916" s="119"/>
      <c r="AFY916" s="119"/>
      <c r="AFZ916" s="119"/>
      <c r="AGA916" s="119"/>
      <c r="AGB916" s="119"/>
      <c r="AGC916" s="119"/>
      <c r="AGD916" s="119"/>
      <c r="AGE916" s="119"/>
      <c r="AGF916" s="119"/>
      <c r="AGG916" s="119"/>
      <c r="AGH916" s="119"/>
      <c r="AGI916" s="119"/>
      <c r="AGJ916" s="119"/>
      <c r="AGK916" s="119"/>
      <c r="AGL916" s="119"/>
      <c r="AGM916" s="119"/>
      <c r="AGN916" s="119"/>
      <c r="AGO916" s="119"/>
      <c r="AGP916" s="119"/>
      <c r="AGQ916" s="119"/>
      <c r="AGR916" s="119"/>
      <c r="AGS916" s="119"/>
      <c r="AGT916" s="119"/>
      <c r="AGU916" s="119"/>
      <c r="AGV916" s="119"/>
      <c r="AGW916" s="119"/>
      <c r="AGX916" s="119"/>
      <c r="AGY916" s="119"/>
      <c r="AGZ916" s="119"/>
      <c r="AHA916" s="119"/>
      <c r="AHB916" s="119"/>
      <c r="AHC916" s="119"/>
      <c r="AHD916" s="119"/>
      <c r="AHE916" s="119"/>
      <c r="AHF916" s="119"/>
      <c r="AHG916" s="119"/>
      <c r="AHH916" s="119"/>
      <c r="AHI916" s="119"/>
      <c r="AHJ916" s="119"/>
      <c r="AHK916" s="119"/>
      <c r="AHL916" s="119"/>
      <c r="AHM916" s="119"/>
      <c r="AHN916" s="119"/>
      <c r="AHO916" s="119"/>
      <c r="AHP916" s="119"/>
      <c r="AHQ916" s="119"/>
      <c r="AHR916" s="119"/>
      <c r="AHS916" s="119"/>
      <c r="AHT916" s="119"/>
      <c r="AHU916" s="119"/>
      <c r="AHV916" s="119"/>
      <c r="AHW916" s="119"/>
      <c r="AHX916" s="119"/>
      <c r="AHY916" s="119"/>
      <c r="AHZ916" s="119"/>
      <c r="AIA916" s="119"/>
      <c r="AIB916" s="119"/>
      <c r="AIC916" s="119"/>
      <c r="AID916" s="119"/>
      <c r="AIE916" s="119"/>
      <c r="AIF916" s="119"/>
      <c r="AIG916" s="119"/>
      <c r="AIH916" s="119"/>
      <c r="AII916" s="119"/>
      <c r="AIJ916" s="119"/>
      <c r="AIK916" s="119"/>
      <c r="AIL916" s="119"/>
      <c r="AIM916" s="119"/>
      <c r="AIN916" s="119"/>
      <c r="AIO916" s="119"/>
      <c r="AIP916" s="119"/>
      <c r="AIQ916" s="119"/>
      <c r="AIR916" s="119"/>
      <c r="AIS916" s="119"/>
      <c r="AIT916" s="119"/>
      <c r="AIU916" s="119"/>
      <c r="AIV916" s="119"/>
      <c r="AIW916" s="119"/>
      <c r="AIX916" s="119"/>
      <c r="AIY916" s="119"/>
      <c r="AIZ916" s="119"/>
      <c r="AJA916" s="119"/>
      <c r="AJB916" s="119"/>
      <c r="AJC916" s="119"/>
      <c r="AJD916" s="119"/>
      <c r="AJE916" s="119"/>
      <c r="AJF916" s="119"/>
      <c r="AJG916" s="119"/>
      <c r="AJH916" s="119"/>
      <c r="AJI916" s="119"/>
      <c r="AJJ916" s="119"/>
      <c r="AJK916" s="119"/>
      <c r="AJL916" s="119"/>
      <c r="AJM916" s="119"/>
      <c r="AJN916" s="119"/>
      <c r="AJO916" s="119"/>
      <c r="AJP916" s="119"/>
      <c r="AJQ916" s="119"/>
      <c r="AJR916" s="119"/>
      <c r="AJS916" s="119"/>
      <c r="AJT916" s="119"/>
      <c r="AJU916" s="119"/>
      <c r="AJV916" s="119"/>
      <c r="AJW916" s="119"/>
      <c r="AJX916" s="119"/>
      <c r="AJY916" s="119"/>
      <c r="AJZ916" s="119"/>
      <c r="AKA916" s="119"/>
      <c r="AKB916" s="119"/>
      <c r="AKC916" s="119"/>
      <c r="AKD916" s="119"/>
      <c r="AKE916" s="119"/>
      <c r="AKF916" s="119"/>
      <c r="AKG916" s="119"/>
      <c r="AKH916" s="119"/>
      <c r="AKI916" s="119"/>
      <c r="AKJ916" s="119"/>
      <c r="AKK916" s="119"/>
      <c r="AKL916" s="119"/>
      <c r="AKM916" s="119"/>
      <c r="AKN916" s="119"/>
      <c r="AKO916" s="119"/>
      <c r="AKP916" s="119"/>
      <c r="AKQ916" s="119"/>
      <c r="AKR916" s="119"/>
      <c r="AKS916" s="119"/>
      <c r="AKT916" s="119"/>
      <c r="AKU916" s="119"/>
      <c r="AKV916" s="119"/>
      <c r="AKW916" s="119"/>
      <c r="AKX916" s="119"/>
      <c r="AKY916" s="119"/>
      <c r="AKZ916" s="119"/>
      <c r="ALA916" s="119"/>
      <c r="ALB916" s="119"/>
      <c r="ALC916" s="119"/>
      <c r="ALD916" s="119"/>
      <c r="ALE916" s="119"/>
      <c r="ALF916" s="119"/>
      <c r="ALG916" s="119"/>
      <c r="ALH916" s="119"/>
      <c r="ALI916" s="119"/>
      <c r="ALJ916" s="119"/>
      <c r="ALK916" s="119"/>
      <c r="ALL916" s="119"/>
      <c r="ALM916" s="119"/>
      <c r="ALN916" s="119"/>
      <c r="ALO916" s="119"/>
      <c r="ALP916" s="119"/>
      <c r="ALQ916" s="119"/>
      <c r="ALR916" s="119"/>
      <c r="ALS916" s="119"/>
      <c r="ALT916" s="119"/>
      <c r="ALU916" s="119"/>
      <c r="ALV916" s="119"/>
      <c r="ALW916" s="119"/>
      <c r="ALX916" s="119"/>
      <c r="ALY916" s="119"/>
      <c r="ALZ916" s="119"/>
      <c r="AMA916" s="119"/>
      <c r="AMB916" s="119"/>
      <c r="AMC916" s="119"/>
      <c r="AMD916" s="119"/>
      <c r="AME916" s="119"/>
      <c r="AMF916" s="119"/>
      <c r="AMG916" s="119"/>
    </row>
    <row r="917" customFormat="false" ht="15" hidden="false" customHeight="false" outlineLevel="0" collapsed="false">
      <c r="A917" s="118"/>
      <c r="B917" s="118"/>
      <c r="C917" s="48" t="n">
        <f aca="false">IF(F917=F916,C916,IF(F917=(F916+10),C916,(C916+10)))</f>
        <v>1680</v>
      </c>
      <c r="D917" s="38" t="s">
        <v>373</v>
      </c>
      <c r="E917" s="50" t="n">
        <f aca="false">IF(C916=C917,IF(AND(I917&lt;&gt;"M",I917&lt;&gt;"m-up"),E916+10,E916),10)</f>
        <v>20</v>
      </c>
      <c r="F917" s="39" t="n">
        <f aca="false">O917+(N917*60)+(M917*3600)</f>
        <v>62649</v>
      </c>
      <c r="G917" s="39" t="str">
        <f aca="false">CONCATENATE(J917,K917,L917)</f>
        <v>20171129</v>
      </c>
      <c r="H917" s="39" t="n">
        <v>0</v>
      </c>
      <c r="I917" s="78" t="s">
        <v>21</v>
      </c>
      <c r="J917" s="39" t="n">
        <v>2017</v>
      </c>
      <c r="K917" s="39" t="n">
        <v>11</v>
      </c>
      <c r="L917" s="39" t="n">
        <v>29</v>
      </c>
      <c r="M917" s="39" t="n">
        <v>17</v>
      </c>
      <c r="N917" s="39" t="n">
        <v>24</v>
      </c>
      <c r="O917" s="39" t="n">
        <v>9</v>
      </c>
      <c r="P917" s="39" t="n">
        <v>554</v>
      </c>
      <c r="Q917" s="39" t="n">
        <v>1</v>
      </c>
      <c r="R917" s="39" t="s">
        <v>1</v>
      </c>
      <c r="S917" s="39" t="s">
        <v>2</v>
      </c>
      <c r="WH917" s="119"/>
      <c r="WI917" s="119"/>
      <c r="WJ917" s="119"/>
      <c r="WK917" s="119"/>
      <c r="WL917" s="119"/>
      <c r="WM917" s="119"/>
      <c r="WN917" s="119"/>
      <c r="WO917" s="119"/>
      <c r="WP917" s="119"/>
      <c r="WQ917" s="119"/>
      <c r="WR917" s="119"/>
      <c r="WS917" s="119"/>
      <c r="WT917" s="119"/>
      <c r="WU917" s="119"/>
      <c r="WV917" s="119"/>
      <c r="WW917" s="119"/>
      <c r="WX917" s="119"/>
      <c r="WY917" s="119"/>
      <c r="WZ917" s="119"/>
      <c r="XA917" s="119"/>
      <c r="XB917" s="119"/>
      <c r="XC917" s="119"/>
      <c r="XD917" s="119"/>
      <c r="XE917" s="119"/>
      <c r="XF917" s="119"/>
      <c r="XG917" s="119"/>
      <c r="XH917" s="119"/>
      <c r="XI917" s="119"/>
      <c r="XJ917" s="119"/>
      <c r="XK917" s="119"/>
      <c r="XL917" s="119"/>
      <c r="XM917" s="119"/>
      <c r="XN917" s="119"/>
      <c r="XO917" s="119"/>
      <c r="XP917" s="119"/>
      <c r="XQ917" s="119"/>
      <c r="XR917" s="119"/>
      <c r="XS917" s="119"/>
      <c r="XT917" s="119"/>
      <c r="XU917" s="119"/>
      <c r="XV917" s="119"/>
      <c r="XW917" s="119"/>
      <c r="XX917" s="119"/>
      <c r="XY917" s="119"/>
      <c r="XZ917" s="119"/>
      <c r="YA917" s="119"/>
      <c r="YB917" s="119"/>
      <c r="YC917" s="119"/>
      <c r="YD917" s="119"/>
      <c r="YE917" s="119"/>
      <c r="YF917" s="119"/>
      <c r="YG917" s="119"/>
      <c r="YH917" s="119"/>
      <c r="YI917" s="119"/>
      <c r="YJ917" s="119"/>
      <c r="YK917" s="119"/>
      <c r="YL917" s="119"/>
      <c r="YM917" s="119"/>
      <c r="YN917" s="119"/>
      <c r="YO917" s="119"/>
      <c r="YP917" s="119"/>
      <c r="YQ917" s="119"/>
      <c r="YR917" s="119"/>
      <c r="YS917" s="119"/>
      <c r="YT917" s="119"/>
      <c r="YU917" s="119"/>
      <c r="YV917" s="119"/>
      <c r="YW917" s="119"/>
      <c r="YX917" s="119"/>
      <c r="YY917" s="119"/>
      <c r="YZ917" s="119"/>
      <c r="ZA917" s="119"/>
      <c r="ZB917" s="119"/>
      <c r="ZC917" s="119"/>
      <c r="ZD917" s="119"/>
      <c r="ZE917" s="119"/>
      <c r="ZF917" s="119"/>
      <c r="ZG917" s="119"/>
      <c r="ZH917" s="119"/>
      <c r="ZI917" s="119"/>
      <c r="ZJ917" s="119"/>
      <c r="ZK917" s="119"/>
      <c r="ZL917" s="119"/>
      <c r="ZM917" s="119"/>
      <c r="ZN917" s="119"/>
      <c r="ZO917" s="119"/>
      <c r="ZP917" s="119"/>
      <c r="ZQ917" s="119"/>
      <c r="ZR917" s="119"/>
      <c r="ZS917" s="119"/>
      <c r="ZT917" s="119"/>
      <c r="ZU917" s="119"/>
      <c r="ZV917" s="119"/>
      <c r="ZW917" s="119"/>
      <c r="ZX917" s="119"/>
      <c r="ZY917" s="119"/>
      <c r="ZZ917" s="119"/>
      <c r="AAA917" s="119"/>
      <c r="AAB917" s="119"/>
      <c r="AAC917" s="119"/>
      <c r="AAD917" s="119"/>
      <c r="AAE917" s="119"/>
      <c r="AAF917" s="119"/>
      <c r="AAG917" s="119"/>
      <c r="AAH917" s="119"/>
      <c r="AAI917" s="119"/>
      <c r="AAJ917" s="119"/>
      <c r="AAK917" s="119"/>
      <c r="AAL917" s="119"/>
      <c r="AAM917" s="119"/>
      <c r="AAN917" s="119"/>
      <c r="AAO917" s="119"/>
      <c r="AAP917" s="119"/>
      <c r="AAQ917" s="119"/>
      <c r="AAR917" s="119"/>
      <c r="AAS917" s="119"/>
      <c r="AAT917" s="119"/>
      <c r="AAU917" s="119"/>
      <c r="AAV917" s="119"/>
      <c r="AAW917" s="119"/>
      <c r="AAX917" s="119"/>
      <c r="AAY917" s="119"/>
      <c r="AAZ917" s="119"/>
      <c r="ABA917" s="119"/>
      <c r="ABB917" s="119"/>
      <c r="ABC917" s="119"/>
      <c r="ABD917" s="119"/>
      <c r="ABE917" s="119"/>
      <c r="ABF917" s="119"/>
      <c r="ABG917" s="119"/>
      <c r="ABH917" s="119"/>
      <c r="ABI917" s="119"/>
      <c r="ABJ917" s="119"/>
      <c r="ABK917" s="119"/>
      <c r="ABL917" s="119"/>
      <c r="ABM917" s="119"/>
      <c r="ABN917" s="119"/>
      <c r="ABO917" s="119"/>
      <c r="ABP917" s="119"/>
      <c r="ABQ917" s="119"/>
      <c r="ABR917" s="119"/>
      <c r="ABS917" s="119"/>
      <c r="ABT917" s="119"/>
      <c r="ABU917" s="119"/>
      <c r="ABV917" s="119"/>
      <c r="ABW917" s="119"/>
      <c r="ABX917" s="119"/>
      <c r="ABY917" s="119"/>
      <c r="ABZ917" s="119"/>
      <c r="ACA917" s="119"/>
      <c r="ACB917" s="119"/>
      <c r="ACC917" s="119"/>
      <c r="ACD917" s="119"/>
      <c r="ACE917" s="119"/>
      <c r="ACF917" s="119"/>
      <c r="ACG917" s="119"/>
      <c r="ACH917" s="119"/>
      <c r="ACI917" s="119"/>
      <c r="ACJ917" s="119"/>
      <c r="ACK917" s="119"/>
      <c r="ACL917" s="119"/>
      <c r="ACM917" s="119"/>
      <c r="ACN917" s="119"/>
      <c r="ACO917" s="119"/>
      <c r="ACP917" s="119"/>
      <c r="ACQ917" s="119"/>
      <c r="ACR917" s="119"/>
      <c r="ACS917" s="119"/>
      <c r="ACT917" s="119"/>
      <c r="ACU917" s="119"/>
      <c r="ACV917" s="119"/>
      <c r="ACW917" s="119"/>
      <c r="ACX917" s="119"/>
      <c r="ACY917" s="119"/>
      <c r="ACZ917" s="119"/>
      <c r="ADA917" s="119"/>
      <c r="ADB917" s="119"/>
      <c r="ADC917" s="119"/>
      <c r="ADD917" s="119"/>
      <c r="ADE917" s="119"/>
      <c r="ADF917" s="119"/>
      <c r="ADG917" s="119"/>
      <c r="ADH917" s="119"/>
      <c r="ADI917" s="119"/>
      <c r="ADJ917" s="119"/>
      <c r="ADK917" s="119"/>
      <c r="ADL917" s="119"/>
      <c r="ADM917" s="119"/>
      <c r="ADN917" s="119"/>
      <c r="ADO917" s="119"/>
      <c r="ADP917" s="119"/>
      <c r="ADQ917" s="119"/>
      <c r="ADR917" s="119"/>
      <c r="ADS917" s="119"/>
      <c r="ADT917" s="119"/>
      <c r="ADU917" s="119"/>
      <c r="ADV917" s="119"/>
      <c r="ADW917" s="119"/>
      <c r="ADX917" s="119"/>
      <c r="ADY917" s="119"/>
      <c r="ADZ917" s="119"/>
      <c r="AEA917" s="119"/>
      <c r="AEB917" s="119"/>
      <c r="AEC917" s="119"/>
      <c r="AED917" s="119"/>
      <c r="AEE917" s="119"/>
      <c r="AEF917" s="119"/>
      <c r="AEG917" s="119"/>
      <c r="AEH917" s="119"/>
      <c r="AEI917" s="119"/>
      <c r="AEJ917" s="119"/>
      <c r="AEK917" s="119"/>
      <c r="AEL917" s="119"/>
      <c r="AEM917" s="119"/>
      <c r="AEN917" s="119"/>
      <c r="AEO917" s="119"/>
      <c r="AEP917" s="119"/>
      <c r="AEQ917" s="119"/>
      <c r="AER917" s="119"/>
      <c r="AES917" s="119"/>
      <c r="AET917" s="119"/>
      <c r="AEU917" s="119"/>
      <c r="AEV917" s="119"/>
      <c r="AEW917" s="119"/>
      <c r="AEX917" s="119"/>
      <c r="AEY917" s="119"/>
      <c r="AEZ917" s="119"/>
      <c r="AFA917" s="119"/>
      <c r="AFB917" s="119"/>
      <c r="AFC917" s="119"/>
      <c r="AFD917" s="119"/>
      <c r="AFE917" s="119"/>
      <c r="AFF917" s="119"/>
      <c r="AFG917" s="119"/>
      <c r="AFH917" s="119"/>
      <c r="AFI917" s="119"/>
      <c r="AFJ917" s="119"/>
      <c r="AFK917" s="119"/>
      <c r="AFL917" s="119"/>
      <c r="AFM917" s="119"/>
      <c r="AFN917" s="119"/>
      <c r="AFO917" s="119"/>
      <c r="AFP917" s="119"/>
      <c r="AFQ917" s="119"/>
      <c r="AFR917" s="119"/>
      <c r="AFS917" s="119"/>
      <c r="AFT917" s="119"/>
      <c r="AFU917" s="119"/>
      <c r="AFV917" s="119"/>
      <c r="AFW917" s="119"/>
      <c r="AFX917" s="119"/>
      <c r="AFY917" s="119"/>
      <c r="AFZ917" s="119"/>
      <c r="AGA917" s="119"/>
      <c r="AGB917" s="119"/>
      <c r="AGC917" s="119"/>
      <c r="AGD917" s="119"/>
      <c r="AGE917" s="119"/>
      <c r="AGF917" s="119"/>
      <c r="AGG917" s="119"/>
      <c r="AGH917" s="119"/>
      <c r="AGI917" s="119"/>
      <c r="AGJ917" s="119"/>
      <c r="AGK917" s="119"/>
      <c r="AGL917" s="119"/>
      <c r="AGM917" s="119"/>
      <c r="AGN917" s="119"/>
      <c r="AGO917" s="119"/>
      <c r="AGP917" s="119"/>
      <c r="AGQ917" s="119"/>
      <c r="AGR917" s="119"/>
      <c r="AGS917" s="119"/>
      <c r="AGT917" s="119"/>
      <c r="AGU917" s="119"/>
      <c r="AGV917" s="119"/>
      <c r="AGW917" s="119"/>
      <c r="AGX917" s="119"/>
      <c r="AGY917" s="119"/>
      <c r="AGZ917" s="119"/>
      <c r="AHA917" s="119"/>
      <c r="AHB917" s="119"/>
      <c r="AHC917" s="119"/>
      <c r="AHD917" s="119"/>
      <c r="AHE917" s="119"/>
      <c r="AHF917" s="119"/>
      <c r="AHG917" s="119"/>
      <c r="AHH917" s="119"/>
      <c r="AHI917" s="119"/>
      <c r="AHJ917" s="119"/>
      <c r="AHK917" s="119"/>
      <c r="AHL917" s="119"/>
      <c r="AHM917" s="119"/>
      <c r="AHN917" s="119"/>
      <c r="AHO917" s="119"/>
      <c r="AHP917" s="119"/>
      <c r="AHQ917" s="119"/>
      <c r="AHR917" s="119"/>
      <c r="AHS917" s="119"/>
      <c r="AHT917" s="119"/>
      <c r="AHU917" s="119"/>
      <c r="AHV917" s="119"/>
      <c r="AHW917" s="119"/>
      <c r="AHX917" s="119"/>
      <c r="AHY917" s="119"/>
      <c r="AHZ917" s="119"/>
      <c r="AIA917" s="119"/>
      <c r="AIB917" s="119"/>
      <c r="AIC917" s="119"/>
      <c r="AID917" s="119"/>
      <c r="AIE917" s="119"/>
      <c r="AIF917" s="119"/>
      <c r="AIG917" s="119"/>
      <c r="AIH917" s="119"/>
      <c r="AII917" s="119"/>
      <c r="AIJ917" s="119"/>
      <c r="AIK917" s="119"/>
      <c r="AIL917" s="119"/>
      <c r="AIM917" s="119"/>
      <c r="AIN917" s="119"/>
      <c r="AIO917" s="119"/>
      <c r="AIP917" s="119"/>
      <c r="AIQ917" s="119"/>
      <c r="AIR917" s="119"/>
      <c r="AIS917" s="119"/>
      <c r="AIT917" s="119"/>
      <c r="AIU917" s="119"/>
      <c r="AIV917" s="119"/>
      <c r="AIW917" s="119"/>
      <c r="AIX917" s="119"/>
      <c r="AIY917" s="119"/>
      <c r="AIZ917" s="119"/>
      <c r="AJA917" s="119"/>
      <c r="AJB917" s="119"/>
      <c r="AJC917" s="119"/>
      <c r="AJD917" s="119"/>
      <c r="AJE917" s="119"/>
      <c r="AJF917" s="119"/>
      <c r="AJG917" s="119"/>
      <c r="AJH917" s="119"/>
      <c r="AJI917" s="119"/>
      <c r="AJJ917" s="119"/>
      <c r="AJK917" s="119"/>
      <c r="AJL917" s="119"/>
      <c r="AJM917" s="119"/>
      <c r="AJN917" s="119"/>
      <c r="AJO917" s="119"/>
      <c r="AJP917" s="119"/>
      <c r="AJQ917" s="119"/>
      <c r="AJR917" s="119"/>
      <c r="AJS917" s="119"/>
      <c r="AJT917" s="119"/>
      <c r="AJU917" s="119"/>
      <c r="AJV917" s="119"/>
      <c r="AJW917" s="119"/>
      <c r="AJX917" s="119"/>
      <c r="AJY917" s="119"/>
      <c r="AJZ917" s="119"/>
      <c r="AKA917" s="119"/>
      <c r="AKB917" s="119"/>
      <c r="AKC917" s="119"/>
      <c r="AKD917" s="119"/>
      <c r="AKE917" s="119"/>
      <c r="AKF917" s="119"/>
      <c r="AKG917" s="119"/>
      <c r="AKH917" s="119"/>
      <c r="AKI917" s="119"/>
      <c r="AKJ917" s="119"/>
      <c r="AKK917" s="119"/>
      <c r="AKL917" s="119"/>
      <c r="AKM917" s="119"/>
      <c r="AKN917" s="119"/>
      <c r="AKO917" s="119"/>
      <c r="AKP917" s="119"/>
      <c r="AKQ917" s="119"/>
      <c r="AKR917" s="119"/>
      <c r="AKS917" s="119"/>
      <c r="AKT917" s="119"/>
      <c r="AKU917" s="119"/>
      <c r="AKV917" s="119"/>
      <c r="AKW917" s="119"/>
      <c r="AKX917" s="119"/>
      <c r="AKY917" s="119"/>
      <c r="AKZ917" s="119"/>
      <c r="ALA917" s="119"/>
      <c r="ALB917" s="119"/>
      <c r="ALC917" s="119"/>
      <c r="ALD917" s="119"/>
      <c r="ALE917" s="119"/>
      <c r="ALF917" s="119"/>
      <c r="ALG917" s="119"/>
      <c r="ALH917" s="119"/>
      <c r="ALI917" s="119"/>
      <c r="ALJ917" s="119"/>
      <c r="ALK917" s="119"/>
      <c r="ALL917" s="119"/>
      <c r="ALM917" s="119"/>
      <c r="ALN917" s="119"/>
      <c r="ALO917" s="119"/>
      <c r="ALP917" s="119"/>
      <c r="ALQ917" s="119"/>
      <c r="ALR917" s="119"/>
      <c r="ALS917" s="119"/>
      <c r="ALT917" s="119"/>
      <c r="ALU917" s="119"/>
      <c r="ALV917" s="119"/>
      <c r="ALW917" s="119"/>
      <c r="ALX917" s="119"/>
      <c r="ALY917" s="119"/>
      <c r="ALZ917" s="119"/>
      <c r="AMA917" s="119"/>
      <c r="AMB917" s="119"/>
      <c r="AMC917" s="119"/>
      <c r="AMD917" s="119"/>
      <c r="AME917" s="119"/>
      <c r="AMF917" s="119"/>
      <c r="AMG917" s="119"/>
    </row>
    <row r="918" customFormat="false" ht="15" hidden="false" customHeight="false" outlineLevel="0" collapsed="false">
      <c r="A918" s="118"/>
      <c r="B918" s="118"/>
      <c r="C918" s="48" t="n">
        <f aca="false">IF(F918=F917,C917,IF(F918=(F917+10),C917,(C917+10)))</f>
        <v>1680</v>
      </c>
      <c r="D918" s="38" t="s">
        <v>373</v>
      </c>
      <c r="E918" s="50" t="n">
        <f aca="false">IF(C917=C918,IF(AND(I918&lt;&gt;"M",I918&lt;&gt;"m-up"),E917+10,E917),10)</f>
        <v>20</v>
      </c>
      <c r="F918" s="39" t="n">
        <f aca="false">O918+(N918*60)+(M918*3600)</f>
        <v>62649</v>
      </c>
      <c r="G918" s="39" t="str">
        <f aca="false">CONCATENATE(J918,K918,L918)</f>
        <v>20171129</v>
      </c>
      <c r="H918" s="39" t="n">
        <v>0</v>
      </c>
      <c r="I918" s="78" t="s">
        <v>21</v>
      </c>
      <c r="J918" s="39" t="n">
        <v>2017</v>
      </c>
      <c r="K918" s="39" t="n">
        <v>11</v>
      </c>
      <c r="L918" s="39" t="n">
        <v>29</v>
      </c>
      <c r="M918" s="39" t="n">
        <v>17</v>
      </c>
      <c r="N918" s="39" t="n">
        <v>24</v>
      </c>
      <c r="O918" s="39" t="n">
        <v>9</v>
      </c>
      <c r="P918" s="39" t="n">
        <v>560</v>
      </c>
      <c r="Q918" s="39" t="n">
        <v>1</v>
      </c>
      <c r="R918" s="39" t="s">
        <v>1</v>
      </c>
      <c r="S918" s="39" t="s">
        <v>2</v>
      </c>
      <c r="WH918" s="119"/>
      <c r="WI918" s="119"/>
      <c r="WJ918" s="119"/>
      <c r="WK918" s="119"/>
      <c r="WL918" s="119"/>
      <c r="WM918" s="119"/>
      <c r="WN918" s="119"/>
      <c r="WO918" s="119"/>
      <c r="WP918" s="119"/>
      <c r="WQ918" s="119"/>
      <c r="WR918" s="119"/>
      <c r="WS918" s="119"/>
      <c r="WT918" s="119"/>
      <c r="WU918" s="119"/>
      <c r="WV918" s="119"/>
      <c r="WW918" s="119"/>
      <c r="WX918" s="119"/>
      <c r="WY918" s="119"/>
      <c r="WZ918" s="119"/>
      <c r="XA918" s="119"/>
      <c r="XB918" s="119"/>
      <c r="XC918" s="119"/>
      <c r="XD918" s="119"/>
      <c r="XE918" s="119"/>
      <c r="XF918" s="119"/>
      <c r="XG918" s="119"/>
      <c r="XH918" s="119"/>
      <c r="XI918" s="119"/>
      <c r="XJ918" s="119"/>
      <c r="XK918" s="119"/>
      <c r="XL918" s="119"/>
      <c r="XM918" s="119"/>
      <c r="XN918" s="119"/>
      <c r="XO918" s="119"/>
      <c r="XP918" s="119"/>
      <c r="XQ918" s="119"/>
      <c r="XR918" s="119"/>
      <c r="XS918" s="119"/>
      <c r="XT918" s="119"/>
      <c r="XU918" s="119"/>
      <c r="XV918" s="119"/>
      <c r="XW918" s="119"/>
      <c r="XX918" s="119"/>
      <c r="XY918" s="119"/>
      <c r="XZ918" s="119"/>
      <c r="YA918" s="119"/>
      <c r="YB918" s="119"/>
      <c r="YC918" s="119"/>
      <c r="YD918" s="119"/>
      <c r="YE918" s="119"/>
      <c r="YF918" s="119"/>
      <c r="YG918" s="119"/>
      <c r="YH918" s="119"/>
      <c r="YI918" s="119"/>
      <c r="YJ918" s="119"/>
      <c r="YK918" s="119"/>
      <c r="YL918" s="119"/>
      <c r="YM918" s="119"/>
      <c r="YN918" s="119"/>
      <c r="YO918" s="119"/>
      <c r="YP918" s="119"/>
      <c r="YQ918" s="119"/>
      <c r="YR918" s="119"/>
      <c r="YS918" s="119"/>
      <c r="YT918" s="119"/>
      <c r="YU918" s="119"/>
      <c r="YV918" s="119"/>
      <c r="YW918" s="119"/>
      <c r="YX918" s="119"/>
      <c r="YY918" s="119"/>
      <c r="YZ918" s="119"/>
      <c r="ZA918" s="119"/>
      <c r="ZB918" s="119"/>
      <c r="ZC918" s="119"/>
      <c r="ZD918" s="119"/>
      <c r="ZE918" s="119"/>
      <c r="ZF918" s="119"/>
      <c r="ZG918" s="119"/>
      <c r="ZH918" s="119"/>
      <c r="ZI918" s="119"/>
      <c r="ZJ918" s="119"/>
      <c r="ZK918" s="119"/>
      <c r="ZL918" s="119"/>
      <c r="ZM918" s="119"/>
      <c r="ZN918" s="119"/>
      <c r="ZO918" s="119"/>
      <c r="ZP918" s="119"/>
      <c r="ZQ918" s="119"/>
      <c r="ZR918" s="119"/>
      <c r="ZS918" s="119"/>
      <c r="ZT918" s="119"/>
      <c r="ZU918" s="119"/>
      <c r="ZV918" s="119"/>
      <c r="ZW918" s="119"/>
      <c r="ZX918" s="119"/>
      <c r="ZY918" s="119"/>
      <c r="ZZ918" s="119"/>
      <c r="AAA918" s="119"/>
      <c r="AAB918" s="119"/>
      <c r="AAC918" s="119"/>
      <c r="AAD918" s="119"/>
      <c r="AAE918" s="119"/>
      <c r="AAF918" s="119"/>
      <c r="AAG918" s="119"/>
      <c r="AAH918" s="119"/>
      <c r="AAI918" s="119"/>
      <c r="AAJ918" s="119"/>
      <c r="AAK918" s="119"/>
      <c r="AAL918" s="119"/>
      <c r="AAM918" s="119"/>
      <c r="AAN918" s="119"/>
      <c r="AAO918" s="119"/>
      <c r="AAP918" s="119"/>
      <c r="AAQ918" s="119"/>
      <c r="AAR918" s="119"/>
      <c r="AAS918" s="119"/>
      <c r="AAT918" s="119"/>
      <c r="AAU918" s="119"/>
      <c r="AAV918" s="119"/>
      <c r="AAW918" s="119"/>
      <c r="AAX918" s="119"/>
      <c r="AAY918" s="119"/>
      <c r="AAZ918" s="119"/>
      <c r="ABA918" s="119"/>
      <c r="ABB918" s="119"/>
      <c r="ABC918" s="119"/>
      <c r="ABD918" s="119"/>
      <c r="ABE918" s="119"/>
      <c r="ABF918" s="119"/>
      <c r="ABG918" s="119"/>
      <c r="ABH918" s="119"/>
      <c r="ABI918" s="119"/>
      <c r="ABJ918" s="119"/>
      <c r="ABK918" s="119"/>
      <c r="ABL918" s="119"/>
      <c r="ABM918" s="119"/>
      <c r="ABN918" s="119"/>
      <c r="ABO918" s="119"/>
      <c r="ABP918" s="119"/>
      <c r="ABQ918" s="119"/>
      <c r="ABR918" s="119"/>
      <c r="ABS918" s="119"/>
      <c r="ABT918" s="119"/>
      <c r="ABU918" s="119"/>
      <c r="ABV918" s="119"/>
      <c r="ABW918" s="119"/>
      <c r="ABX918" s="119"/>
      <c r="ABY918" s="119"/>
      <c r="ABZ918" s="119"/>
      <c r="ACA918" s="119"/>
      <c r="ACB918" s="119"/>
      <c r="ACC918" s="119"/>
      <c r="ACD918" s="119"/>
      <c r="ACE918" s="119"/>
      <c r="ACF918" s="119"/>
      <c r="ACG918" s="119"/>
      <c r="ACH918" s="119"/>
      <c r="ACI918" s="119"/>
      <c r="ACJ918" s="119"/>
      <c r="ACK918" s="119"/>
      <c r="ACL918" s="119"/>
      <c r="ACM918" s="119"/>
      <c r="ACN918" s="119"/>
      <c r="ACO918" s="119"/>
      <c r="ACP918" s="119"/>
      <c r="ACQ918" s="119"/>
      <c r="ACR918" s="119"/>
      <c r="ACS918" s="119"/>
      <c r="ACT918" s="119"/>
      <c r="ACU918" s="119"/>
      <c r="ACV918" s="119"/>
      <c r="ACW918" s="119"/>
      <c r="ACX918" s="119"/>
      <c r="ACY918" s="119"/>
      <c r="ACZ918" s="119"/>
      <c r="ADA918" s="119"/>
      <c r="ADB918" s="119"/>
      <c r="ADC918" s="119"/>
      <c r="ADD918" s="119"/>
      <c r="ADE918" s="119"/>
      <c r="ADF918" s="119"/>
      <c r="ADG918" s="119"/>
      <c r="ADH918" s="119"/>
      <c r="ADI918" s="119"/>
      <c r="ADJ918" s="119"/>
      <c r="ADK918" s="119"/>
      <c r="ADL918" s="119"/>
      <c r="ADM918" s="119"/>
      <c r="ADN918" s="119"/>
      <c r="ADO918" s="119"/>
      <c r="ADP918" s="119"/>
      <c r="ADQ918" s="119"/>
      <c r="ADR918" s="119"/>
      <c r="ADS918" s="119"/>
      <c r="ADT918" s="119"/>
      <c r="ADU918" s="119"/>
      <c r="ADV918" s="119"/>
      <c r="ADW918" s="119"/>
      <c r="ADX918" s="119"/>
      <c r="ADY918" s="119"/>
      <c r="ADZ918" s="119"/>
      <c r="AEA918" s="119"/>
      <c r="AEB918" s="119"/>
      <c r="AEC918" s="119"/>
      <c r="AED918" s="119"/>
      <c r="AEE918" s="119"/>
      <c r="AEF918" s="119"/>
      <c r="AEG918" s="119"/>
      <c r="AEH918" s="119"/>
      <c r="AEI918" s="119"/>
      <c r="AEJ918" s="119"/>
      <c r="AEK918" s="119"/>
      <c r="AEL918" s="119"/>
      <c r="AEM918" s="119"/>
      <c r="AEN918" s="119"/>
      <c r="AEO918" s="119"/>
      <c r="AEP918" s="119"/>
      <c r="AEQ918" s="119"/>
      <c r="AER918" s="119"/>
      <c r="AES918" s="119"/>
      <c r="AET918" s="119"/>
      <c r="AEU918" s="119"/>
      <c r="AEV918" s="119"/>
      <c r="AEW918" s="119"/>
      <c r="AEX918" s="119"/>
      <c r="AEY918" s="119"/>
      <c r="AEZ918" s="119"/>
      <c r="AFA918" s="119"/>
      <c r="AFB918" s="119"/>
      <c r="AFC918" s="119"/>
      <c r="AFD918" s="119"/>
      <c r="AFE918" s="119"/>
      <c r="AFF918" s="119"/>
      <c r="AFG918" s="119"/>
      <c r="AFH918" s="119"/>
      <c r="AFI918" s="119"/>
      <c r="AFJ918" s="119"/>
      <c r="AFK918" s="119"/>
      <c r="AFL918" s="119"/>
      <c r="AFM918" s="119"/>
      <c r="AFN918" s="119"/>
      <c r="AFO918" s="119"/>
      <c r="AFP918" s="119"/>
      <c r="AFQ918" s="119"/>
      <c r="AFR918" s="119"/>
      <c r="AFS918" s="119"/>
      <c r="AFT918" s="119"/>
      <c r="AFU918" s="119"/>
      <c r="AFV918" s="119"/>
      <c r="AFW918" s="119"/>
      <c r="AFX918" s="119"/>
      <c r="AFY918" s="119"/>
      <c r="AFZ918" s="119"/>
      <c r="AGA918" s="119"/>
      <c r="AGB918" s="119"/>
      <c r="AGC918" s="119"/>
      <c r="AGD918" s="119"/>
      <c r="AGE918" s="119"/>
      <c r="AGF918" s="119"/>
      <c r="AGG918" s="119"/>
      <c r="AGH918" s="119"/>
      <c r="AGI918" s="119"/>
      <c r="AGJ918" s="119"/>
      <c r="AGK918" s="119"/>
      <c r="AGL918" s="119"/>
      <c r="AGM918" s="119"/>
      <c r="AGN918" s="119"/>
      <c r="AGO918" s="119"/>
      <c r="AGP918" s="119"/>
      <c r="AGQ918" s="119"/>
      <c r="AGR918" s="119"/>
      <c r="AGS918" s="119"/>
      <c r="AGT918" s="119"/>
      <c r="AGU918" s="119"/>
      <c r="AGV918" s="119"/>
      <c r="AGW918" s="119"/>
      <c r="AGX918" s="119"/>
      <c r="AGY918" s="119"/>
      <c r="AGZ918" s="119"/>
      <c r="AHA918" s="119"/>
      <c r="AHB918" s="119"/>
      <c r="AHC918" s="119"/>
      <c r="AHD918" s="119"/>
      <c r="AHE918" s="119"/>
      <c r="AHF918" s="119"/>
      <c r="AHG918" s="119"/>
      <c r="AHH918" s="119"/>
      <c r="AHI918" s="119"/>
      <c r="AHJ918" s="119"/>
      <c r="AHK918" s="119"/>
      <c r="AHL918" s="119"/>
      <c r="AHM918" s="119"/>
      <c r="AHN918" s="119"/>
      <c r="AHO918" s="119"/>
      <c r="AHP918" s="119"/>
      <c r="AHQ918" s="119"/>
      <c r="AHR918" s="119"/>
      <c r="AHS918" s="119"/>
      <c r="AHT918" s="119"/>
      <c r="AHU918" s="119"/>
      <c r="AHV918" s="119"/>
      <c r="AHW918" s="119"/>
      <c r="AHX918" s="119"/>
      <c r="AHY918" s="119"/>
      <c r="AHZ918" s="119"/>
      <c r="AIA918" s="119"/>
      <c r="AIB918" s="119"/>
      <c r="AIC918" s="119"/>
      <c r="AID918" s="119"/>
      <c r="AIE918" s="119"/>
      <c r="AIF918" s="119"/>
      <c r="AIG918" s="119"/>
      <c r="AIH918" s="119"/>
      <c r="AII918" s="119"/>
      <c r="AIJ918" s="119"/>
      <c r="AIK918" s="119"/>
      <c r="AIL918" s="119"/>
      <c r="AIM918" s="119"/>
      <c r="AIN918" s="119"/>
      <c r="AIO918" s="119"/>
      <c r="AIP918" s="119"/>
      <c r="AIQ918" s="119"/>
      <c r="AIR918" s="119"/>
      <c r="AIS918" s="119"/>
      <c r="AIT918" s="119"/>
      <c r="AIU918" s="119"/>
      <c r="AIV918" s="119"/>
      <c r="AIW918" s="119"/>
      <c r="AIX918" s="119"/>
      <c r="AIY918" s="119"/>
      <c r="AIZ918" s="119"/>
      <c r="AJA918" s="119"/>
      <c r="AJB918" s="119"/>
      <c r="AJC918" s="119"/>
      <c r="AJD918" s="119"/>
      <c r="AJE918" s="119"/>
      <c r="AJF918" s="119"/>
      <c r="AJG918" s="119"/>
      <c r="AJH918" s="119"/>
      <c r="AJI918" s="119"/>
      <c r="AJJ918" s="119"/>
      <c r="AJK918" s="119"/>
      <c r="AJL918" s="119"/>
      <c r="AJM918" s="119"/>
      <c r="AJN918" s="119"/>
      <c r="AJO918" s="119"/>
      <c r="AJP918" s="119"/>
      <c r="AJQ918" s="119"/>
      <c r="AJR918" s="119"/>
      <c r="AJS918" s="119"/>
      <c r="AJT918" s="119"/>
      <c r="AJU918" s="119"/>
      <c r="AJV918" s="119"/>
      <c r="AJW918" s="119"/>
      <c r="AJX918" s="119"/>
      <c r="AJY918" s="119"/>
      <c r="AJZ918" s="119"/>
      <c r="AKA918" s="119"/>
      <c r="AKB918" s="119"/>
      <c r="AKC918" s="119"/>
      <c r="AKD918" s="119"/>
      <c r="AKE918" s="119"/>
      <c r="AKF918" s="119"/>
      <c r="AKG918" s="119"/>
      <c r="AKH918" s="119"/>
      <c r="AKI918" s="119"/>
      <c r="AKJ918" s="119"/>
      <c r="AKK918" s="119"/>
      <c r="AKL918" s="119"/>
      <c r="AKM918" s="119"/>
      <c r="AKN918" s="119"/>
      <c r="AKO918" s="119"/>
      <c r="AKP918" s="119"/>
      <c r="AKQ918" s="119"/>
      <c r="AKR918" s="119"/>
      <c r="AKS918" s="119"/>
      <c r="AKT918" s="119"/>
      <c r="AKU918" s="119"/>
      <c r="AKV918" s="119"/>
      <c r="AKW918" s="119"/>
      <c r="AKX918" s="119"/>
      <c r="AKY918" s="119"/>
      <c r="AKZ918" s="119"/>
      <c r="ALA918" s="119"/>
      <c r="ALB918" s="119"/>
      <c r="ALC918" s="119"/>
      <c r="ALD918" s="119"/>
      <c r="ALE918" s="119"/>
      <c r="ALF918" s="119"/>
      <c r="ALG918" s="119"/>
      <c r="ALH918" s="119"/>
      <c r="ALI918" s="119"/>
      <c r="ALJ918" s="119"/>
      <c r="ALK918" s="119"/>
      <c r="ALL918" s="119"/>
      <c r="ALM918" s="119"/>
      <c r="ALN918" s="119"/>
      <c r="ALO918" s="119"/>
      <c r="ALP918" s="119"/>
      <c r="ALQ918" s="119"/>
      <c r="ALR918" s="119"/>
      <c r="ALS918" s="119"/>
      <c r="ALT918" s="119"/>
      <c r="ALU918" s="119"/>
      <c r="ALV918" s="119"/>
      <c r="ALW918" s="119"/>
      <c r="ALX918" s="119"/>
      <c r="ALY918" s="119"/>
      <c r="ALZ918" s="119"/>
      <c r="AMA918" s="119"/>
      <c r="AMB918" s="119"/>
      <c r="AMC918" s="119"/>
      <c r="AMD918" s="119"/>
      <c r="AME918" s="119"/>
      <c r="AMF918" s="119"/>
      <c r="AMG918" s="119"/>
    </row>
    <row r="919" customFormat="false" ht="15" hidden="false" customHeight="false" outlineLevel="0" collapsed="false">
      <c r="A919" s="118"/>
      <c r="B919" s="118"/>
      <c r="C919" s="48" t="n">
        <f aca="false">IF(F919=F918,C918,IF(F919=(F918+10),C918,(C918+10)))</f>
        <v>1680</v>
      </c>
      <c r="D919" s="38" t="s">
        <v>373</v>
      </c>
      <c r="E919" s="50" t="n">
        <f aca="false">IF(C918=C919,IF(AND(I919&lt;&gt;"M",I919&lt;&gt;"m-up"),E918+10,E918),10)</f>
        <v>20</v>
      </c>
      <c r="F919" s="39" t="n">
        <f aca="false">O919+(N919*60)+(M919*3600)</f>
        <v>62649</v>
      </c>
      <c r="G919" s="39" t="str">
        <f aca="false">CONCATENATE(J919,K919,L919)</f>
        <v>20171129</v>
      </c>
      <c r="H919" s="39" t="n">
        <v>0</v>
      </c>
      <c r="I919" s="78" t="s">
        <v>21</v>
      </c>
      <c r="J919" s="39" t="n">
        <v>2017</v>
      </c>
      <c r="K919" s="39" t="n">
        <v>11</v>
      </c>
      <c r="L919" s="39" t="n">
        <v>29</v>
      </c>
      <c r="M919" s="39" t="n">
        <v>17</v>
      </c>
      <c r="N919" s="39" t="n">
        <v>24</v>
      </c>
      <c r="O919" s="39" t="n">
        <v>9</v>
      </c>
      <c r="P919" s="39" t="n">
        <v>585</v>
      </c>
      <c r="Q919" s="39" t="n">
        <v>1</v>
      </c>
      <c r="R919" s="39" t="s">
        <v>1</v>
      </c>
      <c r="S919" s="39" t="s">
        <v>2</v>
      </c>
      <c r="WH919" s="119"/>
      <c r="WI919" s="119"/>
      <c r="WJ919" s="119"/>
      <c r="WK919" s="119"/>
      <c r="WL919" s="119"/>
      <c r="WM919" s="119"/>
      <c r="WN919" s="119"/>
      <c r="WO919" s="119"/>
      <c r="WP919" s="119"/>
      <c r="WQ919" s="119"/>
      <c r="WR919" s="119"/>
      <c r="WS919" s="119"/>
      <c r="WT919" s="119"/>
      <c r="WU919" s="119"/>
      <c r="WV919" s="119"/>
      <c r="WW919" s="119"/>
      <c r="WX919" s="119"/>
      <c r="WY919" s="119"/>
      <c r="WZ919" s="119"/>
      <c r="XA919" s="119"/>
      <c r="XB919" s="119"/>
      <c r="XC919" s="119"/>
      <c r="XD919" s="119"/>
      <c r="XE919" s="119"/>
      <c r="XF919" s="119"/>
      <c r="XG919" s="119"/>
      <c r="XH919" s="119"/>
      <c r="XI919" s="119"/>
      <c r="XJ919" s="119"/>
      <c r="XK919" s="119"/>
      <c r="XL919" s="119"/>
      <c r="XM919" s="119"/>
      <c r="XN919" s="119"/>
      <c r="XO919" s="119"/>
      <c r="XP919" s="119"/>
      <c r="XQ919" s="119"/>
      <c r="XR919" s="119"/>
      <c r="XS919" s="119"/>
      <c r="XT919" s="119"/>
      <c r="XU919" s="119"/>
      <c r="XV919" s="119"/>
      <c r="XW919" s="119"/>
      <c r="XX919" s="119"/>
      <c r="XY919" s="119"/>
      <c r="XZ919" s="119"/>
      <c r="YA919" s="119"/>
      <c r="YB919" s="119"/>
      <c r="YC919" s="119"/>
      <c r="YD919" s="119"/>
      <c r="YE919" s="119"/>
      <c r="YF919" s="119"/>
      <c r="YG919" s="119"/>
      <c r="YH919" s="119"/>
      <c r="YI919" s="119"/>
      <c r="YJ919" s="119"/>
      <c r="YK919" s="119"/>
      <c r="YL919" s="119"/>
      <c r="YM919" s="119"/>
      <c r="YN919" s="119"/>
      <c r="YO919" s="119"/>
      <c r="YP919" s="119"/>
      <c r="YQ919" s="119"/>
      <c r="YR919" s="119"/>
      <c r="YS919" s="119"/>
      <c r="YT919" s="119"/>
      <c r="YU919" s="119"/>
      <c r="YV919" s="119"/>
      <c r="YW919" s="119"/>
      <c r="YX919" s="119"/>
      <c r="YY919" s="119"/>
      <c r="YZ919" s="119"/>
      <c r="ZA919" s="119"/>
      <c r="ZB919" s="119"/>
      <c r="ZC919" s="119"/>
      <c r="ZD919" s="119"/>
      <c r="ZE919" s="119"/>
      <c r="ZF919" s="119"/>
      <c r="ZG919" s="119"/>
      <c r="ZH919" s="119"/>
      <c r="ZI919" s="119"/>
      <c r="ZJ919" s="119"/>
      <c r="ZK919" s="119"/>
      <c r="ZL919" s="119"/>
      <c r="ZM919" s="119"/>
      <c r="ZN919" s="119"/>
      <c r="ZO919" s="119"/>
      <c r="ZP919" s="119"/>
      <c r="ZQ919" s="119"/>
      <c r="ZR919" s="119"/>
      <c r="ZS919" s="119"/>
      <c r="ZT919" s="119"/>
      <c r="ZU919" s="119"/>
      <c r="ZV919" s="119"/>
      <c r="ZW919" s="119"/>
      <c r="ZX919" s="119"/>
      <c r="ZY919" s="119"/>
      <c r="ZZ919" s="119"/>
      <c r="AAA919" s="119"/>
      <c r="AAB919" s="119"/>
      <c r="AAC919" s="119"/>
      <c r="AAD919" s="119"/>
      <c r="AAE919" s="119"/>
      <c r="AAF919" s="119"/>
      <c r="AAG919" s="119"/>
      <c r="AAH919" s="119"/>
      <c r="AAI919" s="119"/>
      <c r="AAJ919" s="119"/>
      <c r="AAK919" s="119"/>
      <c r="AAL919" s="119"/>
      <c r="AAM919" s="119"/>
      <c r="AAN919" s="119"/>
      <c r="AAO919" s="119"/>
      <c r="AAP919" s="119"/>
      <c r="AAQ919" s="119"/>
      <c r="AAR919" s="119"/>
      <c r="AAS919" s="119"/>
      <c r="AAT919" s="119"/>
      <c r="AAU919" s="119"/>
      <c r="AAV919" s="119"/>
      <c r="AAW919" s="119"/>
      <c r="AAX919" s="119"/>
      <c r="AAY919" s="119"/>
      <c r="AAZ919" s="119"/>
      <c r="ABA919" s="119"/>
      <c r="ABB919" s="119"/>
      <c r="ABC919" s="119"/>
      <c r="ABD919" s="119"/>
      <c r="ABE919" s="119"/>
      <c r="ABF919" s="119"/>
      <c r="ABG919" s="119"/>
      <c r="ABH919" s="119"/>
      <c r="ABI919" s="119"/>
      <c r="ABJ919" s="119"/>
      <c r="ABK919" s="119"/>
      <c r="ABL919" s="119"/>
      <c r="ABM919" s="119"/>
      <c r="ABN919" s="119"/>
      <c r="ABO919" s="119"/>
      <c r="ABP919" s="119"/>
      <c r="ABQ919" s="119"/>
      <c r="ABR919" s="119"/>
      <c r="ABS919" s="119"/>
      <c r="ABT919" s="119"/>
      <c r="ABU919" s="119"/>
      <c r="ABV919" s="119"/>
      <c r="ABW919" s="119"/>
      <c r="ABX919" s="119"/>
      <c r="ABY919" s="119"/>
      <c r="ABZ919" s="119"/>
      <c r="ACA919" s="119"/>
      <c r="ACB919" s="119"/>
      <c r="ACC919" s="119"/>
      <c r="ACD919" s="119"/>
      <c r="ACE919" s="119"/>
      <c r="ACF919" s="119"/>
      <c r="ACG919" s="119"/>
      <c r="ACH919" s="119"/>
      <c r="ACI919" s="119"/>
      <c r="ACJ919" s="119"/>
      <c r="ACK919" s="119"/>
      <c r="ACL919" s="119"/>
      <c r="ACM919" s="119"/>
      <c r="ACN919" s="119"/>
      <c r="ACO919" s="119"/>
      <c r="ACP919" s="119"/>
      <c r="ACQ919" s="119"/>
      <c r="ACR919" s="119"/>
      <c r="ACS919" s="119"/>
      <c r="ACT919" s="119"/>
      <c r="ACU919" s="119"/>
      <c r="ACV919" s="119"/>
      <c r="ACW919" s="119"/>
      <c r="ACX919" s="119"/>
      <c r="ACY919" s="119"/>
      <c r="ACZ919" s="119"/>
      <c r="ADA919" s="119"/>
      <c r="ADB919" s="119"/>
      <c r="ADC919" s="119"/>
      <c r="ADD919" s="119"/>
      <c r="ADE919" s="119"/>
      <c r="ADF919" s="119"/>
      <c r="ADG919" s="119"/>
      <c r="ADH919" s="119"/>
      <c r="ADI919" s="119"/>
      <c r="ADJ919" s="119"/>
      <c r="ADK919" s="119"/>
      <c r="ADL919" s="119"/>
      <c r="ADM919" s="119"/>
      <c r="ADN919" s="119"/>
      <c r="ADO919" s="119"/>
      <c r="ADP919" s="119"/>
      <c r="ADQ919" s="119"/>
      <c r="ADR919" s="119"/>
      <c r="ADS919" s="119"/>
      <c r="ADT919" s="119"/>
      <c r="ADU919" s="119"/>
      <c r="ADV919" s="119"/>
      <c r="ADW919" s="119"/>
      <c r="ADX919" s="119"/>
      <c r="ADY919" s="119"/>
      <c r="ADZ919" s="119"/>
      <c r="AEA919" s="119"/>
      <c r="AEB919" s="119"/>
      <c r="AEC919" s="119"/>
      <c r="AED919" s="119"/>
      <c r="AEE919" s="119"/>
      <c r="AEF919" s="119"/>
      <c r="AEG919" s="119"/>
      <c r="AEH919" s="119"/>
      <c r="AEI919" s="119"/>
      <c r="AEJ919" s="119"/>
      <c r="AEK919" s="119"/>
      <c r="AEL919" s="119"/>
      <c r="AEM919" s="119"/>
      <c r="AEN919" s="119"/>
      <c r="AEO919" s="119"/>
      <c r="AEP919" s="119"/>
      <c r="AEQ919" s="119"/>
      <c r="AER919" s="119"/>
      <c r="AES919" s="119"/>
      <c r="AET919" s="119"/>
      <c r="AEU919" s="119"/>
      <c r="AEV919" s="119"/>
      <c r="AEW919" s="119"/>
      <c r="AEX919" s="119"/>
      <c r="AEY919" s="119"/>
      <c r="AEZ919" s="119"/>
      <c r="AFA919" s="119"/>
      <c r="AFB919" s="119"/>
      <c r="AFC919" s="119"/>
      <c r="AFD919" s="119"/>
      <c r="AFE919" s="119"/>
      <c r="AFF919" s="119"/>
      <c r="AFG919" s="119"/>
      <c r="AFH919" s="119"/>
      <c r="AFI919" s="119"/>
      <c r="AFJ919" s="119"/>
      <c r="AFK919" s="119"/>
      <c r="AFL919" s="119"/>
      <c r="AFM919" s="119"/>
      <c r="AFN919" s="119"/>
      <c r="AFO919" s="119"/>
      <c r="AFP919" s="119"/>
      <c r="AFQ919" s="119"/>
      <c r="AFR919" s="119"/>
      <c r="AFS919" s="119"/>
      <c r="AFT919" s="119"/>
      <c r="AFU919" s="119"/>
      <c r="AFV919" s="119"/>
      <c r="AFW919" s="119"/>
      <c r="AFX919" s="119"/>
      <c r="AFY919" s="119"/>
      <c r="AFZ919" s="119"/>
      <c r="AGA919" s="119"/>
      <c r="AGB919" s="119"/>
      <c r="AGC919" s="119"/>
      <c r="AGD919" s="119"/>
      <c r="AGE919" s="119"/>
      <c r="AGF919" s="119"/>
      <c r="AGG919" s="119"/>
      <c r="AGH919" s="119"/>
      <c r="AGI919" s="119"/>
      <c r="AGJ919" s="119"/>
      <c r="AGK919" s="119"/>
      <c r="AGL919" s="119"/>
      <c r="AGM919" s="119"/>
      <c r="AGN919" s="119"/>
      <c r="AGO919" s="119"/>
      <c r="AGP919" s="119"/>
      <c r="AGQ919" s="119"/>
      <c r="AGR919" s="119"/>
      <c r="AGS919" s="119"/>
      <c r="AGT919" s="119"/>
      <c r="AGU919" s="119"/>
      <c r="AGV919" s="119"/>
      <c r="AGW919" s="119"/>
      <c r="AGX919" s="119"/>
      <c r="AGY919" s="119"/>
      <c r="AGZ919" s="119"/>
      <c r="AHA919" s="119"/>
      <c r="AHB919" s="119"/>
      <c r="AHC919" s="119"/>
      <c r="AHD919" s="119"/>
      <c r="AHE919" s="119"/>
      <c r="AHF919" s="119"/>
      <c r="AHG919" s="119"/>
      <c r="AHH919" s="119"/>
      <c r="AHI919" s="119"/>
      <c r="AHJ919" s="119"/>
      <c r="AHK919" s="119"/>
      <c r="AHL919" s="119"/>
      <c r="AHM919" s="119"/>
      <c r="AHN919" s="119"/>
      <c r="AHO919" s="119"/>
      <c r="AHP919" s="119"/>
      <c r="AHQ919" s="119"/>
      <c r="AHR919" s="119"/>
      <c r="AHS919" s="119"/>
      <c r="AHT919" s="119"/>
      <c r="AHU919" s="119"/>
      <c r="AHV919" s="119"/>
      <c r="AHW919" s="119"/>
      <c r="AHX919" s="119"/>
      <c r="AHY919" s="119"/>
      <c r="AHZ919" s="119"/>
      <c r="AIA919" s="119"/>
      <c r="AIB919" s="119"/>
      <c r="AIC919" s="119"/>
      <c r="AID919" s="119"/>
      <c r="AIE919" s="119"/>
      <c r="AIF919" s="119"/>
      <c r="AIG919" s="119"/>
      <c r="AIH919" s="119"/>
      <c r="AII919" s="119"/>
      <c r="AIJ919" s="119"/>
      <c r="AIK919" s="119"/>
      <c r="AIL919" s="119"/>
      <c r="AIM919" s="119"/>
      <c r="AIN919" s="119"/>
      <c r="AIO919" s="119"/>
      <c r="AIP919" s="119"/>
      <c r="AIQ919" s="119"/>
      <c r="AIR919" s="119"/>
      <c r="AIS919" s="119"/>
      <c r="AIT919" s="119"/>
      <c r="AIU919" s="119"/>
      <c r="AIV919" s="119"/>
      <c r="AIW919" s="119"/>
      <c r="AIX919" s="119"/>
      <c r="AIY919" s="119"/>
      <c r="AIZ919" s="119"/>
      <c r="AJA919" s="119"/>
      <c r="AJB919" s="119"/>
      <c r="AJC919" s="119"/>
      <c r="AJD919" s="119"/>
      <c r="AJE919" s="119"/>
      <c r="AJF919" s="119"/>
      <c r="AJG919" s="119"/>
      <c r="AJH919" s="119"/>
      <c r="AJI919" s="119"/>
      <c r="AJJ919" s="119"/>
      <c r="AJK919" s="119"/>
      <c r="AJL919" s="119"/>
      <c r="AJM919" s="119"/>
      <c r="AJN919" s="119"/>
      <c r="AJO919" s="119"/>
      <c r="AJP919" s="119"/>
      <c r="AJQ919" s="119"/>
      <c r="AJR919" s="119"/>
      <c r="AJS919" s="119"/>
      <c r="AJT919" s="119"/>
      <c r="AJU919" s="119"/>
      <c r="AJV919" s="119"/>
      <c r="AJW919" s="119"/>
      <c r="AJX919" s="119"/>
      <c r="AJY919" s="119"/>
      <c r="AJZ919" s="119"/>
      <c r="AKA919" s="119"/>
      <c r="AKB919" s="119"/>
      <c r="AKC919" s="119"/>
      <c r="AKD919" s="119"/>
      <c r="AKE919" s="119"/>
      <c r="AKF919" s="119"/>
      <c r="AKG919" s="119"/>
      <c r="AKH919" s="119"/>
      <c r="AKI919" s="119"/>
      <c r="AKJ919" s="119"/>
      <c r="AKK919" s="119"/>
      <c r="AKL919" s="119"/>
      <c r="AKM919" s="119"/>
      <c r="AKN919" s="119"/>
      <c r="AKO919" s="119"/>
      <c r="AKP919" s="119"/>
      <c r="AKQ919" s="119"/>
      <c r="AKR919" s="119"/>
      <c r="AKS919" s="119"/>
      <c r="AKT919" s="119"/>
      <c r="AKU919" s="119"/>
      <c r="AKV919" s="119"/>
      <c r="AKW919" s="119"/>
      <c r="AKX919" s="119"/>
      <c r="AKY919" s="119"/>
      <c r="AKZ919" s="119"/>
      <c r="ALA919" s="119"/>
      <c r="ALB919" s="119"/>
      <c r="ALC919" s="119"/>
      <c r="ALD919" s="119"/>
      <c r="ALE919" s="119"/>
      <c r="ALF919" s="119"/>
      <c r="ALG919" s="119"/>
      <c r="ALH919" s="119"/>
      <c r="ALI919" s="119"/>
      <c r="ALJ919" s="119"/>
      <c r="ALK919" s="119"/>
      <c r="ALL919" s="119"/>
      <c r="ALM919" s="119"/>
      <c r="ALN919" s="119"/>
      <c r="ALO919" s="119"/>
      <c r="ALP919" s="119"/>
      <c r="ALQ919" s="119"/>
      <c r="ALR919" s="119"/>
      <c r="ALS919" s="119"/>
      <c r="ALT919" s="119"/>
      <c r="ALU919" s="119"/>
      <c r="ALV919" s="119"/>
      <c r="ALW919" s="119"/>
      <c r="ALX919" s="119"/>
      <c r="ALY919" s="119"/>
      <c r="ALZ919" s="119"/>
      <c r="AMA919" s="119"/>
      <c r="AMB919" s="119"/>
      <c r="AMC919" s="119"/>
      <c r="AMD919" s="119"/>
      <c r="AME919" s="119"/>
      <c r="AMF919" s="119"/>
      <c r="AMG919" s="119"/>
    </row>
    <row r="920" customFormat="false" ht="15" hidden="false" customHeight="false" outlineLevel="0" collapsed="false">
      <c r="A920" s="120"/>
      <c r="B920" s="120"/>
      <c r="C920" s="48" t="n">
        <f aca="false">IF(F920=F919,C919,IF(F920=(F919+10),C919,(C919+10)))</f>
        <v>1680</v>
      </c>
      <c r="D920" s="38" t="s">
        <v>373</v>
      </c>
      <c r="E920" s="50" t="n">
        <f aca="false">IF(C919=C920,IF(AND(I920&lt;&gt;"M",I920&lt;&gt;"m-up"),E919+10,E919),10)</f>
        <v>30</v>
      </c>
      <c r="F920" s="39" t="n">
        <f aca="false">O920+(N920*60)+(M920*3600)</f>
        <v>62649</v>
      </c>
      <c r="G920" s="39" t="str">
        <f aca="false">CONCATENATE(J920,K920,L920)</f>
        <v>20171129</v>
      </c>
      <c r="H920" s="39" t="n">
        <v>5</v>
      </c>
      <c r="I920" s="78" t="s">
        <v>23</v>
      </c>
      <c r="J920" s="39" t="n">
        <v>2017</v>
      </c>
      <c r="K920" s="39" t="n">
        <v>11</v>
      </c>
      <c r="L920" s="39" t="n">
        <v>29</v>
      </c>
      <c r="M920" s="39" t="n">
        <v>17</v>
      </c>
      <c r="N920" s="39" t="n">
        <v>24</v>
      </c>
      <c r="O920" s="39" t="n">
        <v>9</v>
      </c>
      <c r="P920" s="39" t="n">
        <v>598</v>
      </c>
      <c r="Q920" s="39" t="n">
        <v>2</v>
      </c>
      <c r="R920" s="39" t="s">
        <v>1</v>
      </c>
      <c r="S920" s="39" t="s">
        <v>2</v>
      </c>
      <c r="WH920" s="121"/>
      <c r="WI920" s="121"/>
      <c r="WJ920" s="121"/>
      <c r="WK920" s="121"/>
      <c r="WL920" s="121"/>
      <c r="WM920" s="121"/>
      <c r="WN920" s="121"/>
      <c r="WO920" s="121"/>
      <c r="WP920" s="121"/>
      <c r="WQ920" s="121"/>
      <c r="WR920" s="121"/>
      <c r="WS920" s="121"/>
      <c r="WT920" s="121"/>
      <c r="WU920" s="121"/>
      <c r="WV920" s="121"/>
      <c r="WW920" s="121"/>
      <c r="WX920" s="121"/>
      <c r="WY920" s="121"/>
      <c r="WZ920" s="121"/>
      <c r="XA920" s="121"/>
      <c r="XB920" s="121"/>
      <c r="XC920" s="121"/>
      <c r="XD920" s="121"/>
      <c r="XE920" s="121"/>
      <c r="XF920" s="121"/>
      <c r="XG920" s="121"/>
      <c r="XH920" s="121"/>
      <c r="XI920" s="121"/>
      <c r="XJ920" s="121"/>
      <c r="XK920" s="121"/>
      <c r="XL920" s="121"/>
      <c r="XM920" s="121"/>
      <c r="XN920" s="121"/>
      <c r="XO920" s="121"/>
      <c r="XP920" s="121"/>
      <c r="XQ920" s="121"/>
      <c r="XR920" s="121"/>
      <c r="XS920" s="121"/>
      <c r="XT920" s="121"/>
      <c r="XU920" s="121"/>
      <c r="XV920" s="121"/>
      <c r="XW920" s="121"/>
      <c r="XX920" s="121"/>
      <c r="XY920" s="121"/>
      <c r="XZ920" s="121"/>
      <c r="YA920" s="121"/>
      <c r="YB920" s="121"/>
      <c r="YC920" s="121"/>
      <c r="YD920" s="121"/>
      <c r="YE920" s="121"/>
      <c r="YF920" s="121"/>
      <c r="YG920" s="121"/>
      <c r="YH920" s="121"/>
      <c r="YI920" s="121"/>
      <c r="YJ920" s="121"/>
      <c r="YK920" s="121"/>
      <c r="YL920" s="121"/>
      <c r="YM920" s="121"/>
      <c r="YN920" s="121"/>
      <c r="YO920" s="121"/>
      <c r="YP920" s="121"/>
      <c r="YQ920" s="121"/>
      <c r="YR920" s="121"/>
      <c r="YS920" s="121"/>
      <c r="YT920" s="121"/>
      <c r="YU920" s="121"/>
      <c r="YV920" s="121"/>
      <c r="YW920" s="121"/>
      <c r="YX920" s="121"/>
      <c r="YY920" s="121"/>
      <c r="YZ920" s="121"/>
      <c r="ZA920" s="121"/>
      <c r="ZB920" s="121"/>
      <c r="ZC920" s="121"/>
      <c r="ZD920" s="121"/>
      <c r="ZE920" s="121"/>
      <c r="ZF920" s="121"/>
      <c r="ZG920" s="121"/>
      <c r="ZH920" s="121"/>
      <c r="ZI920" s="121"/>
      <c r="ZJ920" s="121"/>
      <c r="ZK920" s="121"/>
      <c r="ZL920" s="121"/>
      <c r="ZM920" s="121"/>
      <c r="ZN920" s="121"/>
      <c r="ZO920" s="121"/>
      <c r="ZP920" s="121"/>
      <c r="ZQ920" s="121"/>
      <c r="ZR920" s="121"/>
      <c r="ZS920" s="121"/>
      <c r="ZT920" s="121"/>
      <c r="ZU920" s="121"/>
      <c r="ZV920" s="121"/>
      <c r="ZW920" s="121"/>
      <c r="ZX920" s="121"/>
      <c r="ZY920" s="121"/>
      <c r="ZZ920" s="121"/>
      <c r="AAA920" s="121"/>
      <c r="AAB920" s="121"/>
      <c r="AAC920" s="121"/>
      <c r="AAD920" s="121"/>
      <c r="AAE920" s="121"/>
      <c r="AAF920" s="121"/>
      <c r="AAG920" s="121"/>
      <c r="AAH920" s="121"/>
      <c r="AAI920" s="121"/>
      <c r="AAJ920" s="121"/>
      <c r="AAK920" s="121"/>
      <c r="AAL920" s="121"/>
      <c r="AAM920" s="121"/>
      <c r="AAN920" s="121"/>
      <c r="AAO920" s="121"/>
      <c r="AAP920" s="121"/>
      <c r="AAQ920" s="121"/>
      <c r="AAR920" s="121"/>
      <c r="AAS920" s="121"/>
      <c r="AAT920" s="121"/>
      <c r="AAU920" s="121"/>
      <c r="AAV920" s="121"/>
      <c r="AAW920" s="121"/>
      <c r="AAX920" s="121"/>
      <c r="AAY920" s="121"/>
      <c r="AAZ920" s="121"/>
      <c r="ABA920" s="121"/>
      <c r="ABB920" s="121"/>
      <c r="ABC920" s="121"/>
      <c r="ABD920" s="121"/>
      <c r="ABE920" s="121"/>
      <c r="ABF920" s="121"/>
      <c r="ABG920" s="121"/>
      <c r="ABH920" s="121"/>
      <c r="ABI920" s="121"/>
      <c r="ABJ920" s="121"/>
      <c r="ABK920" s="121"/>
      <c r="ABL920" s="121"/>
      <c r="ABM920" s="121"/>
      <c r="ABN920" s="121"/>
      <c r="ABO920" s="121"/>
      <c r="ABP920" s="121"/>
      <c r="ABQ920" s="121"/>
      <c r="ABR920" s="121"/>
      <c r="ABS920" s="121"/>
      <c r="ABT920" s="121"/>
      <c r="ABU920" s="121"/>
      <c r="ABV920" s="121"/>
      <c r="ABW920" s="121"/>
      <c r="ABX920" s="121"/>
      <c r="ABY920" s="121"/>
      <c r="ABZ920" s="121"/>
      <c r="ACA920" s="121"/>
      <c r="ACB920" s="121"/>
      <c r="ACC920" s="121"/>
      <c r="ACD920" s="121"/>
      <c r="ACE920" s="121"/>
      <c r="ACF920" s="121"/>
      <c r="ACG920" s="121"/>
      <c r="ACH920" s="121"/>
      <c r="ACI920" s="121"/>
      <c r="ACJ920" s="121"/>
      <c r="ACK920" s="121"/>
      <c r="ACL920" s="121"/>
      <c r="ACM920" s="121"/>
      <c r="ACN920" s="121"/>
      <c r="ACO920" s="121"/>
      <c r="ACP920" s="121"/>
      <c r="ACQ920" s="121"/>
      <c r="ACR920" s="121"/>
      <c r="ACS920" s="121"/>
      <c r="ACT920" s="121"/>
      <c r="ACU920" s="121"/>
      <c r="ACV920" s="121"/>
      <c r="ACW920" s="121"/>
      <c r="ACX920" s="121"/>
      <c r="ACY920" s="121"/>
      <c r="ACZ920" s="121"/>
      <c r="ADA920" s="121"/>
      <c r="ADB920" s="121"/>
      <c r="ADC920" s="121"/>
      <c r="ADD920" s="121"/>
      <c r="ADE920" s="121"/>
      <c r="ADF920" s="121"/>
      <c r="ADG920" s="121"/>
      <c r="ADH920" s="121"/>
      <c r="ADI920" s="121"/>
      <c r="ADJ920" s="121"/>
      <c r="ADK920" s="121"/>
      <c r="ADL920" s="121"/>
      <c r="ADM920" s="121"/>
      <c r="ADN920" s="121"/>
      <c r="ADO920" s="121"/>
      <c r="ADP920" s="121"/>
      <c r="ADQ920" s="121"/>
      <c r="ADR920" s="121"/>
      <c r="ADS920" s="121"/>
      <c r="ADT920" s="121"/>
      <c r="ADU920" s="121"/>
      <c r="ADV920" s="121"/>
      <c r="ADW920" s="121"/>
      <c r="ADX920" s="121"/>
      <c r="ADY920" s="121"/>
      <c r="ADZ920" s="121"/>
      <c r="AEA920" s="121"/>
      <c r="AEB920" s="121"/>
      <c r="AEC920" s="121"/>
      <c r="AED920" s="121"/>
      <c r="AEE920" s="121"/>
      <c r="AEF920" s="121"/>
      <c r="AEG920" s="121"/>
      <c r="AEH920" s="121"/>
      <c r="AEI920" s="121"/>
      <c r="AEJ920" s="121"/>
      <c r="AEK920" s="121"/>
      <c r="AEL920" s="121"/>
      <c r="AEM920" s="121"/>
      <c r="AEN920" s="121"/>
      <c r="AEO920" s="121"/>
      <c r="AEP920" s="121"/>
      <c r="AEQ920" s="121"/>
      <c r="AER920" s="121"/>
      <c r="AES920" s="121"/>
      <c r="AET920" s="121"/>
      <c r="AEU920" s="121"/>
      <c r="AEV920" s="121"/>
      <c r="AEW920" s="121"/>
      <c r="AEX920" s="121"/>
      <c r="AEY920" s="121"/>
      <c r="AEZ920" s="121"/>
      <c r="AFA920" s="121"/>
      <c r="AFB920" s="121"/>
      <c r="AFC920" s="121"/>
      <c r="AFD920" s="121"/>
      <c r="AFE920" s="121"/>
      <c r="AFF920" s="121"/>
      <c r="AFG920" s="121"/>
      <c r="AFH920" s="121"/>
      <c r="AFI920" s="121"/>
      <c r="AFJ920" s="121"/>
      <c r="AFK920" s="121"/>
      <c r="AFL920" s="121"/>
      <c r="AFM920" s="121"/>
      <c r="AFN920" s="121"/>
      <c r="AFO920" s="121"/>
      <c r="AFP920" s="121"/>
      <c r="AFQ920" s="121"/>
      <c r="AFR920" s="121"/>
      <c r="AFS920" s="121"/>
      <c r="AFT920" s="121"/>
      <c r="AFU920" s="121"/>
      <c r="AFV920" s="121"/>
      <c r="AFW920" s="121"/>
      <c r="AFX920" s="121"/>
      <c r="AFY920" s="121"/>
      <c r="AFZ920" s="121"/>
      <c r="AGA920" s="121"/>
      <c r="AGB920" s="121"/>
      <c r="AGC920" s="121"/>
      <c r="AGD920" s="121"/>
      <c r="AGE920" s="121"/>
      <c r="AGF920" s="121"/>
      <c r="AGG920" s="121"/>
      <c r="AGH920" s="121"/>
      <c r="AGI920" s="121"/>
      <c r="AGJ920" s="121"/>
      <c r="AGK920" s="121"/>
      <c r="AGL920" s="121"/>
      <c r="AGM920" s="121"/>
      <c r="AGN920" s="121"/>
      <c r="AGO920" s="121"/>
      <c r="AGP920" s="121"/>
      <c r="AGQ920" s="121"/>
      <c r="AGR920" s="121"/>
      <c r="AGS920" s="121"/>
      <c r="AGT920" s="121"/>
      <c r="AGU920" s="121"/>
      <c r="AGV920" s="121"/>
      <c r="AGW920" s="121"/>
      <c r="AGX920" s="121"/>
      <c r="AGY920" s="121"/>
      <c r="AGZ920" s="121"/>
      <c r="AHA920" s="121"/>
      <c r="AHB920" s="121"/>
      <c r="AHC920" s="121"/>
      <c r="AHD920" s="121"/>
      <c r="AHE920" s="121"/>
      <c r="AHF920" s="121"/>
      <c r="AHG920" s="121"/>
      <c r="AHH920" s="121"/>
      <c r="AHI920" s="121"/>
      <c r="AHJ920" s="121"/>
      <c r="AHK920" s="121"/>
      <c r="AHL920" s="121"/>
      <c r="AHM920" s="121"/>
      <c r="AHN920" s="121"/>
      <c r="AHO920" s="121"/>
      <c r="AHP920" s="121"/>
      <c r="AHQ920" s="121"/>
      <c r="AHR920" s="121"/>
      <c r="AHS920" s="121"/>
      <c r="AHT920" s="121"/>
      <c r="AHU920" s="121"/>
      <c r="AHV920" s="121"/>
      <c r="AHW920" s="121"/>
      <c r="AHX920" s="121"/>
      <c r="AHY920" s="121"/>
      <c r="AHZ920" s="121"/>
      <c r="AIA920" s="121"/>
      <c r="AIB920" s="121"/>
      <c r="AIC920" s="121"/>
      <c r="AID920" s="121"/>
      <c r="AIE920" s="121"/>
      <c r="AIF920" s="121"/>
      <c r="AIG920" s="121"/>
      <c r="AIH920" s="121"/>
      <c r="AII920" s="121"/>
      <c r="AIJ920" s="121"/>
      <c r="AIK920" s="121"/>
      <c r="AIL920" s="121"/>
      <c r="AIM920" s="121"/>
      <c r="AIN920" s="121"/>
      <c r="AIO920" s="121"/>
      <c r="AIP920" s="121"/>
      <c r="AIQ920" s="121"/>
      <c r="AIR920" s="121"/>
      <c r="AIS920" s="121"/>
      <c r="AIT920" s="121"/>
      <c r="AIU920" s="121"/>
      <c r="AIV920" s="121"/>
      <c r="AIW920" s="121"/>
      <c r="AIX920" s="121"/>
      <c r="AIY920" s="121"/>
      <c r="AIZ920" s="121"/>
      <c r="AJA920" s="121"/>
      <c r="AJB920" s="121"/>
      <c r="AJC920" s="121"/>
      <c r="AJD920" s="121"/>
      <c r="AJE920" s="121"/>
      <c r="AJF920" s="121"/>
      <c r="AJG920" s="121"/>
      <c r="AJH920" s="121"/>
      <c r="AJI920" s="121"/>
      <c r="AJJ920" s="121"/>
      <c r="AJK920" s="121"/>
      <c r="AJL920" s="121"/>
      <c r="AJM920" s="121"/>
      <c r="AJN920" s="121"/>
      <c r="AJO920" s="121"/>
      <c r="AJP920" s="121"/>
      <c r="AJQ920" s="121"/>
      <c r="AJR920" s="121"/>
      <c r="AJS920" s="121"/>
      <c r="AJT920" s="121"/>
      <c r="AJU920" s="121"/>
      <c r="AJV920" s="121"/>
      <c r="AJW920" s="121"/>
      <c r="AJX920" s="121"/>
      <c r="AJY920" s="121"/>
      <c r="AJZ920" s="121"/>
      <c r="AKA920" s="121"/>
      <c r="AKB920" s="121"/>
      <c r="AKC920" s="121"/>
      <c r="AKD920" s="121"/>
      <c r="AKE920" s="121"/>
      <c r="AKF920" s="121"/>
      <c r="AKG920" s="121"/>
      <c r="AKH920" s="121"/>
      <c r="AKI920" s="121"/>
      <c r="AKJ920" s="121"/>
      <c r="AKK920" s="121"/>
      <c r="AKL920" s="121"/>
      <c r="AKM920" s="121"/>
      <c r="AKN920" s="121"/>
      <c r="AKO920" s="121"/>
      <c r="AKP920" s="121"/>
      <c r="AKQ920" s="121"/>
      <c r="AKR920" s="121"/>
      <c r="AKS920" s="121"/>
      <c r="AKT920" s="121"/>
      <c r="AKU920" s="121"/>
      <c r="AKV920" s="121"/>
      <c r="AKW920" s="121"/>
      <c r="AKX920" s="121"/>
      <c r="AKY920" s="121"/>
      <c r="AKZ920" s="121"/>
      <c r="ALA920" s="121"/>
      <c r="ALB920" s="121"/>
      <c r="ALC920" s="121"/>
      <c r="ALD920" s="121"/>
      <c r="ALE920" s="121"/>
      <c r="ALF920" s="121"/>
      <c r="ALG920" s="121"/>
      <c r="ALH920" s="121"/>
      <c r="ALI920" s="121"/>
      <c r="ALJ920" s="121"/>
      <c r="ALK920" s="121"/>
      <c r="ALL920" s="121"/>
      <c r="ALM920" s="121"/>
      <c r="ALN920" s="121"/>
      <c r="ALO920" s="121"/>
      <c r="ALP920" s="121"/>
      <c r="ALQ920" s="121"/>
      <c r="ALR920" s="121"/>
      <c r="ALS920" s="121"/>
      <c r="ALT920" s="121"/>
      <c r="ALU920" s="121"/>
      <c r="ALV920" s="121"/>
      <c r="ALW920" s="121"/>
      <c r="ALX920" s="121"/>
      <c r="ALY920" s="121"/>
      <c r="ALZ920" s="121"/>
      <c r="AMA920" s="121"/>
      <c r="AMB920" s="121"/>
      <c r="AMC920" s="121"/>
      <c r="AMD920" s="121"/>
      <c r="AME920" s="121"/>
      <c r="AMF920" s="121"/>
      <c r="AMG920" s="121"/>
    </row>
    <row r="921" customFormat="false" ht="15" hidden="false" customHeight="false" outlineLevel="0" collapsed="false">
      <c r="A921" s="118"/>
      <c r="B921" s="118"/>
      <c r="C921" s="48" t="n">
        <f aca="false">IF(F921=F920,C920,IF(F921=(F920+10),C920,(C920+10)))</f>
        <v>1680</v>
      </c>
      <c r="D921" s="38" t="s">
        <v>373</v>
      </c>
      <c r="E921" s="50" t="n">
        <f aca="false">IF(C920=C921,IF(AND(I921&lt;&gt;"M",I921&lt;&gt;"m-up"),E920+10,E920),10)</f>
        <v>30</v>
      </c>
      <c r="F921" s="39" t="n">
        <f aca="false">O921+(N921*60)+(M921*3600)</f>
        <v>62649</v>
      </c>
      <c r="G921" s="39" t="str">
        <f aca="false">CONCATENATE(J921,K921,L921)</f>
        <v>20171129</v>
      </c>
      <c r="H921" s="39" t="n">
        <v>0</v>
      </c>
      <c r="I921" s="78" t="s">
        <v>21</v>
      </c>
      <c r="J921" s="39" t="n">
        <v>2017</v>
      </c>
      <c r="K921" s="39" t="n">
        <v>11</v>
      </c>
      <c r="L921" s="39" t="n">
        <v>29</v>
      </c>
      <c r="M921" s="39" t="n">
        <v>17</v>
      </c>
      <c r="N921" s="39" t="n">
        <v>24</v>
      </c>
      <c r="O921" s="39" t="n">
        <v>9</v>
      </c>
      <c r="P921" s="39" t="n">
        <v>603</v>
      </c>
      <c r="Q921" s="39" t="n">
        <v>1</v>
      </c>
      <c r="R921" s="39" t="s">
        <v>1</v>
      </c>
      <c r="S921" s="39" t="s">
        <v>2</v>
      </c>
      <c r="WH921" s="119"/>
      <c r="WI921" s="119"/>
      <c r="WJ921" s="119"/>
      <c r="WK921" s="119"/>
      <c r="WL921" s="119"/>
      <c r="WM921" s="119"/>
      <c r="WN921" s="119"/>
      <c r="WO921" s="119"/>
      <c r="WP921" s="119"/>
      <c r="WQ921" s="119"/>
      <c r="WR921" s="119"/>
      <c r="WS921" s="119"/>
      <c r="WT921" s="119"/>
      <c r="WU921" s="119"/>
      <c r="WV921" s="119"/>
      <c r="WW921" s="119"/>
      <c r="WX921" s="119"/>
      <c r="WY921" s="119"/>
      <c r="WZ921" s="119"/>
      <c r="XA921" s="119"/>
      <c r="XB921" s="119"/>
      <c r="XC921" s="119"/>
      <c r="XD921" s="119"/>
      <c r="XE921" s="119"/>
      <c r="XF921" s="119"/>
      <c r="XG921" s="119"/>
      <c r="XH921" s="119"/>
      <c r="XI921" s="119"/>
      <c r="XJ921" s="119"/>
      <c r="XK921" s="119"/>
      <c r="XL921" s="119"/>
      <c r="XM921" s="119"/>
      <c r="XN921" s="119"/>
      <c r="XO921" s="119"/>
      <c r="XP921" s="119"/>
      <c r="XQ921" s="119"/>
      <c r="XR921" s="119"/>
      <c r="XS921" s="119"/>
      <c r="XT921" s="119"/>
      <c r="XU921" s="119"/>
      <c r="XV921" s="119"/>
      <c r="XW921" s="119"/>
      <c r="XX921" s="119"/>
      <c r="XY921" s="119"/>
      <c r="XZ921" s="119"/>
      <c r="YA921" s="119"/>
      <c r="YB921" s="119"/>
      <c r="YC921" s="119"/>
      <c r="YD921" s="119"/>
      <c r="YE921" s="119"/>
      <c r="YF921" s="119"/>
      <c r="YG921" s="119"/>
      <c r="YH921" s="119"/>
      <c r="YI921" s="119"/>
      <c r="YJ921" s="119"/>
      <c r="YK921" s="119"/>
      <c r="YL921" s="119"/>
      <c r="YM921" s="119"/>
      <c r="YN921" s="119"/>
      <c r="YO921" s="119"/>
      <c r="YP921" s="119"/>
      <c r="YQ921" s="119"/>
      <c r="YR921" s="119"/>
      <c r="YS921" s="119"/>
      <c r="YT921" s="119"/>
      <c r="YU921" s="119"/>
      <c r="YV921" s="119"/>
      <c r="YW921" s="119"/>
      <c r="YX921" s="119"/>
      <c r="YY921" s="119"/>
      <c r="YZ921" s="119"/>
      <c r="ZA921" s="119"/>
      <c r="ZB921" s="119"/>
      <c r="ZC921" s="119"/>
      <c r="ZD921" s="119"/>
      <c r="ZE921" s="119"/>
      <c r="ZF921" s="119"/>
      <c r="ZG921" s="119"/>
      <c r="ZH921" s="119"/>
      <c r="ZI921" s="119"/>
      <c r="ZJ921" s="119"/>
      <c r="ZK921" s="119"/>
      <c r="ZL921" s="119"/>
      <c r="ZM921" s="119"/>
      <c r="ZN921" s="119"/>
      <c r="ZO921" s="119"/>
      <c r="ZP921" s="119"/>
      <c r="ZQ921" s="119"/>
      <c r="ZR921" s="119"/>
      <c r="ZS921" s="119"/>
      <c r="ZT921" s="119"/>
      <c r="ZU921" s="119"/>
      <c r="ZV921" s="119"/>
      <c r="ZW921" s="119"/>
      <c r="ZX921" s="119"/>
      <c r="ZY921" s="119"/>
      <c r="ZZ921" s="119"/>
      <c r="AAA921" s="119"/>
      <c r="AAB921" s="119"/>
      <c r="AAC921" s="119"/>
      <c r="AAD921" s="119"/>
      <c r="AAE921" s="119"/>
      <c r="AAF921" s="119"/>
      <c r="AAG921" s="119"/>
      <c r="AAH921" s="119"/>
      <c r="AAI921" s="119"/>
      <c r="AAJ921" s="119"/>
      <c r="AAK921" s="119"/>
      <c r="AAL921" s="119"/>
      <c r="AAM921" s="119"/>
      <c r="AAN921" s="119"/>
      <c r="AAO921" s="119"/>
      <c r="AAP921" s="119"/>
      <c r="AAQ921" s="119"/>
      <c r="AAR921" s="119"/>
      <c r="AAS921" s="119"/>
      <c r="AAT921" s="119"/>
      <c r="AAU921" s="119"/>
      <c r="AAV921" s="119"/>
      <c r="AAW921" s="119"/>
      <c r="AAX921" s="119"/>
      <c r="AAY921" s="119"/>
      <c r="AAZ921" s="119"/>
      <c r="ABA921" s="119"/>
      <c r="ABB921" s="119"/>
      <c r="ABC921" s="119"/>
      <c r="ABD921" s="119"/>
      <c r="ABE921" s="119"/>
      <c r="ABF921" s="119"/>
      <c r="ABG921" s="119"/>
      <c r="ABH921" s="119"/>
      <c r="ABI921" s="119"/>
      <c r="ABJ921" s="119"/>
      <c r="ABK921" s="119"/>
      <c r="ABL921" s="119"/>
      <c r="ABM921" s="119"/>
      <c r="ABN921" s="119"/>
      <c r="ABO921" s="119"/>
      <c r="ABP921" s="119"/>
      <c r="ABQ921" s="119"/>
      <c r="ABR921" s="119"/>
      <c r="ABS921" s="119"/>
      <c r="ABT921" s="119"/>
      <c r="ABU921" s="119"/>
      <c r="ABV921" s="119"/>
      <c r="ABW921" s="119"/>
      <c r="ABX921" s="119"/>
      <c r="ABY921" s="119"/>
      <c r="ABZ921" s="119"/>
      <c r="ACA921" s="119"/>
      <c r="ACB921" s="119"/>
      <c r="ACC921" s="119"/>
      <c r="ACD921" s="119"/>
      <c r="ACE921" s="119"/>
      <c r="ACF921" s="119"/>
      <c r="ACG921" s="119"/>
      <c r="ACH921" s="119"/>
      <c r="ACI921" s="119"/>
      <c r="ACJ921" s="119"/>
      <c r="ACK921" s="119"/>
      <c r="ACL921" s="119"/>
      <c r="ACM921" s="119"/>
      <c r="ACN921" s="119"/>
      <c r="ACO921" s="119"/>
      <c r="ACP921" s="119"/>
      <c r="ACQ921" s="119"/>
      <c r="ACR921" s="119"/>
      <c r="ACS921" s="119"/>
      <c r="ACT921" s="119"/>
      <c r="ACU921" s="119"/>
      <c r="ACV921" s="119"/>
      <c r="ACW921" s="119"/>
      <c r="ACX921" s="119"/>
      <c r="ACY921" s="119"/>
      <c r="ACZ921" s="119"/>
      <c r="ADA921" s="119"/>
      <c r="ADB921" s="119"/>
      <c r="ADC921" s="119"/>
      <c r="ADD921" s="119"/>
      <c r="ADE921" s="119"/>
      <c r="ADF921" s="119"/>
      <c r="ADG921" s="119"/>
      <c r="ADH921" s="119"/>
      <c r="ADI921" s="119"/>
      <c r="ADJ921" s="119"/>
      <c r="ADK921" s="119"/>
      <c r="ADL921" s="119"/>
      <c r="ADM921" s="119"/>
      <c r="ADN921" s="119"/>
      <c r="ADO921" s="119"/>
      <c r="ADP921" s="119"/>
      <c r="ADQ921" s="119"/>
      <c r="ADR921" s="119"/>
      <c r="ADS921" s="119"/>
      <c r="ADT921" s="119"/>
      <c r="ADU921" s="119"/>
      <c r="ADV921" s="119"/>
      <c r="ADW921" s="119"/>
      <c r="ADX921" s="119"/>
      <c r="ADY921" s="119"/>
      <c r="ADZ921" s="119"/>
      <c r="AEA921" s="119"/>
      <c r="AEB921" s="119"/>
      <c r="AEC921" s="119"/>
      <c r="AED921" s="119"/>
      <c r="AEE921" s="119"/>
      <c r="AEF921" s="119"/>
      <c r="AEG921" s="119"/>
      <c r="AEH921" s="119"/>
      <c r="AEI921" s="119"/>
      <c r="AEJ921" s="119"/>
      <c r="AEK921" s="119"/>
      <c r="AEL921" s="119"/>
      <c r="AEM921" s="119"/>
      <c r="AEN921" s="119"/>
      <c r="AEO921" s="119"/>
      <c r="AEP921" s="119"/>
      <c r="AEQ921" s="119"/>
      <c r="AER921" s="119"/>
      <c r="AES921" s="119"/>
      <c r="AET921" s="119"/>
      <c r="AEU921" s="119"/>
      <c r="AEV921" s="119"/>
      <c r="AEW921" s="119"/>
      <c r="AEX921" s="119"/>
      <c r="AEY921" s="119"/>
      <c r="AEZ921" s="119"/>
      <c r="AFA921" s="119"/>
      <c r="AFB921" s="119"/>
      <c r="AFC921" s="119"/>
      <c r="AFD921" s="119"/>
      <c r="AFE921" s="119"/>
      <c r="AFF921" s="119"/>
      <c r="AFG921" s="119"/>
      <c r="AFH921" s="119"/>
      <c r="AFI921" s="119"/>
      <c r="AFJ921" s="119"/>
      <c r="AFK921" s="119"/>
      <c r="AFL921" s="119"/>
      <c r="AFM921" s="119"/>
      <c r="AFN921" s="119"/>
      <c r="AFO921" s="119"/>
      <c r="AFP921" s="119"/>
      <c r="AFQ921" s="119"/>
      <c r="AFR921" s="119"/>
      <c r="AFS921" s="119"/>
      <c r="AFT921" s="119"/>
      <c r="AFU921" s="119"/>
      <c r="AFV921" s="119"/>
      <c r="AFW921" s="119"/>
      <c r="AFX921" s="119"/>
      <c r="AFY921" s="119"/>
      <c r="AFZ921" s="119"/>
      <c r="AGA921" s="119"/>
      <c r="AGB921" s="119"/>
      <c r="AGC921" s="119"/>
      <c r="AGD921" s="119"/>
      <c r="AGE921" s="119"/>
      <c r="AGF921" s="119"/>
      <c r="AGG921" s="119"/>
      <c r="AGH921" s="119"/>
      <c r="AGI921" s="119"/>
      <c r="AGJ921" s="119"/>
      <c r="AGK921" s="119"/>
      <c r="AGL921" s="119"/>
      <c r="AGM921" s="119"/>
      <c r="AGN921" s="119"/>
      <c r="AGO921" s="119"/>
      <c r="AGP921" s="119"/>
      <c r="AGQ921" s="119"/>
      <c r="AGR921" s="119"/>
      <c r="AGS921" s="119"/>
      <c r="AGT921" s="119"/>
      <c r="AGU921" s="119"/>
      <c r="AGV921" s="119"/>
      <c r="AGW921" s="119"/>
      <c r="AGX921" s="119"/>
      <c r="AGY921" s="119"/>
      <c r="AGZ921" s="119"/>
      <c r="AHA921" s="119"/>
      <c r="AHB921" s="119"/>
      <c r="AHC921" s="119"/>
      <c r="AHD921" s="119"/>
      <c r="AHE921" s="119"/>
      <c r="AHF921" s="119"/>
      <c r="AHG921" s="119"/>
      <c r="AHH921" s="119"/>
      <c r="AHI921" s="119"/>
      <c r="AHJ921" s="119"/>
      <c r="AHK921" s="119"/>
      <c r="AHL921" s="119"/>
      <c r="AHM921" s="119"/>
      <c r="AHN921" s="119"/>
      <c r="AHO921" s="119"/>
      <c r="AHP921" s="119"/>
      <c r="AHQ921" s="119"/>
      <c r="AHR921" s="119"/>
      <c r="AHS921" s="119"/>
      <c r="AHT921" s="119"/>
      <c r="AHU921" s="119"/>
      <c r="AHV921" s="119"/>
      <c r="AHW921" s="119"/>
      <c r="AHX921" s="119"/>
      <c r="AHY921" s="119"/>
      <c r="AHZ921" s="119"/>
      <c r="AIA921" s="119"/>
      <c r="AIB921" s="119"/>
      <c r="AIC921" s="119"/>
      <c r="AID921" s="119"/>
      <c r="AIE921" s="119"/>
      <c r="AIF921" s="119"/>
      <c r="AIG921" s="119"/>
      <c r="AIH921" s="119"/>
      <c r="AII921" s="119"/>
      <c r="AIJ921" s="119"/>
      <c r="AIK921" s="119"/>
      <c r="AIL921" s="119"/>
      <c r="AIM921" s="119"/>
      <c r="AIN921" s="119"/>
      <c r="AIO921" s="119"/>
      <c r="AIP921" s="119"/>
      <c r="AIQ921" s="119"/>
      <c r="AIR921" s="119"/>
      <c r="AIS921" s="119"/>
      <c r="AIT921" s="119"/>
      <c r="AIU921" s="119"/>
      <c r="AIV921" s="119"/>
      <c r="AIW921" s="119"/>
      <c r="AIX921" s="119"/>
      <c r="AIY921" s="119"/>
      <c r="AIZ921" s="119"/>
      <c r="AJA921" s="119"/>
      <c r="AJB921" s="119"/>
      <c r="AJC921" s="119"/>
      <c r="AJD921" s="119"/>
      <c r="AJE921" s="119"/>
      <c r="AJF921" s="119"/>
      <c r="AJG921" s="119"/>
      <c r="AJH921" s="119"/>
      <c r="AJI921" s="119"/>
      <c r="AJJ921" s="119"/>
      <c r="AJK921" s="119"/>
      <c r="AJL921" s="119"/>
      <c r="AJM921" s="119"/>
      <c r="AJN921" s="119"/>
      <c r="AJO921" s="119"/>
      <c r="AJP921" s="119"/>
      <c r="AJQ921" s="119"/>
      <c r="AJR921" s="119"/>
      <c r="AJS921" s="119"/>
      <c r="AJT921" s="119"/>
      <c r="AJU921" s="119"/>
      <c r="AJV921" s="119"/>
      <c r="AJW921" s="119"/>
      <c r="AJX921" s="119"/>
      <c r="AJY921" s="119"/>
      <c r="AJZ921" s="119"/>
      <c r="AKA921" s="119"/>
      <c r="AKB921" s="119"/>
      <c r="AKC921" s="119"/>
      <c r="AKD921" s="119"/>
      <c r="AKE921" s="119"/>
      <c r="AKF921" s="119"/>
      <c r="AKG921" s="119"/>
      <c r="AKH921" s="119"/>
      <c r="AKI921" s="119"/>
      <c r="AKJ921" s="119"/>
      <c r="AKK921" s="119"/>
      <c r="AKL921" s="119"/>
      <c r="AKM921" s="119"/>
      <c r="AKN921" s="119"/>
      <c r="AKO921" s="119"/>
      <c r="AKP921" s="119"/>
      <c r="AKQ921" s="119"/>
      <c r="AKR921" s="119"/>
      <c r="AKS921" s="119"/>
      <c r="AKT921" s="119"/>
      <c r="AKU921" s="119"/>
      <c r="AKV921" s="119"/>
      <c r="AKW921" s="119"/>
      <c r="AKX921" s="119"/>
      <c r="AKY921" s="119"/>
      <c r="AKZ921" s="119"/>
      <c r="ALA921" s="119"/>
      <c r="ALB921" s="119"/>
      <c r="ALC921" s="119"/>
      <c r="ALD921" s="119"/>
      <c r="ALE921" s="119"/>
      <c r="ALF921" s="119"/>
      <c r="ALG921" s="119"/>
      <c r="ALH921" s="119"/>
      <c r="ALI921" s="119"/>
      <c r="ALJ921" s="119"/>
      <c r="ALK921" s="119"/>
      <c r="ALL921" s="119"/>
      <c r="ALM921" s="119"/>
      <c r="ALN921" s="119"/>
      <c r="ALO921" s="119"/>
      <c r="ALP921" s="119"/>
      <c r="ALQ921" s="119"/>
      <c r="ALR921" s="119"/>
      <c r="ALS921" s="119"/>
      <c r="ALT921" s="119"/>
      <c r="ALU921" s="119"/>
      <c r="ALV921" s="119"/>
      <c r="ALW921" s="119"/>
      <c r="ALX921" s="119"/>
      <c r="ALY921" s="119"/>
      <c r="ALZ921" s="119"/>
      <c r="AMA921" s="119"/>
      <c r="AMB921" s="119"/>
      <c r="AMC921" s="119"/>
      <c r="AMD921" s="119"/>
      <c r="AME921" s="119"/>
      <c r="AMF921" s="119"/>
      <c r="AMG921" s="119"/>
    </row>
    <row r="922" customFormat="false" ht="15" hidden="false" customHeight="false" outlineLevel="0" collapsed="false">
      <c r="A922" s="118"/>
      <c r="B922" s="118"/>
      <c r="C922" s="48" t="n">
        <f aca="false">IF(F922=F921,C921,IF(F922=(F921+10),C921,(C921+10)))</f>
        <v>1680</v>
      </c>
      <c r="D922" s="38" t="s">
        <v>373</v>
      </c>
      <c r="E922" s="50" t="n">
        <f aca="false">IF(C921=C922,IF(AND(I922&lt;&gt;"M",I922&lt;&gt;"m-up"),E921+10,E921),10)</f>
        <v>30</v>
      </c>
      <c r="F922" s="39" t="n">
        <f aca="false">O922+(N922*60)+(M922*3600)</f>
        <v>62649</v>
      </c>
      <c r="G922" s="39" t="str">
        <f aca="false">CONCATENATE(J922,K922,L922)</f>
        <v>20171129</v>
      </c>
      <c r="H922" s="39" t="n">
        <v>0</v>
      </c>
      <c r="I922" s="78" t="s">
        <v>21</v>
      </c>
      <c r="J922" s="39" t="n">
        <v>2017</v>
      </c>
      <c r="K922" s="39" t="n">
        <v>11</v>
      </c>
      <c r="L922" s="39" t="n">
        <v>29</v>
      </c>
      <c r="M922" s="39" t="n">
        <v>17</v>
      </c>
      <c r="N922" s="39" t="n">
        <v>24</v>
      </c>
      <c r="O922" s="39" t="n">
        <v>9</v>
      </c>
      <c r="P922" s="39" t="n">
        <v>627</v>
      </c>
      <c r="Q922" s="39" t="n">
        <v>1</v>
      </c>
      <c r="R922" s="39" t="s">
        <v>1</v>
      </c>
      <c r="S922" s="39" t="s">
        <v>2</v>
      </c>
      <c r="WH922" s="119"/>
      <c r="WI922" s="119"/>
      <c r="WJ922" s="119"/>
      <c r="WK922" s="119"/>
      <c r="WL922" s="119"/>
      <c r="WM922" s="119"/>
      <c r="WN922" s="119"/>
      <c r="WO922" s="119"/>
      <c r="WP922" s="119"/>
      <c r="WQ922" s="119"/>
      <c r="WR922" s="119"/>
      <c r="WS922" s="119"/>
      <c r="WT922" s="119"/>
      <c r="WU922" s="119"/>
      <c r="WV922" s="119"/>
      <c r="WW922" s="119"/>
      <c r="WX922" s="119"/>
      <c r="WY922" s="119"/>
      <c r="WZ922" s="119"/>
      <c r="XA922" s="119"/>
      <c r="XB922" s="119"/>
      <c r="XC922" s="119"/>
      <c r="XD922" s="119"/>
      <c r="XE922" s="119"/>
      <c r="XF922" s="119"/>
      <c r="XG922" s="119"/>
      <c r="XH922" s="119"/>
      <c r="XI922" s="119"/>
      <c r="XJ922" s="119"/>
      <c r="XK922" s="119"/>
      <c r="XL922" s="119"/>
      <c r="XM922" s="119"/>
      <c r="XN922" s="119"/>
      <c r="XO922" s="119"/>
      <c r="XP922" s="119"/>
      <c r="XQ922" s="119"/>
      <c r="XR922" s="119"/>
      <c r="XS922" s="119"/>
      <c r="XT922" s="119"/>
      <c r="XU922" s="119"/>
      <c r="XV922" s="119"/>
      <c r="XW922" s="119"/>
      <c r="XX922" s="119"/>
      <c r="XY922" s="119"/>
      <c r="XZ922" s="119"/>
      <c r="YA922" s="119"/>
      <c r="YB922" s="119"/>
      <c r="YC922" s="119"/>
      <c r="YD922" s="119"/>
      <c r="YE922" s="119"/>
      <c r="YF922" s="119"/>
      <c r="YG922" s="119"/>
      <c r="YH922" s="119"/>
      <c r="YI922" s="119"/>
      <c r="YJ922" s="119"/>
      <c r="YK922" s="119"/>
      <c r="YL922" s="119"/>
      <c r="YM922" s="119"/>
      <c r="YN922" s="119"/>
      <c r="YO922" s="119"/>
      <c r="YP922" s="119"/>
      <c r="YQ922" s="119"/>
      <c r="YR922" s="119"/>
      <c r="YS922" s="119"/>
      <c r="YT922" s="119"/>
      <c r="YU922" s="119"/>
      <c r="YV922" s="119"/>
      <c r="YW922" s="119"/>
      <c r="YX922" s="119"/>
      <c r="YY922" s="119"/>
      <c r="YZ922" s="119"/>
      <c r="ZA922" s="119"/>
      <c r="ZB922" s="119"/>
      <c r="ZC922" s="119"/>
      <c r="ZD922" s="119"/>
      <c r="ZE922" s="119"/>
      <c r="ZF922" s="119"/>
      <c r="ZG922" s="119"/>
      <c r="ZH922" s="119"/>
      <c r="ZI922" s="119"/>
      <c r="ZJ922" s="119"/>
      <c r="ZK922" s="119"/>
      <c r="ZL922" s="119"/>
      <c r="ZM922" s="119"/>
      <c r="ZN922" s="119"/>
      <c r="ZO922" s="119"/>
      <c r="ZP922" s="119"/>
      <c r="ZQ922" s="119"/>
      <c r="ZR922" s="119"/>
      <c r="ZS922" s="119"/>
      <c r="ZT922" s="119"/>
      <c r="ZU922" s="119"/>
      <c r="ZV922" s="119"/>
      <c r="ZW922" s="119"/>
      <c r="ZX922" s="119"/>
      <c r="ZY922" s="119"/>
      <c r="ZZ922" s="119"/>
      <c r="AAA922" s="119"/>
      <c r="AAB922" s="119"/>
      <c r="AAC922" s="119"/>
      <c r="AAD922" s="119"/>
      <c r="AAE922" s="119"/>
      <c r="AAF922" s="119"/>
      <c r="AAG922" s="119"/>
      <c r="AAH922" s="119"/>
      <c r="AAI922" s="119"/>
      <c r="AAJ922" s="119"/>
      <c r="AAK922" s="119"/>
      <c r="AAL922" s="119"/>
      <c r="AAM922" s="119"/>
      <c r="AAN922" s="119"/>
      <c r="AAO922" s="119"/>
      <c r="AAP922" s="119"/>
      <c r="AAQ922" s="119"/>
      <c r="AAR922" s="119"/>
      <c r="AAS922" s="119"/>
      <c r="AAT922" s="119"/>
      <c r="AAU922" s="119"/>
      <c r="AAV922" s="119"/>
      <c r="AAW922" s="119"/>
      <c r="AAX922" s="119"/>
      <c r="AAY922" s="119"/>
      <c r="AAZ922" s="119"/>
      <c r="ABA922" s="119"/>
      <c r="ABB922" s="119"/>
      <c r="ABC922" s="119"/>
      <c r="ABD922" s="119"/>
      <c r="ABE922" s="119"/>
      <c r="ABF922" s="119"/>
      <c r="ABG922" s="119"/>
      <c r="ABH922" s="119"/>
      <c r="ABI922" s="119"/>
      <c r="ABJ922" s="119"/>
      <c r="ABK922" s="119"/>
      <c r="ABL922" s="119"/>
      <c r="ABM922" s="119"/>
      <c r="ABN922" s="119"/>
      <c r="ABO922" s="119"/>
      <c r="ABP922" s="119"/>
      <c r="ABQ922" s="119"/>
      <c r="ABR922" s="119"/>
      <c r="ABS922" s="119"/>
      <c r="ABT922" s="119"/>
      <c r="ABU922" s="119"/>
      <c r="ABV922" s="119"/>
      <c r="ABW922" s="119"/>
      <c r="ABX922" s="119"/>
      <c r="ABY922" s="119"/>
      <c r="ABZ922" s="119"/>
      <c r="ACA922" s="119"/>
      <c r="ACB922" s="119"/>
      <c r="ACC922" s="119"/>
      <c r="ACD922" s="119"/>
      <c r="ACE922" s="119"/>
      <c r="ACF922" s="119"/>
      <c r="ACG922" s="119"/>
      <c r="ACH922" s="119"/>
      <c r="ACI922" s="119"/>
      <c r="ACJ922" s="119"/>
      <c r="ACK922" s="119"/>
      <c r="ACL922" s="119"/>
      <c r="ACM922" s="119"/>
      <c r="ACN922" s="119"/>
      <c r="ACO922" s="119"/>
      <c r="ACP922" s="119"/>
      <c r="ACQ922" s="119"/>
      <c r="ACR922" s="119"/>
      <c r="ACS922" s="119"/>
      <c r="ACT922" s="119"/>
      <c r="ACU922" s="119"/>
      <c r="ACV922" s="119"/>
      <c r="ACW922" s="119"/>
      <c r="ACX922" s="119"/>
      <c r="ACY922" s="119"/>
      <c r="ACZ922" s="119"/>
      <c r="ADA922" s="119"/>
      <c r="ADB922" s="119"/>
      <c r="ADC922" s="119"/>
      <c r="ADD922" s="119"/>
      <c r="ADE922" s="119"/>
      <c r="ADF922" s="119"/>
      <c r="ADG922" s="119"/>
      <c r="ADH922" s="119"/>
      <c r="ADI922" s="119"/>
      <c r="ADJ922" s="119"/>
      <c r="ADK922" s="119"/>
      <c r="ADL922" s="119"/>
      <c r="ADM922" s="119"/>
      <c r="ADN922" s="119"/>
      <c r="ADO922" s="119"/>
      <c r="ADP922" s="119"/>
      <c r="ADQ922" s="119"/>
      <c r="ADR922" s="119"/>
      <c r="ADS922" s="119"/>
      <c r="ADT922" s="119"/>
      <c r="ADU922" s="119"/>
      <c r="ADV922" s="119"/>
      <c r="ADW922" s="119"/>
      <c r="ADX922" s="119"/>
      <c r="ADY922" s="119"/>
      <c r="ADZ922" s="119"/>
      <c r="AEA922" s="119"/>
      <c r="AEB922" s="119"/>
      <c r="AEC922" s="119"/>
      <c r="AED922" s="119"/>
      <c r="AEE922" s="119"/>
      <c r="AEF922" s="119"/>
      <c r="AEG922" s="119"/>
      <c r="AEH922" s="119"/>
      <c r="AEI922" s="119"/>
      <c r="AEJ922" s="119"/>
      <c r="AEK922" s="119"/>
      <c r="AEL922" s="119"/>
      <c r="AEM922" s="119"/>
      <c r="AEN922" s="119"/>
      <c r="AEO922" s="119"/>
      <c r="AEP922" s="119"/>
      <c r="AEQ922" s="119"/>
      <c r="AER922" s="119"/>
      <c r="AES922" s="119"/>
      <c r="AET922" s="119"/>
      <c r="AEU922" s="119"/>
      <c r="AEV922" s="119"/>
      <c r="AEW922" s="119"/>
      <c r="AEX922" s="119"/>
      <c r="AEY922" s="119"/>
      <c r="AEZ922" s="119"/>
      <c r="AFA922" s="119"/>
      <c r="AFB922" s="119"/>
      <c r="AFC922" s="119"/>
      <c r="AFD922" s="119"/>
      <c r="AFE922" s="119"/>
      <c r="AFF922" s="119"/>
      <c r="AFG922" s="119"/>
      <c r="AFH922" s="119"/>
      <c r="AFI922" s="119"/>
      <c r="AFJ922" s="119"/>
      <c r="AFK922" s="119"/>
      <c r="AFL922" s="119"/>
      <c r="AFM922" s="119"/>
      <c r="AFN922" s="119"/>
      <c r="AFO922" s="119"/>
      <c r="AFP922" s="119"/>
      <c r="AFQ922" s="119"/>
      <c r="AFR922" s="119"/>
      <c r="AFS922" s="119"/>
      <c r="AFT922" s="119"/>
      <c r="AFU922" s="119"/>
      <c r="AFV922" s="119"/>
      <c r="AFW922" s="119"/>
      <c r="AFX922" s="119"/>
      <c r="AFY922" s="119"/>
      <c r="AFZ922" s="119"/>
      <c r="AGA922" s="119"/>
      <c r="AGB922" s="119"/>
      <c r="AGC922" s="119"/>
      <c r="AGD922" s="119"/>
      <c r="AGE922" s="119"/>
      <c r="AGF922" s="119"/>
      <c r="AGG922" s="119"/>
      <c r="AGH922" s="119"/>
      <c r="AGI922" s="119"/>
      <c r="AGJ922" s="119"/>
      <c r="AGK922" s="119"/>
      <c r="AGL922" s="119"/>
      <c r="AGM922" s="119"/>
      <c r="AGN922" s="119"/>
      <c r="AGO922" s="119"/>
      <c r="AGP922" s="119"/>
      <c r="AGQ922" s="119"/>
      <c r="AGR922" s="119"/>
      <c r="AGS922" s="119"/>
      <c r="AGT922" s="119"/>
      <c r="AGU922" s="119"/>
      <c r="AGV922" s="119"/>
      <c r="AGW922" s="119"/>
      <c r="AGX922" s="119"/>
      <c r="AGY922" s="119"/>
      <c r="AGZ922" s="119"/>
      <c r="AHA922" s="119"/>
      <c r="AHB922" s="119"/>
      <c r="AHC922" s="119"/>
      <c r="AHD922" s="119"/>
      <c r="AHE922" s="119"/>
      <c r="AHF922" s="119"/>
      <c r="AHG922" s="119"/>
      <c r="AHH922" s="119"/>
      <c r="AHI922" s="119"/>
      <c r="AHJ922" s="119"/>
      <c r="AHK922" s="119"/>
      <c r="AHL922" s="119"/>
      <c r="AHM922" s="119"/>
      <c r="AHN922" s="119"/>
      <c r="AHO922" s="119"/>
      <c r="AHP922" s="119"/>
      <c r="AHQ922" s="119"/>
      <c r="AHR922" s="119"/>
      <c r="AHS922" s="119"/>
      <c r="AHT922" s="119"/>
      <c r="AHU922" s="119"/>
      <c r="AHV922" s="119"/>
      <c r="AHW922" s="119"/>
      <c r="AHX922" s="119"/>
      <c r="AHY922" s="119"/>
      <c r="AHZ922" s="119"/>
      <c r="AIA922" s="119"/>
      <c r="AIB922" s="119"/>
      <c r="AIC922" s="119"/>
      <c r="AID922" s="119"/>
      <c r="AIE922" s="119"/>
      <c r="AIF922" s="119"/>
      <c r="AIG922" s="119"/>
      <c r="AIH922" s="119"/>
      <c r="AII922" s="119"/>
      <c r="AIJ922" s="119"/>
      <c r="AIK922" s="119"/>
      <c r="AIL922" s="119"/>
      <c r="AIM922" s="119"/>
      <c r="AIN922" s="119"/>
      <c r="AIO922" s="119"/>
      <c r="AIP922" s="119"/>
      <c r="AIQ922" s="119"/>
      <c r="AIR922" s="119"/>
      <c r="AIS922" s="119"/>
      <c r="AIT922" s="119"/>
      <c r="AIU922" s="119"/>
      <c r="AIV922" s="119"/>
      <c r="AIW922" s="119"/>
      <c r="AIX922" s="119"/>
      <c r="AIY922" s="119"/>
      <c r="AIZ922" s="119"/>
      <c r="AJA922" s="119"/>
      <c r="AJB922" s="119"/>
      <c r="AJC922" s="119"/>
      <c r="AJD922" s="119"/>
      <c r="AJE922" s="119"/>
      <c r="AJF922" s="119"/>
      <c r="AJG922" s="119"/>
      <c r="AJH922" s="119"/>
      <c r="AJI922" s="119"/>
      <c r="AJJ922" s="119"/>
      <c r="AJK922" s="119"/>
      <c r="AJL922" s="119"/>
      <c r="AJM922" s="119"/>
      <c r="AJN922" s="119"/>
      <c r="AJO922" s="119"/>
      <c r="AJP922" s="119"/>
      <c r="AJQ922" s="119"/>
      <c r="AJR922" s="119"/>
      <c r="AJS922" s="119"/>
      <c r="AJT922" s="119"/>
      <c r="AJU922" s="119"/>
      <c r="AJV922" s="119"/>
      <c r="AJW922" s="119"/>
      <c r="AJX922" s="119"/>
      <c r="AJY922" s="119"/>
      <c r="AJZ922" s="119"/>
      <c r="AKA922" s="119"/>
      <c r="AKB922" s="119"/>
      <c r="AKC922" s="119"/>
      <c r="AKD922" s="119"/>
      <c r="AKE922" s="119"/>
      <c r="AKF922" s="119"/>
      <c r="AKG922" s="119"/>
      <c r="AKH922" s="119"/>
      <c r="AKI922" s="119"/>
      <c r="AKJ922" s="119"/>
      <c r="AKK922" s="119"/>
      <c r="AKL922" s="119"/>
      <c r="AKM922" s="119"/>
      <c r="AKN922" s="119"/>
      <c r="AKO922" s="119"/>
      <c r="AKP922" s="119"/>
      <c r="AKQ922" s="119"/>
      <c r="AKR922" s="119"/>
      <c r="AKS922" s="119"/>
      <c r="AKT922" s="119"/>
      <c r="AKU922" s="119"/>
      <c r="AKV922" s="119"/>
      <c r="AKW922" s="119"/>
      <c r="AKX922" s="119"/>
      <c r="AKY922" s="119"/>
      <c r="AKZ922" s="119"/>
      <c r="ALA922" s="119"/>
      <c r="ALB922" s="119"/>
      <c r="ALC922" s="119"/>
      <c r="ALD922" s="119"/>
      <c r="ALE922" s="119"/>
      <c r="ALF922" s="119"/>
      <c r="ALG922" s="119"/>
      <c r="ALH922" s="119"/>
      <c r="ALI922" s="119"/>
      <c r="ALJ922" s="119"/>
      <c r="ALK922" s="119"/>
      <c r="ALL922" s="119"/>
      <c r="ALM922" s="119"/>
      <c r="ALN922" s="119"/>
      <c r="ALO922" s="119"/>
      <c r="ALP922" s="119"/>
      <c r="ALQ922" s="119"/>
      <c r="ALR922" s="119"/>
      <c r="ALS922" s="119"/>
      <c r="ALT922" s="119"/>
      <c r="ALU922" s="119"/>
      <c r="ALV922" s="119"/>
      <c r="ALW922" s="119"/>
      <c r="ALX922" s="119"/>
      <c r="ALY922" s="119"/>
      <c r="ALZ922" s="119"/>
      <c r="AMA922" s="119"/>
      <c r="AMB922" s="119"/>
      <c r="AMC922" s="119"/>
      <c r="AMD922" s="119"/>
      <c r="AME922" s="119"/>
      <c r="AMF922" s="119"/>
      <c r="AMG922" s="119"/>
    </row>
    <row r="923" customFormat="false" ht="15" hidden="false" customHeight="false" outlineLevel="0" collapsed="false">
      <c r="A923" s="118"/>
      <c r="B923" s="118"/>
      <c r="C923" s="48" t="n">
        <f aca="false">IF(F923=F922,C922,IF(F923=(F922+10),C922,(C922+10)))</f>
        <v>1680</v>
      </c>
      <c r="D923" s="38" t="s">
        <v>373</v>
      </c>
      <c r="E923" s="50" t="n">
        <f aca="false">IF(C922=C923,IF(AND(I923&lt;&gt;"M",I923&lt;&gt;"m-up"),E922+10,E922),10)</f>
        <v>30</v>
      </c>
      <c r="F923" s="39" t="n">
        <f aca="false">O923+(N923*60)+(M923*3600)</f>
        <v>62649</v>
      </c>
      <c r="G923" s="39" t="str">
        <f aca="false">CONCATENATE(J923,K923,L923)</f>
        <v>20171129</v>
      </c>
      <c r="H923" s="39" t="n">
        <v>0</v>
      </c>
      <c r="I923" s="78" t="s">
        <v>21</v>
      </c>
      <c r="J923" s="39" t="n">
        <v>2017</v>
      </c>
      <c r="K923" s="39" t="n">
        <v>11</v>
      </c>
      <c r="L923" s="39" t="n">
        <v>29</v>
      </c>
      <c r="M923" s="39" t="n">
        <v>17</v>
      </c>
      <c r="N923" s="39" t="n">
        <v>24</v>
      </c>
      <c r="O923" s="39" t="n">
        <v>9</v>
      </c>
      <c r="P923" s="39" t="n">
        <v>638</v>
      </c>
      <c r="Q923" s="39" t="n">
        <v>1</v>
      </c>
      <c r="R923" s="39" t="s">
        <v>1</v>
      </c>
      <c r="S923" s="39" t="s">
        <v>2</v>
      </c>
      <c r="WH923" s="119"/>
      <c r="WI923" s="119"/>
      <c r="WJ923" s="119"/>
      <c r="WK923" s="119"/>
      <c r="WL923" s="119"/>
      <c r="WM923" s="119"/>
      <c r="WN923" s="119"/>
      <c r="WO923" s="119"/>
      <c r="WP923" s="119"/>
      <c r="WQ923" s="119"/>
      <c r="WR923" s="119"/>
      <c r="WS923" s="119"/>
      <c r="WT923" s="119"/>
      <c r="WU923" s="119"/>
      <c r="WV923" s="119"/>
      <c r="WW923" s="119"/>
      <c r="WX923" s="119"/>
      <c r="WY923" s="119"/>
      <c r="WZ923" s="119"/>
      <c r="XA923" s="119"/>
      <c r="XB923" s="119"/>
      <c r="XC923" s="119"/>
      <c r="XD923" s="119"/>
      <c r="XE923" s="119"/>
      <c r="XF923" s="119"/>
      <c r="XG923" s="119"/>
      <c r="XH923" s="119"/>
      <c r="XI923" s="119"/>
      <c r="XJ923" s="119"/>
      <c r="XK923" s="119"/>
      <c r="XL923" s="119"/>
      <c r="XM923" s="119"/>
      <c r="XN923" s="119"/>
      <c r="XO923" s="119"/>
      <c r="XP923" s="119"/>
      <c r="XQ923" s="119"/>
      <c r="XR923" s="119"/>
      <c r="XS923" s="119"/>
      <c r="XT923" s="119"/>
      <c r="XU923" s="119"/>
      <c r="XV923" s="119"/>
      <c r="XW923" s="119"/>
      <c r="XX923" s="119"/>
      <c r="XY923" s="119"/>
      <c r="XZ923" s="119"/>
      <c r="YA923" s="119"/>
      <c r="YB923" s="119"/>
      <c r="YC923" s="119"/>
      <c r="YD923" s="119"/>
      <c r="YE923" s="119"/>
      <c r="YF923" s="119"/>
      <c r="YG923" s="119"/>
      <c r="YH923" s="119"/>
      <c r="YI923" s="119"/>
      <c r="YJ923" s="119"/>
      <c r="YK923" s="119"/>
      <c r="YL923" s="119"/>
      <c r="YM923" s="119"/>
      <c r="YN923" s="119"/>
      <c r="YO923" s="119"/>
      <c r="YP923" s="119"/>
      <c r="YQ923" s="119"/>
      <c r="YR923" s="119"/>
      <c r="YS923" s="119"/>
      <c r="YT923" s="119"/>
      <c r="YU923" s="119"/>
      <c r="YV923" s="119"/>
      <c r="YW923" s="119"/>
      <c r="YX923" s="119"/>
      <c r="YY923" s="119"/>
      <c r="YZ923" s="119"/>
      <c r="ZA923" s="119"/>
      <c r="ZB923" s="119"/>
      <c r="ZC923" s="119"/>
      <c r="ZD923" s="119"/>
      <c r="ZE923" s="119"/>
      <c r="ZF923" s="119"/>
      <c r="ZG923" s="119"/>
      <c r="ZH923" s="119"/>
      <c r="ZI923" s="119"/>
      <c r="ZJ923" s="119"/>
      <c r="ZK923" s="119"/>
      <c r="ZL923" s="119"/>
      <c r="ZM923" s="119"/>
      <c r="ZN923" s="119"/>
      <c r="ZO923" s="119"/>
      <c r="ZP923" s="119"/>
      <c r="ZQ923" s="119"/>
      <c r="ZR923" s="119"/>
      <c r="ZS923" s="119"/>
      <c r="ZT923" s="119"/>
      <c r="ZU923" s="119"/>
      <c r="ZV923" s="119"/>
      <c r="ZW923" s="119"/>
      <c r="ZX923" s="119"/>
      <c r="ZY923" s="119"/>
      <c r="ZZ923" s="119"/>
      <c r="AAA923" s="119"/>
      <c r="AAB923" s="119"/>
      <c r="AAC923" s="119"/>
      <c r="AAD923" s="119"/>
      <c r="AAE923" s="119"/>
      <c r="AAF923" s="119"/>
      <c r="AAG923" s="119"/>
      <c r="AAH923" s="119"/>
      <c r="AAI923" s="119"/>
      <c r="AAJ923" s="119"/>
      <c r="AAK923" s="119"/>
      <c r="AAL923" s="119"/>
      <c r="AAM923" s="119"/>
      <c r="AAN923" s="119"/>
      <c r="AAO923" s="119"/>
      <c r="AAP923" s="119"/>
      <c r="AAQ923" s="119"/>
      <c r="AAR923" s="119"/>
      <c r="AAS923" s="119"/>
      <c r="AAT923" s="119"/>
      <c r="AAU923" s="119"/>
      <c r="AAV923" s="119"/>
      <c r="AAW923" s="119"/>
      <c r="AAX923" s="119"/>
      <c r="AAY923" s="119"/>
      <c r="AAZ923" s="119"/>
      <c r="ABA923" s="119"/>
      <c r="ABB923" s="119"/>
      <c r="ABC923" s="119"/>
      <c r="ABD923" s="119"/>
      <c r="ABE923" s="119"/>
      <c r="ABF923" s="119"/>
      <c r="ABG923" s="119"/>
      <c r="ABH923" s="119"/>
      <c r="ABI923" s="119"/>
      <c r="ABJ923" s="119"/>
      <c r="ABK923" s="119"/>
      <c r="ABL923" s="119"/>
      <c r="ABM923" s="119"/>
      <c r="ABN923" s="119"/>
      <c r="ABO923" s="119"/>
      <c r="ABP923" s="119"/>
      <c r="ABQ923" s="119"/>
      <c r="ABR923" s="119"/>
      <c r="ABS923" s="119"/>
      <c r="ABT923" s="119"/>
      <c r="ABU923" s="119"/>
      <c r="ABV923" s="119"/>
      <c r="ABW923" s="119"/>
      <c r="ABX923" s="119"/>
      <c r="ABY923" s="119"/>
      <c r="ABZ923" s="119"/>
      <c r="ACA923" s="119"/>
      <c r="ACB923" s="119"/>
      <c r="ACC923" s="119"/>
      <c r="ACD923" s="119"/>
      <c r="ACE923" s="119"/>
      <c r="ACF923" s="119"/>
      <c r="ACG923" s="119"/>
      <c r="ACH923" s="119"/>
      <c r="ACI923" s="119"/>
      <c r="ACJ923" s="119"/>
      <c r="ACK923" s="119"/>
      <c r="ACL923" s="119"/>
      <c r="ACM923" s="119"/>
      <c r="ACN923" s="119"/>
      <c r="ACO923" s="119"/>
      <c r="ACP923" s="119"/>
      <c r="ACQ923" s="119"/>
      <c r="ACR923" s="119"/>
      <c r="ACS923" s="119"/>
      <c r="ACT923" s="119"/>
      <c r="ACU923" s="119"/>
      <c r="ACV923" s="119"/>
      <c r="ACW923" s="119"/>
      <c r="ACX923" s="119"/>
      <c r="ACY923" s="119"/>
      <c r="ACZ923" s="119"/>
      <c r="ADA923" s="119"/>
      <c r="ADB923" s="119"/>
      <c r="ADC923" s="119"/>
      <c r="ADD923" s="119"/>
      <c r="ADE923" s="119"/>
      <c r="ADF923" s="119"/>
      <c r="ADG923" s="119"/>
      <c r="ADH923" s="119"/>
      <c r="ADI923" s="119"/>
      <c r="ADJ923" s="119"/>
      <c r="ADK923" s="119"/>
      <c r="ADL923" s="119"/>
      <c r="ADM923" s="119"/>
      <c r="ADN923" s="119"/>
      <c r="ADO923" s="119"/>
      <c r="ADP923" s="119"/>
      <c r="ADQ923" s="119"/>
      <c r="ADR923" s="119"/>
      <c r="ADS923" s="119"/>
      <c r="ADT923" s="119"/>
      <c r="ADU923" s="119"/>
      <c r="ADV923" s="119"/>
      <c r="ADW923" s="119"/>
      <c r="ADX923" s="119"/>
      <c r="ADY923" s="119"/>
      <c r="ADZ923" s="119"/>
      <c r="AEA923" s="119"/>
      <c r="AEB923" s="119"/>
      <c r="AEC923" s="119"/>
      <c r="AED923" s="119"/>
      <c r="AEE923" s="119"/>
      <c r="AEF923" s="119"/>
      <c r="AEG923" s="119"/>
      <c r="AEH923" s="119"/>
      <c r="AEI923" s="119"/>
      <c r="AEJ923" s="119"/>
      <c r="AEK923" s="119"/>
      <c r="AEL923" s="119"/>
      <c r="AEM923" s="119"/>
      <c r="AEN923" s="119"/>
      <c r="AEO923" s="119"/>
      <c r="AEP923" s="119"/>
      <c r="AEQ923" s="119"/>
      <c r="AER923" s="119"/>
      <c r="AES923" s="119"/>
      <c r="AET923" s="119"/>
      <c r="AEU923" s="119"/>
      <c r="AEV923" s="119"/>
      <c r="AEW923" s="119"/>
      <c r="AEX923" s="119"/>
      <c r="AEY923" s="119"/>
      <c r="AEZ923" s="119"/>
      <c r="AFA923" s="119"/>
      <c r="AFB923" s="119"/>
      <c r="AFC923" s="119"/>
      <c r="AFD923" s="119"/>
      <c r="AFE923" s="119"/>
      <c r="AFF923" s="119"/>
      <c r="AFG923" s="119"/>
      <c r="AFH923" s="119"/>
      <c r="AFI923" s="119"/>
      <c r="AFJ923" s="119"/>
      <c r="AFK923" s="119"/>
      <c r="AFL923" s="119"/>
      <c r="AFM923" s="119"/>
      <c r="AFN923" s="119"/>
      <c r="AFO923" s="119"/>
      <c r="AFP923" s="119"/>
      <c r="AFQ923" s="119"/>
      <c r="AFR923" s="119"/>
      <c r="AFS923" s="119"/>
      <c r="AFT923" s="119"/>
      <c r="AFU923" s="119"/>
      <c r="AFV923" s="119"/>
      <c r="AFW923" s="119"/>
      <c r="AFX923" s="119"/>
      <c r="AFY923" s="119"/>
      <c r="AFZ923" s="119"/>
      <c r="AGA923" s="119"/>
      <c r="AGB923" s="119"/>
      <c r="AGC923" s="119"/>
      <c r="AGD923" s="119"/>
      <c r="AGE923" s="119"/>
      <c r="AGF923" s="119"/>
      <c r="AGG923" s="119"/>
      <c r="AGH923" s="119"/>
      <c r="AGI923" s="119"/>
      <c r="AGJ923" s="119"/>
      <c r="AGK923" s="119"/>
      <c r="AGL923" s="119"/>
      <c r="AGM923" s="119"/>
      <c r="AGN923" s="119"/>
      <c r="AGO923" s="119"/>
      <c r="AGP923" s="119"/>
      <c r="AGQ923" s="119"/>
      <c r="AGR923" s="119"/>
      <c r="AGS923" s="119"/>
      <c r="AGT923" s="119"/>
      <c r="AGU923" s="119"/>
      <c r="AGV923" s="119"/>
      <c r="AGW923" s="119"/>
      <c r="AGX923" s="119"/>
      <c r="AGY923" s="119"/>
      <c r="AGZ923" s="119"/>
      <c r="AHA923" s="119"/>
      <c r="AHB923" s="119"/>
      <c r="AHC923" s="119"/>
      <c r="AHD923" s="119"/>
      <c r="AHE923" s="119"/>
      <c r="AHF923" s="119"/>
      <c r="AHG923" s="119"/>
      <c r="AHH923" s="119"/>
      <c r="AHI923" s="119"/>
      <c r="AHJ923" s="119"/>
      <c r="AHK923" s="119"/>
      <c r="AHL923" s="119"/>
      <c r="AHM923" s="119"/>
      <c r="AHN923" s="119"/>
      <c r="AHO923" s="119"/>
      <c r="AHP923" s="119"/>
      <c r="AHQ923" s="119"/>
      <c r="AHR923" s="119"/>
      <c r="AHS923" s="119"/>
      <c r="AHT923" s="119"/>
      <c r="AHU923" s="119"/>
      <c r="AHV923" s="119"/>
      <c r="AHW923" s="119"/>
      <c r="AHX923" s="119"/>
      <c r="AHY923" s="119"/>
      <c r="AHZ923" s="119"/>
      <c r="AIA923" s="119"/>
      <c r="AIB923" s="119"/>
      <c r="AIC923" s="119"/>
      <c r="AID923" s="119"/>
      <c r="AIE923" s="119"/>
      <c r="AIF923" s="119"/>
      <c r="AIG923" s="119"/>
      <c r="AIH923" s="119"/>
      <c r="AII923" s="119"/>
      <c r="AIJ923" s="119"/>
      <c r="AIK923" s="119"/>
      <c r="AIL923" s="119"/>
      <c r="AIM923" s="119"/>
      <c r="AIN923" s="119"/>
      <c r="AIO923" s="119"/>
      <c r="AIP923" s="119"/>
      <c r="AIQ923" s="119"/>
      <c r="AIR923" s="119"/>
      <c r="AIS923" s="119"/>
      <c r="AIT923" s="119"/>
      <c r="AIU923" s="119"/>
      <c r="AIV923" s="119"/>
      <c r="AIW923" s="119"/>
      <c r="AIX923" s="119"/>
      <c r="AIY923" s="119"/>
      <c r="AIZ923" s="119"/>
      <c r="AJA923" s="119"/>
      <c r="AJB923" s="119"/>
      <c r="AJC923" s="119"/>
      <c r="AJD923" s="119"/>
      <c r="AJE923" s="119"/>
      <c r="AJF923" s="119"/>
      <c r="AJG923" s="119"/>
      <c r="AJH923" s="119"/>
      <c r="AJI923" s="119"/>
      <c r="AJJ923" s="119"/>
      <c r="AJK923" s="119"/>
      <c r="AJL923" s="119"/>
      <c r="AJM923" s="119"/>
      <c r="AJN923" s="119"/>
      <c r="AJO923" s="119"/>
      <c r="AJP923" s="119"/>
      <c r="AJQ923" s="119"/>
      <c r="AJR923" s="119"/>
      <c r="AJS923" s="119"/>
      <c r="AJT923" s="119"/>
      <c r="AJU923" s="119"/>
      <c r="AJV923" s="119"/>
      <c r="AJW923" s="119"/>
      <c r="AJX923" s="119"/>
      <c r="AJY923" s="119"/>
      <c r="AJZ923" s="119"/>
      <c r="AKA923" s="119"/>
      <c r="AKB923" s="119"/>
      <c r="AKC923" s="119"/>
      <c r="AKD923" s="119"/>
      <c r="AKE923" s="119"/>
      <c r="AKF923" s="119"/>
      <c r="AKG923" s="119"/>
      <c r="AKH923" s="119"/>
      <c r="AKI923" s="119"/>
      <c r="AKJ923" s="119"/>
      <c r="AKK923" s="119"/>
      <c r="AKL923" s="119"/>
      <c r="AKM923" s="119"/>
      <c r="AKN923" s="119"/>
      <c r="AKO923" s="119"/>
      <c r="AKP923" s="119"/>
      <c r="AKQ923" s="119"/>
      <c r="AKR923" s="119"/>
      <c r="AKS923" s="119"/>
      <c r="AKT923" s="119"/>
      <c r="AKU923" s="119"/>
      <c r="AKV923" s="119"/>
      <c r="AKW923" s="119"/>
      <c r="AKX923" s="119"/>
      <c r="AKY923" s="119"/>
      <c r="AKZ923" s="119"/>
      <c r="ALA923" s="119"/>
      <c r="ALB923" s="119"/>
      <c r="ALC923" s="119"/>
      <c r="ALD923" s="119"/>
      <c r="ALE923" s="119"/>
      <c r="ALF923" s="119"/>
      <c r="ALG923" s="119"/>
      <c r="ALH923" s="119"/>
      <c r="ALI923" s="119"/>
      <c r="ALJ923" s="119"/>
      <c r="ALK923" s="119"/>
      <c r="ALL923" s="119"/>
      <c r="ALM923" s="119"/>
      <c r="ALN923" s="119"/>
      <c r="ALO923" s="119"/>
      <c r="ALP923" s="119"/>
      <c r="ALQ923" s="119"/>
      <c r="ALR923" s="119"/>
      <c r="ALS923" s="119"/>
      <c r="ALT923" s="119"/>
      <c r="ALU923" s="119"/>
      <c r="ALV923" s="119"/>
      <c r="ALW923" s="119"/>
      <c r="ALX923" s="119"/>
      <c r="ALY923" s="119"/>
      <c r="ALZ923" s="119"/>
      <c r="AMA923" s="119"/>
      <c r="AMB923" s="119"/>
      <c r="AMC923" s="119"/>
      <c r="AMD923" s="119"/>
      <c r="AME923" s="119"/>
      <c r="AMF923" s="119"/>
      <c r="AMG923" s="119"/>
    </row>
    <row r="924" customFormat="false" ht="15" hidden="false" customHeight="false" outlineLevel="0" collapsed="false">
      <c r="A924" s="118"/>
      <c r="B924" s="118"/>
      <c r="C924" s="48" t="n">
        <f aca="false">IF(F924=F923,C923,IF(F924=(F923+10),C923,(C923+10)))</f>
        <v>1690</v>
      </c>
      <c r="D924" s="79" t="s">
        <v>378</v>
      </c>
      <c r="E924" s="50" t="n">
        <f aca="false">IF(C923=C924,IF(AND(I924&lt;&gt;"M",I924&lt;&gt;"m-up"),E923+10,E923),10)</f>
        <v>10</v>
      </c>
      <c r="F924" s="52" t="n">
        <f aca="false">O924+(N924*60)+(M924*3600)</f>
        <v>63946</v>
      </c>
      <c r="G924" s="52" t="str">
        <f aca="false">CONCATENATE(J924,K924,L924)</f>
        <v>20171129</v>
      </c>
      <c r="H924" s="52" t="n">
        <v>218</v>
      </c>
      <c r="I924" s="52" t="s">
        <v>17</v>
      </c>
      <c r="J924" s="52" t="n">
        <v>2017</v>
      </c>
      <c r="K924" s="52" t="n">
        <v>11</v>
      </c>
      <c r="L924" s="52" t="n">
        <v>29</v>
      </c>
      <c r="M924" s="52" t="n">
        <v>17</v>
      </c>
      <c r="N924" s="52" t="n">
        <v>45</v>
      </c>
      <c r="O924" s="52" t="n">
        <v>46</v>
      </c>
      <c r="P924" s="52" t="n">
        <v>241</v>
      </c>
      <c r="Q924" s="52" t="n">
        <v>1</v>
      </c>
      <c r="R924" s="52" t="s">
        <v>1</v>
      </c>
      <c r="S924" s="52" t="s">
        <v>2</v>
      </c>
      <c r="T924" s="52"/>
      <c r="U924" s="53" t="s">
        <v>40</v>
      </c>
      <c r="WH924" s="119"/>
      <c r="WI924" s="119"/>
      <c r="WJ924" s="119"/>
      <c r="WK924" s="119"/>
      <c r="WL924" s="119"/>
      <c r="WM924" s="119"/>
      <c r="WN924" s="119"/>
      <c r="WO924" s="119"/>
      <c r="WP924" s="119"/>
      <c r="WQ924" s="119"/>
      <c r="WR924" s="119"/>
      <c r="WS924" s="119"/>
      <c r="WT924" s="119"/>
      <c r="WU924" s="119"/>
      <c r="WV924" s="119"/>
      <c r="WW924" s="119"/>
      <c r="WX924" s="119"/>
      <c r="WY924" s="119"/>
      <c r="WZ924" s="119"/>
      <c r="XA924" s="119"/>
      <c r="XB924" s="119"/>
      <c r="XC924" s="119"/>
      <c r="XD924" s="119"/>
      <c r="XE924" s="119"/>
      <c r="XF924" s="119"/>
      <c r="XG924" s="119"/>
      <c r="XH924" s="119"/>
      <c r="XI924" s="119"/>
      <c r="XJ924" s="119"/>
      <c r="XK924" s="119"/>
      <c r="XL924" s="119"/>
      <c r="XM924" s="119"/>
      <c r="XN924" s="119"/>
      <c r="XO924" s="119"/>
      <c r="XP924" s="119"/>
      <c r="XQ924" s="119"/>
      <c r="XR924" s="119"/>
      <c r="XS924" s="119"/>
      <c r="XT924" s="119"/>
      <c r="XU924" s="119"/>
      <c r="XV924" s="119"/>
      <c r="XW924" s="119"/>
      <c r="XX924" s="119"/>
      <c r="XY924" s="119"/>
      <c r="XZ924" s="119"/>
      <c r="YA924" s="119"/>
      <c r="YB924" s="119"/>
      <c r="YC924" s="119"/>
      <c r="YD924" s="119"/>
      <c r="YE924" s="119"/>
      <c r="YF924" s="119"/>
      <c r="YG924" s="119"/>
      <c r="YH924" s="119"/>
      <c r="YI924" s="119"/>
      <c r="YJ924" s="119"/>
      <c r="YK924" s="119"/>
      <c r="YL924" s="119"/>
      <c r="YM924" s="119"/>
      <c r="YN924" s="119"/>
      <c r="YO924" s="119"/>
      <c r="YP924" s="119"/>
      <c r="YQ924" s="119"/>
      <c r="YR924" s="119"/>
      <c r="YS924" s="119"/>
      <c r="YT924" s="119"/>
      <c r="YU924" s="119"/>
      <c r="YV924" s="119"/>
      <c r="YW924" s="119"/>
      <c r="YX924" s="119"/>
      <c r="YY924" s="119"/>
      <c r="YZ924" s="119"/>
      <c r="ZA924" s="119"/>
      <c r="ZB924" s="119"/>
      <c r="ZC924" s="119"/>
      <c r="ZD924" s="119"/>
      <c r="ZE924" s="119"/>
      <c r="ZF924" s="119"/>
      <c r="ZG924" s="119"/>
      <c r="ZH924" s="119"/>
      <c r="ZI924" s="119"/>
      <c r="ZJ924" s="119"/>
      <c r="ZK924" s="119"/>
      <c r="ZL924" s="119"/>
      <c r="ZM924" s="119"/>
      <c r="ZN924" s="119"/>
      <c r="ZO924" s="119"/>
      <c r="ZP924" s="119"/>
      <c r="ZQ924" s="119"/>
      <c r="ZR924" s="119"/>
      <c r="ZS924" s="119"/>
      <c r="ZT924" s="119"/>
      <c r="ZU924" s="119"/>
      <c r="ZV924" s="119"/>
      <c r="ZW924" s="119"/>
      <c r="ZX924" s="119"/>
      <c r="ZY924" s="119"/>
      <c r="ZZ924" s="119"/>
      <c r="AAA924" s="119"/>
      <c r="AAB924" s="119"/>
      <c r="AAC924" s="119"/>
      <c r="AAD924" s="119"/>
      <c r="AAE924" s="119"/>
      <c r="AAF924" s="119"/>
      <c r="AAG924" s="119"/>
      <c r="AAH924" s="119"/>
      <c r="AAI924" s="119"/>
      <c r="AAJ924" s="119"/>
      <c r="AAK924" s="119"/>
      <c r="AAL924" s="119"/>
      <c r="AAM924" s="119"/>
      <c r="AAN924" s="119"/>
      <c r="AAO924" s="119"/>
      <c r="AAP924" s="119"/>
      <c r="AAQ924" s="119"/>
      <c r="AAR924" s="119"/>
      <c r="AAS924" s="119"/>
      <c r="AAT924" s="119"/>
      <c r="AAU924" s="119"/>
      <c r="AAV924" s="119"/>
      <c r="AAW924" s="119"/>
      <c r="AAX924" s="119"/>
      <c r="AAY924" s="119"/>
      <c r="AAZ924" s="119"/>
      <c r="ABA924" s="119"/>
      <c r="ABB924" s="119"/>
      <c r="ABC924" s="119"/>
      <c r="ABD924" s="119"/>
      <c r="ABE924" s="119"/>
      <c r="ABF924" s="119"/>
      <c r="ABG924" s="119"/>
      <c r="ABH924" s="119"/>
      <c r="ABI924" s="119"/>
      <c r="ABJ924" s="119"/>
      <c r="ABK924" s="119"/>
      <c r="ABL924" s="119"/>
      <c r="ABM924" s="119"/>
      <c r="ABN924" s="119"/>
      <c r="ABO924" s="119"/>
      <c r="ABP924" s="119"/>
      <c r="ABQ924" s="119"/>
      <c r="ABR924" s="119"/>
      <c r="ABS924" s="119"/>
      <c r="ABT924" s="119"/>
      <c r="ABU924" s="119"/>
      <c r="ABV924" s="119"/>
      <c r="ABW924" s="119"/>
      <c r="ABX924" s="119"/>
      <c r="ABY924" s="119"/>
      <c r="ABZ924" s="119"/>
      <c r="ACA924" s="119"/>
      <c r="ACB924" s="119"/>
      <c r="ACC924" s="119"/>
      <c r="ACD924" s="119"/>
      <c r="ACE924" s="119"/>
      <c r="ACF924" s="119"/>
      <c r="ACG924" s="119"/>
      <c r="ACH924" s="119"/>
      <c r="ACI924" s="119"/>
      <c r="ACJ924" s="119"/>
      <c r="ACK924" s="119"/>
      <c r="ACL924" s="119"/>
      <c r="ACM924" s="119"/>
      <c r="ACN924" s="119"/>
      <c r="ACO924" s="119"/>
      <c r="ACP924" s="119"/>
      <c r="ACQ924" s="119"/>
      <c r="ACR924" s="119"/>
      <c r="ACS924" s="119"/>
      <c r="ACT924" s="119"/>
      <c r="ACU924" s="119"/>
      <c r="ACV924" s="119"/>
      <c r="ACW924" s="119"/>
      <c r="ACX924" s="119"/>
      <c r="ACY924" s="119"/>
      <c r="ACZ924" s="119"/>
      <c r="ADA924" s="119"/>
      <c r="ADB924" s="119"/>
      <c r="ADC924" s="119"/>
      <c r="ADD924" s="119"/>
      <c r="ADE924" s="119"/>
      <c r="ADF924" s="119"/>
      <c r="ADG924" s="119"/>
      <c r="ADH924" s="119"/>
      <c r="ADI924" s="119"/>
      <c r="ADJ924" s="119"/>
      <c r="ADK924" s="119"/>
      <c r="ADL924" s="119"/>
      <c r="ADM924" s="119"/>
      <c r="ADN924" s="119"/>
      <c r="ADO924" s="119"/>
      <c r="ADP924" s="119"/>
      <c r="ADQ924" s="119"/>
      <c r="ADR924" s="119"/>
      <c r="ADS924" s="119"/>
      <c r="ADT924" s="119"/>
      <c r="ADU924" s="119"/>
      <c r="ADV924" s="119"/>
      <c r="ADW924" s="119"/>
      <c r="ADX924" s="119"/>
      <c r="ADY924" s="119"/>
      <c r="ADZ924" s="119"/>
      <c r="AEA924" s="119"/>
      <c r="AEB924" s="119"/>
      <c r="AEC924" s="119"/>
      <c r="AED924" s="119"/>
      <c r="AEE924" s="119"/>
      <c r="AEF924" s="119"/>
      <c r="AEG924" s="119"/>
      <c r="AEH924" s="119"/>
      <c r="AEI924" s="119"/>
      <c r="AEJ924" s="119"/>
      <c r="AEK924" s="119"/>
      <c r="AEL924" s="119"/>
      <c r="AEM924" s="119"/>
      <c r="AEN924" s="119"/>
      <c r="AEO924" s="119"/>
      <c r="AEP924" s="119"/>
      <c r="AEQ924" s="119"/>
      <c r="AER924" s="119"/>
      <c r="AES924" s="119"/>
      <c r="AET924" s="119"/>
      <c r="AEU924" s="119"/>
      <c r="AEV924" s="119"/>
      <c r="AEW924" s="119"/>
      <c r="AEX924" s="119"/>
      <c r="AEY924" s="119"/>
      <c r="AEZ924" s="119"/>
      <c r="AFA924" s="119"/>
      <c r="AFB924" s="119"/>
      <c r="AFC924" s="119"/>
      <c r="AFD924" s="119"/>
      <c r="AFE924" s="119"/>
      <c r="AFF924" s="119"/>
      <c r="AFG924" s="119"/>
      <c r="AFH924" s="119"/>
      <c r="AFI924" s="119"/>
      <c r="AFJ924" s="119"/>
      <c r="AFK924" s="119"/>
      <c r="AFL924" s="119"/>
      <c r="AFM924" s="119"/>
      <c r="AFN924" s="119"/>
      <c r="AFO924" s="119"/>
      <c r="AFP924" s="119"/>
      <c r="AFQ924" s="119"/>
      <c r="AFR924" s="119"/>
      <c r="AFS924" s="119"/>
      <c r="AFT924" s="119"/>
      <c r="AFU924" s="119"/>
      <c r="AFV924" s="119"/>
      <c r="AFW924" s="119"/>
      <c r="AFX924" s="119"/>
      <c r="AFY924" s="119"/>
      <c r="AFZ924" s="119"/>
      <c r="AGA924" s="119"/>
      <c r="AGB924" s="119"/>
      <c r="AGC924" s="119"/>
      <c r="AGD924" s="119"/>
      <c r="AGE924" s="119"/>
      <c r="AGF924" s="119"/>
      <c r="AGG924" s="119"/>
      <c r="AGH924" s="119"/>
      <c r="AGI924" s="119"/>
      <c r="AGJ924" s="119"/>
      <c r="AGK924" s="119"/>
      <c r="AGL924" s="119"/>
      <c r="AGM924" s="119"/>
      <c r="AGN924" s="119"/>
      <c r="AGO924" s="119"/>
      <c r="AGP924" s="119"/>
      <c r="AGQ924" s="119"/>
      <c r="AGR924" s="119"/>
      <c r="AGS924" s="119"/>
      <c r="AGT924" s="119"/>
      <c r="AGU924" s="119"/>
      <c r="AGV924" s="119"/>
      <c r="AGW924" s="119"/>
      <c r="AGX924" s="119"/>
      <c r="AGY924" s="119"/>
      <c r="AGZ924" s="119"/>
      <c r="AHA924" s="119"/>
      <c r="AHB924" s="119"/>
      <c r="AHC924" s="119"/>
      <c r="AHD924" s="119"/>
      <c r="AHE924" s="119"/>
      <c r="AHF924" s="119"/>
      <c r="AHG924" s="119"/>
      <c r="AHH924" s="119"/>
      <c r="AHI924" s="119"/>
      <c r="AHJ924" s="119"/>
      <c r="AHK924" s="119"/>
      <c r="AHL924" s="119"/>
      <c r="AHM924" s="119"/>
      <c r="AHN924" s="119"/>
      <c r="AHO924" s="119"/>
      <c r="AHP924" s="119"/>
      <c r="AHQ924" s="119"/>
      <c r="AHR924" s="119"/>
      <c r="AHS924" s="119"/>
      <c r="AHT924" s="119"/>
      <c r="AHU924" s="119"/>
      <c r="AHV924" s="119"/>
      <c r="AHW924" s="119"/>
      <c r="AHX924" s="119"/>
      <c r="AHY924" s="119"/>
      <c r="AHZ924" s="119"/>
      <c r="AIA924" s="119"/>
      <c r="AIB924" s="119"/>
      <c r="AIC924" s="119"/>
      <c r="AID924" s="119"/>
      <c r="AIE924" s="119"/>
      <c r="AIF924" s="119"/>
      <c r="AIG924" s="119"/>
      <c r="AIH924" s="119"/>
      <c r="AII924" s="119"/>
      <c r="AIJ924" s="119"/>
      <c r="AIK924" s="119"/>
      <c r="AIL924" s="119"/>
      <c r="AIM924" s="119"/>
      <c r="AIN924" s="119"/>
      <c r="AIO924" s="119"/>
      <c r="AIP924" s="119"/>
      <c r="AIQ924" s="119"/>
      <c r="AIR924" s="119"/>
      <c r="AIS924" s="119"/>
      <c r="AIT924" s="119"/>
      <c r="AIU924" s="119"/>
      <c r="AIV924" s="119"/>
      <c r="AIW924" s="119"/>
      <c r="AIX924" s="119"/>
      <c r="AIY924" s="119"/>
      <c r="AIZ924" s="119"/>
      <c r="AJA924" s="119"/>
      <c r="AJB924" s="119"/>
      <c r="AJC924" s="119"/>
      <c r="AJD924" s="119"/>
      <c r="AJE924" s="119"/>
      <c r="AJF924" s="119"/>
      <c r="AJG924" s="119"/>
      <c r="AJH924" s="119"/>
      <c r="AJI924" s="119"/>
      <c r="AJJ924" s="119"/>
      <c r="AJK924" s="119"/>
      <c r="AJL924" s="119"/>
      <c r="AJM924" s="119"/>
      <c r="AJN924" s="119"/>
      <c r="AJO924" s="119"/>
      <c r="AJP924" s="119"/>
      <c r="AJQ924" s="119"/>
      <c r="AJR924" s="119"/>
      <c r="AJS924" s="119"/>
      <c r="AJT924" s="119"/>
      <c r="AJU924" s="119"/>
      <c r="AJV924" s="119"/>
      <c r="AJW924" s="119"/>
      <c r="AJX924" s="119"/>
      <c r="AJY924" s="119"/>
      <c r="AJZ924" s="119"/>
      <c r="AKA924" s="119"/>
      <c r="AKB924" s="119"/>
      <c r="AKC924" s="119"/>
      <c r="AKD924" s="119"/>
      <c r="AKE924" s="119"/>
      <c r="AKF924" s="119"/>
      <c r="AKG924" s="119"/>
      <c r="AKH924" s="119"/>
      <c r="AKI924" s="119"/>
      <c r="AKJ924" s="119"/>
      <c r="AKK924" s="119"/>
      <c r="AKL924" s="119"/>
      <c r="AKM924" s="119"/>
      <c r="AKN924" s="119"/>
      <c r="AKO924" s="119"/>
      <c r="AKP924" s="119"/>
      <c r="AKQ924" s="119"/>
      <c r="AKR924" s="119"/>
      <c r="AKS924" s="119"/>
      <c r="AKT924" s="119"/>
      <c r="AKU924" s="119"/>
      <c r="AKV924" s="119"/>
      <c r="AKW924" s="119"/>
      <c r="AKX924" s="119"/>
      <c r="AKY924" s="119"/>
      <c r="AKZ924" s="119"/>
      <c r="ALA924" s="119"/>
      <c r="ALB924" s="119"/>
      <c r="ALC924" s="119"/>
      <c r="ALD924" s="119"/>
      <c r="ALE924" s="119"/>
      <c r="ALF924" s="119"/>
      <c r="ALG924" s="119"/>
      <c r="ALH924" s="119"/>
      <c r="ALI924" s="119"/>
      <c r="ALJ924" s="119"/>
      <c r="ALK924" s="119"/>
      <c r="ALL924" s="119"/>
      <c r="ALM924" s="119"/>
      <c r="ALN924" s="119"/>
      <c r="ALO924" s="119"/>
      <c r="ALP924" s="119"/>
      <c r="ALQ924" s="119"/>
      <c r="ALR924" s="119"/>
      <c r="ALS924" s="119"/>
      <c r="ALT924" s="119"/>
      <c r="ALU924" s="119"/>
      <c r="ALV924" s="119"/>
      <c r="ALW924" s="119"/>
      <c r="ALX924" s="119"/>
      <c r="ALY924" s="119"/>
      <c r="ALZ924" s="119"/>
      <c r="AMA924" s="119"/>
      <c r="AMB924" s="119"/>
      <c r="AMC924" s="119"/>
      <c r="AMD924" s="119"/>
      <c r="AME924" s="119"/>
      <c r="AMF924" s="119"/>
      <c r="AMG924" s="119"/>
    </row>
    <row r="925" customFormat="false" ht="15.75" hidden="false" customHeight="false" outlineLevel="0" collapsed="false">
      <c r="A925" s="120"/>
      <c r="B925" s="120"/>
      <c r="C925" s="48" t="n">
        <f aca="false">IF(F925=F924,C924,IF(F925=(F924+10),C924,(C924+10)))</f>
        <v>1690</v>
      </c>
      <c r="D925" s="38" t="s">
        <v>378</v>
      </c>
      <c r="E925" s="50" t="n">
        <f aca="false">IF(C924=C925,IF(AND(I925&lt;&gt;"M",I925&lt;&gt;"m-up"),E924+10,E924),10)</f>
        <v>10</v>
      </c>
      <c r="F925" s="39" t="n">
        <f aca="false">O925+(N925*60)+(M925*3600)</f>
        <v>63946</v>
      </c>
      <c r="G925" s="39" t="str">
        <f aca="false">CONCATENATE(J925,K925,L925)</f>
        <v>20171129</v>
      </c>
      <c r="H925" s="39" t="n">
        <v>0</v>
      </c>
      <c r="I925" s="78" t="s">
        <v>21</v>
      </c>
      <c r="J925" s="39" t="n">
        <v>2017</v>
      </c>
      <c r="K925" s="39" t="n">
        <v>11</v>
      </c>
      <c r="L925" s="39" t="n">
        <v>29</v>
      </c>
      <c r="M925" s="39" t="n">
        <v>17</v>
      </c>
      <c r="N925" s="39" t="n">
        <v>45</v>
      </c>
      <c r="O925" s="39" t="n">
        <v>46</v>
      </c>
      <c r="P925" s="39" t="n">
        <v>421</v>
      </c>
      <c r="Q925" s="39" t="n">
        <v>1</v>
      </c>
      <c r="R925" s="39" t="s">
        <v>1</v>
      </c>
      <c r="S925" s="39" t="s">
        <v>2</v>
      </c>
      <c r="U925" s="24" t="s">
        <v>73</v>
      </c>
      <c r="WH925" s="121"/>
      <c r="WI925" s="121"/>
      <c r="WJ925" s="121"/>
      <c r="WK925" s="121"/>
      <c r="WL925" s="121"/>
      <c r="WM925" s="121"/>
      <c r="WN925" s="121"/>
      <c r="WO925" s="121"/>
      <c r="WP925" s="121"/>
      <c r="WQ925" s="121"/>
      <c r="WR925" s="121"/>
      <c r="WS925" s="121"/>
      <c r="WT925" s="121"/>
      <c r="WU925" s="121"/>
      <c r="WV925" s="121"/>
      <c r="WW925" s="121"/>
      <c r="WX925" s="121"/>
      <c r="WY925" s="121"/>
      <c r="WZ925" s="121"/>
      <c r="XA925" s="121"/>
      <c r="XB925" s="121"/>
      <c r="XC925" s="121"/>
      <c r="XD925" s="121"/>
      <c r="XE925" s="121"/>
      <c r="XF925" s="121"/>
      <c r="XG925" s="121"/>
      <c r="XH925" s="121"/>
      <c r="XI925" s="121"/>
      <c r="XJ925" s="121"/>
      <c r="XK925" s="121"/>
      <c r="XL925" s="121"/>
      <c r="XM925" s="121"/>
      <c r="XN925" s="121"/>
      <c r="XO925" s="121"/>
      <c r="XP925" s="121"/>
      <c r="XQ925" s="121"/>
      <c r="XR925" s="121"/>
      <c r="XS925" s="121"/>
      <c r="XT925" s="121"/>
      <c r="XU925" s="121"/>
      <c r="XV925" s="121"/>
      <c r="XW925" s="121"/>
      <c r="XX925" s="121"/>
      <c r="XY925" s="121"/>
      <c r="XZ925" s="121"/>
      <c r="YA925" s="121"/>
      <c r="YB925" s="121"/>
      <c r="YC925" s="121"/>
      <c r="YD925" s="121"/>
      <c r="YE925" s="121"/>
      <c r="YF925" s="121"/>
      <c r="YG925" s="121"/>
      <c r="YH925" s="121"/>
      <c r="YI925" s="121"/>
      <c r="YJ925" s="121"/>
      <c r="YK925" s="121"/>
      <c r="YL925" s="121"/>
      <c r="YM925" s="121"/>
      <c r="YN925" s="121"/>
      <c r="YO925" s="121"/>
      <c r="YP925" s="121"/>
      <c r="YQ925" s="121"/>
      <c r="YR925" s="121"/>
      <c r="YS925" s="121"/>
      <c r="YT925" s="121"/>
      <c r="YU925" s="121"/>
      <c r="YV925" s="121"/>
      <c r="YW925" s="121"/>
      <c r="YX925" s="121"/>
      <c r="YY925" s="121"/>
      <c r="YZ925" s="121"/>
      <c r="ZA925" s="121"/>
      <c r="ZB925" s="121"/>
      <c r="ZC925" s="121"/>
      <c r="ZD925" s="121"/>
      <c r="ZE925" s="121"/>
      <c r="ZF925" s="121"/>
      <c r="ZG925" s="121"/>
      <c r="ZH925" s="121"/>
      <c r="ZI925" s="121"/>
      <c r="ZJ925" s="121"/>
      <c r="ZK925" s="121"/>
      <c r="ZL925" s="121"/>
      <c r="ZM925" s="121"/>
      <c r="ZN925" s="121"/>
      <c r="ZO925" s="121"/>
      <c r="ZP925" s="121"/>
      <c r="ZQ925" s="121"/>
      <c r="ZR925" s="121"/>
      <c r="ZS925" s="121"/>
      <c r="ZT925" s="121"/>
      <c r="ZU925" s="121"/>
      <c r="ZV925" s="121"/>
      <c r="ZW925" s="121"/>
      <c r="ZX925" s="121"/>
      <c r="ZY925" s="121"/>
      <c r="ZZ925" s="121"/>
      <c r="AAA925" s="121"/>
      <c r="AAB925" s="121"/>
      <c r="AAC925" s="121"/>
      <c r="AAD925" s="121"/>
      <c r="AAE925" s="121"/>
      <c r="AAF925" s="121"/>
      <c r="AAG925" s="121"/>
      <c r="AAH925" s="121"/>
      <c r="AAI925" s="121"/>
      <c r="AAJ925" s="121"/>
      <c r="AAK925" s="121"/>
      <c r="AAL925" s="121"/>
      <c r="AAM925" s="121"/>
      <c r="AAN925" s="121"/>
      <c r="AAO925" s="121"/>
      <c r="AAP925" s="121"/>
      <c r="AAQ925" s="121"/>
      <c r="AAR925" s="121"/>
      <c r="AAS925" s="121"/>
      <c r="AAT925" s="121"/>
      <c r="AAU925" s="121"/>
      <c r="AAV925" s="121"/>
      <c r="AAW925" s="121"/>
      <c r="AAX925" s="121"/>
      <c r="AAY925" s="121"/>
      <c r="AAZ925" s="121"/>
      <c r="ABA925" s="121"/>
      <c r="ABB925" s="121"/>
      <c r="ABC925" s="121"/>
      <c r="ABD925" s="121"/>
      <c r="ABE925" s="121"/>
      <c r="ABF925" s="121"/>
      <c r="ABG925" s="121"/>
      <c r="ABH925" s="121"/>
      <c r="ABI925" s="121"/>
      <c r="ABJ925" s="121"/>
      <c r="ABK925" s="121"/>
      <c r="ABL925" s="121"/>
      <c r="ABM925" s="121"/>
      <c r="ABN925" s="121"/>
      <c r="ABO925" s="121"/>
      <c r="ABP925" s="121"/>
      <c r="ABQ925" s="121"/>
      <c r="ABR925" s="121"/>
      <c r="ABS925" s="121"/>
      <c r="ABT925" s="121"/>
      <c r="ABU925" s="121"/>
      <c r="ABV925" s="121"/>
      <c r="ABW925" s="121"/>
      <c r="ABX925" s="121"/>
      <c r="ABY925" s="121"/>
      <c r="ABZ925" s="121"/>
      <c r="ACA925" s="121"/>
      <c r="ACB925" s="121"/>
      <c r="ACC925" s="121"/>
      <c r="ACD925" s="121"/>
      <c r="ACE925" s="121"/>
      <c r="ACF925" s="121"/>
      <c r="ACG925" s="121"/>
      <c r="ACH925" s="121"/>
      <c r="ACI925" s="121"/>
      <c r="ACJ925" s="121"/>
      <c r="ACK925" s="121"/>
      <c r="ACL925" s="121"/>
      <c r="ACM925" s="121"/>
      <c r="ACN925" s="121"/>
      <c r="ACO925" s="121"/>
      <c r="ACP925" s="121"/>
      <c r="ACQ925" s="121"/>
      <c r="ACR925" s="121"/>
      <c r="ACS925" s="121"/>
      <c r="ACT925" s="121"/>
      <c r="ACU925" s="121"/>
      <c r="ACV925" s="121"/>
      <c r="ACW925" s="121"/>
      <c r="ACX925" s="121"/>
      <c r="ACY925" s="121"/>
      <c r="ACZ925" s="121"/>
      <c r="ADA925" s="121"/>
      <c r="ADB925" s="121"/>
      <c r="ADC925" s="121"/>
      <c r="ADD925" s="121"/>
      <c r="ADE925" s="121"/>
      <c r="ADF925" s="121"/>
      <c r="ADG925" s="121"/>
      <c r="ADH925" s="121"/>
      <c r="ADI925" s="121"/>
      <c r="ADJ925" s="121"/>
      <c r="ADK925" s="121"/>
      <c r="ADL925" s="121"/>
      <c r="ADM925" s="121"/>
      <c r="ADN925" s="121"/>
      <c r="ADO925" s="121"/>
      <c r="ADP925" s="121"/>
      <c r="ADQ925" s="121"/>
      <c r="ADR925" s="121"/>
      <c r="ADS925" s="121"/>
      <c r="ADT925" s="121"/>
      <c r="ADU925" s="121"/>
      <c r="ADV925" s="121"/>
      <c r="ADW925" s="121"/>
      <c r="ADX925" s="121"/>
      <c r="ADY925" s="121"/>
      <c r="ADZ925" s="121"/>
      <c r="AEA925" s="121"/>
      <c r="AEB925" s="121"/>
      <c r="AEC925" s="121"/>
      <c r="AED925" s="121"/>
      <c r="AEE925" s="121"/>
      <c r="AEF925" s="121"/>
      <c r="AEG925" s="121"/>
      <c r="AEH925" s="121"/>
      <c r="AEI925" s="121"/>
      <c r="AEJ925" s="121"/>
      <c r="AEK925" s="121"/>
      <c r="AEL925" s="121"/>
      <c r="AEM925" s="121"/>
      <c r="AEN925" s="121"/>
      <c r="AEO925" s="121"/>
      <c r="AEP925" s="121"/>
      <c r="AEQ925" s="121"/>
      <c r="AER925" s="121"/>
      <c r="AES925" s="121"/>
      <c r="AET925" s="121"/>
      <c r="AEU925" s="121"/>
      <c r="AEV925" s="121"/>
      <c r="AEW925" s="121"/>
      <c r="AEX925" s="121"/>
      <c r="AEY925" s="121"/>
      <c r="AEZ925" s="121"/>
      <c r="AFA925" s="121"/>
      <c r="AFB925" s="121"/>
      <c r="AFC925" s="121"/>
      <c r="AFD925" s="121"/>
      <c r="AFE925" s="121"/>
      <c r="AFF925" s="121"/>
      <c r="AFG925" s="121"/>
      <c r="AFH925" s="121"/>
      <c r="AFI925" s="121"/>
      <c r="AFJ925" s="121"/>
      <c r="AFK925" s="121"/>
      <c r="AFL925" s="121"/>
      <c r="AFM925" s="121"/>
      <c r="AFN925" s="121"/>
      <c r="AFO925" s="121"/>
      <c r="AFP925" s="121"/>
      <c r="AFQ925" s="121"/>
      <c r="AFR925" s="121"/>
      <c r="AFS925" s="121"/>
      <c r="AFT925" s="121"/>
      <c r="AFU925" s="121"/>
      <c r="AFV925" s="121"/>
      <c r="AFW925" s="121"/>
      <c r="AFX925" s="121"/>
      <c r="AFY925" s="121"/>
      <c r="AFZ925" s="121"/>
      <c r="AGA925" s="121"/>
      <c r="AGB925" s="121"/>
      <c r="AGC925" s="121"/>
      <c r="AGD925" s="121"/>
      <c r="AGE925" s="121"/>
      <c r="AGF925" s="121"/>
      <c r="AGG925" s="121"/>
      <c r="AGH925" s="121"/>
      <c r="AGI925" s="121"/>
      <c r="AGJ925" s="121"/>
      <c r="AGK925" s="121"/>
      <c r="AGL925" s="121"/>
      <c r="AGM925" s="121"/>
      <c r="AGN925" s="121"/>
      <c r="AGO925" s="121"/>
      <c r="AGP925" s="121"/>
      <c r="AGQ925" s="121"/>
      <c r="AGR925" s="121"/>
      <c r="AGS925" s="121"/>
      <c r="AGT925" s="121"/>
      <c r="AGU925" s="121"/>
      <c r="AGV925" s="121"/>
      <c r="AGW925" s="121"/>
      <c r="AGX925" s="121"/>
      <c r="AGY925" s="121"/>
      <c r="AGZ925" s="121"/>
      <c r="AHA925" s="121"/>
      <c r="AHB925" s="121"/>
      <c r="AHC925" s="121"/>
      <c r="AHD925" s="121"/>
      <c r="AHE925" s="121"/>
      <c r="AHF925" s="121"/>
      <c r="AHG925" s="121"/>
      <c r="AHH925" s="121"/>
      <c r="AHI925" s="121"/>
      <c r="AHJ925" s="121"/>
      <c r="AHK925" s="121"/>
      <c r="AHL925" s="121"/>
      <c r="AHM925" s="121"/>
      <c r="AHN925" s="121"/>
      <c r="AHO925" s="121"/>
      <c r="AHP925" s="121"/>
      <c r="AHQ925" s="121"/>
      <c r="AHR925" s="121"/>
      <c r="AHS925" s="121"/>
      <c r="AHT925" s="121"/>
      <c r="AHU925" s="121"/>
      <c r="AHV925" s="121"/>
      <c r="AHW925" s="121"/>
      <c r="AHX925" s="121"/>
      <c r="AHY925" s="121"/>
      <c r="AHZ925" s="121"/>
      <c r="AIA925" s="121"/>
      <c r="AIB925" s="121"/>
      <c r="AIC925" s="121"/>
      <c r="AID925" s="121"/>
      <c r="AIE925" s="121"/>
      <c r="AIF925" s="121"/>
      <c r="AIG925" s="121"/>
      <c r="AIH925" s="121"/>
      <c r="AII925" s="121"/>
      <c r="AIJ925" s="121"/>
      <c r="AIK925" s="121"/>
      <c r="AIL925" s="121"/>
      <c r="AIM925" s="121"/>
      <c r="AIN925" s="121"/>
      <c r="AIO925" s="121"/>
      <c r="AIP925" s="121"/>
      <c r="AIQ925" s="121"/>
      <c r="AIR925" s="121"/>
      <c r="AIS925" s="121"/>
      <c r="AIT925" s="121"/>
      <c r="AIU925" s="121"/>
      <c r="AIV925" s="121"/>
      <c r="AIW925" s="121"/>
      <c r="AIX925" s="121"/>
      <c r="AIY925" s="121"/>
      <c r="AIZ925" s="121"/>
      <c r="AJA925" s="121"/>
      <c r="AJB925" s="121"/>
      <c r="AJC925" s="121"/>
      <c r="AJD925" s="121"/>
      <c r="AJE925" s="121"/>
      <c r="AJF925" s="121"/>
      <c r="AJG925" s="121"/>
      <c r="AJH925" s="121"/>
      <c r="AJI925" s="121"/>
      <c r="AJJ925" s="121"/>
      <c r="AJK925" s="121"/>
      <c r="AJL925" s="121"/>
      <c r="AJM925" s="121"/>
      <c r="AJN925" s="121"/>
      <c r="AJO925" s="121"/>
      <c r="AJP925" s="121"/>
      <c r="AJQ925" s="121"/>
      <c r="AJR925" s="121"/>
      <c r="AJS925" s="121"/>
      <c r="AJT925" s="121"/>
      <c r="AJU925" s="121"/>
      <c r="AJV925" s="121"/>
      <c r="AJW925" s="121"/>
      <c r="AJX925" s="121"/>
      <c r="AJY925" s="121"/>
      <c r="AJZ925" s="121"/>
      <c r="AKA925" s="121"/>
      <c r="AKB925" s="121"/>
      <c r="AKC925" s="121"/>
      <c r="AKD925" s="121"/>
      <c r="AKE925" s="121"/>
      <c r="AKF925" s="121"/>
      <c r="AKG925" s="121"/>
      <c r="AKH925" s="121"/>
      <c r="AKI925" s="121"/>
      <c r="AKJ925" s="121"/>
      <c r="AKK925" s="121"/>
      <c r="AKL925" s="121"/>
      <c r="AKM925" s="121"/>
      <c r="AKN925" s="121"/>
      <c r="AKO925" s="121"/>
      <c r="AKP925" s="121"/>
      <c r="AKQ925" s="121"/>
      <c r="AKR925" s="121"/>
      <c r="AKS925" s="121"/>
      <c r="AKT925" s="121"/>
      <c r="AKU925" s="121"/>
      <c r="AKV925" s="121"/>
      <c r="AKW925" s="121"/>
      <c r="AKX925" s="121"/>
      <c r="AKY925" s="121"/>
      <c r="AKZ925" s="121"/>
      <c r="ALA925" s="121"/>
      <c r="ALB925" s="121"/>
      <c r="ALC925" s="121"/>
      <c r="ALD925" s="121"/>
      <c r="ALE925" s="121"/>
      <c r="ALF925" s="121"/>
      <c r="ALG925" s="121"/>
      <c r="ALH925" s="121"/>
      <c r="ALI925" s="121"/>
      <c r="ALJ925" s="121"/>
      <c r="ALK925" s="121"/>
      <c r="ALL925" s="121"/>
      <c r="ALM925" s="121"/>
      <c r="ALN925" s="121"/>
      <c r="ALO925" s="121"/>
      <c r="ALP925" s="121"/>
      <c r="ALQ925" s="121"/>
      <c r="ALR925" s="121"/>
      <c r="ALS925" s="121"/>
      <c r="ALT925" s="121"/>
      <c r="ALU925" s="121"/>
      <c r="ALV925" s="121"/>
      <c r="ALW925" s="121"/>
      <c r="ALX925" s="121"/>
      <c r="ALY925" s="121"/>
      <c r="ALZ925" s="121"/>
      <c r="AMA925" s="121"/>
      <c r="AMB925" s="121"/>
      <c r="AMC925" s="121"/>
      <c r="AMD925" s="121"/>
      <c r="AME925" s="121"/>
      <c r="AMF925" s="121"/>
      <c r="AMG925" s="121"/>
    </row>
    <row r="926" customFormat="false" ht="15" hidden="false" customHeight="false" outlineLevel="0" collapsed="false">
      <c r="A926" s="68"/>
      <c r="B926" s="68"/>
      <c r="C926" s="48" t="n">
        <f aca="false">IF(F926=F925,C925,IF(F926=(F925+10),C925,(C925+10)))</f>
        <v>1700</v>
      </c>
      <c r="D926" s="69" t="s">
        <v>379</v>
      </c>
      <c r="E926" s="50" t="n">
        <f aca="false">IF(C925=C926,IF(AND(I926&lt;&gt;"M",I926&lt;&gt;"m-up"),E925+10,E925),10)</f>
        <v>10</v>
      </c>
      <c r="F926" s="70" t="n">
        <f aca="false">O926+(N926*60)+(M926*3600)</f>
        <v>64382</v>
      </c>
      <c r="G926" s="70" t="str">
        <f aca="false">CONCATENATE(J926,K926,L926)</f>
        <v>20171129</v>
      </c>
      <c r="H926" s="70" t="n">
        <v>228</v>
      </c>
      <c r="I926" s="70" t="s">
        <v>0</v>
      </c>
      <c r="J926" s="70" t="n">
        <v>2017</v>
      </c>
      <c r="K926" s="70" t="n">
        <v>11</v>
      </c>
      <c r="L926" s="70" t="n">
        <v>29</v>
      </c>
      <c r="M926" s="70" t="n">
        <v>17</v>
      </c>
      <c r="N926" s="70" t="n">
        <v>53</v>
      </c>
      <c r="O926" s="70" t="n">
        <v>2</v>
      </c>
      <c r="P926" s="70" t="n">
        <v>520</v>
      </c>
      <c r="Q926" s="70" t="n">
        <v>1</v>
      </c>
      <c r="R926" s="70" t="s">
        <v>29</v>
      </c>
      <c r="S926" s="70" t="s">
        <v>2</v>
      </c>
      <c r="T926" s="70"/>
      <c r="U926" s="71"/>
      <c r="WH926" s="71"/>
      <c r="WI926" s="71"/>
      <c r="WJ926" s="71"/>
      <c r="WK926" s="71"/>
      <c r="WL926" s="71"/>
      <c r="WM926" s="71"/>
      <c r="WN926" s="71"/>
      <c r="WO926" s="71"/>
      <c r="WP926" s="71"/>
      <c r="WQ926" s="71"/>
      <c r="WR926" s="71"/>
      <c r="WS926" s="71"/>
      <c r="WT926" s="71"/>
      <c r="WU926" s="71"/>
      <c r="WV926" s="71"/>
      <c r="WW926" s="71"/>
      <c r="WX926" s="71"/>
      <c r="WY926" s="71"/>
      <c r="WZ926" s="71"/>
      <c r="XA926" s="71"/>
      <c r="XB926" s="71"/>
      <c r="XC926" s="71"/>
      <c r="XD926" s="71"/>
      <c r="XE926" s="71"/>
      <c r="XF926" s="71"/>
      <c r="XG926" s="71"/>
      <c r="XH926" s="71"/>
      <c r="XI926" s="71"/>
      <c r="XJ926" s="71"/>
      <c r="XK926" s="71"/>
      <c r="XL926" s="71"/>
      <c r="XM926" s="71"/>
      <c r="XN926" s="71"/>
      <c r="XO926" s="71"/>
      <c r="XP926" s="71"/>
      <c r="XQ926" s="71"/>
      <c r="XR926" s="71"/>
      <c r="XS926" s="71"/>
      <c r="XT926" s="71"/>
      <c r="XU926" s="71"/>
      <c r="XV926" s="71"/>
      <c r="XW926" s="71"/>
      <c r="XX926" s="71"/>
      <c r="XY926" s="71"/>
      <c r="XZ926" s="71"/>
      <c r="YA926" s="71"/>
      <c r="YB926" s="71"/>
      <c r="YC926" s="71"/>
      <c r="YD926" s="71"/>
      <c r="YE926" s="71"/>
      <c r="YF926" s="71"/>
      <c r="YG926" s="71"/>
      <c r="YH926" s="71"/>
      <c r="YI926" s="71"/>
      <c r="YJ926" s="71"/>
      <c r="YK926" s="71"/>
      <c r="YL926" s="71"/>
      <c r="YM926" s="71"/>
      <c r="YN926" s="71"/>
      <c r="YO926" s="71"/>
      <c r="YP926" s="71"/>
      <c r="YQ926" s="71"/>
      <c r="YR926" s="71"/>
      <c r="YS926" s="71"/>
      <c r="YT926" s="71"/>
      <c r="YU926" s="71"/>
      <c r="YV926" s="71"/>
      <c r="YW926" s="71"/>
      <c r="YX926" s="71"/>
      <c r="YY926" s="71"/>
      <c r="YZ926" s="71"/>
      <c r="ZA926" s="71"/>
      <c r="ZB926" s="71"/>
      <c r="ZC926" s="71"/>
      <c r="ZD926" s="71"/>
      <c r="ZE926" s="71"/>
      <c r="ZF926" s="71"/>
      <c r="ZG926" s="71"/>
      <c r="ZH926" s="71"/>
      <c r="ZI926" s="71"/>
      <c r="ZJ926" s="71"/>
      <c r="ZK926" s="71"/>
      <c r="ZL926" s="71"/>
      <c r="ZM926" s="71"/>
      <c r="ZN926" s="71"/>
      <c r="ZO926" s="71"/>
      <c r="ZP926" s="71"/>
      <c r="ZQ926" s="71"/>
      <c r="ZR926" s="71"/>
      <c r="ZS926" s="71"/>
      <c r="ZT926" s="71"/>
      <c r="ZU926" s="71"/>
      <c r="ZV926" s="71"/>
      <c r="ZW926" s="71"/>
      <c r="ZX926" s="71"/>
      <c r="ZY926" s="71"/>
      <c r="ZZ926" s="71"/>
      <c r="AAA926" s="71"/>
      <c r="AAB926" s="71"/>
      <c r="AAC926" s="71"/>
      <c r="AAD926" s="71"/>
      <c r="AAE926" s="71"/>
      <c r="AAF926" s="71"/>
      <c r="AAG926" s="71"/>
      <c r="AAH926" s="71"/>
      <c r="AAI926" s="71"/>
      <c r="AAJ926" s="71"/>
      <c r="AAK926" s="71"/>
      <c r="AAL926" s="71"/>
      <c r="AAM926" s="71"/>
      <c r="AAN926" s="71"/>
      <c r="AAO926" s="71"/>
      <c r="AAP926" s="71"/>
      <c r="AAQ926" s="71"/>
      <c r="AAR926" s="71"/>
      <c r="AAS926" s="71"/>
      <c r="AAT926" s="71"/>
      <c r="AAU926" s="71"/>
      <c r="AAV926" s="71"/>
      <c r="AAW926" s="71"/>
      <c r="AAX926" s="71"/>
      <c r="AAY926" s="71"/>
      <c r="AAZ926" s="71"/>
      <c r="ABA926" s="71"/>
      <c r="ABB926" s="71"/>
      <c r="ABC926" s="71"/>
      <c r="ABD926" s="71"/>
      <c r="ABE926" s="71"/>
      <c r="ABF926" s="71"/>
      <c r="ABG926" s="71"/>
      <c r="ABH926" s="71"/>
      <c r="ABI926" s="71"/>
      <c r="ABJ926" s="71"/>
      <c r="ABK926" s="71"/>
      <c r="ABL926" s="71"/>
      <c r="ABM926" s="71"/>
      <c r="ABN926" s="71"/>
      <c r="ABO926" s="71"/>
      <c r="ABP926" s="71"/>
      <c r="ABQ926" s="71"/>
      <c r="ABR926" s="71"/>
      <c r="ABS926" s="71"/>
      <c r="ABT926" s="71"/>
      <c r="ABU926" s="71"/>
      <c r="ABV926" s="71"/>
      <c r="ABW926" s="71"/>
      <c r="ABX926" s="71"/>
      <c r="ABY926" s="71"/>
      <c r="ABZ926" s="71"/>
      <c r="ACA926" s="71"/>
      <c r="ACB926" s="71"/>
      <c r="ACC926" s="71"/>
      <c r="ACD926" s="71"/>
      <c r="ACE926" s="71"/>
      <c r="ACF926" s="71"/>
      <c r="ACG926" s="71"/>
      <c r="ACH926" s="71"/>
      <c r="ACI926" s="71"/>
      <c r="ACJ926" s="71"/>
      <c r="ACK926" s="71"/>
      <c r="ACL926" s="71"/>
      <c r="ACM926" s="71"/>
      <c r="ACN926" s="71"/>
      <c r="ACO926" s="71"/>
      <c r="ACP926" s="71"/>
      <c r="ACQ926" s="71"/>
      <c r="ACR926" s="71"/>
      <c r="ACS926" s="71"/>
      <c r="ACT926" s="71"/>
      <c r="ACU926" s="71"/>
      <c r="ACV926" s="71"/>
      <c r="ACW926" s="71"/>
      <c r="ACX926" s="71"/>
      <c r="ACY926" s="71"/>
      <c r="ACZ926" s="71"/>
      <c r="ADA926" s="71"/>
      <c r="ADB926" s="71"/>
      <c r="ADC926" s="71"/>
      <c r="ADD926" s="71"/>
      <c r="ADE926" s="71"/>
      <c r="ADF926" s="71"/>
      <c r="ADG926" s="71"/>
      <c r="ADH926" s="71"/>
      <c r="ADI926" s="71"/>
      <c r="ADJ926" s="71"/>
      <c r="ADK926" s="71"/>
      <c r="ADL926" s="71"/>
      <c r="ADM926" s="71"/>
      <c r="ADN926" s="71"/>
      <c r="ADO926" s="71"/>
      <c r="ADP926" s="71"/>
      <c r="ADQ926" s="71"/>
      <c r="ADR926" s="71"/>
      <c r="ADS926" s="71"/>
      <c r="ADT926" s="71"/>
      <c r="ADU926" s="71"/>
      <c r="ADV926" s="71"/>
      <c r="ADW926" s="71"/>
      <c r="ADX926" s="71"/>
      <c r="ADY926" s="71"/>
      <c r="ADZ926" s="71"/>
      <c r="AEA926" s="71"/>
      <c r="AEB926" s="71"/>
      <c r="AEC926" s="71"/>
      <c r="AED926" s="71"/>
      <c r="AEE926" s="71"/>
      <c r="AEF926" s="71"/>
      <c r="AEG926" s="71"/>
      <c r="AEH926" s="71"/>
      <c r="AEI926" s="71"/>
      <c r="AEJ926" s="71"/>
      <c r="AEK926" s="71"/>
      <c r="AEL926" s="71"/>
      <c r="AEM926" s="71"/>
      <c r="AEN926" s="71"/>
      <c r="AEO926" s="71"/>
      <c r="AEP926" s="71"/>
      <c r="AEQ926" s="71"/>
      <c r="AER926" s="71"/>
      <c r="AES926" s="71"/>
      <c r="AET926" s="71"/>
      <c r="AEU926" s="71"/>
      <c r="AEV926" s="71"/>
      <c r="AEW926" s="71"/>
      <c r="AEX926" s="71"/>
      <c r="AEY926" s="71"/>
      <c r="AEZ926" s="71"/>
      <c r="AFA926" s="71"/>
      <c r="AFB926" s="71"/>
      <c r="AFC926" s="71"/>
      <c r="AFD926" s="71"/>
      <c r="AFE926" s="71"/>
      <c r="AFF926" s="71"/>
      <c r="AFG926" s="71"/>
      <c r="AFH926" s="71"/>
      <c r="AFI926" s="71"/>
      <c r="AFJ926" s="71"/>
      <c r="AFK926" s="71"/>
      <c r="AFL926" s="71"/>
      <c r="AFM926" s="71"/>
      <c r="AFN926" s="71"/>
      <c r="AFO926" s="71"/>
      <c r="AFP926" s="71"/>
      <c r="AFQ926" s="71"/>
      <c r="AFR926" s="71"/>
      <c r="AFS926" s="71"/>
      <c r="AFT926" s="71"/>
      <c r="AFU926" s="71"/>
      <c r="AFV926" s="71"/>
      <c r="AFW926" s="71"/>
      <c r="AFX926" s="71"/>
      <c r="AFY926" s="71"/>
      <c r="AFZ926" s="71"/>
      <c r="AGA926" s="71"/>
      <c r="AGB926" s="71"/>
      <c r="AGC926" s="71"/>
      <c r="AGD926" s="71"/>
      <c r="AGE926" s="71"/>
      <c r="AGF926" s="71"/>
      <c r="AGG926" s="71"/>
      <c r="AGH926" s="71"/>
      <c r="AGI926" s="71"/>
      <c r="AGJ926" s="71"/>
      <c r="AGK926" s="71"/>
      <c r="AGL926" s="71"/>
      <c r="AGM926" s="71"/>
      <c r="AGN926" s="71"/>
      <c r="AGO926" s="71"/>
      <c r="AGP926" s="71"/>
      <c r="AGQ926" s="71"/>
      <c r="AGR926" s="71"/>
      <c r="AGS926" s="71"/>
      <c r="AGT926" s="71"/>
      <c r="AGU926" s="71"/>
      <c r="AGV926" s="71"/>
      <c r="AGW926" s="71"/>
      <c r="AGX926" s="71"/>
      <c r="AGY926" s="71"/>
      <c r="AGZ926" s="71"/>
      <c r="AHA926" s="71"/>
      <c r="AHB926" s="71"/>
      <c r="AHC926" s="71"/>
      <c r="AHD926" s="71"/>
      <c r="AHE926" s="71"/>
      <c r="AHF926" s="71"/>
      <c r="AHG926" s="71"/>
      <c r="AHH926" s="71"/>
      <c r="AHI926" s="71"/>
      <c r="AHJ926" s="71"/>
      <c r="AHK926" s="71"/>
      <c r="AHL926" s="71"/>
      <c r="AHM926" s="71"/>
      <c r="AHN926" s="71"/>
      <c r="AHO926" s="71"/>
      <c r="AHP926" s="71"/>
      <c r="AHQ926" s="71"/>
      <c r="AHR926" s="71"/>
      <c r="AHS926" s="71"/>
      <c r="AHT926" s="71"/>
      <c r="AHU926" s="71"/>
      <c r="AHV926" s="71"/>
      <c r="AHW926" s="71"/>
      <c r="AHX926" s="71"/>
      <c r="AHY926" s="71"/>
      <c r="AHZ926" s="71"/>
      <c r="AIA926" s="71"/>
      <c r="AIB926" s="71"/>
      <c r="AIC926" s="71"/>
      <c r="AID926" s="71"/>
      <c r="AIE926" s="71"/>
      <c r="AIF926" s="71"/>
      <c r="AIG926" s="71"/>
      <c r="AIH926" s="71"/>
      <c r="AII926" s="71"/>
      <c r="AIJ926" s="71"/>
      <c r="AIK926" s="71"/>
      <c r="AIL926" s="71"/>
      <c r="AIM926" s="71"/>
      <c r="AIN926" s="71"/>
      <c r="AIO926" s="71"/>
      <c r="AIP926" s="71"/>
      <c r="AIQ926" s="71"/>
      <c r="AIR926" s="71"/>
      <c r="AIS926" s="71"/>
      <c r="AIT926" s="71"/>
      <c r="AIU926" s="71"/>
      <c r="AIV926" s="71"/>
      <c r="AIW926" s="71"/>
      <c r="AIX926" s="71"/>
      <c r="AIY926" s="71"/>
      <c r="AIZ926" s="71"/>
      <c r="AJA926" s="71"/>
      <c r="AJB926" s="71"/>
      <c r="AJC926" s="71"/>
      <c r="AJD926" s="71"/>
      <c r="AJE926" s="71"/>
      <c r="AJF926" s="71"/>
      <c r="AJG926" s="71"/>
      <c r="AJH926" s="71"/>
      <c r="AJI926" s="71"/>
      <c r="AJJ926" s="71"/>
      <c r="AJK926" s="71"/>
      <c r="AJL926" s="71"/>
      <c r="AJM926" s="71"/>
      <c r="AJN926" s="71"/>
      <c r="AJO926" s="71"/>
      <c r="AJP926" s="71"/>
      <c r="AJQ926" s="71"/>
      <c r="AJR926" s="71"/>
      <c r="AJS926" s="71"/>
      <c r="AJT926" s="71"/>
      <c r="AJU926" s="71"/>
      <c r="AJV926" s="71"/>
      <c r="AJW926" s="71"/>
      <c r="AJX926" s="71"/>
      <c r="AJY926" s="71"/>
      <c r="AJZ926" s="71"/>
      <c r="AKA926" s="71"/>
      <c r="AKB926" s="71"/>
      <c r="AKC926" s="71"/>
      <c r="AKD926" s="71"/>
      <c r="AKE926" s="71"/>
      <c r="AKF926" s="71"/>
      <c r="AKG926" s="71"/>
      <c r="AKH926" s="71"/>
      <c r="AKI926" s="71"/>
      <c r="AKJ926" s="71"/>
      <c r="AKK926" s="71"/>
      <c r="AKL926" s="71"/>
      <c r="AKM926" s="71"/>
      <c r="AKN926" s="71"/>
      <c r="AKO926" s="71"/>
      <c r="AKP926" s="71"/>
      <c r="AKQ926" s="71"/>
      <c r="AKR926" s="71"/>
      <c r="AKS926" s="71"/>
      <c r="AKT926" s="71"/>
      <c r="AKU926" s="71"/>
      <c r="AKV926" s="71"/>
      <c r="AKW926" s="71"/>
      <c r="AKX926" s="71"/>
      <c r="AKY926" s="71"/>
      <c r="AKZ926" s="71"/>
      <c r="ALA926" s="71"/>
      <c r="ALB926" s="71"/>
      <c r="ALC926" s="71"/>
      <c r="ALD926" s="71"/>
      <c r="ALE926" s="71"/>
      <c r="ALF926" s="71"/>
      <c r="ALG926" s="71"/>
      <c r="ALH926" s="71"/>
      <c r="ALI926" s="71"/>
      <c r="ALJ926" s="71"/>
      <c r="ALK926" s="71"/>
      <c r="ALL926" s="71"/>
      <c r="ALM926" s="71"/>
      <c r="ALN926" s="71"/>
      <c r="ALO926" s="71"/>
      <c r="ALP926" s="71"/>
      <c r="ALQ926" s="71"/>
      <c r="ALR926" s="71"/>
      <c r="ALS926" s="71"/>
      <c r="ALT926" s="71"/>
      <c r="ALU926" s="71"/>
      <c r="ALV926" s="71"/>
      <c r="ALW926" s="71"/>
      <c r="ALX926" s="71"/>
      <c r="ALY926" s="71"/>
      <c r="ALZ926" s="71"/>
      <c r="AMA926" s="71"/>
      <c r="AMB926" s="71"/>
      <c r="AMC926" s="71"/>
      <c r="AMD926" s="71"/>
      <c r="AME926" s="71"/>
      <c r="AMF926" s="71"/>
      <c r="AMG926" s="71"/>
    </row>
    <row r="927" customFormat="false" ht="15" hidden="false" customHeight="false" outlineLevel="0" collapsed="false">
      <c r="A927" s="68"/>
      <c r="B927" s="68"/>
      <c r="C927" s="48" t="n">
        <f aca="false">IF(F927=F926,C926,IF(F927=(F926+10),C926,(C926+10)))</f>
        <v>1710</v>
      </c>
      <c r="D927" s="69" t="s">
        <v>380</v>
      </c>
      <c r="E927" s="50" t="n">
        <f aca="false">IF(C926=C927,IF(AND(I927&lt;&gt;"M",I927&lt;&gt;"m-up"),E926+10,E926),10)</f>
        <v>10</v>
      </c>
      <c r="F927" s="70" t="n">
        <f aca="false">O927+(N927*60)+(M927*3600)</f>
        <v>64508</v>
      </c>
      <c r="G927" s="70" t="str">
        <f aca="false">CONCATENATE(J927,K927,L927)</f>
        <v>20171129</v>
      </c>
      <c r="H927" s="70"/>
      <c r="I927" s="70" t="s">
        <v>0</v>
      </c>
      <c r="J927" s="70" t="n">
        <v>2017</v>
      </c>
      <c r="K927" s="70" t="n">
        <v>11</v>
      </c>
      <c r="L927" s="70" t="n">
        <v>29</v>
      </c>
      <c r="M927" s="70" t="n">
        <v>17</v>
      </c>
      <c r="N927" s="70" t="n">
        <v>55</v>
      </c>
      <c r="O927" s="70" t="n">
        <v>8</v>
      </c>
      <c r="P927" s="70" t="n">
        <v>924</v>
      </c>
      <c r="Q927" s="70" t="n">
        <v>1</v>
      </c>
      <c r="R927" s="70" t="s">
        <v>29</v>
      </c>
      <c r="S927" s="70" t="s">
        <v>3</v>
      </c>
      <c r="T927" s="70"/>
      <c r="U927" s="71"/>
      <c r="WH927" s="71"/>
      <c r="WI927" s="71"/>
      <c r="WJ927" s="71"/>
      <c r="WK927" s="71"/>
      <c r="WL927" s="71"/>
      <c r="WM927" s="71"/>
      <c r="WN927" s="71"/>
      <c r="WO927" s="71"/>
      <c r="WP927" s="71"/>
      <c r="WQ927" s="71"/>
      <c r="WR927" s="71"/>
      <c r="WS927" s="71"/>
      <c r="WT927" s="71"/>
      <c r="WU927" s="71"/>
      <c r="WV927" s="71"/>
      <c r="WW927" s="71"/>
      <c r="WX927" s="71"/>
      <c r="WY927" s="71"/>
      <c r="WZ927" s="71"/>
      <c r="XA927" s="71"/>
      <c r="XB927" s="71"/>
      <c r="XC927" s="71"/>
      <c r="XD927" s="71"/>
      <c r="XE927" s="71"/>
      <c r="XF927" s="71"/>
      <c r="XG927" s="71"/>
      <c r="XH927" s="71"/>
      <c r="XI927" s="71"/>
      <c r="XJ927" s="71"/>
      <c r="XK927" s="71"/>
      <c r="XL927" s="71"/>
      <c r="XM927" s="71"/>
      <c r="XN927" s="71"/>
      <c r="XO927" s="71"/>
      <c r="XP927" s="71"/>
      <c r="XQ927" s="71"/>
      <c r="XR927" s="71"/>
      <c r="XS927" s="71"/>
      <c r="XT927" s="71"/>
      <c r="XU927" s="71"/>
      <c r="XV927" s="71"/>
      <c r="XW927" s="71"/>
      <c r="XX927" s="71"/>
      <c r="XY927" s="71"/>
      <c r="XZ927" s="71"/>
      <c r="YA927" s="71"/>
      <c r="YB927" s="71"/>
      <c r="YC927" s="71"/>
      <c r="YD927" s="71"/>
      <c r="YE927" s="71"/>
      <c r="YF927" s="71"/>
      <c r="YG927" s="71"/>
      <c r="YH927" s="71"/>
      <c r="YI927" s="71"/>
      <c r="YJ927" s="71"/>
      <c r="YK927" s="71"/>
      <c r="YL927" s="71"/>
      <c r="YM927" s="71"/>
      <c r="YN927" s="71"/>
      <c r="YO927" s="71"/>
      <c r="YP927" s="71"/>
      <c r="YQ927" s="71"/>
      <c r="YR927" s="71"/>
      <c r="YS927" s="71"/>
      <c r="YT927" s="71"/>
      <c r="YU927" s="71"/>
      <c r="YV927" s="71"/>
      <c r="YW927" s="71"/>
      <c r="YX927" s="71"/>
      <c r="YY927" s="71"/>
      <c r="YZ927" s="71"/>
      <c r="ZA927" s="71"/>
      <c r="ZB927" s="71"/>
      <c r="ZC927" s="71"/>
      <c r="ZD927" s="71"/>
      <c r="ZE927" s="71"/>
      <c r="ZF927" s="71"/>
      <c r="ZG927" s="71"/>
      <c r="ZH927" s="71"/>
      <c r="ZI927" s="71"/>
      <c r="ZJ927" s="71"/>
      <c r="ZK927" s="71"/>
      <c r="ZL927" s="71"/>
      <c r="ZM927" s="71"/>
      <c r="ZN927" s="71"/>
      <c r="ZO927" s="71"/>
      <c r="ZP927" s="71"/>
      <c r="ZQ927" s="71"/>
      <c r="ZR927" s="71"/>
      <c r="ZS927" s="71"/>
      <c r="ZT927" s="71"/>
      <c r="ZU927" s="71"/>
      <c r="ZV927" s="71"/>
      <c r="ZW927" s="71"/>
      <c r="ZX927" s="71"/>
      <c r="ZY927" s="71"/>
      <c r="ZZ927" s="71"/>
      <c r="AAA927" s="71"/>
      <c r="AAB927" s="71"/>
      <c r="AAC927" s="71"/>
      <c r="AAD927" s="71"/>
      <c r="AAE927" s="71"/>
      <c r="AAF927" s="71"/>
      <c r="AAG927" s="71"/>
      <c r="AAH927" s="71"/>
      <c r="AAI927" s="71"/>
      <c r="AAJ927" s="71"/>
      <c r="AAK927" s="71"/>
      <c r="AAL927" s="71"/>
      <c r="AAM927" s="71"/>
      <c r="AAN927" s="71"/>
      <c r="AAO927" s="71"/>
      <c r="AAP927" s="71"/>
      <c r="AAQ927" s="71"/>
      <c r="AAR927" s="71"/>
      <c r="AAS927" s="71"/>
      <c r="AAT927" s="71"/>
      <c r="AAU927" s="71"/>
      <c r="AAV927" s="71"/>
      <c r="AAW927" s="71"/>
      <c r="AAX927" s="71"/>
      <c r="AAY927" s="71"/>
      <c r="AAZ927" s="71"/>
      <c r="ABA927" s="71"/>
      <c r="ABB927" s="71"/>
      <c r="ABC927" s="71"/>
      <c r="ABD927" s="71"/>
      <c r="ABE927" s="71"/>
      <c r="ABF927" s="71"/>
      <c r="ABG927" s="71"/>
      <c r="ABH927" s="71"/>
      <c r="ABI927" s="71"/>
      <c r="ABJ927" s="71"/>
      <c r="ABK927" s="71"/>
      <c r="ABL927" s="71"/>
      <c r="ABM927" s="71"/>
      <c r="ABN927" s="71"/>
      <c r="ABO927" s="71"/>
      <c r="ABP927" s="71"/>
      <c r="ABQ927" s="71"/>
      <c r="ABR927" s="71"/>
      <c r="ABS927" s="71"/>
      <c r="ABT927" s="71"/>
      <c r="ABU927" s="71"/>
      <c r="ABV927" s="71"/>
      <c r="ABW927" s="71"/>
      <c r="ABX927" s="71"/>
      <c r="ABY927" s="71"/>
      <c r="ABZ927" s="71"/>
      <c r="ACA927" s="71"/>
      <c r="ACB927" s="71"/>
      <c r="ACC927" s="71"/>
      <c r="ACD927" s="71"/>
      <c r="ACE927" s="71"/>
      <c r="ACF927" s="71"/>
      <c r="ACG927" s="71"/>
      <c r="ACH927" s="71"/>
      <c r="ACI927" s="71"/>
      <c r="ACJ927" s="71"/>
      <c r="ACK927" s="71"/>
      <c r="ACL927" s="71"/>
      <c r="ACM927" s="71"/>
      <c r="ACN927" s="71"/>
      <c r="ACO927" s="71"/>
      <c r="ACP927" s="71"/>
      <c r="ACQ927" s="71"/>
      <c r="ACR927" s="71"/>
      <c r="ACS927" s="71"/>
      <c r="ACT927" s="71"/>
      <c r="ACU927" s="71"/>
      <c r="ACV927" s="71"/>
      <c r="ACW927" s="71"/>
      <c r="ACX927" s="71"/>
      <c r="ACY927" s="71"/>
      <c r="ACZ927" s="71"/>
      <c r="ADA927" s="71"/>
      <c r="ADB927" s="71"/>
      <c r="ADC927" s="71"/>
      <c r="ADD927" s="71"/>
      <c r="ADE927" s="71"/>
      <c r="ADF927" s="71"/>
      <c r="ADG927" s="71"/>
      <c r="ADH927" s="71"/>
      <c r="ADI927" s="71"/>
      <c r="ADJ927" s="71"/>
      <c r="ADK927" s="71"/>
      <c r="ADL927" s="71"/>
      <c r="ADM927" s="71"/>
      <c r="ADN927" s="71"/>
      <c r="ADO927" s="71"/>
      <c r="ADP927" s="71"/>
      <c r="ADQ927" s="71"/>
      <c r="ADR927" s="71"/>
      <c r="ADS927" s="71"/>
      <c r="ADT927" s="71"/>
      <c r="ADU927" s="71"/>
      <c r="ADV927" s="71"/>
      <c r="ADW927" s="71"/>
      <c r="ADX927" s="71"/>
      <c r="ADY927" s="71"/>
      <c r="ADZ927" s="71"/>
      <c r="AEA927" s="71"/>
      <c r="AEB927" s="71"/>
      <c r="AEC927" s="71"/>
      <c r="AED927" s="71"/>
      <c r="AEE927" s="71"/>
      <c r="AEF927" s="71"/>
      <c r="AEG927" s="71"/>
      <c r="AEH927" s="71"/>
      <c r="AEI927" s="71"/>
      <c r="AEJ927" s="71"/>
      <c r="AEK927" s="71"/>
      <c r="AEL927" s="71"/>
      <c r="AEM927" s="71"/>
      <c r="AEN927" s="71"/>
      <c r="AEO927" s="71"/>
      <c r="AEP927" s="71"/>
      <c r="AEQ927" s="71"/>
      <c r="AER927" s="71"/>
      <c r="AES927" s="71"/>
      <c r="AET927" s="71"/>
      <c r="AEU927" s="71"/>
      <c r="AEV927" s="71"/>
      <c r="AEW927" s="71"/>
      <c r="AEX927" s="71"/>
      <c r="AEY927" s="71"/>
      <c r="AEZ927" s="71"/>
      <c r="AFA927" s="71"/>
      <c r="AFB927" s="71"/>
      <c r="AFC927" s="71"/>
      <c r="AFD927" s="71"/>
      <c r="AFE927" s="71"/>
      <c r="AFF927" s="71"/>
      <c r="AFG927" s="71"/>
      <c r="AFH927" s="71"/>
      <c r="AFI927" s="71"/>
      <c r="AFJ927" s="71"/>
      <c r="AFK927" s="71"/>
      <c r="AFL927" s="71"/>
      <c r="AFM927" s="71"/>
      <c r="AFN927" s="71"/>
      <c r="AFO927" s="71"/>
      <c r="AFP927" s="71"/>
      <c r="AFQ927" s="71"/>
      <c r="AFR927" s="71"/>
      <c r="AFS927" s="71"/>
      <c r="AFT927" s="71"/>
      <c r="AFU927" s="71"/>
      <c r="AFV927" s="71"/>
      <c r="AFW927" s="71"/>
      <c r="AFX927" s="71"/>
      <c r="AFY927" s="71"/>
      <c r="AFZ927" s="71"/>
      <c r="AGA927" s="71"/>
      <c r="AGB927" s="71"/>
      <c r="AGC927" s="71"/>
      <c r="AGD927" s="71"/>
      <c r="AGE927" s="71"/>
      <c r="AGF927" s="71"/>
      <c r="AGG927" s="71"/>
      <c r="AGH927" s="71"/>
      <c r="AGI927" s="71"/>
      <c r="AGJ927" s="71"/>
      <c r="AGK927" s="71"/>
      <c r="AGL927" s="71"/>
      <c r="AGM927" s="71"/>
      <c r="AGN927" s="71"/>
      <c r="AGO927" s="71"/>
      <c r="AGP927" s="71"/>
      <c r="AGQ927" s="71"/>
      <c r="AGR927" s="71"/>
      <c r="AGS927" s="71"/>
      <c r="AGT927" s="71"/>
      <c r="AGU927" s="71"/>
      <c r="AGV927" s="71"/>
      <c r="AGW927" s="71"/>
      <c r="AGX927" s="71"/>
      <c r="AGY927" s="71"/>
      <c r="AGZ927" s="71"/>
      <c r="AHA927" s="71"/>
      <c r="AHB927" s="71"/>
      <c r="AHC927" s="71"/>
      <c r="AHD927" s="71"/>
      <c r="AHE927" s="71"/>
      <c r="AHF927" s="71"/>
      <c r="AHG927" s="71"/>
      <c r="AHH927" s="71"/>
      <c r="AHI927" s="71"/>
      <c r="AHJ927" s="71"/>
      <c r="AHK927" s="71"/>
      <c r="AHL927" s="71"/>
      <c r="AHM927" s="71"/>
      <c r="AHN927" s="71"/>
      <c r="AHO927" s="71"/>
      <c r="AHP927" s="71"/>
      <c r="AHQ927" s="71"/>
      <c r="AHR927" s="71"/>
      <c r="AHS927" s="71"/>
      <c r="AHT927" s="71"/>
      <c r="AHU927" s="71"/>
      <c r="AHV927" s="71"/>
      <c r="AHW927" s="71"/>
      <c r="AHX927" s="71"/>
      <c r="AHY927" s="71"/>
      <c r="AHZ927" s="71"/>
      <c r="AIA927" s="71"/>
      <c r="AIB927" s="71"/>
      <c r="AIC927" s="71"/>
      <c r="AID927" s="71"/>
      <c r="AIE927" s="71"/>
      <c r="AIF927" s="71"/>
      <c r="AIG927" s="71"/>
      <c r="AIH927" s="71"/>
      <c r="AII927" s="71"/>
      <c r="AIJ927" s="71"/>
      <c r="AIK927" s="71"/>
      <c r="AIL927" s="71"/>
      <c r="AIM927" s="71"/>
      <c r="AIN927" s="71"/>
      <c r="AIO927" s="71"/>
      <c r="AIP927" s="71"/>
      <c r="AIQ927" s="71"/>
      <c r="AIR927" s="71"/>
      <c r="AIS927" s="71"/>
      <c r="AIT927" s="71"/>
      <c r="AIU927" s="71"/>
      <c r="AIV927" s="71"/>
      <c r="AIW927" s="71"/>
      <c r="AIX927" s="71"/>
      <c r="AIY927" s="71"/>
      <c r="AIZ927" s="71"/>
      <c r="AJA927" s="71"/>
      <c r="AJB927" s="71"/>
      <c r="AJC927" s="71"/>
      <c r="AJD927" s="71"/>
      <c r="AJE927" s="71"/>
      <c r="AJF927" s="71"/>
      <c r="AJG927" s="71"/>
      <c r="AJH927" s="71"/>
      <c r="AJI927" s="71"/>
      <c r="AJJ927" s="71"/>
      <c r="AJK927" s="71"/>
      <c r="AJL927" s="71"/>
      <c r="AJM927" s="71"/>
      <c r="AJN927" s="71"/>
      <c r="AJO927" s="71"/>
      <c r="AJP927" s="71"/>
      <c r="AJQ927" s="71"/>
      <c r="AJR927" s="71"/>
      <c r="AJS927" s="71"/>
      <c r="AJT927" s="71"/>
      <c r="AJU927" s="71"/>
      <c r="AJV927" s="71"/>
      <c r="AJW927" s="71"/>
      <c r="AJX927" s="71"/>
      <c r="AJY927" s="71"/>
      <c r="AJZ927" s="71"/>
      <c r="AKA927" s="71"/>
      <c r="AKB927" s="71"/>
      <c r="AKC927" s="71"/>
      <c r="AKD927" s="71"/>
      <c r="AKE927" s="71"/>
      <c r="AKF927" s="71"/>
      <c r="AKG927" s="71"/>
      <c r="AKH927" s="71"/>
      <c r="AKI927" s="71"/>
      <c r="AKJ927" s="71"/>
      <c r="AKK927" s="71"/>
      <c r="AKL927" s="71"/>
      <c r="AKM927" s="71"/>
      <c r="AKN927" s="71"/>
      <c r="AKO927" s="71"/>
      <c r="AKP927" s="71"/>
      <c r="AKQ927" s="71"/>
      <c r="AKR927" s="71"/>
      <c r="AKS927" s="71"/>
      <c r="AKT927" s="71"/>
      <c r="AKU927" s="71"/>
      <c r="AKV927" s="71"/>
      <c r="AKW927" s="71"/>
      <c r="AKX927" s="71"/>
      <c r="AKY927" s="71"/>
      <c r="AKZ927" s="71"/>
      <c r="ALA927" s="71"/>
      <c r="ALB927" s="71"/>
      <c r="ALC927" s="71"/>
      <c r="ALD927" s="71"/>
      <c r="ALE927" s="71"/>
      <c r="ALF927" s="71"/>
      <c r="ALG927" s="71"/>
      <c r="ALH927" s="71"/>
      <c r="ALI927" s="71"/>
      <c r="ALJ927" s="71"/>
      <c r="ALK927" s="71"/>
      <c r="ALL927" s="71"/>
      <c r="ALM927" s="71"/>
      <c r="ALN927" s="71"/>
      <c r="ALO927" s="71"/>
      <c r="ALP927" s="71"/>
      <c r="ALQ927" s="71"/>
      <c r="ALR927" s="71"/>
      <c r="ALS927" s="71"/>
      <c r="ALT927" s="71"/>
      <c r="ALU927" s="71"/>
      <c r="ALV927" s="71"/>
      <c r="ALW927" s="71"/>
      <c r="ALX927" s="71"/>
      <c r="ALY927" s="71"/>
      <c r="ALZ927" s="71"/>
      <c r="AMA927" s="71"/>
      <c r="AMB927" s="71"/>
      <c r="AMC927" s="71"/>
      <c r="AMD927" s="71"/>
      <c r="AME927" s="71"/>
      <c r="AMF927" s="71"/>
      <c r="AMG927" s="71"/>
    </row>
    <row r="928" customFormat="false" ht="15" hidden="false" customHeight="false" outlineLevel="0" collapsed="false">
      <c r="C928" s="48" t="n">
        <f aca="false">IF(F928=F927,C927,IF(F928=(F927+10),C927,(C927+10)))</f>
        <v>1710</v>
      </c>
      <c r="D928" s="38" t="s">
        <v>380</v>
      </c>
      <c r="E928" s="50" t="n">
        <f aca="false">IF(C927=C928,IF(AND(I928&lt;&gt;"M",I928&lt;&gt;"m-up"),E927+10,E927),10)</f>
        <v>20</v>
      </c>
      <c r="F928" s="39" t="n">
        <f aca="false">O928+(N928*60)+(M928*3600)</f>
        <v>64508</v>
      </c>
      <c r="G928" s="39" t="str">
        <f aca="false">CONCATENATE(J928,K928,L928)</f>
        <v>20171129</v>
      </c>
      <c r="H928" s="39" t="n">
        <v>294</v>
      </c>
      <c r="I928" s="39" t="s">
        <v>17</v>
      </c>
      <c r="J928" s="39" t="n">
        <v>2017</v>
      </c>
      <c r="K928" s="39" t="n">
        <v>11</v>
      </c>
      <c r="L928" s="39" t="n">
        <v>29</v>
      </c>
      <c r="M928" s="39" t="n">
        <v>17</v>
      </c>
      <c r="N928" s="39" t="n">
        <v>55</v>
      </c>
      <c r="O928" s="39" t="n">
        <v>8</v>
      </c>
      <c r="P928" s="39" t="n">
        <v>946</v>
      </c>
      <c r="Q928" s="39" t="n">
        <v>2</v>
      </c>
      <c r="R928" s="39" t="s">
        <v>1</v>
      </c>
      <c r="S928" s="39" t="s">
        <v>2</v>
      </c>
      <c r="U928" s="40" t="s">
        <v>19</v>
      </c>
    </row>
    <row r="929" customFormat="false" ht="15" hidden="false" customHeight="false" outlineLevel="0" collapsed="false">
      <c r="C929" s="48" t="n">
        <f aca="false">IF(F929=F928,C928,IF(F929=(F928+10),C928,(C928+10)))</f>
        <v>1720</v>
      </c>
      <c r="D929" s="38" t="s">
        <v>380</v>
      </c>
      <c r="E929" s="50" t="n">
        <f aca="false">IF(C928=C929,IF(AND(I929&lt;&gt;"M",I929&lt;&gt;"m-up"),E928+10,E928),10)</f>
        <v>10</v>
      </c>
      <c r="F929" s="39" t="n">
        <f aca="false">O929+(N929*60)+(M929*3600)</f>
        <v>64509</v>
      </c>
      <c r="G929" s="39" t="str">
        <f aca="false">CONCATENATE(J929,K929,L929)</f>
        <v>20171129</v>
      </c>
      <c r="H929" s="39" t="n">
        <v>370</v>
      </c>
      <c r="I929" s="39" t="s">
        <v>17</v>
      </c>
      <c r="J929" s="39" t="n">
        <v>2017</v>
      </c>
      <c r="K929" s="39" t="n">
        <v>11</v>
      </c>
      <c r="L929" s="39" t="n">
        <v>29</v>
      </c>
      <c r="M929" s="39" t="n">
        <v>17</v>
      </c>
      <c r="N929" s="39" t="n">
        <v>55</v>
      </c>
      <c r="O929" s="39" t="n">
        <v>9</v>
      </c>
      <c r="P929" s="39" t="n">
        <v>953</v>
      </c>
      <c r="Q929" s="39" t="n">
        <v>3</v>
      </c>
      <c r="R929" s="39" t="s">
        <v>1</v>
      </c>
      <c r="S929" s="39" t="s">
        <v>2</v>
      </c>
      <c r="U929" s="40" t="s">
        <v>235</v>
      </c>
    </row>
    <row r="930" customFormat="false" ht="15" hidden="false" customHeight="false" outlineLevel="0" collapsed="false">
      <c r="C930" s="48" t="n">
        <f aca="false">IF(F930=F929,C929,IF(F930=(F929+10),C929,(C929+10)))</f>
        <v>1730</v>
      </c>
      <c r="D930" s="38" t="s">
        <v>380</v>
      </c>
      <c r="E930" s="50" t="n">
        <f aca="false">IF(C929=C930,IF(AND(I930&lt;&gt;"M",I930&lt;&gt;"m-up"),E929+10,E929),10)</f>
        <v>10</v>
      </c>
      <c r="F930" s="39" t="n">
        <f aca="false">O930+(N930*60)+(M930*3600)</f>
        <v>64510</v>
      </c>
      <c r="G930" s="39" t="str">
        <f aca="false">CONCATENATE(J930,K930,L930)</f>
        <v>20171129</v>
      </c>
      <c r="H930" s="39" t="n">
        <v>0</v>
      </c>
      <c r="I930" s="39" t="s">
        <v>21</v>
      </c>
      <c r="J930" s="39" t="n">
        <v>2017</v>
      </c>
      <c r="K930" s="39" t="n">
        <v>11</v>
      </c>
      <c r="L930" s="39" t="n">
        <v>29</v>
      </c>
      <c r="M930" s="39" t="n">
        <v>17</v>
      </c>
      <c r="N930" s="39" t="n">
        <v>55</v>
      </c>
      <c r="O930" s="39" t="n">
        <v>10</v>
      </c>
      <c r="P930" s="39" t="n">
        <v>100</v>
      </c>
      <c r="Q930" s="39" t="n">
        <v>3</v>
      </c>
      <c r="R930" s="39" t="s">
        <v>1</v>
      </c>
      <c r="S930" s="39" t="s">
        <v>2</v>
      </c>
    </row>
    <row r="931" customFormat="false" ht="15" hidden="false" customHeight="false" outlineLevel="0" collapsed="false">
      <c r="C931" s="48" t="n">
        <f aca="false">IF(F931=F930,C930,IF(F931=(F930+10),C930,(C930+10)))</f>
        <v>1730</v>
      </c>
      <c r="D931" s="38" t="s">
        <v>380</v>
      </c>
      <c r="E931" s="50" t="n">
        <f aca="false">IF(C930=C931,IF(AND(I931&lt;&gt;"M",I931&lt;&gt;"m-up"),E930+10,E930),10)</f>
        <v>10</v>
      </c>
      <c r="F931" s="39" t="n">
        <f aca="false">O931+(N931*60)+(M931*3600)</f>
        <v>64510</v>
      </c>
      <c r="G931" s="39" t="str">
        <f aca="false">CONCATENATE(J931,K931,L931)</f>
        <v>20171129</v>
      </c>
      <c r="H931" s="39" t="n">
        <v>0</v>
      </c>
      <c r="I931" s="39" t="s">
        <v>21</v>
      </c>
      <c r="J931" s="39" t="n">
        <v>2017</v>
      </c>
      <c r="K931" s="39" t="n">
        <v>11</v>
      </c>
      <c r="L931" s="39" t="n">
        <v>29</v>
      </c>
      <c r="M931" s="39" t="n">
        <v>17</v>
      </c>
      <c r="N931" s="39" t="n">
        <v>55</v>
      </c>
      <c r="O931" s="39" t="n">
        <v>10</v>
      </c>
      <c r="P931" s="39" t="n">
        <v>105</v>
      </c>
      <c r="Q931" s="39" t="n">
        <v>2</v>
      </c>
      <c r="R931" s="39" t="s">
        <v>1</v>
      </c>
      <c r="S931" s="39" t="s">
        <v>2</v>
      </c>
    </row>
    <row r="932" customFormat="false" ht="15" hidden="false" customHeight="false" outlineLevel="0" collapsed="false">
      <c r="C932" s="48" t="n">
        <f aca="false">IF(F932=F931,C931,IF(F932=(F931+10),C931,(C931+10)))</f>
        <v>1730</v>
      </c>
      <c r="D932" s="38" t="s">
        <v>380</v>
      </c>
      <c r="E932" s="50" t="n">
        <f aca="false">IF(C931=C932,IF(AND(I932&lt;&gt;"M",I932&lt;&gt;"m-up"),E931+10,E931),10)</f>
        <v>10</v>
      </c>
      <c r="F932" s="39" t="n">
        <f aca="false">O932+(N932*60)+(M932*3600)</f>
        <v>64510</v>
      </c>
      <c r="G932" s="39" t="str">
        <f aca="false">CONCATENATE(J932,K932,L932)</f>
        <v>20171129</v>
      </c>
      <c r="H932" s="39" t="n">
        <v>0</v>
      </c>
      <c r="I932" s="39" t="s">
        <v>21</v>
      </c>
      <c r="J932" s="39" t="n">
        <v>2017</v>
      </c>
      <c r="K932" s="39" t="n">
        <v>11</v>
      </c>
      <c r="L932" s="39" t="n">
        <v>29</v>
      </c>
      <c r="M932" s="39" t="n">
        <v>17</v>
      </c>
      <c r="N932" s="39" t="n">
        <v>55</v>
      </c>
      <c r="O932" s="39" t="n">
        <v>10</v>
      </c>
      <c r="P932" s="39" t="n">
        <v>143</v>
      </c>
      <c r="Q932" s="39" t="n">
        <v>2</v>
      </c>
      <c r="R932" s="39" t="s">
        <v>1</v>
      </c>
      <c r="S932" s="39" t="s">
        <v>2</v>
      </c>
    </row>
    <row r="933" customFormat="false" ht="15" hidden="false" customHeight="false" outlineLevel="0" collapsed="false">
      <c r="C933" s="48" t="n">
        <f aca="false">IF(F933=F932,C932,IF(F933=(F932+10),C932,(C932+10)))</f>
        <v>1730</v>
      </c>
      <c r="D933" s="38" t="s">
        <v>380</v>
      </c>
      <c r="E933" s="50" t="n">
        <f aca="false">IF(C932=C933,IF(AND(I933&lt;&gt;"M",I933&lt;&gt;"m-up"),E932+10,E932),10)</f>
        <v>10</v>
      </c>
      <c r="F933" s="39" t="n">
        <f aca="false">O933+(N933*60)+(M933*3600)</f>
        <v>64510</v>
      </c>
      <c r="G933" s="39" t="str">
        <f aca="false">CONCATENATE(J933,K933,L933)</f>
        <v>20171129</v>
      </c>
      <c r="H933" s="39" t="n">
        <v>0</v>
      </c>
      <c r="I933" s="39" t="s">
        <v>21</v>
      </c>
      <c r="J933" s="39" t="n">
        <v>2017</v>
      </c>
      <c r="K933" s="39" t="n">
        <v>11</v>
      </c>
      <c r="L933" s="39" t="n">
        <v>29</v>
      </c>
      <c r="M933" s="39" t="n">
        <v>17</v>
      </c>
      <c r="N933" s="39" t="n">
        <v>55</v>
      </c>
      <c r="O933" s="39" t="n">
        <v>10</v>
      </c>
      <c r="P933" s="39" t="n">
        <v>180</v>
      </c>
      <c r="Q933" s="39" t="n">
        <v>2</v>
      </c>
      <c r="R933" s="39" t="s">
        <v>1</v>
      </c>
      <c r="S933" s="39" t="s">
        <v>2</v>
      </c>
    </row>
    <row r="934" customFormat="false" ht="15" hidden="false" customHeight="false" outlineLevel="0" collapsed="false">
      <c r="C934" s="48" t="n">
        <f aca="false">IF(F934=F933,C933,IF(F934=(F933+10),C933,(C933+10)))</f>
        <v>1730</v>
      </c>
      <c r="D934" s="38" t="s">
        <v>380</v>
      </c>
      <c r="E934" s="50" t="n">
        <f aca="false">IF(C933=C934,IF(AND(I934&lt;&gt;"M",I934&lt;&gt;"m-up"),E933+10,E933),10)</f>
        <v>20</v>
      </c>
      <c r="F934" s="39" t="n">
        <f aca="false">O934+(N934*60)+(M934*3600)</f>
        <v>64510</v>
      </c>
      <c r="G934" s="39" t="str">
        <f aca="false">CONCATENATE(J934,K934,L934)</f>
        <v>20171129</v>
      </c>
      <c r="H934" s="39" t="n">
        <v>2</v>
      </c>
      <c r="I934" s="39" t="s">
        <v>23</v>
      </c>
      <c r="J934" s="39" t="n">
        <v>2017</v>
      </c>
      <c r="K934" s="39" t="n">
        <v>11</v>
      </c>
      <c r="L934" s="39" t="n">
        <v>29</v>
      </c>
      <c r="M934" s="39" t="n">
        <v>17</v>
      </c>
      <c r="N934" s="39" t="n">
        <v>55</v>
      </c>
      <c r="O934" s="39" t="n">
        <v>10</v>
      </c>
      <c r="P934" s="39" t="n">
        <v>280</v>
      </c>
      <c r="Q934" s="39" t="n">
        <v>2</v>
      </c>
      <c r="R934" s="39" t="s">
        <v>1</v>
      </c>
      <c r="S934" s="39" t="s">
        <v>2</v>
      </c>
    </row>
    <row r="935" customFormat="false" ht="15" hidden="false" customHeight="false" outlineLevel="0" collapsed="false">
      <c r="C935" s="48" t="n">
        <f aca="false">IF(F935=F934,C934,IF(F935=(F934+10),C934,(C934+10)))</f>
        <v>1730</v>
      </c>
      <c r="D935" s="38" t="s">
        <v>380</v>
      </c>
      <c r="E935" s="50" t="n">
        <f aca="false">IF(C934=C935,IF(AND(I935&lt;&gt;"M",I935&lt;&gt;"m-up"),E934+10,E934),10)</f>
        <v>20</v>
      </c>
      <c r="F935" s="39" t="n">
        <f aca="false">O935+(N935*60)+(M935*3600)</f>
        <v>64510</v>
      </c>
      <c r="G935" s="39" t="str">
        <f aca="false">CONCATENATE(J935,K935,L935)</f>
        <v>20171129</v>
      </c>
      <c r="H935" s="39" t="n">
        <v>0</v>
      </c>
      <c r="I935" s="39" t="s">
        <v>21</v>
      </c>
      <c r="J935" s="39" t="n">
        <v>2017</v>
      </c>
      <c r="K935" s="39" t="n">
        <v>11</v>
      </c>
      <c r="L935" s="39" t="n">
        <v>29</v>
      </c>
      <c r="M935" s="39" t="n">
        <v>17</v>
      </c>
      <c r="N935" s="39" t="n">
        <v>55</v>
      </c>
      <c r="O935" s="39" t="n">
        <v>10</v>
      </c>
      <c r="P935" s="39" t="n">
        <v>293</v>
      </c>
      <c r="Q935" s="39" t="n">
        <v>3</v>
      </c>
      <c r="R935" s="39" t="s">
        <v>1</v>
      </c>
      <c r="S935" s="39" t="s">
        <v>2</v>
      </c>
    </row>
    <row r="936" customFormat="false" ht="15" hidden="false" customHeight="false" outlineLevel="0" collapsed="false">
      <c r="C936" s="48" t="n">
        <f aca="false">IF(F936=F935,C935,IF(F936=(F935+10),C935,(C935+10)))</f>
        <v>1730</v>
      </c>
      <c r="D936" s="38" t="s">
        <v>380</v>
      </c>
      <c r="E936" s="50" t="n">
        <f aca="false">IF(C935=C936,IF(AND(I936&lt;&gt;"M",I936&lt;&gt;"m-up"),E935+10,E935),10)</f>
        <v>30</v>
      </c>
      <c r="F936" s="39" t="n">
        <f aca="false">O936+(N936*60)+(M936*3600)</f>
        <v>64510</v>
      </c>
      <c r="G936" s="39" t="str">
        <f aca="false">CONCATENATE(J936,K936,L936)</f>
        <v>20171129</v>
      </c>
      <c r="H936" s="39" t="n">
        <v>8</v>
      </c>
      <c r="I936" s="39" t="s">
        <v>23</v>
      </c>
      <c r="J936" s="39" t="n">
        <v>2017</v>
      </c>
      <c r="K936" s="39" t="n">
        <v>11</v>
      </c>
      <c r="L936" s="39" t="n">
        <v>29</v>
      </c>
      <c r="M936" s="39" t="n">
        <v>17</v>
      </c>
      <c r="N936" s="39" t="n">
        <v>55</v>
      </c>
      <c r="O936" s="39" t="n">
        <v>10</v>
      </c>
      <c r="P936" s="39" t="n">
        <v>333</v>
      </c>
      <c r="Q936" s="39" t="n">
        <v>3</v>
      </c>
      <c r="R936" s="39" t="s">
        <v>1</v>
      </c>
      <c r="S936" s="39" t="s">
        <v>2</v>
      </c>
    </row>
    <row r="937" customFormat="false" ht="15" hidden="false" customHeight="false" outlineLevel="0" collapsed="false">
      <c r="C937" s="48" t="n">
        <f aca="false">IF(F937=F936,C936,IF(F937=(F936+10),C936,(C936+10)))</f>
        <v>1730</v>
      </c>
      <c r="D937" s="38" t="s">
        <v>380</v>
      </c>
      <c r="E937" s="50" t="n">
        <f aca="false">IF(C936=C937,IF(AND(I937&lt;&gt;"M",I937&lt;&gt;"m-up"),E936+10,E936),10)</f>
        <v>40</v>
      </c>
      <c r="F937" s="39" t="n">
        <f aca="false">O937+(N937*60)+(M937*3600)</f>
        <v>64510</v>
      </c>
      <c r="G937" s="39" t="str">
        <f aca="false">CONCATENATE(J937,K937,L937)</f>
        <v>20171129</v>
      </c>
      <c r="H937" s="39" t="n">
        <v>6</v>
      </c>
      <c r="I937" s="39" t="s">
        <v>23</v>
      </c>
      <c r="J937" s="39" t="n">
        <v>2017</v>
      </c>
      <c r="K937" s="39" t="n">
        <v>11</v>
      </c>
      <c r="L937" s="39" t="n">
        <v>29</v>
      </c>
      <c r="M937" s="39" t="n">
        <v>17</v>
      </c>
      <c r="N937" s="39" t="n">
        <v>55</v>
      </c>
      <c r="O937" s="39" t="n">
        <v>10</v>
      </c>
      <c r="P937" s="39" t="n">
        <v>356</v>
      </c>
      <c r="Q937" s="39" t="n">
        <v>3</v>
      </c>
      <c r="R937" s="39" t="s">
        <v>1</v>
      </c>
      <c r="S937" s="39" t="s">
        <v>2</v>
      </c>
    </row>
    <row r="938" customFormat="false" ht="15" hidden="false" customHeight="false" outlineLevel="0" collapsed="false">
      <c r="C938" s="48" t="n">
        <f aca="false">IF(F938=F937,C937,IF(F938=(F937+10),C937,(C937+10)))</f>
        <v>1730</v>
      </c>
      <c r="D938" s="38" t="s">
        <v>380</v>
      </c>
      <c r="E938" s="50" t="n">
        <f aca="false">IF(C937=C938,IF(AND(I938&lt;&gt;"M",I938&lt;&gt;"m-up"),E937+10,E937),10)</f>
        <v>50</v>
      </c>
      <c r="F938" s="39" t="n">
        <f aca="false">O938+(N938*60)+(M938*3600)</f>
        <v>64510</v>
      </c>
      <c r="G938" s="39" t="str">
        <f aca="false">CONCATENATE(J938,K938,L938)</f>
        <v>20171129</v>
      </c>
      <c r="H938" s="39" t="n">
        <v>11</v>
      </c>
      <c r="I938" s="39" t="s">
        <v>23</v>
      </c>
      <c r="J938" s="39" t="n">
        <v>2017</v>
      </c>
      <c r="K938" s="39" t="n">
        <v>11</v>
      </c>
      <c r="L938" s="39" t="n">
        <v>29</v>
      </c>
      <c r="M938" s="39" t="n">
        <v>17</v>
      </c>
      <c r="N938" s="39" t="n">
        <v>55</v>
      </c>
      <c r="O938" s="39" t="n">
        <v>10</v>
      </c>
      <c r="P938" s="39" t="n">
        <v>372</v>
      </c>
      <c r="Q938" s="39" t="n">
        <v>3</v>
      </c>
      <c r="R938" s="39" t="s">
        <v>1</v>
      </c>
      <c r="S938" s="39" t="s">
        <v>2</v>
      </c>
    </row>
    <row r="939" customFormat="false" ht="15" hidden="false" customHeight="false" outlineLevel="0" collapsed="false">
      <c r="C939" s="48" t="n">
        <f aca="false">IF(F939=F938,C938,IF(F939=(F938+10),C938,(C938+10)))</f>
        <v>1730</v>
      </c>
      <c r="D939" s="38" t="s">
        <v>380</v>
      </c>
      <c r="E939" s="50" t="n">
        <f aca="false">IF(C938=C939,IF(AND(I939&lt;&gt;"M",I939&lt;&gt;"m-up"),E938+10,E938),10)</f>
        <v>60</v>
      </c>
      <c r="F939" s="39" t="n">
        <f aca="false">O939+(N939*60)+(M939*3600)</f>
        <v>64510</v>
      </c>
      <c r="G939" s="39" t="str">
        <f aca="false">CONCATENATE(J939,K939,L939)</f>
        <v>20171129</v>
      </c>
      <c r="H939" s="39" t="n">
        <v>0</v>
      </c>
      <c r="I939" s="39" t="s">
        <v>268</v>
      </c>
      <c r="J939" s="39" t="n">
        <v>2017</v>
      </c>
      <c r="K939" s="39" t="n">
        <v>11</v>
      </c>
      <c r="L939" s="39" t="n">
        <v>29</v>
      </c>
      <c r="M939" s="39" t="n">
        <v>17</v>
      </c>
      <c r="N939" s="39" t="n">
        <v>55</v>
      </c>
      <c r="O939" s="39" t="n">
        <v>10</v>
      </c>
      <c r="P939" s="39" t="n">
        <v>377</v>
      </c>
      <c r="Q939" s="39" t="n">
        <v>3</v>
      </c>
      <c r="R939" s="39" t="s">
        <v>1</v>
      </c>
      <c r="S939" s="39" t="s">
        <v>2</v>
      </c>
    </row>
    <row r="940" customFormat="false" ht="15" hidden="false" customHeight="false" outlineLevel="0" collapsed="false">
      <c r="C940" s="48" t="n">
        <f aca="false">IF(F940=F939,C939,IF(F940=(F939+10),C939,(C939+10)))</f>
        <v>1730</v>
      </c>
      <c r="D940" s="38" t="s">
        <v>380</v>
      </c>
      <c r="E940" s="50" t="n">
        <f aca="false">IF(C939=C940,IF(AND(I940&lt;&gt;"M",I940&lt;&gt;"m-up"),E939+10,E939),10)</f>
        <v>70</v>
      </c>
      <c r="F940" s="39" t="n">
        <f aca="false">O940+(N940*60)+(M940*3600)</f>
        <v>64510</v>
      </c>
      <c r="G940" s="39" t="str">
        <f aca="false">CONCATENATE(J940,K940,L940)</f>
        <v>20171129</v>
      </c>
      <c r="H940" s="39" t="n">
        <v>7</v>
      </c>
      <c r="I940" s="39" t="s">
        <v>23</v>
      </c>
      <c r="J940" s="39" t="n">
        <v>2017</v>
      </c>
      <c r="K940" s="39" t="n">
        <v>11</v>
      </c>
      <c r="L940" s="39" t="n">
        <v>29</v>
      </c>
      <c r="M940" s="39" t="n">
        <v>17</v>
      </c>
      <c r="N940" s="39" t="n">
        <v>55</v>
      </c>
      <c r="O940" s="39" t="n">
        <v>10</v>
      </c>
      <c r="P940" s="39" t="n">
        <v>395</v>
      </c>
      <c r="Q940" s="39" t="n">
        <v>3</v>
      </c>
      <c r="R940" s="39" t="s">
        <v>1</v>
      </c>
      <c r="S940" s="39" t="s">
        <v>2</v>
      </c>
    </row>
    <row r="941" customFormat="false" ht="15" hidden="false" customHeight="false" outlineLevel="0" collapsed="false">
      <c r="C941" s="48" t="n">
        <f aca="false">IF(F941=F940,C940,IF(F941=(F940+10),C940,(C940+10)))</f>
        <v>1730</v>
      </c>
      <c r="D941" s="38" t="s">
        <v>380</v>
      </c>
      <c r="E941" s="50" t="n">
        <f aca="false">IF(C940=C941,IF(AND(I941&lt;&gt;"M",I941&lt;&gt;"m-up"),E940+10,E940),10)</f>
        <v>80</v>
      </c>
      <c r="F941" s="39" t="n">
        <f aca="false">O941+(N941*60)+(M941*3600)</f>
        <v>64510</v>
      </c>
      <c r="G941" s="39" t="str">
        <f aca="false">CONCATENATE(J941,K941,L941)</f>
        <v>20171129</v>
      </c>
      <c r="H941" s="39" t="n">
        <v>7</v>
      </c>
      <c r="I941" s="39" t="s">
        <v>23</v>
      </c>
      <c r="J941" s="39" t="n">
        <v>2017</v>
      </c>
      <c r="K941" s="39" t="n">
        <v>11</v>
      </c>
      <c r="L941" s="39" t="n">
        <v>29</v>
      </c>
      <c r="M941" s="39" t="n">
        <v>17</v>
      </c>
      <c r="N941" s="39" t="n">
        <v>55</v>
      </c>
      <c r="O941" s="39" t="n">
        <v>10</v>
      </c>
      <c r="P941" s="39" t="n">
        <v>411</v>
      </c>
      <c r="Q941" s="39" t="n">
        <v>3</v>
      </c>
      <c r="R941" s="39" t="s">
        <v>1</v>
      </c>
      <c r="S941" s="39" t="s">
        <v>2</v>
      </c>
    </row>
    <row r="942" customFormat="false" ht="15" hidden="false" customHeight="false" outlineLevel="0" collapsed="false">
      <c r="C942" s="48" t="n">
        <f aca="false">IF(F942=F941,C941,IF(F942=(F941+10),C941,(C941+10)))</f>
        <v>1730</v>
      </c>
      <c r="D942" s="38" t="s">
        <v>380</v>
      </c>
      <c r="E942" s="50" t="n">
        <f aca="false">IF(C941=C942,IF(AND(I942&lt;&gt;"M",I942&lt;&gt;"m-up"),E941+10,E941),10)</f>
        <v>90</v>
      </c>
      <c r="F942" s="39" t="n">
        <f aca="false">O942+(N942*60)+(M942*3600)</f>
        <v>64510</v>
      </c>
      <c r="G942" s="39" t="str">
        <f aca="false">CONCATENATE(J942,K942,L942)</f>
        <v>20171129</v>
      </c>
      <c r="H942" s="39" t="n">
        <v>5</v>
      </c>
      <c r="I942" s="39" t="s">
        <v>23</v>
      </c>
      <c r="J942" s="39" t="n">
        <v>2017</v>
      </c>
      <c r="K942" s="39" t="n">
        <v>11</v>
      </c>
      <c r="L942" s="39" t="n">
        <v>29</v>
      </c>
      <c r="M942" s="39" t="n">
        <v>17</v>
      </c>
      <c r="N942" s="39" t="n">
        <v>55</v>
      </c>
      <c r="O942" s="39" t="n">
        <v>10</v>
      </c>
      <c r="P942" s="39" t="n">
        <v>426</v>
      </c>
      <c r="Q942" s="39" t="n">
        <v>3</v>
      </c>
      <c r="R942" s="39" t="s">
        <v>1</v>
      </c>
      <c r="S942" s="39" t="s">
        <v>2</v>
      </c>
    </row>
    <row r="943" customFormat="false" ht="15" hidden="false" customHeight="false" outlineLevel="0" collapsed="false">
      <c r="C943" s="48" t="n">
        <f aca="false">IF(F943=F942,C942,IF(F943=(F942+10),C942,(C942+10)))</f>
        <v>1740</v>
      </c>
      <c r="D943" s="38" t="s">
        <v>381</v>
      </c>
      <c r="E943" s="50" t="n">
        <f aca="false">IF(C942=C943,IF(AND(I943&lt;&gt;"M",I943&lt;&gt;"m-up"),E942+10,E942),10)</f>
        <v>10</v>
      </c>
      <c r="J943" s="39" t="n">
        <v>2017</v>
      </c>
      <c r="K943" s="39" t="n">
        <v>11</v>
      </c>
      <c r="L943" s="39" t="n">
        <v>29</v>
      </c>
      <c r="M943" s="39" t="n">
        <v>17</v>
      </c>
      <c r="N943" s="39" t="n">
        <v>58</v>
      </c>
      <c r="O943" s="39" t="n">
        <v>39</v>
      </c>
    </row>
    <row r="944" customFormat="false" ht="15" hidden="false" customHeight="false" outlineLevel="0" collapsed="false">
      <c r="A944" s="68"/>
      <c r="B944" s="68"/>
      <c r="C944" s="48" t="n">
        <f aca="false">IF(F944=F943,C943,IF(F944=(F943+10),C943,(C943+10)))</f>
        <v>1750</v>
      </c>
      <c r="D944" s="69" t="s">
        <v>382</v>
      </c>
      <c r="E944" s="50" t="n">
        <f aca="false">IF(C943=C944,IF(AND(I944&lt;&gt;"M",I944&lt;&gt;"m-up"),E943+10,E943),10)</f>
        <v>10</v>
      </c>
      <c r="F944" s="70" t="n">
        <f aca="false">O944+(N944*60)+(M944*3600)</f>
        <v>66918</v>
      </c>
      <c r="G944" s="70" t="str">
        <f aca="false">CONCATENATE(J944,K944,L944)</f>
        <v>20171129</v>
      </c>
      <c r="H944" s="70" t="n">
        <v>948</v>
      </c>
      <c r="I944" s="70" t="s">
        <v>17</v>
      </c>
      <c r="J944" s="70" t="n">
        <v>2017</v>
      </c>
      <c r="K944" s="70" t="n">
        <v>11</v>
      </c>
      <c r="L944" s="70" t="n">
        <v>29</v>
      </c>
      <c r="M944" s="70" t="n">
        <v>18</v>
      </c>
      <c r="N944" s="70" t="n">
        <v>35</v>
      </c>
      <c r="O944" s="70" t="n">
        <v>18</v>
      </c>
      <c r="P944" s="70" t="n">
        <v>594</v>
      </c>
      <c r="Q944" s="70" t="n">
        <v>1</v>
      </c>
      <c r="R944" s="70" t="s">
        <v>1</v>
      </c>
      <c r="S944" s="70" t="s">
        <v>2</v>
      </c>
      <c r="T944" s="70"/>
      <c r="U944" s="71" t="s">
        <v>235</v>
      </c>
      <c r="WH944" s="71"/>
      <c r="WI944" s="71"/>
      <c r="WJ944" s="71"/>
      <c r="WK944" s="71"/>
      <c r="WL944" s="71"/>
      <c r="WM944" s="71"/>
      <c r="WN944" s="71"/>
      <c r="WO944" s="71"/>
      <c r="WP944" s="71"/>
      <c r="WQ944" s="71"/>
      <c r="WR944" s="71"/>
      <c r="WS944" s="71"/>
      <c r="WT944" s="71"/>
      <c r="WU944" s="71"/>
      <c r="WV944" s="71"/>
      <c r="WW944" s="71"/>
      <c r="WX944" s="71"/>
      <c r="WY944" s="71"/>
      <c r="WZ944" s="71"/>
      <c r="XA944" s="71"/>
      <c r="XB944" s="71"/>
      <c r="XC944" s="71"/>
      <c r="XD944" s="71"/>
      <c r="XE944" s="71"/>
      <c r="XF944" s="71"/>
      <c r="XG944" s="71"/>
      <c r="XH944" s="71"/>
      <c r="XI944" s="71"/>
      <c r="XJ944" s="71"/>
      <c r="XK944" s="71"/>
      <c r="XL944" s="71"/>
      <c r="XM944" s="71"/>
      <c r="XN944" s="71"/>
      <c r="XO944" s="71"/>
      <c r="XP944" s="71"/>
      <c r="XQ944" s="71"/>
      <c r="XR944" s="71"/>
      <c r="XS944" s="71"/>
      <c r="XT944" s="71"/>
      <c r="XU944" s="71"/>
      <c r="XV944" s="71"/>
      <c r="XW944" s="71"/>
      <c r="XX944" s="71"/>
      <c r="XY944" s="71"/>
      <c r="XZ944" s="71"/>
      <c r="YA944" s="71"/>
      <c r="YB944" s="71"/>
      <c r="YC944" s="71"/>
      <c r="YD944" s="71"/>
      <c r="YE944" s="71"/>
      <c r="YF944" s="71"/>
      <c r="YG944" s="71"/>
      <c r="YH944" s="71"/>
      <c r="YI944" s="71"/>
      <c r="YJ944" s="71"/>
      <c r="YK944" s="71"/>
      <c r="YL944" s="71"/>
      <c r="YM944" s="71"/>
      <c r="YN944" s="71"/>
      <c r="YO944" s="71"/>
      <c r="YP944" s="71"/>
      <c r="YQ944" s="71"/>
      <c r="YR944" s="71"/>
      <c r="YS944" s="71"/>
      <c r="YT944" s="71"/>
      <c r="YU944" s="71"/>
      <c r="YV944" s="71"/>
      <c r="YW944" s="71"/>
      <c r="YX944" s="71"/>
      <c r="YY944" s="71"/>
      <c r="YZ944" s="71"/>
      <c r="ZA944" s="71"/>
      <c r="ZB944" s="71"/>
      <c r="ZC944" s="71"/>
      <c r="ZD944" s="71"/>
      <c r="ZE944" s="71"/>
      <c r="ZF944" s="71"/>
      <c r="ZG944" s="71"/>
      <c r="ZH944" s="71"/>
      <c r="ZI944" s="71"/>
      <c r="ZJ944" s="71"/>
      <c r="ZK944" s="71"/>
      <c r="ZL944" s="71"/>
      <c r="ZM944" s="71"/>
      <c r="ZN944" s="71"/>
      <c r="ZO944" s="71"/>
      <c r="ZP944" s="71"/>
      <c r="ZQ944" s="71"/>
      <c r="ZR944" s="71"/>
      <c r="ZS944" s="71"/>
      <c r="ZT944" s="71"/>
      <c r="ZU944" s="71"/>
      <c r="ZV944" s="71"/>
      <c r="ZW944" s="71"/>
      <c r="ZX944" s="71"/>
      <c r="ZY944" s="71"/>
      <c r="ZZ944" s="71"/>
      <c r="AAA944" s="71"/>
      <c r="AAB944" s="71"/>
      <c r="AAC944" s="71"/>
      <c r="AAD944" s="71"/>
      <c r="AAE944" s="71"/>
      <c r="AAF944" s="71"/>
      <c r="AAG944" s="71"/>
      <c r="AAH944" s="71"/>
      <c r="AAI944" s="71"/>
      <c r="AAJ944" s="71"/>
      <c r="AAK944" s="71"/>
      <c r="AAL944" s="71"/>
      <c r="AAM944" s="71"/>
      <c r="AAN944" s="71"/>
      <c r="AAO944" s="71"/>
      <c r="AAP944" s="71"/>
      <c r="AAQ944" s="71"/>
      <c r="AAR944" s="71"/>
      <c r="AAS944" s="71"/>
      <c r="AAT944" s="71"/>
      <c r="AAU944" s="71"/>
      <c r="AAV944" s="71"/>
      <c r="AAW944" s="71"/>
      <c r="AAX944" s="71"/>
      <c r="AAY944" s="71"/>
      <c r="AAZ944" s="71"/>
      <c r="ABA944" s="71"/>
      <c r="ABB944" s="71"/>
      <c r="ABC944" s="71"/>
      <c r="ABD944" s="71"/>
      <c r="ABE944" s="71"/>
      <c r="ABF944" s="71"/>
      <c r="ABG944" s="71"/>
      <c r="ABH944" s="71"/>
      <c r="ABI944" s="71"/>
      <c r="ABJ944" s="71"/>
      <c r="ABK944" s="71"/>
      <c r="ABL944" s="71"/>
      <c r="ABM944" s="71"/>
      <c r="ABN944" s="71"/>
      <c r="ABO944" s="71"/>
      <c r="ABP944" s="71"/>
      <c r="ABQ944" s="71"/>
      <c r="ABR944" s="71"/>
      <c r="ABS944" s="71"/>
      <c r="ABT944" s="71"/>
      <c r="ABU944" s="71"/>
      <c r="ABV944" s="71"/>
      <c r="ABW944" s="71"/>
      <c r="ABX944" s="71"/>
      <c r="ABY944" s="71"/>
      <c r="ABZ944" s="71"/>
      <c r="ACA944" s="71"/>
      <c r="ACB944" s="71"/>
      <c r="ACC944" s="71"/>
      <c r="ACD944" s="71"/>
      <c r="ACE944" s="71"/>
      <c r="ACF944" s="71"/>
      <c r="ACG944" s="71"/>
      <c r="ACH944" s="71"/>
      <c r="ACI944" s="71"/>
      <c r="ACJ944" s="71"/>
      <c r="ACK944" s="71"/>
      <c r="ACL944" s="71"/>
      <c r="ACM944" s="71"/>
      <c r="ACN944" s="71"/>
      <c r="ACO944" s="71"/>
      <c r="ACP944" s="71"/>
      <c r="ACQ944" s="71"/>
      <c r="ACR944" s="71"/>
      <c r="ACS944" s="71"/>
      <c r="ACT944" s="71"/>
      <c r="ACU944" s="71"/>
      <c r="ACV944" s="71"/>
      <c r="ACW944" s="71"/>
      <c r="ACX944" s="71"/>
      <c r="ACY944" s="71"/>
      <c r="ACZ944" s="71"/>
      <c r="ADA944" s="71"/>
      <c r="ADB944" s="71"/>
      <c r="ADC944" s="71"/>
      <c r="ADD944" s="71"/>
      <c r="ADE944" s="71"/>
      <c r="ADF944" s="71"/>
      <c r="ADG944" s="71"/>
      <c r="ADH944" s="71"/>
      <c r="ADI944" s="71"/>
      <c r="ADJ944" s="71"/>
      <c r="ADK944" s="71"/>
      <c r="ADL944" s="71"/>
      <c r="ADM944" s="71"/>
      <c r="ADN944" s="71"/>
      <c r="ADO944" s="71"/>
      <c r="ADP944" s="71"/>
      <c r="ADQ944" s="71"/>
      <c r="ADR944" s="71"/>
      <c r="ADS944" s="71"/>
      <c r="ADT944" s="71"/>
      <c r="ADU944" s="71"/>
      <c r="ADV944" s="71"/>
      <c r="ADW944" s="71"/>
      <c r="ADX944" s="71"/>
      <c r="ADY944" s="71"/>
      <c r="ADZ944" s="71"/>
      <c r="AEA944" s="71"/>
      <c r="AEB944" s="71"/>
      <c r="AEC944" s="71"/>
      <c r="AED944" s="71"/>
      <c r="AEE944" s="71"/>
      <c r="AEF944" s="71"/>
      <c r="AEG944" s="71"/>
      <c r="AEH944" s="71"/>
      <c r="AEI944" s="71"/>
      <c r="AEJ944" s="71"/>
      <c r="AEK944" s="71"/>
      <c r="AEL944" s="71"/>
      <c r="AEM944" s="71"/>
      <c r="AEN944" s="71"/>
      <c r="AEO944" s="71"/>
      <c r="AEP944" s="71"/>
      <c r="AEQ944" s="71"/>
      <c r="AER944" s="71"/>
      <c r="AES944" s="71"/>
      <c r="AET944" s="71"/>
      <c r="AEU944" s="71"/>
      <c r="AEV944" s="71"/>
      <c r="AEW944" s="71"/>
      <c r="AEX944" s="71"/>
      <c r="AEY944" s="71"/>
      <c r="AEZ944" s="71"/>
      <c r="AFA944" s="71"/>
      <c r="AFB944" s="71"/>
      <c r="AFC944" s="71"/>
      <c r="AFD944" s="71"/>
      <c r="AFE944" s="71"/>
      <c r="AFF944" s="71"/>
      <c r="AFG944" s="71"/>
      <c r="AFH944" s="71"/>
      <c r="AFI944" s="71"/>
      <c r="AFJ944" s="71"/>
      <c r="AFK944" s="71"/>
      <c r="AFL944" s="71"/>
      <c r="AFM944" s="71"/>
      <c r="AFN944" s="71"/>
      <c r="AFO944" s="71"/>
      <c r="AFP944" s="71"/>
      <c r="AFQ944" s="71"/>
      <c r="AFR944" s="71"/>
      <c r="AFS944" s="71"/>
      <c r="AFT944" s="71"/>
      <c r="AFU944" s="71"/>
      <c r="AFV944" s="71"/>
      <c r="AFW944" s="71"/>
      <c r="AFX944" s="71"/>
      <c r="AFY944" s="71"/>
      <c r="AFZ944" s="71"/>
      <c r="AGA944" s="71"/>
      <c r="AGB944" s="71"/>
      <c r="AGC944" s="71"/>
      <c r="AGD944" s="71"/>
      <c r="AGE944" s="71"/>
      <c r="AGF944" s="71"/>
      <c r="AGG944" s="71"/>
      <c r="AGH944" s="71"/>
      <c r="AGI944" s="71"/>
      <c r="AGJ944" s="71"/>
      <c r="AGK944" s="71"/>
      <c r="AGL944" s="71"/>
      <c r="AGM944" s="71"/>
      <c r="AGN944" s="71"/>
      <c r="AGO944" s="71"/>
      <c r="AGP944" s="71"/>
      <c r="AGQ944" s="71"/>
      <c r="AGR944" s="71"/>
      <c r="AGS944" s="71"/>
      <c r="AGT944" s="71"/>
      <c r="AGU944" s="71"/>
      <c r="AGV944" s="71"/>
      <c r="AGW944" s="71"/>
      <c r="AGX944" s="71"/>
      <c r="AGY944" s="71"/>
      <c r="AGZ944" s="71"/>
      <c r="AHA944" s="71"/>
      <c r="AHB944" s="71"/>
      <c r="AHC944" s="71"/>
      <c r="AHD944" s="71"/>
      <c r="AHE944" s="71"/>
      <c r="AHF944" s="71"/>
      <c r="AHG944" s="71"/>
      <c r="AHH944" s="71"/>
      <c r="AHI944" s="71"/>
      <c r="AHJ944" s="71"/>
      <c r="AHK944" s="71"/>
      <c r="AHL944" s="71"/>
      <c r="AHM944" s="71"/>
      <c r="AHN944" s="71"/>
      <c r="AHO944" s="71"/>
      <c r="AHP944" s="71"/>
      <c r="AHQ944" s="71"/>
      <c r="AHR944" s="71"/>
      <c r="AHS944" s="71"/>
      <c r="AHT944" s="71"/>
      <c r="AHU944" s="71"/>
      <c r="AHV944" s="71"/>
      <c r="AHW944" s="71"/>
      <c r="AHX944" s="71"/>
      <c r="AHY944" s="71"/>
      <c r="AHZ944" s="71"/>
      <c r="AIA944" s="71"/>
      <c r="AIB944" s="71"/>
      <c r="AIC944" s="71"/>
      <c r="AID944" s="71"/>
      <c r="AIE944" s="71"/>
      <c r="AIF944" s="71"/>
      <c r="AIG944" s="71"/>
      <c r="AIH944" s="71"/>
      <c r="AII944" s="71"/>
      <c r="AIJ944" s="71"/>
      <c r="AIK944" s="71"/>
      <c r="AIL944" s="71"/>
      <c r="AIM944" s="71"/>
      <c r="AIN944" s="71"/>
      <c r="AIO944" s="71"/>
      <c r="AIP944" s="71"/>
      <c r="AIQ944" s="71"/>
      <c r="AIR944" s="71"/>
      <c r="AIS944" s="71"/>
      <c r="AIT944" s="71"/>
      <c r="AIU944" s="71"/>
      <c r="AIV944" s="71"/>
      <c r="AIW944" s="71"/>
      <c r="AIX944" s="71"/>
      <c r="AIY944" s="71"/>
      <c r="AIZ944" s="71"/>
      <c r="AJA944" s="71"/>
      <c r="AJB944" s="71"/>
      <c r="AJC944" s="71"/>
      <c r="AJD944" s="71"/>
      <c r="AJE944" s="71"/>
      <c r="AJF944" s="71"/>
      <c r="AJG944" s="71"/>
      <c r="AJH944" s="71"/>
      <c r="AJI944" s="71"/>
      <c r="AJJ944" s="71"/>
      <c r="AJK944" s="71"/>
      <c r="AJL944" s="71"/>
      <c r="AJM944" s="71"/>
      <c r="AJN944" s="71"/>
      <c r="AJO944" s="71"/>
      <c r="AJP944" s="71"/>
      <c r="AJQ944" s="71"/>
      <c r="AJR944" s="71"/>
      <c r="AJS944" s="71"/>
      <c r="AJT944" s="71"/>
      <c r="AJU944" s="71"/>
      <c r="AJV944" s="71"/>
      <c r="AJW944" s="71"/>
      <c r="AJX944" s="71"/>
      <c r="AJY944" s="71"/>
      <c r="AJZ944" s="71"/>
      <c r="AKA944" s="71"/>
      <c r="AKB944" s="71"/>
      <c r="AKC944" s="71"/>
      <c r="AKD944" s="71"/>
      <c r="AKE944" s="71"/>
      <c r="AKF944" s="71"/>
      <c r="AKG944" s="71"/>
      <c r="AKH944" s="71"/>
      <c r="AKI944" s="71"/>
      <c r="AKJ944" s="71"/>
      <c r="AKK944" s="71"/>
      <c r="AKL944" s="71"/>
      <c r="AKM944" s="71"/>
      <c r="AKN944" s="71"/>
      <c r="AKO944" s="71"/>
      <c r="AKP944" s="71"/>
      <c r="AKQ944" s="71"/>
      <c r="AKR944" s="71"/>
      <c r="AKS944" s="71"/>
      <c r="AKT944" s="71"/>
      <c r="AKU944" s="71"/>
      <c r="AKV944" s="71"/>
      <c r="AKW944" s="71"/>
      <c r="AKX944" s="71"/>
      <c r="AKY944" s="71"/>
      <c r="AKZ944" s="71"/>
      <c r="ALA944" s="71"/>
      <c r="ALB944" s="71"/>
      <c r="ALC944" s="71"/>
      <c r="ALD944" s="71"/>
      <c r="ALE944" s="71"/>
      <c r="ALF944" s="71"/>
      <c r="ALG944" s="71"/>
      <c r="ALH944" s="71"/>
      <c r="ALI944" s="71"/>
      <c r="ALJ944" s="71"/>
      <c r="ALK944" s="71"/>
      <c r="ALL944" s="71"/>
      <c r="ALM944" s="71"/>
      <c r="ALN944" s="71"/>
      <c r="ALO944" s="71"/>
      <c r="ALP944" s="71"/>
      <c r="ALQ944" s="71"/>
      <c r="ALR944" s="71"/>
      <c r="ALS944" s="71"/>
      <c r="ALT944" s="71"/>
      <c r="ALU944" s="71"/>
      <c r="ALV944" s="71"/>
      <c r="ALW944" s="71"/>
      <c r="ALX944" s="71"/>
      <c r="ALY944" s="71"/>
      <c r="ALZ944" s="71"/>
      <c r="AMA944" s="71"/>
      <c r="AMB944" s="71"/>
      <c r="AMC944" s="71"/>
      <c r="AMD944" s="71"/>
      <c r="AME944" s="71"/>
      <c r="AMF944" s="71"/>
      <c r="AMG944" s="71"/>
    </row>
    <row r="945" customFormat="false" ht="15" hidden="false" customHeight="false" outlineLevel="0" collapsed="false">
      <c r="C945" s="48" t="n">
        <f aca="false">IF(F945=F944,C944,IF(F945=(F944+10),C944,(C944+10)))</f>
        <v>1750</v>
      </c>
      <c r="D945" s="38" t="s">
        <v>382</v>
      </c>
      <c r="E945" s="50" t="n">
        <f aca="false">IF(C944=C945,IF(AND(I945&lt;&gt;"M",I945&lt;&gt;"m-up"),E944+10,E944),10)</f>
        <v>10</v>
      </c>
      <c r="F945" s="39" t="n">
        <f aca="false">O945+(N945*60)+(M945*3600)</f>
        <v>66918</v>
      </c>
      <c r="G945" s="39" t="str">
        <f aca="false">CONCATENATE(J945,K945,L945)</f>
        <v>20171129</v>
      </c>
      <c r="H945" s="39" t="n">
        <v>0</v>
      </c>
      <c r="I945" s="39" t="s">
        <v>21</v>
      </c>
      <c r="J945" s="39" t="n">
        <v>2017</v>
      </c>
      <c r="K945" s="39" t="n">
        <v>11</v>
      </c>
      <c r="L945" s="39" t="n">
        <v>29</v>
      </c>
      <c r="M945" s="39" t="n">
        <v>18</v>
      </c>
      <c r="N945" s="39" t="n">
        <v>35</v>
      </c>
      <c r="O945" s="39" t="n">
        <v>18</v>
      </c>
      <c r="P945" s="39" t="n">
        <v>653</v>
      </c>
      <c r="Q945" s="39" t="n">
        <v>1</v>
      </c>
      <c r="R945" s="39" t="s">
        <v>1</v>
      </c>
      <c r="S945" s="39" t="s">
        <v>2</v>
      </c>
    </row>
    <row r="946" customFormat="false" ht="15" hidden="false" customHeight="false" outlineLevel="0" collapsed="false">
      <c r="C946" s="48" t="n">
        <f aca="false">IF(F946=F945,C945,IF(F946=(F945+10),C945,(C945+10)))</f>
        <v>1750</v>
      </c>
      <c r="D946" s="38" t="s">
        <v>382</v>
      </c>
      <c r="E946" s="50" t="n">
        <f aca="false">IF(C945=C946,IF(AND(I946&lt;&gt;"M",I946&lt;&gt;"m-up"),E945+10,E945),10)</f>
        <v>10</v>
      </c>
      <c r="F946" s="39" t="n">
        <f aca="false">O946+(N946*60)+(M946*3600)</f>
        <v>66918</v>
      </c>
      <c r="G946" s="39" t="str">
        <f aca="false">CONCATENATE(J946,K946,L946)</f>
        <v>20171129</v>
      </c>
      <c r="H946" s="39" t="n">
        <v>0</v>
      </c>
      <c r="I946" s="39" t="s">
        <v>21</v>
      </c>
      <c r="J946" s="39" t="n">
        <v>2017</v>
      </c>
      <c r="K946" s="39" t="n">
        <v>11</v>
      </c>
      <c r="L946" s="39" t="n">
        <v>29</v>
      </c>
      <c r="M946" s="39" t="n">
        <v>18</v>
      </c>
      <c r="N946" s="39" t="n">
        <v>35</v>
      </c>
      <c r="O946" s="39" t="n">
        <v>18</v>
      </c>
      <c r="P946" s="39" t="n">
        <v>677</v>
      </c>
      <c r="Q946" s="39" t="n">
        <v>1</v>
      </c>
      <c r="R946" s="39" t="s">
        <v>1</v>
      </c>
      <c r="S946" s="39" t="s">
        <v>2</v>
      </c>
    </row>
    <row r="947" customFormat="false" ht="15" hidden="false" customHeight="false" outlineLevel="0" collapsed="false">
      <c r="C947" s="48" t="n">
        <f aca="false">IF(F947=F946,C946,IF(F947=(F946+10),C946,(C946+10)))</f>
        <v>1750</v>
      </c>
      <c r="D947" s="38" t="s">
        <v>382</v>
      </c>
      <c r="E947" s="50" t="n">
        <f aca="false">IF(C946=C947,IF(AND(I947&lt;&gt;"M",I947&lt;&gt;"m-up"),E946+10,E946),10)</f>
        <v>10</v>
      </c>
      <c r="F947" s="39" t="n">
        <f aca="false">O947+(N947*60)+(M947*3600)</f>
        <v>66918</v>
      </c>
      <c r="G947" s="39" t="str">
        <f aca="false">CONCATENATE(J947,K947,L947)</f>
        <v>20171129</v>
      </c>
      <c r="H947" s="39" t="n">
        <v>0</v>
      </c>
      <c r="I947" s="39" t="s">
        <v>21</v>
      </c>
      <c r="J947" s="39" t="n">
        <v>2017</v>
      </c>
      <c r="K947" s="39" t="n">
        <v>11</v>
      </c>
      <c r="L947" s="39" t="n">
        <v>29</v>
      </c>
      <c r="M947" s="39" t="n">
        <v>18</v>
      </c>
      <c r="N947" s="39" t="n">
        <v>35</v>
      </c>
      <c r="O947" s="39" t="n">
        <v>18</v>
      </c>
      <c r="P947" s="39" t="n">
        <v>689</v>
      </c>
      <c r="Q947" s="39" t="n">
        <v>1</v>
      </c>
      <c r="R947" s="39" t="s">
        <v>1</v>
      </c>
      <c r="S947" s="39" t="s">
        <v>2</v>
      </c>
    </row>
    <row r="948" customFormat="false" ht="15" hidden="false" customHeight="false" outlineLevel="0" collapsed="false">
      <c r="C948" s="48" t="n">
        <f aca="false">IF(F948=F947,C947,IF(F948=(F947+10),C947,(C947+10)))</f>
        <v>1750</v>
      </c>
      <c r="D948" s="38" t="s">
        <v>382</v>
      </c>
      <c r="E948" s="50" t="n">
        <f aca="false">IF(C947=C948,IF(AND(I948&lt;&gt;"M",I948&lt;&gt;"m-up"),E947+10,E947),10)</f>
        <v>10</v>
      </c>
      <c r="F948" s="39" t="n">
        <f aca="false">O948+(N948*60)+(M948*3600)</f>
        <v>66918</v>
      </c>
      <c r="G948" s="39" t="str">
        <f aca="false">CONCATENATE(J948,K948,L948)</f>
        <v>20171129</v>
      </c>
      <c r="H948" s="39" t="n">
        <v>0</v>
      </c>
      <c r="I948" s="39" t="s">
        <v>21</v>
      </c>
      <c r="J948" s="39" t="n">
        <v>2017</v>
      </c>
      <c r="K948" s="39" t="n">
        <v>11</v>
      </c>
      <c r="L948" s="39" t="n">
        <v>29</v>
      </c>
      <c r="M948" s="39" t="n">
        <v>18</v>
      </c>
      <c r="N948" s="39" t="n">
        <v>35</v>
      </c>
      <c r="O948" s="39" t="n">
        <v>18</v>
      </c>
      <c r="P948" s="39" t="n">
        <v>706</v>
      </c>
      <c r="Q948" s="39" t="n">
        <v>1</v>
      </c>
      <c r="R948" s="39" t="s">
        <v>1</v>
      </c>
      <c r="S948" s="39" t="s">
        <v>2</v>
      </c>
    </row>
    <row r="949" customFormat="false" ht="15" hidden="false" customHeight="false" outlineLevel="0" collapsed="false">
      <c r="C949" s="48" t="n">
        <f aca="false">IF(F949=F948,C948,IF(F949=(F948+10),C948,(C948+10)))</f>
        <v>1750</v>
      </c>
      <c r="D949" s="38" t="s">
        <v>382</v>
      </c>
      <c r="E949" s="50" t="n">
        <f aca="false">IF(C948=C949,IF(AND(I949&lt;&gt;"M",I949&lt;&gt;"m-up"),E948+10,E948),10)</f>
        <v>10</v>
      </c>
      <c r="F949" s="39" t="n">
        <f aca="false">O949+(N949*60)+(M949*3600)</f>
        <v>66918</v>
      </c>
      <c r="G949" s="39" t="str">
        <f aca="false">CONCATENATE(J949,K949,L949)</f>
        <v>20171129</v>
      </c>
      <c r="H949" s="39" t="n">
        <v>0</v>
      </c>
      <c r="I949" s="39" t="s">
        <v>21</v>
      </c>
      <c r="J949" s="39" t="n">
        <v>2017</v>
      </c>
      <c r="K949" s="39" t="n">
        <v>11</v>
      </c>
      <c r="L949" s="39" t="n">
        <v>29</v>
      </c>
      <c r="M949" s="39" t="n">
        <v>18</v>
      </c>
      <c r="N949" s="39" t="n">
        <v>35</v>
      </c>
      <c r="O949" s="39" t="n">
        <v>18</v>
      </c>
      <c r="P949" s="39" t="n">
        <v>716</v>
      </c>
      <c r="Q949" s="39" t="n">
        <v>1</v>
      </c>
      <c r="R949" s="39" t="s">
        <v>1</v>
      </c>
      <c r="S949" s="39" t="s">
        <v>2</v>
      </c>
    </row>
    <row r="950" customFormat="false" ht="15" hidden="false" customHeight="false" outlineLevel="0" collapsed="false">
      <c r="C950" s="48" t="n">
        <f aca="false">IF(F950=F949,C949,IF(F950=(F949+10),C949,(C949+10)))</f>
        <v>1750</v>
      </c>
      <c r="D950" s="38" t="s">
        <v>382</v>
      </c>
      <c r="E950" s="50" t="n">
        <f aca="false">IF(C949=C950,IF(AND(I950&lt;&gt;"M",I950&lt;&gt;"m-up"),E949+10,E949),10)</f>
        <v>10</v>
      </c>
      <c r="F950" s="39" t="n">
        <f aca="false">O950+(N950*60)+(M950*3600)</f>
        <v>66918</v>
      </c>
      <c r="G950" s="39" t="str">
        <f aca="false">CONCATENATE(J950,K950,L950)</f>
        <v>20171129</v>
      </c>
      <c r="H950" s="39" t="n">
        <v>0</v>
      </c>
      <c r="I950" s="39" t="s">
        <v>21</v>
      </c>
      <c r="J950" s="39" t="n">
        <v>2017</v>
      </c>
      <c r="K950" s="39" t="n">
        <v>11</v>
      </c>
      <c r="L950" s="39" t="n">
        <v>29</v>
      </c>
      <c r="M950" s="39" t="n">
        <v>18</v>
      </c>
      <c r="N950" s="39" t="n">
        <v>35</v>
      </c>
      <c r="O950" s="39" t="n">
        <v>18</v>
      </c>
      <c r="P950" s="39" t="n">
        <v>732</v>
      </c>
      <c r="Q950" s="39" t="n">
        <v>1</v>
      </c>
      <c r="R950" s="39" t="s">
        <v>1</v>
      </c>
      <c r="S950" s="39" t="s">
        <v>2</v>
      </c>
    </row>
    <row r="951" customFormat="false" ht="15" hidden="false" customHeight="false" outlineLevel="0" collapsed="false">
      <c r="C951" s="48" t="n">
        <f aca="false">IF(F951=F950,C950,IF(F951=(F950+10),C950,(C950+10)))</f>
        <v>1750</v>
      </c>
      <c r="D951" s="38" t="s">
        <v>382</v>
      </c>
      <c r="E951" s="50" t="n">
        <f aca="false">IF(C950=C951,IF(AND(I951&lt;&gt;"M",I951&lt;&gt;"m-up"),E950+10,E950),10)</f>
        <v>10</v>
      </c>
      <c r="F951" s="39" t="n">
        <f aca="false">O951+(N951*60)+(M951*3600)</f>
        <v>66918</v>
      </c>
      <c r="G951" s="39" t="str">
        <f aca="false">CONCATENATE(J951,K951,L951)</f>
        <v>20171129</v>
      </c>
      <c r="H951" s="39" t="n">
        <v>0</v>
      </c>
      <c r="I951" s="39" t="s">
        <v>21</v>
      </c>
      <c r="J951" s="39" t="n">
        <v>2017</v>
      </c>
      <c r="K951" s="39" t="n">
        <v>11</v>
      </c>
      <c r="L951" s="39" t="n">
        <v>29</v>
      </c>
      <c r="M951" s="39" t="n">
        <v>18</v>
      </c>
      <c r="N951" s="39" t="n">
        <v>35</v>
      </c>
      <c r="O951" s="39" t="n">
        <v>18</v>
      </c>
      <c r="P951" s="39" t="n">
        <v>744</v>
      </c>
      <c r="Q951" s="39" t="n">
        <v>1</v>
      </c>
      <c r="R951" s="39" t="s">
        <v>1</v>
      </c>
      <c r="S951" s="39" t="s">
        <v>2</v>
      </c>
    </row>
    <row r="952" customFormat="false" ht="15" hidden="false" customHeight="false" outlineLevel="0" collapsed="false">
      <c r="C952" s="48" t="n">
        <f aca="false">IF(F952=F951,C951,IF(F952=(F951+10),C951,(C951+10)))</f>
        <v>1750</v>
      </c>
      <c r="D952" s="38" t="s">
        <v>382</v>
      </c>
      <c r="E952" s="50" t="n">
        <f aca="false">IF(C951=C952,IF(AND(I952&lt;&gt;"M",I952&lt;&gt;"m-up"),E951+10,E951),10)</f>
        <v>10</v>
      </c>
      <c r="F952" s="39" t="n">
        <f aca="false">O952+(N952*60)+(M952*3600)</f>
        <v>66918</v>
      </c>
      <c r="G952" s="39" t="str">
        <f aca="false">CONCATENATE(J952,K952,L952)</f>
        <v>20171129</v>
      </c>
      <c r="H952" s="39" t="n">
        <v>0</v>
      </c>
      <c r="I952" s="39" t="s">
        <v>21</v>
      </c>
      <c r="J952" s="39" t="n">
        <v>2017</v>
      </c>
      <c r="K952" s="39" t="n">
        <v>11</v>
      </c>
      <c r="L952" s="39" t="n">
        <v>29</v>
      </c>
      <c r="M952" s="39" t="n">
        <v>18</v>
      </c>
      <c r="N952" s="39" t="n">
        <v>35</v>
      </c>
      <c r="O952" s="39" t="n">
        <v>18</v>
      </c>
      <c r="P952" s="39" t="n">
        <v>753</v>
      </c>
      <c r="Q952" s="39" t="n">
        <v>1</v>
      </c>
      <c r="R952" s="39" t="s">
        <v>1</v>
      </c>
      <c r="S952" s="39" t="s">
        <v>2</v>
      </c>
    </row>
    <row r="953" customFormat="false" ht="15" hidden="false" customHeight="false" outlineLevel="0" collapsed="false">
      <c r="C953" s="48" t="n">
        <f aca="false">IF(F953=F952,C952,IF(F953=(F952+10),C952,(C952+10)))</f>
        <v>1750</v>
      </c>
      <c r="D953" s="38" t="s">
        <v>382</v>
      </c>
      <c r="E953" s="50" t="n">
        <f aca="false">IF(C952=C953,IF(AND(I953&lt;&gt;"M",I953&lt;&gt;"m-up"),E952+10,E952),10)</f>
        <v>10</v>
      </c>
      <c r="F953" s="39" t="n">
        <f aca="false">O953+(N953*60)+(M953*3600)</f>
        <v>66918</v>
      </c>
      <c r="G953" s="39" t="str">
        <f aca="false">CONCATENATE(J953,K953,L953)</f>
        <v>20171129</v>
      </c>
      <c r="H953" s="39" t="n">
        <v>0</v>
      </c>
      <c r="I953" s="39" t="s">
        <v>21</v>
      </c>
      <c r="J953" s="39" t="n">
        <v>2017</v>
      </c>
      <c r="K953" s="39" t="n">
        <v>11</v>
      </c>
      <c r="L953" s="39" t="n">
        <v>29</v>
      </c>
      <c r="M953" s="39" t="n">
        <v>18</v>
      </c>
      <c r="N953" s="39" t="n">
        <v>35</v>
      </c>
      <c r="O953" s="39" t="n">
        <v>18</v>
      </c>
      <c r="P953" s="39" t="n">
        <v>778</v>
      </c>
      <c r="Q953" s="39" t="n">
        <v>1</v>
      </c>
      <c r="R953" s="39" t="s">
        <v>1</v>
      </c>
      <c r="S953" s="39" t="s">
        <v>2</v>
      </c>
    </row>
    <row r="954" customFormat="false" ht="15" hidden="false" customHeight="false" outlineLevel="0" collapsed="false">
      <c r="C954" s="48" t="n">
        <f aca="false">IF(F954=F953,C953,IF(F954=(F953+10),C953,(C953+10)))</f>
        <v>1750</v>
      </c>
      <c r="D954" s="38" t="s">
        <v>382</v>
      </c>
      <c r="E954" s="50" t="n">
        <f aca="false">IF(C953=C954,IF(AND(I954&lt;&gt;"M",I954&lt;&gt;"m-up"),E953+10,E953),10)</f>
        <v>10</v>
      </c>
      <c r="F954" s="39" t="n">
        <f aca="false">O954+(N954*60)+(M954*3600)</f>
        <v>66918</v>
      </c>
      <c r="G954" s="39" t="str">
        <f aca="false">CONCATENATE(J954,K954,L954)</f>
        <v>20171129</v>
      </c>
      <c r="H954" s="39" t="n">
        <v>0</v>
      </c>
      <c r="I954" s="39" t="s">
        <v>21</v>
      </c>
      <c r="J954" s="39" t="n">
        <v>2017</v>
      </c>
      <c r="K954" s="39" t="n">
        <v>11</v>
      </c>
      <c r="L954" s="39" t="n">
        <v>29</v>
      </c>
      <c r="M954" s="39" t="n">
        <v>18</v>
      </c>
      <c r="N954" s="39" t="n">
        <v>35</v>
      </c>
      <c r="O954" s="39" t="n">
        <v>18</v>
      </c>
      <c r="P954" s="39" t="n">
        <v>797</v>
      </c>
      <c r="Q954" s="39" t="n">
        <v>1</v>
      </c>
      <c r="R954" s="39" t="s">
        <v>1</v>
      </c>
      <c r="S954" s="39" t="s">
        <v>2</v>
      </c>
    </row>
    <row r="955" customFormat="false" ht="15" hidden="false" customHeight="false" outlineLevel="0" collapsed="false">
      <c r="C955" s="48" t="n">
        <f aca="false">IF(F955=F954,C954,IF(F955=(F954+10),C954,(C954+10)))</f>
        <v>1750</v>
      </c>
      <c r="D955" s="38" t="s">
        <v>382</v>
      </c>
      <c r="E955" s="50" t="n">
        <f aca="false">IF(C954=C955,IF(AND(I955&lt;&gt;"M",I955&lt;&gt;"m-up"),E954+10,E954),10)</f>
        <v>10</v>
      </c>
      <c r="F955" s="39" t="n">
        <f aca="false">O955+(N955*60)+(M955*3600)</f>
        <v>66918</v>
      </c>
      <c r="G955" s="39" t="str">
        <f aca="false">CONCATENATE(J955,K955,L955)</f>
        <v>20171129</v>
      </c>
      <c r="H955" s="39" t="n">
        <v>0</v>
      </c>
      <c r="I955" s="39" t="s">
        <v>21</v>
      </c>
      <c r="J955" s="39" t="n">
        <v>2017</v>
      </c>
      <c r="K955" s="39" t="n">
        <v>11</v>
      </c>
      <c r="L955" s="39" t="n">
        <v>29</v>
      </c>
      <c r="M955" s="39" t="n">
        <v>18</v>
      </c>
      <c r="N955" s="39" t="n">
        <v>35</v>
      </c>
      <c r="O955" s="39" t="n">
        <v>18</v>
      </c>
      <c r="P955" s="39" t="n">
        <v>810</v>
      </c>
      <c r="Q955" s="39" t="n">
        <v>1</v>
      </c>
      <c r="R955" s="39" t="s">
        <v>1</v>
      </c>
      <c r="S955" s="39" t="s">
        <v>2</v>
      </c>
    </row>
    <row r="956" customFormat="false" ht="15" hidden="false" customHeight="false" outlineLevel="0" collapsed="false">
      <c r="C956" s="48" t="n">
        <f aca="false">IF(F956=F955,C955,IF(F956=(F955+10),C955,(C955+10)))</f>
        <v>1750</v>
      </c>
      <c r="D956" s="38" t="s">
        <v>382</v>
      </c>
      <c r="E956" s="50" t="n">
        <f aca="false">IF(C955=C956,IF(AND(I956&lt;&gt;"M",I956&lt;&gt;"m-up"),E955+10,E955),10)</f>
        <v>10</v>
      </c>
      <c r="F956" s="96" t="n">
        <f aca="false">O956+(N956*60)+(M956*3600)</f>
        <v>66918</v>
      </c>
      <c r="G956" s="96" t="str">
        <f aca="false">CONCATENATE(J956,K956,L956)</f>
        <v>20171129</v>
      </c>
      <c r="H956" s="96" t="n">
        <v>0</v>
      </c>
      <c r="I956" s="96" t="s">
        <v>21</v>
      </c>
      <c r="J956" s="96" t="n">
        <v>2017</v>
      </c>
      <c r="K956" s="96" t="n">
        <v>11</v>
      </c>
      <c r="L956" s="96" t="n">
        <v>29</v>
      </c>
      <c r="M956" s="96" t="n">
        <v>18</v>
      </c>
      <c r="N956" s="96" t="n">
        <v>35</v>
      </c>
      <c r="O956" s="96" t="n">
        <v>18</v>
      </c>
      <c r="P956" s="96" t="n">
        <v>834</v>
      </c>
      <c r="Q956" s="96" t="n">
        <v>1</v>
      </c>
      <c r="R956" s="96" t="s">
        <v>1</v>
      </c>
      <c r="S956" s="96" t="s">
        <v>2</v>
      </c>
      <c r="T956" s="96"/>
    </row>
    <row r="957" customFormat="false" ht="15" hidden="false" customHeight="false" outlineLevel="0" collapsed="false">
      <c r="C957" s="48" t="n">
        <f aca="false">IF(F957=F956,C956,IF(F957=(F956+10),C956,(C956+10)))</f>
        <v>1750</v>
      </c>
      <c r="D957" s="38" t="s">
        <v>382</v>
      </c>
      <c r="E957" s="50" t="n">
        <f aca="false">IF(C956=C957,IF(AND(I957&lt;&gt;"M",I957&lt;&gt;"m-up"),E956+10,E956),10)</f>
        <v>10</v>
      </c>
      <c r="F957" s="39" t="n">
        <f aca="false">O957+(N957*60)+(M957*3600)</f>
        <v>66918</v>
      </c>
      <c r="G957" s="39" t="str">
        <f aca="false">CONCATENATE(J957,K957,L957)</f>
        <v>20171129</v>
      </c>
      <c r="H957" s="39" t="n">
        <v>0</v>
      </c>
      <c r="I957" s="39" t="s">
        <v>21</v>
      </c>
      <c r="J957" s="39" t="n">
        <v>2017</v>
      </c>
      <c r="K957" s="39" t="n">
        <v>11</v>
      </c>
      <c r="L957" s="39" t="n">
        <v>29</v>
      </c>
      <c r="M957" s="39" t="n">
        <v>18</v>
      </c>
      <c r="N957" s="39" t="n">
        <v>35</v>
      </c>
      <c r="O957" s="39" t="n">
        <v>18</v>
      </c>
      <c r="P957" s="39" t="n">
        <v>844</v>
      </c>
      <c r="Q957" s="39" t="n">
        <v>1</v>
      </c>
      <c r="R957" s="39" t="s">
        <v>1</v>
      </c>
      <c r="S957" s="39" t="s">
        <v>2</v>
      </c>
    </row>
    <row r="958" customFormat="false" ht="15" hidden="false" customHeight="false" outlineLevel="0" collapsed="false">
      <c r="C958" s="48" t="n">
        <f aca="false">IF(F958=F957,C957,IF(F958=(F957+10),C957,(C957+10)))</f>
        <v>1750</v>
      </c>
      <c r="D958" s="38" t="s">
        <v>382</v>
      </c>
      <c r="E958" s="50" t="n">
        <f aca="false">IF(C957=C958,IF(AND(I958&lt;&gt;"M",I958&lt;&gt;"m-up"),E957+10,E957),10)</f>
        <v>10</v>
      </c>
      <c r="F958" s="39" t="n">
        <f aca="false">O958+(N958*60)+(M958*3600)</f>
        <v>66918</v>
      </c>
      <c r="G958" s="39" t="str">
        <f aca="false">CONCATENATE(J958,K958,L958)</f>
        <v>20171129</v>
      </c>
      <c r="H958" s="39" t="n">
        <v>0</v>
      </c>
      <c r="I958" s="39" t="s">
        <v>21</v>
      </c>
      <c r="J958" s="39" t="n">
        <v>2017</v>
      </c>
      <c r="K958" s="39" t="n">
        <v>11</v>
      </c>
      <c r="L958" s="39" t="n">
        <v>29</v>
      </c>
      <c r="M958" s="39" t="n">
        <v>18</v>
      </c>
      <c r="N958" s="39" t="n">
        <v>35</v>
      </c>
      <c r="O958" s="39" t="n">
        <v>18</v>
      </c>
      <c r="P958" s="39" t="n">
        <v>852</v>
      </c>
      <c r="Q958" s="39" t="n">
        <v>1</v>
      </c>
      <c r="R958" s="39" t="s">
        <v>1</v>
      </c>
      <c r="S958" s="39" t="s">
        <v>2</v>
      </c>
    </row>
    <row r="959" customFormat="false" ht="15" hidden="false" customHeight="false" outlineLevel="0" collapsed="false">
      <c r="C959" s="48" t="n">
        <f aca="false">IF(F959=F958,C958,IF(F959=(F958+10),C958,(C958+10)))</f>
        <v>1750</v>
      </c>
      <c r="D959" s="38" t="s">
        <v>382</v>
      </c>
      <c r="E959" s="50" t="n">
        <f aca="false">IF(C958=C959,IF(AND(I959&lt;&gt;"M",I959&lt;&gt;"m-up"),E958+10,E958),10)</f>
        <v>10</v>
      </c>
      <c r="F959" s="39" t="n">
        <f aca="false">O959+(N959*60)+(M959*3600)</f>
        <v>66918</v>
      </c>
      <c r="G959" s="39" t="str">
        <f aca="false">CONCATENATE(J959,K959,L959)</f>
        <v>20171129</v>
      </c>
      <c r="H959" s="39" t="n">
        <v>0</v>
      </c>
      <c r="I959" s="39" t="s">
        <v>21</v>
      </c>
      <c r="J959" s="39" t="n">
        <v>2017</v>
      </c>
      <c r="K959" s="39" t="n">
        <v>11</v>
      </c>
      <c r="L959" s="39" t="n">
        <v>29</v>
      </c>
      <c r="M959" s="39" t="n">
        <v>18</v>
      </c>
      <c r="N959" s="39" t="n">
        <v>35</v>
      </c>
      <c r="O959" s="39" t="n">
        <v>18</v>
      </c>
      <c r="P959" s="39" t="n">
        <v>863</v>
      </c>
      <c r="Q959" s="39" t="n">
        <v>1</v>
      </c>
      <c r="R959" s="39" t="s">
        <v>1</v>
      </c>
      <c r="S959" s="39" t="s">
        <v>2</v>
      </c>
    </row>
    <row r="960" customFormat="false" ht="15" hidden="false" customHeight="false" outlineLevel="0" collapsed="false">
      <c r="C960" s="48" t="n">
        <f aca="false">IF(F960=F959,C959,IF(F960=(F959+10),C959,(C959+10)))</f>
        <v>1750</v>
      </c>
      <c r="D960" s="38" t="s">
        <v>382</v>
      </c>
      <c r="E960" s="50" t="n">
        <f aca="false">IF(C959=C960,IF(AND(I960&lt;&gt;"M",I960&lt;&gt;"m-up"),E959+10,E959),10)</f>
        <v>10</v>
      </c>
      <c r="F960" s="39" t="n">
        <f aca="false">O960+(N960*60)+(M960*3600)</f>
        <v>66918</v>
      </c>
      <c r="G960" s="39" t="str">
        <f aca="false">CONCATENATE(J960,K960,L960)</f>
        <v>20171129</v>
      </c>
      <c r="H960" s="39" t="n">
        <v>0</v>
      </c>
      <c r="I960" s="39" t="s">
        <v>21</v>
      </c>
      <c r="J960" s="39" t="n">
        <v>2017</v>
      </c>
      <c r="K960" s="39" t="n">
        <v>11</v>
      </c>
      <c r="L960" s="39" t="n">
        <v>29</v>
      </c>
      <c r="M960" s="39" t="n">
        <v>18</v>
      </c>
      <c r="N960" s="39" t="n">
        <v>35</v>
      </c>
      <c r="O960" s="39" t="n">
        <v>18</v>
      </c>
      <c r="P960" s="39" t="n">
        <v>867</v>
      </c>
      <c r="Q960" s="39" t="n">
        <v>1</v>
      </c>
      <c r="R960" s="39" t="s">
        <v>1</v>
      </c>
      <c r="S960" s="39" t="s">
        <v>2</v>
      </c>
    </row>
    <row r="961" customFormat="false" ht="15" hidden="false" customHeight="false" outlineLevel="0" collapsed="false">
      <c r="C961" s="48" t="n">
        <f aca="false">IF(F961=F960,C960,IF(F961=(F960+10),C960,(C960+10)))</f>
        <v>1750</v>
      </c>
      <c r="D961" s="38" t="s">
        <v>382</v>
      </c>
      <c r="E961" s="50" t="n">
        <f aca="false">IF(C960=C961,IF(AND(I961&lt;&gt;"M",I961&lt;&gt;"m-up"),E960+10,E960),10)</f>
        <v>10</v>
      </c>
      <c r="F961" s="39" t="n">
        <f aca="false">O961+(N961*60)+(M961*3600)</f>
        <v>66918</v>
      </c>
      <c r="G961" s="39" t="str">
        <f aca="false">CONCATENATE(J961,K961,L961)</f>
        <v>20171129</v>
      </c>
      <c r="H961" s="39" t="n">
        <v>0</v>
      </c>
      <c r="I961" s="39" t="s">
        <v>21</v>
      </c>
      <c r="J961" s="39" t="n">
        <v>2017</v>
      </c>
      <c r="K961" s="39" t="n">
        <v>11</v>
      </c>
      <c r="L961" s="39" t="n">
        <v>29</v>
      </c>
      <c r="M961" s="39" t="n">
        <v>18</v>
      </c>
      <c r="N961" s="39" t="n">
        <v>35</v>
      </c>
      <c r="O961" s="39" t="n">
        <v>18</v>
      </c>
      <c r="P961" s="39" t="n">
        <v>876</v>
      </c>
      <c r="Q961" s="39" t="n">
        <v>1</v>
      </c>
      <c r="R961" s="39" t="s">
        <v>1</v>
      </c>
      <c r="S961" s="39" t="s">
        <v>2</v>
      </c>
    </row>
    <row r="962" customFormat="false" ht="15" hidden="false" customHeight="false" outlineLevel="0" collapsed="false">
      <c r="C962" s="48" t="n">
        <f aca="false">IF(F962=F961,C961,IF(F962=(F961+10),C961,(C961+10)))</f>
        <v>1750</v>
      </c>
      <c r="D962" s="38" t="s">
        <v>382</v>
      </c>
      <c r="E962" s="50" t="n">
        <f aca="false">IF(C961=C962,IF(AND(I962&lt;&gt;"M",I962&lt;&gt;"m-up"),E961+10,E961),10)</f>
        <v>10</v>
      </c>
      <c r="F962" s="39" t="n">
        <f aca="false">O962+(N962*60)+(M962*3600)</f>
        <v>66918</v>
      </c>
      <c r="G962" s="39" t="str">
        <f aca="false">CONCATENATE(J962,K962,L962)</f>
        <v>20171129</v>
      </c>
      <c r="H962" s="39" t="n">
        <v>0</v>
      </c>
      <c r="I962" s="39" t="s">
        <v>21</v>
      </c>
      <c r="J962" s="39" t="n">
        <v>2017</v>
      </c>
      <c r="K962" s="39" t="n">
        <v>11</v>
      </c>
      <c r="L962" s="39" t="n">
        <v>29</v>
      </c>
      <c r="M962" s="39" t="n">
        <v>18</v>
      </c>
      <c r="N962" s="39" t="n">
        <v>35</v>
      </c>
      <c r="O962" s="39" t="n">
        <v>18</v>
      </c>
      <c r="P962" s="39" t="n">
        <v>878</v>
      </c>
      <c r="Q962" s="39" t="n">
        <v>1</v>
      </c>
      <c r="R962" s="39" t="s">
        <v>1</v>
      </c>
      <c r="S962" s="39" t="s">
        <v>2</v>
      </c>
    </row>
    <row r="963" customFormat="false" ht="15" hidden="false" customHeight="false" outlineLevel="0" collapsed="false">
      <c r="C963" s="48" t="n">
        <f aca="false">IF(F963=F962,C962,IF(F963=(F962+10),C962,(C962+10)))</f>
        <v>1750</v>
      </c>
      <c r="D963" s="38" t="s">
        <v>382</v>
      </c>
      <c r="E963" s="50" t="n">
        <f aca="false">IF(C962=C963,IF(AND(I963&lt;&gt;"M",I963&lt;&gt;"m-up"),E962+10,E962),10)</f>
        <v>10</v>
      </c>
      <c r="F963" s="39" t="n">
        <f aca="false">O963+(N963*60)+(M963*3600)</f>
        <v>66918</v>
      </c>
      <c r="G963" s="39" t="str">
        <f aca="false">CONCATENATE(J963,K963,L963)</f>
        <v>20171129</v>
      </c>
      <c r="H963" s="39" t="n">
        <v>0</v>
      </c>
      <c r="I963" s="39" t="s">
        <v>21</v>
      </c>
      <c r="J963" s="39" t="n">
        <v>2017</v>
      </c>
      <c r="K963" s="39" t="n">
        <v>11</v>
      </c>
      <c r="L963" s="39" t="n">
        <v>29</v>
      </c>
      <c r="M963" s="39" t="n">
        <v>18</v>
      </c>
      <c r="N963" s="39" t="n">
        <v>35</v>
      </c>
      <c r="O963" s="39" t="n">
        <v>18</v>
      </c>
      <c r="P963" s="39" t="n">
        <v>886</v>
      </c>
      <c r="Q963" s="39" t="n">
        <v>1</v>
      </c>
      <c r="R963" s="39" t="s">
        <v>1</v>
      </c>
      <c r="S963" s="39" t="s">
        <v>2</v>
      </c>
    </row>
    <row r="964" customFormat="false" ht="15" hidden="false" customHeight="false" outlineLevel="0" collapsed="false">
      <c r="C964" s="48" t="n">
        <f aca="false">IF(F964=F963,C963,IF(F964=(F963+10),C963,(C963+10)))</f>
        <v>1750</v>
      </c>
      <c r="D964" s="38" t="s">
        <v>382</v>
      </c>
      <c r="E964" s="50" t="n">
        <f aca="false">IF(C963=C964,IF(AND(I964&lt;&gt;"M",I964&lt;&gt;"m-up"),E963+10,E963),10)</f>
        <v>10</v>
      </c>
      <c r="F964" s="39" t="n">
        <f aca="false">O964+(N964*60)+(M964*3600)</f>
        <v>66918</v>
      </c>
      <c r="G964" s="39" t="str">
        <f aca="false">CONCATENATE(J964,K964,L964)</f>
        <v>20171129</v>
      </c>
      <c r="H964" s="39" t="n">
        <v>0</v>
      </c>
      <c r="I964" s="39" t="s">
        <v>21</v>
      </c>
      <c r="J964" s="39" t="n">
        <v>2017</v>
      </c>
      <c r="K964" s="39" t="n">
        <v>11</v>
      </c>
      <c r="L964" s="39" t="n">
        <v>29</v>
      </c>
      <c r="M964" s="39" t="n">
        <v>18</v>
      </c>
      <c r="N964" s="39" t="n">
        <v>35</v>
      </c>
      <c r="O964" s="39" t="n">
        <v>18</v>
      </c>
      <c r="P964" s="39" t="n">
        <v>893</v>
      </c>
      <c r="Q964" s="39" t="n">
        <v>1</v>
      </c>
      <c r="R964" s="39" t="s">
        <v>1</v>
      </c>
      <c r="S964" s="39" t="s">
        <v>2</v>
      </c>
    </row>
    <row r="965" customFormat="false" ht="15" hidden="false" customHeight="false" outlineLevel="0" collapsed="false">
      <c r="C965" s="48" t="n">
        <f aca="false">IF(F965=F964,C964,IF(F965=(F964+10),C964,(C964+10)))</f>
        <v>1750</v>
      </c>
      <c r="D965" s="38" t="s">
        <v>382</v>
      </c>
      <c r="E965" s="50" t="n">
        <f aca="false">IF(C964=C965,IF(AND(I965&lt;&gt;"M",I965&lt;&gt;"m-up"),E964+10,E964),10)</f>
        <v>10</v>
      </c>
      <c r="F965" s="39" t="n">
        <f aca="false">O965+(N965*60)+(M965*3600)</f>
        <v>66918</v>
      </c>
      <c r="G965" s="39" t="str">
        <f aca="false">CONCATENATE(J965,K965,L965)</f>
        <v>20171129</v>
      </c>
      <c r="H965" s="39" t="n">
        <v>0</v>
      </c>
      <c r="I965" s="39" t="s">
        <v>21</v>
      </c>
      <c r="J965" s="39" t="n">
        <v>2017</v>
      </c>
      <c r="K965" s="39" t="n">
        <v>11</v>
      </c>
      <c r="L965" s="39" t="n">
        <v>29</v>
      </c>
      <c r="M965" s="39" t="n">
        <v>18</v>
      </c>
      <c r="N965" s="39" t="n">
        <v>35</v>
      </c>
      <c r="O965" s="39" t="n">
        <v>18</v>
      </c>
      <c r="P965" s="39" t="n">
        <v>905</v>
      </c>
      <c r="Q965" s="39" t="n">
        <v>1</v>
      </c>
      <c r="R965" s="39" t="s">
        <v>1</v>
      </c>
      <c r="S965" s="39" t="s">
        <v>2</v>
      </c>
    </row>
    <row r="966" customFormat="false" ht="15" hidden="false" customHeight="false" outlineLevel="0" collapsed="false">
      <c r="C966" s="48" t="n">
        <f aca="false">IF(F966=F965,C965,IF(F966=(F965+10),C965,(C965+10)))</f>
        <v>1750</v>
      </c>
      <c r="D966" s="38" t="s">
        <v>382</v>
      </c>
      <c r="E966" s="50" t="n">
        <f aca="false">IF(C965=C966,IF(AND(I966&lt;&gt;"M",I966&lt;&gt;"m-up"),E965+10,E965),10)</f>
        <v>10</v>
      </c>
      <c r="F966" s="39" t="n">
        <f aca="false">O966+(N966*60)+(M966*3600)</f>
        <v>66918</v>
      </c>
      <c r="G966" s="39" t="str">
        <f aca="false">CONCATENATE(J966,K966,L966)</f>
        <v>20171129</v>
      </c>
      <c r="H966" s="39" t="n">
        <v>0</v>
      </c>
      <c r="I966" s="39" t="s">
        <v>21</v>
      </c>
      <c r="J966" s="39" t="n">
        <v>2017</v>
      </c>
      <c r="K966" s="39" t="n">
        <v>11</v>
      </c>
      <c r="L966" s="39" t="n">
        <v>29</v>
      </c>
      <c r="M966" s="39" t="n">
        <v>18</v>
      </c>
      <c r="N966" s="39" t="n">
        <v>35</v>
      </c>
      <c r="O966" s="39" t="n">
        <v>18</v>
      </c>
      <c r="P966" s="39" t="n">
        <v>910</v>
      </c>
      <c r="Q966" s="39" t="n">
        <v>1</v>
      </c>
      <c r="R966" s="39" t="s">
        <v>1</v>
      </c>
      <c r="S966" s="39" t="s">
        <v>2</v>
      </c>
    </row>
    <row r="967" customFormat="false" ht="15" hidden="false" customHeight="false" outlineLevel="0" collapsed="false">
      <c r="C967" s="48" t="n">
        <f aca="false">IF(F967=F966,C966,IF(F967=(F966+10),C966,(C966+10)))</f>
        <v>1750</v>
      </c>
      <c r="D967" s="38" t="s">
        <v>382</v>
      </c>
      <c r="E967" s="50" t="n">
        <f aca="false">IF(C966=C967,IF(AND(I967&lt;&gt;"M",I967&lt;&gt;"m-up"),E966+10,E966),10)</f>
        <v>10</v>
      </c>
      <c r="F967" s="39" t="n">
        <f aca="false">O967+(N967*60)+(M967*3600)</f>
        <v>66918</v>
      </c>
      <c r="G967" s="39" t="str">
        <f aca="false">CONCATENATE(J967,K967,L967)</f>
        <v>20171129</v>
      </c>
      <c r="H967" s="39" t="n">
        <v>0</v>
      </c>
      <c r="I967" s="39" t="s">
        <v>21</v>
      </c>
      <c r="J967" s="39" t="n">
        <v>2017</v>
      </c>
      <c r="K967" s="39" t="n">
        <v>11</v>
      </c>
      <c r="L967" s="39" t="n">
        <v>29</v>
      </c>
      <c r="M967" s="39" t="n">
        <v>18</v>
      </c>
      <c r="N967" s="39" t="n">
        <v>35</v>
      </c>
      <c r="O967" s="39" t="n">
        <v>18</v>
      </c>
      <c r="P967" s="39" t="n">
        <v>920</v>
      </c>
      <c r="Q967" s="39" t="n">
        <v>1</v>
      </c>
      <c r="R967" s="39" t="s">
        <v>1</v>
      </c>
      <c r="S967" s="39" t="s">
        <v>2</v>
      </c>
    </row>
    <row r="968" customFormat="false" ht="15" hidden="false" customHeight="false" outlineLevel="0" collapsed="false">
      <c r="C968" s="48" t="n">
        <f aca="false">IF(F968=F967,C967,IF(F968=(F967+10),C967,(C967+10)))</f>
        <v>1750</v>
      </c>
      <c r="D968" s="38" t="s">
        <v>382</v>
      </c>
      <c r="E968" s="50" t="n">
        <f aca="false">IF(C967=C968,IF(AND(I968&lt;&gt;"M",I968&lt;&gt;"m-up"),E967+10,E967),10)</f>
        <v>10</v>
      </c>
      <c r="F968" s="39" t="n">
        <f aca="false">O968+(N968*60)+(M968*3600)</f>
        <v>66918</v>
      </c>
      <c r="G968" s="39" t="str">
        <f aca="false">CONCATENATE(J968,K968,L968)</f>
        <v>20171129</v>
      </c>
      <c r="H968" s="39" t="n">
        <v>0</v>
      </c>
      <c r="I968" s="39" t="s">
        <v>21</v>
      </c>
      <c r="J968" s="39" t="n">
        <v>2017</v>
      </c>
      <c r="K968" s="39" t="n">
        <v>11</v>
      </c>
      <c r="L968" s="39" t="n">
        <v>29</v>
      </c>
      <c r="M968" s="39" t="n">
        <v>18</v>
      </c>
      <c r="N968" s="39" t="n">
        <v>35</v>
      </c>
      <c r="O968" s="39" t="n">
        <v>18</v>
      </c>
      <c r="P968" s="39" t="n">
        <v>932</v>
      </c>
      <c r="Q968" s="39" t="n">
        <v>1</v>
      </c>
      <c r="R968" s="39" t="s">
        <v>1</v>
      </c>
      <c r="S968" s="39" t="s">
        <v>2</v>
      </c>
    </row>
    <row r="969" customFormat="false" ht="15" hidden="false" customHeight="false" outlineLevel="0" collapsed="false">
      <c r="C969" s="48" t="n">
        <f aca="false">IF(F969=F968,C968,IF(F969=(F968+10),C968,(C968+10)))</f>
        <v>1750</v>
      </c>
      <c r="D969" s="38" t="s">
        <v>382</v>
      </c>
      <c r="E969" s="50" t="n">
        <f aca="false">IF(C968=C969,IF(AND(I969&lt;&gt;"M",I969&lt;&gt;"m-up"),E968+10,E968),10)</f>
        <v>10</v>
      </c>
      <c r="F969" s="39" t="n">
        <f aca="false">O969+(N969*60)+(M969*3600)</f>
        <v>66918</v>
      </c>
      <c r="G969" s="39" t="str">
        <f aca="false">CONCATENATE(J969,K969,L969)</f>
        <v>20171129</v>
      </c>
      <c r="H969" s="39" t="n">
        <v>0</v>
      </c>
      <c r="I969" s="39" t="s">
        <v>21</v>
      </c>
      <c r="J969" s="39" t="n">
        <v>2017</v>
      </c>
      <c r="K969" s="39" t="n">
        <v>11</v>
      </c>
      <c r="L969" s="39" t="n">
        <v>29</v>
      </c>
      <c r="M969" s="39" t="n">
        <v>18</v>
      </c>
      <c r="N969" s="39" t="n">
        <v>35</v>
      </c>
      <c r="O969" s="39" t="n">
        <v>18</v>
      </c>
      <c r="P969" s="39" t="n">
        <v>953</v>
      </c>
      <c r="Q969" s="39" t="n">
        <v>1</v>
      </c>
      <c r="R969" s="39" t="s">
        <v>1</v>
      </c>
      <c r="S969" s="39" t="s">
        <v>2</v>
      </c>
    </row>
    <row r="970" customFormat="false" ht="15" hidden="false" customHeight="false" outlineLevel="0" collapsed="false">
      <c r="C970" s="48" t="n">
        <f aca="false">IF(F970=F969,C969,IF(F970=(F969+10),C969,(C969+10)))</f>
        <v>1750</v>
      </c>
      <c r="D970" s="38" t="s">
        <v>382</v>
      </c>
      <c r="E970" s="50" t="n">
        <f aca="false">IF(C969=C970,IF(AND(I970&lt;&gt;"M",I970&lt;&gt;"m-up"),E969+10,E969),10)</f>
        <v>10</v>
      </c>
      <c r="F970" s="39" t="n">
        <f aca="false">O970+(N970*60)+(M970*3600)</f>
        <v>66918</v>
      </c>
      <c r="G970" s="39" t="str">
        <f aca="false">CONCATENATE(J970,K970,L970)</f>
        <v>20171129</v>
      </c>
      <c r="H970" s="39" t="n">
        <v>0</v>
      </c>
      <c r="I970" s="39" t="s">
        <v>21</v>
      </c>
      <c r="J970" s="39" t="n">
        <v>2017</v>
      </c>
      <c r="K970" s="39" t="n">
        <v>11</v>
      </c>
      <c r="L970" s="39" t="n">
        <v>29</v>
      </c>
      <c r="M970" s="39" t="n">
        <v>18</v>
      </c>
      <c r="N970" s="39" t="n">
        <v>35</v>
      </c>
      <c r="O970" s="39" t="n">
        <v>18</v>
      </c>
      <c r="P970" s="39" t="n">
        <v>961</v>
      </c>
      <c r="Q970" s="39" t="n">
        <v>1</v>
      </c>
      <c r="R970" s="39" t="s">
        <v>1</v>
      </c>
      <c r="S970" s="39" t="s">
        <v>2</v>
      </c>
    </row>
    <row r="971" customFormat="false" ht="15" hidden="false" customHeight="false" outlineLevel="0" collapsed="false">
      <c r="C971" s="48" t="n">
        <f aca="false">IF(F971=F970,C970,IF(F971=(F970+10),C970,(C970+10)))</f>
        <v>1750</v>
      </c>
      <c r="D971" s="38" t="s">
        <v>382</v>
      </c>
      <c r="E971" s="50" t="n">
        <f aca="false">IF(C970=C971,IF(AND(I971&lt;&gt;"M",I971&lt;&gt;"m-up"),E970+10,E970),10)</f>
        <v>10</v>
      </c>
      <c r="F971" s="39" t="n">
        <f aca="false">O971+(N971*60)+(M971*3600)</f>
        <v>66918</v>
      </c>
      <c r="G971" s="39" t="str">
        <f aca="false">CONCATENATE(J971,K971,L971)</f>
        <v>20171129</v>
      </c>
      <c r="H971" s="39" t="n">
        <v>0</v>
      </c>
      <c r="I971" s="39" t="s">
        <v>21</v>
      </c>
      <c r="J971" s="39" t="n">
        <v>2017</v>
      </c>
      <c r="K971" s="39" t="n">
        <v>11</v>
      </c>
      <c r="L971" s="39" t="n">
        <v>29</v>
      </c>
      <c r="M971" s="39" t="n">
        <v>18</v>
      </c>
      <c r="N971" s="39" t="n">
        <v>35</v>
      </c>
      <c r="O971" s="39" t="n">
        <v>18</v>
      </c>
      <c r="P971" s="39" t="n">
        <v>964</v>
      </c>
      <c r="Q971" s="39" t="n">
        <v>1</v>
      </c>
      <c r="R971" s="39" t="s">
        <v>1</v>
      </c>
      <c r="S971" s="39" t="s">
        <v>2</v>
      </c>
    </row>
    <row r="972" customFormat="false" ht="15" hidden="false" customHeight="false" outlineLevel="0" collapsed="false">
      <c r="C972" s="48" t="n">
        <f aca="false">IF(F972=F971,C971,IF(F972=(F971+10),C971,(C971+10)))</f>
        <v>1750</v>
      </c>
      <c r="D972" s="38" t="s">
        <v>382</v>
      </c>
      <c r="E972" s="50" t="n">
        <f aca="false">IF(C971=C972,IF(AND(I972&lt;&gt;"M",I972&lt;&gt;"m-up"),E971+10,E971),10)</f>
        <v>10</v>
      </c>
      <c r="F972" s="39" t="n">
        <f aca="false">O972+(N972*60)+(M972*3600)</f>
        <v>66918</v>
      </c>
      <c r="G972" s="39" t="str">
        <f aca="false">CONCATENATE(J972,K972,L972)</f>
        <v>20171129</v>
      </c>
      <c r="H972" s="39" t="n">
        <v>0</v>
      </c>
      <c r="I972" s="39" t="s">
        <v>21</v>
      </c>
      <c r="J972" s="39" t="n">
        <v>2017</v>
      </c>
      <c r="K972" s="39" t="n">
        <v>11</v>
      </c>
      <c r="L972" s="39" t="n">
        <v>29</v>
      </c>
      <c r="M972" s="39" t="n">
        <v>18</v>
      </c>
      <c r="N972" s="39" t="n">
        <v>35</v>
      </c>
      <c r="O972" s="39" t="n">
        <v>18</v>
      </c>
      <c r="P972" s="39" t="n">
        <v>974</v>
      </c>
      <c r="Q972" s="39" t="n">
        <v>1</v>
      </c>
      <c r="R972" s="39" t="s">
        <v>1</v>
      </c>
      <c r="S972" s="39" t="s">
        <v>2</v>
      </c>
    </row>
    <row r="973" customFormat="false" ht="15" hidden="false" customHeight="false" outlineLevel="0" collapsed="false">
      <c r="C973" s="48" t="n">
        <f aca="false">IF(F973=F972,C972,IF(F973=(F972+10),C972,(C972+10)))</f>
        <v>1750</v>
      </c>
      <c r="D973" s="38" t="s">
        <v>382</v>
      </c>
      <c r="E973" s="50" t="n">
        <f aca="false">IF(C972=C973,IF(AND(I973&lt;&gt;"M",I973&lt;&gt;"m-up"),E972+10,E972),10)</f>
        <v>10</v>
      </c>
      <c r="F973" s="39" t="n">
        <f aca="false">O973+(N973*60)+(M973*3600)</f>
        <v>66918</v>
      </c>
      <c r="G973" s="39" t="str">
        <f aca="false">CONCATENATE(J973,K973,L973)</f>
        <v>20171129</v>
      </c>
      <c r="H973" s="39" t="n">
        <v>0</v>
      </c>
      <c r="I973" s="39" t="s">
        <v>21</v>
      </c>
      <c r="J973" s="39" t="n">
        <v>2017</v>
      </c>
      <c r="K973" s="39" t="n">
        <v>11</v>
      </c>
      <c r="L973" s="39" t="n">
        <v>29</v>
      </c>
      <c r="M973" s="39" t="n">
        <v>18</v>
      </c>
      <c r="N973" s="39" t="n">
        <v>35</v>
      </c>
      <c r="O973" s="39" t="n">
        <v>18</v>
      </c>
      <c r="P973" s="39" t="n">
        <v>979</v>
      </c>
      <c r="Q973" s="39" t="n">
        <v>1</v>
      </c>
      <c r="R973" s="39" t="s">
        <v>1</v>
      </c>
      <c r="S973" s="39" t="s">
        <v>2</v>
      </c>
    </row>
    <row r="974" customFormat="false" ht="15" hidden="false" customHeight="false" outlineLevel="0" collapsed="false">
      <c r="C974" s="48" t="n">
        <f aca="false">IF(F974=F973,C973,IF(F974=(F973+10),C973,(C973+10)))</f>
        <v>1750</v>
      </c>
      <c r="D974" s="38" t="s">
        <v>382</v>
      </c>
      <c r="E974" s="50" t="n">
        <f aca="false">IF(C973=C974,IF(AND(I974&lt;&gt;"M",I974&lt;&gt;"m-up"),E973+10,E973),10)</f>
        <v>10</v>
      </c>
      <c r="F974" s="39" t="n">
        <f aca="false">O974+(N974*60)+(M974*3600)</f>
        <v>66918</v>
      </c>
      <c r="G974" s="39" t="str">
        <f aca="false">CONCATENATE(J974,K974,L974)</f>
        <v>20171129</v>
      </c>
      <c r="H974" s="39" t="n">
        <v>0</v>
      </c>
      <c r="I974" s="39" t="s">
        <v>21</v>
      </c>
      <c r="J974" s="39" t="n">
        <v>2017</v>
      </c>
      <c r="K974" s="39" t="n">
        <v>11</v>
      </c>
      <c r="L974" s="39" t="n">
        <v>29</v>
      </c>
      <c r="M974" s="39" t="n">
        <v>18</v>
      </c>
      <c r="N974" s="39" t="n">
        <v>35</v>
      </c>
      <c r="O974" s="39" t="n">
        <v>18</v>
      </c>
      <c r="P974" s="39" t="n">
        <v>982</v>
      </c>
      <c r="Q974" s="39" t="n">
        <v>1</v>
      </c>
      <c r="R974" s="39" t="s">
        <v>1</v>
      </c>
      <c r="S974" s="39" t="s">
        <v>2</v>
      </c>
    </row>
    <row r="975" customFormat="false" ht="15" hidden="false" customHeight="false" outlineLevel="0" collapsed="false">
      <c r="C975" s="48" t="n">
        <f aca="false">IF(F975=F974,C974,IF(F975=(F974+10),C974,(C974+10)))</f>
        <v>1750</v>
      </c>
      <c r="D975" s="38" t="s">
        <v>382</v>
      </c>
      <c r="E975" s="50" t="n">
        <f aca="false">IF(C974=C975,IF(AND(I975&lt;&gt;"M",I975&lt;&gt;"m-up"),E974+10,E974),10)</f>
        <v>10</v>
      </c>
      <c r="F975" s="39" t="n">
        <f aca="false">O975+(N975*60)+(M975*3600)</f>
        <v>66918</v>
      </c>
      <c r="G975" s="39" t="str">
        <f aca="false">CONCATENATE(J975,K975,L975)</f>
        <v>20171129</v>
      </c>
      <c r="H975" s="39" t="n">
        <v>0</v>
      </c>
      <c r="I975" s="39" t="s">
        <v>21</v>
      </c>
      <c r="J975" s="39" t="n">
        <v>2017</v>
      </c>
      <c r="K975" s="39" t="n">
        <v>11</v>
      </c>
      <c r="L975" s="39" t="n">
        <v>29</v>
      </c>
      <c r="M975" s="39" t="n">
        <v>18</v>
      </c>
      <c r="N975" s="39" t="n">
        <v>35</v>
      </c>
      <c r="O975" s="39" t="n">
        <v>18</v>
      </c>
      <c r="P975" s="39" t="n">
        <v>995</v>
      </c>
      <c r="Q975" s="39" t="n">
        <v>1</v>
      </c>
      <c r="R975" s="39" t="s">
        <v>1</v>
      </c>
      <c r="S975" s="39" t="s">
        <v>2</v>
      </c>
    </row>
    <row r="976" customFormat="false" ht="15" hidden="false" customHeight="false" outlineLevel="0" collapsed="false">
      <c r="C976" s="48" t="n">
        <f aca="false">IF(F976=F975,C975,IF(F976=(F975+10),C975,(C975+10)))</f>
        <v>1760</v>
      </c>
      <c r="D976" s="38" t="s">
        <v>382</v>
      </c>
      <c r="E976" s="50" t="n">
        <f aca="false">IF(C975=C976,IF(AND(I976&lt;&gt;"M",I976&lt;&gt;"m-up"),E975+10,E975),10)</f>
        <v>10</v>
      </c>
      <c r="F976" s="39" t="n">
        <f aca="false">O976+(N976*60)+(M976*3600)</f>
        <v>66919</v>
      </c>
      <c r="G976" s="39" t="str">
        <f aca="false">CONCATENATE(J976,K976,L976)</f>
        <v>20171129</v>
      </c>
      <c r="H976" s="39" t="n">
        <v>0</v>
      </c>
      <c r="I976" s="39" t="s">
        <v>21</v>
      </c>
      <c r="J976" s="39" t="n">
        <v>2017</v>
      </c>
      <c r="K976" s="39" t="n">
        <v>11</v>
      </c>
      <c r="L976" s="39" t="n">
        <v>29</v>
      </c>
      <c r="M976" s="39" t="n">
        <v>18</v>
      </c>
      <c r="N976" s="39" t="n">
        <v>35</v>
      </c>
      <c r="O976" s="39" t="n">
        <v>19</v>
      </c>
      <c r="P976" s="39" t="n">
        <v>0</v>
      </c>
      <c r="Q976" s="39" t="n">
        <v>1</v>
      </c>
      <c r="R976" s="39" t="s">
        <v>1</v>
      </c>
      <c r="S976" s="39" t="s">
        <v>2</v>
      </c>
    </row>
    <row r="977" customFormat="false" ht="15" hidden="false" customHeight="false" outlineLevel="0" collapsed="false">
      <c r="C977" s="48" t="n">
        <f aca="false">IF(F977=F976,C976,IF(F977=(F976+10),C976,(C976+10)))</f>
        <v>1760</v>
      </c>
      <c r="D977" s="38" t="s">
        <v>382</v>
      </c>
      <c r="E977" s="50" t="n">
        <f aca="false">IF(C976=C977,IF(AND(I977&lt;&gt;"M",I977&lt;&gt;"m-up"),E976+10,E976),10)</f>
        <v>10</v>
      </c>
      <c r="F977" s="39" t="n">
        <f aca="false">O977+(N977*60)+(M977*3600)</f>
        <v>66919</v>
      </c>
      <c r="G977" s="39" t="str">
        <f aca="false">CONCATENATE(J977,K977,L977)</f>
        <v>20171129</v>
      </c>
      <c r="H977" s="39" t="n">
        <v>0</v>
      </c>
      <c r="I977" s="39" t="s">
        <v>21</v>
      </c>
      <c r="J977" s="39" t="n">
        <v>2017</v>
      </c>
      <c r="K977" s="39" t="n">
        <v>11</v>
      </c>
      <c r="L977" s="39" t="n">
        <v>29</v>
      </c>
      <c r="M977" s="39" t="n">
        <v>18</v>
      </c>
      <c r="N977" s="39" t="n">
        <v>35</v>
      </c>
      <c r="O977" s="39" t="n">
        <v>19</v>
      </c>
      <c r="P977" s="39" t="n">
        <v>8</v>
      </c>
      <c r="Q977" s="39" t="n">
        <v>1</v>
      </c>
      <c r="R977" s="39" t="s">
        <v>1</v>
      </c>
      <c r="S977" s="39" t="s">
        <v>2</v>
      </c>
    </row>
    <row r="978" customFormat="false" ht="15" hidden="false" customHeight="false" outlineLevel="0" collapsed="false">
      <c r="C978" s="48" t="n">
        <f aca="false">IF(F978=F977,C977,IF(F978=(F977+10),C977,(C977+10)))</f>
        <v>1760</v>
      </c>
      <c r="D978" s="38" t="s">
        <v>382</v>
      </c>
      <c r="E978" s="50" t="n">
        <f aca="false">IF(C977=C978,IF(AND(I978&lt;&gt;"M",I978&lt;&gt;"m-up"),E977+10,E977),10)</f>
        <v>10</v>
      </c>
      <c r="F978" s="39" t="n">
        <f aca="false">O978+(N978*60)+(M978*3600)</f>
        <v>66919</v>
      </c>
      <c r="G978" s="39" t="str">
        <f aca="false">CONCATENATE(J978,K978,L978)</f>
        <v>20171129</v>
      </c>
      <c r="H978" s="39" t="n">
        <v>0</v>
      </c>
      <c r="I978" s="39" t="s">
        <v>21</v>
      </c>
      <c r="J978" s="39" t="n">
        <v>2017</v>
      </c>
      <c r="K978" s="39" t="n">
        <v>11</v>
      </c>
      <c r="L978" s="39" t="n">
        <v>29</v>
      </c>
      <c r="M978" s="39" t="n">
        <v>18</v>
      </c>
      <c r="N978" s="39" t="n">
        <v>35</v>
      </c>
      <c r="O978" s="39" t="n">
        <v>19</v>
      </c>
      <c r="P978" s="39" t="n">
        <v>15</v>
      </c>
      <c r="Q978" s="39" t="n">
        <v>1</v>
      </c>
      <c r="R978" s="39" t="s">
        <v>1</v>
      </c>
      <c r="S978" s="39" t="s">
        <v>2</v>
      </c>
    </row>
    <row r="979" customFormat="false" ht="15" hidden="false" customHeight="false" outlineLevel="0" collapsed="false">
      <c r="C979" s="48" t="n">
        <f aca="false">IF(F979=F978,C978,IF(F979=(F978+10),C978,(C978+10)))</f>
        <v>1760</v>
      </c>
      <c r="D979" s="38" t="s">
        <v>382</v>
      </c>
      <c r="E979" s="50" t="n">
        <f aca="false">IF(C978=C979,IF(AND(I979&lt;&gt;"M",I979&lt;&gt;"m-up"),E978+10,E978),10)</f>
        <v>10</v>
      </c>
      <c r="F979" s="39" t="n">
        <f aca="false">O979+(N979*60)+(M979*3600)</f>
        <v>66919</v>
      </c>
      <c r="G979" s="39" t="str">
        <f aca="false">CONCATENATE(J979,K979,L979)</f>
        <v>20171129</v>
      </c>
      <c r="H979" s="39" t="n">
        <v>0</v>
      </c>
      <c r="I979" s="39" t="s">
        <v>21</v>
      </c>
      <c r="J979" s="39" t="n">
        <v>2017</v>
      </c>
      <c r="K979" s="39" t="n">
        <v>11</v>
      </c>
      <c r="L979" s="39" t="n">
        <v>29</v>
      </c>
      <c r="M979" s="39" t="n">
        <v>18</v>
      </c>
      <c r="N979" s="39" t="n">
        <v>35</v>
      </c>
      <c r="O979" s="39" t="n">
        <v>19</v>
      </c>
      <c r="P979" s="39" t="n">
        <v>18</v>
      </c>
      <c r="Q979" s="39" t="n">
        <v>1</v>
      </c>
      <c r="R979" s="39" t="s">
        <v>1</v>
      </c>
      <c r="S979" s="39" t="s">
        <v>2</v>
      </c>
    </row>
    <row r="980" customFormat="false" ht="15" hidden="false" customHeight="false" outlineLevel="0" collapsed="false">
      <c r="C980" s="48" t="n">
        <f aca="false">IF(F980=F979,C979,IF(F980=(F979+10),C979,(C979+10)))</f>
        <v>1760</v>
      </c>
      <c r="D980" s="38" t="s">
        <v>382</v>
      </c>
      <c r="E980" s="50" t="n">
        <f aca="false">IF(C979=C980,IF(AND(I980&lt;&gt;"M",I980&lt;&gt;"m-up"),E979+10,E979),10)</f>
        <v>10</v>
      </c>
      <c r="F980" s="39" t="n">
        <f aca="false">O980+(N980*60)+(M980*3600)</f>
        <v>66919</v>
      </c>
      <c r="G980" s="39" t="str">
        <f aca="false">CONCATENATE(J980,K980,L980)</f>
        <v>20171129</v>
      </c>
      <c r="H980" s="39" t="n">
        <v>0</v>
      </c>
      <c r="I980" s="39" t="s">
        <v>21</v>
      </c>
      <c r="J980" s="39" t="n">
        <v>2017</v>
      </c>
      <c r="K980" s="39" t="n">
        <v>11</v>
      </c>
      <c r="L980" s="39" t="n">
        <v>29</v>
      </c>
      <c r="M980" s="39" t="n">
        <v>18</v>
      </c>
      <c r="N980" s="39" t="n">
        <v>35</v>
      </c>
      <c r="O980" s="39" t="n">
        <v>19</v>
      </c>
      <c r="P980" s="39" t="n">
        <v>21</v>
      </c>
      <c r="Q980" s="39" t="n">
        <v>1</v>
      </c>
      <c r="R980" s="39" t="s">
        <v>1</v>
      </c>
      <c r="S980" s="39" t="s">
        <v>2</v>
      </c>
    </row>
    <row r="981" customFormat="false" ht="15" hidden="false" customHeight="false" outlineLevel="0" collapsed="false">
      <c r="C981" s="48" t="n">
        <f aca="false">IF(F981=F980,C980,IF(F981=(F980+10),C980,(C980+10)))</f>
        <v>1760</v>
      </c>
      <c r="D981" s="38" t="s">
        <v>382</v>
      </c>
      <c r="E981" s="50" t="n">
        <f aca="false">IF(C980=C981,IF(AND(I981&lt;&gt;"M",I981&lt;&gt;"m-up"),E980+10,E980),10)</f>
        <v>10</v>
      </c>
      <c r="F981" s="39" t="n">
        <f aca="false">O981+(N981*60)+(M981*3600)</f>
        <v>66919</v>
      </c>
      <c r="G981" s="39" t="str">
        <f aca="false">CONCATENATE(J981,K981,L981)</f>
        <v>20171129</v>
      </c>
      <c r="H981" s="39" t="n">
        <v>0</v>
      </c>
      <c r="I981" s="39" t="s">
        <v>21</v>
      </c>
      <c r="J981" s="39" t="n">
        <v>2017</v>
      </c>
      <c r="K981" s="39" t="n">
        <v>11</v>
      </c>
      <c r="L981" s="39" t="n">
        <v>29</v>
      </c>
      <c r="M981" s="39" t="n">
        <v>18</v>
      </c>
      <c r="N981" s="39" t="n">
        <v>35</v>
      </c>
      <c r="O981" s="39" t="n">
        <v>19</v>
      </c>
      <c r="P981" s="39" t="n">
        <v>25</v>
      </c>
      <c r="Q981" s="39" t="n">
        <v>1</v>
      </c>
      <c r="R981" s="39" t="s">
        <v>1</v>
      </c>
      <c r="S981" s="39" t="s">
        <v>2</v>
      </c>
    </row>
    <row r="982" customFormat="false" ht="15" hidden="false" customHeight="false" outlineLevel="0" collapsed="false">
      <c r="C982" s="48" t="n">
        <f aca="false">IF(F982=F981,C981,IF(F982=(F981+10),C981,(C981+10)))</f>
        <v>1760</v>
      </c>
      <c r="D982" s="38" t="s">
        <v>382</v>
      </c>
      <c r="E982" s="50" t="n">
        <f aca="false">IF(C981=C982,IF(AND(I982&lt;&gt;"M",I982&lt;&gt;"m-up"),E981+10,E981),10)</f>
        <v>10</v>
      </c>
      <c r="F982" s="39" t="n">
        <f aca="false">O982+(N982*60)+(M982*3600)</f>
        <v>66919</v>
      </c>
      <c r="G982" s="39" t="str">
        <f aca="false">CONCATENATE(J982,K982,L982)</f>
        <v>20171129</v>
      </c>
      <c r="H982" s="39" t="n">
        <v>0</v>
      </c>
      <c r="I982" s="39" t="s">
        <v>21</v>
      </c>
      <c r="J982" s="39" t="n">
        <v>2017</v>
      </c>
      <c r="K982" s="39" t="n">
        <v>11</v>
      </c>
      <c r="L982" s="39" t="n">
        <v>29</v>
      </c>
      <c r="M982" s="39" t="n">
        <v>18</v>
      </c>
      <c r="N982" s="39" t="n">
        <v>35</v>
      </c>
      <c r="O982" s="39" t="n">
        <v>19</v>
      </c>
      <c r="P982" s="39" t="n">
        <v>29</v>
      </c>
      <c r="Q982" s="39" t="n">
        <v>1</v>
      </c>
      <c r="R982" s="39" t="s">
        <v>1</v>
      </c>
      <c r="S982" s="39" t="s">
        <v>2</v>
      </c>
    </row>
    <row r="983" customFormat="false" ht="15" hidden="false" customHeight="false" outlineLevel="0" collapsed="false">
      <c r="C983" s="48" t="n">
        <f aca="false">IF(F983=F982,C982,IF(F983=(F982+10),C982,(C982+10)))</f>
        <v>1760</v>
      </c>
      <c r="D983" s="38" t="s">
        <v>382</v>
      </c>
      <c r="E983" s="50" t="n">
        <f aca="false">IF(C982=C983,IF(AND(I983&lt;&gt;"M",I983&lt;&gt;"m-up"),E982+10,E982),10)</f>
        <v>10</v>
      </c>
      <c r="F983" s="39" t="n">
        <f aca="false">O983+(N983*60)+(M983*3600)</f>
        <v>66919</v>
      </c>
      <c r="G983" s="39" t="str">
        <f aca="false">CONCATENATE(J983,K983,L983)</f>
        <v>20171129</v>
      </c>
      <c r="H983" s="39" t="n">
        <v>0</v>
      </c>
      <c r="I983" s="39" t="s">
        <v>21</v>
      </c>
      <c r="J983" s="39" t="n">
        <v>2017</v>
      </c>
      <c r="K983" s="39" t="n">
        <v>11</v>
      </c>
      <c r="L983" s="39" t="n">
        <v>29</v>
      </c>
      <c r="M983" s="39" t="n">
        <v>18</v>
      </c>
      <c r="N983" s="39" t="n">
        <v>35</v>
      </c>
      <c r="O983" s="39" t="n">
        <v>19</v>
      </c>
      <c r="P983" s="39" t="n">
        <v>34</v>
      </c>
      <c r="Q983" s="39" t="n">
        <v>1</v>
      </c>
      <c r="R983" s="39" t="s">
        <v>1</v>
      </c>
      <c r="S983" s="39" t="s">
        <v>2</v>
      </c>
    </row>
    <row r="984" customFormat="false" ht="15" hidden="false" customHeight="false" outlineLevel="0" collapsed="false">
      <c r="C984" s="48" t="n">
        <f aca="false">IF(F984=F983,C983,IF(F984=(F983+10),C983,(C983+10)))</f>
        <v>1760</v>
      </c>
      <c r="D984" s="38" t="s">
        <v>382</v>
      </c>
      <c r="E984" s="50" t="n">
        <f aca="false">IF(C983=C984,IF(AND(I984&lt;&gt;"M",I984&lt;&gt;"m-up"),E983+10,E983),10)</f>
        <v>10</v>
      </c>
      <c r="F984" s="39" t="n">
        <f aca="false">O984+(N984*60)+(M984*3600)</f>
        <v>66919</v>
      </c>
      <c r="G984" s="39" t="str">
        <f aca="false">CONCATENATE(J984,K984,L984)</f>
        <v>20171129</v>
      </c>
      <c r="H984" s="39" t="n">
        <v>0</v>
      </c>
      <c r="I984" s="39" t="s">
        <v>21</v>
      </c>
      <c r="J984" s="39" t="n">
        <v>2017</v>
      </c>
      <c r="K984" s="39" t="n">
        <v>11</v>
      </c>
      <c r="L984" s="39" t="n">
        <v>29</v>
      </c>
      <c r="M984" s="39" t="n">
        <v>18</v>
      </c>
      <c r="N984" s="39" t="n">
        <v>35</v>
      </c>
      <c r="O984" s="39" t="n">
        <v>19</v>
      </c>
      <c r="P984" s="39" t="n">
        <v>42</v>
      </c>
      <c r="Q984" s="39" t="n">
        <v>1</v>
      </c>
      <c r="R984" s="39" t="s">
        <v>1</v>
      </c>
      <c r="S984" s="39" t="s">
        <v>2</v>
      </c>
    </row>
    <row r="985" customFormat="false" ht="15" hidden="false" customHeight="false" outlineLevel="0" collapsed="false">
      <c r="C985" s="48" t="n">
        <f aca="false">IF(F985=F984,C984,IF(F985=(F984+10),C984,(C984+10)))</f>
        <v>1760</v>
      </c>
      <c r="D985" s="38" t="s">
        <v>382</v>
      </c>
      <c r="E985" s="50" t="n">
        <f aca="false">IF(C984=C985,IF(AND(I985&lt;&gt;"M",I985&lt;&gt;"m-up"),E984+10,E984),10)</f>
        <v>10</v>
      </c>
      <c r="F985" s="39" t="n">
        <f aca="false">O985+(N985*60)+(M985*3600)</f>
        <v>66919</v>
      </c>
      <c r="G985" s="39" t="str">
        <f aca="false">CONCATENATE(J985,K985,L985)</f>
        <v>20171129</v>
      </c>
      <c r="H985" s="39" t="n">
        <v>0</v>
      </c>
      <c r="I985" s="39" t="s">
        <v>21</v>
      </c>
      <c r="J985" s="39" t="n">
        <v>2017</v>
      </c>
      <c r="K985" s="39" t="n">
        <v>11</v>
      </c>
      <c r="L985" s="39" t="n">
        <v>29</v>
      </c>
      <c r="M985" s="39" t="n">
        <v>18</v>
      </c>
      <c r="N985" s="39" t="n">
        <v>35</v>
      </c>
      <c r="O985" s="39" t="n">
        <v>19</v>
      </c>
      <c r="P985" s="39" t="n">
        <v>62</v>
      </c>
      <c r="Q985" s="39" t="n">
        <v>1</v>
      </c>
      <c r="R985" s="39" t="s">
        <v>1</v>
      </c>
      <c r="S985" s="39" t="s">
        <v>2</v>
      </c>
    </row>
    <row r="986" customFormat="false" ht="15" hidden="false" customHeight="false" outlineLevel="0" collapsed="false">
      <c r="C986" s="48" t="n">
        <f aca="false">IF(F986=F985,C985,IF(F986=(F985+10),C985,(C985+10)))</f>
        <v>1760</v>
      </c>
      <c r="D986" s="38" t="s">
        <v>382</v>
      </c>
      <c r="E986" s="50" t="n">
        <f aca="false">IF(C985=C986,IF(AND(I986&lt;&gt;"M",I986&lt;&gt;"m-up"),E985+10,E985),10)</f>
        <v>10</v>
      </c>
      <c r="F986" s="39" t="n">
        <f aca="false">O986+(N986*60)+(M986*3600)</f>
        <v>66919</v>
      </c>
      <c r="G986" s="39" t="str">
        <f aca="false">CONCATENATE(J986,K986,L986)</f>
        <v>20171129</v>
      </c>
      <c r="H986" s="39" t="n">
        <v>0</v>
      </c>
      <c r="I986" s="39" t="s">
        <v>21</v>
      </c>
      <c r="J986" s="39" t="n">
        <v>2017</v>
      </c>
      <c r="K986" s="39" t="n">
        <v>11</v>
      </c>
      <c r="L986" s="39" t="n">
        <v>29</v>
      </c>
      <c r="M986" s="39" t="n">
        <v>18</v>
      </c>
      <c r="N986" s="39" t="n">
        <v>35</v>
      </c>
      <c r="O986" s="39" t="n">
        <v>19</v>
      </c>
      <c r="P986" s="39" t="n">
        <v>65</v>
      </c>
      <c r="Q986" s="39" t="n">
        <v>1</v>
      </c>
      <c r="R986" s="39" t="s">
        <v>1</v>
      </c>
      <c r="S986" s="39" t="s">
        <v>2</v>
      </c>
    </row>
    <row r="987" customFormat="false" ht="15" hidden="false" customHeight="false" outlineLevel="0" collapsed="false">
      <c r="C987" s="48" t="n">
        <f aca="false">IF(F987=F986,C986,IF(F987=(F986+10),C986,(C986+10)))</f>
        <v>1760</v>
      </c>
      <c r="D987" s="38" t="s">
        <v>382</v>
      </c>
      <c r="E987" s="50" t="n">
        <f aca="false">IF(C986=C987,IF(AND(I987&lt;&gt;"M",I987&lt;&gt;"m-up"),E986+10,E986),10)</f>
        <v>10</v>
      </c>
      <c r="F987" s="39" t="n">
        <f aca="false">O987+(N987*60)+(M987*3600)</f>
        <v>66919</v>
      </c>
      <c r="G987" s="39" t="str">
        <f aca="false">CONCATENATE(J987,K987,L987)</f>
        <v>20171129</v>
      </c>
      <c r="H987" s="39" t="n">
        <v>0</v>
      </c>
      <c r="I987" s="39" t="s">
        <v>21</v>
      </c>
      <c r="J987" s="39" t="n">
        <v>2017</v>
      </c>
      <c r="K987" s="39" t="n">
        <v>11</v>
      </c>
      <c r="L987" s="39" t="n">
        <v>29</v>
      </c>
      <c r="M987" s="39" t="n">
        <v>18</v>
      </c>
      <c r="N987" s="39" t="n">
        <v>35</v>
      </c>
      <c r="O987" s="39" t="n">
        <v>19</v>
      </c>
      <c r="P987" s="39" t="n">
        <v>97</v>
      </c>
      <c r="Q987" s="39" t="n">
        <v>1</v>
      </c>
      <c r="R987" s="39" t="s">
        <v>1</v>
      </c>
      <c r="S987" s="39" t="s">
        <v>2</v>
      </c>
    </row>
    <row r="988" customFormat="false" ht="15" hidden="false" customHeight="false" outlineLevel="0" collapsed="false">
      <c r="C988" s="48" t="n">
        <f aca="false">IF(F988=F987,C987,IF(F988=(F987+10),C987,(C987+10)))</f>
        <v>1760</v>
      </c>
      <c r="D988" s="38" t="s">
        <v>382</v>
      </c>
      <c r="E988" s="50" t="n">
        <f aca="false">IF(C987=C988,IF(AND(I988&lt;&gt;"M",I988&lt;&gt;"m-up"),E987+10,E987),10)</f>
        <v>10</v>
      </c>
      <c r="F988" s="39" t="n">
        <f aca="false">O988+(N988*60)+(M988*3600)</f>
        <v>66919</v>
      </c>
      <c r="G988" s="39" t="str">
        <f aca="false">CONCATENATE(J988,K988,L988)</f>
        <v>20171129</v>
      </c>
      <c r="H988" s="39" t="n">
        <v>0</v>
      </c>
      <c r="I988" s="39" t="s">
        <v>21</v>
      </c>
      <c r="J988" s="39" t="n">
        <v>2017</v>
      </c>
      <c r="K988" s="39" t="n">
        <v>11</v>
      </c>
      <c r="L988" s="39" t="n">
        <v>29</v>
      </c>
      <c r="M988" s="39" t="n">
        <v>18</v>
      </c>
      <c r="N988" s="39" t="n">
        <v>35</v>
      </c>
      <c r="O988" s="39" t="n">
        <v>19</v>
      </c>
      <c r="P988" s="39" t="n">
        <v>118</v>
      </c>
      <c r="Q988" s="39" t="n">
        <v>1</v>
      </c>
      <c r="R988" s="39" t="s">
        <v>1</v>
      </c>
      <c r="S988" s="39" t="s">
        <v>2</v>
      </c>
    </row>
    <row r="989" customFormat="false" ht="15" hidden="false" customHeight="false" outlineLevel="0" collapsed="false">
      <c r="C989" s="48" t="n">
        <f aca="false">IF(F989=F988,C988,IF(F989=(F988+10),C988,(C988+10)))</f>
        <v>1760</v>
      </c>
      <c r="D989" s="38" t="s">
        <v>382</v>
      </c>
      <c r="E989" s="50" t="n">
        <f aca="false">IF(C988=C989,IF(AND(I989&lt;&gt;"M",I989&lt;&gt;"m-up"),E988+10,E988),10)</f>
        <v>10</v>
      </c>
      <c r="F989" s="39" t="n">
        <f aca="false">O989+(N989*60)+(M989*3600)</f>
        <v>66919</v>
      </c>
      <c r="G989" s="39" t="str">
        <f aca="false">CONCATENATE(J989,K989,L989)</f>
        <v>20171129</v>
      </c>
      <c r="H989" s="39" t="n">
        <v>0</v>
      </c>
      <c r="I989" s="39" t="s">
        <v>21</v>
      </c>
      <c r="J989" s="39" t="n">
        <v>2017</v>
      </c>
      <c r="K989" s="39" t="n">
        <v>11</v>
      </c>
      <c r="L989" s="39" t="n">
        <v>29</v>
      </c>
      <c r="M989" s="39" t="n">
        <v>18</v>
      </c>
      <c r="N989" s="39" t="n">
        <v>35</v>
      </c>
      <c r="O989" s="39" t="n">
        <v>19</v>
      </c>
      <c r="P989" s="39" t="n">
        <v>140</v>
      </c>
      <c r="Q989" s="39" t="n">
        <v>1</v>
      </c>
      <c r="R989" s="39" t="s">
        <v>1</v>
      </c>
      <c r="S989" s="39" t="s">
        <v>2</v>
      </c>
    </row>
    <row r="990" customFormat="false" ht="15" hidden="false" customHeight="false" outlineLevel="0" collapsed="false">
      <c r="C990" s="48" t="n">
        <f aca="false">IF(F990=F989,C989,IF(F990=(F989+10),C989,(C989+10)))</f>
        <v>1760</v>
      </c>
      <c r="D990" s="38" t="s">
        <v>382</v>
      </c>
      <c r="E990" s="50" t="n">
        <f aca="false">IF(C989=C990,IF(AND(I990&lt;&gt;"M",I990&lt;&gt;"m-up"),E989+10,E989),10)</f>
        <v>10</v>
      </c>
      <c r="F990" s="39" t="n">
        <f aca="false">O990+(N990*60)+(M990*3600)</f>
        <v>66919</v>
      </c>
      <c r="G990" s="39" t="str">
        <f aca="false">CONCATENATE(J990,K990,L990)</f>
        <v>20171129</v>
      </c>
      <c r="H990" s="39" t="n">
        <v>0</v>
      </c>
      <c r="I990" s="39" t="s">
        <v>21</v>
      </c>
      <c r="J990" s="39" t="n">
        <v>2017</v>
      </c>
      <c r="K990" s="39" t="n">
        <v>11</v>
      </c>
      <c r="L990" s="39" t="n">
        <v>29</v>
      </c>
      <c r="M990" s="39" t="n">
        <v>18</v>
      </c>
      <c r="N990" s="39" t="n">
        <v>35</v>
      </c>
      <c r="O990" s="39" t="n">
        <v>19</v>
      </c>
      <c r="P990" s="39" t="n">
        <v>156</v>
      </c>
      <c r="Q990" s="39" t="n">
        <v>1</v>
      </c>
      <c r="R990" s="39" t="s">
        <v>1</v>
      </c>
      <c r="S990" s="39" t="s">
        <v>2</v>
      </c>
    </row>
    <row r="991" customFormat="false" ht="15" hidden="false" customHeight="false" outlineLevel="0" collapsed="false">
      <c r="C991" s="48" t="n">
        <f aca="false">IF(F991=F990,C990,IF(F991=(F990+10),C990,(C990+10)))</f>
        <v>1760</v>
      </c>
      <c r="D991" s="38" t="s">
        <v>382</v>
      </c>
      <c r="E991" s="50" t="n">
        <f aca="false">IF(C990=C991,IF(AND(I991&lt;&gt;"M",I991&lt;&gt;"m-up"),E990+10,E990),10)</f>
        <v>10</v>
      </c>
      <c r="F991" s="39" t="n">
        <f aca="false">O991+(N991*60)+(M991*3600)</f>
        <v>66919</v>
      </c>
      <c r="G991" s="39" t="str">
        <f aca="false">CONCATENATE(J991,K991,L991)</f>
        <v>20171129</v>
      </c>
      <c r="H991" s="39" t="n">
        <v>0</v>
      </c>
      <c r="I991" s="39" t="s">
        <v>21</v>
      </c>
      <c r="J991" s="39" t="n">
        <v>2017</v>
      </c>
      <c r="K991" s="39" t="n">
        <v>11</v>
      </c>
      <c r="L991" s="39" t="n">
        <v>29</v>
      </c>
      <c r="M991" s="39" t="n">
        <v>18</v>
      </c>
      <c r="N991" s="39" t="n">
        <v>35</v>
      </c>
      <c r="O991" s="39" t="n">
        <v>19</v>
      </c>
      <c r="P991" s="39" t="n">
        <v>179</v>
      </c>
      <c r="Q991" s="39" t="n">
        <v>1</v>
      </c>
      <c r="R991" s="39" t="s">
        <v>1</v>
      </c>
      <c r="S991" s="39" t="s">
        <v>2</v>
      </c>
    </row>
    <row r="992" customFormat="false" ht="15" hidden="false" customHeight="false" outlineLevel="0" collapsed="false">
      <c r="C992" s="48" t="n">
        <f aca="false">IF(F992=F991,C991,IF(F992=(F991+10),C991,(C991+10)))</f>
        <v>1760</v>
      </c>
      <c r="D992" s="38" t="s">
        <v>382</v>
      </c>
      <c r="E992" s="50" t="n">
        <f aca="false">IF(C991=C992,IF(AND(I992&lt;&gt;"M",I992&lt;&gt;"m-up"),E991+10,E991),10)</f>
        <v>10</v>
      </c>
      <c r="F992" s="39" t="n">
        <f aca="false">O992+(N992*60)+(M992*3600)</f>
        <v>66919</v>
      </c>
      <c r="G992" s="39" t="str">
        <f aca="false">CONCATENATE(J992,K992,L992)</f>
        <v>20171129</v>
      </c>
      <c r="H992" s="39" t="n">
        <v>0</v>
      </c>
      <c r="I992" s="39" t="s">
        <v>21</v>
      </c>
      <c r="J992" s="39" t="n">
        <v>2017</v>
      </c>
      <c r="K992" s="39" t="n">
        <v>11</v>
      </c>
      <c r="L992" s="39" t="n">
        <v>29</v>
      </c>
      <c r="M992" s="39" t="n">
        <v>18</v>
      </c>
      <c r="N992" s="39" t="n">
        <v>35</v>
      </c>
      <c r="O992" s="39" t="n">
        <v>19</v>
      </c>
      <c r="P992" s="39" t="n">
        <v>187</v>
      </c>
      <c r="Q992" s="39" t="n">
        <v>1</v>
      </c>
      <c r="R992" s="39" t="s">
        <v>1</v>
      </c>
      <c r="S992" s="39" t="s">
        <v>2</v>
      </c>
    </row>
    <row r="993" customFormat="false" ht="15" hidden="false" customHeight="false" outlineLevel="0" collapsed="false">
      <c r="A993" s="68"/>
      <c r="B993" s="68"/>
      <c r="C993" s="48" t="n">
        <f aca="false">IF(F993=F992,C992,IF(F993=(F992+10),C992,(C992+10)))</f>
        <v>1770</v>
      </c>
      <c r="D993" s="69" t="s">
        <v>383</v>
      </c>
      <c r="E993" s="50" t="n">
        <f aca="false">IF(C992=C993,IF(AND(I993&lt;&gt;"M",I993&lt;&gt;"m-up"),E992+10,E992),10)</f>
        <v>10</v>
      </c>
      <c r="F993" s="70" t="n">
        <f aca="false">O993+(N993*60)+(M993*3600)</f>
        <v>67376</v>
      </c>
      <c r="G993" s="70" t="str">
        <f aca="false">CONCATENATE(J993,K993,L993)</f>
        <v>20171129</v>
      </c>
      <c r="H993" s="70" t="n">
        <f aca="false">258-113</f>
        <v>145</v>
      </c>
      <c r="I993" s="70" t="s">
        <v>17</v>
      </c>
      <c r="J993" s="70" t="n">
        <v>2017</v>
      </c>
      <c r="K993" s="70" t="n">
        <v>11</v>
      </c>
      <c r="L993" s="70" t="n">
        <v>29</v>
      </c>
      <c r="M993" s="70" t="n">
        <v>18</v>
      </c>
      <c r="N993" s="70" t="n">
        <v>42</v>
      </c>
      <c r="O993" s="70" t="n">
        <v>56</v>
      </c>
      <c r="P993" s="70" t="n">
        <v>113</v>
      </c>
      <c r="Q993" s="70" t="n">
        <v>1</v>
      </c>
      <c r="R993" s="70" t="s">
        <v>1</v>
      </c>
      <c r="S993" s="70" t="s">
        <v>2</v>
      </c>
      <c r="T993" s="70"/>
      <c r="U993" s="71" t="s">
        <v>235</v>
      </c>
      <c r="WH993" s="71"/>
      <c r="WI993" s="71"/>
      <c r="WJ993" s="71"/>
      <c r="WK993" s="71"/>
      <c r="WL993" s="71"/>
      <c r="WM993" s="71"/>
      <c r="WN993" s="71"/>
      <c r="WO993" s="71"/>
      <c r="WP993" s="71"/>
      <c r="WQ993" s="71"/>
      <c r="WR993" s="71"/>
      <c r="WS993" s="71"/>
      <c r="WT993" s="71"/>
      <c r="WU993" s="71"/>
      <c r="WV993" s="71"/>
      <c r="WW993" s="71"/>
      <c r="WX993" s="71"/>
      <c r="WY993" s="71"/>
      <c r="WZ993" s="71"/>
      <c r="XA993" s="71"/>
      <c r="XB993" s="71"/>
      <c r="XC993" s="71"/>
      <c r="XD993" s="71"/>
      <c r="XE993" s="71"/>
      <c r="XF993" s="71"/>
      <c r="XG993" s="71"/>
      <c r="XH993" s="71"/>
      <c r="XI993" s="71"/>
      <c r="XJ993" s="71"/>
      <c r="XK993" s="71"/>
      <c r="XL993" s="71"/>
      <c r="XM993" s="71"/>
      <c r="XN993" s="71"/>
      <c r="XO993" s="71"/>
      <c r="XP993" s="71"/>
      <c r="XQ993" s="71"/>
      <c r="XR993" s="71"/>
      <c r="XS993" s="71"/>
      <c r="XT993" s="71"/>
      <c r="XU993" s="71"/>
      <c r="XV993" s="71"/>
      <c r="XW993" s="71"/>
      <c r="XX993" s="71"/>
      <c r="XY993" s="71"/>
      <c r="XZ993" s="71"/>
      <c r="YA993" s="71"/>
      <c r="YB993" s="71"/>
      <c r="YC993" s="71"/>
      <c r="YD993" s="71"/>
      <c r="YE993" s="71"/>
      <c r="YF993" s="71"/>
      <c r="YG993" s="71"/>
      <c r="YH993" s="71"/>
      <c r="YI993" s="71"/>
      <c r="YJ993" s="71"/>
      <c r="YK993" s="71"/>
      <c r="YL993" s="71"/>
      <c r="YM993" s="71"/>
      <c r="YN993" s="71"/>
      <c r="YO993" s="71"/>
      <c r="YP993" s="71"/>
      <c r="YQ993" s="71"/>
      <c r="YR993" s="71"/>
      <c r="YS993" s="71"/>
      <c r="YT993" s="71"/>
      <c r="YU993" s="71"/>
      <c r="YV993" s="71"/>
      <c r="YW993" s="71"/>
      <c r="YX993" s="71"/>
      <c r="YY993" s="71"/>
      <c r="YZ993" s="71"/>
      <c r="ZA993" s="71"/>
      <c r="ZB993" s="71"/>
      <c r="ZC993" s="71"/>
      <c r="ZD993" s="71"/>
      <c r="ZE993" s="71"/>
      <c r="ZF993" s="71"/>
      <c r="ZG993" s="71"/>
      <c r="ZH993" s="71"/>
      <c r="ZI993" s="71"/>
      <c r="ZJ993" s="71"/>
      <c r="ZK993" s="71"/>
      <c r="ZL993" s="71"/>
      <c r="ZM993" s="71"/>
      <c r="ZN993" s="71"/>
      <c r="ZO993" s="71"/>
      <c r="ZP993" s="71"/>
      <c r="ZQ993" s="71"/>
      <c r="ZR993" s="71"/>
      <c r="ZS993" s="71"/>
      <c r="ZT993" s="71"/>
      <c r="ZU993" s="71"/>
      <c r="ZV993" s="71"/>
      <c r="ZW993" s="71"/>
      <c r="ZX993" s="71"/>
      <c r="ZY993" s="71"/>
      <c r="ZZ993" s="71"/>
      <c r="AAA993" s="71"/>
      <c r="AAB993" s="71"/>
      <c r="AAC993" s="71"/>
      <c r="AAD993" s="71"/>
      <c r="AAE993" s="71"/>
      <c r="AAF993" s="71"/>
      <c r="AAG993" s="71"/>
      <c r="AAH993" s="71"/>
      <c r="AAI993" s="71"/>
      <c r="AAJ993" s="71"/>
      <c r="AAK993" s="71"/>
      <c r="AAL993" s="71"/>
      <c r="AAM993" s="71"/>
      <c r="AAN993" s="71"/>
      <c r="AAO993" s="71"/>
      <c r="AAP993" s="71"/>
      <c r="AAQ993" s="71"/>
      <c r="AAR993" s="71"/>
      <c r="AAS993" s="71"/>
      <c r="AAT993" s="71"/>
      <c r="AAU993" s="71"/>
      <c r="AAV993" s="71"/>
      <c r="AAW993" s="71"/>
      <c r="AAX993" s="71"/>
      <c r="AAY993" s="71"/>
      <c r="AAZ993" s="71"/>
      <c r="ABA993" s="71"/>
      <c r="ABB993" s="71"/>
      <c r="ABC993" s="71"/>
      <c r="ABD993" s="71"/>
      <c r="ABE993" s="71"/>
      <c r="ABF993" s="71"/>
      <c r="ABG993" s="71"/>
      <c r="ABH993" s="71"/>
      <c r="ABI993" s="71"/>
      <c r="ABJ993" s="71"/>
      <c r="ABK993" s="71"/>
      <c r="ABL993" s="71"/>
      <c r="ABM993" s="71"/>
      <c r="ABN993" s="71"/>
      <c r="ABO993" s="71"/>
      <c r="ABP993" s="71"/>
      <c r="ABQ993" s="71"/>
      <c r="ABR993" s="71"/>
      <c r="ABS993" s="71"/>
      <c r="ABT993" s="71"/>
      <c r="ABU993" s="71"/>
      <c r="ABV993" s="71"/>
      <c r="ABW993" s="71"/>
      <c r="ABX993" s="71"/>
      <c r="ABY993" s="71"/>
      <c r="ABZ993" s="71"/>
      <c r="ACA993" s="71"/>
      <c r="ACB993" s="71"/>
      <c r="ACC993" s="71"/>
      <c r="ACD993" s="71"/>
      <c r="ACE993" s="71"/>
      <c r="ACF993" s="71"/>
      <c r="ACG993" s="71"/>
      <c r="ACH993" s="71"/>
      <c r="ACI993" s="71"/>
      <c r="ACJ993" s="71"/>
      <c r="ACK993" s="71"/>
      <c r="ACL993" s="71"/>
      <c r="ACM993" s="71"/>
      <c r="ACN993" s="71"/>
      <c r="ACO993" s="71"/>
      <c r="ACP993" s="71"/>
      <c r="ACQ993" s="71"/>
      <c r="ACR993" s="71"/>
      <c r="ACS993" s="71"/>
      <c r="ACT993" s="71"/>
      <c r="ACU993" s="71"/>
      <c r="ACV993" s="71"/>
      <c r="ACW993" s="71"/>
      <c r="ACX993" s="71"/>
      <c r="ACY993" s="71"/>
      <c r="ACZ993" s="71"/>
      <c r="ADA993" s="71"/>
      <c r="ADB993" s="71"/>
      <c r="ADC993" s="71"/>
      <c r="ADD993" s="71"/>
      <c r="ADE993" s="71"/>
      <c r="ADF993" s="71"/>
      <c r="ADG993" s="71"/>
      <c r="ADH993" s="71"/>
      <c r="ADI993" s="71"/>
      <c r="ADJ993" s="71"/>
      <c r="ADK993" s="71"/>
      <c r="ADL993" s="71"/>
      <c r="ADM993" s="71"/>
      <c r="ADN993" s="71"/>
      <c r="ADO993" s="71"/>
      <c r="ADP993" s="71"/>
      <c r="ADQ993" s="71"/>
      <c r="ADR993" s="71"/>
      <c r="ADS993" s="71"/>
      <c r="ADT993" s="71"/>
      <c r="ADU993" s="71"/>
      <c r="ADV993" s="71"/>
      <c r="ADW993" s="71"/>
      <c r="ADX993" s="71"/>
      <c r="ADY993" s="71"/>
      <c r="ADZ993" s="71"/>
      <c r="AEA993" s="71"/>
      <c r="AEB993" s="71"/>
      <c r="AEC993" s="71"/>
      <c r="AED993" s="71"/>
      <c r="AEE993" s="71"/>
      <c r="AEF993" s="71"/>
      <c r="AEG993" s="71"/>
      <c r="AEH993" s="71"/>
      <c r="AEI993" s="71"/>
      <c r="AEJ993" s="71"/>
      <c r="AEK993" s="71"/>
      <c r="AEL993" s="71"/>
      <c r="AEM993" s="71"/>
      <c r="AEN993" s="71"/>
      <c r="AEO993" s="71"/>
      <c r="AEP993" s="71"/>
      <c r="AEQ993" s="71"/>
      <c r="AER993" s="71"/>
      <c r="AES993" s="71"/>
      <c r="AET993" s="71"/>
      <c r="AEU993" s="71"/>
      <c r="AEV993" s="71"/>
      <c r="AEW993" s="71"/>
      <c r="AEX993" s="71"/>
      <c r="AEY993" s="71"/>
      <c r="AEZ993" s="71"/>
      <c r="AFA993" s="71"/>
      <c r="AFB993" s="71"/>
      <c r="AFC993" s="71"/>
      <c r="AFD993" s="71"/>
      <c r="AFE993" s="71"/>
      <c r="AFF993" s="71"/>
      <c r="AFG993" s="71"/>
      <c r="AFH993" s="71"/>
      <c r="AFI993" s="71"/>
      <c r="AFJ993" s="71"/>
      <c r="AFK993" s="71"/>
      <c r="AFL993" s="71"/>
      <c r="AFM993" s="71"/>
      <c r="AFN993" s="71"/>
      <c r="AFO993" s="71"/>
      <c r="AFP993" s="71"/>
      <c r="AFQ993" s="71"/>
      <c r="AFR993" s="71"/>
      <c r="AFS993" s="71"/>
      <c r="AFT993" s="71"/>
      <c r="AFU993" s="71"/>
      <c r="AFV993" s="71"/>
      <c r="AFW993" s="71"/>
      <c r="AFX993" s="71"/>
      <c r="AFY993" s="71"/>
      <c r="AFZ993" s="71"/>
      <c r="AGA993" s="71"/>
      <c r="AGB993" s="71"/>
      <c r="AGC993" s="71"/>
      <c r="AGD993" s="71"/>
      <c r="AGE993" s="71"/>
      <c r="AGF993" s="71"/>
      <c r="AGG993" s="71"/>
      <c r="AGH993" s="71"/>
      <c r="AGI993" s="71"/>
      <c r="AGJ993" s="71"/>
      <c r="AGK993" s="71"/>
      <c r="AGL993" s="71"/>
      <c r="AGM993" s="71"/>
      <c r="AGN993" s="71"/>
      <c r="AGO993" s="71"/>
      <c r="AGP993" s="71"/>
      <c r="AGQ993" s="71"/>
      <c r="AGR993" s="71"/>
      <c r="AGS993" s="71"/>
      <c r="AGT993" s="71"/>
      <c r="AGU993" s="71"/>
      <c r="AGV993" s="71"/>
      <c r="AGW993" s="71"/>
      <c r="AGX993" s="71"/>
      <c r="AGY993" s="71"/>
      <c r="AGZ993" s="71"/>
      <c r="AHA993" s="71"/>
      <c r="AHB993" s="71"/>
      <c r="AHC993" s="71"/>
      <c r="AHD993" s="71"/>
      <c r="AHE993" s="71"/>
      <c r="AHF993" s="71"/>
      <c r="AHG993" s="71"/>
      <c r="AHH993" s="71"/>
      <c r="AHI993" s="71"/>
      <c r="AHJ993" s="71"/>
      <c r="AHK993" s="71"/>
      <c r="AHL993" s="71"/>
      <c r="AHM993" s="71"/>
      <c r="AHN993" s="71"/>
      <c r="AHO993" s="71"/>
      <c r="AHP993" s="71"/>
      <c r="AHQ993" s="71"/>
      <c r="AHR993" s="71"/>
      <c r="AHS993" s="71"/>
      <c r="AHT993" s="71"/>
      <c r="AHU993" s="71"/>
      <c r="AHV993" s="71"/>
      <c r="AHW993" s="71"/>
      <c r="AHX993" s="71"/>
      <c r="AHY993" s="71"/>
      <c r="AHZ993" s="71"/>
      <c r="AIA993" s="71"/>
      <c r="AIB993" s="71"/>
      <c r="AIC993" s="71"/>
      <c r="AID993" s="71"/>
      <c r="AIE993" s="71"/>
      <c r="AIF993" s="71"/>
      <c r="AIG993" s="71"/>
      <c r="AIH993" s="71"/>
      <c r="AII993" s="71"/>
      <c r="AIJ993" s="71"/>
      <c r="AIK993" s="71"/>
      <c r="AIL993" s="71"/>
      <c r="AIM993" s="71"/>
      <c r="AIN993" s="71"/>
      <c r="AIO993" s="71"/>
      <c r="AIP993" s="71"/>
      <c r="AIQ993" s="71"/>
      <c r="AIR993" s="71"/>
      <c r="AIS993" s="71"/>
      <c r="AIT993" s="71"/>
      <c r="AIU993" s="71"/>
      <c r="AIV993" s="71"/>
      <c r="AIW993" s="71"/>
      <c r="AIX993" s="71"/>
      <c r="AIY993" s="71"/>
      <c r="AIZ993" s="71"/>
      <c r="AJA993" s="71"/>
      <c r="AJB993" s="71"/>
      <c r="AJC993" s="71"/>
      <c r="AJD993" s="71"/>
      <c r="AJE993" s="71"/>
      <c r="AJF993" s="71"/>
      <c r="AJG993" s="71"/>
      <c r="AJH993" s="71"/>
      <c r="AJI993" s="71"/>
      <c r="AJJ993" s="71"/>
      <c r="AJK993" s="71"/>
      <c r="AJL993" s="71"/>
      <c r="AJM993" s="71"/>
      <c r="AJN993" s="71"/>
      <c r="AJO993" s="71"/>
      <c r="AJP993" s="71"/>
      <c r="AJQ993" s="71"/>
      <c r="AJR993" s="71"/>
      <c r="AJS993" s="71"/>
      <c r="AJT993" s="71"/>
      <c r="AJU993" s="71"/>
      <c r="AJV993" s="71"/>
      <c r="AJW993" s="71"/>
      <c r="AJX993" s="71"/>
      <c r="AJY993" s="71"/>
      <c r="AJZ993" s="71"/>
      <c r="AKA993" s="71"/>
      <c r="AKB993" s="71"/>
      <c r="AKC993" s="71"/>
      <c r="AKD993" s="71"/>
      <c r="AKE993" s="71"/>
      <c r="AKF993" s="71"/>
      <c r="AKG993" s="71"/>
      <c r="AKH993" s="71"/>
      <c r="AKI993" s="71"/>
      <c r="AKJ993" s="71"/>
      <c r="AKK993" s="71"/>
      <c r="AKL993" s="71"/>
      <c r="AKM993" s="71"/>
      <c r="AKN993" s="71"/>
      <c r="AKO993" s="71"/>
      <c r="AKP993" s="71"/>
      <c r="AKQ993" s="71"/>
      <c r="AKR993" s="71"/>
      <c r="AKS993" s="71"/>
      <c r="AKT993" s="71"/>
      <c r="AKU993" s="71"/>
      <c r="AKV993" s="71"/>
      <c r="AKW993" s="71"/>
      <c r="AKX993" s="71"/>
      <c r="AKY993" s="71"/>
      <c r="AKZ993" s="71"/>
      <c r="ALA993" s="71"/>
      <c r="ALB993" s="71"/>
      <c r="ALC993" s="71"/>
      <c r="ALD993" s="71"/>
      <c r="ALE993" s="71"/>
      <c r="ALF993" s="71"/>
      <c r="ALG993" s="71"/>
      <c r="ALH993" s="71"/>
      <c r="ALI993" s="71"/>
      <c r="ALJ993" s="71"/>
      <c r="ALK993" s="71"/>
      <c r="ALL993" s="71"/>
      <c r="ALM993" s="71"/>
      <c r="ALN993" s="71"/>
      <c r="ALO993" s="71"/>
      <c r="ALP993" s="71"/>
      <c r="ALQ993" s="71"/>
      <c r="ALR993" s="71"/>
      <c r="ALS993" s="71"/>
      <c r="ALT993" s="71"/>
      <c r="ALU993" s="71"/>
      <c r="ALV993" s="71"/>
      <c r="ALW993" s="71"/>
      <c r="ALX993" s="71"/>
      <c r="ALY993" s="71"/>
      <c r="ALZ993" s="71"/>
      <c r="AMA993" s="71"/>
      <c r="AMB993" s="71"/>
      <c r="AMC993" s="71"/>
      <c r="AMD993" s="71"/>
      <c r="AME993" s="71"/>
      <c r="AMF993" s="71"/>
      <c r="AMG993" s="71"/>
    </row>
    <row r="994" customFormat="false" ht="15" hidden="false" customHeight="false" outlineLevel="0" collapsed="false">
      <c r="A994" s="72"/>
      <c r="B994" s="72"/>
      <c r="C994" s="48" t="n">
        <f aca="false">IF(F994=F993,C993,IF(F994=(F993+10),C993,(C993+10)))</f>
        <v>1780</v>
      </c>
      <c r="D994" s="73" t="s">
        <v>384</v>
      </c>
      <c r="E994" s="50" t="n">
        <f aca="false">IF(C993=C994,IF(AND(I994&lt;&gt;"M",I994&lt;&gt;"m-up"),E993+10,E993),10)</f>
        <v>10</v>
      </c>
      <c r="F994" s="74" t="n">
        <f aca="false">O994+(N994*60)+(M994*3600)</f>
        <v>67479</v>
      </c>
      <c r="G994" s="74" t="str">
        <f aca="false">CONCATENATE(J994,K994,L994)</f>
        <v>20171129</v>
      </c>
      <c r="H994" s="74" t="n">
        <v>364</v>
      </c>
      <c r="I994" s="74" t="s">
        <v>17</v>
      </c>
      <c r="J994" s="74" t="n">
        <v>2017</v>
      </c>
      <c r="K994" s="74" t="n">
        <v>11</v>
      </c>
      <c r="L994" s="74" t="n">
        <v>29</v>
      </c>
      <c r="M994" s="74" t="n">
        <v>18</v>
      </c>
      <c r="N994" s="74" t="n">
        <v>44</v>
      </c>
      <c r="O994" s="74" t="n">
        <v>39</v>
      </c>
      <c r="P994" s="74" t="n">
        <v>335</v>
      </c>
      <c r="Q994" s="74" t="n">
        <v>1</v>
      </c>
      <c r="R994" s="74" t="s">
        <v>1</v>
      </c>
      <c r="S994" s="74" t="s">
        <v>2</v>
      </c>
      <c r="T994" s="74"/>
      <c r="U994" s="59" t="s">
        <v>40</v>
      </c>
      <c r="WH994" s="59"/>
      <c r="WI994" s="59"/>
      <c r="WJ994" s="59"/>
      <c r="WK994" s="59"/>
      <c r="WL994" s="59"/>
      <c r="WM994" s="59"/>
      <c r="WN994" s="59"/>
      <c r="WO994" s="59"/>
      <c r="WP994" s="59"/>
      <c r="WQ994" s="59"/>
      <c r="WR994" s="59"/>
      <c r="WS994" s="59"/>
      <c r="WT994" s="59"/>
      <c r="WU994" s="59"/>
      <c r="WV994" s="59"/>
      <c r="WW994" s="59"/>
      <c r="WX994" s="59"/>
      <c r="WY994" s="59"/>
      <c r="WZ994" s="59"/>
      <c r="XA994" s="59"/>
      <c r="XB994" s="59"/>
      <c r="XC994" s="59"/>
      <c r="XD994" s="59"/>
      <c r="XE994" s="59"/>
      <c r="XF994" s="59"/>
      <c r="XG994" s="59"/>
      <c r="XH994" s="59"/>
      <c r="XI994" s="59"/>
      <c r="XJ994" s="59"/>
      <c r="XK994" s="59"/>
      <c r="XL994" s="59"/>
      <c r="XM994" s="59"/>
      <c r="XN994" s="59"/>
      <c r="XO994" s="59"/>
      <c r="XP994" s="59"/>
      <c r="XQ994" s="59"/>
      <c r="XR994" s="59"/>
      <c r="XS994" s="59"/>
      <c r="XT994" s="59"/>
      <c r="XU994" s="59"/>
      <c r="XV994" s="59"/>
      <c r="XW994" s="59"/>
      <c r="XX994" s="59"/>
      <c r="XY994" s="59"/>
      <c r="XZ994" s="59"/>
      <c r="YA994" s="59"/>
      <c r="YB994" s="59"/>
      <c r="YC994" s="59"/>
      <c r="YD994" s="59"/>
      <c r="YE994" s="59"/>
      <c r="YF994" s="59"/>
      <c r="YG994" s="59"/>
      <c r="YH994" s="59"/>
      <c r="YI994" s="59"/>
      <c r="YJ994" s="59"/>
      <c r="YK994" s="59"/>
      <c r="YL994" s="59"/>
      <c r="YM994" s="59"/>
      <c r="YN994" s="59"/>
      <c r="YO994" s="59"/>
      <c r="YP994" s="59"/>
      <c r="YQ994" s="59"/>
      <c r="YR994" s="59"/>
      <c r="YS994" s="59"/>
      <c r="YT994" s="59"/>
      <c r="YU994" s="59"/>
      <c r="YV994" s="59"/>
      <c r="YW994" s="59"/>
      <c r="YX994" s="59"/>
      <c r="YY994" s="59"/>
      <c r="YZ994" s="59"/>
      <c r="ZA994" s="59"/>
      <c r="ZB994" s="59"/>
      <c r="ZC994" s="59"/>
      <c r="ZD994" s="59"/>
      <c r="ZE994" s="59"/>
      <c r="ZF994" s="59"/>
      <c r="ZG994" s="59"/>
      <c r="ZH994" s="59"/>
      <c r="ZI994" s="59"/>
      <c r="ZJ994" s="59"/>
      <c r="ZK994" s="59"/>
      <c r="ZL994" s="59"/>
      <c r="ZM994" s="59"/>
      <c r="ZN994" s="59"/>
      <c r="ZO994" s="59"/>
      <c r="ZP994" s="59"/>
      <c r="ZQ994" s="59"/>
      <c r="ZR994" s="59"/>
      <c r="ZS994" s="59"/>
      <c r="ZT994" s="59"/>
      <c r="ZU994" s="59"/>
      <c r="ZV994" s="59"/>
      <c r="ZW994" s="59"/>
      <c r="ZX994" s="59"/>
      <c r="ZY994" s="59"/>
      <c r="ZZ994" s="59"/>
      <c r="AAA994" s="59"/>
      <c r="AAB994" s="59"/>
      <c r="AAC994" s="59"/>
      <c r="AAD994" s="59"/>
      <c r="AAE994" s="59"/>
      <c r="AAF994" s="59"/>
      <c r="AAG994" s="59"/>
      <c r="AAH994" s="59"/>
      <c r="AAI994" s="59"/>
      <c r="AAJ994" s="59"/>
      <c r="AAK994" s="59"/>
      <c r="AAL994" s="59"/>
      <c r="AAM994" s="59"/>
      <c r="AAN994" s="59"/>
      <c r="AAO994" s="59"/>
      <c r="AAP994" s="59"/>
      <c r="AAQ994" s="59"/>
      <c r="AAR994" s="59"/>
      <c r="AAS994" s="59"/>
      <c r="AAT994" s="59"/>
      <c r="AAU994" s="59"/>
      <c r="AAV994" s="59"/>
      <c r="AAW994" s="59"/>
      <c r="AAX994" s="59"/>
      <c r="AAY994" s="59"/>
      <c r="AAZ994" s="59"/>
      <c r="ABA994" s="59"/>
      <c r="ABB994" s="59"/>
      <c r="ABC994" s="59"/>
      <c r="ABD994" s="59"/>
      <c r="ABE994" s="59"/>
      <c r="ABF994" s="59"/>
      <c r="ABG994" s="59"/>
      <c r="ABH994" s="59"/>
      <c r="ABI994" s="59"/>
      <c r="ABJ994" s="59"/>
      <c r="ABK994" s="59"/>
      <c r="ABL994" s="59"/>
      <c r="ABM994" s="59"/>
      <c r="ABN994" s="59"/>
      <c r="ABO994" s="59"/>
      <c r="ABP994" s="59"/>
      <c r="ABQ994" s="59"/>
      <c r="ABR994" s="59"/>
      <c r="ABS994" s="59"/>
      <c r="ABT994" s="59"/>
      <c r="ABU994" s="59"/>
      <c r="ABV994" s="59"/>
      <c r="ABW994" s="59"/>
      <c r="ABX994" s="59"/>
      <c r="ABY994" s="59"/>
      <c r="ABZ994" s="59"/>
      <c r="ACA994" s="59"/>
      <c r="ACB994" s="59"/>
      <c r="ACC994" s="59"/>
      <c r="ACD994" s="59"/>
      <c r="ACE994" s="59"/>
      <c r="ACF994" s="59"/>
      <c r="ACG994" s="59"/>
      <c r="ACH994" s="59"/>
      <c r="ACI994" s="59"/>
      <c r="ACJ994" s="59"/>
      <c r="ACK994" s="59"/>
      <c r="ACL994" s="59"/>
      <c r="ACM994" s="59"/>
      <c r="ACN994" s="59"/>
      <c r="ACO994" s="59"/>
      <c r="ACP994" s="59"/>
      <c r="ACQ994" s="59"/>
      <c r="ACR994" s="59"/>
      <c r="ACS994" s="59"/>
      <c r="ACT994" s="59"/>
      <c r="ACU994" s="59"/>
      <c r="ACV994" s="59"/>
      <c r="ACW994" s="59"/>
      <c r="ACX994" s="59"/>
      <c r="ACY994" s="59"/>
      <c r="ACZ994" s="59"/>
      <c r="ADA994" s="59"/>
      <c r="ADB994" s="59"/>
      <c r="ADC994" s="59"/>
      <c r="ADD994" s="59"/>
      <c r="ADE994" s="59"/>
      <c r="ADF994" s="59"/>
      <c r="ADG994" s="59"/>
      <c r="ADH994" s="59"/>
      <c r="ADI994" s="59"/>
      <c r="ADJ994" s="59"/>
      <c r="ADK994" s="59"/>
      <c r="ADL994" s="59"/>
      <c r="ADM994" s="59"/>
      <c r="ADN994" s="59"/>
      <c r="ADO994" s="59"/>
      <c r="ADP994" s="59"/>
      <c r="ADQ994" s="59"/>
      <c r="ADR994" s="59"/>
      <c r="ADS994" s="59"/>
      <c r="ADT994" s="59"/>
      <c r="ADU994" s="59"/>
      <c r="ADV994" s="59"/>
      <c r="ADW994" s="59"/>
      <c r="ADX994" s="59"/>
      <c r="ADY994" s="59"/>
      <c r="ADZ994" s="59"/>
      <c r="AEA994" s="59"/>
      <c r="AEB994" s="59"/>
      <c r="AEC994" s="59"/>
      <c r="AED994" s="59"/>
      <c r="AEE994" s="59"/>
      <c r="AEF994" s="59"/>
      <c r="AEG994" s="59"/>
      <c r="AEH994" s="59"/>
      <c r="AEI994" s="59"/>
      <c r="AEJ994" s="59"/>
      <c r="AEK994" s="59"/>
      <c r="AEL994" s="59"/>
      <c r="AEM994" s="59"/>
      <c r="AEN994" s="59"/>
      <c r="AEO994" s="59"/>
      <c r="AEP994" s="59"/>
      <c r="AEQ994" s="59"/>
      <c r="AER994" s="59"/>
      <c r="AES994" s="59"/>
      <c r="AET994" s="59"/>
      <c r="AEU994" s="59"/>
      <c r="AEV994" s="59"/>
      <c r="AEW994" s="59"/>
      <c r="AEX994" s="59"/>
      <c r="AEY994" s="59"/>
      <c r="AEZ994" s="59"/>
      <c r="AFA994" s="59"/>
      <c r="AFB994" s="59"/>
      <c r="AFC994" s="59"/>
      <c r="AFD994" s="59"/>
      <c r="AFE994" s="59"/>
      <c r="AFF994" s="59"/>
      <c r="AFG994" s="59"/>
      <c r="AFH994" s="59"/>
      <c r="AFI994" s="59"/>
      <c r="AFJ994" s="59"/>
      <c r="AFK994" s="59"/>
      <c r="AFL994" s="59"/>
      <c r="AFM994" s="59"/>
      <c r="AFN994" s="59"/>
      <c r="AFO994" s="59"/>
      <c r="AFP994" s="59"/>
      <c r="AFQ994" s="59"/>
      <c r="AFR994" s="59"/>
      <c r="AFS994" s="59"/>
      <c r="AFT994" s="59"/>
      <c r="AFU994" s="59"/>
      <c r="AFV994" s="59"/>
      <c r="AFW994" s="59"/>
      <c r="AFX994" s="59"/>
      <c r="AFY994" s="59"/>
      <c r="AFZ994" s="59"/>
      <c r="AGA994" s="59"/>
      <c r="AGB994" s="59"/>
      <c r="AGC994" s="59"/>
      <c r="AGD994" s="59"/>
      <c r="AGE994" s="59"/>
      <c r="AGF994" s="59"/>
      <c r="AGG994" s="59"/>
      <c r="AGH994" s="59"/>
      <c r="AGI994" s="59"/>
      <c r="AGJ994" s="59"/>
      <c r="AGK994" s="59"/>
      <c r="AGL994" s="59"/>
      <c r="AGM994" s="59"/>
      <c r="AGN994" s="59"/>
      <c r="AGO994" s="59"/>
      <c r="AGP994" s="59"/>
      <c r="AGQ994" s="59"/>
      <c r="AGR994" s="59"/>
      <c r="AGS994" s="59"/>
      <c r="AGT994" s="59"/>
      <c r="AGU994" s="59"/>
      <c r="AGV994" s="59"/>
      <c r="AGW994" s="59"/>
      <c r="AGX994" s="59"/>
      <c r="AGY994" s="59"/>
      <c r="AGZ994" s="59"/>
      <c r="AHA994" s="59"/>
      <c r="AHB994" s="59"/>
      <c r="AHC994" s="59"/>
      <c r="AHD994" s="59"/>
      <c r="AHE994" s="59"/>
      <c r="AHF994" s="59"/>
      <c r="AHG994" s="59"/>
      <c r="AHH994" s="59"/>
      <c r="AHI994" s="59"/>
      <c r="AHJ994" s="59"/>
      <c r="AHK994" s="59"/>
      <c r="AHL994" s="59"/>
      <c r="AHM994" s="59"/>
      <c r="AHN994" s="59"/>
      <c r="AHO994" s="59"/>
      <c r="AHP994" s="59"/>
      <c r="AHQ994" s="59"/>
      <c r="AHR994" s="59"/>
      <c r="AHS994" s="59"/>
      <c r="AHT994" s="59"/>
      <c r="AHU994" s="59"/>
      <c r="AHV994" s="59"/>
      <c r="AHW994" s="59"/>
      <c r="AHX994" s="59"/>
      <c r="AHY994" s="59"/>
      <c r="AHZ994" s="59"/>
      <c r="AIA994" s="59"/>
      <c r="AIB994" s="59"/>
      <c r="AIC994" s="59"/>
      <c r="AID994" s="59"/>
      <c r="AIE994" s="59"/>
      <c r="AIF994" s="59"/>
      <c r="AIG994" s="59"/>
      <c r="AIH994" s="59"/>
      <c r="AII994" s="59"/>
      <c r="AIJ994" s="59"/>
      <c r="AIK994" s="59"/>
      <c r="AIL994" s="59"/>
      <c r="AIM994" s="59"/>
      <c r="AIN994" s="59"/>
      <c r="AIO994" s="59"/>
      <c r="AIP994" s="59"/>
      <c r="AIQ994" s="59"/>
      <c r="AIR994" s="59"/>
      <c r="AIS994" s="59"/>
      <c r="AIT994" s="59"/>
      <c r="AIU994" s="59"/>
      <c r="AIV994" s="59"/>
      <c r="AIW994" s="59"/>
      <c r="AIX994" s="59"/>
      <c r="AIY994" s="59"/>
      <c r="AIZ994" s="59"/>
      <c r="AJA994" s="59"/>
      <c r="AJB994" s="59"/>
      <c r="AJC994" s="59"/>
      <c r="AJD994" s="59"/>
      <c r="AJE994" s="59"/>
      <c r="AJF994" s="59"/>
      <c r="AJG994" s="59"/>
      <c r="AJH994" s="59"/>
      <c r="AJI994" s="59"/>
      <c r="AJJ994" s="59"/>
      <c r="AJK994" s="59"/>
      <c r="AJL994" s="59"/>
      <c r="AJM994" s="59"/>
      <c r="AJN994" s="59"/>
      <c r="AJO994" s="59"/>
      <c r="AJP994" s="59"/>
      <c r="AJQ994" s="59"/>
      <c r="AJR994" s="59"/>
      <c r="AJS994" s="59"/>
      <c r="AJT994" s="59"/>
      <c r="AJU994" s="59"/>
      <c r="AJV994" s="59"/>
      <c r="AJW994" s="59"/>
      <c r="AJX994" s="59"/>
      <c r="AJY994" s="59"/>
      <c r="AJZ994" s="59"/>
      <c r="AKA994" s="59"/>
      <c r="AKB994" s="59"/>
      <c r="AKC994" s="59"/>
      <c r="AKD994" s="59"/>
      <c r="AKE994" s="59"/>
      <c r="AKF994" s="59"/>
      <c r="AKG994" s="59"/>
      <c r="AKH994" s="59"/>
      <c r="AKI994" s="59"/>
      <c r="AKJ994" s="59"/>
      <c r="AKK994" s="59"/>
      <c r="AKL994" s="59"/>
      <c r="AKM994" s="59"/>
      <c r="AKN994" s="59"/>
      <c r="AKO994" s="59"/>
      <c r="AKP994" s="59"/>
      <c r="AKQ994" s="59"/>
      <c r="AKR994" s="59"/>
      <c r="AKS994" s="59"/>
      <c r="AKT994" s="59"/>
      <c r="AKU994" s="59"/>
      <c r="AKV994" s="59"/>
      <c r="AKW994" s="59"/>
      <c r="AKX994" s="59"/>
      <c r="AKY994" s="59"/>
      <c r="AKZ994" s="59"/>
      <c r="ALA994" s="59"/>
      <c r="ALB994" s="59"/>
      <c r="ALC994" s="59"/>
      <c r="ALD994" s="59"/>
      <c r="ALE994" s="59"/>
      <c r="ALF994" s="59"/>
      <c r="ALG994" s="59"/>
      <c r="ALH994" s="59"/>
      <c r="ALI994" s="59"/>
      <c r="ALJ994" s="59"/>
      <c r="ALK994" s="59"/>
      <c r="ALL994" s="59"/>
      <c r="ALM994" s="59"/>
      <c r="ALN994" s="59"/>
      <c r="ALO994" s="59"/>
      <c r="ALP994" s="59"/>
      <c r="ALQ994" s="59"/>
      <c r="ALR994" s="59"/>
      <c r="ALS994" s="59"/>
      <c r="ALT994" s="59"/>
      <c r="ALU994" s="59"/>
      <c r="ALV994" s="59"/>
      <c r="ALW994" s="59"/>
      <c r="ALX994" s="59"/>
      <c r="ALY994" s="59"/>
      <c r="ALZ994" s="59"/>
      <c r="AMA994" s="59"/>
      <c r="AMB994" s="59"/>
      <c r="AMC994" s="59"/>
      <c r="AMD994" s="59"/>
      <c r="AME994" s="59"/>
      <c r="AMF994" s="59"/>
      <c r="AMG994" s="59"/>
    </row>
    <row r="995" customFormat="false" ht="15" hidden="false" customHeight="false" outlineLevel="0" collapsed="false">
      <c r="A995" s="118"/>
      <c r="B995" s="118"/>
      <c r="C995" s="48" t="n">
        <f aca="false">IF(F995=F994,C994,IF(F995=(F994+10),C994,(C994+10)))</f>
        <v>1780</v>
      </c>
      <c r="D995" s="38" t="s">
        <v>384</v>
      </c>
      <c r="E995" s="50" t="n">
        <f aca="false">IF(C994=C995,IF(AND(I995&lt;&gt;"M",I995&lt;&gt;"m-up"),E994+10,E994),10)</f>
        <v>20</v>
      </c>
      <c r="F995" s="39" t="n">
        <f aca="false">O995+(N995*60)+(M995*3600)</f>
        <v>67479</v>
      </c>
      <c r="G995" s="39" t="str">
        <f aca="false">CONCATENATE(J995,K995,L995)</f>
        <v>20171129</v>
      </c>
      <c r="H995" s="39" t="n">
        <v>212</v>
      </c>
      <c r="I995" s="39" t="s">
        <v>17</v>
      </c>
      <c r="J995" s="39" t="n">
        <v>2017</v>
      </c>
      <c r="K995" s="39" t="n">
        <v>11</v>
      </c>
      <c r="L995" s="39" t="n">
        <v>29</v>
      </c>
      <c r="M995" s="39" t="n">
        <v>18</v>
      </c>
      <c r="N995" s="39" t="n">
        <v>44</v>
      </c>
      <c r="O995" s="39" t="n">
        <v>39</v>
      </c>
      <c r="P995" s="39" t="n">
        <v>347</v>
      </c>
      <c r="Q995" s="39" t="n">
        <v>2</v>
      </c>
      <c r="R995" s="39" t="s">
        <v>1</v>
      </c>
      <c r="S995" s="39" t="s">
        <v>2</v>
      </c>
      <c r="WH995" s="119"/>
      <c r="WI995" s="119"/>
      <c r="WJ995" s="119"/>
      <c r="WK995" s="119"/>
      <c r="WL995" s="119"/>
      <c r="WM995" s="119"/>
      <c r="WN995" s="119"/>
      <c r="WO995" s="119"/>
      <c r="WP995" s="119"/>
      <c r="WQ995" s="119"/>
      <c r="WR995" s="119"/>
      <c r="WS995" s="119"/>
      <c r="WT995" s="119"/>
      <c r="WU995" s="119"/>
      <c r="WV995" s="119"/>
      <c r="WW995" s="119"/>
      <c r="WX995" s="119"/>
      <c r="WY995" s="119"/>
      <c r="WZ995" s="119"/>
      <c r="XA995" s="119"/>
      <c r="XB995" s="119"/>
      <c r="XC995" s="119"/>
      <c r="XD995" s="119"/>
      <c r="XE995" s="119"/>
      <c r="XF995" s="119"/>
      <c r="XG995" s="119"/>
      <c r="XH995" s="119"/>
      <c r="XI995" s="119"/>
      <c r="XJ995" s="119"/>
      <c r="XK995" s="119"/>
      <c r="XL995" s="119"/>
      <c r="XM995" s="119"/>
      <c r="XN995" s="119"/>
      <c r="XO995" s="119"/>
      <c r="XP995" s="119"/>
      <c r="XQ995" s="119"/>
      <c r="XR995" s="119"/>
      <c r="XS995" s="119"/>
      <c r="XT995" s="119"/>
      <c r="XU995" s="119"/>
      <c r="XV995" s="119"/>
      <c r="XW995" s="119"/>
      <c r="XX995" s="119"/>
      <c r="XY995" s="119"/>
      <c r="XZ995" s="119"/>
      <c r="YA995" s="119"/>
      <c r="YB995" s="119"/>
      <c r="YC995" s="119"/>
      <c r="YD995" s="119"/>
      <c r="YE995" s="119"/>
      <c r="YF995" s="119"/>
      <c r="YG995" s="119"/>
      <c r="YH995" s="119"/>
      <c r="YI995" s="119"/>
      <c r="YJ995" s="119"/>
      <c r="YK995" s="119"/>
      <c r="YL995" s="119"/>
      <c r="YM995" s="119"/>
      <c r="YN995" s="119"/>
      <c r="YO995" s="119"/>
      <c r="YP995" s="119"/>
      <c r="YQ995" s="119"/>
      <c r="YR995" s="119"/>
      <c r="YS995" s="119"/>
      <c r="YT995" s="119"/>
      <c r="YU995" s="119"/>
      <c r="YV995" s="119"/>
      <c r="YW995" s="119"/>
      <c r="YX995" s="119"/>
      <c r="YY995" s="119"/>
      <c r="YZ995" s="119"/>
      <c r="ZA995" s="119"/>
      <c r="ZB995" s="119"/>
      <c r="ZC995" s="119"/>
      <c r="ZD995" s="119"/>
      <c r="ZE995" s="119"/>
      <c r="ZF995" s="119"/>
      <c r="ZG995" s="119"/>
      <c r="ZH995" s="119"/>
      <c r="ZI995" s="119"/>
      <c r="ZJ995" s="119"/>
      <c r="ZK995" s="119"/>
      <c r="ZL995" s="119"/>
      <c r="ZM995" s="119"/>
      <c r="ZN995" s="119"/>
      <c r="ZO995" s="119"/>
      <c r="ZP995" s="119"/>
      <c r="ZQ995" s="119"/>
      <c r="ZR995" s="119"/>
      <c r="ZS995" s="119"/>
      <c r="ZT995" s="119"/>
      <c r="ZU995" s="119"/>
      <c r="ZV995" s="119"/>
      <c r="ZW995" s="119"/>
      <c r="ZX995" s="119"/>
      <c r="ZY995" s="119"/>
      <c r="ZZ995" s="119"/>
      <c r="AAA995" s="119"/>
      <c r="AAB995" s="119"/>
      <c r="AAC995" s="119"/>
      <c r="AAD995" s="119"/>
      <c r="AAE995" s="119"/>
      <c r="AAF995" s="119"/>
      <c r="AAG995" s="119"/>
      <c r="AAH995" s="119"/>
      <c r="AAI995" s="119"/>
      <c r="AAJ995" s="119"/>
      <c r="AAK995" s="119"/>
      <c r="AAL995" s="119"/>
      <c r="AAM995" s="119"/>
      <c r="AAN995" s="119"/>
      <c r="AAO995" s="119"/>
      <c r="AAP995" s="119"/>
      <c r="AAQ995" s="119"/>
      <c r="AAR995" s="119"/>
      <c r="AAS995" s="119"/>
      <c r="AAT995" s="119"/>
      <c r="AAU995" s="119"/>
      <c r="AAV995" s="119"/>
      <c r="AAW995" s="119"/>
      <c r="AAX995" s="119"/>
      <c r="AAY995" s="119"/>
      <c r="AAZ995" s="119"/>
      <c r="ABA995" s="119"/>
      <c r="ABB995" s="119"/>
      <c r="ABC995" s="119"/>
      <c r="ABD995" s="119"/>
      <c r="ABE995" s="119"/>
      <c r="ABF995" s="119"/>
      <c r="ABG995" s="119"/>
      <c r="ABH995" s="119"/>
      <c r="ABI995" s="119"/>
      <c r="ABJ995" s="119"/>
      <c r="ABK995" s="119"/>
      <c r="ABL995" s="119"/>
      <c r="ABM995" s="119"/>
      <c r="ABN995" s="119"/>
      <c r="ABO995" s="119"/>
      <c r="ABP995" s="119"/>
      <c r="ABQ995" s="119"/>
      <c r="ABR995" s="119"/>
      <c r="ABS995" s="119"/>
      <c r="ABT995" s="119"/>
      <c r="ABU995" s="119"/>
      <c r="ABV995" s="119"/>
      <c r="ABW995" s="119"/>
      <c r="ABX995" s="119"/>
      <c r="ABY995" s="119"/>
      <c r="ABZ995" s="119"/>
      <c r="ACA995" s="119"/>
      <c r="ACB995" s="119"/>
      <c r="ACC995" s="119"/>
      <c r="ACD995" s="119"/>
      <c r="ACE995" s="119"/>
      <c r="ACF995" s="119"/>
      <c r="ACG995" s="119"/>
      <c r="ACH995" s="119"/>
      <c r="ACI995" s="119"/>
      <c r="ACJ995" s="119"/>
      <c r="ACK995" s="119"/>
      <c r="ACL995" s="119"/>
      <c r="ACM995" s="119"/>
      <c r="ACN995" s="119"/>
      <c r="ACO995" s="119"/>
      <c r="ACP995" s="119"/>
      <c r="ACQ995" s="119"/>
      <c r="ACR995" s="119"/>
      <c r="ACS995" s="119"/>
      <c r="ACT995" s="119"/>
      <c r="ACU995" s="119"/>
      <c r="ACV995" s="119"/>
      <c r="ACW995" s="119"/>
      <c r="ACX995" s="119"/>
      <c r="ACY995" s="119"/>
      <c r="ACZ995" s="119"/>
      <c r="ADA995" s="119"/>
      <c r="ADB995" s="119"/>
      <c r="ADC995" s="119"/>
      <c r="ADD995" s="119"/>
      <c r="ADE995" s="119"/>
      <c r="ADF995" s="119"/>
      <c r="ADG995" s="119"/>
      <c r="ADH995" s="119"/>
      <c r="ADI995" s="119"/>
      <c r="ADJ995" s="119"/>
      <c r="ADK995" s="119"/>
      <c r="ADL995" s="119"/>
      <c r="ADM995" s="119"/>
      <c r="ADN995" s="119"/>
      <c r="ADO995" s="119"/>
      <c r="ADP995" s="119"/>
      <c r="ADQ995" s="119"/>
      <c r="ADR995" s="119"/>
      <c r="ADS995" s="119"/>
      <c r="ADT995" s="119"/>
      <c r="ADU995" s="119"/>
      <c r="ADV995" s="119"/>
      <c r="ADW995" s="119"/>
      <c r="ADX995" s="119"/>
      <c r="ADY995" s="119"/>
      <c r="ADZ995" s="119"/>
      <c r="AEA995" s="119"/>
      <c r="AEB995" s="119"/>
      <c r="AEC995" s="119"/>
      <c r="AED995" s="119"/>
      <c r="AEE995" s="119"/>
      <c r="AEF995" s="119"/>
      <c r="AEG995" s="119"/>
      <c r="AEH995" s="119"/>
      <c r="AEI995" s="119"/>
      <c r="AEJ995" s="119"/>
      <c r="AEK995" s="119"/>
      <c r="AEL995" s="119"/>
      <c r="AEM995" s="119"/>
      <c r="AEN995" s="119"/>
      <c r="AEO995" s="119"/>
      <c r="AEP995" s="119"/>
      <c r="AEQ995" s="119"/>
      <c r="AER995" s="119"/>
      <c r="AES995" s="119"/>
      <c r="AET995" s="119"/>
      <c r="AEU995" s="119"/>
      <c r="AEV995" s="119"/>
      <c r="AEW995" s="119"/>
      <c r="AEX995" s="119"/>
      <c r="AEY995" s="119"/>
      <c r="AEZ995" s="119"/>
      <c r="AFA995" s="119"/>
      <c r="AFB995" s="119"/>
      <c r="AFC995" s="119"/>
      <c r="AFD995" s="119"/>
      <c r="AFE995" s="119"/>
      <c r="AFF995" s="119"/>
      <c r="AFG995" s="119"/>
      <c r="AFH995" s="119"/>
      <c r="AFI995" s="119"/>
      <c r="AFJ995" s="119"/>
      <c r="AFK995" s="119"/>
      <c r="AFL995" s="119"/>
      <c r="AFM995" s="119"/>
      <c r="AFN995" s="119"/>
      <c r="AFO995" s="119"/>
      <c r="AFP995" s="119"/>
      <c r="AFQ995" s="119"/>
      <c r="AFR995" s="119"/>
      <c r="AFS995" s="119"/>
      <c r="AFT995" s="119"/>
      <c r="AFU995" s="119"/>
      <c r="AFV995" s="119"/>
      <c r="AFW995" s="119"/>
      <c r="AFX995" s="119"/>
      <c r="AFY995" s="119"/>
      <c r="AFZ995" s="119"/>
      <c r="AGA995" s="119"/>
      <c r="AGB995" s="119"/>
      <c r="AGC995" s="119"/>
      <c r="AGD995" s="119"/>
      <c r="AGE995" s="119"/>
      <c r="AGF995" s="119"/>
      <c r="AGG995" s="119"/>
      <c r="AGH995" s="119"/>
      <c r="AGI995" s="119"/>
      <c r="AGJ995" s="119"/>
      <c r="AGK995" s="119"/>
      <c r="AGL995" s="119"/>
      <c r="AGM995" s="119"/>
      <c r="AGN995" s="119"/>
      <c r="AGO995" s="119"/>
      <c r="AGP995" s="119"/>
      <c r="AGQ995" s="119"/>
      <c r="AGR995" s="119"/>
      <c r="AGS995" s="119"/>
      <c r="AGT995" s="119"/>
      <c r="AGU995" s="119"/>
      <c r="AGV995" s="119"/>
      <c r="AGW995" s="119"/>
      <c r="AGX995" s="119"/>
      <c r="AGY995" s="119"/>
      <c r="AGZ995" s="119"/>
      <c r="AHA995" s="119"/>
      <c r="AHB995" s="119"/>
      <c r="AHC995" s="119"/>
      <c r="AHD995" s="119"/>
      <c r="AHE995" s="119"/>
      <c r="AHF995" s="119"/>
      <c r="AHG995" s="119"/>
      <c r="AHH995" s="119"/>
      <c r="AHI995" s="119"/>
      <c r="AHJ995" s="119"/>
      <c r="AHK995" s="119"/>
      <c r="AHL995" s="119"/>
      <c r="AHM995" s="119"/>
      <c r="AHN995" s="119"/>
      <c r="AHO995" s="119"/>
      <c r="AHP995" s="119"/>
      <c r="AHQ995" s="119"/>
      <c r="AHR995" s="119"/>
      <c r="AHS995" s="119"/>
      <c r="AHT995" s="119"/>
      <c r="AHU995" s="119"/>
      <c r="AHV995" s="119"/>
      <c r="AHW995" s="119"/>
      <c r="AHX995" s="119"/>
      <c r="AHY995" s="119"/>
      <c r="AHZ995" s="119"/>
      <c r="AIA995" s="119"/>
      <c r="AIB995" s="119"/>
      <c r="AIC995" s="119"/>
      <c r="AID995" s="119"/>
      <c r="AIE995" s="119"/>
      <c r="AIF995" s="119"/>
      <c r="AIG995" s="119"/>
      <c r="AIH995" s="119"/>
      <c r="AII995" s="119"/>
      <c r="AIJ995" s="119"/>
      <c r="AIK995" s="119"/>
      <c r="AIL995" s="119"/>
      <c r="AIM995" s="119"/>
      <c r="AIN995" s="119"/>
      <c r="AIO995" s="119"/>
      <c r="AIP995" s="119"/>
      <c r="AIQ995" s="119"/>
      <c r="AIR995" s="119"/>
      <c r="AIS995" s="119"/>
      <c r="AIT995" s="119"/>
      <c r="AIU995" s="119"/>
      <c r="AIV995" s="119"/>
      <c r="AIW995" s="119"/>
      <c r="AIX995" s="119"/>
      <c r="AIY995" s="119"/>
      <c r="AIZ995" s="119"/>
      <c r="AJA995" s="119"/>
      <c r="AJB995" s="119"/>
      <c r="AJC995" s="119"/>
      <c r="AJD995" s="119"/>
      <c r="AJE995" s="119"/>
      <c r="AJF995" s="119"/>
      <c r="AJG995" s="119"/>
      <c r="AJH995" s="119"/>
      <c r="AJI995" s="119"/>
      <c r="AJJ995" s="119"/>
      <c r="AJK995" s="119"/>
      <c r="AJL995" s="119"/>
      <c r="AJM995" s="119"/>
      <c r="AJN995" s="119"/>
      <c r="AJO995" s="119"/>
      <c r="AJP995" s="119"/>
      <c r="AJQ995" s="119"/>
      <c r="AJR995" s="119"/>
      <c r="AJS995" s="119"/>
      <c r="AJT995" s="119"/>
      <c r="AJU995" s="119"/>
      <c r="AJV995" s="119"/>
      <c r="AJW995" s="119"/>
      <c r="AJX995" s="119"/>
      <c r="AJY995" s="119"/>
      <c r="AJZ995" s="119"/>
      <c r="AKA995" s="119"/>
      <c r="AKB995" s="119"/>
      <c r="AKC995" s="119"/>
      <c r="AKD995" s="119"/>
      <c r="AKE995" s="119"/>
      <c r="AKF995" s="119"/>
      <c r="AKG995" s="119"/>
      <c r="AKH995" s="119"/>
      <c r="AKI995" s="119"/>
      <c r="AKJ995" s="119"/>
      <c r="AKK995" s="119"/>
      <c r="AKL995" s="119"/>
      <c r="AKM995" s="119"/>
      <c r="AKN995" s="119"/>
      <c r="AKO995" s="119"/>
      <c r="AKP995" s="119"/>
      <c r="AKQ995" s="119"/>
      <c r="AKR995" s="119"/>
      <c r="AKS995" s="119"/>
      <c r="AKT995" s="119"/>
      <c r="AKU995" s="119"/>
      <c r="AKV995" s="119"/>
      <c r="AKW995" s="119"/>
      <c r="AKX995" s="119"/>
      <c r="AKY995" s="119"/>
      <c r="AKZ995" s="119"/>
      <c r="ALA995" s="119"/>
      <c r="ALB995" s="119"/>
      <c r="ALC995" s="119"/>
      <c r="ALD995" s="119"/>
      <c r="ALE995" s="119"/>
      <c r="ALF995" s="119"/>
      <c r="ALG995" s="119"/>
      <c r="ALH995" s="119"/>
      <c r="ALI995" s="119"/>
      <c r="ALJ995" s="119"/>
      <c r="ALK995" s="119"/>
      <c r="ALL995" s="119"/>
      <c r="ALM995" s="119"/>
      <c r="ALN995" s="119"/>
      <c r="ALO995" s="119"/>
      <c r="ALP995" s="119"/>
      <c r="ALQ995" s="119"/>
      <c r="ALR995" s="119"/>
      <c r="ALS995" s="119"/>
      <c r="ALT995" s="119"/>
      <c r="ALU995" s="119"/>
      <c r="ALV995" s="119"/>
      <c r="ALW995" s="119"/>
      <c r="ALX995" s="119"/>
      <c r="ALY995" s="119"/>
      <c r="ALZ995" s="119"/>
      <c r="AMA995" s="119"/>
      <c r="AMB995" s="119"/>
      <c r="AMC995" s="119"/>
      <c r="AMD995" s="119"/>
      <c r="AME995" s="119"/>
      <c r="AMF995" s="119"/>
      <c r="AMG995" s="119"/>
    </row>
    <row r="996" customFormat="false" ht="15" hidden="false" customHeight="false" outlineLevel="0" collapsed="false">
      <c r="A996" s="118"/>
      <c r="B996" s="118"/>
      <c r="C996" s="48" t="n">
        <f aca="false">IF(F996=F995,C995,IF(F996=(F995+10),C995,(C995+10)))</f>
        <v>1780</v>
      </c>
      <c r="D996" s="38" t="s">
        <v>384</v>
      </c>
      <c r="E996" s="50" t="n">
        <f aca="false">IF(C995=C996,IF(AND(I996&lt;&gt;"M",I996&lt;&gt;"m-up"),E995+10,E995),10)</f>
        <v>30</v>
      </c>
      <c r="F996" s="39" t="n">
        <f aca="false">O996+(N996*60)+(M996*3600)</f>
        <v>67479</v>
      </c>
      <c r="G996" s="39" t="str">
        <f aca="false">CONCATENATE(J996,K996,L996)</f>
        <v>20171129</v>
      </c>
      <c r="H996" s="39" t="n">
        <v>0</v>
      </c>
      <c r="I996" s="39" t="s">
        <v>100</v>
      </c>
      <c r="J996" s="39" t="n">
        <v>2017</v>
      </c>
      <c r="K996" s="39" t="n">
        <v>11</v>
      </c>
      <c r="L996" s="39" t="n">
        <v>29</v>
      </c>
      <c r="M996" s="39" t="n">
        <v>18</v>
      </c>
      <c r="N996" s="39" t="n">
        <v>44</v>
      </c>
      <c r="O996" s="39" t="n">
        <v>39</v>
      </c>
      <c r="P996" s="39" t="n">
        <v>365</v>
      </c>
      <c r="Q996" s="39" t="n">
        <v>1</v>
      </c>
      <c r="R996" s="39" t="s">
        <v>1</v>
      </c>
      <c r="S996" s="39" t="s">
        <v>2</v>
      </c>
      <c r="WH996" s="119"/>
      <c r="WI996" s="119"/>
      <c r="WJ996" s="119"/>
      <c r="WK996" s="119"/>
      <c r="WL996" s="119"/>
      <c r="WM996" s="119"/>
      <c r="WN996" s="119"/>
      <c r="WO996" s="119"/>
      <c r="WP996" s="119"/>
      <c r="WQ996" s="119"/>
      <c r="WR996" s="119"/>
      <c r="WS996" s="119"/>
      <c r="WT996" s="119"/>
      <c r="WU996" s="119"/>
      <c r="WV996" s="119"/>
      <c r="WW996" s="119"/>
      <c r="WX996" s="119"/>
      <c r="WY996" s="119"/>
      <c r="WZ996" s="119"/>
      <c r="XA996" s="119"/>
      <c r="XB996" s="119"/>
      <c r="XC996" s="119"/>
      <c r="XD996" s="119"/>
      <c r="XE996" s="119"/>
      <c r="XF996" s="119"/>
      <c r="XG996" s="119"/>
      <c r="XH996" s="119"/>
      <c r="XI996" s="119"/>
      <c r="XJ996" s="119"/>
      <c r="XK996" s="119"/>
      <c r="XL996" s="119"/>
      <c r="XM996" s="119"/>
      <c r="XN996" s="119"/>
      <c r="XO996" s="119"/>
      <c r="XP996" s="119"/>
      <c r="XQ996" s="119"/>
      <c r="XR996" s="119"/>
      <c r="XS996" s="119"/>
      <c r="XT996" s="119"/>
      <c r="XU996" s="119"/>
      <c r="XV996" s="119"/>
      <c r="XW996" s="119"/>
      <c r="XX996" s="119"/>
      <c r="XY996" s="119"/>
      <c r="XZ996" s="119"/>
      <c r="YA996" s="119"/>
      <c r="YB996" s="119"/>
      <c r="YC996" s="119"/>
      <c r="YD996" s="119"/>
      <c r="YE996" s="119"/>
      <c r="YF996" s="119"/>
      <c r="YG996" s="119"/>
      <c r="YH996" s="119"/>
      <c r="YI996" s="119"/>
      <c r="YJ996" s="119"/>
      <c r="YK996" s="119"/>
      <c r="YL996" s="119"/>
      <c r="YM996" s="119"/>
      <c r="YN996" s="119"/>
      <c r="YO996" s="119"/>
      <c r="YP996" s="119"/>
      <c r="YQ996" s="119"/>
      <c r="YR996" s="119"/>
      <c r="YS996" s="119"/>
      <c r="YT996" s="119"/>
      <c r="YU996" s="119"/>
      <c r="YV996" s="119"/>
      <c r="YW996" s="119"/>
      <c r="YX996" s="119"/>
      <c r="YY996" s="119"/>
      <c r="YZ996" s="119"/>
      <c r="ZA996" s="119"/>
      <c r="ZB996" s="119"/>
      <c r="ZC996" s="119"/>
      <c r="ZD996" s="119"/>
      <c r="ZE996" s="119"/>
      <c r="ZF996" s="119"/>
      <c r="ZG996" s="119"/>
      <c r="ZH996" s="119"/>
      <c r="ZI996" s="119"/>
      <c r="ZJ996" s="119"/>
      <c r="ZK996" s="119"/>
      <c r="ZL996" s="119"/>
      <c r="ZM996" s="119"/>
      <c r="ZN996" s="119"/>
      <c r="ZO996" s="119"/>
      <c r="ZP996" s="119"/>
      <c r="ZQ996" s="119"/>
      <c r="ZR996" s="119"/>
      <c r="ZS996" s="119"/>
      <c r="ZT996" s="119"/>
      <c r="ZU996" s="119"/>
      <c r="ZV996" s="119"/>
      <c r="ZW996" s="119"/>
      <c r="ZX996" s="119"/>
      <c r="ZY996" s="119"/>
      <c r="ZZ996" s="119"/>
      <c r="AAA996" s="119"/>
      <c r="AAB996" s="119"/>
      <c r="AAC996" s="119"/>
      <c r="AAD996" s="119"/>
      <c r="AAE996" s="119"/>
      <c r="AAF996" s="119"/>
      <c r="AAG996" s="119"/>
      <c r="AAH996" s="119"/>
      <c r="AAI996" s="119"/>
      <c r="AAJ996" s="119"/>
      <c r="AAK996" s="119"/>
      <c r="AAL996" s="119"/>
      <c r="AAM996" s="119"/>
      <c r="AAN996" s="119"/>
      <c r="AAO996" s="119"/>
      <c r="AAP996" s="119"/>
      <c r="AAQ996" s="119"/>
      <c r="AAR996" s="119"/>
      <c r="AAS996" s="119"/>
      <c r="AAT996" s="119"/>
      <c r="AAU996" s="119"/>
      <c r="AAV996" s="119"/>
      <c r="AAW996" s="119"/>
      <c r="AAX996" s="119"/>
      <c r="AAY996" s="119"/>
      <c r="AAZ996" s="119"/>
      <c r="ABA996" s="119"/>
      <c r="ABB996" s="119"/>
      <c r="ABC996" s="119"/>
      <c r="ABD996" s="119"/>
      <c r="ABE996" s="119"/>
      <c r="ABF996" s="119"/>
      <c r="ABG996" s="119"/>
      <c r="ABH996" s="119"/>
      <c r="ABI996" s="119"/>
      <c r="ABJ996" s="119"/>
      <c r="ABK996" s="119"/>
      <c r="ABL996" s="119"/>
      <c r="ABM996" s="119"/>
      <c r="ABN996" s="119"/>
      <c r="ABO996" s="119"/>
      <c r="ABP996" s="119"/>
      <c r="ABQ996" s="119"/>
      <c r="ABR996" s="119"/>
      <c r="ABS996" s="119"/>
      <c r="ABT996" s="119"/>
      <c r="ABU996" s="119"/>
      <c r="ABV996" s="119"/>
      <c r="ABW996" s="119"/>
      <c r="ABX996" s="119"/>
      <c r="ABY996" s="119"/>
      <c r="ABZ996" s="119"/>
      <c r="ACA996" s="119"/>
      <c r="ACB996" s="119"/>
      <c r="ACC996" s="119"/>
      <c r="ACD996" s="119"/>
      <c r="ACE996" s="119"/>
      <c r="ACF996" s="119"/>
      <c r="ACG996" s="119"/>
      <c r="ACH996" s="119"/>
      <c r="ACI996" s="119"/>
      <c r="ACJ996" s="119"/>
      <c r="ACK996" s="119"/>
      <c r="ACL996" s="119"/>
      <c r="ACM996" s="119"/>
      <c r="ACN996" s="119"/>
      <c r="ACO996" s="119"/>
      <c r="ACP996" s="119"/>
      <c r="ACQ996" s="119"/>
      <c r="ACR996" s="119"/>
      <c r="ACS996" s="119"/>
      <c r="ACT996" s="119"/>
      <c r="ACU996" s="119"/>
      <c r="ACV996" s="119"/>
      <c r="ACW996" s="119"/>
      <c r="ACX996" s="119"/>
      <c r="ACY996" s="119"/>
      <c r="ACZ996" s="119"/>
      <c r="ADA996" s="119"/>
      <c r="ADB996" s="119"/>
      <c r="ADC996" s="119"/>
      <c r="ADD996" s="119"/>
      <c r="ADE996" s="119"/>
      <c r="ADF996" s="119"/>
      <c r="ADG996" s="119"/>
      <c r="ADH996" s="119"/>
      <c r="ADI996" s="119"/>
      <c r="ADJ996" s="119"/>
      <c r="ADK996" s="119"/>
      <c r="ADL996" s="119"/>
      <c r="ADM996" s="119"/>
      <c r="ADN996" s="119"/>
      <c r="ADO996" s="119"/>
      <c r="ADP996" s="119"/>
      <c r="ADQ996" s="119"/>
      <c r="ADR996" s="119"/>
      <c r="ADS996" s="119"/>
      <c r="ADT996" s="119"/>
      <c r="ADU996" s="119"/>
      <c r="ADV996" s="119"/>
      <c r="ADW996" s="119"/>
      <c r="ADX996" s="119"/>
      <c r="ADY996" s="119"/>
      <c r="ADZ996" s="119"/>
      <c r="AEA996" s="119"/>
      <c r="AEB996" s="119"/>
      <c r="AEC996" s="119"/>
      <c r="AED996" s="119"/>
      <c r="AEE996" s="119"/>
      <c r="AEF996" s="119"/>
      <c r="AEG996" s="119"/>
      <c r="AEH996" s="119"/>
      <c r="AEI996" s="119"/>
      <c r="AEJ996" s="119"/>
      <c r="AEK996" s="119"/>
      <c r="AEL996" s="119"/>
      <c r="AEM996" s="119"/>
      <c r="AEN996" s="119"/>
      <c r="AEO996" s="119"/>
      <c r="AEP996" s="119"/>
      <c r="AEQ996" s="119"/>
      <c r="AER996" s="119"/>
      <c r="AES996" s="119"/>
      <c r="AET996" s="119"/>
      <c r="AEU996" s="119"/>
      <c r="AEV996" s="119"/>
      <c r="AEW996" s="119"/>
      <c r="AEX996" s="119"/>
      <c r="AEY996" s="119"/>
      <c r="AEZ996" s="119"/>
      <c r="AFA996" s="119"/>
      <c r="AFB996" s="119"/>
      <c r="AFC996" s="119"/>
      <c r="AFD996" s="119"/>
      <c r="AFE996" s="119"/>
      <c r="AFF996" s="119"/>
      <c r="AFG996" s="119"/>
      <c r="AFH996" s="119"/>
      <c r="AFI996" s="119"/>
      <c r="AFJ996" s="119"/>
      <c r="AFK996" s="119"/>
      <c r="AFL996" s="119"/>
      <c r="AFM996" s="119"/>
      <c r="AFN996" s="119"/>
      <c r="AFO996" s="119"/>
      <c r="AFP996" s="119"/>
      <c r="AFQ996" s="119"/>
      <c r="AFR996" s="119"/>
      <c r="AFS996" s="119"/>
      <c r="AFT996" s="119"/>
      <c r="AFU996" s="119"/>
      <c r="AFV996" s="119"/>
      <c r="AFW996" s="119"/>
      <c r="AFX996" s="119"/>
      <c r="AFY996" s="119"/>
      <c r="AFZ996" s="119"/>
      <c r="AGA996" s="119"/>
      <c r="AGB996" s="119"/>
      <c r="AGC996" s="119"/>
      <c r="AGD996" s="119"/>
      <c r="AGE996" s="119"/>
      <c r="AGF996" s="119"/>
      <c r="AGG996" s="119"/>
      <c r="AGH996" s="119"/>
      <c r="AGI996" s="119"/>
      <c r="AGJ996" s="119"/>
      <c r="AGK996" s="119"/>
      <c r="AGL996" s="119"/>
      <c r="AGM996" s="119"/>
      <c r="AGN996" s="119"/>
      <c r="AGO996" s="119"/>
      <c r="AGP996" s="119"/>
      <c r="AGQ996" s="119"/>
      <c r="AGR996" s="119"/>
      <c r="AGS996" s="119"/>
      <c r="AGT996" s="119"/>
      <c r="AGU996" s="119"/>
      <c r="AGV996" s="119"/>
      <c r="AGW996" s="119"/>
      <c r="AGX996" s="119"/>
      <c r="AGY996" s="119"/>
      <c r="AGZ996" s="119"/>
      <c r="AHA996" s="119"/>
      <c r="AHB996" s="119"/>
      <c r="AHC996" s="119"/>
      <c r="AHD996" s="119"/>
      <c r="AHE996" s="119"/>
      <c r="AHF996" s="119"/>
      <c r="AHG996" s="119"/>
      <c r="AHH996" s="119"/>
      <c r="AHI996" s="119"/>
      <c r="AHJ996" s="119"/>
      <c r="AHK996" s="119"/>
      <c r="AHL996" s="119"/>
      <c r="AHM996" s="119"/>
      <c r="AHN996" s="119"/>
      <c r="AHO996" s="119"/>
      <c r="AHP996" s="119"/>
      <c r="AHQ996" s="119"/>
      <c r="AHR996" s="119"/>
      <c r="AHS996" s="119"/>
      <c r="AHT996" s="119"/>
      <c r="AHU996" s="119"/>
      <c r="AHV996" s="119"/>
      <c r="AHW996" s="119"/>
      <c r="AHX996" s="119"/>
      <c r="AHY996" s="119"/>
      <c r="AHZ996" s="119"/>
      <c r="AIA996" s="119"/>
      <c r="AIB996" s="119"/>
      <c r="AIC996" s="119"/>
      <c r="AID996" s="119"/>
      <c r="AIE996" s="119"/>
      <c r="AIF996" s="119"/>
      <c r="AIG996" s="119"/>
      <c r="AIH996" s="119"/>
      <c r="AII996" s="119"/>
      <c r="AIJ996" s="119"/>
      <c r="AIK996" s="119"/>
      <c r="AIL996" s="119"/>
      <c r="AIM996" s="119"/>
      <c r="AIN996" s="119"/>
      <c r="AIO996" s="119"/>
      <c r="AIP996" s="119"/>
      <c r="AIQ996" s="119"/>
      <c r="AIR996" s="119"/>
      <c r="AIS996" s="119"/>
      <c r="AIT996" s="119"/>
      <c r="AIU996" s="119"/>
      <c r="AIV996" s="119"/>
      <c r="AIW996" s="119"/>
      <c r="AIX996" s="119"/>
      <c r="AIY996" s="119"/>
      <c r="AIZ996" s="119"/>
      <c r="AJA996" s="119"/>
      <c r="AJB996" s="119"/>
      <c r="AJC996" s="119"/>
      <c r="AJD996" s="119"/>
      <c r="AJE996" s="119"/>
      <c r="AJF996" s="119"/>
      <c r="AJG996" s="119"/>
      <c r="AJH996" s="119"/>
      <c r="AJI996" s="119"/>
      <c r="AJJ996" s="119"/>
      <c r="AJK996" s="119"/>
      <c r="AJL996" s="119"/>
      <c r="AJM996" s="119"/>
      <c r="AJN996" s="119"/>
      <c r="AJO996" s="119"/>
      <c r="AJP996" s="119"/>
      <c r="AJQ996" s="119"/>
      <c r="AJR996" s="119"/>
      <c r="AJS996" s="119"/>
      <c r="AJT996" s="119"/>
      <c r="AJU996" s="119"/>
      <c r="AJV996" s="119"/>
      <c r="AJW996" s="119"/>
      <c r="AJX996" s="119"/>
      <c r="AJY996" s="119"/>
      <c r="AJZ996" s="119"/>
      <c r="AKA996" s="119"/>
      <c r="AKB996" s="119"/>
      <c r="AKC996" s="119"/>
      <c r="AKD996" s="119"/>
      <c r="AKE996" s="119"/>
      <c r="AKF996" s="119"/>
      <c r="AKG996" s="119"/>
      <c r="AKH996" s="119"/>
      <c r="AKI996" s="119"/>
      <c r="AKJ996" s="119"/>
      <c r="AKK996" s="119"/>
      <c r="AKL996" s="119"/>
      <c r="AKM996" s="119"/>
      <c r="AKN996" s="119"/>
      <c r="AKO996" s="119"/>
      <c r="AKP996" s="119"/>
      <c r="AKQ996" s="119"/>
      <c r="AKR996" s="119"/>
      <c r="AKS996" s="119"/>
      <c r="AKT996" s="119"/>
      <c r="AKU996" s="119"/>
      <c r="AKV996" s="119"/>
      <c r="AKW996" s="119"/>
      <c r="AKX996" s="119"/>
      <c r="AKY996" s="119"/>
      <c r="AKZ996" s="119"/>
      <c r="ALA996" s="119"/>
      <c r="ALB996" s="119"/>
      <c r="ALC996" s="119"/>
      <c r="ALD996" s="119"/>
      <c r="ALE996" s="119"/>
      <c r="ALF996" s="119"/>
      <c r="ALG996" s="119"/>
      <c r="ALH996" s="119"/>
      <c r="ALI996" s="119"/>
      <c r="ALJ996" s="119"/>
      <c r="ALK996" s="119"/>
      <c r="ALL996" s="119"/>
      <c r="ALM996" s="119"/>
      <c r="ALN996" s="119"/>
      <c r="ALO996" s="119"/>
      <c r="ALP996" s="119"/>
      <c r="ALQ996" s="119"/>
      <c r="ALR996" s="119"/>
      <c r="ALS996" s="119"/>
      <c r="ALT996" s="119"/>
      <c r="ALU996" s="119"/>
      <c r="ALV996" s="119"/>
      <c r="ALW996" s="119"/>
      <c r="ALX996" s="119"/>
      <c r="ALY996" s="119"/>
      <c r="ALZ996" s="119"/>
      <c r="AMA996" s="119"/>
      <c r="AMB996" s="119"/>
      <c r="AMC996" s="119"/>
      <c r="AMD996" s="119"/>
      <c r="AME996" s="119"/>
      <c r="AMF996" s="119"/>
      <c r="AMG996" s="119"/>
    </row>
    <row r="997" customFormat="false" ht="15" hidden="false" customHeight="false" outlineLevel="0" collapsed="false">
      <c r="A997" s="118"/>
      <c r="B997" s="118"/>
      <c r="C997" s="48" t="n">
        <f aca="false">IF(F997=F996,C996,IF(F997=(F996+10),C996,(C996+10)))</f>
        <v>1780</v>
      </c>
      <c r="D997" s="38" t="s">
        <v>384</v>
      </c>
      <c r="E997" s="50" t="n">
        <f aca="false">IF(C996=C997,IF(AND(I997&lt;&gt;"M",I997&lt;&gt;"m-up"),E996+10,E996),10)</f>
        <v>40</v>
      </c>
      <c r="F997" s="39" t="n">
        <f aca="false">O997+(N997*60)+(M997*3600)</f>
        <v>67479</v>
      </c>
      <c r="G997" s="39" t="str">
        <f aca="false">CONCATENATE(J997,K997,L997)</f>
        <v>20171129</v>
      </c>
      <c r="I997" s="39" t="s">
        <v>0</v>
      </c>
      <c r="J997" s="39" t="n">
        <v>2017</v>
      </c>
      <c r="K997" s="39" t="n">
        <v>11</v>
      </c>
      <c r="L997" s="39" t="n">
        <v>29</v>
      </c>
      <c r="M997" s="39" t="n">
        <v>18</v>
      </c>
      <c r="N997" s="39" t="n">
        <v>44</v>
      </c>
      <c r="O997" s="39" t="n">
        <v>39</v>
      </c>
      <c r="P997" s="39" t="n">
        <v>426</v>
      </c>
      <c r="Q997" s="39" t="n">
        <v>3</v>
      </c>
      <c r="R997" s="39" t="s">
        <v>29</v>
      </c>
      <c r="S997" s="39" t="s">
        <v>3</v>
      </c>
      <c r="U997" s="98" t="s">
        <v>306</v>
      </c>
      <c r="V997" s="40" t="s">
        <v>385</v>
      </c>
      <c r="W997" s="40" t="s">
        <v>386</v>
      </c>
      <c r="X997" s="40" t="s">
        <v>387</v>
      </c>
      <c r="Y997" s="40" t="n">
        <v>27</v>
      </c>
      <c r="WH997" s="119"/>
      <c r="WI997" s="119"/>
      <c r="WJ997" s="119"/>
      <c r="WK997" s="119"/>
      <c r="WL997" s="119"/>
      <c r="WM997" s="119"/>
      <c r="WN997" s="119"/>
      <c r="WO997" s="119"/>
      <c r="WP997" s="119"/>
      <c r="WQ997" s="119"/>
      <c r="WR997" s="119"/>
      <c r="WS997" s="119"/>
      <c r="WT997" s="119"/>
      <c r="WU997" s="119"/>
      <c r="WV997" s="119"/>
      <c r="WW997" s="119"/>
      <c r="WX997" s="119"/>
      <c r="WY997" s="119"/>
      <c r="WZ997" s="119"/>
      <c r="XA997" s="119"/>
      <c r="XB997" s="119"/>
      <c r="XC997" s="119"/>
      <c r="XD997" s="119"/>
      <c r="XE997" s="119"/>
      <c r="XF997" s="119"/>
      <c r="XG997" s="119"/>
      <c r="XH997" s="119"/>
      <c r="XI997" s="119"/>
      <c r="XJ997" s="119"/>
      <c r="XK997" s="119"/>
      <c r="XL997" s="119"/>
      <c r="XM997" s="119"/>
      <c r="XN997" s="119"/>
      <c r="XO997" s="119"/>
      <c r="XP997" s="119"/>
      <c r="XQ997" s="119"/>
      <c r="XR997" s="119"/>
      <c r="XS997" s="119"/>
      <c r="XT997" s="119"/>
      <c r="XU997" s="119"/>
      <c r="XV997" s="119"/>
      <c r="XW997" s="119"/>
      <c r="XX997" s="119"/>
      <c r="XY997" s="119"/>
      <c r="XZ997" s="119"/>
      <c r="YA997" s="119"/>
      <c r="YB997" s="119"/>
      <c r="YC997" s="119"/>
      <c r="YD997" s="119"/>
      <c r="YE997" s="119"/>
      <c r="YF997" s="119"/>
      <c r="YG997" s="119"/>
      <c r="YH997" s="119"/>
      <c r="YI997" s="119"/>
      <c r="YJ997" s="119"/>
      <c r="YK997" s="119"/>
      <c r="YL997" s="119"/>
      <c r="YM997" s="119"/>
      <c r="YN997" s="119"/>
      <c r="YO997" s="119"/>
      <c r="YP997" s="119"/>
      <c r="YQ997" s="119"/>
      <c r="YR997" s="119"/>
      <c r="YS997" s="119"/>
      <c r="YT997" s="119"/>
      <c r="YU997" s="119"/>
      <c r="YV997" s="119"/>
      <c r="YW997" s="119"/>
      <c r="YX997" s="119"/>
      <c r="YY997" s="119"/>
      <c r="YZ997" s="119"/>
      <c r="ZA997" s="119"/>
      <c r="ZB997" s="119"/>
      <c r="ZC997" s="119"/>
      <c r="ZD997" s="119"/>
      <c r="ZE997" s="119"/>
      <c r="ZF997" s="119"/>
      <c r="ZG997" s="119"/>
      <c r="ZH997" s="119"/>
      <c r="ZI997" s="119"/>
      <c r="ZJ997" s="119"/>
      <c r="ZK997" s="119"/>
      <c r="ZL997" s="119"/>
      <c r="ZM997" s="119"/>
      <c r="ZN997" s="119"/>
      <c r="ZO997" s="119"/>
      <c r="ZP997" s="119"/>
      <c r="ZQ997" s="119"/>
      <c r="ZR997" s="119"/>
      <c r="ZS997" s="119"/>
      <c r="ZT997" s="119"/>
      <c r="ZU997" s="119"/>
      <c r="ZV997" s="119"/>
      <c r="ZW997" s="119"/>
      <c r="ZX997" s="119"/>
      <c r="ZY997" s="119"/>
      <c r="ZZ997" s="119"/>
      <c r="AAA997" s="119"/>
      <c r="AAB997" s="119"/>
      <c r="AAC997" s="119"/>
      <c r="AAD997" s="119"/>
      <c r="AAE997" s="119"/>
      <c r="AAF997" s="119"/>
      <c r="AAG997" s="119"/>
      <c r="AAH997" s="119"/>
      <c r="AAI997" s="119"/>
      <c r="AAJ997" s="119"/>
      <c r="AAK997" s="119"/>
      <c r="AAL997" s="119"/>
      <c r="AAM997" s="119"/>
      <c r="AAN997" s="119"/>
      <c r="AAO997" s="119"/>
      <c r="AAP997" s="119"/>
      <c r="AAQ997" s="119"/>
      <c r="AAR997" s="119"/>
      <c r="AAS997" s="119"/>
      <c r="AAT997" s="119"/>
      <c r="AAU997" s="119"/>
      <c r="AAV997" s="119"/>
      <c r="AAW997" s="119"/>
      <c r="AAX997" s="119"/>
      <c r="AAY997" s="119"/>
      <c r="AAZ997" s="119"/>
      <c r="ABA997" s="119"/>
      <c r="ABB997" s="119"/>
      <c r="ABC997" s="119"/>
      <c r="ABD997" s="119"/>
      <c r="ABE997" s="119"/>
      <c r="ABF997" s="119"/>
      <c r="ABG997" s="119"/>
      <c r="ABH997" s="119"/>
      <c r="ABI997" s="119"/>
      <c r="ABJ997" s="119"/>
      <c r="ABK997" s="119"/>
      <c r="ABL997" s="119"/>
      <c r="ABM997" s="119"/>
      <c r="ABN997" s="119"/>
      <c r="ABO997" s="119"/>
      <c r="ABP997" s="119"/>
      <c r="ABQ997" s="119"/>
      <c r="ABR997" s="119"/>
      <c r="ABS997" s="119"/>
      <c r="ABT997" s="119"/>
      <c r="ABU997" s="119"/>
      <c r="ABV997" s="119"/>
      <c r="ABW997" s="119"/>
      <c r="ABX997" s="119"/>
      <c r="ABY997" s="119"/>
      <c r="ABZ997" s="119"/>
      <c r="ACA997" s="119"/>
      <c r="ACB997" s="119"/>
      <c r="ACC997" s="119"/>
      <c r="ACD997" s="119"/>
      <c r="ACE997" s="119"/>
      <c r="ACF997" s="119"/>
      <c r="ACG997" s="119"/>
      <c r="ACH997" s="119"/>
      <c r="ACI997" s="119"/>
      <c r="ACJ997" s="119"/>
      <c r="ACK997" s="119"/>
      <c r="ACL997" s="119"/>
      <c r="ACM997" s="119"/>
      <c r="ACN997" s="119"/>
      <c r="ACO997" s="119"/>
      <c r="ACP997" s="119"/>
      <c r="ACQ997" s="119"/>
      <c r="ACR997" s="119"/>
      <c r="ACS997" s="119"/>
      <c r="ACT997" s="119"/>
      <c r="ACU997" s="119"/>
      <c r="ACV997" s="119"/>
      <c r="ACW997" s="119"/>
      <c r="ACX997" s="119"/>
      <c r="ACY997" s="119"/>
      <c r="ACZ997" s="119"/>
      <c r="ADA997" s="119"/>
      <c r="ADB997" s="119"/>
      <c r="ADC997" s="119"/>
      <c r="ADD997" s="119"/>
      <c r="ADE997" s="119"/>
      <c r="ADF997" s="119"/>
      <c r="ADG997" s="119"/>
      <c r="ADH997" s="119"/>
      <c r="ADI997" s="119"/>
      <c r="ADJ997" s="119"/>
      <c r="ADK997" s="119"/>
      <c r="ADL997" s="119"/>
      <c r="ADM997" s="119"/>
      <c r="ADN997" s="119"/>
      <c r="ADO997" s="119"/>
      <c r="ADP997" s="119"/>
      <c r="ADQ997" s="119"/>
      <c r="ADR997" s="119"/>
      <c r="ADS997" s="119"/>
      <c r="ADT997" s="119"/>
      <c r="ADU997" s="119"/>
      <c r="ADV997" s="119"/>
      <c r="ADW997" s="119"/>
      <c r="ADX997" s="119"/>
      <c r="ADY997" s="119"/>
      <c r="ADZ997" s="119"/>
      <c r="AEA997" s="119"/>
      <c r="AEB997" s="119"/>
      <c r="AEC997" s="119"/>
      <c r="AED997" s="119"/>
      <c r="AEE997" s="119"/>
      <c r="AEF997" s="119"/>
      <c r="AEG997" s="119"/>
      <c r="AEH997" s="119"/>
      <c r="AEI997" s="119"/>
      <c r="AEJ997" s="119"/>
      <c r="AEK997" s="119"/>
      <c r="AEL997" s="119"/>
      <c r="AEM997" s="119"/>
      <c r="AEN997" s="119"/>
      <c r="AEO997" s="119"/>
      <c r="AEP997" s="119"/>
      <c r="AEQ997" s="119"/>
      <c r="AER997" s="119"/>
      <c r="AES997" s="119"/>
      <c r="AET997" s="119"/>
      <c r="AEU997" s="119"/>
      <c r="AEV997" s="119"/>
      <c r="AEW997" s="119"/>
      <c r="AEX997" s="119"/>
      <c r="AEY997" s="119"/>
      <c r="AEZ997" s="119"/>
      <c r="AFA997" s="119"/>
      <c r="AFB997" s="119"/>
      <c r="AFC997" s="119"/>
      <c r="AFD997" s="119"/>
      <c r="AFE997" s="119"/>
      <c r="AFF997" s="119"/>
      <c r="AFG997" s="119"/>
      <c r="AFH997" s="119"/>
      <c r="AFI997" s="119"/>
      <c r="AFJ997" s="119"/>
      <c r="AFK997" s="119"/>
      <c r="AFL997" s="119"/>
      <c r="AFM997" s="119"/>
      <c r="AFN997" s="119"/>
      <c r="AFO997" s="119"/>
      <c r="AFP997" s="119"/>
      <c r="AFQ997" s="119"/>
      <c r="AFR997" s="119"/>
      <c r="AFS997" s="119"/>
      <c r="AFT997" s="119"/>
      <c r="AFU997" s="119"/>
      <c r="AFV997" s="119"/>
      <c r="AFW997" s="119"/>
      <c r="AFX997" s="119"/>
      <c r="AFY997" s="119"/>
      <c r="AFZ997" s="119"/>
      <c r="AGA997" s="119"/>
      <c r="AGB997" s="119"/>
      <c r="AGC997" s="119"/>
      <c r="AGD997" s="119"/>
      <c r="AGE997" s="119"/>
      <c r="AGF997" s="119"/>
      <c r="AGG997" s="119"/>
      <c r="AGH997" s="119"/>
      <c r="AGI997" s="119"/>
      <c r="AGJ997" s="119"/>
      <c r="AGK997" s="119"/>
      <c r="AGL997" s="119"/>
      <c r="AGM997" s="119"/>
      <c r="AGN997" s="119"/>
      <c r="AGO997" s="119"/>
      <c r="AGP997" s="119"/>
      <c r="AGQ997" s="119"/>
      <c r="AGR997" s="119"/>
      <c r="AGS997" s="119"/>
      <c r="AGT997" s="119"/>
      <c r="AGU997" s="119"/>
      <c r="AGV997" s="119"/>
      <c r="AGW997" s="119"/>
      <c r="AGX997" s="119"/>
      <c r="AGY997" s="119"/>
      <c r="AGZ997" s="119"/>
      <c r="AHA997" s="119"/>
      <c r="AHB997" s="119"/>
      <c r="AHC997" s="119"/>
      <c r="AHD997" s="119"/>
      <c r="AHE997" s="119"/>
      <c r="AHF997" s="119"/>
      <c r="AHG997" s="119"/>
      <c r="AHH997" s="119"/>
      <c r="AHI997" s="119"/>
      <c r="AHJ997" s="119"/>
      <c r="AHK997" s="119"/>
      <c r="AHL997" s="119"/>
      <c r="AHM997" s="119"/>
      <c r="AHN997" s="119"/>
      <c r="AHO997" s="119"/>
      <c r="AHP997" s="119"/>
      <c r="AHQ997" s="119"/>
      <c r="AHR997" s="119"/>
      <c r="AHS997" s="119"/>
      <c r="AHT997" s="119"/>
      <c r="AHU997" s="119"/>
      <c r="AHV997" s="119"/>
      <c r="AHW997" s="119"/>
      <c r="AHX997" s="119"/>
      <c r="AHY997" s="119"/>
      <c r="AHZ997" s="119"/>
      <c r="AIA997" s="119"/>
      <c r="AIB997" s="119"/>
      <c r="AIC997" s="119"/>
      <c r="AID997" s="119"/>
      <c r="AIE997" s="119"/>
      <c r="AIF997" s="119"/>
      <c r="AIG997" s="119"/>
      <c r="AIH997" s="119"/>
      <c r="AII997" s="119"/>
      <c r="AIJ997" s="119"/>
      <c r="AIK997" s="119"/>
      <c r="AIL997" s="119"/>
      <c r="AIM997" s="119"/>
      <c r="AIN997" s="119"/>
      <c r="AIO997" s="119"/>
      <c r="AIP997" s="119"/>
      <c r="AIQ997" s="119"/>
      <c r="AIR997" s="119"/>
      <c r="AIS997" s="119"/>
      <c r="AIT997" s="119"/>
      <c r="AIU997" s="119"/>
      <c r="AIV997" s="119"/>
      <c r="AIW997" s="119"/>
      <c r="AIX997" s="119"/>
      <c r="AIY997" s="119"/>
      <c r="AIZ997" s="119"/>
      <c r="AJA997" s="119"/>
      <c r="AJB997" s="119"/>
      <c r="AJC997" s="119"/>
      <c r="AJD997" s="119"/>
      <c r="AJE997" s="119"/>
      <c r="AJF997" s="119"/>
      <c r="AJG997" s="119"/>
      <c r="AJH997" s="119"/>
      <c r="AJI997" s="119"/>
      <c r="AJJ997" s="119"/>
      <c r="AJK997" s="119"/>
      <c r="AJL997" s="119"/>
      <c r="AJM997" s="119"/>
      <c r="AJN997" s="119"/>
      <c r="AJO997" s="119"/>
      <c r="AJP997" s="119"/>
      <c r="AJQ997" s="119"/>
      <c r="AJR997" s="119"/>
      <c r="AJS997" s="119"/>
      <c r="AJT997" s="119"/>
      <c r="AJU997" s="119"/>
      <c r="AJV997" s="119"/>
      <c r="AJW997" s="119"/>
      <c r="AJX997" s="119"/>
      <c r="AJY997" s="119"/>
      <c r="AJZ997" s="119"/>
      <c r="AKA997" s="119"/>
      <c r="AKB997" s="119"/>
      <c r="AKC997" s="119"/>
      <c r="AKD997" s="119"/>
      <c r="AKE997" s="119"/>
      <c r="AKF997" s="119"/>
      <c r="AKG997" s="119"/>
      <c r="AKH997" s="119"/>
      <c r="AKI997" s="119"/>
      <c r="AKJ997" s="119"/>
      <c r="AKK997" s="119"/>
      <c r="AKL997" s="119"/>
      <c r="AKM997" s="119"/>
      <c r="AKN997" s="119"/>
      <c r="AKO997" s="119"/>
      <c r="AKP997" s="119"/>
      <c r="AKQ997" s="119"/>
      <c r="AKR997" s="119"/>
      <c r="AKS997" s="119"/>
      <c r="AKT997" s="119"/>
      <c r="AKU997" s="119"/>
      <c r="AKV997" s="119"/>
      <c r="AKW997" s="119"/>
      <c r="AKX997" s="119"/>
      <c r="AKY997" s="119"/>
      <c r="AKZ997" s="119"/>
      <c r="ALA997" s="119"/>
      <c r="ALB997" s="119"/>
      <c r="ALC997" s="119"/>
      <c r="ALD997" s="119"/>
      <c r="ALE997" s="119"/>
      <c r="ALF997" s="119"/>
      <c r="ALG997" s="119"/>
      <c r="ALH997" s="119"/>
      <c r="ALI997" s="119"/>
      <c r="ALJ997" s="119"/>
      <c r="ALK997" s="119"/>
      <c r="ALL997" s="119"/>
      <c r="ALM997" s="119"/>
      <c r="ALN997" s="119"/>
      <c r="ALO997" s="119"/>
      <c r="ALP997" s="119"/>
      <c r="ALQ997" s="119"/>
      <c r="ALR997" s="119"/>
      <c r="ALS997" s="119"/>
      <c r="ALT997" s="119"/>
      <c r="ALU997" s="119"/>
      <c r="ALV997" s="119"/>
      <c r="ALW997" s="119"/>
      <c r="ALX997" s="119"/>
      <c r="ALY997" s="119"/>
      <c r="ALZ997" s="119"/>
      <c r="AMA997" s="119"/>
      <c r="AMB997" s="119"/>
      <c r="AMC997" s="119"/>
      <c r="AMD997" s="119"/>
      <c r="AME997" s="119"/>
      <c r="AMF997" s="119"/>
      <c r="AMG997" s="119"/>
    </row>
    <row r="998" customFormat="false" ht="15" hidden="false" customHeight="false" outlineLevel="0" collapsed="false">
      <c r="A998" s="118"/>
      <c r="B998" s="118"/>
      <c r="C998" s="48" t="n">
        <f aca="false">IF(F998=F997,C997,IF(F998=(F997+10),C997,(C997+10)))</f>
        <v>1780</v>
      </c>
      <c r="D998" s="38" t="s">
        <v>384</v>
      </c>
      <c r="E998" s="50" t="n">
        <f aca="false">IF(C997=C998,IF(AND(I998&lt;&gt;"M",I998&lt;&gt;"m-up"),E997+10,E997),10)</f>
        <v>40</v>
      </c>
      <c r="F998" s="39" t="n">
        <f aca="false">O998+(N998*60)+(M998*3600)</f>
        <v>67479</v>
      </c>
      <c r="G998" s="39" t="str">
        <f aca="false">CONCATENATE(J998,K998,L998)</f>
        <v>20171129</v>
      </c>
      <c r="H998" s="39" t="n">
        <v>0</v>
      </c>
      <c r="I998" s="39" t="s">
        <v>21</v>
      </c>
      <c r="J998" s="39" t="n">
        <v>2017</v>
      </c>
      <c r="K998" s="39" t="n">
        <v>11</v>
      </c>
      <c r="L998" s="39" t="n">
        <v>29</v>
      </c>
      <c r="M998" s="39" t="n">
        <v>18</v>
      </c>
      <c r="N998" s="39" t="n">
        <v>44</v>
      </c>
      <c r="O998" s="39" t="n">
        <v>39</v>
      </c>
      <c r="P998" s="39" t="n">
        <v>594</v>
      </c>
      <c r="Q998" s="39" t="n">
        <v>1</v>
      </c>
      <c r="R998" s="39" t="s">
        <v>1</v>
      </c>
      <c r="S998" s="39" t="s">
        <v>2</v>
      </c>
      <c r="WH998" s="119"/>
      <c r="WI998" s="119"/>
      <c r="WJ998" s="119"/>
      <c r="WK998" s="119"/>
      <c r="WL998" s="119"/>
      <c r="WM998" s="119"/>
      <c r="WN998" s="119"/>
      <c r="WO998" s="119"/>
      <c r="WP998" s="119"/>
      <c r="WQ998" s="119"/>
      <c r="WR998" s="119"/>
      <c r="WS998" s="119"/>
      <c r="WT998" s="119"/>
      <c r="WU998" s="119"/>
      <c r="WV998" s="119"/>
      <c r="WW998" s="119"/>
      <c r="WX998" s="119"/>
      <c r="WY998" s="119"/>
      <c r="WZ998" s="119"/>
      <c r="XA998" s="119"/>
      <c r="XB998" s="119"/>
      <c r="XC998" s="119"/>
      <c r="XD998" s="119"/>
      <c r="XE998" s="119"/>
      <c r="XF998" s="119"/>
      <c r="XG998" s="119"/>
      <c r="XH998" s="119"/>
      <c r="XI998" s="119"/>
      <c r="XJ998" s="119"/>
      <c r="XK998" s="119"/>
      <c r="XL998" s="119"/>
      <c r="XM998" s="119"/>
      <c r="XN998" s="119"/>
      <c r="XO998" s="119"/>
      <c r="XP998" s="119"/>
      <c r="XQ998" s="119"/>
      <c r="XR998" s="119"/>
      <c r="XS998" s="119"/>
      <c r="XT998" s="119"/>
      <c r="XU998" s="119"/>
      <c r="XV998" s="119"/>
      <c r="XW998" s="119"/>
      <c r="XX998" s="119"/>
      <c r="XY998" s="119"/>
      <c r="XZ998" s="119"/>
      <c r="YA998" s="119"/>
      <c r="YB998" s="119"/>
      <c r="YC998" s="119"/>
      <c r="YD998" s="119"/>
      <c r="YE998" s="119"/>
      <c r="YF998" s="119"/>
      <c r="YG998" s="119"/>
      <c r="YH998" s="119"/>
      <c r="YI998" s="119"/>
      <c r="YJ998" s="119"/>
      <c r="YK998" s="119"/>
      <c r="YL998" s="119"/>
      <c r="YM998" s="119"/>
      <c r="YN998" s="119"/>
      <c r="YO998" s="119"/>
      <c r="YP998" s="119"/>
      <c r="YQ998" s="119"/>
      <c r="YR998" s="119"/>
      <c r="YS998" s="119"/>
      <c r="YT998" s="119"/>
      <c r="YU998" s="119"/>
      <c r="YV998" s="119"/>
      <c r="YW998" s="119"/>
      <c r="YX998" s="119"/>
      <c r="YY998" s="119"/>
      <c r="YZ998" s="119"/>
      <c r="ZA998" s="119"/>
      <c r="ZB998" s="119"/>
      <c r="ZC998" s="119"/>
      <c r="ZD998" s="119"/>
      <c r="ZE998" s="119"/>
      <c r="ZF998" s="119"/>
      <c r="ZG998" s="119"/>
      <c r="ZH998" s="119"/>
      <c r="ZI998" s="119"/>
      <c r="ZJ998" s="119"/>
      <c r="ZK998" s="119"/>
      <c r="ZL998" s="119"/>
      <c r="ZM998" s="119"/>
      <c r="ZN998" s="119"/>
      <c r="ZO998" s="119"/>
      <c r="ZP998" s="119"/>
      <c r="ZQ998" s="119"/>
      <c r="ZR998" s="119"/>
      <c r="ZS998" s="119"/>
      <c r="ZT998" s="119"/>
      <c r="ZU998" s="119"/>
      <c r="ZV998" s="119"/>
      <c r="ZW998" s="119"/>
      <c r="ZX998" s="119"/>
      <c r="ZY998" s="119"/>
      <c r="ZZ998" s="119"/>
      <c r="AAA998" s="119"/>
      <c r="AAB998" s="119"/>
      <c r="AAC998" s="119"/>
      <c r="AAD998" s="119"/>
      <c r="AAE998" s="119"/>
      <c r="AAF998" s="119"/>
      <c r="AAG998" s="119"/>
      <c r="AAH998" s="119"/>
      <c r="AAI998" s="119"/>
      <c r="AAJ998" s="119"/>
      <c r="AAK998" s="119"/>
      <c r="AAL998" s="119"/>
      <c r="AAM998" s="119"/>
      <c r="AAN998" s="119"/>
      <c r="AAO998" s="119"/>
      <c r="AAP998" s="119"/>
      <c r="AAQ998" s="119"/>
      <c r="AAR998" s="119"/>
      <c r="AAS998" s="119"/>
      <c r="AAT998" s="119"/>
      <c r="AAU998" s="119"/>
      <c r="AAV998" s="119"/>
      <c r="AAW998" s="119"/>
      <c r="AAX998" s="119"/>
      <c r="AAY998" s="119"/>
      <c r="AAZ998" s="119"/>
      <c r="ABA998" s="119"/>
      <c r="ABB998" s="119"/>
      <c r="ABC998" s="119"/>
      <c r="ABD998" s="119"/>
      <c r="ABE998" s="119"/>
      <c r="ABF998" s="119"/>
      <c r="ABG998" s="119"/>
      <c r="ABH998" s="119"/>
      <c r="ABI998" s="119"/>
      <c r="ABJ998" s="119"/>
      <c r="ABK998" s="119"/>
      <c r="ABL998" s="119"/>
      <c r="ABM998" s="119"/>
      <c r="ABN998" s="119"/>
      <c r="ABO998" s="119"/>
      <c r="ABP998" s="119"/>
      <c r="ABQ998" s="119"/>
      <c r="ABR998" s="119"/>
      <c r="ABS998" s="119"/>
      <c r="ABT998" s="119"/>
      <c r="ABU998" s="119"/>
      <c r="ABV998" s="119"/>
      <c r="ABW998" s="119"/>
      <c r="ABX998" s="119"/>
      <c r="ABY998" s="119"/>
      <c r="ABZ998" s="119"/>
      <c r="ACA998" s="119"/>
      <c r="ACB998" s="119"/>
      <c r="ACC998" s="119"/>
      <c r="ACD998" s="119"/>
      <c r="ACE998" s="119"/>
      <c r="ACF998" s="119"/>
      <c r="ACG998" s="119"/>
      <c r="ACH998" s="119"/>
      <c r="ACI998" s="119"/>
      <c r="ACJ998" s="119"/>
      <c r="ACK998" s="119"/>
      <c r="ACL998" s="119"/>
      <c r="ACM998" s="119"/>
      <c r="ACN998" s="119"/>
      <c r="ACO998" s="119"/>
      <c r="ACP998" s="119"/>
      <c r="ACQ998" s="119"/>
      <c r="ACR998" s="119"/>
      <c r="ACS998" s="119"/>
      <c r="ACT998" s="119"/>
      <c r="ACU998" s="119"/>
      <c r="ACV998" s="119"/>
      <c r="ACW998" s="119"/>
      <c r="ACX998" s="119"/>
      <c r="ACY998" s="119"/>
      <c r="ACZ998" s="119"/>
      <c r="ADA998" s="119"/>
      <c r="ADB998" s="119"/>
      <c r="ADC998" s="119"/>
      <c r="ADD998" s="119"/>
      <c r="ADE998" s="119"/>
      <c r="ADF998" s="119"/>
      <c r="ADG998" s="119"/>
      <c r="ADH998" s="119"/>
      <c r="ADI998" s="119"/>
      <c r="ADJ998" s="119"/>
      <c r="ADK998" s="119"/>
      <c r="ADL998" s="119"/>
      <c r="ADM998" s="119"/>
      <c r="ADN998" s="119"/>
      <c r="ADO998" s="119"/>
      <c r="ADP998" s="119"/>
      <c r="ADQ998" s="119"/>
      <c r="ADR998" s="119"/>
      <c r="ADS998" s="119"/>
      <c r="ADT998" s="119"/>
      <c r="ADU998" s="119"/>
      <c r="ADV998" s="119"/>
      <c r="ADW998" s="119"/>
      <c r="ADX998" s="119"/>
      <c r="ADY998" s="119"/>
      <c r="ADZ998" s="119"/>
      <c r="AEA998" s="119"/>
      <c r="AEB998" s="119"/>
      <c r="AEC998" s="119"/>
      <c r="AED998" s="119"/>
      <c r="AEE998" s="119"/>
      <c r="AEF998" s="119"/>
      <c r="AEG998" s="119"/>
      <c r="AEH998" s="119"/>
      <c r="AEI998" s="119"/>
      <c r="AEJ998" s="119"/>
      <c r="AEK998" s="119"/>
      <c r="AEL998" s="119"/>
      <c r="AEM998" s="119"/>
      <c r="AEN998" s="119"/>
      <c r="AEO998" s="119"/>
      <c r="AEP998" s="119"/>
      <c r="AEQ998" s="119"/>
      <c r="AER998" s="119"/>
      <c r="AES998" s="119"/>
      <c r="AET998" s="119"/>
      <c r="AEU998" s="119"/>
      <c r="AEV998" s="119"/>
      <c r="AEW998" s="119"/>
      <c r="AEX998" s="119"/>
      <c r="AEY998" s="119"/>
      <c r="AEZ998" s="119"/>
      <c r="AFA998" s="119"/>
      <c r="AFB998" s="119"/>
      <c r="AFC998" s="119"/>
      <c r="AFD998" s="119"/>
      <c r="AFE998" s="119"/>
      <c r="AFF998" s="119"/>
      <c r="AFG998" s="119"/>
      <c r="AFH998" s="119"/>
      <c r="AFI998" s="119"/>
      <c r="AFJ998" s="119"/>
      <c r="AFK998" s="119"/>
      <c r="AFL998" s="119"/>
      <c r="AFM998" s="119"/>
      <c r="AFN998" s="119"/>
      <c r="AFO998" s="119"/>
      <c r="AFP998" s="119"/>
      <c r="AFQ998" s="119"/>
      <c r="AFR998" s="119"/>
      <c r="AFS998" s="119"/>
      <c r="AFT998" s="119"/>
      <c r="AFU998" s="119"/>
      <c r="AFV998" s="119"/>
      <c r="AFW998" s="119"/>
      <c r="AFX998" s="119"/>
      <c r="AFY998" s="119"/>
      <c r="AFZ998" s="119"/>
      <c r="AGA998" s="119"/>
      <c r="AGB998" s="119"/>
      <c r="AGC998" s="119"/>
      <c r="AGD998" s="119"/>
      <c r="AGE998" s="119"/>
      <c r="AGF998" s="119"/>
      <c r="AGG998" s="119"/>
      <c r="AGH998" s="119"/>
      <c r="AGI998" s="119"/>
      <c r="AGJ998" s="119"/>
      <c r="AGK998" s="119"/>
      <c r="AGL998" s="119"/>
      <c r="AGM998" s="119"/>
      <c r="AGN998" s="119"/>
      <c r="AGO998" s="119"/>
      <c r="AGP998" s="119"/>
      <c r="AGQ998" s="119"/>
      <c r="AGR998" s="119"/>
      <c r="AGS998" s="119"/>
      <c r="AGT998" s="119"/>
      <c r="AGU998" s="119"/>
      <c r="AGV998" s="119"/>
      <c r="AGW998" s="119"/>
      <c r="AGX998" s="119"/>
      <c r="AGY998" s="119"/>
      <c r="AGZ998" s="119"/>
      <c r="AHA998" s="119"/>
      <c r="AHB998" s="119"/>
      <c r="AHC998" s="119"/>
      <c r="AHD998" s="119"/>
      <c r="AHE998" s="119"/>
      <c r="AHF998" s="119"/>
      <c r="AHG998" s="119"/>
      <c r="AHH998" s="119"/>
      <c r="AHI998" s="119"/>
      <c r="AHJ998" s="119"/>
      <c r="AHK998" s="119"/>
      <c r="AHL998" s="119"/>
      <c r="AHM998" s="119"/>
      <c r="AHN998" s="119"/>
      <c r="AHO998" s="119"/>
      <c r="AHP998" s="119"/>
      <c r="AHQ998" s="119"/>
      <c r="AHR998" s="119"/>
      <c r="AHS998" s="119"/>
      <c r="AHT998" s="119"/>
      <c r="AHU998" s="119"/>
      <c r="AHV998" s="119"/>
      <c r="AHW998" s="119"/>
      <c r="AHX998" s="119"/>
      <c r="AHY998" s="119"/>
      <c r="AHZ998" s="119"/>
      <c r="AIA998" s="119"/>
      <c r="AIB998" s="119"/>
      <c r="AIC998" s="119"/>
      <c r="AID998" s="119"/>
      <c r="AIE998" s="119"/>
      <c r="AIF998" s="119"/>
      <c r="AIG998" s="119"/>
      <c r="AIH998" s="119"/>
      <c r="AII998" s="119"/>
      <c r="AIJ998" s="119"/>
      <c r="AIK998" s="119"/>
      <c r="AIL998" s="119"/>
      <c r="AIM998" s="119"/>
      <c r="AIN998" s="119"/>
      <c r="AIO998" s="119"/>
      <c r="AIP998" s="119"/>
      <c r="AIQ998" s="119"/>
      <c r="AIR998" s="119"/>
      <c r="AIS998" s="119"/>
      <c r="AIT998" s="119"/>
      <c r="AIU998" s="119"/>
      <c r="AIV998" s="119"/>
      <c r="AIW998" s="119"/>
      <c r="AIX998" s="119"/>
      <c r="AIY998" s="119"/>
      <c r="AIZ998" s="119"/>
      <c r="AJA998" s="119"/>
      <c r="AJB998" s="119"/>
      <c r="AJC998" s="119"/>
      <c r="AJD998" s="119"/>
      <c r="AJE998" s="119"/>
      <c r="AJF998" s="119"/>
      <c r="AJG998" s="119"/>
      <c r="AJH998" s="119"/>
      <c r="AJI998" s="119"/>
      <c r="AJJ998" s="119"/>
      <c r="AJK998" s="119"/>
      <c r="AJL998" s="119"/>
      <c r="AJM998" s="119"/>
      <c r="AJN998" s="119"/>
      <c r="AJO998" s="119"/>
      <c r="AJP998" s="119"/>
      <c r="AJQ998" s="119"/>
      <c r="AJR998" s="119"/>
      <c r="AJS998" s="119"/>
      <c r="AJT998" s="119"/>
      <c r="AJU998" s="119"/>
      <c r="AJV998" s="119"/>
      <c r="AJW998" s="119"/>
      <c r="AJX998" s="119"/>
      <c r="AJY998" s="119"/>
      <c r="AJZ998" s="119"/>
      <c r="AKA998" s="119"/>
      <c r="AKB998" s="119"/>
      <c r="AKC998" s="119"/>
      <c r="AKD998" s="119"/>
      <c r="AKE998" s="119"/>
      <c r="AKF998" s="119"/>
      <c r="AKG998" s="119"/>
      <c r="AKH998" s="119"/>
      <c r="AKI998" s="119"/>
      <c r="AKJ998" s="119"/>
      <c r="AKK998" s="119"/>
      <c r="AKL998" s="119"/>
      <c r="AKM998" s="119"/>
      <c r="AKN998" s="119"/>
      <c r="AKO998" s="119"/>
      <c r="AKP998" s="119"/>
      <c r="AKQ998" s="119"/>
      <c r="AKR998" s="119"/>
      <c r="AKS998" s="119"/>
      <c r="AKT998" s="119"/>
      <c r="AKU998" s="119"/>
      <c r="AKV998" s="119"/>
      <c r="AKW998" s="119"/>
      <c r="AKX998" s="119"/>
      <c r="AKY998" s="119"/>
      <c r="AKZ998" s="119"/>
      <c r="ALA998" s="119"/>
      <c r="ALB998" s="119"/>
      <c r="ALC998" s="119"/>
      <c r="ALD998" s="119"/>
      <c r="ALE998" s="119"/>
      <c r="ALF998" s="119"/>
      <c r="ALG998" s="119"/>
      <c r="ALH998" s="119"/>
      <c r="ALI998" s="119"/>
      <c r="ALJ998" s="119"/>
      <c r="ALK998" s="119"/>
      <c r="ALL998" s="119"/>
      <c r="ALM998" s="119"/>
      <c r="ALN998" s="119"/>
      <c r="ALO998" s="119"/>
      <c r="ALP998" s="119"/>
      <c r="ALQ998" s="119"/>
      <c r="ALR998" s="119"/>
      <c r="ALS998" s="119"/>
      <c r="ALT998" s="119"/>
      <c r="ALU998" s="119"/>
      <c r="ALV998" s="119"/>
      <c r="ALW998" s="119"/>
      <c r="ALX998" s="119"/>
      <c r="ALY998" s="119"/>
      <c r="ALZ998" s="119"/>
      <c r="AMA998" s="119"/>
      <c r="AMB998" s="119"/>
      <c r="AMC998" s="119"/>
      <c r="AMD998" s="119"/>
      <c r="AME998" s="119"/>
      <c r="AMF998" s="119"/>
      <c r="AMG998" s="119"/>
    </row>
    <row r="999" customFormat="false" ht="15" hidden="false" customHeight="false" outlineLevel="0" collapsed="false">
      <c r="A999" s="68"/>
      <c r="B999" s="68"/>
      <c r="C999" s="48" t="n">
        <f aca="false">IF(F999=F998,C998,IF(F999=(F998+10),C998,(C998+10)))</f>
        <v>1790</v>
      </c>
      <c r="D999" s="69" t="s">
        <v>388</v>
      </c>
      <c r="E999" s="50" t="n">
        <f aca="false">IF(C998=C999,IF(AND(I999&lt;&gt;"M",I999&lt;&gt;"m-up"),E998+10,E998),10)</f>
        <v>10</v>
      </c>
      <c r="F999" s="70" t="n">
        <f aca="false">O999+(N999*60)+(M999*3600)</f>
        <v>67613</v>
      </c>
      <c r="G999" s="70" t="str">
        <f aca="false">CONCATENATE(J999,K999,L999)</f>
        <v>20171129</v>
      </c>
      <c r="H999" s="70" t="n">
        <f aca="false">1372-756</f>
        <v>616</v>
      </c>
      <c r="I999" s="70" t="s">
        <v>17</v>
      </c>
      <c r="J999" s="70" t="n">
        <v>2017</v>
      </c>
      <c r="K999" s="70" t="n">
        <v>11</v>
      </c>
      <c r="L999" s="70" t="n">
        <v>29</v>
      </c>
      <c r="M999" s="70" t="n">
        <v>18</v>
      </c>
      <c r="N999" s="70" t="n">
        <v>46</v>
      </c>
      <c r="O999" s="70" t="n">
        <v>53</v>
      </c>
      <c r="P999" s="70" t="n">
        <v>756</v>
      </c>
      <c r="Q999" s="70" t="n">
        <v>1</v>
      </c>
      <c r="R999" s="70" t="s">
        <v>1</v>
      </c>
      <c r="S999" s="70" t="s">
        <v>2</v>
      </c>
      <c r="T999" s="70"/>
      <c r="U999" s="71" t="s">
        <v>19</v>
      </c>
      <c r="WH999" s="71"/>
      <c r="WI999" s="71"/>
      <c r="WJ999" s="71"/>
      <c r="WK999" s="71"/>
      <c r="WL999" s="71"/>
      <c r="WM999" s="71"/>
      <c r="WN999" s="71"/>
      <c r="WO999" s="71"/>
      <c r="WP999" s="71"/>
      <c r="WQ999" s="71"/>
      <c r="WR999" s="71"/>
      <c r="WS999" s="71"/>
      <c r="WT999" s="71"/>
      <c r="WU999" s="71"/>
      <c r="WV999" s="71"/>
      <c r="WW999" s="71"/>
      <c r="WX999" s="71"/>
      <c r="WY999" s="71"/>
      <c r="WZ999" s="71"/>
      <c r="XA999" s="71"/>
      <c r="XB999" s="71"/>
      <c r="XC999" s="71"/>
      <c r="XD999" s="71"/>
      <c r="XE999" s="71"/>
      <c r="XF999" s="71"/>
      <c r="XG999" s="71"/>
      <c r="XH999" s="71"/>
      <c r="XI999" s="71"/>
      <c r="XJ999" s="71"/>
      <c r="XK999" s="71"/>
      <c r="XL999" s="71"/>
      <c r="XM999" s="71"/>
      <c r="XN999" s="71"/>
      <c r="XO999" s="71"/>
      <c r="XP999" s="71"/>
      <c r="XQ999" s="71"/>
      <c r="XR999" s="71"/>
      <c r="XS999" s="71"/>
      <c r="XT999" s="71"/>
      <c r="XU999" s="71"/>
      <c r="XV999" s="71"/>
      <c r="XW999" s="71"/>
      <c r="XX999" s="71"/>
      <c r="XY999" s="71"/>
      <c r="XZ999" s="71"/>
      <c r="YA999" s="71"/>
      <c r="YB999" s="71"/>
      <c r="YC999" s="71"/>
      <c r="YD999" s="71"/>
      <c r="YE999" s="71"/>
      <c r="YF999" s="71"/>
      <c r="YG999" s="71"/>
      <c r="YH999" s="71"/>
      <c r="YI999" s="71"/>
      <c r="YJ999" s="71"/>
      <c r="YK999" s="71"/>
      <c r="YL999" s="71"/>
      <c r="YM999" s="71"/>
      <c r="YN999" s="71"/>
      <c r="YO999" s="71"/>
      <c r="YP999" s="71"/>
      <c r="YQ999" s="71"/>
      <c r="YR999" s="71"/>
      <c r="YS999" s="71"/>
      <c r="YT999" s="71"/>
      <c r="YU999" s="71"/>
      <c r="YV999" s="71"/>
      <c r="YW999" s="71"/>
      <c r="YX999" s="71"/>
      <c r="YY999" s="71"/>
      <c r="YZ999" s="71"/>
      <c r="ZA999" s="71"/>
      <c r="ZB999" s="71"/>
      <c r="ZC999" s="71"/>
      <c r="ZD999" s="71"/>
      <c r="ZE999" s="71"/>
      <c r="ZF999" s="71"/>
      <c r="ZG999" s="71"/>
      <c r="ZH999" s="71"/>
      <c r="ZI999" s="71"/>
      <c r="ZJ999" s="71"/>
      <c r="ZK999" s="71"/>
      <c r="ZL999" s="71"/>
      <c r="ZM999" s="71"/>
      <c r="ZN999" s="71"/>
      <c r="ZO999" s="71"/>
      <c r="ZP999" s="71"/>
      <c r="ZQ999" s="71"/>
      <c r="ZR999" s="71"/>
      <c r="ZS999" s="71"/>
      <c r="ZT999" s="71"/>
      <c r="ZU999" s="71"/>
      <c r="ZV999" s="71"/>
      <c r="ZW999" s="71"/>
      <c r="ZX999" s="71"/>
      <c r="ZY999" s="71"/>
      <c r="ZZ999" s="71"/>
      <c r="AAA999" s="71"/>
      <c r="AAB999" s="71"/>
      <c r="AAC999" s="71"/>
      <c r="AAD999" s="71"/>
      <c r="AAE999" s="71"/>
      <c r="AAF999" s="71"/>
      <c r="AAG999" s="71"/>
      <c r="AAH999" s="71"/>
      <c r="AAI999" s="71"/>
      <c r="AAJ999" s="71"/>
      <c r="AAK999" s="71"/>
      <c r="AAL999" s="71"/>
      <c r="AAM999" s="71"/>
      <c r="AAN999" s="71"/>
      <c r="AAO999" s="71"/>
      <c r="AAP999" s="71"/>
      <c r="AAQ999" s="71"/>
      <c r="AAR999" s="71"/>
      <c r="AAS999" s="71"/>
      <c r="AAT999" s="71"/>
      <c r="AAU999" s="71"/>
      <c r="AAV999" s="71"/>
      <c r="AAW999" s="71"/>
      <c r="AAX999" s="71"/>
      <c r="AAY999" s="71"/>
      <c r="AAZ999" s="71"/>
      <c r="ABA999" s="71"/>
      <c r="ABB999" s="71"/>
      <c r="ABC999" s="71"/>
      <c r="ABD999" s="71"/>
      <c r="ABE999" s="71"/>
      <c r="ABF999" s="71"/>
      <c r="ABG999" s="71"/>
      <c r="ABH999" s="71"/>
      <c r="ABI999" s="71"/>
      <c r="ABJ999" s="71"/>
      <c r="ABK999" s="71"/>
      <c r="ABL999" s="71"/>
      <c r="ABM999" s="71"/>
      <c r="ABN999" s="71"/>
      <c r="ABO999" s="71"/>
      <c r="ABP999" s="71"/>
      <c r="ABQ999" s="71"/>
      <c r="ABR999" s="71"/>
      <c r="ABS999" s="71"/>
      <c r="ABT999" s="71"/>
      <c r="ABU999" s="71"/>
      <c r="ABV999" s="71"/>
      <c r="ABW999" s="71"/>
      <c r="ABX999" s="71"/>
      <c r="ABY999" s="71"/>
      <c r="ABZ999" s="71"/>
      <c r="ACA999" s="71"/>
      <c r="ACB999" s="71"/>
      <c r="ACC999" s="71"/>
      <c r="ACD999" s="71"/>
      <c r="ACE999" s="71"/>
      <c r="ACF999" s="71"/>
      <c r="ACG999" s="71"/>
      <c r="ACH999" s="71"/>
      <c r="ACI999" s="71"/>
      <c r="ACJ999" s="71"/>
      <c r="ACK999" s="71"/>
      <c r="ACL999" s="71"/>
      <c r="ACM999" s="71"/>
      <c r="ACN999" s="71"/>
      <c r="ACO999" s="71"/>
      <c r="ACP999" s="71"/>
      <c r="ACQ999" s="71"/>
      <c r="ACR999" s="71"/>
      <c r="ACS999" s="71"/>
      <c r="ACT999" s="71"/>
      <c r="ACU999" s="71"/>
      <c r="ACV999" s="71"/>
      <c r="ACW999" s="71"/>
      <c r="ACX999" s="71"/>
      <c r="ACY999" s="71"/>
      <c r="ACZ999" s="71"/>
      <c r="ADA999" s="71"/>
      <c r="ADB999" s="71"/>
      <c r="ADC999" s="71"/>
      <c r="ADD999" s="71"/>
      <c r="ADE999" s="71"/>
      <c r="ADF999" s="71"/>
      <c r="ADG999" s="71"/>
      <c r="ADH999" s="71"/>
      <c r="ADI999" s="71"/>
      <c r="ADJ999" s="71"/>
      <c r="ADK999" s="71"/>
      <c r="ADL999" s="71"/>
      <c r="ADM999" s="71"/>
      <c r="ADN999" s="71"/>
      <c r="ADO999" s="71"/>
      <c r="ADP999" s="71"/>
      <c r="ADQ999" s="71"/>
      <c r="ADR999" s="71"/>
      <c r="ADS999" s="71"/>
      <c r="ADT999" s="71"/>
      <c r="ADU999" s="71"/>
      <c r="ADV999" s="71"/>
      <c r="ADW999" s="71"/>
      <c r="ADX999" s="71"/>
      <c r="ADY999" s="71"/>
      <c r="ADZ999" s="71"/>
      <c r="AEA999" s="71"/>
      <c r="AEB999" s="71"/>
      <c r="AEC999" s="71"/>
      <c r="AED999" s="71"/>
      <c r="AEE999" s="71"/>
      <c r="AEF999" s="71"/>
      <c r="AEG999" s="71"/>
      <c r="AEH999" s="71"/>
      <c r="AEI999" s="71"/>
      <c r="AEJ999" s="71"/>
      <c r="AEK999" s="71"/>
      <c r="AEL999" s="71"/>
      <c r="AEM999" s="71"/>
      <c r="AEN999" s="71"/>
      <c r="AEO999" s="71"/>
      <c r="AEP999" s="71"/>
      <c r="AEQ999" s="71"/>
      <c r="AER999" s="71"/>
      <c r="AES999" s="71"/>
      <c r="AET999" s="71"/>
      <c r="AEU999" s="71"/>
      <c r="AEV999" s="71"/>
      <c r="AEW999" s="71"/>
      <c r="AEX999" s="71"/>
      <c r="AEY999" s="71"/>
      <c r="AEZ999" s="71"/>
      <c r="AFA999" s="71"/>
      <c r="AFB999" s="71"/>
      <c r="AFC999" s="71"/>
      <c r="AFD999" s="71"/>
      <c r="AFE999" s="71"/>
      <c r="AFF999" s="71"/>
      <c r="AFG999" s="71"/>
      <c r="AFH999" s="71"/>
      <c r="AFI999" s="71"/>
      <c r="AFJ999" s="71"/>
      <c r="AFK999" s="71"/>
      <c r="AFL999" s="71"/>
      <c r="AFM999" s="71"/>
      <c r="AFN999" s="71"/>
      <c r="AFO999" s="71"/>
      <c r="AFP999" s="71"/>
      <c r="AFQ999" s="71"/>
      <c r="AFR999" s="71"/>
      <c r="AFS999" s="71"/>
      <c r="AFT999" s="71"/>
      <c r="AFU999" s="71"/>
      <c r="AFV999" s="71"/>
      <c r="AFW999" s="71"/>
      <c r="AFX999" s="71"/>
      <c r="AFY999" s="71"/>
      <c r="AFZ999" s="71"/>
      <c r="AGA999" s="71"/>
      <c r="AGB999" s="71"/>
      <c r="AGC999" s="71"/>
      <c r="AGD999" s="71"/>
      <c r="AGE999" s="71"/>
      <c r="AGF999" s="71"/>
      <c r="AGG999" s="71"/>
      <c r="AGH999" s="71"/>
      <c r="AGI999" s="71"/>
      <c r="AGJ999" s="71"/>
      <c r="AGK999" s="71"/>
      <c r="AGL999" s="71"/>
      <c r="AGM999" s="71"/>
      <c r="AGN999" s="71"/>
      <c r="AGO999" s="71"/>
      <c r="AGP999" s="71"/>
      <c r="AGQ999" s="71"/>
      <c r="AGR999" s="71"/>
      <c r="AGS999" s="71"/>
      <c r="AGT999" s="71"/>
      <c r="AGU999" s="71"/>
      <c r="AGV999" s="71"/>
      <c r="AGW999" s="71"/>
      <c r="AGX999" s="71"/>
      <c r="AGY999" s="71"/>
      <c r="AGZ999" s="71"/>
      <c r="AHA999" s="71"/>
      <c r="AHB999" s="71"/>
      <c r="AHC999" s="71"/>
      <c r="AHD999" s="71"/>
      <c r="AHE999" s="71"/>
      <c r="AHF999" s="71"/>
      <c r="AHG999" s="71"/>
      <c r="AHH999" s="71"/>
      <c r="AHI999" s="71"/>
      <c r="AHJ999" s="71"/>
      <c r="AHK999" s="71"/>
      <c r="AHL999" s="71"/>
      <c r="AHM999" s="71"/>
      <c r="AHN999" s="71"/>
      <c r="AHO999" s="71"/>
      <c r="AHP999" s="71"/>
      <c r="AHQ999" s="71"/>
      <c r="AHR999" s="71"/>
      <c r="AHS999" s="71"/>
      <c r="AHT999" s="71"/>
      <c r="AHU999" s="71"/>
      <c r="AHV999" s="71"/>
      <c r="AHW999" s="71"/>
      <c r="AHX999" s="71"/>
      <c r="AHY999" s="71"/>
      <c r="AHZ999" s="71"/>
      <c r="AIA999" s="71"/>
      <c r="AIB999" s="71"/>
      <c r="AIC999" s="71"/>
      <c r="AID999" s="71"/>
      <c r="AIE999" s="71"/>
      <c r="AIF999" s="71"/>
      <c r="AIG999" s="71"/>
      <c r="AIH999" s="71"/>
      <c r="AII999" s="71"/>
      <c r="AIJ999" s="71"/>
      <c r="AIK999" s="71"/>
      <c r="AIL999" s="71"/>
      <c r="AIM999" s="71"/>
      <c r="AIN999" s="71"/>
      <c r="AIO999" s="71"/>
      <c r="AIP999" s="71"/>
      <c r="AIQ999" s="71"/>
      <c r="AIR999" s="71"/>
      <c r="AIS999" s="71"/>
      <c r="AIT999" s="71"/>
      <c r="AIU999" s="71"/>
      <c r="AIV999" s="71"/>
      <c r="AIW999" s="71"/>
      <c r="AIX999" s="71"/>
      <c r="AIY999" s="71"/>
      <c r="AIZ999" s="71"/>
      <c r="AJA999" s="71"/>
      <c r="AJB999" s="71"/>
      <c r="AJC999" s="71"/>
      <c r="AJD999" s="71"/>
      <c r="AJE999" s="71"/>
      <c r="AJF999" s="71"/>
      <c r="AJG999" s="71"/>
      <c r="AJH999" s="71"/>
      <c r="AJI999" s="71"/>
      <c r="AJJ999" s="71"/>
      <c r="AJK999" s="71"/>
      <c r="AJL999" s="71"/>
      <c r="AJM999" s="71"/>
      <c r="AJN999" s="71"/>
      <c r="AJO999" s="71"/>
      <c r="AJP999" s="71"/>
      <c r="AJQ999" s="71"/>
      <c r="AJR999" s="71"/>
      <c r="AJS999" s="71"/>
      <c r="AJT999" s="71"/>
      <c r="AJU999" s="71"/>
      <c r="AJV999" s="71"/>
      <c r="AJW999" s="71"/>
      <c r="AJX999" s="71"/>
      <c r="AJY999" s="71"/>
      <c r="AJZ999" s="71"/>
      <c r="AKA999" s="71"/>
      <c r="AKB999" s="71"/>
      <c r="AKC999" s="71"/>
      <c r="AKD999" s="71"/>
      <c r="AKE999" s="71"/>
      <c r="AKF999" s="71"/>
      <c r="AKG999" s="71"/>
      <c r="AKH999" s="71"/>
      <c r="AKI999" s="71"/>
      <c r="AKJ999" s="71"/>
      <c r="AKK999" s="71"/>
      <c r="AKL999" s="71"/>
      <c r="AKM999" s="71"/>
      <c r="AKN999" s="71"/>
      <c r="AKO999" s="71"/>
      <c r="AKP999" s="71"/>
      <c r="AKQ999" s="71"/>
      <c r="AKR999" s="71"/>
      <c r="AKS999" s="71"/>
      <c r="AKT999" s="71"/>
      <c r="AKU999" s="71"/>
      <c r="AKV999" s="71"/>
      <c r="AKW999" s="71"/>
      <c r="AKX999" s="71"/>
      <c r="AKY999" s="71"/>
      <c r="AKZ999" s="71"/>
      <c r="ALA999" s="71"/>
      <c r="ALB999" s="71"/>
      <c r="ALC999" s="71"/>
      <c r="ALD999" s="71"/>
      <c r="ALE999" s="71"/>
      <c r="ALF999" s="71"/>
      <c r="ALG999" s="71"/>
      <c r="ALH999" s="71"/>
      <c r="ALI999" s="71"/>
      <c r="ALJ999" s="71"/>
      <c r="ALK999" s="71"/>
      <c r="ALL999" s="71"/>
      <c r="ALM999" s="71"/>
      <c r="ALN999" s="71"/>
      <c r="ALO999" s="71"/>
      <c r="ALP999" s="71"/>
      <c r="ALQ999" s="71"/>
      <c r="ALR999" s="71"/>
      <c r="ALS999" s="71"/>
      <c r="ALT999" s="71"/>
      <c r="ALU999" s="71"/>
      <c r="ALV999" s="71"/>
      <c r="ALW999" s="71"/>
      <c r="ALX999" s="71"/>
      <c r="ALY999" s="71"/>
      <c r="ALZ999" s="71"/>
      <c r="AMA999" s="71"/>
      <c r="AMB999" s="71"/>
      <c r="AMC999" s="71"/>
      <c r="AMD999" s="71"/>
      <c r="AME999" s="71"/>
      <c r="AMF999" s="71"/>
      <c r="AMG999" s="71"/>
    </row>
    <row r="1000" customFormat="false" ht="15" hidden="false" customHeight="false" outlineLevel="0" collapsed="false">
      <c r="C1000" s="48" t="n">
        <f aca="false">IF(F1000=F999,C999,IF(F1000=(F999+10),C999,(C999+10)))</f>
        <v>1790</v>
      </c>
      <c r="D1000" s="38" t="s">
        <v>388</v>
      </c>
      <c r="E1000" s="50" t="n">
        <f aca="false">IF(C999=C1000,IF(AND(I1000&lt;&gt;"M",I1000&lt;&gt;"m-up"),E999+10,E999),10)</f>
        <v>20</v>
      </c>
      <c r="F1000" s="39" t="n">
        <f aca="false">O1000+(N1000*60)+(M1000*3600)</f>
        <v>67613</v>
      </c>
      <c r="G1000" s="39" t="str">
        <f aca="false">CONCATENATE(J1000,K1000,L1000)</f>
        <v>20171129</v>
      </c>
      <c r="H1000" s="39" t="n">
        <f aca="false">857-756</f>
        <v>101</v>
      </c>
      <c r="I1000" s="39" t="s">
        <v>17</v>
      </c>
      <c r="J1000" s="39" t="n">
        <v>2017</v>
      </c>
      <c r="K1000" s="39" t="n">
        <v>11</v>
      </c>
      <c r="L1000" s="39" t="n">
        <v>29</v>
      </c>
      <c r="M1000" s="39" t="n">
        <v>18</v>
      </c>
      <c r="N1000" s="39" t="n">
        <v>46</v>
      </c>
      <c r="O1000" s="39" t="n">
        <v>53</v>
      </c>
      <c r="P1000" s="39" t="n">
        <v>756</v>
      </c>
      <c r="Q1000" s="39" t="n">
        <v>2</v>
      </c>
      <c r="R1000" s="39" t="s">
        <v>1</v>
      </c>
      <c r="S1000" s="39" t="s">
        <v>2</v>
      </c>
      <c r="U1000" s="40" t="s">
        <v>235</v>
      </c>
    </row>
    <row r="1001" customFormat="false" ht="15" hidden="false" customHeight="false" outlineLevel="0" collapsed="false">
      <c r="C1001" s="48" t="n">
        <f aca="false">IF(F1001=F1000,C1000,IF(F1001=(F1000+10),C1000,(C1000+10)))</f>
        <v>1790</v>
      </c>
      <c r="D1001" s="38" t="s">
        <v>388</v>
      </c>
      <c r="E1001" s="50" t="n">
        <f aca="false">IF(C1000=C1001,IF(AND(I1001&lt;&gt;"M",I1001&lt;&gt;"m-up"),E1000+10,E1000),10)</f>
        <v>20</v>
      </c>
      <c r="F1001" s="39" t="n">
        <f aca="false">O1001+(N1001*60)+(M1001*3600)</f>
        <v>67613</v>
      </c>
      <c r="G1001" s="39" t="str">
        <f aca="false">CONCATENATE(J1001,K1001,L1001)</f>
        <v>20171129</v>
      </c>
      <c r="H1001" s="39" t="n">
        <v>0</v>
      </c>
      <c r="I1001" s="39" t="s">
        <v>21</v>
      </c>
      <c r="J1001" s="39" t="n">
        <v>2017</v>
      </c>
      <c r="K1001" s="39" t="n">
        <v>11</v>
      </c>
      <c r="L1001" s="39" t="n">
        <v>29</v>
      </c>
      <c r="M1001" s="39" t="n">
        <v>18</v>
      </c>
      <c r="N1001" s="39" t="n">
        <v>46</v>
      </c>
      <c r="O1001" s="39" t="n">
        <v>53</v>
      </c>
      <c r="P1001" s="39" t="n">
        <v>994</v>
      </c>
      <c r="Q1001" s="39" t="n">
        <v>1</v>
      </c>
      <c r="R1001" s="39" t="s">
        <v>1</v>
      </c>
      <c r="S1001" s="39" t="s">
        <v>2</v>
      </c>
    </row>
    <row r="1002" customFormat="false" ht="15" hidden="false" customHeight="false" outlineLevel="0" collapsed="false">
      <c r="C1002" s="48" t="n">
        <f aca="false">IF(F1002=F1001,C1001,IF(F1002=(F1001+10),C1001,(C1001+10)))</f>
        <v>1800</v>
      </c>
      <c r="D1002" s="38" t="s">
        <v>388</v>
      </c>
      <c r="E1002" s="50" t="n">
        <f aca="false">IF(C1001=C1002,IF(AND(I1002&lt;&gt;"M",I1002&lt;&gt;"m-up"),E1001+10,E1001),10)</f>
        <v>10</v>
      </c>
      <c r="F1002" s="39" t="n">
        <f aca="false">O1002+(N1002*60)+(M1002*3600)</f>
        <v>67614</v>
      </c>
      <c r="G1002" s="39" t="str">
        <f aca="false">CONCATENATE(J1002,K1002,L1002)</f>
        <v>20171129</v>
      </c>
      <c r="H1002" s="39" t="n">
        <v>0</v>
      </c>
      <c r="I1002" s="39" t="s">
        <v>21</v>
      </c>
      <c r="J1002" s="39" t="n">
        <v>2017</v>
      </c>
      <c r="K1002" s="39" t="n">
        <v>11</v>
      </c>
      <c r="L1002" s="39" t="n">
        <v>29</v>
      </c>
      <c r="M1002" s="39" t="n">
        <v>18</v>
      </c>
      <c r="N1002" s="39" t="n">
        <v>46</v>
      </c>
      <c r="O1002" s="39" t="n">
        <v>54</v>
      </c>
      <c r="P1002" s="39" t="n">
        <v>19</v>
      </c>
      <c r="Q1002" s="39" t="n">
        <v>1</v>
      </c>
      <c r="R1002" s="39" t="s">
        <v>1</v>
      </c>
      <c r="S1002" s="39" t="s">
        <v>2</v>
      </c>
    </row>
    <row r="1003" customFormat="false" ht="15" hidden="false" customHeight="false" outlineLevel="0" collapsed="false">
      <c r="C1003" s="48" t="n">
        <f aca="false">IF(F1003=F1002,C1002,IF(F1003=(F1002+10),C1002,(C1002+10)))</f>
        <v>1800</v>
      </c>
      <c r="D1003" s="38" t="s">
        <v>388</v>
      </c>
      <c r="E1003" s="50" t="n">
        <f aca="false">IF(C1002=C1003,IF(AND(I1003&lt;&gt;"M",I1003&lt;&gt;"m-up"),E1002+10,E1002),10)</f>
        <v>10</v>
      </c>
      <c r="F1003" s="39" t="n">
        <f aca="false">O1003+(N1003*60)+(M1003*3600)</f>
        <v>67614</v>
      </c>
      <c r="G1003" s="39" t="str">
        <f aca="false">CONCATENATE(J1003,K1003,L1003)</f>
        <v>20171129</v>
      </c>
      <c r="H1003" s="39" t="n">
        <v>0</v>
      </c>
      <c r="I1003" s="39" t="s">
        <v>21</v>
      </c>
      <c r="J1003" s="39" t="n">
        <v>2017</v>
      </c>
      <c r="K1003" s="39" t="n">
        <v>11</v>
      </c>
      <c r="L1003" s="39" t="n">
        <v>29</v>
      </c>
      <c r="M1003" s="39" t="n">
        <v>18</v>
      </c>
      <c r="N1003" s="39" t="n">
        <v>46</v>
      </c>
      <c r="O1003" s="39" t="n">
        <v>54</v>
      </c>
      <c r="P1003" s="39" t="n">
        <v>45</v>
      </c>
      <c r="Q1003" s="39" t="n">
        <v>1</v>
      </c>
      <c r="R1003" s="39" t="s">
        <v>1</v>
      </c>
      <c r="S1003" s="39" t="s">
        <v>2</v>
      </c>
    </row>
    <row r="1004" customFormat="false" ht="15" hidden="false" customHeight="false" outlineLevel="0" collapsed="false">
      <c r="C1004" s="48" t="n">
        <f aca="false">IF(F1004=F1003,C1003,IF(F1004=(F1003+10),C1003,(C1003+10)))</f>
        <v>1800</v>
      </c>
      <c r="D1004" s="38" t="s">
        <v>388</v>
      </c>
      <c r="E1004" s="50" t="n">
        <f aca="false">IF(C1003=C1004,IF(AND(I1004&lt;&gt;"M",I1004&lt;&gt;"m-up"),E1003+10,E1003),10)</f>
        <v>10</v>
      </c>
      <c r="F1004" s="39" t="n">
        <f aca="false">O1004+(N1004*60)+(M1004*3600)</f>
        <v>67614</v>
      </c>
      <c r="G1004" s="39" t="str">
        <f aca="false">CONCATENATE(J1004,K1004,L1004)</f>
        <v>20171129</v>
      </c>
      <c r="H1004" s="39" t="n">
        <v>0</v>
      </c>
      <c r="I1004" s="39" t="s">
        <v>21</v>
      </c>
      <c r="J1004" s="39" t="n">
        <v>2017</v>
      </c>
      <c r="K1004" s="39" t="n">
        <v>11</v>
      </c>
      <c r="L1004" s="39" t="n">
        <v>29</v>
      </c>
      <c r="M1004" s="39" t="n">
        <v>18</v>
      </c>
      <c r="N1004" s="39" t="n">
        <v>46</v>
      </c>
      <c r="O1004" s="39" t="n">
        <v>54</v>
      </c>
      <c r="P1004" s="39" t="n">
        <v>251</v>
      </c>
      <c r="Q1004" s="39" t="n">
        <v>1</v>
      </c>
      <c r="R1004" s="39" t="s">
        <v>1</v>
      </c>
      <c r="S1004" s="39" t="s">
        <v>2</v>
      </c>
    </row>
    <row r="1005" customFormat="false" ht="15" hidden="false" customHeight="false" outlineLevel="0" collapsed="false">
      <c r="C1005" s="48" t="n">
        <f aca="false">IF(F1005=F1004,C1004,IF(F1005=(F1004+10),C1004,(C1004+10)))</f>
        <v>1800</v>
      </c>
      <c r="D1005" s="38" t="s">
        <v>388</v>
      </c>
      <c r="E1005" s="50" t="n">
        <f aca="false">IF(C1004=C1005,IF(AND(I1005&lt;&gt;"M",I1005&lt;&gt;"m-up"),E1004+10,E1004),10)</f>
        <v>10</v>
      </c>
      <c r="F1005" s="39" t="n">
        <f aca="false">O1005+(N1005*60)+(M1005*3600)</f>
        <v>67614</v>
      </c>
      <c r="G1005" s="39" t="str">
        <f aca="false">CONCATENATE(J1005,K1005,L1005)</f>
        <v>20171129</v>
      </c>
      <c r="H1005" s="39" t="n">
        <v>0</v>
      </c>
      <c r="I1005" s="39" t="s">
        <v>21</v>
      </c>
      <c r="J1005" s="39" t="n">
        <v>2017</v>
      </c>
      <c r="K1005" s="39" t="n">
        <v>11</v>
      </c>
      <c r="L1005" s="39" t="n">
        <v>29</v>
      </c>
      <c r="M1005" s="39" t="n">
        <v>18</v>
      </c>
      <c r="N1005" s="39" t="n">
        <v>46</v>
      </c>
      <c r="O1005" s="39" t="n">
        <v>54</v>
      </c>
      <c r="P1005" s="39" t="n">
        <v>277</v>
      </c>
      <c r="Q1005" s="39" t="n">
        <v>1</v>
      </c>
      <c r="R1005" s="39" t="s">
        <v>1</v>
      </c>
      <c r="S1005" s="39" t="s">
        <v>2</v>
      </c>
    </row>
    <row r="1006" customFormat="false" ht="15" hidden="false" customHeight="false" outlineLevel="0" collapsed="false">
      <c r="A1006" s="68"/>
      <c r="B1006" s="68"/>
      <c r="C1006" s="48" t="n">
        <f aca="false">IF(F1006=F1005,C1005,IF(F1006=(F1005+10),C1005,(C1005+10)))</f>
        <v>1810</v>
      </c>
      <c r="D1006" s="69" t="s">
        <v>389</v>
      </c>
      <c r="E1006" s="50" t="n">
        <f aca="false">IF(C1005=C1006,IF(AND(I1006&lt;&gt;"M",I1006&lt;&gt;"m-up"),E1005+10,E1005),10)</f>
        <v>10</v>
      </c>
      <c r="F1006" s="70" t="n">
        <f aca="false">O1006+(N1006*60)+(M1006*3600)</f>
        <v>67795</v>
      </c>
      <c r="G1006" s="70" t="str">
        <f aca="false">CONCATENATE(J1006,K1006,L1006)</f>
        <v>20171129</v>
      </c>
      <c r="H1006" s="70" t="n">
        <v>0</v>
      </c>
      <c r="I1006" s="70" t="s">
        <v>82</v>
      </c>
      <c r="J1006" s="70" t="n">
        <v>2017</v>
      </c>
      <c r="K1006" s="70" t="n">
        <v>11</v>
      </c>
      <c r="L1006" s="70" t="n">
        <v>29</v>
      </c>
      <c r="M1006" s="70" t="n">
        <v>18</v>
      </c>
      <c r="N1006" s="70" t="n">
        <v>49</v>
      </c>
      <c r="O1006" s="70" t="n">
        <v>55</v>
      </c>
      <c r="P1006" s="70" t="n">
        <v>137</v>
      </c>
      <c r="Q1006" s="70" t="n">
        <v>1</v>
      </c>
      <c r="R1006" s="70" t="s">
        <v>62</v>
      </c>
      <c r="S1006" s="70" t="s">
        <v>3</v>
      </c>
      <c r="T1006" s="70"/>
      <c r="U1006" s="71"/>
      <c r="WH1006" s="71"/>
      <c r="WI1006" s="71"/>
      <c r="WJ1006" s="71"/>
      <c r="WK1006" s="71"/>
      <c r="WL1006" s="71"/>
      <c r="WM1006" s="71"/>
      <c r="WN1006" s="71"/>
      <c r="WO1006" s="71"/>
      <c r="WP1006" s="71"/>
      <c r="WQ1006" s="71"/>
      <c r="WR1006" s="71"/>
      <c r="WS1006" s="71"/>
      <c r="WT1006" s="71"/>
      <c r="WU1006" s="71"/>
      <c r="WV1006" s="71"/>
      <c r="WW1006" s="71"/>
      <c r="WX1006" s="71"/>
      <c r="WY1006" s="71"/>
      <c r="WZ1006" s="71"/>
      <c r="XA1006" s="71"/>
      <c r="XB1006" s="71"/>
      <c r="XC1006" s="71"/>
      <c r="XD1006" s="71"/>
      <c r="XE1006" s="71"/>
      <c r="XF1006" s="71"/>
      <c r="XG1006" s="71"/>
      <c r="XH1006" s="71"/>
      <c r="XI1006" s="71"/>
      <c r="XJ1006" s="71"/>
      <c r="XK1006" s="71"/>
      <c r="XL1006" s="71"/>
      <c r="XM1006" s="71"/>
      <c r="XN1006" s="71"/>
      <c r="XO1006" s="71"/>
      <c r="XP1006" s="71"/>
      <c r="XQ1006" s="71"/>
      <c r="XR1006" s="71"/>
      <c r="XS1006" s="71"/>
      <c r="XT1006" s="71"/>
      <c r="XU1006" s="71"/>
      <c r="XV1006" s="71"/>
      <c r="XW1006" s="71"/>
      <c r="XX1006" s="71"/>
      <c r="XY1006" s="71"/>
      <c r="XZ1006" s="71"/>
      <c r="YA1006" s="71"/>
      <c r="YB1006" s="71"/>
      <c r="YC1006" s="71"/>
      <c r="YD1006" s="71"/>
      <c r="YE1006" s="71"/>
      <c r="YF1006" s="71"/>
      <c r="YG1006" s="71"/>
      <c r="YH1006" s="71"/>
      <c r="YI1006" s="71"/>
      <c r="YJ1006" s="71"/>
      <c r="YK1006" s="71"/>
      <c r="YL1006" s="71"/>
      <c r="YM1006" s="71"/>
      <c r="YN1006" s="71"/>
      <c r="YO1006" s="71"/>
      <c r="YP1006" s="71"/>
      <c r="YQ1006" s="71"/>
      <c r="YR1006" s="71"/>
      <c r="YS1006" s="71"/>
      <c r="YT1006" s="71"/>
      <c r="YU1006" s="71"/>
      <c r="YV1006" s="71"/>
      <c r="YW1006" s="71"/>
      <c r="YX1006" s="71"/>
      <c r="YY1006" s="71"/>
      <c r="YZ1006" s="71"/>
      <c r="ZA1006" s="71"/>
      <c r="ZB1006" s="71"/>
      <c r="ZC1006" s="71"/>
      <c r="ZD1006" s="71"/>
      <c r="ZE1006" s="71"/>
      <c r="ZF1006" s="71"/>
      <c r="ZG1006" s="71"/>
      <c r="ZH1006" s="71"/>
      <c r="ZI1006" s="71"/>
      <c r="ZJ1006" s="71"/>
      <c r="ZK1006" s="71"/>
      <c r="ZL1006" s="71"/>
      <c r="ZM1006" s="71"/>
      <c r="ZN1006" s="71"/>
      <c r="ZO1006" s="71"/>
      <c r="ZP1006" s="71"/>
      <c r="ZQ1006" s="71"/>
      <c r="ZR1006" s="71"/>
      <c r="ZS1006" s="71"/>
      <c r="ZT1006" s="71"/>
      <c r="ZU1006" s="71"/>
      <c r="ZV1006" s="71"/>
      <c r="ZW1006" s="71"/>
      <c r="ZX1006" s="71"/>
      <c r="ZY1006" s="71"/>
      <c r="ZZ1006" s="71"/>
      <c r="AAA1006" s="71"/>
      <c r="AAB1006" s="71"/>
      <c r="AAC1006" s="71"/>
      <c r="AAD1006" s="71"/>
      <c r="AAE1006" s="71"/>
      <c r="AAF1006" s="71"/>
      <c r="AAG1006" s="71"/>
      <c r="AAH1006" s="71"/>
      <c r="AAI1006" s="71"/>
      <c r="AAJ1006" s="71"/>
      <c r="AAK1006" s="71"/>
      <c r="AAL1006" s="71"/>
      <c r="AAM1006" s="71"/>
      <c r="AAN1006" s="71"/>
      <c r="AAO1006" s="71"/>
      <c r="AAP1006" s="71"/>
      <c r="AAQ1006" s="71"/>
      <c r="AAR1006" s="71"/>
      <c r="AAS1006" s="71"/>
      <c r="AAT1006" s="71"/>
      <c r="AAU1006" s="71"/>
      <c r="AAV1006" s="71"/>
      <c r="AAW1006" s="71"/>
      <c r="AAX1006" s="71"/>
      <c r="AAY1006" s="71"/>
      <c r="AAZ1006" s="71"/>
      <c r="ABA1006" s="71"/>
      <c r="ABB1006" s="71"/>
      <c r="ABC1006" s="71"/>
      <c r="ABD1006" s="71"/>
      <c r="ABE1006" s="71"/>
      <c r="ABF1006" s="71"/>
      <c r="ABG1006" s="71"/>
      <c r="ABH1006" s="71"/>
      <c r="ABI1006" s="71"/>
      <c r="ABJ1006" s="71"/>
      <c r="ABK1006" s="71"/>
      <c r="ABL1006" s="71"/>
      <c r="ABM1006" s="71"/>
      <c r="ABN1006" s="71"/>
      <c r="ABO1006" s="71"/>
      <c r="ABP1006" s="71"/>
      <c r="ABQ1006" s="71"/>
      <c r="ABR1006" s="71"/>
      <c r="ABS1006" s="71"/>
      <c r="ABT1006" s="71"/>
      <c r="ABU1006" s="71"/>
      <c r="ABV1006" s="71"/>
      <c r="ABW1006" s="71"/>
      <c r="ABX1006" s="71"/>
      <c r="ABY1006" s="71"/>
      <c r="ABZ1006" s="71"/>
      <c r="ACA1006" s="71"/>
      <c r="ACB1006" s="71"/>
      <c r="ACC1006" s="71"/>
      <c r="ACD1006" s="71"/>
      <c r="ACE1006" s="71"/>
      <c r="ACF1006" s="71"/>
      <c r="ACG1006" s="71"/>
      <c r="ACH1006" s="71"/>
      <c r="ACI1006" s="71"/>
      <c r="ACJ1006" s="71"/>
      <c r="ACK1006" s="71"/>
      <c r="ACL1006" s="71"/>
      <c r="ACM1006" s="71"/>
      <c r="ACN1006" s="71"/>
      <c r="ACO1006" s="71"/>
      <c r="ACP1006" s="71"/>
      <c r="ACQ1006" s="71"/>
      <c r="ACR1006" s="71"/>
      <c r="ACS1006" s="71"/>
      <c r="ACT1006" s="71"/>
      <c r="ACU1006" s="71"/>
      <c r="ACV1006" s="71"/>
      <c r="ACW1006" s="71"/>
      <c r="ACX1006" s="71"/>
      <c r="ACY1006" s="71"/>
      <c r="ACZ1006" s="71"/>
      <c r="ADA1006" s="71"/>
      <c r="ADB1006" s="71"/>
      <c r="ADC1006" s="71"/>
      <c r="ADD1006" s="71"/>
      <c r="ADE1006" s="71"/>
      <c r="ADF1006" s="71"/>
      <c r="ADG1006" s="71"/>
      <c r="ADH1006" s="71"/>
      <c r="ADI1006" s="71"/>
      <c r="ADJ1006" s="71"/>
      <c r="ADK1006" s="71"/>
      <c r="ADL1006" s="71"/>
      <c r="ADM1006" s="71"/>
      <c r="ADN1006" s="71"/>
      <c r="ADO1006" s="71"/>
      <c r="ADP1006" s="71"/>
      <c r="ADQ1006" s="71"/>
      <c r="ADR1006" s="71"/>
      <c r="ADS1006" s="71"/>
      <c r="ADT1006" s="71"/>
      <c r="ADU1006" s="71"/>
      <c r="ADV1006" s="71"/>
      <c r="ADW1006" s="71"/>
      <c r="ADX1006" s="71"/>
      <c r="ADY1006" s="71"/>
      <c r="ADZ1006" s="71"/>
      <c r="AEA1006" s="71"/>
      <c r="AEB1006" s="71"/>
      <c r="AEC1006" s="71"/>
      <c r="AED1006" s="71"/>
      <c r="AEE1006" s="71"/>
      <c r="AEF1006" s="71"/>
      <c r="AEG1006" s="71"/>
      <c r="AEH1006" s="71"/>
      <c r="AEI1006" s="71"/>
      <c r="AEJ1006" s="71"/>
      <c r="AEK1006" s="71"/>
      <c r="AEL1006" s="71"/>
      <c r="AEM1006" s="71"/>
      <c r="AEN1006" s="71"/>
      <c r="AEO1006" s="71"/>
      <c r="AEP1006" s="71"/>
      <c r="AEQ1006" s="71"/>
      <c r="AER1006" s="71"/>
      <c r="AES1006" s="71"/>
      <c r="AET1006" s="71"/>
      <c r="AEU1006" s="71"/>
      <c r="AEV1006" s="71"/>
      <c r="AEW1006" s="71"/>
      <c r="AEX1006" s="71"/>
      <c r="AEY1006" s="71"/>
      <c r="AEZ1006" s="71"/>
      <c r="AFA1006" s="71"/>
      <c r="AFB1006" s="71"/>
      <c r="AFC1006" s="71"/>
      <c r="AFD1006" s="71"/>
      <c r="AFE1006" s="71"/>
      <c r="AFF1006" s="71"/>
      <c r="AFG1006" s="71"/>
      <c r="AFH1006" s="71"/>
      <c r="AFI1006" s="71"/>
      <c r="AFJ1006" s="71"/>
      <c r="AFK1006" s="71"/>
      <c r="AFL1006" s="71"/>
      <c r="AFM1006" s="71"/>
      <c r="AFN1006" s="71"/>
      <c r="AFO1006" s="71"/>
      <c r="AFP1006" s="71"/>
      <c r="AFQ1006" s="71"/>
      <c r="AFR1006" s="71"/>
      <c r="AFS1006" s="71"/>
      <c r="AFT1006" s="71"/>
      <c r="AFU1006" s="71"/>
      <c r="AFV1006" s="71"/>
      <c r="AFW1006" s="71"/>
      <c r="AFX1006" s="71"/>
      <c r="AFY1006" s="71"/>
      <c r="AFZ1006" s="71"/>
      <c r="AGA1006" s="71"/>
      <c r="AGB1006" s="71"/>
      <c r="AGC1006" s="71"/>
      <c r="AGD1006" s="71"/>
      <c r="AGE1006" s="71"/>
      <c r="AGF1006" s="71"/>
      <c r="AGG1006" s="71"/>
      <c r="AGH1006" s="71"/>
      <c r="AGI1006" s="71"/>
      <c r="AGJ1006" s="71"/>
      <c r="AGK1006" s="71"/>
      <c r="AGL1006" s="71"/>
      <c r="AGM1006" s="71"/>
      <c r="AGN1006" s="71"/>
      <c r="AGO1006" s="71"/>
      <c r="AGP1006" s="71"/>
      <c r="AGQ1006" s="71"/>
      <c r="AGR1006" s="71"/>
      <c r="AGS1006" s="71"/>
      <c r="AGT1006" s="71"/>
      <c r="AGU1006" s="71"/>
      <c r="AGV1006" s="71"/>
      <c r="AGW1006" s="71"/>
      <c r="AGX1006" s="71"/>
      <c r="AGY1006" s="71"/>
      <c r="AGZ1006" s="71"/>
      <c r="AHA1006" s="71"/>
      <c r="AHB1006" s="71"/>
      <c r="AHC1006" s="71"/>
      <c r="AHD1006" s="71"/>
      <c r="AHE1006" s="71"/>
      <c r="AHF1006" s="71"/>
      <c r="AHG1006" s="71"/>
      <c r="AHH1006" s="71"/>
      <c r="AHI1006" s="71"/>
      <c r="AHJ1006" s="71"/>
      <c r="AHK1006" s="71"/>
      <c r="AHL1006" s="71"/>
      <c r="AHM1006" s="71"/>
      <c r="AHN1006" s="71"/>
      <c r="AHO1006" s="71"/>
      <c r="AHP1006" s="71"/>
      <c r="AHQ1006" s="71"/>
      <c r="AHR1006" s="71"/>
      <c r="AHS1006" s="71"/>
      <c r="AHT1006" s="71"/>
      <c r="AHU1006" s="71"/>
      <c r="AHV1006" s="71"/>
      <c r="AHW1006" s="71"/>
      <c r="AHX1006" s="71"/>
      <c r="AHY1006" s="71"/>
      <c r="AHZ1006" s="71"/>
      <c r="AIA1006" s="71"/>
      <c r="AIB1006" s="71"/>
      <c r="AIC1006" s="71"/>
      <c r="AID1006" s="71"/>
      <c r="AIE1006" s="71"/>
      <c r="AIF1006" s="71"/>
      <c r="AIG1006" s="71"/>
      <c r="AIH1006" s="71"/>
      <c r="AII1006" s="71"/>
      <c r="AIJ1006" s="71"/>
      <c r="AIK1006" s="71"/>
      <c r="AIL1006" s="71"/>
      <c r="AIM1006" s="71"/>
      <c r="AIN1006" s="71"/>
      <c r="AIO1006" s="71"/>
      <c r="AIP1006" s="71"/>
      <c r="AIQ1006" s="71"/>
      <c r="AIR1006" s="71"/>
      <c r="AIS1006" s="71"/>
      <c r="AIT1006" s="71"/>
      <c r="AIU1006" s="71"/>
      <c r="AIV1006" s="71"/>
      <c r="AIW1006" s="71"/>
      <c r="AIX1006" s="71"/>
      <c r="AIY1006" s="71"/>
      <c r="AIZ1006" s="71"/>
      <c r="AJA1006" s="71"/>
      <c r="AJB1006" s="71"/>
      <c r="AJC1006" s="71"/>
      <c r="AJD1006" s="71"/>
      <c r="AJE1006" s="71"/>
      <c r="AJF1006" s="71"/>
      <c r="AJG1006" s="71"/>
      <c r="AJH1006" s="71"/>
      <c r="AJI1006" s="71"/>
      <c r="AJJ1006" s="71"/>
      <c r="AJK1006" s="71"/>
      <c r="AJL1006" s="71"/>
      <c r="AJM1006" s="71"/>
      <c r="AJN1006" s="71"/>
      <c r="AJO1006" s="71"/>
      <c r="AJP1006" s="71"/>
      <c r="AJQ1006" s="71"/>
      <c r="AJR1006" s="71"/>
      <c r="AJS1006" s="71"/>
      <c r="AJT1006" s="71"/>
      <c r="AJU1006" s="71"/>
      <c r="AJV1006" s="71"/>
      <c r="AJW1006" s="71"/>
      <c r="AJX1006" s="71"/>
      <c r="AJY1006" s="71"/>
      <c r="AJZ1006" s="71"/>
      <c r="AKA1006" s="71"/>
      <c r="AKB1006" s="71"/>
      <c r="AKC1006" s="71"/>
      <c r="AKD1006" s="71"/>
      <c r="AKE1006" s="71"/>
      <c r="AKF1006" s="71"/>
      <c r="AKG1006" s="71"/>
      <c r="AKH1006" s="71"/>
      <c r="AKI1006" s="71"/>
      <c r="AKJ1006" s="71"/>
      <c r="AKK1006" s="71"/>
      <c r="AKL1006" s="71"/>
      <c r="AKM1006" s="71"/>
      <c r="AKN1006" s="71"/>
      <c r="AKO1006" s="71"/>
      <c r="AKP1006" s="71"/>
      <c r="AKQ1006" s="71"/>
      <c r="AKR1006" s="71"/>
      <c r="AKS1006" s="71"/>
      <c r="AKT1006" s="71"/>
      <c r="AKU1006" s="71"/>
      <c r="AKV1006" s="71"/>
      <c r="AKW1006" s="71"/>
      <c r="AKX1006" s="71"/>
      <c r="AKY1006" s="71"/>
      <c r="AKZ1006" s="71"/>
      <c r="ALA1006" s="71"/>
      <c r="ALB1006" s="71"/>
      <c r="ALC1006" s="71"/>
      <c r="ALD1006" s="71"/>
      <c r="ALE1006" s="71"/>
      <c r="ALF1006" s="71"/>
      <c r="ALG1006" s="71"/>
      <c r="ALH1006" s="71"/>
      <c r="ALI1006" s="71"/>
      <c r="ALJ1006" s="71"/>
      <c r="ALK1006" s="71"/>
      <c r="ALL1006" s="71"/>
      <c r="ALM1006" s="71"/>
      <c r="ALN1006" s="71"/>
      <c r="ALO1006" s="71"/>
      <c r="ALP1006" s="71"/>
      <c r="ALQ1006" s="71"/>
      <c r="ALR1006" s="71"/>
      <c r="ALS1006" s="71"/>
      <c r="ALT1006" s="71"/>
      <c r="ALU1006" s="71"/>
      <c r="ALV1006" s="71"/>
      <c r="ALW1006" s="71"/>
      <c r="ALX1006" s="71"/>
      <c r="ALY1006" s="71"/>
      <c r="ALZ1006" s="71"/>
      <c r="AMA1006" s="71"/>
      <c r="AMB1006" s="71"/>
      <c r="AMC1006" s="71"/>
      <c r="AMD1006" s="71"/>
      <c r="AME1006" s="71"/>
      <c r="AMF1006" s="71"/>
      <c r="AMG1006" s="71"/>
    </row>
    <row r="1007" customFormat="false" ht="15" hidden="false" customHeight="false" outlineLevel="0" collapsed="false">
      <c r="C1007" s="48" t="n">
        <f aca="false">IF(F1007=F1006,C1006,IF(F1007=(F1006+10),C1006,(C1006+10)))</f>
        <v>1810</v>
      </c>
      <c r="D1007" s="38" t="s">
        <v>389</v>
      </c>
      <c r="E1007" s="50" t="n">
        <f aca="false">IF(C1006=C1007,IF(AND(I1007&lt;&gt;"M",I1007&lt;&gt;"m-up"),E1006+10,E1006),10)</f>
        <v>20</v>
      </c>
      <c r="F1007" s="39" t="n">
        <f aca="false">O1007+(N1007*60)+(M1007*3600)</f>
        <v>67795</v>
      </c>
      <c r="G1007" s="39" t="str">
        <f aca="false">CONCATENATE(J1007,K1007,L1007)</f>
        <v>20171129</v>
      </c>
      <c r="H1007" s="39" t="n">
        <f aca="false">255-184</f>
        <v>71</v>
      </c>
      <c r="I1007" s="39" t="s">
        <v>230</v>
      </c>
      <c r="J1007" s="39" t="n">
        <v>2017</v>
      </c>
      <c r="K1007" s="39" t="n">
        <v>11</v>
      </c>
      <c r="L1007" s="39" t="n">
        <v>29</v>
      </c>
      <c r="M1007" s="39" t="n">
        <v>18</v>
      </c>
      <c r="N1007" s="39" t="n">
        <v>49</v>
      </c>
      <c r="O1007" s="39" t="n">
        <v>55</v>
      </c>
      <c r="P1007" s="39" t="n">
        <v>184</v>
      </c>
      <c r="Q1007" s="39" t="n">
        <v>1</v>
      </c>
      <c r="R1007" s="39" t="s">
        <v>1</v>
      </c>
      <c r="S1007" s="39" t="s">
        <v>2</v>
      </c>
      <c r="U1007" s="40" t="s">
        <v>235</v>
      </c>
    </row>
    <row r="1008" customFormat="false" ht="15" hidden="false" customHeight="false" outlineLevel="0" collapsed="false">
      <c r="C1008" s="48" t="n">
        <f aca="false">IF(F1008=F1007,C1007,IF(F1008=(F1007+10),C1007,(C1007+10)))</f>
        <v>1810</v>
      </c>
      <c r="D1008" s="38" t="s">
        <v>389</v>
      </c>
      <c r="E1008" s="50" t="n">
        <f aca="false">IF(C1007=C1008,IF(AND(I1008&lt;&gt;"M",I1008&lt;&gt;"m-up"),E1007+10,E1007),10)</f>
        <v>30</v>
      </c>
      <c r="F1008" s="39" t="n">
        <f aca="false">O1008+(N1008*60)+(M1008*3600)</f>
        <v>67795</v>
      </c>
      <c r="G1008" s="39" t="str">
        <f aca="false">CONCATENATE(J1008,K1008,L1008)</f>
        <v>20171129</v>
      </c>
      <c r="H1008" s="39" t="n">
        <f aca="false">343-222</f>
        <v>121</v>
      </c>
      <c r="I1008" s="39" t="s">
        <v>230</v>
      </c>
      <c r="J1008" s="39" t="n">
        <v>2017</v>
      </c>
      <c r="K1008" s="39" t="n">
        <v>11</v>
      </c>
      <c r="L1008" s="39" t="n">
        <v>29</v>
      </c>
      <c r="M1008" s="39" t="n">
        <v>18</v>
      </c>
      <c r="N1008" s="39" t="n">
        <v>49</v>
      </c>
      <c r="O1008" s="39" t="n">
        <v>55</v>
      </c>
      <c r="P1008" s="39" t="n">
        <v>222</v>
      </c>
      <c r="Q1008" s="39" t="n">
        <v>2</v>
      </c>
      <c r="R1008" s="39" t="s">
        <v>1</v>
      </c>
      <c r="S1008" s="39" t="s">
        <v>2</v>
      </c>
      <c r="U1008" s="40" t="s">
        <v>19</v>
      </c>
    </row>
    <row r="1009" customFormat="false" ht="15" hidden="false" customHeight="false" outlineLevel="0" collapsed="false">
      <c r="C1009" s="48" t="n">
        <f aca="false">IF(F1009=F1008,C1008,IF(F1009=(F1008+10),C1008,(C1008+10)))</f>
        <v>1810</v>
      </c>
      <c r="D1009" s="38" t="s">
        <v>389</v>
      </c>
      <c r="E1009" s="50" t="n">
        <f aca="false">IF(C1008=C1009,IF(AND(I1009&lt;&gt;"M",I1009&lt;&gt;"m-up"),E1008+10,E1008),10)</f>
        <v>30</v>
      </c>
      <c r="F1009" s="39" t="n">
        <f aca="false">O1009+(N1009*60)+(M1009*3600)</f>
        <v>67795</v>
      </c>
      <c r="G1009" s="39" t="str">
        <f aca="false">CONCATENATE(J1009,K1009,L1009)</f>
        <v>20171129</v>
      </c>
      <c r="H1009" s="39" t="n">
        <v>0</v>
      </c>
      <c r="I1009" s="39" t="s">
        <v>21</v>
      </c>
      <c r="J1009" s="39" t="n">
        <v>2017</v>
      </c>
      <c r="K1009" s="39" t="n">
        <v>11</v>
      </c>
      <c r="L1009" s="39" t="n">
        <v>29</v>
      </c>
      <c r="M1009" s="39" t="n">
        <v>18</v>
      </c>
      <c r="N1009" s="39" t="n">
        <v>49</v>
      </c>
      <c r="O1009" s="39" t="n">
        <v>55</v>
      </c>
      <c r="P1009" s="39" t="n">
        <v>249</v>
      </c>
      <c r="Q1009" s="39" t="n">
        <v>1</v>
      </c>
      <c r="R1009" s="39" t="s">
        <v>1</v>
      </c>
      <c r="S1009" s="39" t="s">
        <v>2</v>
      </c>
    </row>
    <row r="1010" s="114" customFormat="true" ht="15" hidden="false" customHeight="false" outlineLevel="0" collapsed="false">
      <c r="A1010" s="122"/>
      <c r="B1010" s="122"/>
      <c r="C1010" s="48" t="n">
        <f aca="false">IF(F1010=F1009,C1009,IF(F1010=(F1009+10),C1009,(C1009+10)))</f>
        <v>1810</v>
      </c>
      <c r="D1010" s="38" t="s">
        <v>389</v>
      </c>
      <c r="E1010" s="50" t="n">
        <f aca="false">IF(C1009=C1010,IF(AND(I1010&lt;&gt;"M",I1010&lt;&gt;"m-up"),E1009+10,E1009),10)</f>
        <v>40</v>
      </c>
      <c r="F1010" s="39" t="n">
        <f aca="false">O1010+(N1010*60)+(M1010*3600)</f>
        <v>67795</v>
      </c>
      <c r="G1010" s="39" t="str">
        <f aca="false">CONCATENATE(J1010,K1010,L1010)</f>
        <v>20171129</v>
      </c>
      <c r="H1010" s="39" t="n">
        <v>0</v>
      </c>
      <c r="I1010" s="39" t="s">
        <v>291</v>
      </c>
      <c r="J1010" s="39" t="n">
        <v>2017</v>
      </c>
      <c r="K1010" s="39" t="n">
        <v>11</v>
      </c>
      <c r="L1010" s="39" t="n">
        <v>29</v>
      </c>
      <c r="M1010" s="39" t="n">
        <v>18</v>
      </c>
      <c r="N1010" s="39" t="n">
        <v>49</v>
      </c>
      <c r="O1010" s="39" t="n">
        <v>55</v>
      </c>
      <c r="P1010" s="39" t="n">
        <v>493</v>
      </c>
      <c r="Q1010" s="39" t="n">
        <v>0</v>
      </c>
      <c r="R1010" s="39" t="s">
        <v>62</v>
      </c>
      <c r="S1010" s="39" t="s">
        <v>3</v>
      </c>
      <c r="T1010" s="39"/>
      <c r="U1010" s="40"/>
      <c r="V1010" s="40"/>
      <c r="W1010" s="40"/>
      <c r="X1010" s="40"/>
      <c r="AMH1010" s="0"/>
      <c r="AMI1010" s="0"/>
      <c r="AMJ1010" s="0"/>
    </row>
    <row r="1011" customFormat="false" ht="15" hidden="false" customHeight="false" outlineLevel="0" collapsed="false">
      <c r="C1011" s="48" t="n">
        <f aca="false">IF(F1011=F1010,C1010,IF(F1011=(F1010+10),C1010,(C1010+10)))</f>
        <v>1810</v>
      </c>
      <c r="D1011" s="38" t="s">
        <v>389</v>
      </c>
      <c r="E1011" s="50" t="n">
        <f aca="false">IF(C1010=C1011,IF(AND(I1011&lt;&gt;"M",I1011&lt;&gt;"m-up"),E1010+10,E1010),10)</f>
        <v>50</v>
      </c>
      <c r="F1011" s="39" t="n">
        <f aca="false">O1011+(N1011*60)+(M1011*3600)</f>
        <v>67795</v>
      </c>
      <c r="G1011" s="39" t="str">
        <f aca="false">CONCATENATE(J1011,K1011,L1011)</f>
        <v>20171129</v>
      </c>
      <c r="H1011" s="39" t="n">
        <v>0</v>
      </c>
      <c r="I1011" s="39" t="s">
        <v>291</v>
      </c>
      <c r="J1011" s="39" t="n">
        <v>2017</v>
      </c>
      <c r="K1011" s="39" t="n">
        <v>11</v>
      </c>
      <c r="L1011" s="39" t="n">
        <v>29</v>
      </c>
      <c r="M1011" s="39" t="n">
        <v>18</v>
      </c>
      <c r="N1011" s="39" t="n">
        <v>49</v>
      </c>
      <c r="O1011" s="39" t="n">
        <v>55</v>
      </c>
      <c r="P1011" s="39" t="n">
        <v>592</v>
      </c>
      <c r="Q1011" s="39" t="n">
        <v>0</v>
      </c>
      <c r="R1011" s="39" t="s">
        <v>62</v>
      </c>
      <c r="S1011" s="39" t="s">
        <v>3</v>
      </c>
    </row>
    <row r="1012" customFormat="false" ht="15" hidden="false" customHeight="false" outlineLevel="0" collapsed="false">
      <c r="C1012" s="48" t="n">
        <f aca="false">IF(F1012=F1011,C1011,IF(F1012=(F1011+10),C1011,(C1011+10)))</f>
        <v>1810</v>
      </c>
      <c r="D1012" s="38" t="s">
        <v>389</v>
      </c>
      <c r="E1012" s="50" t="n">
        <f aca="false">IF(C1011=C1012,IF(AND(I1012&lt;&gt;"M",I1012&lt;&gt;"m-up"),E1011+10,E1011),10)</f>
        <v>60</v>
      </c>
      <c r="F1012" s="39" t="n">
        <f aca="false">O1012+(N1012*60)+(M1012*3600)</f>
        <v>67795</v>
      </c>
      <c r="G1012" s="39" t="str">
        <f aca="false">CONCATENATE(J1012,K1012,L1012)</f>
        <v>20171129</v>
      </c>
      <c r="H1012" s="39" t="n">
        <v>0</v>
      </c>
      <c r="I1012" s="39" t="s">
        <v>291</v>
      </c>
      <c r="J1012" s="39" t="n">
        <v>2017</v>
      </c>
      <c r="K1012" s="39" t="n">
        <v>11</v>
      </c>
      <c r="L1012" s="39" t="n">
        <v>29</v>
      </c>
      <c r="M1012" s="39" t="n">
        <v>18</v>
      </c>
      <c r="N1012" s="39" t="n">
        <v>49</v>
      </c>
      <c r="O1012" s="39" t="n">
        <v>55</v>
      </c>
      <c r="P1012" s="39" t="n">
        <v>593</v>
      </c>
      <c r="Q1012" s="39" t="n">
        <v>0</v>
      </c>
      <c r="R1012" s="39" t="s">
        <v>62</v>
      </c>
      <c r="S1012" s="39" t="s">
        <v>3</v>
      </c>
    </row>
    <row r="1013" customFormat="false" ht="15" hidden="false" customHeight="false" outlineLevel="0" collapsed="false">
      <c r="C1013" s="48" t="n">
        <f aca="false">IF(F1013=F1012,C1012,IF(F1013=(F1012+10),C1012,(C1012+10)))</f>
        <v>1810</v>
      </c>
      <c r="D1013" s="38" t="s">
        <v>389</v>
      </c>
      <c r="E1013" s="50" t="n">
        <f aca="false">IF(C1012=C1013,IF(AND(I1013&lt;&gt;"M",I1013&lt;&gt;"m-up"),E1012+10,E1012),10)</f>
        <v>70</v>
      </c>
      <c r="F1013" s="39" t="n">
        <f aca="false">O1013+(N1013*60)+(M1013*3600)</f>
        <v>67795</v>
      </c>
      <c r="G1013" s="39" t="str">
        <f aca="false">CONCATENATE(J1013,K1013,L1013)</f>
        <v>20171129</v>
      </c>
      <c r="H1013" s="39" t="n">
        <v>0</v>
      </c>
      <c r="I1013" s="39" t="s">
        <v>291</v>
      </c>
      <c r="J1013" s="39" t="n">
        <v>2017</v>
      </c>
      <c r="K1013" s="39" t="n">
        <v>11</v>
      </c>
      <c r="L1013" s="39" t="n">
        <v>29</v>
      </c>
      <c r="M1013" s="39" t="n">
        <v>18</v>
      </c>
      <c r="N1013" s="39" t="n">
        <v>49</v>
      </c>
      <c r="O1013" s="39" t="n">
        <v>55</v>
      </c>
      <c r="P1013" s="39" t="n">
        <v>598</v>
      </c>
      <c r="Q1013" s="39" t="n">
        <v>0</v>
      </c>
      <c r="R1013" s="39" t="s">
        <v>62</v>
      </c>
      <c r="S1013" s="39" t="s">
        <v>3</v>
      </c>
    </row>
    <row r="1014" customFormat="false" ht="15" hidden="false" customHeight="false" outlineLevel="0" collapsed="false">
      <c r="C1014" s="48" t="n">
        <f aca="false">IF(F1014=F1013,C1013,IF(F1014=(F1013+10),C1013,(C1013+10)))</f>
        <v>1810</v>
      </c>
      <c r="D1014" s="38" t="s">
        <v>389</v>
      </c>
      <c r="E1014" s="50" t="n">
        <f aca="false">IF(C1013=C1014,IF(AND(I1014&lt;&gt;"M",I1014&lt;&gt;"m-up"),E1013+10,E1013),10)</f>
        <v>80</v>
      </c>
      <c r="F1014" s="39" t="n">
        <f aca="false">O1014+(N1014*60)+(M1014*3600)</f>
        <v>67795</v>
      </c>
      <c r="G1014" s="39" t="str">
        <f aca="false">CONCATENATE(J1014,K1014,L1014)</f>
        <v>20171129</v>
      </c>
      <c r="H1014" s="39" t="n">
        <v>0</v>
      </c>
      <c r="I1014" s="39" t="s">
        <v>291</v>
      </c>
      <c r="J1014" s="39" t="n">
        <v>2017</v>
      </c>
      <c r="K1014" s="39" t="n">
        <v>11</v>
      </c>
      <c r="L1014" s="39" t="n">
        <v>29</v>
      </c>
      <c r="M1014" s="39" t="n">
        <v>18</v>
      </c>
      <c r="N1014" s="39" t="n">
        <v>49</v>
      </c>
      <c r="O1014" s="39" t="n">
        <v>55</v>
      </c>
      <c r="P1014" s="39" t="n">
        <v>600</v>
      </c>
      <c r="Q1014" s="39" t="n">
        <v>0</v>
      </c>
      <c r="R1014" s="39" t="s">
        <v>62</v>
      </c>
      <c r="S1014" s="39" t="s">
        <v>3</v>
      </c>
    </row>
    <row r="1015" customFormat="false" ht="15" hidden="false" customHeight="false" outlineLevel="0" collapsed="false">
      <c r="A1015" s="68"/>
      <c r="B1015" s="68"/>
      <c r="C1015" s="48" t="n">
        <f aca="false">IF(F1015=F1014,C1014,IF(F1015=(F1014+10),C1014,(C1014+10)))</f>
        <v>1820</v>
      </c>
      <c r="D1015" s="69"/>
      <c r="E1015" s="50" t="n">
        <f aca="false">IF(C1014=C1015,IF(AND(I1015&lt;&gt;"M",I1015&lt;&gt;"m-up"),E1014+10,E1014),10)</f>
        <v>10</v>
      </c>
      <c r="F1015" s="70" t="n">
        <f aca="false">O1015+(N1015*60)+(M1015*3600)</f>
        <v>68319</v>
      </c>
      <c r="G1015" s="70" t="str">
        <f aca="false">CONCATENATE(J1015,K1015,L1015)</f>
        <v>20171129</v>
      </c>
      <c r="H1015" s="70" t="n">
        <v>157</v>
      </c>
      <c r="I1015" s="70" t="s">
        <v>230</v>
      </c>
      <c r="J1015" s="70" t="n">
        <v>2017</v>
      </c>
      <c r="K1015" s="70" t="n">
        <v>11</v>
      </c>
      <c r="L1015" s="70" t="n">
        <v>29</v>
      </c>
      <c r="M1015" s="70" t="n">
        <v>18</v>
      </c>
      <c r="N1015" s="70" t="n">
        <v>58</v>
      </c>
      <c r="O1015" s="70" t="n">
        <v>39</v>
      </c>
      <c r="P1015" s="70" t="n">
        <v>210</v>
      </c>
      <c r="Q1015" s="70" t="n">
        <v>1</v>
      </c>
      <c r="R1015" s="70" t="s">
        <v>1</v>
      </c>
      <c r="S1015" s="70" t="s">
        <v>2</v>
      </c>
      <c r="T1015" s="70"/>
      <c r="U1015" s="71" t="s">
        <v>19</v>
      </c>
      <c r="WH1015" s="71"/>
      <c r="WI1015" s="71"/>
      <c r="WJ1015" s="71"/>
      <c r="WK1015" s="71"/>
      <c r="WL1015" s="71"/>
      <c r="WM1015" s="71"/>
      <c r="WN1015" s="71"/>
      <c r="WO1015" s="71"/>
      <c r="WP1015" s="71"/>
      <c r="WQ1015" s="71"/>
      <c r="WR1015" s="71"/>
      <c r="WS1015" s="71"/>
      <c r="WT1015" s="71"/>
      <c r="WU1015" s="71"/>
      <c r="WV1015" s="71"/>
      <c r="WW1015" s="71"/>
      <c r="WX1015" s="71"/>
      <c r="WY1015" s="71"/>
      <c r="WZ1015" s="71"/>
      <c r="XA1015" s="71"/>
      <c r="XB1015" s="71"/>
      <c r="XC1015" s="71"/>
      <c r="XD1015" s="71"/>
      <c r="XE1015" s="71"/>
      <c r="XF1015" s="71"/>
      <c r="XG1015" s="71"/>
      <c r="XH1015" s="71"/>
      <c r="XI1015" s="71"/>
      <c r="XJ1015" s="71"/>
      <c r="XK1015" s="71"/>
      <c r="XL1015" s="71"/>
      <c r="XM1015" s="71"/>
      <c r="XN1015" s="71"/>
      <c r="XO1015" s="71"/>
      <c r="XP1015" s="71"/>
      <c r="XQ1015" s="71"/>
      <c r="XR1015" s="71"/>
      <c r="XS1015" s="71"/>
      <c r="XT1015" s="71"/>
      <c r="XU1015" s="71"/>
      <c r="XV1015" s="71"/>
      <c r="XW1015" s="71"/>
      <c r="XX1015" s="71"/>
      <c r="XY1015" s="71"/>
      <c r="XZ1015" s="71"/>
      <c r="YA1015" s="71"/>
      <c r="YB1015" s="71"/>
      <c r="YC1015" s="71"/>
      <c r="YD1015" s="71"/>
      <c r="YE1015" s="71"/>
      <c r="YF1015" s="71"/>
      <c r="YG1015" s="71"/>
      <c r="YH1015" s="71"/>
      <c r="YI1015" s="71"/>
      <c r="YJ1015" s="71"/>
      <c r="YK1015" s="71"/>
      <c r="YL1015" s="71"/>
      <c r="YM1015" s="71"/>
      <c r="YN1015" s="71"/>
      <c r="YO1015" s="71"/>
      <c r="YP1015" s="71"/>
      <c r="YQ1015" s="71"/>
      <c r="YR1015" s="71"/>
      <c r="YS1015" s="71"/>
      <c r="YT1015" s="71"/>
      <c r="YU1015" s="71"/>
      <c r="YV1015" s="71"/>
      <c r="YW1015" s="71"/>
      <c r="YX1015" s="71"/>
      <c r="YY1015" s="71"/>
      <c r="YZ1015" s="71"/>
      <c r="ZA1015" s="71"/>
      <c r="ZB1015" s="71"/>
      <c r="ZC1015" s="71"/>
      <c r="ZD1015" s="71"/>
      <c r="ZE1015" s="71"/>
      <c r="ZF1015" s="71"/>
      <c r="ZG1015" s="71"/>
      <c r="ZH1015" s="71"/>
      <c r="ZI1015" s="71"/>
      <c r="ZJ1015" s="71"/>
      <c r="ZK1015" s="71"/>
      <c r="ZL1015" s="71"/>
      <c r="ZM1015" s="71"/>
      <c r="ZN1015" s="71"/>
      <c r="ZO1015" s="71"/>
      <c r="ZP1015" s="71"/>
      <c r="ZQ1015" s="71"/>
      <c r="ZR1015" s="71"/>
      <c r="ZS1015" s="71"/>
      <c r="ZT1015" s="71"/>
      <c r="ZU1015" s="71"/>
      <c r="ZV1015" s="71"/>
      <c r="ZW1015" s="71"/>
      <c r="ZX1015" s="71"/>
      <c r="ZY1015" s="71"/>
      <c r="ZZ1015" s="71"/>
      <c r="AAA1015" s="71"/>
      <c r="AAB1015" s="71"/>
      <c r="AAC1015" s="71"/>
      <c r="AAD1015" s="71"/>
      <c r="AAE1015" s="71"/>
      <c r="AAF1015" s="71"/>
      <c r="AAG1015" s="71"/>
      <c r="AAH1015" s="71"/>
      <c r="AAI1015" s="71"/>
      <c r="AAJ1015" s="71"/>
      <c r="AAK1015" s="71"/>
      <c r="AAL1015" s="71"/>
      <c r="AAM1015" s="71"/>
      <c r="AAN1015" s="71"/>
      <c r="AAO1015" s="71"/>
      <c r="AAP1015" s="71"/>
      <c r="AAQ1015" s="71"/>
      <c r="AAR1015" s="71"/>
      <c r="AAS1015" s="71"/>
      <c r="AAT1015" s="71"/>
      <c r="AAU1015" s="71"/>
      <c r="AAV1015" s="71"/>
      <c r="AAW1015" s="71"/>
      <c r="AAX1015" s="71"/>
      <c r="AAY1015" s="71"/>
      <c r="AAZ1015" s="71"/>
      <c r="ABA1015" s="71"/>
      <c r="ABB1015" s="71"/>
      <c r="ABC1015" s="71"/>
      <c r="ABD1015" s="71"/>
      <c r="ABE1015" s="71"/>
      <c r="ABF1015" s="71"/>
      <c r="ABG1015" s="71"/>
      <c r="ABH1015" s="71"/>
      <c r="ABI1015" s="71"/>
      <c r="ABJ1015" s="71"/>
      <c r="ABK1015" s="71"/>
      <c r="ABL1015" s="71"/>
      <c r="ABM1015" s="71"/>
      <c r="ABN1015" s="71"/>
      <c r="ABO1015" s="71"/>
      <c r="ABP1015" s="71"/>
      <c r="ABQ1015" s="71"/>
      <c r="ABR1015" s="71"/>
      <c r="ABS1015" s="71"/>
      <c r="ABT1015" s="71"/>
      <c r="ABU1015" s="71"/>
      <c r="ABV1015" s="71"/>
      <c r="ABW1015" s="71"/>
      <c r="ABX1015" s="71"/>
      <c r="ABY1015" s="71"/>
      <c r="ABZ1015" s="71"/>
      <c r="ACA1015" s="71"/>
      <c r="ACB1015" s="71"/>
      <c r="ACC1015" s="71"/>
      <c r="ACD1015" s="71"/>
      <c r="ACE1015" s="71"/>
      <c r="ACF1015" s="71"/>
      <c r="ACG1015" s="71"/>
      <c r="ACH1015" s="71"/>
      <c r="ACI1015" s="71"/>
      <c r="ACJ1015" s="71"/>
      <c r="ACK1015" s="71"/>
      <c r="ACL1015" s="71"/>
      <c r="ACM1015" s="71"/>
      <c r="ACN1015" s="71"/>
      <c r="ACO1015" s="71"/>
      <c r="ACP1015" s="71"/>
      <c r="ACQ1015" s="71"/>
      <c r="ACR1015" s="71"/>
      <c r="ACS1015" s="71"/>
      <c r="ACT1015" s="71"/>
      <c r="ACU1015" s="71"/>
      <c r="ACV1015" s="71"/>
      <c r="ACW1015" s="71"/>
      <c r="ACX1015" s="71"/>
      <c r="ACY1015" s="71"/>
      <c r="ACZ1015" s="71"/>
      <c r="ADA1015" s="71"/>
      <c r="ADB1015" s="71"/>
      <c r="ADC1015" s="71"/>
      <c r="ADD1015" s="71"/>
      <c r="ADE1015" s="71"/>
      <c r="ADF1015" s="71"/>
      <c r="ADG1015" s="71"/>
      <c r="ADH1015" s="71"/>
      <c r="ADI1015" s="71"/>
      <c r="ADJ1015" s="71"/>
      <c r="ADK1015" s="71"/>
      <c r="ADL1015" s="71"/>
      <c r="ADM1015" s="71"/>
      <c r="ADN1015" s="71"/>
      <c r="ADO1015" s="71"/>
      <c r="ADP1015" s="71"/>
      <c r="ADQ1015" s="71"/>
      <c r="ADR1015" s="71"/>
      <c r="ADS1015" s="71"/>
      <c r="ADT1015" s="71"/>
      <c r="ADU1015" s="71"/>
      <c r="ADV1015" s="71"/>
      <c r="ADW1015" s="71"/>
      <c r="ADX1015" s="71"/>
      <c r="ADY1015" s="71"/>
      <c r="ADZ1015" s="71"/>
      <c r="AEA1015" s="71"/>
      <c r="AEB1015" s="71"/>
      <c r="AEC1015" s="71"/>
      <c r="AED1015" s="71"/>
      <c r="AEE1015" s="71"/>
      <c r="AEF1015" s="71"/>
      <c r="AEG1015" s="71"/>
      <c r="AEH1015" s="71"/>
      <c r="AEI1015" s="71"/>
      <c r="AEJ1015" s="71"/>
      <c r="AEK1015" s="71"/>
      <c r="AEL1015" s="71"/>
      <c r="AEM1015" s="71"/>
      <c r="AEN1015" s="71"/>
      <c r="AEO1015" s="71"/>
      <c r="AEP1015" s="71"/>
      <c r="AEQ1015" s="71"/>
      <c r="AER1015" s="71"/>
      <c r="AES1015" s="71"/>
      <c r="AET1015" s="71"/>
      <c r="AEU1015" s="71"/>
      <c r="AEV1015" s="71"/>
      <c r="AEW1015" s="71"/>
      <c r="AEX1015" s="71"/>
      <c r="AEY1015" s="71"/>
      <c r="AEZ1015" s="71"/>
      <c r="AFA1015" s="71"/>
      <c r="AFB1015" s="71"/>
      <c r="AFC1015" s="71"/>
      <c r="AFD1015" s="71"/>
      <c r="AFE1015" s="71"/>
      <c r="AFF1015" s="71"/>
      <c r="AFG1015" s="71"/>
      <c r="AFH1015" s="71"/>
      <c r="AFI1015" s="71"/>
      <c r="AFJ1015" s="71"/>
      <c r="AFK1015" s="71"/>
      <c r="AFL1015" s="71"/>
      <c r="AFM1015" s="71"/>
      <c r="AFN1015" s="71"/>
      <c r="AFO1015" s="71"/>
      <c r="AFP1015" s="71"/>
      <c r="AFQ1015" s="71"/>
      <c r="AFR1015" s="71"/>
      <c r="AFS1015" s="71"/>
      <c r="AFT1015" s="71"/>
      <c r="AFU1015" s="71"/>
      <c r="AFV1015" s="71"/>
      <c r="AFW1015" s="71"/>
      <c r="AFX1015" s="71"/>
      <c r="AFY1015" s="71"/>
      <c r="AFZ1015" s="71"/>
      <c r="AGA1015" s="71"/>
      <c r="AGB1015" s="71"/>
      <c r="AGC1015" s="71"/>
      <c r="AGD1015" s="71"/>
      <c r="AGE1015" s="71"/>
      <c r="AGF1015" s="71"/>
      <c r="AGG1015" s="71"/>
      <c r="AGH1015" s="71"/>
      <c r="AGI1015" s="71"/>
      <c r="AGJ1015" s="71"/>
      <c r="AGK1015" s="71"/>
      <c r="AGL1015" s="71"/>
      <c r="AGM1015" s="71"/>
      <c r="AGN1015" s="71"/>
      <c r="AGO1015" s="71"/>
      <c r="AGP1015" s="71"/>
      <c r="AGQ1015" s="71"/>
      <c r="AGR1015" s="71"/>
      <c r="AGS1015" s="71"/>
      <c r="AGT1015" s="71"/>
      <c r="AGU1015" s="71"/>
      <c r="AGV1015" s="71"/>
      <c r="AGW1015" s="71"/>
      <c r="AGX1015" s="71"/>
      <c r="AGY1015" s="71"/>
      <c r="AGZ1015" s="71"/>
      <c r="AHA1015" s="71"/>
      <c r="AHB1015" s="71"/>
      <c r="AHC1015" s="71"/>
      <c r="AHD1015" s="71"/>
      <c r="AHE1015" s="71"/>
      <c r="AHF1015" s="71"/>
      <c r="AHG1015" s="71"/>
      <c r="AHH1015" s="71"/>
      <c r="AHI1015" s="71"/>
      <c r="AHJ1015" s="71"/>
      <c r="AHK1015" s="71"/>
      <c r="AHL1015" s="71"/>
      <c r="AHM1015" s="71"/>
      <c r="AHN1015" s="71"/>
      <c r="AHO1015" s="71"/>
      <c r="AHP1015" s="71"/>
      <c r="AHQ1015" s="71"/>
      <c r="AHR1015" s="71"/>
      <c r="AHS1015" s="71"/>
      <c r="AHT1015" s="71"/>
      <c r="AHU1015" s="71"/>
      <c r="AHV1015" s="71"/>
      <c r="AHW1015" s="71"/>
      <c r="AHX1015" s="71"/>
      <c r="AHY1015" s="71"/>
      <c r="AHZ1015" s="71"/>
      <c r="AIA1015" s="71"/>
      <c r="AIB1015" s="71"/>
      <c r="AIC1015" s="71"/>
      <c r="AID1015" s="71"/>
      <c r="AIE1015" s="71"/>
      <c r="AIF1015" s="71"/>
      <c r="AIG1015" s="71"/>
      <c r="AIH1015" s="71"/>
      <c r="AII1015" s="71"/>
      <c r="AIJ1015" s="71"/>
      <c r="AIK1015" s="71"/>
      <c r="AIL1015" s="71"/>
      <c r="AIM1015" s="71"/>
      <c r="AIN1015" s="71"/>
      <c r="AIO1015" s="71"/>
      <c r="AIP1015" s="71"/>
      <c r="AIQ1015" s="71"/>
      <c r="AIR1015" s="71"/>
      <c r="AIS1015" s="71"/>
      <c r="AIT1015" s="71"/>
      <c r="AIU1015" s="71"/>
      <c r="AIV1015" s="71"/>
      <c r="AIW1015" s="71"/>
      <c r="AIX1015" s="71"/>
      <c r="AIY1015" s="71"/>
      <c r="AIZ1015" s="71"/>
      <c r="AJA1015" s="71"/>
      <c r="AJB1015" s="71"/>
      <c r="AJC1015" s="71"/>
      <c r="AJD1015" s="71"/>
      <c r="AJE1015" s="71"/>
      <c r="AJF1015" s="71"/>
      <c r="AJG1015" s="71"/>
      <c r="AJH1015" s="71"/>
      <c r="AJI1015" s="71"/>
      <c r="AJJ1015" s="71"/>
      <c r="AJK1015" s="71"/>
      <c r="AJL1015" s="71"/>
      <c r="AJM1015" s="71"/>
      <c r="AJN1015" s="71"/>
      <c r="AJO1015" s="71"/>
      <c r="AJP1015" s="71"/>
      <c r="AJQ1015" s="71"/>
      <c r="AJR1015" s="71"/>
      <c r="AJS1015" s="71"/>
      <c r="AJT1015" s="71"/>
      <c r="AJU1015" s="71"/>
      <c r="AJV1015" s="71"/>
      <c r="AJW1015" s="71"/>
      <c r="AJX1015" s="71"/>
      <c r="AJY1015" s="71"/>
      <c r="AJZ1015" s="71"/>
      <c r="AKA1015" s="71"/>
      <c r="AKB1015" s="71"/>
      <c r="AKC1015" s="71"/>
      <c r="AKD1015" s="71"/>
      <c r="AKE1015" s="71"/>
      <c r="AKF1015" s="71"/>
      <c r="AKG1015" s="71"/>
      <c r="AKH1015" s="71"/>
      <c r="AKI1015" s="71"/>
      <c r="AKJ1015" s="71"/>
      <c r="AKK1015" s="71"/>
      <c r="AKL1015" s="71"/>
      <c r="AKM1015" s="71"/>
      <c r="AKN1015" s="71"/>
      <c r="AKO1015" s="71"/>
      <c r="AKP1015" s="71"/>
      <c r="AKQ1015" s="71"/>
      <c r="AKR1015" s="71"/>
      <c r="AKS1015" s="71"/>
      <c r="AKT1015" s="71"/>
      <c r="AKU1015" s="71"/>
      <c r="AKV1015" s="71"/>
      <c r="AKW1015" s="71"/>
      <c r="AKX1015" s="71"/>
      <c r="AKY1015" s="71"/>
      <c r="AKZ1015" s="71"/>
      <c r="ALA1015" s="71"/>
      <c r="ALB1015" s="71"/>
      <c r="ALC1015" s="71"/>
      <c r="ALD1015" s="71"/>
      <c r="ALE1015" s="71"/>
      <c r="ALF1015" s="71"/>
      <c r="ALG1015" s="71"/>
      <c r="ALH1015" s="71"/>
      <c r="ALI1015" s="71"/>
      <c r="ALJ1015" s="71"/>
      <c r="ALK1015" s="71"/>
      <c r="ALL1015" s="71"/>
      <c r="ALM1015" s="71"/>
      <c r="ALN1015" s="71"/>
      <c r="ALO1015" s="71"/>
      <c r="ALP1015" s="71"/>
      <c r="ALQ1015" s="71"/>
      <c r="ALR1015" s="71"/>
      <c r="ALS1015" s="71"/>
      <c r="ALT1015" s="71"/>
      <c r="ALU1015" s="71"/>
      <c r="ALV1015" s="71"/>
      <c r="ALW1015" s="71"/>
      <c r="ALX1015" s="71"/>
      <c r="ALY1015" s="71"/>
      <c r="ALZ1015" s="71"/>
      <c r="AMA1015" s="71"/>
      <c r="AMB1015" s="71"/>
      <c r="AMC1015" s="71"/>
      <c r="AMD1015" s="71"/>
      <c r="AME1015" s="71"/>
      <c r="AMF1015" s="71"/>
      <c r="AMG1015" s="71"/>
    </row>
    <row r="1016" s="114" customFormat="true" ht="15" hidden="false" customHeight="false" outlineLevel="0" collapsed="false">
      <c r="A1016" s="122"/>
      <c r="B1016" s="122"/>
      <c r="C1016" s="48" t="n">
        <f aca="false">IF(F1016=F1015,C1015,IF(F1016=(F1015+10),C1015,(C1015+10)))</f>
        <v>1820</v>
      </c>
      <c r="D1016" s="123"/>
      <c r="E1016" s="50" t="n">
        <f aca="false">IF(C1015=C1016,IF(AND(I1016&lt;&gt;"M",I1016&lt;&gt;"m-up"),E1015+10,E1015),10)</f>
        <v>20</v>
      </c>
      <c r="F1016" s="124" t="n">
        <f aca="false">O1016+(N1016*60)+(M1016*3600)</f>
        <v>68319</v>
      </c>
      <c r="G1016" s="124" t="str">
        <f aca="false">CONCATENATE(J1016,K1016,L1016)</f>
        <v>20171129</v>
      </c>
      <c r="H1016" s="124" t="n">
        <v>5</v>
      </c>
      <c r="I1016" s="124" t="s">
        <v>23</v>
      </c>
      <c r="J1016" s="124" t="n">
        <v>2017</v>
      </c>
      <c r="K1016" s="124" t="n">
        <v>11</v>
      </c>
      <c r="L1016" s="124" t="n">
        <v>29</v>
      </c>
      <c r="M1016" s="124" t="n">
        <v>18</v>
      </c>
      <c r="N1016" s="124" t="n">
        <v>58</v>
      </c>
      <c r="O1016" s="124" t="n">
        <v>39</v>
      </c>
      <c r="P1016" s="124" t="n">
        <v>385</v>
      </c>
      <c r="Q1016" s="124" t="n">
        <v>1</v>
      </c>
      <c r="R1016" s="124" t="s">
        <v>1</v>
      </c>
      <c r="S1016" s="124" t="s">
        <v>2</v>
      </c>
      <c r="T1016" s="124"/>
      <c r="AMH1016" s="0"/>
      <c r="AMI1016" s="0"/>
      <c r="AMJ1016" s="0"/>
    </row>
    <row r="1017" s="114" customFormat="true" ht="15" hidden="false" customHeight="false" outlineLevel="0" collapsed="false">
      <c r="A1017" s="122"/>
      <c r="B1017" s="122"/>
      <c r="C1017" s="48" t="n">
        <f aca="false">IF(F1017=F1016,C1016,IF(F1017=(F1016+10),C1016,(C1016+10)))</f>
        <v>1820</v>
      </c>
      <c r="D1017" s="123"/>
      <c r="E1017" s="50" t="n">
        <f aca="false">IF(C1016=C1017,IF(AND(I1017&lt;&gt;"M",I1017&lt;&gt;"m-up"),E1016+10,E1016),10)</f>
        <v>30</v>
      </c>
      <c r="F1017" s="124" t="n">
        <f aca="false">O1017+(N1017*60)+(M1017*3600)</f>
        <v>68319</v>
      </c>
      <c r="G1017" s="124" t="str">
        <f aca="false">CONCATENATE(J1017,K1017,L1017)</f>
        <v>20171129</v>
      </c>
      <c r="H1017" s="124" t="n">
        <v>0</v>
      </c>
      <c r="I1017" s="124" t="s">
        <v>9</v>
      </c>
      <c r="J1017" s="124" t="n">
        <v>2017</v>
      </c>
      <c r="K1017" s="124" t="n">
        <v>11</v>
      </c>
      <c r="L1017" s="124" t="n">
        <v>29</v>
      </c>
      <c r="M1017" s="124" t="n">
        <v>18</v>
      </c>
      <c r="N1017" s="124" t="n">
        <v>58</v>
      </c>
      <c r="O1017" s="124" t="n">
        <v>39</v>
      </c>
      <c r="P1017" s="124" t="n">
        <v>400</v>
      </c>
      <c r="Q1017" s="124" t="n">
        <v>1</v>
      </c>
      <c r="R1017" s="124" t="s">
        <v>1</v>
      </c>
      <c r="S1017" s="124" t="s">
        <v>2</v>
      </c>
      <c r="T1017" s="124"/>
      <c r="AMH1017" s="0"/>
      <c r="AMI1017" s="0"/>
      <c r="AMJ1017" s="0"/>
    </row>
    <row r="1018" s="114" customFormat="true" ht="15" hidden="false" customHeight="false" outlineLevel="0" collapsed="false">
      <c r="A1018" s="122"/>
      <c r="B1018" s="122"/>
      <c r="C1018" s="48" t="n">
        <f aca="false">IF(F1018=F1017,C1017,IF(F1018=(F1017+10),C1017,(C1017+10)))</f>
        <v>1820</v>
      </c>
      <c r="D1018" s="123"/>
      <c r="E1018" s="50" t="n">
        <f aca="false">IF(C1017=C1018,IF(AND(I1018&lt;&gt;"M",I1018&lt;&gt;"m-up"),E1017+10,E1017),10)</f>
        <v>40</v>
      </c>
      <c r="F1018" s="124" t="n">
        <f aca="false">O1018+(N1018*60)+(M1018*3600)</f>
        <v>68319</v>
      </c>
      <c r="G1018" s="124" t="str">
        <f aca="false">CONCATENATE(J1018,K1018,L1018)</f>
        <v>20171129</v>
      </c>
      <c r="H1018" s="124" t="n">
        <v>2</v>
      </c>
      <c r="I1018" s="124" t="s">
        <v>23</v>
      </c>
      <c r="J1018" s="124" t="n">
        <v>2017</v>
      </c>
      <c r="K1018" s="124" t="n">
        <v>11</v>
      </c>
      <c r="L1018" s="124" t="n">
        <v>29</v>
      </c>
      <c r="M1018" s="124" t="n">
        <v>18</v>
      </c>
      <c r="N1018" s="124" t="n">
        <v>58</v>
      </c>
      <c r="O1018" s="124" t="n">
        <v>39</v>
      </c>
      <c r="P1018" s="124" t="n">
        <v>426</v>
      </c>
      <c r="Q1018" s="124" t="n">
        <v>1</v>
      </c>
      <c r="R1018" s="124" t="s">
        <v>1</v>
      </c>
      <c r="S1018" s="124" t="s">
        <v>2</v>
      </c>
      <c r="T1018" s="124"/>
      <c r="AMH1018" s="0"/>
      <c r="AMI1018" s="0"/>
      <c r="AMJ1018" s="0"/>
    </row>
    <row r="1019" s="114" customFormat="true" ht="15" hidden="false" customHeight="false" outlineLevel="0" collapsed="false">
      <c r="A1019" s="122"/>
      <c r="B1019" s="122"/>
      <c r="C1019" s="48" t="n">
        <f aca="false">IF(F1019=F1018,C1018,IF(F1019=(F1018+10),C1018,(C1018+10)))</f>
        <v>1820</v>
      </c>
      <c r="D1019" s="123"/>
      <c r="E1019" s="50" t="n">
        <f aca="false">IF(C1018=C1019,IF(AND(I1019&lt;&gt;"M",I1019&lt;&gt;"m-up"),E1018+10,E1018),10)</f>
        <v>50</v>
      </c>
      <c r="F1019" s="124" t="n">
        <f aca="false">O1019+(N1019*60)+(M1019*3600)</f>
        <v>68319</v>
      </c>
      <c r="G1019" s="124" t="str">
        <f aca="false">CONCATENATE(J1019,K1019,L1019)</f>
        <v>20171129</v>
      </c>
      <c r="H1019" s="124" t="n">
        <v>3</v>
      </c>
      <c r="I1019" s="124" t="s">
        <v>23</v>
      </c>
      <c r="J1019" s="124" t="n">
        <v>2017</v>
      </c>
      <c r="K1019" s="124" t="n">
        <v>11</v>
      </c>
      <c r="L1019" s="124" t="n">
        <v>29</v>
      </c>
      <c r="M1019" s="124" t="n">
        <v>18</v>
      </c>
      <c r="N1019" s="124" t="n">
        <v>58</v>
      </c>
      <c r="O1019" s="124" t="n">
        <v>39</v>
      </c>
      <c r="P1019" s="124" t="n">
        <v>454</v>
      </c>
      <c r="Q1019" s="124" t="n">
        <v>1</v>
      </c>
      <c r="R1019" s="124" t="s">
        <v>1</v>
      </c>
      <c r="S1019" s="124" t="s">
        <v>2</v>
      </c>
      <c r="T1019" s="124"/>
      <c r="AMH1019" s="0"/>
      <c r="AMI1019" s="0"/>
      <c r="AMJ1019" s="0"/>
    </row>
    <row r="1020" s="114" customFormat="true" ht="15" hidden="false" customHeight="false" outlineLevel="0" collapsed="false">
      <c r="A1020" s="122"/>
      <c r="B1020" s="122"/>
      <c r="C1020" s="48" t="n">
        <f aca="false">IF(F1020=F1019,C1019,IF(F1020=(F1019+10),C1019,(C1019+10)))</f>
        <v>1820</v>
      </c>
      <c r="D1020" s="123"/>
      <c r="E1020" s="50" t="n">
        <f aca="false">IF(C1019=C1020,IF(AND(I1020&lt;&gt;"M",I1020&lt;&gt;"m-up"),E1019+10,E1019),10)</f>
        <v>60</v>
      </c>
      <c r="F1020" s="124" t="n">
        <f aca="false">O1020+(N1020*60)+(M1020*3600)</f>
        <v>68319</v>
      </c>
      <c r="G1020" s="124" t="str">
        <f aca="false">CONCATENATE(J1020,K1020,L1020)</f>
        <v>20171129</v>
      </c>
      <c r="H1020" s="124" t="n">
        <v>2</v>
      </c>
      <c r="I1020" s="124" t="s">
        <v>23</v>
      </c>
      <c r="J1020" s="124" t="n">
        <v>2017</v>
      </c>
      <c r="K1020" s="124" t="n">
        <v>11</v>
      </c>
      <c r="L1020" s="124" t="n">
        <v>29</v>
      </c>
      <c r="M1020" s="124" t="n">
        <v>18</v>
      </c>
      <c r="N1020" s="124" t="n">
        <v>58</v>
      </c>
      <c r="O1020" s="124" t="n">
        <v>39</v>
      </c>
      <c r="P1020" s="124" t="n">
        <v>472</v>
      </c>
      <c r="Q1020" s="124" t="n">
        <v>1</v>
      </c>
      <c r="R1020" s="124" t="s">
        <v>1</v>
      </c>
      <c r="S1020" s="124" t="s">
        <v>2</v>
      </c>
      <c r="T1020" s="124"/>
      <c r="AMH1020" s="0"/>
      <c r="AMI1020" s="0"/>
      <c r="AMJ1020" s="0"/>
    </row>
    <row r="1021" customFormat="false" ht="15" hidden="false" customHeight="false" outlineLevel="0" collapsed="false">
      <c r="A1021" s="68"/>
      <c r="B1021" s="68"/>
      <c r="C1021" s="48" t="n">
        <f aca="false">IF(F1021=F1020,C1020,IF(F1021=(F1020+10),C1020,(C1020+10)))</f>
        <v>1830</v>
      </c>
      <c r="D1021" s="69" t="s">
        <v>390</v>
      </c>
      <c r="E1021" s="50" t="n">
        <f aca="false">IF(C1020=C1021,IF(AND(I1021&lt;&gt;"M",I1021&lt;&gt;"m-up"),E1020+10,E1020),10)</f>
        <v>10</v>
      </c>
      <c r="F1021" s="70" t="n">
        <f aca="false">O1021+(N1021*60)+(M1021*3600)</f>
        <v>52753</v>
      </c>
      <c r="G1021" s="70" t="str">
        <f aca="false">CONCATENATE(J1021,K1021,L1021)</f>
        <v>2017121</v>
      </c>
      <c r="H1021" s="70" t="n">
        <v>2</v>
      </c>
      <c r="I1021" s="70" t="s">
        <v>0</v>
      </c>
      <c r="J1021" s="70" t="n">
        <v>2017</v>
      </c>
      <c r="K1021" s="70" t="n">
        <v>12</v>
      </c>
      <c r="L1021" s="70" t="n">
        <v>1</v>
      </c>
      <c r="M1021" s="70" t="n">
        <v>14</v>
      </c>
      <c r="N1021" s="70" t="n">
        <v>39</v>
      </c>
      <c r="O1021" s="70" t="n">
        <v>13</v>
      </c>
      <c r="P1021" s="70" t="n">
        <v>581</v>
      </c>
      <c r="Q1021" s="70" t="n">
        <v>1</v>
      </c>
      <c r="R1021" s="70" t="s">
        <v>1</v>
      </c>
      <c r="S1021" s="70" t="s">
        <v>2</v>
      </c>
      <c r="T1021" s="70"/>
      <c r="U1021" s="71"/>
      <c r="WH1021" s="71"/>
      <c r="WI1021" s="71"/>
      <c r="WJ1021" s="71"/>
      <c r="WK1021" s="71"/>
      <c r="WL1021" s="71"/>
      <c r="WM1021" s="71"/>
      <c r="WN1021" s="71"/>
      <c r="WO1021" s="71"/>
      <c r="WP1021" s="71"/>
      <c r="WQ1021" s="71"/>
      <c r="WR1021" s="71"/>
      <c r="WS1021" s="71"/>
      <c r="WT1021" s="71"/>
      <c r="WU1021" s="71"/>
      <c r="WV1021" s="71"/>
      <c r="WW1021" s="71"/>
      <c r="WX1021" s="71"/>
      <c r="WY1021" s="71"/>
      <c r="WZ1021" s="71"/>
      <c r="XA1021" s="71"/>
      <c r="XB1021" s="71"/>
      <c r="XC1021" s="71"/>
      <c r="XD1021" s="71"/>
      <c r="XE1021" s="71"/>
      <c r="XF1021" s="71"/>
      <c r="XG1021" s="71"/>
      <c r="XH1021" s="71"/>
      <c r="XI1021" s="71"/>
      <c r="XJ1021" s="71"/>
      <c r="XK1021" s="71"/>
      <c r="XL1021" s="71"/>
      <c r="XM1021" s="71"/>
      <c r="XN1021" s="71"/>
      <c r="XO1021" s="71"/>
      <c r="XP1021" s="71"/>
      <c r="XQ1021" s="71"/>
      <c r="XR1021" s="71"/>
      <c r="XS1021" s="71"/>
      <c r="XT1021" s="71"/>
      <c r="XU1021" s="71"/>
      <c r="XV1021" s="71"/>
      <c r="XW1021" s="71"/>
      <c r="XX1021" s="71"/>
      <c r="XY1021" s="71"/>
      <c r="XZ1021" s="71"/>
      <c r="YA1021" s="71"/>
      <c r="YB1021" s="71"/>
      <c r="YC1021" s="71"/>
      <c r="YD1021" s="71"/>
      <c r="YE1021" s="71"/>
      <c r="YF1021" s="71"/>
      <c r="YG1021" s="71"/>
      <c r="YH1021" s="71"/>
      <c r="YI1021" s="71"/>
      <c r="YJ1021" s="71"/>
      <c r="YK1021" s="71"/>
      <c r="YL1021" s="71"/>
      <c r="YM1021" s="71"/>
      <c r="YN1021" s="71"/>
      <c r="YO1021" s="71"/>
      <c r="YP1021" s="71"/>
      <c r="YQ1021" s="71"/>
      <c r="YR1021" s="71"/>
      <c r="YS1021" s="71"/>
      <c r="YT1021" s="71"/>
      <c r="YU1021" s="71"/>
      <c r="YV1021" s="71"/>
      <c r="YW1021" s="71"/>
      <c r="YX1021" s="71"/>
      <c r="YY1021" s="71"/>
      <c r="YZ1021" s="71"/>
      <c r="ZA1021" s="71"/>
      <c r="ZB1021" s="71"/>
      <c r="ZC1021" s="71"/>
      <c r="ZD1021" s="71"/>
      <c r="ZE1021" s="71"/>
      <c r="ZF1021" s="71"/>
      <c r="ZG1021" s="71"/>
      <c r="ZH1021" s="71"/>
      <c r="ZI1021" s="71"/>
      <c r="ZJ1021" s="71"/>
      <c r="ZK1021" s="71"/>
      <c r="ZL1021" s="71"/>
      <c r="ZM1021" s="71"/>
      <c r="ZN1021" s="71"/>
      <c r="ZO1021" s="71"/>
      <c r="ZP1021" s="71"/>
      <c r="ZQ1021" s="71"/>
      <c r="ZR1021" s="71"/>
      <c r="ZS1021" s="71"/>
      <c r="ZT1021" s="71"/>
      <c r="ZU1021" s="71"/>
      <c r="ZV1021" s="71"/>
      <c r="ZW1021" s="71"/>
      <c r="ZX1021" s="71"/>
      <c r="ZY1021" s="71"/>
      <c r="ZZ1021" s="71"/>
      <c r="AAA1021" s="71"/>
      <c r="AAB1021" s="71"/>
      <c r="AAC1021" s="71"/>
      <c r="AAD1021" s="71"/>
      <c r="AAE1021" s="71"/>
      <c r="AAF1021" s="71"/>
      <c r="AAG1021" s="71"/>
      <c r="AAH1021" s="71"/>
      <c r="AAI1021" s="71"/>
      <c r="AAJ1021" s="71"/>
      <c r="AAK1021" s="71"/>
      <c r="AAL1021" s="71"/>
      <c r="AAM1021" s="71"/>
      <c r="AAN1021" s="71"/>
      <c r="AAO1021" s="71"/>
      <c r="AAP1021" s="71"/>
      <c r="AAQ1021" s="71"/>
      <c r="AAR1021" s="71"/>
      <c r="AAS1021" s="71"/>
      <c r="AAT1021" s="71"/>
      <c r="AAU1021" s="71"/>
      <c r="AAV1021" s="71"/>
      <c r="AAW1021" s="71"/>
      <c r="AAX1021" s="71"/>
      <c r="AAY1021" s="71"/>
      <c r="AAZ1021" s="71"/>
      <c r="ABA1021" s="71"/>
      <c r="ABB1021" s="71"/>
      <c r="ABC1021" s="71"/>
      <c r="ABD1021" s="71"/>
      <c r="ABE1021" s="71"/>
      <c r="ABF1021" s="71"/>
      <c r="ABG1021" s="71"/>
      <c r="ABH1021" s="71"/>
      <c r="ABI1021" s="71"/>
      <c r="ABJ1021" s="71"/>
      <c r="ABK1021" s="71"/>
      <c r="ABL1021" s="71"/>
      <c r="ABM1021" s="71"/>
      <c r="ABN1021" s="71"/>
      <c r="ABO1021" s="71"/>
      <c r="ABP1021" s="71"/>
      <c r="ABQ1021" s="71"/>
      <c r="ABR1021" s="71"/>
      <c r="ABS1021" s="71"/>
      <c r="ABT1021" s="71"/>
      <c r="ABU1021" s="71"/>
      <c r="ABV1021" s="71"/>
      <c r="ABW1021" s="71"/>
      <c r="ABX1021" s="71"/>
      <c r="ABY1021" s="71"/>
      <c r="ABZ1021" s="71"/>
      <c r="ACA1021" s="71"/>
      <c r="ACB1021" s="71"/>
      <c r="ACC1021" s="71"/>
      <c r="ACD1021" s="71"/>
      <c r="ACE1021" s="71"/>
      <c r="ACF1021" s="71"/>
      <c r="ACG1021" s="71"/>
      <c r="ACH1021" s="71"/>
      <c r="ACI1021" s="71"/>
      <c r="ACJ1021" s="71"/>
      <c r="ACK1021" s="71"/>
      <c r="ACL1021" s="71"/>
      <c r="ACM1021" s="71"/>
      <c r="ACN1021" s="71"/>
      <c r="ACO1021" s="71"/>
      <c r="ACP1021" s="71"/>
      <c r="ACQ1021" s="71"/>
      <c r="ACR1021" s="71"/>
      <c r="ACS1021" s="71"/>
      <c r="ACT1021" s="71"/>
      <c r="ACU1021" s="71"/>
      <c r="ACV1021" s="71"/>
      <c r="ACW1021" s="71"/>
      <c r="ACX1021" s="71"/>
      <c r="ACY1021" s="71"/>
      <c r="ACZ1021" s="71"/>
      <c r="ADA1021" s="71"/>
      <c r="ADB1021" s="71"/>
      <c r="ADC1021" s="71"/>
      <c r="ADD1021" s="71"/>
      <c r="ADE1021" s="71"/>
      <c r="ADF1021" s="71"/>
      <c r="ADG1021" s="71"/>
      <c r="ADH1021" s="71"/>
      <c r="ADI1021" s="71"/>
      <c r="ADJ1021" s="71"/>
      <c r="ADK1021" s="71"/>
      <c r="ADL1021" s="71"/>
      <c r="ADM1021" s="71"/>
      <c r="ADN1021" s="71"/>
      <c r="ADO1021" s="71"/>
      <c r="ADP1021" s="71"/>
      <c r="ADQ1021" s="71"/>
      <c r="ADR1021" s="71"/>
      <c r="ADS1021" s="71"/>
      <c r="ADT1021" s="71"/>
      <c r="ADU1021" s="71"/>
      <c r="ADV1021" s="71"/>
      <c r="ADW1021" s="71"/>
      <c r="ADX1021" s="71"/>
      <c r="ADY1021" s="71"/>
      <c r="ADZ1021" s="71"/>
      <c r="AEA1021" s="71"/>
      <c r="AEB1021" s="71"/>
      <c r="AEC1021" s="71"/>
      <c r="AED1021" s="71"/>
      <c r="AEE1021" s="71"/>
      <c r="AEF1021" s="71"/>
      <c r="AEG1021" s="71"/>
      <c r="AEH1021" s="71"/>
      <c r="AEI1021" s="71"/>
      <c r="AEJ1021" s="71"/>
      <c r="AEK1021" s="71"/>
      <c r="AEL1021" s="71"/>
      <c r="AEM1021" s="71"/>
      <c r="AEN1021" s="71"/>
      <c r="AEO1021" s="71"/>
      <c r="AEP1021" s="71"/>
      <c r="AEQ1021" s="71"/>
      <c r="AER1021" s="71"/>
      <c r="AES1021" s="71"/>
      <c r="AET1021" s="71"/>
      <c r="AEU1021" s="71"/>
      <c r="AEV1021" s="71"/>
      <c r="AEW1021" s="71"/>
      <c r="AEX1021" s="71"/>
      <c r="AEY1021" s="71"/>
      <c r="AEZ1021" s="71"/>
      <c r="AFA1021" s="71"/>
      <c r="AFB1021" s="71"/>
      <c r="AFC1021" s="71"/>
      <c r="AFD1021" s="71"/>
      <c r="AFE1021" s="71"/>
      <c r="AFF1021" s="71"/>
      <c r="AFG1021" s="71"/>
      <c r="AFH1021" s="71"/>
      <c r="AFI1021" s="71"/>
      <c r="AFJ1021" s="71"/>
      <c r="AFK1021" s="71"/>
      <c r="AFL1021" s="71"/>
      <c r="AFM1021" s="71"/>
      <c r="AFN1021" s="71"/>
      <c r="AFO1021" s="71"/>
      <c r="AFP1021" s="71"/>
      <c r="AFQ1021" s="71"/>
      <c r="AFR1021" s="71"/>
      <c r="AFS1021" s="71"/>
      <c r="AFT1021" s="71"/>
      <c r="AFU1021" s="71"/>
      <c r="AFV1021" s="71"/>
      <c r="AFW1021" s="71"/>
      <c r="AFX1021" s="71"/>
      <c r="AFY1021" s="71"/>
      <c r="AFZ1021" s="71"/>
      <c r="AGA1021" s="71"/>
      <c r="AGB1021" s="71"/>
      <c r="AGC1021" s="71"/>
      <c r="AGD1021" s="71"/>
      <c r="AGE1021" s="71"/>
      <c r="AGF1021" s="71"/>
      <c r="AGG1021" s="71"/>
      <c r="AGH1021" s="71"/>
      <c r="AGI1021" s="71"/>
      <c r="AGJ1021" s="71"/>
      <c r="AGK1021" s="71"/>
      <c r="AGL1021" s="71"/>
      <c r="AGM1021" s="71"/>
      <c r="AGN1021" s="71"/>
      <c r="AGO1021" s="71"/>
      <c r="AGP1021" s="71"/>
      <c r="AGQ1021" s="71"/>
      <c r="AGR1021" s="71"/>
      <c r="AGS1021" s="71"/>
      <c r="AGT1021" s="71"/>
      <c r="AGU1021" s="71"/>
      <c r="AGV1021" s="71"/>
      <c r="AGW1021" s="71"/>
      <c r="AGX1021" s="71"/>
      <c r="AGY1021" s="71"/>
      <c r="AGZ1021" s="71"/>
      <c r="AHA1021" s="71"/>
      <c r="AHB1021" s="71"/>
      <c r="AHC1021" s="71"/>
      <c r="AHD1021" s="71"/>
      <c r="AHE1021" s="71"/>
      <c r="AHF1021" s="71"/>
      <c r="AHG1021" s="71"/>
      <c r="AHH1021" s="71"/>
      <c r="AHI1021" s="71"/>
      <c r="AHJ1021" s="71"/>
      <c r="AHK1021" s="71"/>
      <c r="AHL1021" s="71"/>
      <c r="AHM1021" s="71"/>
      <c r="AHN1021" s="71"/>
      <c r="AHO1021" s="71"/>
      <c r="AHP1021" s="71"/>
      <c r="AHQ1021" s="71"/>
      <c r="AHR1021" s="71"/>
      <c r="AHS1021" s="71"/>
      <c r="AHT1021" s="71"/>
      <c r="AHU1021" s="71"/>
      <c r="AHV1021" s="71"/>
      <c r="AHW1021" s="71"/>
      <c r="AHX1021" s="71"/>
      <c r="AHY1021" s="71"/>
      <c r="AHZ1021" s="71"/>
      <c r="AIA1021" s="71"/>
      <c r="AIB1021" s="71"/>
      <c r="AIC1021" s="71"/>
      <c r="AID1021" s="71"/>
      <c r="AIE1021" s="71"/>
      <c r="AIF1021" s="71"/>
      <c r="AIG1021" s="71"/>
      <c r="AIH1021" s="71"/>
      <c r="AII1021" s="71"/>
      <c r="AIJ1021" s="71"/>
      <c r="AIK1021" s="71"/>
      <c r="AIL1021" s="71"/>
      <c r="AIM1021" s="71"/>
      <c r="AIN1021" s="71"/>
      <c r="AIO1021" s="71"/>
      <c r="AIP1021" s="71"/>
      <c r="AIQ1021" s="71"/>
      <c r="AIR1021" s="71"/>
      <c r="AIS1021" s="71"/>
      <c r="AIT1021" s="71"/>
      <c r="AIU1021" s="71"/>
      <c r="AIV1021" s="71"/>
      <c r="AIW1021" s="71"/>
      <c r="AIX1021" s="71"/>
      <c r="AIY1021" s="71"/>
      <c r="AIZ1021" s="71"/>
      <c r="AJA1021" s="71"/>
      <c r="AJB1021" s="71"/>
      <c r="AJC1021" s="71"/>
      <c r="AJD1021" s="71"/>
      <c r="AJE1021" s="71"/>
      <c r="AJF1021" s="71"/>
      <c r="AJG1021" s="71"/>
      <c r="AJH1021" s="71"/>
      <c r="AJI1021" s="71"/>
      <c r="AJJ1021" s="71"/>
      <c r="AJK1021" s="71"/>
      <c r="AJL1021" s="71"/>
      <c r="AJM1021" s="71"/>
      <c r="AJN1021" s="71"/>
      <c r="AJO1021" s="71"/>
      <c r="AJP1021" s="71"/>
      <c r="AJQ1021" s="71"/>
      <c r="AJR1021" s="71"/>
      <c r="AJS1021" s="71"/>
      <c r="AJT1021" s="71"/>
      <c r="AJU1021" s="71"/>
      <c r="AJV1021" s="71"/>
      <c r="AJW1021" s="71"/>
      <c r="AJX1021" s="71"/>
      <c r="AJY1021" s="71"/>
      <c r="AJZ1021" s="71"/>
      <c r="AKA1021" s="71"/>
      <c r="AKB1021" s="71"/>
      <c r="AKC1021" s="71"/>
      <c r="AKD1021" s="71"/>
      <c r="AKE1021" s="71"/>
      <c r="AKF1021" s="71"/>
      <c r="AKG1021" s="71"/>
      <c r="AKH1021" s="71"/>
      <c r="AKI1021" s="71"/>
      <c r="AKJ1021" s="71"/>
      <c r="AKK1021" s="71"/>
      <c r="AKL1021" s="71"/>
      <c r="AKM1021" s="71"/>
      <c r="AKN1021" s="71"/>
      <c r="AKO1021" s="71"/>
      <c r="AKP1021" s="71"/>
      <c r="AKQ1021" s="71"/>
      <c r="AKR1021" s="71"/>
      <c r="AKS1021" s="71"/>
      <c r="AKT1021" s="71"/>
      <c r="AKU1021" s="71"/>
      <c r="AKV1021" s="71"/>
      <c r="AKW1021" s="71"/>
      <c r="AKX1021" s="71"/>
      <c r="AKY1021" s="71"/>
      <c r="AKZ1021" s="71"/>
      <c r="ALA1021" s="71"/>
      <c r="ALB1021" s="71"/>
      <c r="ALC1021" s="71"/>
      <c r="ALD1021" s="71"/>
      <c r="ALE1021" s="71"/>
      <c r="ALF1021" s="71"/>
      <c r="ALG1021" s="71"/>
      <c r="ALH1021" s="71"/>
      <c r="ALI1021" s="71"/>
      <c r="ALJ1021" s="71"/>
      <c r="ALK1021" s="71"/>
      <c r="ALL1021" s="71"/>
      <c r="ALM1021" s="71"/>
      <c r="ALN1021" s="71"/>
      <c r="ALO1021" s="71"/>
      <c r="ALP1021" s="71"/>
      <c r="ALQ1021" s="71"/>
      <c r="ALR1021" s="71"/>
      <c r="ALS1021" s="71"/>
      <c r="ALT1021" s="71"/>
      <c r="ALU1021" s="71"/>
      <c r="ALV1021" s="71"/>
      <c r="ALW1021" s="71"/>
      <c r="ALX1021" s="71"/>
      <c r="ALY1021" s="71"/>
      <c r="ALZ1021" s="71"/>
      <c r="AMA1021" s="71"/>
      <c r="AMB1021" s="71"/>
      <c r="AMC1021" s="71"/>
      <c r="AMD1021" s="71"/>
      <c r="AME1021" s="71"/>
      <c r="AMF1021" s="71"/>
      <c r="AMG1021" s="71"/>
    </row>
    <row r="1022" customFormat="false" ht="15" hidden="false" customHeight="false" outlineLevel="0" collapsed="false">
      <c r="A1022" s="118"/>
      <c r="B1022" s="118"/>
      <c r="C1022" s="48" t="n">
        <f aca="false">IF(F1022=F1021,C1021,IF(F1022=(F1021+10),C1021,(C1021+10)))</f>
        <v>1840</v>
      </c>
      <c r="D1022" s="79"/>
      <c r="E1022" s="50" t="n">
        <f aca="false">IF(C1021=C1022,IF(AND(I1022&lt;&gt;"M",I1022&lt;&gt;"m-up"),E1021+10,E1021),10)</f>
        <v>10</v>
      </c>
      <c r="F1022" s="52" t="n">
        <f aca="false">O1022+(N1022*60)+(M1022*3600)</f>
        <v>53076</v>
      </c>
      <c r="G1022" s="52" t="str">
        <f aca="false">CONCATENATE(J1022,K1022,L1022)</f>
        <v>2017121</v>
      </c>
      <c r="H1022" s="52" t="n">
        <v>24</v>
      </c>
      <c r="I1022" s="52" t="s">
        <v>0</v>
      </c>
      <c r="J1022" s="52" t="n">
        <v>2017</v>
      </c>
      <c r="K1022" s="52" t="n">
        <v>12</v>
      </c>
      <c r="L1022" s="52" t="n">
        <v>1</v>
      </c>
      <c r="M1022" s="52" t="n">
        <v>14</v>
      </c>
      <c r="N1022" s="52" t="n">
        <v>44</v>
      </c>
      <c r="O1022" s="52" t="n">
        <v>36</v>
      </c>
      <c r="P1022" s="52" t="n">
        <v>428</v>
      </c>
      <c r="Q1022" s="52" t="n">
        <v>1</v>
      </c>
      <c r="R1022" s="52" t="s">
        <v>1</v>
      </c>
      <c r="S1022" s="52" t="s">
        <v>2</v>
      </c>
      <c r="T1022" s="52"/>
      <c r="U1022" s="53" t="s">
        <v>75</v>
      </c>
      <c r="WH1022" s="119"/>
      <c r="WI1022" s="119"/>
      <c r="WJ1022" s="119"/>
      <c r="WK1022" s="119"/>
      <c r="WL1022" s="119"/>
      <c r="WM1022" s="119"/>
      <c r="WN1022" s="119"/>
      <c r="WO1022" s="119"/>
      <c r="WP1022" s="119"/>
      <c r="WQ1022" s="119"/>
      <c r="WR1022" s="119"/>
      <c r="WS1022" s="119"/>
      <c r="WT1022" s="119"/>
      <c r="WU1022" s="119"/>
      <c r="WV1022" s="119"/>
      <c r="WW1022" s="119"/>
      <c r="WX1022" s="119"/>
      <c r="WY1022" s="119"/>
      <c r="WZ1022" s="119"/>
      <c r="XA1022" s="119"/>
      <c r="XB1022" s="119"/>
      <c r="XC1022" s="119"/>
      <c r="XD1022" s="119"/>
      <c r="XE1022" s="119"/>
      <c r="XF1022" s="119"/>
      <c r="XG1022" s="119"/>
      <c r="XH1022" s="119"/>
      <c r="XI1022" s="119"/>
      <c r="XJ1022" s="119"/>
      <c r="XK1022" s="119"/>
      <c r="XL1022" s="119"/>
      <c r="XM1022" s="119"/>
      <c r="XN1022" s="119"/>
      <c r="XO1022" s="119"/>
      <c r="XP1022" s="119"/>
      <c r="XQ1022" s="119"/>
      <c r="XR1022" s="119"/>
      <c r="XS1022" s="119"/>
      <c r="XT1022" s="119"/>
      <c r="XU1022" s="119"/>
      <c r="XV1022" s="119"/>
      <c r="XW1022" s="119"/>
      <c r="XX1022" s="119"/>
      <c r="XY1022" s="119"/>
      <c r="XZ1022" s="119"/>
      <c r="YA1022" s="119"/>
      <c r="YB1022" s="119"/>
      <c r="YC1022" s="119"/>
      <c r="YD1022" s="119"/>
      <c r="YE1022" s="119"/>
      <c r="YF1022" s="119"/>
      <c r="YG1022" s="119"/>
      <c r="YH1022" s="119"/>
      <c r="YI1022" s="119"/>
      <c r="YJ1022" s="119"/>
      <c r="YK1022" s="119"/>
      <c r="YL1022" s="119"/>
      <c r="YM1022" s="119"/>
      <c r="YN1022" s="119"/>
      <c r="YO1022" s="119"/>
      <c r="YP1022" s="119"/>
      <c r="YQ1022" s="119"/>
      <c r="YR1022" s="119"/>
      <c r="YS1022" s="119"/>
      <c r="YT1022" s="119"/>
      <c r="YU1022" s="119"/>
      <c r="YV1022" s="119"/>
      <c r="YW1022" s="119"/>
      <c r="YX1022" s="119"/>
      <c r="YY1022" s="119"/>
      <c r="YZ1022" s="119"/>
      <c r="ZA1022" s="119"/>
      <c r="ZB1022" s="119"/>
      <c r="ZC1022" s="119"/>
      <c r="ZD1022" s="119"/>
      <c r="ZE1022" s="119"/>
      <c r="ZF1022" s="119"/>
      <c r="ZG1022" s="119"/>
      <c r="ZH1022" s="119"/>
      <c r="ZI1022" s="119"/>
      <c r="ZJ1022" s="119"/>
      <c r="ZK1022" s="119"/>
      <c r="ZL1022" s="119"/>
      <c r="ZM1022" s="119"/>
      <c r="ZN1022" s="119"/>
      <c r="ZO1022" s="119"/>
      <c r="ZP1022" s="119"/>
      <c r="ZQ1022" s="119"/>
      <c r="ZR1022" s="119"/>
      <c r="ZS1022" s="119"/>
      <c r="ZT1022" s="119"/>
      <c r="ZU1022" s="119"/>
      <c r="ZV1022" s="119"/>
      <c r="ZW1022" s="119"/>
      <c r="ZX1022" s="119"/>
      <c r="ZY1022" s="119"/>
      <c r="ZZ1022" s="119"/>
      <c r="AAA1022" s="119"/>
      <c r="AAB1022" s="119"/>
      <c r="AAC1022" s="119"/>
      <c r="AAD1022" s="119"/>
      <c r="AAE1022" s="119"/>
      <c r="AAF1022" s="119"/>
      <c r="AAG1022" s="119"/>
      <c r="AAH1022" s="119"/>
      <c r="AAI1022" s="119"/>
      <c r="AAJ1022" s="119"/>
      <c r="AAK1022" s="119"/>
      <c r="AAL1022" s="119"/>
      <c r="AAM1022" s="119"/>
      <c r="AAN1022" s="119"/>
      <c r="AAO1022" s="119"/>
      <c r="AAP1022" s="119"/>
      <c r="AAQ1022" s="119"/>
      <c r="AAR1022" s="119"/>
      <c r="AAS1022" s="119"/>
      <c r="AAT1022" s="119"/>
      <c r="AAU1022" s="119"/>
      <c r="AAV1022" s="119"/>
      <c r="AAW1022" s="119"/>
      <c r="AAX1022" s="119"/>
      <c r="AAY1022" s="119"/>
      <c r="AAZ1022" s="119"/>
      <c r="ABA1022" s="119"/>
      <c r="ABB1022" s="119"/>
      <c r="ABC1022" s="119"/>
      <c r="ABD1022" s="119"/>
      <c r="ABE1022" s="119"/>
      <c r="ABF1022" s="119"/>
      <c r="ABG1022" s="119"/>
      <c r="ABH1022" s="119"/>
      <c r="ABI1022" s="119"/>
      <c r="ABJ1022" s="119"/>
      <c r="ABK1022" s="119"/>
      <c r="ABL1022" s="119"/>
      <c r="ABM1022" s="119"/>
      <c r="ABN1022" s="119"/>
      <c r="ABO1022" s="119"/>
      <c r="ABP1022" s="119"/>
      <c r="ABQ1022" s="119"/>
      <c r="ABR1022" s="119"/>
      <c r="ABS1022" s="119"/>
      <c r="ABT1022" s="119"/>
      <c r="ABU1022" s="119"/>
      <c r="ABV1022" s="119"/>
      <c r="ABW1022" s="119"/>
      <c r="ABX1022" s="119"/>
      <c r="ABY1022" s="119"/>
      <c r="ABZ1022" s="119"/>
      <c r="ACA1022" s="119"/>
      <c r="ACB1022" s="119"/>
      <c r="ACC1022" s="119"/>
      <c r="ACD1022" s="119"/>
      <c r="ACE1022" s="119"/>
      <c r="ACF1022" s="119"/>
      <c r="ACG1022" s="119"/>
      <c r="ACH1022" s="119"/>
      <c r="ACI1022" s="119"/>
      <c r="ACJ1022" s="119"/>
      <c r="ACK1022" s="119"/>
      <c r="ACL1022" s="119"/>
      <c r="ACM1022" s="119"/>
      <c r="ACN1022" s="119"/>
      <c r="ACO1022" s="119"/>
      <c r="ACP1022" s="119"/>
      <c r="ACQ1022" s="119"/>
      <c r="ACR1022" s="119"/>
      <c r="ACS1022" s="119"/>
      <c r="ACT1022" s="119"/>
      <c r="ACU1022" s="119"/>
      <c r="ACV1022" s="119"/>
      <c r="ACW1022" s="119"/>
      <c r="ACX1022" s="119"/>
      <c r="ACY1022" s="119"/>
      <c r="ACZ1022" s="119"/>
      <c r="ADA1022" s="119"/>
      <c r="ADB1022" s="119"/>
      <c r="ADC1022" s="119"/>
      <c r="ADD1022" s="119"/>
      <c r="ADE1022" s="119"/>
      <c r="ADF1022" s="119"/>
      <c r="ADG1022" s="119"/>
      <c r="ADH1022" s="119"/>
      <c r="ADI1022" s="119"/>
      <c r="ADJ1022" s="119"/>
      <c r="ADK1022" s="119"/>
      <c r="ADL1022" s="119"/>
      <c r="ADM1022" s="119"/>
      <c r="ADN1022" s="119"/>
      <c r="ADO1022" s="119"/>
      <c r="ADP1022" s="119"/>
      <c r="ADQ1022" s="119"/>
      <c r="ADR1022" s="119"/>
      <c r="ADS1022" s="119"/>
      <c r="ADT1022" s="119"/>
      <c r="ADU1022" s="119"/>
      <c r="ADV1022" s="119"/>
      <c r="ADW1022" s="119"/>
      <c r="ADX1022" s="119"/>
      <c r="ADY1022" s="119"/>
      <c r="ADZ1022" s="119"/>
      <c r="AEA1022" s="119"/>
      <c r="AEB1022" s="119"/>
      <c r="AEC1022" s="119"/>
      <c r="AED1022" s="119"/>
      <c r="AEE1022" s="119"/>
      <c r="AEF1022" s="119"/>
      <c r="AEG1022" s="119"/>
      <c r="AEH1022" s="119"/>
      <c r="AEI1022" s="119"/>
      <c r="AEJ1022" s="119"/>
      <c r="AEK1022" s="119"/>
      <c r="AEL1022" s="119"/>
      <c r="AEM1022" s="119"/>
      <c r="AEN1022" s="119"/>
      <c r="AEO1022" s="119"/>
      <c r="AEP1022" s="119"/>
      <c r="AEQ1022" s="119"/>
      <c r="AER1022" s="119"/>
      <c r="AES1022" s="119"/>
      <c r="AET1022" s="119"/>
      <c r="AEU1022" s="119"/>
      <c r="AEV1022" s="119"/>
      <c r="AEW1022" s="119"/>
      <c r="AEX1022" s="119"/>
      <c r="AEY1022" s="119"/>
      <c r="AEZ1022" s="119"/>
      <c r="AFA1022" s="119"/>
      <c r="AFB1022" s="119"/>
      <c r="AFC1022" s="119"/>
      <c r="AFD1022" s="119"/>
      <c r="AFE1022" s="119"/>
      <c r="AFF1022" s="119"/>
      <c r="AFG1022" s="119"/>
      <c r="AFH1022" s="119"/>
      <c r="AFI1022" s="119"/>
      <c r="AFJ1022" s="119"/>
      <c r="AFK1022" s="119"/>
      <c r="AFL1022" s="119"/>
      <c r="AFM1022" s="119"/>
      <c r="AFN1022" s="119"/>
      <c r="AFO1022" s="119"/>
      <c r="AFP1022" s="119"/>
      <c r="AFQ1022" s="119"/>
      <c r="AFR1022" s="119"/>
      <c r="AFS1022" s="119"/>
      <c r="AFT1022" s="119"/>
      <c r="AFU1022" s="119"/>
      <c r="AFV1022" s="119"/>
      <c r="AFW1022" s="119"/>
      <c r="AFX1022" s="119"/>
      <c r="AFY1022" s="119"/>
      <c r="AFZ1022" s="119"/>
      <c r="AGA1022" s="119"/>
      <c r="AGB1022" s="119"/>
      <c r="AGC1022" s="119"/>
      <c r="AGD1022" s="119"/>
      <c r="AGE1022" s="119"/>
      <c r="AGF1022" s="119"/>
      <c r="AGG1022" s="119"/>
      <c r="AGH1022" s="119"/>
      <c r="AGI1022" s="119"/>
      <c r="AGJ1022" s="119"/>
      <c r="AGK1022" s="119"/>
      <c r="AGL1022" s="119"/>
      <c r="AGM1022" s="119"/>
      <c r="AGN1022" s="119"/>
      <c r="AGO1022" s="119"/>
      <c r="AGP1022" s="119"/>
      <c r="AGQ1022" s="119"/>
      <c r="AGR1022" s="119"/>
      <c r="AGS1022" s="119"/>
      <c r="AGT1022" s="119"/>
      <c r="AGU1022" s="119"/>
      <c r="AGV1022" s="119"/>
      <c r="AGW1022" s="119"/>
      <c r="AGX1022" s="119"/>
      <c r="AGY1022" s="119"/>
      <c r="AGZ1022" s="119"/>
      <c r="AHA1022" s="119"/>
      <c r="AHB1022" s="119"/>
      <c r="AHC1022" s="119"/>
      <c r="AHD1022" s="119"/>
      <c r="AHE1022" s="119"/>
      <c r="AHF1022" s="119"/>
      <c r="AHG1022" s="119"/>
      <c r="AHH1022" s="119"/>
      <c r="AHI1022" s="119"/>
      <c r="AHJ1022" s="119"/>
      <c r="AHK1022" s="119"/>
      <c r="AHL1022" s="119"/>
      <c r="AHM1022" s="119"/>
      <c r="AHN1022" s="119"/>
      <c r="AHO1022" s="119"/>
      <c r="AHP1022" s="119"/>
      <c r="AHQ1022" s="119"/>
      <c r="AHR1022" s="119"/>
      <c r="AHS1022" s="119"/>
      <c r="AHT1022" s="119"/>
      <c r="AHU1022" s="119"/>
      <c r="AHV1022" s="119"/>
      <c r="AHW1022" s="119"/>
      <c r="AHX1022" s="119"/>
      <c r="AHY1022" s="119"/>
      <c r="AHZ1022" s="119"/>
      <c r="AIA1022" s="119"/>
      <c r="AIB1022" s="119"/>
      <c r="AIC1022" s="119"/>
      <c r="AID1022" s="119"/>
      <c r="AIE1022" s="119"/>
      <c r="AIF1022" s="119"/>
      <c r="AIG1022" s="119"/>
      <c r="AIH1022" s="119"/>
      <c r="AII1022" s="119"/>
      <c r="AIJ1022" s="119"/>
      <c r="AIK1022" s="119"/>
      <c r="AIL1022" s="119"/>
      <c r="AIM1022" s="119"/>
      <c r="AIN1022" s="119"/>
      <c r="AIO1022" s="119"/>
      <c r="AIP1022" s="119"/>
      <c r="AIQ1022" s="119"/>
      <c r="AIR1022" s="119"/>
      <c r="AIS1022" s="119"/>
      <c r="AIT1022" s="119"/>
      <c r="AIU1022" s="119"/>
      <c r="AIV1022" s="119"/>
      <c r="AIW1022" s="119"/>
      <c r="AIX1022" s="119"/>
      <c r="AIY1022" s="119"/>
      <c r="AIZ1022" s="119"/>
      <c r="AJA1022" s="119"/>
      <c r="AJB1022" s="119"/>
      <c r="AJC1022" s="119"/>
      <c r="AJD1022" s="119"/>
      <c r="AJE1022" s="119"/>
      <c r="AJF1022" s="119"/>
      <c r="AJG1022" s="119"/>
      <c r="AJH1022" s="119"/>
      <c r="AJI1022" s="119"/>
      <c r="AJJ1022" s="119"/>
      <c r="AJK1022" s="119"/>
      <c r="AJL1022" s="119"/>
      <c r="AJM1022" s="119"/>
      <c r="AJN1022" s="119"/>
      <c r="AJO1022" s="119"/>
      <c r="AJP1022" s="119"/>
      <c r="AJQ1022" s="119"/>
      <c r="AJR1022" s="119"/>
      <c r="AJS1022" s="119"/>
      <c r="AJT1022" s="119"/>
      <c r="AJU1022" s="119"/>
      <c r="AJV1022" s="119"/>
      <c r="AJW1022" s="119"/>
      <c r="AJX1022" s="119"/>
      <c r="AJY1022" s="119"/>
      <c r="AJZ1022" s="119"/>
      <c r="AKA1022" s="119"/>
      <c r="AKB1022" s="119"/>
      <c r="AKC1022" s="119"/>
      <c r="AKD1022" s="119"/>
      <c r="AKE1022" s="119"/>
      <c r="AKF1022" s="119"/>
      <c r="AKG1022" s="119"/>
      <c r="AKH1022" s="119"/>
      <c r="AKI1022" s="119"/>
      <c r="AKJ1022" s="119"/>
      <c r="AKK1022" s="119"/>
      <c r="AKL1022" s="119"/>
      <c r="AKM1022" s="119"/>
      <c r="AKN1022" s="119"/>
      <c r="AKO1022" s="119"/>
      <c r="AKP1022" s="119"/>
      <c r="AKQ1022" s="119"/>
      <c r="AKR1022" s="119"/>
      <c r="AKS1022" s="119"/>
      <c r="AKT1022" s="119"/>
      <c r="AKU1022" s="119"/>
      <c r="AKV1022" s="119"/>
      <c r="AKW1022" s="119"/>
      <c r="AKX1022" s="119"/>
      <c r="AKY1022" s="119"/>
      <c r="AKZ1022" s="119"/>
      <c r="ALA1022" s="119"/>
      <c r="ALB1022" s="119"/>
      <c r="ALC1022" s="119"/>
      <c r="ALD1022" s="119"/>
      <c r="ALE1022" s="119"/>
      <c r="ALF1022" s="119"/>
      <c r="ALG1022" s="119"/>
      <c r="ALH1022" s="119"/>
      <c r="ALI1022" s="119"/>
      <c r="ALJ1022" s="119"/>
      <c r="ALK1022" s="119"/>
      <c r="ALL1022" s="119"/>
      <c r="ALM1022" s="119"/>
      <c r="ALN1022" s="119"/>
      <c r="ALO1022" s="119"/>
      <c r="ALP1022" s="119"/>
      <c r="ALQ1022" s="119"/>
      <c r="ALR1022" s="119"/>
      <c r="ALS1022" s="119"/>
      <c r="ALT1022" s="119"/>
      <c r="ALU1022" s="119"/>
      <c r="ALV1022" s="119"/>
      <c r="ALW1022" s="119"/>
      <c r="ALX1022" s="119"/>
      <c r="ALY1022" s="119"/>
      <c r="ALZ1022" s="119"/>
      <c r="AMA1022" s="119"/>
      <c r="AMB1022" s="119"/>
      <c r="AMC1022" s="119"/>
      <c r="AMD1022" s="119"/>
      <c r="AME1022" s="119"/>
      <c r="AMF1022" s="119"/>
      <c r="AMG1022" s="119"/>
    </row>
    <row r="1023" customFormat="false" ht="15" hidden="false" customHeight="false" outlineLevel="0" collapsed="false">
      <c r="A1023" s="118"/>
      <c r="B1023" s="118"/>
      <c r="C1023" s="48" t="n">
        <f aca="false">IF(F1023=F1022,C1022,IF(F1023=(F1022+10),C1022,(C1022+10)))</f>
        <v>1840</v>
      </c>
      <c r="E1023" s="50" t="n">
        <f aca="false">IF(C1022=C1023,IF(AND(I1023&lt;&gt;"M",I1023&lt;&gt;"m-up"),E1022+10,E1022),10)</f>
        <v>20</v>
      </c>
      <c r="F1023" s="39" t="n">
        <f aca="false">O1023+(N1023*60)+(M1023*3600)</f>
        <v>53076</v>
      </c>
      <c r="G1023" s="39" t="str">
        <f aca="false">CONCATENATE(J1023,K1023,L1023)</f>
        <v>2017121</v>
      </c>
      <c r="H1023" s="39" t="n">
        <v>12</v>
      </c>
      <c r="I1023" s="39" t="s">
        <v>0</v>
      </c>
      <c r="J1023" s="39" t="n">
        <v>2017</v>
      </c>
      <c r="K1023" s="39" t="n">
        <v>12</v>
      </c>
      <c r="L1023" s="39" t="n">
        <v>1</v>
      </c>
      <c r="M1023" s="39" t="n">
        <v>14</v>
      </c>
      <c r="N1023" s="39" t="n">
        <v>44</v>
      </c>
      <c r="O1023" s="39" t="n">
        <v>36</v>
      </c>
      <c r="P1023" s="39" t="n">
        <v>465</v>
      </c>
      <c r="Q1023" s="39" t="n">
        <v>1</v>
      </c>
      <c r="R1023" s="39" t="s">
        <v>1</v>
      </c>
      <c r="S1023" s="39" t="s">
        <v>2</v>
      </c>
      <c r="WH1023" s="119"/>
      <c r="WI1023" s="119"/>
      <c r="WJ1023" s="119"/>
      <c r="WK1023" s="119"/>
      <c r="WL1023" s="119"/>
      <c r="WM1023" s="119"/>
      <c r="WN1023" s="119"/>
      <c r="WO1023" s="119"/>
      <c r="WP1023" s="119"/>
      <c r="WQ1023" s="119"/>
      <c r="WR1023" s="119"/>
      <c r="WS1023" s="119"/>
      <c r="WT1023" s="119"/>
      <c r="WU1023" s="119"/>
      <c r="WV1023" s="119"/>
      <c r="WW1023" s="119"/>
      <c r="WX1023" s="119"/>
      <c r="WY1023" s="119"/>
      <c r="WZ1023" s="119"/>
      <c r="XA1023" s="119"/>
      <c r="XB1023" s="119"/>
      <c r="XC1023" s="119"/>
      <c r="XD1023" s="119"/>
      <c r="XE1023" s="119"/>
      <c r="XF1023" s="119"/>
      <c r="XG1023" s="119"/>
      <c r="XH1023" s="119"/>
      <c r="XI1023" s="119"/>
      <c r="XJ1023" s="119"/>
      <c r="XK1023" s="119"/>
      <c r="XL1023" s="119"/>
      <c r="XM1023" s="119"/>
      <c r="XN1023" s="119"/>
      <c r="XO1023" s="119"/>
      <c r="XP1023" s="119"/>
      <c r="XQ1023" s="119"/>
      <c r="XR1023" s="119"/>
      <c r="XS1023" s="119"/>
      <c r="XT1023" s="119"/>
      <c r="XU1023" s="119"/>
      <c r="XV1023" s="119"/>
      <c r="XW1023" s="119"/>
      <c r="XX1023" s="119"/>
      <c r="XY1023" s="119"/>
      <c r="XZ1023" s="119"/>
      <c r="YA1023" s="119"/>
      <c r="YB1023" s="119"/>
      <c r="YC1023" s="119"/>
      <c r="YD1023" s="119"/>
      <c r="YE1023" s="119"/>
      <c r="YF1023" s="119"/>
      <c r="YG1023" s="119"/>
      <c r="YH1023" s="119"/>
      <c r="YI1023" s="119"/>
      <c r="YJ1023" s="119"/>
      <c r="YK1023" s="119"/>
      <c r="YL1023" s="119"/>
      <c r="YM1023" s="119"/>
      <c r="YN1023" s="119"/>
      <c r="YO1023" s="119"/>
      <c r="YP1023" s="119"/>
      <c r="YQ1023" s="119"/>
      <c r="YR1023" s="119"/>
      <c r="YS1023" s="119"/>
      <c r="YT1023" s="119"/>
      <c r="YU1023" s="119"/>
      <c r="YV1023" s="119"/>
      <c r="YW1023" s="119"/>
      <c r="YX1023" s="119"/>
      <c r="YY1023" s="119"/>
      <c r="YZ1023" s="119"/>
      <c r="ZA1023" s="119"/>
      <c r="ZB1023" s="119"/>
      <c r="ZC1023" s="119"/>
      <c r="ZD1023" s="119"/>
      <c r="ZE1023" s="119"/>
      <c r="ZF1023" s="119"/>
      <c r="ZG1023" s="119"/>
      <c r="ZH1023" s="119"/>
      <c r="ZI1023" s="119"/>
      <c r="ZJ1023" s="119"/>
      <c r="ZK1023" s="119"/>
      <c r="ZL1023" s="119"/>
      <c r="ZM1023" s="119"/>
      <c r="ZN1023" s="119"/>
      <c r="ZO1023" s="119"/>
      <c r="ZP1023" s="119"/>
      <c r="ZQ1023" s="119"/>
      <c r="ZR1023" s="119"/>
      <c r="ZS1023" s="119"/>
      <c r="ZT1023" s="119"/>
      <c r="ZU1023" s="119"/>
      <c r="ZV1023" s="119"/>
      <c r="ZW1023" s="119"/>
      <c r="ZX1023" s="119"/>
      <c r="ZY1023" s="119"/>
      <c r="ZZ1023" s="119"/>
      <c r="AAA1023" s="119"/>
      <c r="AAB1023" s="119"/>
      <c r="AAC1023" s="119"/>
      <c r="AAD1023" s="119"/>
      <c r="AAE1023" s="119"/>
      <c r="AAF1023" s="119"/>
      <c r="AAG1023" s="119"/>
      <c r="AAH1023" s="119"/>
      <c r="AAI1023" s="119"/>
      <c r="AAJ1023" s="119"/>
      <c r="AAK1023" s="119"/>
      <c r="AAL1023" s="119"/>
      <c r="AAM1023" s="119"/>
      <c r="AAN1023" s="119"/>
      <c r="AAO1023" s="119"/>
      <c r="AAP1023" s="119"/>
      <c r="AAQ1023" s="119"/>
      <c r="AAR1023" s="119"/>
      <c r="AAS1023" s="119"/>
      <c r="AAT1023" s="119"/>
      <c r="AAU1023" s="119"/>
      <c r="AAV1023" s="119"/>
      <c r="AAW1023" s="119"/>
      <c r="AAX1023" s="119"/>
      <c r="AAY1023" s="119"/>
      <c r="AAZ1023" s="119"/>
      <c r="ABA1023" s="119"/>
      <c r="ABB1023" s="119"/>
      <c r="ABC1023" s="119"/>
      <c r="ABD1023" s="119"/>
      <c r="ABE1023" s="119"/>
      <c r="ABF1023" s="119"/>
      <c r="ABG1023" s="119"/>
      <c r="ABH1023" s="119"/>
      <c r="ABI1023" s="119"/>
      <c r="ABJ1023" s="119"/>
      <c r="ABK1023" s="119"/>
      <c r="ABL1023" s="119"/>
      <c r="ABM1023" s="119"/>
      <c r="ABN1023" s="119"/>
      <c r="ABO1023" s="119"/>
      <c r="ABP1023" s="119"/>
      <c r="ABQ1023" s="119"/>
      <c r="ABR1023" s="119"/>
      <c r="ABS1023" s="119"/>
      <c r="ABT1023" s="119"/>
      <c r="ABU1023" s="119"/>
      <c r="ABV1023" s="119"/>
      <c r="ABW1023" s="119"/>
      <c r="ABX1023" s="119"/>
      <c r="ABY1023" s="119"/>
      <c r="ABZ1023" s="119"/>
      <c r="ACA1023" s="119"/>
      <c r="ACB1023" s="119"/>
      <c r="ACC1023" s="119"/>
      <c r="ACD1023" s="119"/>
      <c r="ACE1023" s="119"/>
      <c r="ACF1023" s="119"/>
      <c r="ACG1023" s="119"/>
      <c r="ACH1023" s="119"/>
      <c r="ACI1023" s="119"/>
      <c r="ACJ1023" s="119"/>
      <c r="ACK1023" s="119"/>
      <c r="ACL1023" s="119"/>
      <c r="ACM1023" s="119"/>
      <c r="ACN1023" s="119"/>
      <c r="ACO1023" s="119"/>
      <c r="ACP1023" s="119"/>
      <c r="ACQ1023" s="119"/>
      <c r="ACR1023" s="119"/>
      <c r="ACS1023" s="119"/>
      <c r="ACT1023" s="119"/>
      <c r="ACU1023" s="119"/>
      <c r="ACV1023" s="119"/>
      <c r="ACW1023" s="119"/>
      <c r="ACX1023" s="119"/>
      <c r="ACY1023" s="119"/>
      <c r="ACZ1023" s="119"/>
      <c r="ADA1023" s="119"/>
      <c r="ADB1023" s="119"/>
      <c r="ADC1023" s="119"/>
      <c r="ADD1023" s="119"/>
      <c r="ADE1023" s="119"/>
      <c r="ADF1023" s="119"/>
      <c r="ADG1023" s="119"/>
      <c r="ADH1023" s="119"/>
      <c r="ADI1023" s="119"/>
      <c r="ADJ1023" s="119"/>
      <c r="ADK1023" s="119"/>
      <c r="ADL1023" s="119"/>
      <c r="ADM1023" s="119"/>
      <c r="ADN1023" s="119"/>
      <c r="ADO1023" s="119"/>
      <c r="ADP1023" s="119"/>
      <c r="ADQ1023" s="119"/>
      <c r="ADR1023" s="119"/>
      <c r="ADS1023" s="119"/>
      <c r="ADT1023" s="119"/>
      <c r="ADU1023" s="119"/>
      <c r="ADV1023" s="119"/>
      <c r="ADW1023" s="119"/>
      <c r="ADX1023" s="119"/>
      <c r="ADY1023" s="119"/>
      <c r="ADZ1023" s="119"/>
      <c r="AEA1023" s="119"/>
      <c r="AEB1023" s="119"/>
      <c r="AEC1023" s="119"/>
      <c r="AED1023" s="119"/>
      <c r="AEE1023" s="119"/>
      <c r="AEF1023" s="119"/>
      <c r="AEG1023" s="119"/>
      <c r="AEH1023" s="119"/>
      <c r="AEI1023" s="119"/>
      <c r="AEJ1023" s="119"/>
      <c r="AEK1023" s="119"/>
      <c r="AEL1023" s="119"/>
      <c r="AEM1023" s="119"/>
      <c r="AEN1023" s="119"/>
      <c r="AEO1023" s="119"/>
      <c r="AEP1023" s="119"/>
      <c r="AEQ1023" s="119"/>
      <c r="AER1023" s="119"/>
      <c r="AES1023" s="119"/>
      <c r="AET1023" s="119"/>
      <c r="AEU1023" s="119"/>
      <c r="AEV1023" s="119"/>
      <c r="AEW1023" s="119"/>
      <c r="AEX1023" s="119"/>
      <c r="AEY1023" s="119"/>
      <c r="AEZ1023" s="119"/>
      <c r="AFA1023" s="119"/>
      <c r="AFB1023" s="119"/>
      <c r="AFC1023" s="119"/>
      <c r="AFD1023" s="119"/>
      <c r="AFE1023" s="119"/>
      <c r="AFF1023" s="119"/>
      <c r="AFG1023" s="119"/>
      <c r="AFH1023" s="119"/>
      <c r="AFI1023" s="119"/>
      <c r="AFJ1023" s="119"/>
      <c r="AFK1023" s="119"/>
      <c r="AFL1023" s="119"/>
      <c r="AFM1023" s="119"/>
      <c r="AFN1023" s="119"/>
      <c r="AFO1023" s="119"/>
      <c r="AFP1023" s="119"/>
      <c r="AFQ1023" s="119"/>
      <c r="AFR1023" s="119"/>
      <c r="AFS1023" s="119"/>
      <c r="AFT1023" s="119"/>
      <c r="AFU1023" s="119"/>
      <c r="AFV1023" s="119"/>
      <c r="AFW1023" s="119"/>
      <c r="AFX1023" s="119"/>
      <c r="AFY1023" s="119"/>
      <c r="AFZ1023" s="119"/>
      <c r="AGA1023" s="119"/>
      <c r="AGB1023" s="119"/>
      <c r="AGC1023" s="119"/>
      <c r="AGD1023" s="119"/>
      <c r="AGE1023" s="119"/>
      <c r="AGF1023" s="119"/>
      <c r="AGG1023" s="119"/>
      <c r="AGH1023" s="119"/>
      <c r="AGI1023" s="119"/>
      <c r="AGJ1023" s="119"/>
      <c r="AGK1023" s="119"/>
      <c r="AGL1023" s="119"/>
      <c r="AGM1023" s="119"/>
      <c r="AGN1023" s="119"/>
      <c r="AGO1023" s="119"/>
      <c r="AGP1023" s="119"/>
      <c r="AGQ1023" s="119"/>
      <c r="AGR1023" s="119"/>
      <c r="AGS1023" s="119"/>
      <c r="AGT1023" s="119"/>
      <c r="AGU1023" s="119"/>
      <c r="AGV1023" s="119"/>
      <c r="AGW1023" s="119"/>
      <c r="AGX1023" s="119"/>
      <c r="AGY1023" s="119"/>
      <c r="AGZ1023" s="119"/>
      <c r="AHA1023" s="119"/>
      <c r="AHB1023" s="119"/>
      <c r="AHC1023" s="119"/>
      <c r="AHD1023" s="119"/>
      <c r="AHE1023" s="119"/>
      <c r="AHF1023" s="119"/>
      <c r="AHG1023" s="119"/>
      <c r="AHH1023" s="119"/>
      <c r="AHI1023" s="119"/>
      <c r="AHJ1023" s="119"/>
      <c r="AHK1023" s="119"/>
      <c r="AHL1023" s="119"/>
      <c r="AHM1023" s="119"/>
      <c r="AHN1023" s="119"/>
      <c r="AHO1023" s="119"/>
      <c r="AHP1023" s="119"/>
      <c r="AHQ1023" s="119"/>
      <c r="AHR1023" s="119"/>
      <c r="AHS1023" s="119"/>
      <c r="AHT1023" s="119"/>
      <c r="AHU1023" s="119"/>
      <c r="AHV1023" s="119"/>
      <c r="AHW1023" s="119"/>
      <c r="AHX1023" s="119"/>
      <c r="AHY1023" s="119"/>
      <c r="AHZ1023" s="119"/>
      <c r="AIA1023" s="119"/>
      <c r="AIB1023" s="119"/>
      <c r="AIC1023" s="119"/>
      <c r="AID1023" s="119"/>
      <c r="AIE1023" s="119"/>
      <c r="AIF1023" s="119"/>
      <c r="AIG1023" s="119"/>
      <c r="AIH1023" s="119"/>
      <c r="AII1023" s="119"/>
      <c r="AIJ1023" s="119"/>
      <c r="AIK1023" s="119"/>
      <c r="AIL1023" s="119"/>
      <c r="AIM1023" s="119"/>
      <c r="AIN1023" s="119"/>
      <c r="AIO1023" s="119"/>
      <c r="AIP1023" s="119"/>
      <c r="AIQ1023" s="119"/>
      <c r="AIR1023" s="119"/>
      <c r="AIS1023" s="119"/>
      <c r="AIT1023" s="119"/>
      <c r="AIU1023" s="119"/>
      <c r="AIV1023" s="119"/>
      <c r="AIW1023" s="119"/>
      <c r="AIX1023" s="119"/>
      <c r="AIY1023" s="119"/>
      <c r="AIZ1023" s="119"/>
      <c r="AJA1023" s="119"/>
      <c r="AJB1023" s="119"/>
      <c r="AJC1023" s="119"/>
      <c r="AJD1023" s="119"/>
      <c r="AJE1023" s="119"/>
      <c r="AJF1023" s="119"/>
      <c r="AJG1023" s="119"/>
      <c r="AJH1023" s="119"/>
      <c r="AJI1023" s="119"/>
      <c r="AJJ1023" s="119"/>
      <c r="AJK1023" s="119"/>
      <c r="AJL1023" s="119"/>
      <c r="AJM1023" s="119"/>
      <c r="AJN1023" s="119"/>
      <c r="AJO1023" s="119"/>
      <c r="AJP1023" s="119"/>
      <c r="AJQ1023" s="119"/>
      <c r="AJR1023" s="119"/>
      <c r="AJS1023" s="119"/>
      <c r="AJT1023" s="119"/>
      <c r="AJU1023" s="119"/>
      <c r="AJV1023" s="119"/>
      <c r="AJW1023" s="119"/>
      <c r="AJX1023" s="119"/>
      <c r="AJY1023" s="119"/>
      <c r="AJZ1023" s="119"/>
      <c r="AKA1023" s="119"/>
      <c r="AKB1023" s="119"/>
      <c r="AKC1023" s="119"/>
      <c r="AKD1023" s="119"/>
      <c r="AKE1023" s="119"/>
      <c r="AKF1023" s="119"/>
      <c r="AKG1023" s="119"/>
      <c r="AKH1023" s="119"/>
      <c r="AKI1023" s="119"/>
      <c r="AKJ1023" s="119"/>
      <c r="AKK1023" s="119"/>
      <c r="AKL1023" s="119"/>
      <c r="AKM1023" s="119"/>
      <c r="AKN1023" s="119"/>
      <c r="AKO1023" s="119"/>
      <c r="AKP1023" s="119"/>
      <c r="AKQ1023" s="119"/>
      <c r="AKR1023" s="119"/>
      <c r="AKS1023" s="119"/>
      <c r="AKT1023" s="119"/>
      <c r="AKU1023" s="119"/>
      <c r="AKV1023" s="119"/>
      <c r="AKW1023" s="119"/>
      <c r="AKX1023" s="119"/>
      <c r="AKY1023" s="119"/>
      <c r="AKZ1023" s="119"/>
      <c r="ALA1023" s="119"/>
      <c r="ALB1023" s="119"/>
      <c r="ALC1023" s="119"/>
      <c r="ALD1023" s="119"/>
      <c r="ALE1023" s="119"/>
      <c r="ALF1023" s="119"/>
      <c r="ALG1023" s="119"/>
      <c r="ALH1023" s="119"/>
      <c r="ALI1023" s="119"/>
      <c r="ALJ1023" s="119"/>
      <c r="ALK1023" s="119"/>
      <c r="ALL1023" s="119"/>
      <c r="ALM1023" s="119"/>
      <c r="ALN1023" s="119"/>
      <c r="ALO1023" s="119"/>
      <c r="ALP1023" s="119"/>
      <c r="ALQ1023" s="119"/>
      <c r="ALR1023" s="119"/>
      <c r="ALS1023" s="119"/>
      <c r="ALT1023" s="119"/>
      <c r="ALU1023" s="119"/>
      <c r="ALV1023" s="119"/>
      <c r="ALW1023" s="119"/>
      <c r="ALX1023" s="119"/>
      <c r="ALY1023" s="119"/>
      <c r="ALZ1023" s="119"/>
      <c r="AMA1023" s="119"/>
      <c r="AMB1023" s="119"/>
      <c r="AMC1023" s="119"/>
      <c r="AMD1023" s="119"/>
      <c r="AME1023" s="119"/>
      <c r="AMF1023" s="119"/>
      <c r="AMG1023" s="119"/>
    </row>
    <row r="1024" customFormat="false" ht="15" hidden="false" customHeight="false" outlineLevel="0" collapsed="false">
      <c r="A1024" s="118"/>
      <c r="B1024" s="118"/>
      <c r="C1024" s="48" t="n">
        <f aca="false">IF(F1024=F1023,C1023,IF(F1024=(F1023+10),C1023,(C1023+10)))</f>
        <v>1840</v>
      </c>
      <c r="E1024" s="50" t="n">
        <f aca="false">IF(C1023=C1024,IF(AND(I1024&lt;&gt;"M",I1024&lt;&gt;"m-up"),E1023+10,E1023),10)</f>
        <v>20</v>
      </c>
      <c r="F1024" s="39" t="n">
        <f aca="false">O1024+(N1024*60)+(M1024*3600)</f>
        <v>53076</v>
      </c>
      <c r="G1024" s="39" t="str">
        <f aca="false">CONCATENATE(J1024,K1024,L1024)</f>
        <v>2017121</v>
      </c>
      <c r="H1024" s="39" t="n">
        <v>0</v>
      </c>
      <c r="I1024" s="39" t="s">
        <v>4</v>
      </c>
      <c r="J1024" s="39" t="n">
        <v>2017</v>
      </c>
      <c r="K1024" s="39" t="n">
        <v>12</v>
      </c>
      <c r="L1024" s="39" t="n">
        <v>1</v>
      </c>
      <c r="M1024" s="39" t="n">
        <v>14</v>
      </c>
      <c r="N1024" s="39" t="n">
        <v>44</v>
      </c>
      <c r="O1024" s="39" t="n">
        <v>36</v>
      </c>
      <c r="P1024" s="39" t="n">
        <v>469</v>
      </c>
      <c r="Q1024" s="39" t="n">
        <v>1</v>
      </c>
      <c r="R1024" s="39" t="s">
        <v>1</v>
      </c>
      <c r="S1024" s="39" t="s">
        <v>2</v>
      </c>
      <c r="WH1024" s="119"/>
      <c r="WI1024" s="119"/>
      <c r="WJ1024" s="119"/>
      <c r="WK1024" s="119"/>
      <c r="WL1024" s="119"/>
      <c r="WM1024" s="119"/>
      <c r="WN1024" s="119"/>
      <c r="WO1024" s="119"/>
      <c r="WP1024" s="119"/>
      <c r="WQ1024" s="119"/>
      <c r="WR1024" s="119"/>
      <c r="WS1024" s="119"/>
      <c r="WT1024" s="119"/>
      <c r="WU1024" s="119"/>
      <c r="WV1024" s="119"/>
      <c r="WW1024" s="119"/>
      <c r="WX1024" s="119"/>
      <c r="WY1024" s="119"/>
      <c r="WZ1024" s="119"/>
      <c r="XA1024" s="119"/>
      <c r="XB1024" s="119"/>
      <c r="XC1024" s="119"/>
      <c r="XD1024" s="119"/>
      <c r="XE1024" s="119"/>
      <c r="XF1024" s="119"/>
      <c r="XG1024" s="119"/>
      <c r="XH1024" s="119"/>
      <c r="XI1024" s="119"/>
      <c r="XJ1024" s="119"/>
      <c r="XK1024" s="119"/>
      <c r="XL1024" s="119"/>
      <c r="XM1024" s="119"/>
      <c r="XN1024" s="119"/>
      <c r="XO1024" s="119"/>
      <c r="XP1024" s="119"/>
      <c r="XQ1024" s="119"/>
      <c r="XR1024" s="119"/>
      <c r="XS1024" s="119"/>
      <c r="XT1024" s="119"/>
      <c r="XU1024" s="119"/>
      <c r="XV1024" s="119"/>
      <c r="XW1024" s="119"/>
      <c r="XX1024" s="119"/>
      <c r="XY1024" s="119"/>
      <c r="XZ1024" s="119"/>
      <c r="YA1024" s="119"/>
      <c r="YB1024" s="119"/>
      <c r="YC1024" s="119"/>
      <c r="YD1024" s="119"/>
      <c r="YE1024" s="119"/>
      <c r="YF1024" s="119"/>
      <c r="YG1024" s="119"/>
      <c r="YH1024" s="119"/>
      <c r="YI1024" s="119"/>
      <c r="YJ1024" s="119"/>
      <c r="YK1024" s="119"/>
      <c r="YL1024" s="119"/>
      <c r="YM1024" s="119"/>
      <c r="YN1024" s="119"/>
      <c r="YO1024" s="119"/>
      <c r="YP1024" s="119"/>
      <c r="YQ1024" s="119"/>
      <c r="YR1024" s="119"/>
      <c r="YS1024" s="119"/>
      <c r="YT1024" s="119"/>
      <c r="YU1024" s="119"/>
      <c r="YV1024" s="119"/>
      <c r="YW1024" s="119"/>
      <c r="YX1024" s="119"/>
      <c r="YY1024" s="119"/>
      <c r="YZ1024" s="119"/>
      <c r="ZA1024" s="119"/>
      <c r="ZB1024" s="119"/>
      <c r="ZC1024" s="119"/>
      <c r="ZD1024" s="119"/>
      <c r="ZE1024" s="119"/>
      <c r="ZF1024" s="119"/>
      <c r="ZG1024" s="119"/>
      <c r="ZH1024" s="119"/>
      <c r="ZI1024" s="119"/>
      <c r="ZJ1024" s="119"/>
      <c r="ZK1024" s="119"/>
      <c r="ZL1024" s="119"/>
      <c r="ZM1024" s="119"/>
      <c r="ZN1024" s="119"/>
      <c r="ZO1024" s="119"/>
      <c r="ZP1024" s="119"/>
      <c r="ZQ1024" s="119"/>
      <c r="ZR1024" s="119"/>
      <c r="ZS1024" s="119"/>
      <c r="ZT1024" s="119"/>
      <c r="ZU1024" s="119"/>
      <c r="ZV1024" s="119"/>
      <c r="ZW1024" s="119"/>
      <c r="ZX1024" s="119"/>
      <c r="ZY1024" s="119"/>
      <c r="ZZ1024" s="119"/>
      <c r="AAA1024" s="119"/>
      <c r="AAB1024" s="119"/>
      <c r="AAC1024" s="119"/>
      <c r="AAD1024" s="119"/>
      <c r="AAE1024" s="119"/>
      <c r="AAF1024" s="119"/>
      <c r="AAG1024" s="119"/>
      <c r="AAH1024" s="119"/>
      <c r="AAI1024" s="119"/>
      <c r="AAJ1024" s="119"/>
      <c r="AAK1024" s="119"/>
      <c r="AAL1024" s="119"/>
      <c r="AAM1024" s="119"/>
      <c r="AAN1024" s="119"/>
      <c r="AAO1024" s="119"/>
      <c r="AAP1024" s="119"/>
      <c r="AAQ1024" s="119"/>
      <c r="AAR1024" s="119"/>
      <c r="AAS1024" s="119"/>
      <c r="AAT1024" s="119"/>
      <c r="AAU1024" s="119"/>
      <c r="AAV1024" s="119"/>
      <c r="AAW1024" s="119"/>
      <c r="AAX1024" s="119"/>
      <c r="AAY1024" s="119"/>
      <c r="AAZ1024" s="119"/>
      <c r="ABA1024" s="119"/>
      <c r="ABB1024" s="119"/>
      <c r="ABC1024" s="119"/>
      <c r="ABD1024" s="119"/>
      <c r="ABE1024" s="119"/>
      <c r="ABF1024" s="119"/>
      <c r="ABG1024" s="119"/>
      <c r="ABH1024" s="119"/>
      <c r="ABI1024" s="119"/>
      <c r="ABJ1024" s="119"/>
      <c r="ABK1024" s="119"/>
      <c r="ABL1024" s="119"/>
      <c r="ABM1024" s="119"/>
      <c r="ABN1024" s="119"/>
      <c r="ABO1024" s="119"/>
      <c r="ABP1024" s="119"/>
      <c r="ABQ1024" s="119"/>
      <c r="ABR1024" s="119"/>
      <c r="ABS1024" s="119"/>
      <c r="ABT1024" s="119"/>
      <c r="ABU1024" s="119"/>
      <c r="ABV1024" s="119"/>
      <c r="ABW1024" s="119"/>
      <c r="ABX1024" s="119"/>
      <c r="ABY1024" s="119"/>
      <c r="ABZ1024" s="119"/>
      <c r="ACA1024" s="119"/>
      <c r="ACB1024" s="119"/>
      <c r="ACC1024" s="119"/>
      <c r="ACD1024" s="119"/>
      <c r="ACE1024" s="119"/>
      <c r="ACF1024" s="119"/>
      <c r="ACG1024" s="119"/>
      <c r="ACH1024" s="119"/>
      <c r="ACI1024" s="119"/>
      <c r="ACJ1024" s="119"/>
      <c r="ACK1024" s="119"/>
      <c r="ACL1024" s="119"/>
      <c r="ACM1024" s="119"/>
      <c r="ACN1024" s="119"/>
      <c r="ACO1024" s="119"/>
      <c r="ACP1024" s="119"/>
      <c r="ACQ1024" s="119"/>
      <c r="ACR1024" s="119"/>
      <c r="ACS1024" s="119"/>
      <c r="ACT1024" s="119"/>
      <c r="ACU1024" s="119"/>
      <c r="ACV1024" s="119"/>
      <c r="ACW1024" s="119"/>
      <c r="ACX1024" s="119"/>
      <c r="ACY1024" s="119"/>
      <c r="ACZ1024" s="119"/>
      <c r="ADA1024" s="119"/>
      <c r="ADB1024" s="119"/>
      <c r="ADC1024" s="119"/>
      <c r="ADD1024" s="119"/>
      <c r="ADE1024" s="119"/>
      <c r="ADF1024" s="119"/>
      <c r="ADG1024" s="119"/>
      <c r="ADH1024" s="119"/>
      <c r="ADI1024" s="119"/>
      <c r="ADJ1024" s="119"/>
      <c r="ADK1024" s="119"/>
      <c r="ADL1024" s="119"/>
      <c r="ADM1024" s="119"/>
      <c r="ADN1024" s="119"/>
      <c r="ADO1024" s="119"/>
      <c r="ADP1024" s="119"/>
      <c r="ADQ1024" s="119"/>
      <c r="ADR1024" s="119"/>
      <c r="ADS1024" s="119"/>
      <c r="ADT1024" s="119"/>
      <c r="ADU1024" s="119"/>
      <c r="ADV1024" s="119"/>
      <c r="ADW1024" s="119"/>
      <c r="ADX1024" s="119"/>
      <c r="ADY1024" s="119"/>
      <c r="ADZ1024" s="119"/>
      <c r="AEA1024" s="119"/>
      <c r="AEB1024" s="119"/>
      <c r="AEC1024" s="119"/>
      <c r="AED1024" s="119"/>
      <c r="AEE1024" s="119"/>
      <c r="AEF1024" s="119"/>
      <c r="AEG1024" s="119"/>
      <c r="AEH1024" s="119"/>
      <c r="AEI1024" s="119"/>
      <c r="AEJ1024" s="119"/>
      <c r="AEK1024" s="119"/>
      <c r="AEL1024" s="119"/>
      <c r="AEM1024" s="119"/>
      <c r="AEN1024" s="119"/>
      <c r="AEO1024" s="119"/>
      <c r="AEP1024" s="119"/>
      <c r="AEQ1024" s="119"/>
      <c r="AER1024" s="119"/>
      <c r="AES1024" s="119"/>
      <c r="AET1024" s="119"/>
      <c r="AEU1024" s="119"/>
      <c r="AEV1024" s="119"/>
      <c r="AEW1024" s="119"/>
      <c r="AEX1024" s="119"/>
      <c r="AEY1024" s="119"/>
      <c r="AEZ1024" s="119"/>
      <c r="AFA1024" s="119"/>
      <c r="AFB1024" s="119"/>
      <c r="AFC1024" s="119"/>
      <c r="AFD1024" s="119"/>
      <c r="AFE1024" s="119"/>
      <c r="AFF1024" s="119"/>
      <c r="AFG1024" s="119"/>
      <c r="AFH1024" s="119"/>
      <c r="AFI1024" s="119"/>
      <c r="AFJ1024" s="119"/>
      <c r="AFK1024" s="119"/>
      <c r="AFL1024" s="119"/>
      <c r="AFM1024" s="119"/>
      <c r="AFN1024" s="119"/>
      <c r="AFO1024" s="119"/>
      <c r="AFP1024" s="119"/>
      <c r="AFQ1024" s="119"/>
      <c r="AFR1024" s="119"/>
      <c r="AFS1024" s="119"/>
      <c r="AFT1024" s="119"/>
      <c r="AFU1024" s="119"/>
      <c r="AFV1024" s="119"/>
      <c r="AFW1024" s="119"/>
      <c r="AFX1024" s="119"/>
      <c r="AFY1024" s="119"/>
      <c r="AFZ1024" s="119"/>
      <c r="AGA1024" s="119"/>
      <c r="AGB1024" s="119"/>
      <c r="AGC1024" s="119"/>
      <c r="AGD1024" s="119"/>
      <c r="AGE1024" s="119"/>
      <c r="AGF1024" s="119"/>
      <c r="AGG1024" s="119"/>
      <c r="AGH1024" s="119"/>
      <c r="AGI1024" s="119"/>
      <c r="AGJ1024" s="119"/>
      <c r="AGK1024" s="119"/>
      <c r="AGL1024" s="119"/>
      <c r="AGM1024" s="119"/>
      <c r="AGN1024" s="119"/>
      <c r="AGO1024" s="119"/>
      <c r="AGP1024" s="119"/>
      <c r="AGQ1024" s="119"/>
      <c r="AGR1024" s="119"/>
      <c r="AGS1024" s="119"/>
      <c r="AGT1024" s="119"/>
      <c r="AGU1024" s="119"/>
      <c r="AGV1024" s="119"/>
      <c r="AGW1024" s="119"/>
      <c r="AGX1024" s="119"/>
      <c r="AGY1024" s="119"/>
      <c r="AGZ1024" s="119"/>
      <c r="AHA1024" s="119"/>
      <c r="AHB1024" s="119"/>
      <c r="AHC1024" s="119"/>
      <c r="AHD1024" s="119"/>
      <c r="AHE1024" s="119"/>
      <c r="AHF1024" s="119"/>
      <c r="AHG1024" s="119"/>
      <c r="AHH1024" s="119"/>
      <c r="AHI1024" s="119"/>
      <c r="AHJ1024" s="119"/>
      <c r="AHK1024" s="119"/>
      <c r="AHL1024" s="119"/>
      <c r="AHM1024" s="119"/>
      <c r="AHN1024" s="119"/>
      <c r="AHO1024" s="119"/>
      <c r="AHP1024" s="119"/>
      <c r="AHQ1024" s="119"/>
      <c r="AHR1024" s="119"/>
      <c r="AHS1024" s="119"/>
      <c r="AHT1024" s="119"/>
      <c r="AHU1024" s="119"/>
      <c r="AHV1024" s="119"/>
      <c r="AHW1024" s="119"/>
      <c r="AHX1024" s="119"/>
      <c r="AHY1024" s="119"/>
      <c r="AHZ1024" s="119"/>
      <c r="AIA1024" s="119"/>
      <c r="AIB1024" s="119"/>
      <c r="AIC1024" s="119"/>
      <c r="AID1024" s="119"/>
      <c r="AIE1024" s="119"/>
      <c r="AIF1024" s="119"/>
      <c r="AIG1024" s="119"/>
      <c r="AIH1024" s="119"/>
      <c r="AII1024" s="119"/>
      <c r="AIJ1024" s="119"/>
      <c r="AIK1024" s="119"/>
      <c r="AIL1024" s="119"/>
      <c r="AIM1024" s="119"/>
      <c r="AIN1024" s="119"/>
      <c r="AIO1024" s="119"/>
      <c r="AIP1024" s="119"/>
      <c r="AIQ1024" s="119"/>
      <c r="AIR1024" s="119"/>
      <c r="AIS1024" s="119"/>
      <c r="AIT1024" s="119"/>
      <c r="AIU1024" s="119"/>
      <c r="AIV1024" s="119"/>
      <c r="AIW1024" s="119"/>
      <c r="AIX1024" s="119"/>
      <c r="AIY1024" s="119"/>
      <c r="AIZ1024" s="119"/>
      <c r="AJA1024" s="119"/>
      <c r="AJB1024" s="119"/>
      <c r="AJC1024" s="119"/>
      <c r="AJD1024" s="119"/>
      <c r="AJE1024" s="119"/>
      <c r="AJF1024" s="119"/>
      <c r="AJG1024" s="119"/>
      <c r="AJH1024" s="119"/>
      <c r="AJI1024" s="119"/>
      <c r="AJJ1024" s="119"/>
      <c r="AJK1024" s="119"/>
      <c r="AJL1024" s="119"/>
      <c r="AJM1024" s="119"/>
      <c r="AJN1024" s="119"/>
      <c r="AJO1024" s="119"/>
      <c r="AJP1024" s="119"/>
      <c r="AJQ1024" s="119"/>
      <c r="AJR1024" s="119"/>
      <c r="AJS1024" s="119"/>
      <c r="AJT1024" s="119"/>
      <c r="AJU1024" s="119"/>
      <c r="AJV1024" s="119"/>
      <c r="AJW1024" s="119"/>
      <c r="AJX1024" s="119"/>
      <c r="AJY1024" s="119"/>
      <c r="AJZ1024" s="119"/>
      <c r="AKA1024" s="119"/>
      <c r="AKB1024" s="119"/>
      <c r="AKC1024" s="119"/>
      <c r="AKD1024" s="119"/>
      <c r="AKE1024" s="119"/>
      <c r="AKF1024" s="119"/>
      <c r="AKG1024" s="119"/>
      <c r="AKH1024" s="119"/>
      <c r="AKI1024" s="119"/>
      <c r="AKJ1024" s="119"/>
      <c r="AKK1024" s="119"/>
      <c r="AKL1024" s="119"/>
      <c r="AKM1024" s="119"/>
      <c r="AKN1024" s="119"/>
      <c r="AKO1024" s="119"/>
      <c r="AKP1024" s="119"/>
      <c r="AKQ1024" s="119"/>
      <c r="AKR1024" s="119"/>
      <c r="AKS1024" s="119"/>
      <c r="AKT1024" s="119"/>
      <c r="AKU1024" s="119"/>
      <c r="AKV1024" s="119"/>
      <c r="AKW1024" s="119"/>
      <c r="AKX1024" s="119"/>
      <c r="AKY1024" s="119"/>
      <c r="AKZ1024" s="119"/>
      <c r="ALA1024" s="119"/>
      <c r="ALB1024" s="119"/>
      <c r="ALC1024" s="119"/>
      <c r="ALD1024" s="119"/>
      <c r="ALE1024" s="119"/>
      <c r="ALF1024" s="119"/>
      <c r="ALG1024" s="119"/>
      <c r="ALH1024" s="119"/>
      <c r="ALI1024" s="119"/>
      <c r="ALJ1024" s="119"/>
      <c r="ALK1024" s="119"/>
      <c r="ALL1024" s="119"/>
      <c r="ALM1024" s="119"/>
      <c r="ALN1024" s="119"/>
      <c r="ALO1024" s="119"/>
      <c r="ALP1024" s="119"/>
      <c r="ALQ1024" s="119"/>
      <c r="ALR1024" s="119"/>
      <c r="ALS1024" s="119"/>
      <c r="ALT1024" s="119"/>
      <c r="ALU1024" s="119"/>
      <c r="ALV1024" s="119"/>
      <c r="ALW1024" s="119"/>
      <c r="ALX1024" s="119"/>
      <c r="ALY1024" s="119"/>
      <c r="ALZ1024" s="119"/>
      <c r="AMA1024" s="119"/>
      <c r="AMB1024" s="119"/>
      <c r="AMC1024" s="119"/>
      <c r="AMD1024" s="119"/>
      <c r="AME1024" s="119"/>
      <c r="AMF1024" s="119"/>
      <c r="AMG1024" s="119"/>
    </row>
    <row r="1025" customFormat="false" ht="15" hidden="false" customHeight="false" outlineLevel="0" collapsed="false">
      <c r="A1025" s="118"/>
      <c r="B1025" s="118"/>
      <c r="C1025" s="48" t="n">
        <f aca="false">IF(F1025=F1024,C1024,IF(F1025=(F1024+10),C1024,(C1024+10)))</f>
        <v>1840</v>
      </c>
      <c r="E1025" s="50" t="n">
        <f aca="false">IF(C1024=C1025,IF(AND(I1025&lt;&gt;"M",I1025&lt;&gt;"m-up"),E1024+10,E1024),10)</f>
        <v>30</v>
      </c>
      <c r="F1025" s="39" t="n">
        <f aca="false">O1025+(N1025*60)+(M1025*3600)</f>
        <v>53076</v>
      </c>
      <c r="G1025" s="39" t="str">
        <f aca="false">CONCATENATE(J1025,K1025,L1025)</f>
        <v>2017121</v>
      </c>
      <c r="H1025" s="39" t="n">
        <v>13</v>
      </c>
      <c r="I1025" s="39" t="s">
        <v>0</v>
      </c>
      <c r="J1025" s="39" t="n">
        <v>2017</v>
      </c>
      <c r="K1025" s="39" t="n">
        <v>12</v>
      </c>
      <c r="L1025" s="39" t="n">
        <v>1</v>
      </c>
      <c r="M1025" s="39" t="n">
        <v>14</v>
      </c>
      <c r="N1025" s="39" t="n">
        <v>44</v>
      </c>
      <c r="O1025" s="39" t="n">
        <v>36</v>
      </c>
      <c r="P1025" s="39" t="n">
        <v>510</v>
      </c>
      <c r="Q1025" s="39" t="n">
        <v>1</v>
      </c>
      <c r="R1025" s="39" t="s">
        <v>1</v>
      </c>
      <c r="S1025" s="39" t="s">
        <v>2</v>
      </c>
      <c r="WH1025" s="119"/>
      <c r="WI1025" s="119"/>
      <c r="WJ1025" s="119"/>
      <c r="WK1025" s="119"/>
      <c r="WL1025" s="119"/>
      <c r="WM1025" s="119"/>
      <c r="WN1025" s="119"/>
      <c r="WO1025" s="119"/>
      <c r="WP1025" s="119"/>
      <c r="WQ1025" s="119"/>
      <c r="WR1025" s="119"/>
      <c r="WS1025" s="119"/>
      <c r="WT1025" s="119"/>
      <c r="WU1025" s="119"/>
      <c r="WV1025" s="119"/>
      <c r="WW1025" s="119"/>
      <c r="WX1025" s="119"/>
      <c r="WY1025" s="119"/>
      <c r="WZ1025" s="119"/>
      <c r="XA1025" s="119"/>
      <c r="XB1025" s="119"/>
      <c r="XC1025" s="119"/>
      <c r="XD1025" s="119"/>
      <c r="XE1025" s="119"/>
      <c r="XF1025" s="119"/>
      <c r="XG1025" s="119"/>
      <c r="XH1025" s="119"/>
      <c r="XI1025" s="119"/>
      <c r="XJ1025" s="119"/>
      <c r="XK1025" s="119"/>
      <c r="XL1025" s="119"/>
      <c r="XM1025" s="119"/>
      <c r="XN1025" s="119"/>
      <c r="XO1025" s="119"/>
      <c r="XP1025" s="119"/>
      <c r="XQ1025" s="119"/>
      <c r="XR1025" s="119"/>
      <c r="XS1025" s="119"/>
      <c r="XT1025" s="119"/>
      <c r="XU1025" s="119"/>
      <c r="XV1025" s="119"/>
      <c r="XW1025" s="119"/>
      <c r="XX1025" s="119"/>
      <c r="XY1025" s="119"/>
      <c r="XZ1025" s="119"/>
      <c r="YA1025" s="119"/>
      <c r="YB1025" s="119"/>
      <c r="YC1025" s="119"/>
      <c r="YD1025" s="119"/>
      <c r="YE1025" s="119"/>
      <c r="YF1025" s="119"/>
      <c r="YG1025" s="119"/>
      <c r="YH1025" s="119"/>
      <c r="YI1025" s="119"/>
      <c r="YJ1025" s="119"/>
      <c r="YK1025" s="119"/>
      <c r="YL1025" s="119"/>
      <c r="YM1025" s="119"/>
      <c r="YN1025" s="119"/>
      <c r="YO1025" s="119"/>
      <c r="YP1025" s="119"/>
      <c r="YQ1025" s="119"/>
      <c r="YR1025" s="119"/>
      <c r="YS1025" s="119"/>
      <c r="YT1025" s="119"/>
      <c r="YU1025" s="119"/>
      <c r="YV1025" s="119"/>
      <c r="YW1025" s="119"/>
      <c r="YX1025" s="119"/>
      <c r="YY1025" s="119"/>
      <c r="YZ1025" s="119"/>
      <c r="ZA1025" s="119"/>
      <c r="ZB1025" s="119"/>
      <c r="ZC1025" s="119"/>
      <c r="ZD1025" s="119"/>
      <c r="ZE1025" s="119"/>
      <c r="ZF1025" s="119"/>
      <c r="ZG1025" s="119"/>
      <c r="ZH1025" s="119"/>
      <c r="ZI1025" s="119"/>
      <c r="ZJ1025" s="119"/>
      <c r="ZK1025" s="119"/>
      <c r="ZL1025" s="119"/>
      <c r="ZM1025" s="119"/>
      <c r="ZN1025" s="119"/>
      <c r="ZO1025" s="119"/>
      <c r="ZP1025" s="119"/>
      <c r="ZQ1025" s="119"/>
      <c r="ZR1025" s="119"/>
      <c r="ZS1025" s="119"/>
      <c r="ZT1025" s="119"/>
      <c r="ZU1025" s="119"/>
      <c r="ZV1025" s="119"/>
      <c r="ZW1025" s="119"/>
      <c r="ZX1025" s="119"/>
      <c r="ZY1025" s="119"/>
      <c r="ZZ1025" s="119"/>
      <c r="AAA1025" s="119"/>
      <c r="AAB1025" s="119"/>
      <c r="AAC1025" s="119"/>
      <c r="AAD1025" s="119"/>
      <c r="AAE1025" s="119"/>
      <c r="AAF1025" s="119"/>
      <c r="AAG1025" s="119"/>
      <c r="AAH1025" s="119"/>
      <c r="AAI1025" s="119"/>
      <c r="AAJ1025" s="119"/>
      <c r="AAK1025" s="119"/>
      <c r="AAL1025" s="119"/>
      <c r="AAM1025" s="119"/>
      <c r="AAN1025" s="119"/>
      <c r="AAO1025" s="119"/>
      <c r="AAP1025" s="119"/>
      <c r="AAQ1025" s="119"/>
      <c r="AAR1025" s="119"/>
      <c r="AAS1025" s="119"/>
      <c r="AAT1025" s="119"/>
      <c r="AAU1025" s="119"/>
      <c r="AAV1025" s="119"/>
      <c r="AAW1025" s="119"/>
      <c r="AAX1025" s="119"/>
      <c r="AAY1025" s="119"/>
      <c r="AAZ1025" s="119"/>
      <c r="ABA1025" s="119"/>
      <c r="ABB1025" s="119"/>
      <c r="ABC1025" s="119"/>
      <c r="ABD1025" s="119"/>
      <c r="ABE1025" s="119"/>
      <c r="ABF1025" s="119"/>
      <c r="ABG1025" s="119"/>
      <c r="ABH1025" s="119"/>
      <c r="ABI1025" s="119"/>
      <c r="ABJ1025" s="119"/>
      <c r="ABK1025" s="119"/>
      <c r="ABL1025" s="119"/>
      <c r="ABM1025" s="119"/>
      <c r="ABN1025" s="119"/>
      <c r="ABO1025" s="119"/>
      <c r="ABP1025" s="119"/>
      <c r="ABQ1025" s="119"/>
      <c r="ABR1025" s="119"/>
      <c r="ABS1025" s="119"/>
      <c r="ABT1025" s="119"/>
      <c r="ABU1025" s="119"/>
      <c r="ABV1025" s="119"/>
      <c r="ABW1025" s="119"/>
      <c r="ABX1025" s="119"/>
      <c r="ABY1025" s="119"/>
      <c r="ABZ1025" s="119"/>
      <c r="ACA1025" s="119"/>
      <c r="ACB1025" s="119"/>
      <c r="ACC1025" s="119"/>
      <c r="ACD1025" s="119"/>
      <c r="ACE1025" s="119"/>
      <c r="ACF1025" s="119"/>
      <c r="ACG1025" s="119"/>
      <c r="ACH1025" s="119"/>
      <c r="ACI1025" s="119"/>
      <c r="ACJ1025" s="119"/>
      <c r="ACK1025" s="119"/>
      <c r="ACL1025" s="119"/>
      <c r="ACM1025" s="119"/>
      <c r="ACN1025" s="119"/>
      <c r="ACO1025" s="119"/>
      <c r="ACP1025" s="119"/>
      <c r="ACQ1025" s="119"/>
      <c r="ACR1025" s="119"/>
      <c r="ACS1025" s="119"/>
      <c r="ACT1025" s="119"/>
      <c r="ACU1025" s="119"/>
      <c r="ACV1025" s="119"/>
      <c r="ACW1025" s="119"/>
      <c r="ACX1025" s="119"/>
      <c r="ACY1025" s="119"/>
      <c r="ACZ1025" s="119"/>
      <c r="ADA1025" s="119"/>
      <c r="ADB1025" s="119"/>
      <c r="ADC1025" s="119"/>
      <c r="ADD1025" s="119"/>
      <c r="ADE1025" s="119"/>
      <c r="ADF1025" s="119"/>
      <c r="ADG1025" s="119"/>
      <c r="ADH1025" s="119"/>
      <c r="ADI1025" s="119"/>
      <c r="ADJ1025" s="119"/>
      <c r="ADK1025" s="119"/>
      <c r="ADL1025" s="119"/>
      <c r="ADM1025" s="119"/>
      <c r="ADN1025" s="119"/>
      <c r="ADO1025" s="119"/>
      <c r="ADP1025" s="119"/>
      <c r="ADQ1025" s="119"/>
      <c r="ADR1025" s="119"/>
      <c r="ADS1025" s="119"/>
      <c r="ADT1025" s="119"/>
      <c r="ADU1025" s="119"/>
      <c r="ADV1025" s="119"/>
      <c r="ADW1025" s="119"/>
      <c r="ADX1025" s="119"/>
      <c r="ADY1025" s="119"/>
      <c r="ADZ1025" s="119"/>
      <c r="AEA1025" s="119"/>
      <c r="AEB1025" s="119"/>
      <c r="AEC1025" s="119"/>
      <c r="AED1025" s="119"/>
      <c r="AEE1025" s="119"/>
      <c r="AEF1025" s="119"/>
      <c r="AEG1025" s="119"/>
      <c r="AEH1025" s="119"/>
      <c r="AEI1025" s="119"/>
      <c r="AEJ1025" s="119"/>
      <c r="AEK1025" s="119"/>
      <c r="AEL1025" s="119"/>
      <c r="AEM1025" s="119"/>
      <c r="AEN1025" s="119"/>
      <c r="AEO1025" s="119"/>
      <c r="AEP1025" s="119"/>
      <c r="AEQ1025" s="119"/>
      <c r="AER1025" s="119"/>
      <c r="AES1025" s="119"/>
      <c r="AET1025" s="119"/>
      <c r="AEU1025" s="119"/>
      <c r="AEV1025" s="119"/>
      <c r="AEW1025" s="119"/>
      <c r="AEX1025" s="119"/>
      <c r="AEY1025" s="119"/>
      <c r="AEZ1025" s="119"/>
      <c r="AFA1025" s="119"/>
      <c r="AFB1025" s="119"/>
      <c r="AFC1025" s="119"/>
      <c r="AFD1025" s="119"/>
      <c r="AFE1025" s="119"/>
      <c r="AFF1025" s="119"/>
      <c r="AFG1025" s="119"/>
      <c r="AFH1025" s="119"/>
      <c r="AFI1025" s="119"/>
      <c r="AFJ1025" s="119"/>
      <c r="AFK1025" s="119"/>
      <c r="AFL1025" s="119"/>
      <c r="AFM1025" s="119"/>
      <c r="AFN1025" s="119"/>
      <c r="AFO1025" s="119"/>
      <c r="AFP1025" s="119"/>
      <c r="AFQ1025" s="119"/>
      <c r="AFR1025" s="119"/>
      <c r="AFS1025" s="119"/>
      <c r="AFT1025" s="119"/>
      <c r="AFU1025" s="119"/>
      <c r="AFV1025" s="119"/>
      <c r="AFW1025" s="119"/>
      <c r="AFX1025" s="119"/>
      <c r="AFY1025" s="119"/>
      <c r="AFZ1025" s="119"/>
      <c r="AGA1025" s="119"/>
      <c r="AGB1025" s="119"/>
      <c r="AGC1025" s="119"/>
      <c r="AGD1025" s="119"/>
      <c r="AGE1025" s="119"/>
      <c r="AGF1025" s="119"/>
      <c r="AGG1025" s="119"/>
      <c r="AGH1025" s="119"/>
      <c r="AGI1025" s="119"/>
      <c r="AGJ1025" s="119"/>
      <c r="AGK1025" s="119"/>
      <c r="AGL1025" s="119"/>
      <c r="AGM1025" s="119"/>
      <c r="AGN1025" s="119"/>
      <c r="AGO1025" s="119"/>
      <c r="AGP1025" s="119"/>
      <c r="AGQ1025" s="119"/>
      <c r="AGR1025" s="119"/>
      <c r="AGS1025" s="119"/>
      <c r="AGT1025" s="119"/>
      <c r="AGU1025" s="119"/>
      <c r="AGV1025" s="119"/>
      <c r="AGW1025" s="119"/>
      <c r="AGX1025" s="119"/>
      <c r="AGY1025" s="119"/>
      <c r="AGZ1025" s="119"/>
      <c r="AHA1025" s="119"/>
      <c r="AHB1025" s="119"/>
      <c r="AHC1025" s="119"/>
      <c r="AHD1025" s="119"/>
      <c r="AHE1025" s="119"/>
      <c r="AHF1025" s="119"/>
      <c r="AHG1025" s="119"/>
      <c r="AHH1025" s="119"/>
      <c r="AHI1025" s="119"/>
      <c r="AHJ1025" s="119"/>
      <c r="AHK1025" s="119"/>
      <c r="AHL1025" s="119"/>
      <c r="AHM1025" s="119"/>
      <c r="AHN1025" s="119"/>
      <c r="AHO1025" s="119"/>
      <c r="AHP1025" s="119"/>
      <c r="AHQ1025" s="119"/>
      <c r="AHR1025" s="119"/>
      <c r="AHS1025" s="119"/>
      <c r="AHT1025" s="119"/>
      <c r="AHU1025" s="119"/>
      <c r="AHV1025" s="119"/>
      <c r="AHW1025" s="119"/>
      <c r="AHX1025" s="119"/>
      <c r="AHY1025" s="119"/>
      <c r="AHZ1025" s="119"/>
      <c r="AIA1025" s="119"/>
      <c r="AIB1025" s="119"/>
      <c r="AIC1025" s="119"/>
      <c r="AID1025" s="119"/>
      <c r="AIE1025" s="119"/>
      <c r="AIF1025" s="119"/>
      <c r="AIG1025" s="119"/>
      <c r="AIH1025" s="119"/>
      <c r="AII1025" s="119"/>
      <c r="AIJ1025" s="119"/>
      <c r="AIK1025" s="119"/>
      <c r="AIL1025" s="119"/>
      <c r="AIM1025" s="119"/>
      <c r="AIN1025" s="119"/>
      <c r="AIO1025" s="119"/>
      <c r="AIP1025" s="119"/>
      <c r="AIQ1025" s="119"/>
      <c r="AIR1025" s="119"/>
      <c r="AIS1025" s="119"/>
      <c r="AIT1025" s="119"/>
      <c r="AIU1025" s="119"/>
      <c r="AIV1025" s="119"/>
      <c r="AIW1025" s="119"/>
      <c r="AIX1025" s="119"/>
      <c r="AIY1025" s="119"/>
      <c r="AIZ1025" s="119"/>
      <c r="AJA1025" s="119"/>
      <c r="AJB1025" s="119"/>
      <c r="AJC1025" s="119"/>
      <c r="AJD1025" s="119"/>
      <c r="AJE1025" s="119"/>
      <c r="AJF1025" s="119"/>
      <c r="AJG1025" s="119"/>
      <c r="AJH1025" s="119"/>
      <c r="AJI1025" s="119"/>
      <c r="AJJ1025" s="119"/>
      <c r="AJK1025" s="119"/>
      <c r="AJL1025" s="119"/>
      <c r="AJM1025" s="119"/>
      <c r="AJN1025" s="119"/>
      <c r="AJO1025" s="119"/>
      <c r="AJP1025" s="119"/>
      <c r="AJQ1025" s="119"/>
      <c r="AJR1025" s="119"/>
      <c r="AJS1025" s="119"/>
      <c r="AJT1025" s="119"/>
      <c r="AJU1025" s="119"/>
      <c r="AJV1025" s="119"/>
      <c r="AJW1025" s="119"/>
      <c r="AJX1025" s="119"/>
      <c r="AJY1025" s="119"/>
      <c r="AJZ1025" s="119"/>
      <c r="AKA1025" s="119"/>
      <c r="AKB1025" s="119"/>
      <c r="AKC1025" s="119"/>
      <c r="AKD1025" s="119"/>
      <c r="AKE1025" s="119"/>
      <c r="AKF1025" s="119"/>
      <c r="AKG1025" s="119"/>
      <c r="AKH1025" s="119"/>
      <c r="AKI1025" s="119"/>
      <c r="AKJ1025" s="119"/>
      <c r="AKK1025" s="119"/>
      <c r="AKL1025" s="119"/>
      <c r="AKM1025" s="119"/>
      <c r="AKN1025" s="119"/>
      <c r="AKO1025" s="119"/>
      <c r="AKP1025" s="119"/>
      <c r="AKQ1025" s="119"/>
      <c r="AKR1025" s="119"/>
      <c r="AKS1025" s="119"/>
      <c r="AKT1025" s="119"/>
      <c r="AKU1025" s="119"/>
      <c r="AKV1025" s="119"/>
      <c r="AKW1025" s="119"/>
      <c r="AKX1025" s="119"/>
      <c r="AKY1025" s="119"/>
      <c r="AKZ1025" s="119"/>
      <c r="ALA1025" s="119"/>
      <c r="ALB1025" s="119"/>
      <c r="ALC1025" s="119"/>
      <c r="ALD1025" s="119"/>
      <c r="ALE1025" s="119"/>
      <c r="ALF1025" s="119"/>
      <c r="ALG1025" s="119"/>
      <c r="ALH1025" s="119"/>
      <c r="ALI1025" s="119"/>
      <c r="ALJ1025" s="119"/>
      <c r="ALK1025" s="119"/>
      <c r="ALL1025" s="119"/>
      <c r="ALM1025" s="119"/>
      <c r="ALN1025" s="119"/>
      <c r="ALO1025" s="119"/>
      <c r="ALP1025" s="119"/>
      <c r="ALQ1025" s="119"/>
      <c r="ALR1025" s="119"/>
      <c r="ALS1025" s="119"/>
      <c r="ALT1025" s="119"/>
      <c r="ALU1025" s="119"/>
      <c r="ALV1025" s="119"/>
      <c r="ALW1025" s="119"/>
      <c r="ALX1025" s="119"/>
      <c r="ALY1025" s="119"/>
      <c r="ALZ1025" s="119"/>
      <c r="AMA1025" s="119"/>
      <c r="AMB1025" s="119"/>
      <c r="AMC1025" s="119"/>
      <c r="AMD1025" s="119"/>
      <c r="AME1025" s="119"/>
      <c r="AMF1025" s="119"/>
      <c r="AMG1025" s="119"/>
    </row>
    <row r="1026" customFormat="false" ht="15" hidden="false" customHeight="false" outlineLevel="0" collapsed="false">
      <c r="A1026" s="118"/>
      <c r="B1026" s="118"/>
      <c r="C1026" s="48" t="n">
        <f aca="false">IF(F1026=F1025,C1025,IF(F1026=(F1025+10),C1025,(C1025+10)))</f>
        <v>1840</v>
      </c>
      <c r="E1026" s="50" t="n">
        <f aca="false">IF(C1025=C1026,IF(AND(I1026&lt;&gt;"M",I1026&lt;&gt;"m-up"),E1025+10,E1025),10)</f>
        <v>40</v>
      </c>
      <c r="F1026" s="39" t="n">
        <f aca="false">O1026+(N1026*60)+(M1026*3600)</f>
        <v>53076</v>
      </c>
      <c r="G1026" s="39" t="str">
        <f aca="false">CONCATENATE(J1026,K1026,L1026)</f>
        <v>2017121</v>
      </c>
      <c r="H1026" s="39" t="n">
        <v>17</v>
      </c>
      <c r="I1026" s="39" t="s">
        <v>0</v>
      </c>
      <c r="J1026" s="39" t="n">
        <v>2017</v>
      </c>
      <c r="K1026" s="39" t="n">
        <v>12</v>
      </c>
      <c r="L1026" s="39" t="n">
        <v>1</v>
      </c>
      <c r="M1026" s="39" t="n">
        <v>14</v>
      </c>
      <c r="N1026" s="39" t="n">
        <v>44</v>
      </c>
      <c r="O1026" s="39" t="n">
        <v>36</v>
      </c>
      <c r="P1026" s="39" t="n">
        <v>585</v>
      </c>
      <c r="Q1026" s="39" t="n">
        <v>1</v>
      </c>
      <c r="R1026" s="39" t="s">
        <v>1</v>
      </c>
      <c r="S1026" s="39" t="s">
        <v>2</v>
      </c>
      <c r="WH1026" s="119"/>
      <c r="WI1026" s="119"/>
      <c r="WJ1026" s="119"/>
      <c r="WK1026" s="119"/>
      <c r="WL1026" s="119"/>
      <c r="WM1026" s="119"/>
      <c r="WN1026" s="119"/>
      <c r="WO1026" s="119"/>
      <c r="WP1026" s="119"/>
      <c r="WQ1026" s="119"/>
      <c r="WR1026" s="119"/>
      <c r="WS1026" s="119"/>
      <c r="WT1026" s="119"/>
      <c r="WU1026" s="119"/>
      <c r="WV1026" s="119"/>
      <c r="WW1026" s="119"/>
      <c r="WX1026" s="119"/>
      <c r="WY1026" s="119"/>
      <c r="WZ1026" s="119"/>
      <c r="XA1026" s="119"/>
      <c r="XB1026" s="119"/>
      <c r="XC1026" s="119"/>
      <c r="XD1026" s="119"/>
      <c r="XE1026" s="119"/>
      <c r="XF1026" s="119"/>
      <c r="XG1026" s="119"/>
      <c r="XH1026" s="119"/>
      <c r="XI1026" s="119"/>
      <c r="XJ1026" s="119"/>
      <c r="XK1026" s="119"/>
      <c r="XL1026" s="119"/>
      <c r="XM1026" s="119"/>
      <c r="XN1026" s="119"/>
      <c r="XO1026" s="119"/>
      <c r="XP1026" s="119"/>
      <c r="XQ1026" s="119"/>
      <c r="XR1026" s="119"/>
      <c r="XS1026" s="119"/>
      <c r="XT1026" s="119"/>
      <c r="XU1026" s="119"/>
      <c r="XV1026" s="119"/>
      <c r="XW1026" s="119"/>
      <c r="XX1026" s="119"/>
      <c r="XY1026" s="119"/>
      <c r="XZ1026" s="119"/>
      <c r="YA1026" s="119"/>
      <c r="YB1026" s="119"/>
      <c r="YC1026" s="119"/>
      <c r="YD1026" s="119"/>
      <c r="YE1026" s="119"/>
      <c r="YF1026" s="119"/>
      <c r="YG1026" s="119"/>
      <c r="YH1026" s="119"/>
      <c r="YI1026" s="119"/>
      <c r="YJ1026" s="119"/>
      <c r="YK1026" s="119"/>
      <c r="YL1026" s="119"/>
      <c r="YM1026" s="119"/>
      <c r="YN1026" s="119"/>
      <c r="YO1026" s="119"/>
      <c r="YP1026" s="119"/>
      <c r="YQ1026" s="119"/>
      <c r="YR1026" s="119"/>
      <c r="YS1026" s="119"/>
      <c r="YT1026" s="119"/>
      <c r="YU1026" s="119"/>
      <c r="YV1026" s="119"/>
      <c r="YW1026" s="119"/>
      <c r="YX1026" s="119"/>
      <c r="YY1026" s="119"/>
      <c r="YZ1026" s="119"/>
      <c r="ZA1026" s="119"/>
      <c r="ZB1026" s="119"/>
      <c r="ZC1026" s="119"/>
      <c r="ZD1026" s="119"/>
      <c r="ZE1026" s="119"/>
      <c r="ZF1026" s="119"/>
      <c r="ZG1026" s="119"/>
      <c r="ZH1026" s="119"/>
      <c r="ZI1026" s="119"/>
      <c r="ZJ1026" s="119"/>
      <c r="ZK1026" s="119"/>
      <c r="ZL1026" s="119"/>
      <c r="ZM1026" s="119"/>
      <c r="ZN1026" s="119"/>
      <c r="ZO1026" s="119"/>
      <c r="ZP1026" s="119"/>
      <c r="ZQ1026" s="119"/>
      <c r="ZR1026" s="119"/>
      <c r="ZS1026" s="119"/>
      <c r="ZT1026" s="119"/>
      <c r="ZU1026" s="119"/>
      <c r="ZV1026" s="119"/>
      <c r="ZW1026" s="119"/>
      <c r="ZX1026" s="119"/>
      <c r="ZY1026" s="119"/>
      <c r="ZZ1026" s="119"/>
      <c r="AAA1026" s="119"/>
      <c r="AAB1026" s="119"/>
      <c r="AAC1026" s="119"/>
      <c r="AAD1026" s="119"/>
      <c r="AAE1026" s="119"/>
      <c r="AAF1026" s="119"/>
      <c r="AAG1026" s="119"/>
      <c r="AAH1026" s="119"/>
      <c r="AAI1026" s="119"/>
      <c r="AAJ1026" s="119"/>
      <c r="AAK1026" s="119"/>
      <c r="AAL1026" s="119"/>
      <c r="AAM1026" s="119"/>
      <c r="AAN1026" s="119"/>
      <c r="AAO1026" s="119"/>
      <c r="AAP1026" s="119"/>
      <c r="AAQ1026" s="119"/>
      <c r="AAR1026" s="119"/>
      <c r="AAS1026" s="119"/>
      <c r="AAT1026" s="119"/>
      <c r="AAU1026" s="119"/>
      <c r="AAV1026" s="119"/>
      <c r="AAW1026" s="119"/>
      <c r="AAX1026" s="119"/>
      <c r="AAY1026" s="119"/>
      <c r="AAZ1026" s="119"/>
      <c r="ABA1026" s="119"/>
      <c r="ABB1026" s="119"/>
      <c r="ABC1026" s="119"/>
      <c r="ABD1026" s="119"/>
      <c r="ABE1026" s="119"/>
      <c r="ABF1026" s="119"/>
      <c r="ABG1026" s="119"/>
      <c r="ABH1026" s="119"/>
      <c r="ABI1026" s="119"/>
      <c r="ABJ1026" s="119"/>
      <c r="ABK1026" s="119"/>
      <c r="ABL1026" s="119"/>
      <c r="ABM1026" s="119"/>
      <c r="ABN1026" s="119"/>
      <c r="ABO1026" s="119"/>
      <c r="ABP1026" s="119"/>
      <c r="ABQ1026" s="119"/>
      <c r="ABR1026" s="119"/>
      <c r="ABS1026" s="119"/>
      <c r="ABT1026" s="119"/>
      <c r="ABU1026" s="119"/>
      <c r="ABV1026" s="119"/>
      <c r="ABW1026" s="119"/>
      <c r="ABX1026" s="119"/>
      <c r="ABY1026" s="119"/>
      <c r="ABZ1026" s="119"/>
      <c r="ACA1026" s="119"/>
      <c r="ACB1026" s="119"/>
      <c r="ACC1026" s="119"/>
      <c r="ACD1026" s="119"/>
      <c r="ACE1026" s="119"/>
      <c r="ACF1026" s="119"/>
      <c r="ACG1026" s="119"/>
      <c r="ACH1026" s="119"/>
      <c r="ACI1026" s="119"/>
      <c r="ACJ1026" s="119"/>
      <c r="ACK1026" s="119"/>
      <c r="ACL1026" s="119"/>
      <c r="ACM1026" s="119"/>
      <c r="ACN1026" s="119"/>
      <c r="ACO1026" s="119"/>
      <c r="ACP1026" s="119"/>
      <c r="ACQ1026" s="119"/>
      <c r="ACR1026" s="119"/>
      <c r="ACS1026" s="119"/>
      <c r="ACT1026" s="119"/>
      <c r="ACU1026" s="119"/>
      <c r="ACV1026" s="119"/>
      <c r="ACW1026" s="119"/>
      <c r="ACX1026" s="119"/>
      <c r="ACY1026" s="119"/>
      <c r="ACZ1026" s="119"/>
      <c r="ADA1026" s="119"/>
      <c r="ADB1026" s="119"/>
      <c r="ADC1026" s="119"/>
      <c r="ADD1026" s="119"/>
      <c r="ADE1026" s="119"/>
      <c r="ADF1026" s="119"/>
      <c r="ADG1026" s="119"/>
      <c r="ADH1026" s="119"/>
      <c r="ADI1026" s="119"/>
      <c r="ADJ1026" s="119"/>
      <c r="ADK1026" s="119"/>
      <c r="ADL1026" s="119"/>
      <c r="ADM1026" s="119"/>
      <c r="ADN1026" s="119"/>
      <c r="ADO1026" s="119"/>
      <c r="ADP1026" s="119"/>
      <c r="ADQ1026" s="119"/>
      <c r="ADR1026" s="119"/>
      <c r="ADS1026" s="119"/>
      <c r="ADT1026" s="119"/>
      <c r="ADU1026" s="119"/>
      <c r="ADV1026" s="119"/>
      <c r="ADW1026" s="119"/>
      <c r="ADX1026" s="119"/>
      <c r="ADY1026" s="119"/>
      <c r="ADZ1026" s="119"/>
      <c r="AEA1026" s="119"/>
      <c r="AEB1026" s="119"/>
      <c r="AEC1026" s="119"/>
      <c r="AED1026" s="119"/>
      <c r="AEE1026" s="119"/>
      <c r="AEF1026" s="119"/>
      <c r="AEG1026" s="119"/>
      <c r="AEH1026" s="119"/>
      <c r="AEI1026" s="119"/>
      <c r="AEJ1026" s="119"/>
      <c r="AEK1026" s="119"/>
      <c r="AEL1026" s="119"/>
      <c r="AEM1026" s="119"/>
      <c r="AEN1026" s="119"/>
      <c r="AEO1026" s="119"/>
      <c r="AEP1026" s="119"/>
      <c r="AEQ1026" s="119"/>
      <c r="AER1026" s="119"/>
      <c r="AES1026" s="119"/>
      <c r="AET1026" s="119"/>
      <c r="AEU1026" s="119"/>
      <c r="AEV1026" s="119"/>
      <c r="AEW1026" s="119"/>
      <c r="AEX1026" s="119"/>
      <c r="AEY1026" s="119"/>
      <c r="AEZ1026" s="119"/>
      <c r="AFA1026" s="119"/>
      <c r="AFB1026" s="119"/>
      <c r="AFC1026" s="119"/>
      <c r="AFD1026" s="119"/>
      <c r="AFE1026" s="119"/>
      <c r="AFF1026" s="119"/>
      <c r="AFG1026" s="119"/>
      <c r="AFH1026" s="119"/>
      <c r="AFI1026" s="119"/>
      <c r="AFJ1026" s="119"/>
      <c r="AFK1026" s="119"/>
      <c r="AFL1026" s="119"/>
      <c r="AFM1026" s="119"/>
      <c r="AFN1026" s="119"/>
      <c r="AFO1026" s="119"/>
      <c r="AFP1026" s="119"/>
      <c r="AFQ1026" s="119"/>
      <c r="AFR1026" s="119"/>
      <c r="AFS1026" s="119"/>
      <c r="AFT1026" s="119"/>
      <c r="AFU1026" s="119"/>
      <c r="AFV1026" s="119"/>
      <c r="AFW1026" s="119"/>
      <c r="AFX1026" s="119"/>
      <c r="AFY1026" s="119"/>
      <c r="AFZ1026" s="119"/>
      <c r="AGA1026" s="119"/>
      <c r="AGB1026" s="119"/>
      <c r="AGC1026" s="119"/>
      <c r="AGD1026" s="119"/>
      <c r="AGE1026" s="119"/>
      <c r="AGF1026" s="119"/>
      <c r="AGG1026" s="119"/>
      <c r="AGH1026" s="119"/>
      <c r="AGI1026" s="119"/>
      <c r="AGJ1026" s="119"/>
      <c r="AGK1026" s="119"/>
      <c r="AGL1026" s="119"/>
      <c r="AGM1026" s="119"/>
      <c r="AGN1026" s="119"/>
      <c r="AGO1026" s="119"/>
      <c r="AGP1026" s="119"/>
      <c r="AGQ1026" s="119"/>
      <c r="AGR1026" s="119"/>
      <c r="AGS1026" s="119"/>
      <c r="AGT1026" s="119"/>
      <c r="AGU1026" s="119"/>
      <c r="AGV1026" s="119"/>
      <c r="AGW1026" s="119"/>
      <c r="AGX1026" s="119"/>
      <c r="AGY1026" s="119"/>
      <c r="AGZ1026" s="119"/>
      <c r="AHA1026" s="119"/>
      <c r="AHB1026" s="119"/>
      <c r="AHC1026" s="119"/>
      <c r="AHD1026" s="119"/>
      <c r="AHE1026" s="119"/>
      <c r="AHF1026" s="119"/>
      <c r="AHG1026" s="119"/>
      <c r="AHH1026" s="119"/>
      <c r="AHI1026" s="119"/>
      <c r="AHJ1026" s="119"/>
      <c r="AHK1026" s="119"/>
      <c r="AHL1026" s="119"/>
      <c r="AHM1026" s="119"/>
      <c r="AHN1026" s="119"/>
      <c r="AHO1026" s="119"/>
      <c r="AHP1026" s="119"/>
      <c r="AHQ1026" s="119"/>
      <c r="AHR1026" s="119"/>
      <c r="AHS1026" s="119"/>
      <c r="AHT1026" s="119"/>
      <c r="AHU1026" s="119"/>
      <c r="AHV1026" s="119"/>
      <c r="AHW1026" s="119"/>
      <c r="AHX1026" s="119"/>
      <c r="AHY1026" s="119"/>
      <c r="AHZ1026" s="119"/>
      <c r="AIA1026" s="119"/>
      <c r="AIB1026" s="119"/>
      <c r="AIC1026" s="119"/>
      <c r="AID1026" s="119"/>
      <c r="AIE1026" s="119"/>
      <c r="AIF1026" s="119"/>
      <c r="AIG1026" s="119"/>
      <c r="AIH1026" s="119"/>
      <c r="AII1026" s="119"/>
      <c r="AIJ1026" s="119"/>
      <c r="AIK1026" s="119"/>
      <c r="AIL1026" s="119"/>
      <c r="AIM1026" s="119"/>
      <c r="AIN1026" s="119"/>
      <c r="AIO1026" s="119"/>
      <c r="AIP1026" s="119"/>
      <c r="AIQ1026" s="119"/>
      <c r="AIR1026" s="119"/>
      <c r="AIS1026" s="119"/>
      <c r="AIT1026" s="119"/>
      <c r="AIU1026" s="119"/>
      <c r="AIV1026" s="119"/>
      <c r="AIW1026" s="119"/>
      <c r="AIX1026" s="119"/>
      <c r="AIY1026" s="119"/>
      <c r="AIZ1026" s="119"/>
      <c r="AJA1026" s="119"/>
      <c r="AJB1026" s="119"/>
      <c r="AJC1026" s="119"/>
      <c r="AJD1026" s="119"/>
      <c r="AJE1026" s="119"/>
      <c r="AJF1026" s="119"/>
      <c r="AJG1026" s="119"/>
      <c r="AJH1026" s="119"/>
      <c r="AJI1026" s="119"/>
      <c r="AJJ1026" s="119"/>
      <c r="AJK1026" s="119"/>
      <c r="AJL1026" s="119"/>
      <c r="AJM1026" s="119"/>
      <c r="AJN1026" s="119"/>
      <c r="AJO1026" s="119"/>
      <c r="AJP1026" s="119"/>
      <c r="AJQ1026" s="119"/>
      <c r="AJR1026" s="119"/>
      <c r="AJS1026" s="119"/>
      <c r="AJT1026" s="119"/>
      <c r="AJU1026" s="119"/>
      <c r="AJV1026" s="119"/>
      <c r="AJW1026" s="119"/>
      <c r="AJX1026" s="119"/>
      <c r="AJY1026" s="119"/>
      <c r="AJZ1026" s="119"/>
      <c r="AKA1026" s="119"/>
      <c r="AKB1026" s="119"/>
      <c r="AKC1026" s="119"/>
      <c r="AKD1026" s="119"/>
      <c r="AKE1026" s="119"/>
      <c r="AKF1026" s="119"/>
      <c r="AKG1026" s="119"/>
      <c r="AKH1026" s="119"/>
      <c r="AKI1026" s="119"/>
      <c r="AKJ1026" s="119"/>
      <c r="AKK1026" s="119"/>
      <c r="AKL1026" s="119"/>
      <c r="AKM1026" s="119"/>
      <c r="AKN1026" s="119"/>
      <c r="AKO1026" s="119"/>
      <c r="AKP1026" s="119"/>
      <c r="AKQ1026" s="119"/>
      <c r="AKR1026" s="119"/>
      <c r="AKS1026" s="119"/>
      <c r="AKT1026" s="119"/>
      <c r="AKU1026" s="119"/>
      <c r="AKV1026" s="119"/>
      <c r="AKW1026" s="119"/>
      <c r="AKX1026" s="119"/>
      <c r="AKY1026" s="119"/>
      <c r="AKZ1026" s="119"/>
      <c r="ALA1026" s="119"/>
      <c r="ALB1026" s="119"/>
      <c r="ALC1026" s="119"/>
      <c r="ALD1026" s="119"/>
      <c r="ALE1026" s="119"/>
      <c r="ALF1026" s="119"/>
      <c r="ALG1026" s="119"/>
      <c r="ALH1026" s="119"/>
      <c r="ALI1026" s="119"/>
      <c r="ALJ1026" s="119"/>
      <c r="ALK1026" s="119"/>
      <c r="ALL1026" s="119"/>
      <c r="ALM1026" s="119"/>
      <c r="ALN1026" s="119"/>
      <c r="ALO1026" s="119"/>
      <c r="ALP1026" s="119"/>
      <c r="ALQ1026" s="119"/>
      <c r="ALR1026" s="119"/>
      <c r="ALS1026" s="119"/>
      <c r="ALT1026" s="119"/>
      <c r="ALU1026" s="119"/>
      <c r="ALV1026" s="119"/>
      <c r="ALW1026" s="119"/>
      <c r="ALX1026" s="119"/>
      <c r="ALY1026" s="119"/>
      <c r="ALZ1026" s="119"/>
      <c r="AMA1026" s="119"/>
      <c r="AMB1026" s="119"/>
      <c r="AMC1026" s="119"/>
      <c r="AMD1026" s="119"/>
      <c r="AME1026" s="119"/>
      <c r="AMF1026" s="119"/>
      <c r="AMG1026" s="119"/>
    </row>
    <row r="1027" customFormat="false" ht="15" hidden="false" customHeight="false" outlineLevel="0" collapsed="false">
      <c r="A1027" s="118"/>
      <c r="B1027" s="118"/>
      <c r="C1027" s="48" t="n">
        <f aca="false">IF(F1027=F1026,C1026,IF(F1027=(F1026+10),C1026,(C1026+10)))</f>
        <v>1840</v>
      </c>
      <c r="E1027" s="50" t="n">
        <f aca="false">IF(C1026=C1027,IF(AND(I1027&lt;&gt;"M",I1027&lt;&gt;"m-up"),E1026+10,E1026),10)</f>
        <v>50</v>
      </c>
      <c r="F1027" s="39" t="n">
        <f aca="false">O1027+(N1027*60)+(M1027*3600)</f>
        <v>53076</v>
      </c>
      <c r="G1027" s="39" t="str">
        <f aca="false">CONCATENATE(J1027,K1027,L1027)</f>
        <v>2017121</v>
      </c>
      <c r="H1027" s="39" t="n">
        <v>0</v>
      </c>
      <c r="I1027" s="39" t="s">
        <v>9</v>
      </c>
      <c r="J1027" s="39" t="n">
        <v>2017</v>
      </c>
      <c r="K1027" s="39" t="n">
        <v>12</v>
      </c>
      <c r="L1027" s="39" t="n">
        <v>1</v>
      </c>
      <c r="M1027" s="39" t="n">
        <v>14</v>
      </c>
      <c r="N1027" s="39" t="n">
        <v>44</v>
      </c>
      <c r="O1027" s="39" t="n">
        <v>36</v>
      </c>
      <c r="P1027" s="39" t="n">
        <v>613</v>
      </c>
      <c r="R1027" s="39" t="s">
        <v>1</v>
      </c>
      <c r="S1027" s="39" t="s">
        <v>2</v>
      </c>
      <c r="WH1027" s="119"/>
      <c r="WI1027" s="119"/>
      <c r="WJ1027" s="119"/>
      <c r="WK1027" s="119"/>
      <c r="WL1027" s="119"/>
      <c r="WM1027" s="119"/>
      <c r="WN1027" s="119"/>
      <c r="WO1027" s="119"/>
      <c r="WP1027" s="119"/>
      <c r="WQ1027" s="119"/>
      <c r="WR1027" s="119"/>
      <c r="WS1027" s="119"/>
      <c r="WT1027" s="119"/>
      <c r="WU1027" s="119"/>
      <c r="WV1027" s="119"/>
      <c r="WW1027" s="119"/>
      <c r="WX1027" s="119"/>
      <c r="WY1027" s="119"/>
      <c r="WZ1027" s="119"/>
      <c r="XA1027" s="119"/>
      <c r="XB1027" s="119"/>
      <c r="XC1027" s="119"/>
      <c r="XD1027" s="119"/>
      <c r="XE1027" s="119"/>
      <c r="XF1027" s="119"/>
      <c r="XG1027" s="119"/>
      <c r="XH1027" s="119"/>
      <c r="XI1027" s="119"/>
      <c r="XJ1027" s="119"/>
      <c r="XK1027" s="119"/>
      <c r="XL1027" s="119"/>
      <c r="XM1027" s="119"/>
      <c r="XN1027" s="119"/>
      <c r="XO1027" s="119"/>
      <c r="XP1027" s="119"/>
      <c r="XQ1027" s="119"/>
      <c r="XR1027" s="119"/>
      <c r="XS1027" s="119"/>
      <c r="XT1027" s="119"/>
      <c r="XU1027" s="119"/>
      <c r="XV1027" s="119"/>
      <c r="XW1027" s="119"/>
      <c r="XX1027" s="119"/>
      <c r="XY1027" s="119"/>
      <c r="XZ1027" s="119"/>
      <c r="YA1027" s="119"/>
      <c r="YB1027" s="119"/>
      <c r="YC1027" s="119"/>
      <c r="YD1027" s="119"/>
      <c r="YE1027" s="119"/>
      <c r="YF1027" s="119"/>
      <c r="YG1027" s="119"/>
      <c r="YH1027" s="119"/>
      <c r="YI1027" s="119"/>
      <c r="YJ1027" s="119"/>
      <c r="YK1027" s="119"/>
      <c r="YL1027" s="119"/>
      <c r="YM1027" s="119"/>
      <c r="YN1027" s="119"/>
      <c r="YO1027" s="119"/>
      <c r="YP1027" s="119"/>
      <c r="YQ1027" s="119"/>
      <c r="YR1027" s="119"/>
      <c r="YS1027" s="119"/>
      <c r="YT1027" s="119"/>
      <c r="YU1027" s="119"/>
      <c r="YV1027" s="119"/>
      <c r="YW1027" s="119"/>
      <c r="YX1027" s="119"/>
      <c r="YY1027" s="119"/>
      <c r="YZ1027" s="119"/>
      <c r="ZA1027" s="119"/>
      <c r="ZB1027" s="119"/>
      <c r="ZC1027" s="119"/>
      <c r="ZD1027" s="119"/>
      <c r="ZE1027" s="119"/>
      <c r="ZF1027" s="119"/>
      <c r="ZG1027" s="119"/>
      <c r="ZH1027" s="119"/>
      <c r="ZI1027" s="119"/>
      <c r="ZJ1027" s="119"/>
      <c r="ZK1027" s="119"/>
      <c r="ZL1027" s="119"/>
      <c r="ZM1027" s="119"/>
      <c r="ZN1027" s="119"/>
      <c r="ZO1027" s="119"/>
      <c r="ZP1027" s="119"/>
      <c r="ZQ1027" s="119"/>
      <c r="ZR1027" s="119"/>
      <c r="ZS1027" s="119"/>
      <c r="ZT1027" s="119"/>
      <c r="ZU1027" s="119"/>
      <c r="ZV1027" s="119"/>
      <c r="ZW1027" s="119"/>
      <c r="ZX1027" s="119"/>
      <c r="ZY1027" s="119"/>
      <c r="ZZ1027" s="119"/>
      <c r="AAA1027" s="119"/>
      <c r="AAB1027" s="119"/>
      <c r="AAC1027" s="119"/>
      <c r="AAD1027" s="119"/>
      <c r="AAE1027" s="119"/>
      <c r="AAF1027" s="119"/>
      <c r="AAG1027" s="119"/>
      <c r="AAH1027" s="119"/>
      <c r="AAI1027" s="119"/>
      <c r="AAJ1027" s="119"/>
      <c r="AAK1027" s="119"/>
      <c r="AAL1027" s="119"/>
      <c r="AAM1027" s="119"/>
      <c r="AAN1027" s="119"/>
      <c r="AAO1027" s="119"/>
      <c r="AAP1027" s="119"/>
      <c r="AAQ1027" s="119"/>
      <c r="AAR1027" s="119"/>
      <c r="AAS1027" s="119"/>
      <c r="AAT1027" s="119"/>
      <c r="AAU1027" s="119"/>
      <c r="AAV1027" s="119"/>
      <c r="AAW1027" s="119"/>
      <c r="AAX1027" s="119"/>
      <c r="AAY1027" s="119"/>
      <c r="AAZ1027" s="119"/>
      <c r="ABA1027" s="119"/>
      <c r="ABB1027" s="119"/>
      <c r="ABC1027" s="119"/>
      <c r="ABD1027" s="119"/>
      <c r="ABE1027" s="119"/>
      <c r="ABF1027" s="119"/>
      <c r="ABG1027" s="119"/>
      <c r="ABH1027" s="119"/>
      <c r="ABI1027" s="119"/>
      <c r="ABJ1027" s="119"/>
      <c r="ABK1027" s="119"/>
      <c r="ABL1027" s="119"/>
      <c r="ABM1027" s="119"/>
      <c r="ABN1027" s="119"/>
      <c r="ABO1027" s="119"/>
      <c r="ABP1027" s="119"/>
      <c r="ABQ1027" s="119"/>
      <c r="ABR1027" s="119"/>
      <c r="ABS1027" s="119"/>
      <c r="ABT1027" s="119"/>
      <c r="ABU1027" s="119"/>
      <c r="ABV1027" s="119"/>
      <c r="ABW1027" s="119"/>
      <c r="ABX1027" s="119"/>
      <c r="ABY1027" s="119"/>
      <c r="ABZ1027" s="119"/>
      <c r="ACA1027" s="119"/>
      <c r="ACB1027" s="119"/>
      <c r="ACC1027" s="119"/>
      <c r="ACD1027" s="119"/>
      <c r="ACE1027" s="119"/>
      <c r="ACF1027" s="119"/>
      <c r="ACG1027" s="119"/>
      <c r="ACH1027" s="119"/>
      <c r="ACI1027" s="119"/>
      <c r="ACJ1027" s="119"/>
      <c r="ACK1027" s="119"/>
      <c r="ACL1027" s="119"/>
      <c r="ACM1027" s="119"/>
      <c r="ACN1027" s="119"/>
      <c r="ACO1027" s="119"/>
      <c r="ACP1027" s="119"/>
      <c r="ACQ1027" s="119"/>
      <c r="ACR1027" s="119"/>
      <c r="ACS1027" s="119"/>
      <c r="ACT1027" s="119"/>
      <c r="ACU1027" s="119"/>
      <c r="ACV1027" s="119"/>
      <c r="ACW1027" s="119"/>
      <c r="ACX1027" s="119"/>
      <c r="ACY1027" s="119"/>
      <c r="ACZ1027" s="119"/>
      <c r="ADA1027" s="119"/>
      <c r="ADB1027" s="119"/>
      <c r="ADC1027" s="119"/>
      <c r="ADD1027" s="119"/>
      <c r="ADE1027" s="119"/>
      <c r="ADF1027" s="119"/>
      <c r="ADG1027" s="119"/>
      <c r="ADH1027" s="119"/>
      <c r="ADI1027" s="119"/>
      <c r="ADJ1027" s="119"/>
      <c r="ADK1027" s="119"/>
      <c r="ADL1027" s="119"/>
      <c r="ADM1027" s="119"/>
      <c r="ADN1027" s="119"/>
      <c r="ADO1027" s="119"/>
      <c r="ADP1027" s="119"/>
      <c r="ADQ1027" s="119"/>
      <c r="ADR1027" s="119"/>
      <c r="ADS1027" s="119"/>
      <c r="ADT1027" s="119"/>
      <c r="ADU1027" s="119"/>
      <c r="ADV1027" s="119"/>
      <c r="ADW1027" s="119"/>
      <c r="ADX1027" s="119"/>
      <c r="ADY1027" s="119"/>
      <c r="ADZ1027" s="119"/>
      <c r="AEA1027" s="119"/>
      <c r="AEB1027" s="119"/>
      <c r="AEC1027" s="119"/>
      <c r="AED1027" s="119"/>
      <c r="AEE1027" s="119"/>
      <c r="AEF1027" s="119"/>
      <c r="AEG1027" s="119"/>
      <c r="AEH1027" s="119"/>
      <c r="AEI1027" s="119"/>
      <c r="AEJ1027" s="119"/>
      <c r="AEK1027" s="119"/>
      <c r="AEL1027" s="119"/>
      <c r="AEM1027" s="119"/>
      <c r="AEN1027" s="119"/>
      <c r="AEO1027" s="119"/>
      <c r="AEP1027" s="119"/>
      <c r="AEQ1027" s="119"/>
      <c r="AER1027" s="119"/>
      <c r="AES1027" s="119"/>
      <c r="AET1027" s="119"/>
      <c r="AEU1027" s="119"/>
      <c r="AEV1027" s="119"/>
      <c r="AEW1027" s="119"/>
      <c r="AEX1027" s="119"/>
      <c r="AEY1027" s="119"/>
      <c r="AEZ1027" s="119"/>
      <c r="AFA1027" s="119"/>
      <c r="AFB1027" s="119"/>
      <c r="AFC1027" s="119"/>
      <c r="AFD1027" s="119"/>
      <c r="AFE1027" s="119"/>
      <c r="AFF1027" s="119"/>
      <c r="AFG1027" s="119"/>
      <c r="AFH1027" s="119"/>
      <c r="AFI1027" s="119"/>
      <c r="AFJ1027" s="119"/>
      <c r="AFK1027" s="119"/>
      <c r="AFL1027" s="119"/>
      <c r="AFM1027" s="119"/>
      <c r="AFN1027" s="119"/>
      <c r="AFO1027" s="119"/>
      <c r="AFP1027" s="119"/>
      <c r="AFQ1027" s="119"/>
      <c r="AFR1027" s="119"/>
      <c r="AFS1027" s="119"/>
      <c r="AFT1027" s="119"/>
      <c r="AFU1027" s="119"/>
      <c r="AFV1027" s="119"/>
      <c r="AFW1027" s="119"/>
      <c r="AFX1027" s="119"/>
      <c r="AFY1027" s="119"/>
      <c r="AFZ1027" s="119"/>
      <c r="AGA1027" s="119"/>
      <c r="AGB1027" s="119"/>
      <c r="AGC1027" s="119"/>
      <c r="AGD1027" s="119"/>
      <c r="AGE1027" s="119"/>
      <c r="AGF1027" s="119"/>
      <c r="AGG1027" s="119"/>
      <c r="AGH1027" s="119"/>
      <c r="AGI1027" s="119"/>
      <c r="AGJ1027" s="119"/>
      <c r="AGK1027" s="119"/>
      <c r="AGL1027" s="119"/>
      <c r="AGM1027" s="119"/>
      <c r="AGN1027" s="119"/>
      <c r="AGO1027" s="119"/>
      <c r="AGP1027" s="119"/>
      <c r="AGQ1027" s="119"/>
      <c r="AGR1027" s="119"/>
      <c r="AGS1027" s="119"/>
      <c r="AGT1027" s="119"/>
      <c r="AGU1027" s="119"/>
      <c r="AGV1027" s="119"/>
      <c r="AGW1027" s="119"/>
      <c r="AGX1027" s="119"/>
      <c r="AGY1027" s="119"/>
      <c r="AGZ1027" s="119"/>
      <c r="AHA1027" s="119"/>
      <c r="AHB1027" s="119"/>
      <c r="AHC1027" s="119"/>
      <c r="AHD1027" s="119"/>
      <c r="AHE1027" s="119"/>
      <c r="AHF1027" s="119"/>
      <c r="AHG1027" s="119"/>
      <c r="AHH1027" s="119"/>
      <c r="AHI1027" s="119"/>
      <c r="AHJ1027" s="119"/>
      <c r="AHK1027" s="119"/>
      <c r="AHL1027" s="119"/>
      <c r="AHM1027" s="119"/>
      <c r="AHN1027" s="119"/>
      <c r="AHO1027" s="119"/>
      <c r="AHP1027" s="119"/>
      <c r="AHQ1027" s="119"/>
      <c r="AHR1027" s="119"/>
      <c r="AHS1027" s="119"/>
      <c r="AHT1027" s="119"/>
      <c r="AHU1027" s="119"/>
      <c r="AHV1027" s="119"/>
      <c r="AHW1027" s="119"/>
      <c r="AHX1027" s="119"/>
      <c r="AHY1027" s="119"/>
      <c r="AHZ1027" s="119"/>
      <c r="AIA1027" s="119"/>
      <c r="AIB1027" s="119"/>
      <c r="AIC1027" s="119"/>
      <c r="AID1027" s="119"/>
      <c r="AIE1027" s="119"/>
      <c r="AIF1027" s="119"/>
      <c r="AIG1027" s="119"/>
      <c r="AIH1027" s="119"/>
      <c r="AII1027" s="119"/>
      <c r="AIJ1027" s="119"/>
      <c r="AIK1027" s="119"/>
      <c r="AIL1027" s="119"/>
      <c r="AIM1027" s="119"/>
      <c r="AIN1027" s="119"/>
      <c r="AIO1027" s="119"/>
      <c r="AIP1027" s="119"/>
      <c r="AIQ1027" s="119"/>
      <c r="AIR1027" s="119"/>
      <c r="AIS1027" s="119"/>
      <c r="AIT1027" s="119"/>
      <c r="AIU1027" s="119"/>
      <c r="AIV1027" s="119"/>
      <c r="AIW1027" s="119"/>
      <c r="AIX1027" s="119"/>
      <c r="AIY1027" s="119"/>
      <c r="AIZ1027" s="119"/>
      <c r="AJA1027" s="119"/>
      <c r="AJB1027" s="119"/>
      <c r="AJC1027" s="119"/>
      <c r="AJD1027" s="119"/>
      <c r="AJE1027" s="119"/>
      <c r="AJF1027" s="119"/>
      <c r="AJG1027" s="119"/>
      <c r="AJH1027" s="119"/>
      <c r="AJI1027" s="119"/>
      <c r="AJJ1027" s="119"/>
      <c r="AJK1027" s="119"/>
      <c r="AJL1027" s="119"/>
      <c r="AJM1027" s="119"/>
      <c r="AJN1027" s="119"/>
      <c r="AJO1027" s="119"/>
      <c r="AJP1027" s="119"/>
      <c r="AJQ1027" s="119"/>
      <c r="AJR1027" s="119"/>
      <c r="AJS1027" s="119"/>
      <c r="AJT1027" s="119"/>
      <c r="AJU1027" s="119"/>
      <c r="AJV1027" s="119"/>
      <c r="AJW1027" s="119"/>
      <c r="AJX1027" s="119"/>
      <c r="AJY1027" s="119"/>
      <c r="AJZ1027" s="119"/>
      <c r="AKA1027" s="119"/>
      <c r="AKB1027" s="119"/>
      <c r="AKC1027" s="119"/>
      <c r="AKD1027" s="119"/>
      <c r="AKE1027" s="119"/>
      <c r="AKF1027" s="119"/>
      <c r="AKG1027" s="119"/>
      <c r="AKH1027" s="119"/>
      <c r="AKI1027" s="119"/>
      <c r="AKJ1027" s="119"/>
      <c r="AKK1027" s="119"/>
      <c r="AKL1027" s="119"/>
      <c r="AKM1027" s="119"/>
      <c r="AKN1027" s="119"/>
      <c r="AKO1027" s="119"/>
      <c r="AKP1027" s="119"/>
      <c r="AKQ1027" s="119"/>
      <c r="AKR1027" s="119"/>
      <c r="AKS1027" s="119"/>
      <c r="AKT1027" s="119"/>
      <c r="AKU1027" s="119"/>
      <c r="AKV1027" s="119"/>
      <c r="AKW1027" s="119"/>
      <c r="AKX1027" s="119"/>
      <c r="AKY1027" s="119"/>
      <c r="AKZ1027" s="119"/>
      <c r="ALA1027" s="119"/>
      <c r="ALB1027" s="119"/>
      <c r="ALC1027" s="119"/>
      <c r="ALD1027" s="119"/>
      <c r="ALE1027" s="119"/>
      <c r="ALF1027" s="119"/>
      <c r="ALG1027" s="119"/>
      <c r="ALH1027" s="119"/>
      <c r="ALI1027" s="119"/>
      <c r="ALJ1027" s="119"/>
      <c r="ALK1027" s="119"/>
      <c r="ALL1027" s="119"/>
      <c r="ALM1027" s="119"/>
      <c r="ALN1027" s="119"/>
      <c r="ALO1027" s="119"/>
      <c r="ALP1027" s="119"/>
      <c r="ALQ1027" s="119"/>
      <c r="ALR1027" s="119"/>
      <c r="ALS1027" s="119"/>
      <c r="ALT1027" s="119"/>
      <c r="ALU1027" s="119"/>
      <c r="ALV1027" s="119"/>
      <c r="ALW1027" s="119"/>
      <c r="ALX1027" s="119"/>
      <c r="ALY1027" s="119"/>
      <c r="ALZ1027" s="119"/>
      <c r="AMA1027" s="119"/>
      <c r="AMB1027" s="119"/>
      <c r="AMC1027" s="119"/>
      <c r="AMD1027" s="119"/>
      <c r="AME1027" s="119"/>
      <c r="AMF1027" s="119"/>
      <c r="AMG1027" s="119"/>
    </row>
    <row r="1028" customFormat="false" ht="15" hidden="false" customHeight="false" outlineLevel="0" collapsed="false">
      <c r="A1028" s="118"/>
      <c r="B1028" s="118"/>
      <c r="C1028" s="48" t="n">
        <f aca="false">IF(F1028=F1027,C1027,IF(F1028=(F1027+10),C1027,(C1027+10)))</f>
        <v>1840</v>
      </c>
      <c r="E1028" s="50" t="n">
        <f aca="false">IF(C1027=C1028,IF(AND(I1028&lt;&gt;"M",I1028&lt;&gt;"m-up"),E1027+10,E1027),10)</f>
        <v>60</v>
      </c>
      <c r="F1028" s="39" t="n">
        <f aca="false">O1028+(N1028*60)+(M1028*3600)</f>
        <v>53076</v>
      </c>
      <c r="G1028" s="39" t="str">
        <f aca="false">CONCATENATE(J1028,K1028,L1028)</f>
        <v>2017121</v>
      </c>
      <c r="H1028" s="39" t="n">
        <v>0</v>
      </c>
      <c r="I1028" s="39" t="s">
        <v>9</v>
      </c>
      <c r="J1028" s="39" t="n">
        <v>2017</v>
      </c>
      <c r="K1028" s="39" t="n">
        <v>12</v>
      </c>
      <c r="L1028" s="39" t="n">
        <v>1</v>
      </c>
      <c r="M1028" s="39" t="n">
        <v>14</v>
      </c>
      <c r="N1028" s="39" t="n">
        <v>44</v>
      </c>
      <c r="O1028" s="39" t="n">
        <v>36</v>
      </c>
      <c r="P1028" s="39" t="n">
        <v>720</v>
      </c>
      <c r="R1028" s="39" t="s">
        <v>1</v>
      </c>
      <c r="S1028" s="39" t="s">
        <v>2</v>
      </c>
      <c r="WH1028" s="119"/>
      <c r="WI1028" s="119"/>
      <c r="WJ1028" s="119"/>
      <c r="WK1028" s="119"/>
      <c r="WL1028" s="119"/>
      <c r="WM1028" s="119"/>
      <c r="WN1028" s="119"/>
      <c r="WO1028" s="119"/>
      <c r="WP1028" s="119"/>
      <c r="WQ1028" s="119"/>
      <c r="WR1028" s="119"/>
      <c r="WS1028" s="119"/>
      <c r="WT1028" s="119"/>
      <c r="WU1028" s="119"/>
      <c r="WV1028" s="119"/>
      <c r="WW1028" s="119"/>
      <c r="WX1028" s="119"/>
      <c r="WY1028" s="119"/>
      <c r="WZ1028" s="119"/>
      <c r="XA1028" s="119"/>
      <c r="XB1028" s="119"/>
      <c r="XC1028" s="119"/>
      <c r="XD1028" s="119"/>
      <c r="XE1028" s="119"/>
      <c r="XF1028" s="119"/>
      <c r="XG1028" s="119"/>
      <c r="XH1028" s="119"/>
      <c r="XI1028" s="119"/>
      <c r="XJ1028" s="119"/>
      <c r="XK1028" s="119"/>
      <c r="XL1028" s="119"/>
      <c r="XM1028" s="119"/>
      <c r="XN1028" s="119"/>
      <c r="XO1028" s="119"/>
      <c r="XP1028" s="119"/>
      <c r="XQ1028" s="119"/>
      <c r="XR1028" s="119"/>
      <c r="XS1028" s="119"/>
      <c r="XT1028" s="119"/>
      <c r="XU1028" s="119"/>
      <c r="XV1028" s="119"/>
      <c r="XW1028" s="119"/>
      <c r="XX1028" s="119"/>
      <c r="XY1028" s="119"/>
      <c r="XZ1028" s="119"/>
      <c r="YA1028" s="119"/>
      <c r="YB1028" s="119"/>
      <c r="YC1028" s="119"/>
      <c r="YD1028" s="119"/>
      <c r="YE1028" s="119"/>
      <c r="YF1028" s="119"/>
      <c r="YG1028" s="119"/>
      <c r="YH1028" s="119"/>
      <c r="YI1028" s="119"/>
      <c r="YJ1028" s="119"/>
      <c r="YK1028" s="119"/>
      <c r="YL1028" s="119"/>
      <c r="YM1028" s="119"/>
      <c r="YN1028" s="119"/>
      <c r="YO1028" s="119"/>
      <c r="YP1028" s="119"/>
      <c r="YQ1028" s="119"/>
      <c r="YR1028" s="119"/>
      <c r="YS1028" s="119"/>
      <c r="YT1028" s="119"/>
      <c r="YU1028" s="119"/>
      <c r="YV1028" s="119"/>
      <c r="YW1028" s="119"/>
      <c r="YX1028" s="119"/>
      <c r="YY1028" s="119"/>
      <c r="YZ1028" s="119"/>
      <c r="ZA1028" s="119"/>
      <c r="ZB1028" s="119"/>
      <c r="ZC1028" s="119"/>
      <c r="ZD1028" s="119"/>
      <c r="ZE1028" s="119"/>
      <c r="ZF1028" s="119"/>
      <c r="ZG1028" s="119"/>
      <c r="ZH1028" s="119"/>
      <c r="ZI1028" s="119"/>
      <c r="ZJ1028" s="119"/>
      <c r="ZK1028" s="119"/>
      <c r="ZL1028" s="119"/>
      <c r="ZM1028" s="119"/>
      <c r="ZN1028" s="119"/>
      <c r="ZO1028" s="119"/>
      <c r="ZP1028" s="119"/>
      <c r="ZQ1028" s="119"/>
      <c r="ZR1028" s="119"/>
      <c r="ZS1028" s="119"/>
      <c r="ZT1028" s="119"/>
      <c r="ZU1028" s="119"/>
      <c r="ZV1028" s="119"/>
      <c r="ZW1028" s="119"/>
      <c r="ZX1028" s="119"/>
      <c r="ZY1028" s="119"/>
      <c r="ZZ1028" s="119"/>
      <c r="AAA1028" s="119"/>
      <c r="AAB1028" s="119"/>
      <c r="AAC1028" s="119"/>
      <c r="AAD1028" s="119"/>
      <c r="AAE1028" s="119"/>
      <c r="AAF1028" s="119"/>
      <c r="AAG1028" s="119"/>
      <c r="AAH1028" s="119"/>
      <c r="AAI1028" s="119"/>
      <c r="AAJ1028" s="119"/>
      <c r="AAK1028" s="119"/>
      <c r="AAL1028" s="119"/>
      <c r="AAM1028" s="119"/>
      <c r="AAN1028" s="119"/>
      <c r="AAO1028" s="119"/>
      <c r="AAP1028" s="119"/>
      <c r="AAQ1028" s="119"/>
      <c r="AAR1028" s="119"/>
      <c r="AAS1028" s="119"/>
      <c r="AAT1028" s="119"/>
      <c r="AAU1028" s="119"/>
      <c r="AAV1028" s="119"/>
      <c r="AAW1028" s="119"/>
      <c r="AAX1028" s="119"/>
      <c r="AAY1028" s="119"/>
      <c r="AAZ1028" s="119"/>
      <c r="ABA1028" s="119"/>
      <c r="ABB1028" s="119"/>
      <c r="ABC1028" s="119"/>
      <c r="ABD1028" s="119"/>
      <c r="ABE1028" s="119"/>
      <c r="ABF1028" s="119"/>
      <c r="ABG1028" s="119"/>
      <c r="ABH1028" s="119"/>
      <c r="ABI1028" s="119"/>
      <c r="ABJ1028" s="119"/>
      <c r="ABK1028" s="119"/>
      <c r="ABL1028" s="119"/>
      <c r="ABM1028" s="119"/>
      <c r="ABN1028" s="119"/>
      <c r="ABO1028" s="119"/>
      <c r="ABP1028" s="119"/>
      <c r="ABQ1028" s="119"/>
      <c r="ABR1028" s="119"/>
      <c r="ABS1028" s="119"/>
      <c r="ABT1028" s="119"/>
      <c r="ABU1028" s="119"/>
      <c r="ABV1028" s="119"/>
      <c r="ABW1028" s="119"/>
      <c r="ABX1028" s="119"/>
      <c r="ABY1028" s="119"/>
      <c r="ABZ1028" s="119"/>
      <c r="ACA1028" s="119"/>
      <c r="ACB1028" s="119"/>
      <c r="ACC1028" s="119"/>
      <c r="ACD1028" s="119"/>
      <c r="ACE1028" s="119"/>
      <c r="ACF1028" s="119"/>
      <c r="ACG1028" s="119"/>
      <c r="ACH1028" s="119"/>
      <c r="ACI1028" s="119"/>
      <c r="ACJ1028" s="119"/>
      <c r="ACK1028" s="119"/>
      <c r="ACL1028" s="119"/>
      <c r="ACM1028" s="119"/>
      <c r="ACN1028" s="119"/>
      <c r="ACO1028" s="119"/>
      <c r="ACP1028" s="119"/>
      <c r="ACQ1028" s="119"/>
      <c r="ACR1028" s="119"/>
      <c r="ACS1028" s="119"/>
      <c r="ACT1028" s="119"/>
      <c r="ACU1028" s="119"/>
      <c r="ACV1028" s="119"/>
      <c r="ACW1028" s="119"/>
      <c r="ACX1028" s="119"/>
      <c r="ACY1028" s="119"/>
      <c r="ACZ1028" s="119"/>
      <c r="ADA1028" s="119"/>
      <c r="ADB1028" s="119"/>
      <c r="ADC1028" s="119"/>
      <c r="ADD1028" s="119"/>
      <c r="ADE1028" s="119"/>
      <c r="ADF1028" s="119"/>
      <c r="ADG1028" s="119"/>
      <c r="ADH1028" s="119"/>
      <c r="ADI1028" s="119"/>
      <c r="ADJ1028" s="119"/>
      <c r="ADK1028" s="119"/>
      <c r="ADL1028" s="119"/>
      <c r="ADM1028" s="119"/>
      <c r="ADN1028" s="119"/>
      <c r="ADO1028" s="119"/>
      <c r="ADP1028" s="119"/>
      <c r="ADQ1028" s="119"/>
      <c r="ADR1028" s="119"/>
      <c r="ADS1028" s="119"/>
      <c r="ADT1028" s="119"/>
      <c r="ADU1028" s="119"/>
      <c r="ADV1028" s="119"/>
      <c r="ADW1028" s="119"/>
      <c r="ADX1028" s="119"/>
      <c r="ADY1028" s="119"/>
      <c r="ADZ1028" s="119"/>
      <c r="AEA1028" s="119"/>
      <c r="AEB1028" s="119"/>
      <c r="AEC1028" s="119"/>
      <c r="AED1028" s="119"/>
      <c r="AEE1028" s="119"/>
      <c r="AEF1028" s="119"/>
      <c r="AEG1028" s="119"/>
      <c r="AEH1028" s="119"/>
      <c r="AEI1028" s="119"/>
      <c r="AEJ1028" s="119"/>
      <c r="AEK1028" s="119"/>
      <c r="AEL1028" s="119"/>
      <c r="AEM1028" s="119"/>
      <c r="AEN1028" s="119"/>
      <c r="AEO1028" s="119"/>
      <c r="AEP1028" s="119"/>
      <c r="AEQ1028" s="119"/>
      <c r="AER1028" s="119"/>
      <c r="AES1028" s="119"/>
      <c r="AET1028" s="119"/>
      <c r="AEU1028" s="119"/>
      <c r="AEV1028" s="119"/>
      <c r="AEW1028" s="119"/>
      <c r="AEX1028" s="119"/>
      <c r="AEY1028" s="119"/>
      <c r="AEZ1028" s="119"/>
      <c r="AFA1028" s="119"/>
      <c r="AFB1028" s="119"/>
      <c r="AFC1028" s="119"/>
      <c r="AFD1028" s="119"/>
      <c r="AFE1028" s="119"/>
      <c r="AFF1028" s="119"/>
      <c r="AFG1028" s="119"/>
      <c r="AFH1028" s="119"/>
      <c r="AFI1028" s="119"/>
      <c r="AFJ1028" s="119"/>
      <c r="AFK1028" s="119"/>
      <c r="AFL1028" s="119"/>
      <c r="AFM1028" s="119"/>
      <c r="AFN1028" s="119"/>
      <c r="AFO1028" s="119"/>
      <c r="AFP1028" s="119"/>
      <c r="AFQ1028" s="119"/>
      <c r="AFR1028" s="119"/>
      <c r="AFS1028" s="119"/>
      <c r="AFT1028" s="119"/>
      <c r="AFU1028" s="119"/>
      <c r="AFV1028" s="119"/>
      <c r="AFW1028" s="119"/>
      <c r="AFX1028" s="119"/>
      <c r="AFY1028" s="119"/>
      <c r="AFZ1028" s="119"/>
      <c r="AGA1028" s="119"/>
      <c r="AGB1028" s="119"/>
      <c r="AGC1028" s="119"/>
      <c r="AGD1028" s="119"/>
      <c r="AGE1028" s="119"/>
      <c r="AGF1028" s="119"/>
      <c r="AGG1028" s="119"/>
      <c r="AGH1028" s="119"/>
      <c r="AGI1028" s="119"/>
      <c r="AGJ1028" s="119"/>
      <c r="AGK1028" s="119"/>
      <c r="AGL1028" s="119"/>
      <c r="AGM1028" s="119"/>
      <c r="AGN1028" s="119"/>
      <c r="AGO1028" s="119"/>
      <c r="AGP1028" s="119"/>
      <c r="AGQ1028" s="119"/>
      <c r="AGR1028" s="119"/>
      <c r="AGS1028" s="119"/>
      <c r="AGT1028" s="119"/>
      <c r="AGU1028" s="119"/>
      <c r="AGV1028" s="119"/>
      <c r="AGW1028" s="119"/>
      <c r="AGX1028" s="119"/>
      <c r="AGY1028" s="119"/>
      <c r="AGZ1028" s="119"/>
      <c r="AHA1028" s="119"/>
      <c r="AHB1028" s="119"/>
      <c r="AHC1028" s="119"/>
      <c r="AHD1028" s="119"/>
      <c r="AHE1028" s="119"/>
      <c r="AHF1028" s="119"/>
      <c r="AHG1028" s="119"/>
      <c r="AHH1028" s="119"/>
      <c r="AHI1028" s="119"/>
      <c r="AHJ1028" s="119"/>
      <c r="AHK1028" s="119"/>
      <c r="AHL1028" s="119"/>
      <c r="AHM1028" s="119"/>
      <c r="AHN1028" s="119"/>
      <c r="AHO1028" s="119"/>
      <c r="AHP1028" s="119"/>
      <c r="AHQ1028" s="119"/>
      <c r="AHR1028" s="119"/>
      <c r="AHS1028" s="119"/>
      <c r="AHT1028" s="119"/>
      <c r="AHU1028" s="119"/>
      <c r="AHV1028" s="119"/>
      <c r="AHW1028" s="119"/>
      <c r="AHX1028" s="119"/>
      <c r="AHY1028" s="119"/>
      <c r="AHZ1028" s="119"/>
      <c r="AIA1028" s="119"/>
      <c r="AIB1028" s="119"/>
      <c r="AIC1028" s="119"/>
      <c r="AID1028" s="119"/>
      <c r="AIE1028" s="119"/>
      <c r="AIF1028" s="119"/>
      <c r="AIG1028" s="119"/>
      <c r="AIH1028" s="119"/>
      <c r="AII1028" s="119"/>
      <c r="AIJ1028" s="119"/>
      <c r="AIK1028" s="119"/>
      <c r="AIL1028" s="119"/>
      <c r="AIM1028" s="119"/>
      <c r="AIN1028" s="119"/>
      <c r="AIO1028" s="119"/>
      <c r="AIP1028" s="119"/>
      <c r="AIQ1028" s="119"/>
      <c r="AIR1028" s="119"/>
      <c r="AIS1028" s="119"/>
      <c r="AIT1028" s="119"/>
      <c r="AIU1028" s="119"/>
      <c r="AIV1028" s="119"/>
      <c r="AIW1028" s="119"/>
      <c r="AIX1028" s="119"/>
      <c r="AIY1028" s="119"/>
      <c r="AIZ1028" s="119"/>
      <c r="AJA1028" s="119"/>
      <c r="AJB1028" s="119"/>
      <c r="AJC1028" s="119"/>
      <c r="AJD1028" s="119"/>
      <c r="AJE1028" s="119"/>
      <c r="AJF1028" s="119"/>
      <c r="AJG1028" s="119"/>
      <c r="AJH1028" s="119"/>
      <c r="AJI1028" s="119"/>
      <c r="AJJ1028" s="119"/>
      <c r="AJK1028" s="119"/>
      <c r="AJL1028" s="119"/>
      <c r="AJM1028" s="119"/>
      <c r="AJN1028" s="119"/>
      <c r="AJO1028" s="119"/>
      <c r="AJP1028" s="119"/>
      <c r="AJQ1028" s="119"/>
      <c r="AJR1028" s="119"/>
      <c r="AJS1028" s="119"/>
      <c r="AJT1028" s="119"/>
      <c r="AJU1028" s="119"/>
      <c r="AJV1028" s="119"/>
      <c r="AJW1028" s="119"/>
      <c r="AJX1028" s="119"/>
      <c r="AJY1028" s="119"/>
      <c r="AJZ1028" s="119"/>
      <c r="AKA1028" s="119"/>
      <c r="AKB1028" s="119"/>
      <c r="AKC1028" s="119"/>
      <c r="AKD1028" s="119"/>
      <c r="AKE1028" s="119"/>
      <c r="AKF1028" s="119"/>
      <c r="AKG1028" s="119"/>
      <c r="AKH1028" s="119"/>
      <c r="AKI1028" s="119"/>
      <c r="AKJ1028" s="119"/>
      <c r="AKK1028" s="119"/>
      <c r="AKL1028" s="119"/>
      <c r="AKM1028" s="119"/>
      <c r="AKN1028" s="119"/>
      <c r="AKO1028" s="119"/>
      <c r="AKP1028" s="119"/>
      <c r="AKQ1028" s="119"/>
      <c r="AKR1028" s="119"/>
      <c r="AKS1028" s="119"/>
      <c r="AKT1028" s="119"/>
      <c r="AKU1028" s="119"/>
      <c r="AKV1028" s="119"/>
      <c r="AKW1028" s="119"/>
      <c r="AKX1028" s="119"/>
      <c r="AKY1028" s="119"/>
      <c r="AKZ1028" s="119"/>
      <c r="ALA1028" s="119"/>
      <c r="ALB1028" s="119"/>
      <c r="ALC1028" s="119"/>
      <c r="ALD1028" s="119"/>
      <c r="ALE1028" s="119"/>
      <c r="ALF1028" s="119"/>
      <c r="ALG1028" s="119"/>
      <c r="ALH1028" s="119"/>
      <c r="ALI1028" s="119"/>
      <c r="ALJ1028" s="119"/>
      <c r="ALK1028" s="119"/>
      <c r="ALL1028" s="119"/>
      <c r="ALM1028" s="119"/>
      <c r="ALN1028" s="119"/>
      <c r="ALO1028" s="119"/>
      <c r="ALP1028" s="119"/>
      <c r="ALQ1028" s="119"/>
      <c r="ALR1028" s="119"/>
      <c r="ALS1028" s="119"/>
      <c r="ALT1028" s="119"/>
      <c r="ALU1028" s="119"/>
      <c r="ALV1028" s="119"/>
      <c r="ALW1028" s="119"/>
      <c r="ALX1028" s="119"/>
      <c r="ALY1028" s="119"/>
      <c r="ALZ1028" s="119"/>
      <c r="AMA1028" s="119"/>
      <c r="AMB1028" s="119"/>
      <c r="AMC1028" s="119"/>
      <c r="AMD1028" s="119"/>
      <c r="AME1028" s="119"/>
      <c r="AMF1028" s="119"/>
      <c r="AMG1028" s="119"/>
    </row>
    <row r="1029" customFormat="false" ht="15" hidden="false" customHeight="false" outlineLevel="0" collapsed="false">
      <c r="A1029" s="118"/>
      <c r="B1029" s="118"/>
      <c r="C1029" s="48" t="n">
        <f aca="false">IF(F1029=F1028,C1028,IF(F1029=(F1028+10),C1028,(C1028+10)))</f>
        <v>1840</v>
      </c>
      <c r="E1029" s="50" t="n">
        <f aca="false">IF(C1028=C1029,IF(AND(I1029&lt;&gt;"M",I1029&lt;&gt;"m-up"),E1028+10,E1028),10)</f>
        <v>70</v>
      </c>
      <c r="F1029" s="39" t="n">
        <f aca="false">O1029+(N1029*60)+(M1029*3600)</f>
        <v>53076</v>
      </c>
      <c r="G1029" s="39" t="str">
        <f aca="false">CONCATENATE(J1029,K1029,L1029)</f>
        <v>2017121</v>
      </c>
      <c r="H1029" s="39" t="n">
        <v>41</v>
      </c>
      <c r="I1029" s="39" t="s">
        <v>0</v>
      </c>
      <c r="J1029" s="39" t="n">
        <v>2017</v>
      </c>
      <c r="K1029" s="39" t="n">
        <v>12</v>
      </c>
      <c r="L1029" s="39" t="n">
        <v>1</v>
      </c>
      <c r="M1029" s="39" t="n">
        <v>14</v>
      </c>
      <c r="N1029" s="39" t="n">
        <v>44</v>
      </c>
      <c r="O1029" s="39" t="n">
        <v>36</v>
      </c>
      <c r="P1029" s="39" t="n">
        <v>726</v>
      </c>
      <c r="Q1029" s="39" t="n">
        <v>1</v>
      </c>
      <c r="R1029" s="39" t="s">
        <v>1</v>
      </c>
      <c r="S1029" s="39" t="s">
        <v>2</v>
      </c>
      <c r="WH1029" s="119"/>
      <c r="WI1029" s="119"/>
      <c r="WJ1029" s="119"/>
      <c r="WK1029" s="119"/>
      <c r="WL1029" s="119"/>
      <c r="WM1029" s="119"/>
      <c r="WN1029" s="119"/>
      <c r="WO1029" s="119"/>
      <c r="WP1029" s="119"/>
      <c r="WQ1029" s="119"/>
      <c r="WR1029" s="119"/>
      <c r="WS1029" s="119"/>
      <c r="WT1029" s="119"/>
      <c r="WU1029" s="119"/>
      <c r="WV1029" s="119"/>
      <c r="WW1029" s="119"/>
      <c r="WX1029" s="119"/>
      <c r="WY1029" s="119"/>
      <c r="WZ1029" s="119"/>
      <c r="XA1029" s="119"/>
      <c r="XB1029" s="119"/>
      <c r="XC1029" s="119"/>
      <c r="XD1029" s="119"/>
      <c r="XE1029" s="119"/>
      <c r="XF1029" s="119"/>
      <c r="XG1029" s="119"/>
      <c r="XH1029" s="119"/>
      <c r="XI1029" s="119"/>
      <c r="XJ1029" s="119"/>
      <c r="XK1029" s="119"/>
      <c r="XL1029" s="119"/>
      <c r="XM1029" s="119"/>
      <c r="XN1029" s="119"/>
      <c r="XO1029" s="119"/>
      <c r="XP1029" s="119"/>
      <c r="XQ1029" s="119"/>
      <c r="XR1029" s="119"/>
      <c r="XS1029" s="119"/>
      <c r="XT1029" s="119"/>
      <c r="XU1029" s="119"/>
      <c r="XV1029" s="119"/>
      <c r="XW1029" s="119"/>
      <c r="XX1029" s="119"/>
      <c r="XY1029" s="119"/>
      <c r="XZ1029" s="119"/>
      <c r="YA1029" s="119"/>
      <c r="YB1029" s="119"/>
      <c r="YC1029" s="119"/>
      <c r="YD1029" s="119"/>
      <c r="YE1029" s="119"/>
      <c r="YF1029" s="119"/>
      <c r="YG1029" s="119"/>
      <c r="YH1029" s="119"/>
      <c r="YI1029" s="119"/>
      <c r="YJ1029" s="119"/>
      <c r="YK1029" s="119"/>
      <c r="YL1029" s="119"/>
      <c r="YM1029" s="119"/>
      <c r="YN1029" s="119"/>
      <c r="YO1029" s="119"/>
      <c r="YP1029" s="119"/>
      <c r="YQ1029" s="119"/>
      <c r="YR1029" s="119"/>
      <c r="YS1029" s="119"/>
      <c r="YT1029" s="119"/>
      <c r="YU1029" s="119"/>
      <c r="YV1029" s="119"/>
      <c r="YW1029" s="119"/>
      <c r="YX1029" s="119"/>
      <c r="YY1029" s="119"/>
      <c r="YZ1029" s="119"/>
      <c r="ZA1029" s="119"/>
      <c r="ZB1029" s="119"/>
      <c r="ZC1029" s="119"/>
      <c r="ZD1029" s="119"/>
      <c r="ZE1029" s="119"/>
      <c r="ZF1029" s="119"/>
      <c r="ZG1029" s="119"/>
      <c r="ZH1029" s="119"/>
      <c r="ZI1029" s="119"/>
      <c r="ZJ1029" s="119"/>
      <c r="ZK1029" s="119"/>
      <c r="ZL1029" s="119"/>
      <c r="ZM1029" s="119"/>
      <c r="ZN1029" s="119"/>
      <c r="ZO1029" s="119"/>
      <c r="ZP1029" s="119"/>
      <c r="ZQ1029" s="119"/>
      <c r="ZR1029" s="119"/>
      <c r="ZS1029" s="119"/>
      <c r="ZT1029" s="119"/>
      <c r="ZU1029" s="119"/>
      <c r="ZV1029" s="119"/>
      <c r="ZW1029" s="119"/>
      <c r="ZX1029" s="119"/>
      <c r="ZY1029" s="119"/>
      <c r="ZZ1029" s="119"/>
      <c r="AAA1029" s="119"/>
      <c r="AAB1029" s="119"/>
      <c r="AAC1029" s="119"/>
      <c r="AAD1029" s="119"/>
      <c r="AAE1029" s="119"/>
      <c r="AAF1029" s="119"/>
      <c r="AAG1029" s="119"/>
      <c r="AAH1029" s="119"/>
      <c r="AAI1029" s="119"/>
      <c r="AAJ1029" s="119"/>
      <c r="AAK1029" s="119"/>
      <c r="AAL1029" s="119"/>
      <c r="AAM1029" s="119"/>
      <c r="AAN1029" s="119"/>
      <c r="AAO1029" s="119"/>
      <c r="AAP1029" s="119"/>
      <c r="AAQ1029" s="119"/>
      <c r="AAR1029" s="119"/>
      <c r="AAS1029" s="119"/>
      <c r="AAT1029" s="119"/>
      <c r="AAU1029" s="119"/>
      <c r="AAV1029" s="119"/>
      <c r="AAW1029" s="119"/>
      <c r="AAX1029" s="119"/>
      <c r="AAY1029" s="119"/>
      <c r="AAZ1029" s="119"/>
      <c r="ABA1029" s="119"/>
      <c r="ABB1029" s="119"/>
      <c r="ABC1029" s="119"/>
      <c r="ABD1029" s="119"/>
      <c r="ABE1029" s="119"/>
      <c r="ABF1029" s="119"/>
      <c r="ABG1029" s="119"/>
      <c r="ABH1029" s="119"/>
      <c r="ABI1029" s="119"/>
      <c r="ABJ1029" s="119"/>
      <c r="ABK1029" s="119"/>
      <c r="ABL1029" s="119"/>
      <c r="ABM1029" s="119"/>
      <c r="ABN1029" s="119"/>
      <c r="ABO1029" s="119"/>
      <c r="ABP1029" s="119"/>
      <c r="ABQ1029" s="119"/>
      <c r="ABR1029" s="119"/>
      <c r="ABS1029" s="119"/>
      <c r="ABT1029" s="119"/>
      <c r="ABU1029" s="119"/>
      <c r="ABV1029" s="119"/>
      <c r="ABW1029" s="119"/>
      <c r="ABX1029" s="119"/>
      <c r="ABY1029" s="119"/>
      <c r="ABZ1029" s="119"/>
      <c r="ACA1029" s="119"/>
      <c r="ACB1029" s="119"/>
      <c r="ACC1029" s="119"/>
      <c r="ACD1029" s="119"/>
      <c r="ACE1029" s="119"/>
      <c r="ACF1029" s="119"/>
      <c r="ACG1029" s="119"/>
      <c r="ACH1029" s="119"/>
      <c r="ACI1029" s="119"/>
      <c r="ACJ1029" s="119"/>
      <c r="ACK1029" s="119"/>
      <c r="ACL1029" s="119"/>
      <c r="ACM1029" s="119"/>
      <c r="ACN1029" s="119"/>
      <c r="ACO1029" s="119"/>
      <c r="ACP1029" s="119"/>
      <c r="ACQ1029" s="119"/>
      <c r="ACR1029" s="119"/>
      <c r="ACS1029" s="119"/>
      <c r="ACT1029" s="119"/>
      <c r="ACU1029" s="119"/>
      <c r="ACV1029" s="119"/>
      <c r="ACW1029" s="119"/>
      <c r="ACX1029" s="119"/>
      <c r="ACY1029" s="119"/>
      <c r="ACZ1029" s="119"/>
      <c r="ADA1029" s="119"/>
      <c r="ADB1029" s="119"/>
      <c r="ADC1029" s="119"/>
      <c r="ADD1029" s="119"/>
      <c r="ADE1029" s="119"/>
      <c r="ADF1029" s="119"/>
      <c r="ADG1029" s="119"/>
      <c r="ADH1029" s="119"/>
      <c r="ADI1029" s="119"/>
      <c r="ADJ1029" s="119"/>
      <c r="ADK1029" s="119"/>
      <c r="ADL1029" s="119"/>
      <c r="ADM1029" s="119"/>
      <c r="ADN1029" s="119"/>
      <c r="ADO1029" s="119"/>
      <c r="ADP1029" s="119"/>
      <c r="ADQ1029" s="119"/>
      <c r="ADR1029" s="119"/>
      <c r="ADS1029" s="119"/>
      <c r="ADT1029" s="119"/>
      <c r="ADU1029" s="119"/>
      <c r="ADV1029" s="119"/>
      <c r="ADW1029" s="119"/>
      <c r="ADX1029" s="119"/>
      <c r="ADY1029" s="119"/>
      <c r="ADZ1029" s="119"/>
      <c r="AEA1029" s="119"/>
      <c r="AEB1029" s="119"/>
      <c r="AEC1029" s="119"/>
      <c r="AED1029" s="119"/>
      <c r="AEE1029" s="119"/>
      <c r="AEF1029" s="119"/>
      <c r="AEG1029" s="119"/>
      <c r="AEH1029" s="119"/>
      <c r="AEI1029" s="119"/>
      <c r="AEJ1029" s="119"/>
      <c r="AEK1029" s="119"/>
      <c r="AEL1029" s="119"/>
      <c r="AEM1029" s="119"/>
      <c r="AEN1029" s="119"/>
      <c r="AEO1029" s="119"/>
      <c r="AEP1029" s="119"/>
      <c r="AEQ1029" s="119"/>
      <c r="AER1029" s="119"/>
      <c r="AES1029" s="119"/>
      <c r="AET1029" s="119"/>
      <c r="AEU1029" s="119"/>
      <c r="AEV1029" s="119"/>
      <c r="AEW1029" s="119"/>
      <c r="AEX1029" s="119"/>
      <c r="AEY1029" s="119"/>
      <c r="AEZ1029" s="119"/>
      <c r="AFA1029" s="119"/>
      <c r="AFB1029" s="119"/>
      <c r="AFC1029" s="119"/>
      <c r="AFD1029" s="119"/>
      <c r="AFE1029" s="119"/>
      <c r="AFF1029" s="119"/>
      <c r="AFG1029" s="119"/>
      <c r="AFH1029" s="119"/>
      <c r="AFI1029" s="119"/>
      <c r="AFJ1029" s="119"/>
      <c r="AFK1029" s="119"/>
      <c r="AFL1029" s="119"/>
      <c r="AFM1029" s="119"/>
      <c r="AFN1029" s="119"/>
      <c r="AFO1029" s="119"/>
      <c r="AFP1029" s="119"/>
      <c r="AFQ1029" s="119"/>
      <c r="AFR1029" s="119"/>
      <c r="AFS1029" s="119"/>
      <c r="AFT1029" s="119"/>
      <c r="AFU1029" s="119"/>
      <c r="AFV1029" s="119"/>
      <c r="AFW1029" s="119"/>
      <c r="AFX1029" s="119"/>
      <c r="AFY1029" s="119"/>
      <c r="AFZ1029" s="119"/>
      <c r="AGA1029" s="119"/>
      <c r="AGB1029" s="119"/>
      <c r="AGC1029" s="119"/>
      <c r="AGD1029" s="119"/>
      <c r="AGE1029" s="119"/>
      <c r="AGF1029" s="119"/>
      <c r="AGG1029" s="119"/>
      <c r="AGH1029" s="119"/>
      <c r="AGI1029" s="119"/>
      <c r="AGJ1029" s="119"/>
      <c r="AGK1029" s="119"/>
      <c r="AGL1029" s="119"/>
      <c r="AGM1029" s="119"/>
      <c r="AGN1029" s="119"/>
      <c r="AGO1029" s="119"/>
      <c r="AGP1029" s="119"/>
      <c r="AGQ1029" s="119"/>
      <c r="AGR1029" s="119"/>
      <c r="AGS1029" s="119"/>
      <c r="AGT1029" s="119"/>
      <c r="AGU1029" s="119"/>
      <c r="AGV1029" s="119"/>
      <c r="AGW1029" s="119"/>
      <c r="AGX1029" s="119"/>
      <c r="AGY1029" s="119"/>
      <c r="AGZ1029" s="119"/>
      <c r="AHA1029" s="119"/>
      <c r="AHB1029" s="119"/>
      <c r="AHC1029" s="119"/>
      <c r="AHD1029" s="119"/>
      <c r="AHE1029" s="119"/>
      <c r="AHF1029" s="119"/>
      <c r="AHG1029" s="119"/>
      <c r="AHH1029" s="119"/>
      <c r="AHI1029" s="119"/>
      <c r="AHJ1029" s="119"/>
      <c r="AHK1029" s="119"/>
      <c r="AHL1029" s="119"/>
      <c r="AHM1029" s="119"/>
      <c r="AHN1029" s="119"/>
      <c r="AHO1029" s="119"/>
      <c r="AHP1029" s="119"/>
      <c r="AHQ1029" s="119"/>
      <c r="AHR1029" s="119"/>
      <c r="AHS1029" s="119"/>
      <c r="AHT1029" s="119"/>
      <c r="AHU1029" s="119"/>
      <c r="AHV1029" s="119"/>
      <c r="AHW1029" s="119"/>
      <c r="AHX1029" s="119"/>
      <c r="AHY1029" s="119"/>
      <c r="AHZ1029" s="119"/>
      <c r="AIA1029" s="119"/>
      <c r="AIB1029" s="119"/>
      <c r="AIC1029" s="119"/>
      <c r="AID1029" s="119"/>
      <c r="AIE1029" s="119"/>
      <c r="AIF1029" s="119"/>
      <c r="AIG1029" s="119"/>
      <c r="AIH1029" s="119"/>
      <c r="AII1029" s="119"/>
      <c r="AIJ1029" s="119"/>
      <c r="AIK1029" s="119"/>
      <c r="AIL1029" s="119"/>
      <c r="AIM1029" s="119"/>
      <c r="AIN1029" s="119"/>
      <c r="AIO1029" s="119"/>
      <c r="AIP1029" s="119"/>
      <c r="AIQ1029" s="119"/>
      <c r="AIR1029" s="119"/>
      <c r="AIS1029" s="119"/>
      <c r="AIT1029" s="119"/>
      <c r="AIU1029" s="119"/>
      <c r="AIV1029" s="119"/>
      <c r="AIW1029" s="119"/>
      <c r="AIX1029" s="119"/>
      <c r="AIY1029" s="119"/>
      <c r="AIZ1029" s="119"/>
      <c r="AJA1029" s="119"/>
      <c r="AJB1029" s="119"/>
      <c r="AJC1029" s="119"/>
      <c r="AJD1029" s="119"/>
      <c r="AJE1029" s="119"/>
      <c r="AJF1029" s="119"/>
      <c r="AJG1029" s="119"/>
      <c r="AJH1029" s="119"/>
      <c r="AJI1029" s="119"/>
      <c r="AJJ1029" s="119"/>
      <c r="AJK1029" s="119"/>
      <c r="AJL1029" s="119"/>
      <c r="AJM1029" s="119"/>
      <c r="AJN1029" s="119"/>
      <c r="AJO1029" s="119"/>
      <c r="AJP1029" s="119"/>
      <c r="AJQ1029" s="119"/>
      <c r="AJR1029" s="119"/>
      <c r="AJS1029" s="119"/>
      <c r="AJT1029" s="119"/>
      <c r="AJU1029" s="119"/>
      <c r="AJV1029" s="119"/>
      <c r="AJW1029" s="119"/>
      <c r="AJX1029" s="119"/>
      <c r="AJY1029" s="119"/>
      <c r="AJZ1029" s="119"/>
      <c r="AKA1029" s="119"/>
      <c r="AKB1029" s="119"/>
      <c r="AKC1029" s="119"/>
      <c r="AKD1029" s="119"/>
      <c r="AKE1029" s="119"/>
      <c r="AKF1029" s="119"/>
      <c r="AKG1029" s="119"/>
      <c r="AKH1029" s="119"/>
      <c r="AKI1029" s="119"/>
      <c r="AKJ1029" s="119"/>
      <c r="AKK1029" s="119"/>
      <c r="AKL1029" s="119"/>
      <c r="AKM1029" s="119"/>
      <c r="AKN1029" s="119"/>
      <c r="AKO1029" s="119"/>
      <c r="AKP1029" s="119"/>
      <c r="AKQ1029" s="119"/>
      <c r="AKR1029" s="119"/>
      <c r="AKS1029" s="119"/>
      <c r="AKT1029" s="119"/>
      <c r="AKU1029" s="119"/>
      <c r="AKV1029" s="119"/>
      <c r="AKW1029" s="119"/>
      <c r="AKX1029" s="119"/>
      <c r="AKY1029" s="119"/>
      <c r="AKZ1029" s="119"/>
      <c r="ALA1029" s="119"/>
      <c r="ALB1029" s="119"/>
      <c r="ALC1029" s="119"/>
      <c r="ALD1029" s="119"/>
      <c r="ALE1029" s="119"/>
      <c r="ALF1029" s="119"/>
      <c r="ALG1029" s="119"/>
      <c r="ALH1029" s="119"/>
      <c r="ALI1029" s="119"/>
      <c r="ALJ1029" s="119"/>
      <c r="ALK1029" s="119"/>
      <c r="ALL1029" s="119"/>
      <c r="ALM1029" s="119"/>
      <c r="ALN1029" s="119"/>
      <c r="ALO1029" s="119"/>
      <c r="ALP1029" s="119"/>
      <c r="ALQ1029" s="119"/>
      <c r="ALR1029" s="119"/>
      <c r="ALS1029" s="119"/>
      <c r="ALT1029" s="119"/>
      <c r="ALU1029" s="119"/>
      <c r="ALV1029" s="119"/>
      <c r="ALW1029" s="119"/>
      <c r="ALX1029" s="119"/>
      <c r="ALY1029" s="119"/>
      <c r="ALZ1029" s="119"/>
      <c r="AMA1029" s="119"/>
      <c r="AMB1029" s="119"/>
      <c r="AMC1029" s="119"/>
      <c r="AMD1029" s="119"/>
      <c r="AME1029" s="119"/>
      <c r="AMF1029" s="119"/>
      <c r="AMG1029" s="119"/>
    </row>
    <row r="1030" customFormat="false" ht="15" hidden="false" customHeight="false" outlineLevel="0" collapsed="false">
      <c r="A1030" s="120"/>
      <c r="B1030" s="120"/>
      <c r="C1030" s="48" t="n">
        <f aca="false">IF(F1030=F1029,C1029,IF(F1030=(F1029+10),C1029,(C1029+10)))</f>
        <v>1840</v>
      </c>
      <c r="E1030" s="50" t="n">
        <f aca="false">IF(C1029=C1030,IF(AND(I1030&lt;&gt;"M",I1030&lt;&gt;"m-up"),E1029+10,E1029),10)</f>
        <v>80</v>
      </c>
      <c r="F1030" s="39" t="n">
        <f aca="false">O1030+(N1030*60)+(M1030*3600)</f>
        <v>53076</v>
      </c>
      <c r="G1030" s="39" t="str">
        <f aca="false">CONCATENATE(J1030,K1030,L1030)</f>
        <v>2017121</v>
      </c>
      <c r="H1030" s="39" t="n">
        <v>9</v>
      </c>
      <c r="I1030" s="39" t="s">
        <v>0</v>
      </c>
      <c r="J1030" s="39" t="n">
        <v>2017</v>
      </c>
      <c r="K1030" s="39" t="n">
        <v>12</v>
      </c>
      <c r="L1030" s="39" t="n">
        <v>1</v>
      </c>
      <c r="M1030" s="39" t="n">
        <v>14</v>
      </c>
      <c r="N1030" s="39" t="n">
        <v>44</v>
      </c>
      <c r="O1030" s="39" t="n">
        <v>36</v>
      </c>
      <c r="P1030" s="39" t="n">
        <v>774</v>
      </c>
      <c r="Q1030" s="39" t="n">
        <v>1</v>
      </c>
      <c r="R1030" s="39" t="s">
        <v>1</v>
      </c>
      <c r="S1030" s="39" t="s">
        <v>2</v>
      </c>
      <c r="WH1030" s="121"/>
      <c r="WI1030" s="121"/>
      <c r="WJ1030" s="121"/>
      <c r="WK1030" s="121"/>
      <c r="WL1030" s="121"/>
      <c r="WM1030" s="121"/>
      <c r="WN1030" s="121"/>
      <c r="WO1030" s="121"/>
      <c r="WP1030" s="121"/>
      <c r="WQ1030" s="121"/>
      <c r="WR1030" s="121"/>
      <c r="WS1030" s="121"/>
      <c r="WT1030" s="121"/>
      <c r="WU1030" s="121"/>
      <c r="WV1030" s="121"/>
      <c r="WW1030" s="121"/>
      <c r="WX1030" s="121"/>
      <c r="WY1030" s="121"/>
      <c r="WZ1030" s="121"/>
      <c r="XA1030" s="121"/>
      <c r="XB1030" s="121"/>
      <c r="XC1030" s="121"/>
      <c r="XD1030" s="121"/>
      <c r="XE1030" s="121"/>
      <c r="XF1030" s="121"/>
      <c r="XG1030" s="121"/>
      <c r="XH1030" s="121"/>
      <c r="XI1030" s="121"/>
      <c r="XJ1030" s="121"/>
      <c r="XK1030" s="121"/>
      <c r="XL1030" s="121"/>
      <c r="XM1030" s="121"/>
      <c r="XN1030" s="121"/>
      <c r="XO1030" s="121"/>
      <c r="XP1030" s="121"/>
      <c r="XQ1030" s="121"/>
      <c r="XR1030" s="121"/>
      <c r="XS1030" s="121"/>
      <c r="XT1030" s="121"/>
      <c r="XU1030" s="121"/>
      <c r="XV1030" s="121"/>
      <c r="XW1030" s="121"/>
      <c r="XX1030" s="121"/>
      <c r="XY1030" s="121"/>
      <c r="XZ1030" s="121"/>
      <c r="YA1030" s="121"/>
      <c r="YB1030" s="121"/>
      <c r="YC1030" s="121"/>
      <c r="YD1030" s="121"/>
      <c r="YE1030" s="121"/>
      <c r="YF1030" s="121"/>
      <c r="YG1030" s="121"/>
      <c r="YH1030" s="121"/>
      <c r="YI1030" s="121"/>
      <c r="YJ1030" s="121"/>
      <c r="YK1030" s="121"/>
      <c r="YL1030" s="121"/>
      <c r="YM1030" s="121"/>
      <c r="YN1030" s="121"/>
      <c r="YO1030" s="121"/>
      <c r="YP1030" s="121"/>
      <c r="YQ1030" s="121"/>
      <c r="YR1030" s="121"/>
      <c r="YS1030" s="121"/>
      <c r="YT1030" s="121"/>
      <c r="YU1030" s="121"/>
      <c r="YV1030" s="121"/>
      <c r="YW1030" s="121"/>
      <c r="YX1030" s="121"/>
      <c r="YY1030" s="121"/>
      <c r="YZ1030" s="121"/>
      <c r="ZA1030" s="121"/>
      <c r="ZB1030" s="121"/>
      <c r="ZC1030" s="121"/>
      <c r="ZD1030" s="121"/>
      <c r="ZE1030" s="121"/>
      <c r="ZF1030" s="121"/>
      <c r="ZG1030" s="121"/>
      <c r="ZH1030" s="121"/>
      <c r="ZI1030" s="121"/>
      <c r="ZJ1030" s="121"/>
      <c r="ZK1030" s="121"/>
      <c r="ZL1030" s="121"/>
      <c r="ZM1030" s="121"/>
      <c r="ZN1030" s="121"/>
      <c r="ZO1030" s="121"/>
      <c r="ZP1030" s="121"/>
      <c r="ZQ1030" s="121"/>
      <c r="ZR1030" s="121"/>
      <c r="ZS1030" s="121"/>
      <c r="ZT1030" s="121"/>
      <c r="ZU1030" s="121"/>
      <c r="ZV1030" s="121"/>
      <c r="ZW1030" s="121"/>
      <c r="ZX1030" s="121"/>
      <c r="ZY1030" s="121"/>
      <c r="ZZ1030" s="121"/>
      <c r="AAA1030" s="121"/>
      <c r="AAB1030" s="121"/>
      <c r="AAC1030" s="121"/>
      <c r="AAD1030" s="121"/>
      <c r="AAE1030" s="121"/>
      <c r="AAF1030" s="121"/>
      <c r="AAG1030" s="121"/>
      <c r="AAH1030" s="121"/>
      <c r="AAI1030" s="121"/>
      <c r="AAJ1030" s="121"/>
      <c r="AAK1030" s="121"/>
      <c r="AAL1030" s="121"/>
      <c r="AAM1030" s="121"/>
      <c r="AAN1030" s="121"/>
      <c r="AAO1030" s="121"/>
      <c r="AAP1030" s="121"/>
      <c r="AAQ1030" s="121"/>
      <c r="AAR1030" s="121"/>
      <c r="AAS1030" s="121"/>
      <c r="AAT1030" s="121"/>
      <c r="AAU1030" s="121"/>
      <c r="AAV1030" s="121"/>
      <c r="AAW1030" s="121"/>
      <c r="AAX1030" s="121"/>
      <c r="AAY1030" s="121"/>
      <c r="AAZ1030" s="121"/>
      <c r="ABA1030" s="121"/>
      <c r="ABB1030" s="121"/>
      <c r="ABC1030" s="121"/>
      <c r="ABD1030" s="121"/>
      <c r="ABE1030" s="121"/>
      <c r="ABF1030" s="121"/>
      <c r="ABG1030" s="121"/>
      <c r="ABH1030" s="121"/>
      <c r="ABI1030" s="121"/>
      <c r="ABJ1030" s="121"/>
      <c r="ABK1030" s="121"/>
      <c r="ABL1030" s="121"/>
      <c r="ABM1030" s="121"/>
      <c r="ABN1030" s="121"/>
      <c r="ABO1030" s="121"/>
      <c r="ABP1030" s="121"/>
      <c r="ABQ1030" s="121"/>
      <c r="ABR1030" s="121"/>
      <c r="ABS1030" s="121"/>
      <c r="ABT1030" s="121"/>
      <c r="ABU1030" s="121"/>
      <c r="ABV1030" s="121"/>
      <c r="ABW1030" s="121"/>
      <c r="ABX1030" s="121"/>
      <c r="ABY1030" s="121"/>
      <c r="ABZ1030" s="121"/>
      <c r="ACA1030" s="121"/>
      <c r="ACB1030" s="121"/>
      <c r="ACC1030" s="121"/>
      <c r="ACD1030" s="121"/>
      <c r="ACE1030" s="121"/>
      <c r="ACF1030" s="121"/>
      <c r="ACG1030" s="121"/>
      <c r="ACH1030" s="121"/>
      <c r="ACI1030" s="121"/>
      <c r="ACJ1030" s="121"/>
      <c r="ACK1030" s="121"/>
      <c r="ACL1030" s="121"/>
      <c r="ACM1030" s="121"/>
      <c r="ACN1030" s="121"/>
      <c r="ACO1030" s="121"/>
      <c r="ACP1030" s="121"/>
      <c r="ACQ1030" s="121"/>
      <c r="ACR1030" s="121"/>
      <c r="ACS1030" s="121"/>
      <c r="ACT1030" s="121"/>
      <c r="ACU1030" s="121"/>
      <c r="ACV1030" s="121"/>
      <c r="ACW1030" s="121"/>
      <c r="ACX1030" s="121"/>
      <c r="ACY1030" s="121"/>
      <c r="ACZ1030" s="121"/>
      <c r="ADA1030" s="121"/>
      <c r="ADB1030" s="121"/>
      <c r="ADC1030" s="121"/>
      <c r="ADD1030" s="121"/>
      <c r="ADE1030" s="121"/>
      <c r="ADF1030" s="121"/>
      <c r="ADG1030" s="121"/>
      <c r="ADH1030" s="121"/>
      <c r="ADI1030" s="121"/>
      <c r="ADJ1030" s="121"/>
      <c r="ADK1030" s="121"/>
      <c r="ADL1030" s="121"/>
      <c r="ADM1030" s="121"/>
      <c r="ADN1030" s="121"/>
      <c r="ADO1030" s="121"/>
      <c r="ADP1030" s="121"/>
      <c r="ADQ1030" s="121"/>
      <c r="ADR1030" s="121"/>
      <c r="ADS1030" s="121"/>
      <c r="ADT1030" s="121"/>
      <c r="ADU1030" s="121"/>
      <c r="ADV1030" s="121"/>
      <c r="ADW1030" s="121"/>
      <c r="ADX1030" s="121"/>
      <c r="ADY1030" s="121"/>
      <c r="ADZ1030" s="121"/>
      <c r="AEA1030" s="121"/>
      <c r="AEB1030" s="121"/>
      <c r="AEC1030" s="121"/>
      <c r="AED1030" s="121"/>
      <c r="AEE1030" s="121"/>
      <c r="AEF1030" s="121"/>
      <c r="AEG1030" s="121"/>
      <c r="AEH1030" s="121"/>
      <c r="AEI1030" s="121"/>
      <c r="AEJ1030" s="121"/>
      <c r="AEK1030" s="121"/>
      <c r="AEL1030" s="121"/>
      <c r="AEM1030" s="121"/>
      <c r="AEN1030" s="121"/>
      <c r="AEO1030" s="121"/>
      <c r="AEP1030" s="121"/>
      <c r="AEQ1030" s="121"/>
      <c r="AER1030" s="121"/>
      <c r="AES1030" s="121"/>
      <c r="AET1030" s="121"/>
      <c r="AEU1030" s="121"/>
      <c r="AEV1030" s="121"/>
      <c r="AEW1030" s="121"/>
      <c r="AEX1030" s="121"/>
      <c r="AEY1030" s="121"/>
      <c r="AEZ1030" s="121"/>
      <c r="AFA1030" s="121"/>
      <c r="AFB1030" s="121"/>
      <c r="AFC1030" s="121"/>
      <c r="AFD1030" s="121"/>
      <c r="AFE1030" s="121"/>
      <c r="AFF1030" s="121"/>
      <c r="AFG1030" s="121"/>
      <c r="AFH1030" s="121"/>
      <c r="AFI1030" s="121"/>
      <c r="AFJ1030" s="121"/>
      <c r="AFK1030" s="121"/>
      <c r="AFL1030" s="121"/>
      <c r="AFM1030" s="121"/>
      <c r="AFN1030" s="121"/>
      <c r="AFO1030" s="121"/>
      <c r="AFP1030" s="121"/>
      <c r="AFQ1030" s="121"/>
      <c r="AFR1030" s="121"/>
      <c r="AFS1030" s="121"/>
      <c r="AFT1030" s="121"/>
      <c r="AFU1030" s="121"/>
      <c r="AFV1030" s="121"/>
      <c r="AFW1030" s="121"/>
      <c r="AFX1030" s="121"/>
      <c r="AFY1030" s="121"/>
      <c r="AFZ1030" s="121"/>
      <c r="AGA1030" s="121"/>
      <c r="AGB1030" s="121"/>
      <c r="AGC1030" s="121"/>
      <c r="AGD1030" s="121"/>
      <c r="AGE1030" s="121"/>
      <c r="AGF1030" s="121"/>
      <c r="AGG1030" s="121"/>
      <c r="AGH1030" s="121"/>
      <c r="AGI1030" s="121"/>
      <c r="AGJ1030" s="121"/>
      <c r="AGK1030" s="121"/>
      <c r="AGL1030" s="121"/>
      <c r="AGM1030" s="121"/>
      <c r="AGN1030" s="121"/>
      <c r="AGO1030" s="121"/>
      <c r="AGP1030" s="121"/>
      <c r="AGQ1030" s="121"/>
      <c r="AGR1030" s="121"/>
      <c r="AGS1030" s="121"/>
      <c r="AGT1030" s="121"/>
      <c r="AGU1030" s="121"/>
      <c r="AGV1030" s="121"/>
      <c r="AGW1030" s="121"/>
      <c r="AGX1030" s="121"/>
      <c r="AGY1030" s="121"/>
      <c r="AGZ1030" s="121"/>
      <c r="AHA1030" s="121"/>
      <c r="AHB1030" s="121"/>
      <c r="AHC1030" s="121"/>
      <c r="AHD1030" s="121"/>
      <c r="AHE1030" s="121"/>
      <c r="AHF1030" s="121"/>
      <c r="AHG1030" s="121"/>
      <c r="AHH1030" s="121"/>
      <c r="AHI1030" s="121"/>
      <c r="AHJ1030" s="121"/>
      <c r="AHK1030" s="121"/>
      <c r="AHL1030" s="121"/>
      <c r="AHM1030" s="121"/>
      <c r="AHN1030" s="121"/>
      <c r="AHO1030" s="121"/>
      <c r="AHP1030" s="121"/>
      <c r="AHQ1030" s="121"/>
      <c r="AHR1030" s="121"/>
      <c r="AHS1030" s="121"/>
      <c r="AHT1030" s="121"/>
      <c r="AHU1030" s="121"/>
      <c r="AHV1030" s="121"/>
      <c r="AHW1030" s="121"/>
      <c r="AHX1030" s="121"/>
      <c r="AHY1030" s="121"/>
      <c r="AHZ1030" s="121"/>
      <c r="AIA1030" s="121"/>
      <c r="AIB1030" s="121"/>
      <c r="AIC1030" s="121"/>
      <c r="AID1030" s="121"/>
      <c r="AIE1030" s="121"/>
      <c r="AIF1030" s="121"/>
      <c r="AIG1030" s="121"/>
      <c r="AIH1030" s="121"/>
      <c r="AII1030" s="121"/>
      <c r="AIJ1030" s="121"/>
      <c r="AIK1030" s="121"/>
      <c r="AIL1030" s="121"/>
      <c r="AIM1030" s="121"/>
      <c r="AIN1030" s="121"/>
      <c r="AIO1030" s="121"/>
      <c r="AIP1030" s="121"/>
      <c r="AIQ1030" s="121"/>
      <c r="AIR1030" s="121"/>
      <c r="AIS1030" s="121"/>
      <c r="AIT1030" s="121"/>
      <c r="AIU1030" s="121"/>
      <c r="AIV1030" s="121"/>
      <c r="AIW1030" s="121"/>
      <c r="AIX1030" s="121"/>
      <c r="AIY1030" s="121"/>
      <c r="AIZ1030" s="121"/>
      <c r="AJA1030" s="121"/>
      <c r="AJB1030" s="121"/>
      <c r="AJC1030" s="121"/>
      <c r="AJD1030" s="121"/>
      <c r="AJE1030" s="121"/>
      <c r="AJF1030" s="121"/>
      <c r="AJG1030" s="121"/>
      <c r="AJH1030" s="121"/>
      <c r="AJI1030" s="121"/>
      <c r="AJJ1030" s="121"/>
      <c r="AJK1030" s="121"/>
      <c r="AJL1030" s="121"/>
      <c r="AJM1030" s="121"/>
      <c r="AJN1030" s="121"/>
      <c r="AJO1030" s="121"/>
      <c r="AJP1030" s="121"/>
      <c r="AJQ1030" s="121"/>
      <c r="AJR1030" s="121"/>
      <c r="AJS1030" s="121"/>
      <c r="AJT1030" s="121"/>
      <c r="AJU1030" s="121"/>
      <c r="AJV1030" s="121"/>
      <c r="AJW1030" s="121"/>
      <c r="AJX1030" s="121"/>
      <c r="AJY1030" s="121"/>
      <c r="AJZ1030" s="121"/>
      <c r="AKA1030" s="121"/>
      <c r="AKB1030" s="121"/>
      <c r="AKC1030" s="121"/>
      <c r="AKD1030" s="121"/>
      <c r="AKE1030" s="121"/>
      <c r="AKF1030" s="121"/>
      <c r="AKG1030" s="121"/>
      <c r="AKH1030" s="121"/>
      <c r="AKI1030" s="121"/>
      <c r="AKJ1030" s="121"/>
      <c r="AKK1030" s="121"/>
      <c r="AKL1030" s="121"/>
      <c r="AKM1030" s="121"/>
      <c r="AKN1030" s="121"/>
      <c r="AKO1030" s="121"/>
      <c r="AKP1030" s="121"/>
      <c r="AKQ1030" s="121"/>
      <c r="AKR1030" s="121"/>
      <c r="AKS1030" s="121"/>
      <c r="AKT1030" s="121"/>
      <c r="AKU1030" s="121"/>
      <c r="AKV1030" s="121"/>
      <c r="AKW1030" s="121"/>
      <c r="AKX1030" s="121"/>
      <c r="AKY1030" s="121"/>
      <c r="AKZ1030" s="121"/>
      <c r="ALA1030" s="121"/>
      <c r="ALB1030" s="121"/>
      <c r="ALC1030" s="121"/>
      <c r="ALD1030" s="121"/>
      <c r="ALE1030" s="121"/>
      <c r="ALF1030" s="121"/>
      <c r="ALG1030" s="121"/>
      <c r="ALH1030" s="121"/>
      <c r="ALI1030" s="121"/>
      <c r="ALJ1030" s="121"/>
      <c r="ALK1030" s="121"/>
      <c r="ALL1030" s="121"/>
      <c r="ALM1030" s="121"/>
      <c r="ALN1030" s="121"/>
      <c r="ALO1030" s="121"/>
      <c r="ALP1030" s="121"/>
      <c r="ALQ1030" s="121"/>
      <c r="ALR1030" s="121"/>
      <c r="ALS1030" s="121"/>
      <c r="ALT1030" s="121"/>
      <c r="ALU1030" s="121"/>
      <c r="ALV1030" s="121"/>
      <c r="ALW1030" s="121"/>
      <c r="ALX1030" s="121"/>
      <c r="ALY1030" s="121"/>
      <c r="ALZ1030" s="121"/>
      <c r="AMA1030" s="121"/>
      <c r="AMB1030" s="121"/>
      <c r="AMC1030" s="121"/>
      <c r="AMD1030" s="121"/>
      <c r="AME1030" s="121"/>
      <c r="AMF1030" s="121"/>
      <c r="AMG1030" s="121"/>
    </row>
    <row r="1031" customFormat="false" ht="15" hidden="false" customHeight="false" outlineLevel="0" collapsed="false">
      <c r="A1031" s="118"/>
      <c r="B1031" s="118"/>
      <c r="C1031" s="48" t="n">
        <f aca="false">IF(F1031=F1030,C1030,IF(F1031=(F1030+10),C1030,(C1030+10)))</f>
        <v>1840</v>
      </c>
      <c r="E1031" s="50" t="n">
        <f aca="false">IF(C1030=C1031,IF(AND(I1031&lt;&gt;"M",I1031&lt;&gt;"m-up"),E1030+10,E1030),10)</f>
        <v>90</v>
      </c>
      <c r="F1031" s="39" t="n">
        <f aca="false">O1031+(N1031*60)+(M1031*3600)</f>
        <v>53076</v>
      </c>
      <c r="G1031" s="39" t="str">
        <f aca="false">CONCATENATE(J1031,K1031,L1031)</f>
        <v>2017121</v>
      </c>
      <c r="H1031" s="39" t="n">
        <v>34</v>
      </c>
      <c r="I1031" s="39" t="s">
        <v>0</v>
      </c>
      <c r="J1031" s="39" t="n">
        <v>2017</v>
      </c>
      <c r="K1031" s="39" t="n">
        <v>12</v>
      </c>
      <c r="L1031" s="39" t="n">
        <v>1</v>
      </c>
      <c r="M1031" s="39" t="n">
        <v>14</v>
      </c>
      <c r="N1031" s="39" t="n">
        <v>44</v>
      </c>
      <c r="O1031" s="39" t="n">
        <v>36</v>
      </c>
      <c r="P1031" s="39" t="n">
        <v>864</v>
      </c>
      <c r="Q1031" s="39" t="n">
        <v>1</v>
      </c>
      <c r="R1031" s="39" t="s">
        <v>1</v>
      </c>
      <c r="S1031" s="39" t="s">
        <v>2</v>
      </c>
      <c r="WH1031" s="119"/>
      <c r="WI1031" s="119"/>
      <c r="WJ1031" s="119"/>
      <c r="WK1031" s="119"/>
      <c r="WL1031" s="119"/>
      <c r="WM1031" s="119"/>
      <c r="WN1031" s="119"/>
      <c r="WO1031" s="119"/>
      <c r="WP1031" s="119"/>
      <c r="WQ1031" s="119"/>
      <c r="WR1031" s="119"/>
      <c r="WS1031" s="119"/>
      <c r="WT1031" s="119"/>
      <c r="WU1031" s="119"/>
      <c r="WV1031" s="119"/>
      <c r="WW1031" s="119"/>
      <c r="WX1031" s="119"/>
      <c r="WY1031" s="119"/>
      <c r="WZ1031" s="119"/>
      <c r="XA1031" s="119"/>
      <c r="XB1031" s="119"/>
      <c r="XC1031" s="119"/>
      <c r="XD1031" s="119"/>
      <c r="XE1031" s="119"/>
      <c r="XF1031" s="119"/>
      <c r="XG1031" s="119"/>
      <c r="XH1031" s="119"/>
      <c r="XI1031" s="119"/>
      <c r="XJ1031" s="119"/>
      <c r="XK1031" s="119"/>
      <c r="XL1031" s="119"/>
      <c r="XM1031" s="119"/>
      <c r="XN1031" s="119"/>
      <c r="XO1031" s="119"/>
      <c r="XP1031" s="119"/>
      <c r="XQ1031" s="119"/>
      <c r="XR1031" s="119"/>
      <c r="XS1031" s="119"/>
      <c r="XT1031" s="119"/>
      <c r="XU1031" s="119"/>
      <c r="XV1031" s="119"/>
      <c r="XW1031" s="119"/>
      <c r="XX1031" s="119"/>
      <c r="XY1031" s="119"/>
      <c r="XZ1031" s="119"/>
      <c r="YA1031" s="119"/>
      <c r="YB1031" s="119"/>
      <c r="YC1031" s="119"/>
      <c r="YD1031" s="119"/>
      <c r="YE1031" s="119"/>
      <c r="YF1031" s="119"/>
      <c r="YG1031" s="119"/>
      <c r="YH1031" s="119"/>
      <c r="YI1031" s="119"/>
      <c r="YJ1031" s="119"/>
      <c r="YK1031" s="119"/>
      <c r="YL1031" s="119"/>
      <c r="YM1031" s="119"/>
      <c r="YN1031" s="119"/>
      <c r="YO1031" s="119"/>
      <c r="YP1031" s="119"/>
      <c r="YQ1031" s="119"/>
      <c r="YR1031" s="119"/>
      <c r="YS1031" s="119"/>
      <c r="YT1031" s="119"/>
      <c r="YU1031" s="119"/>
      <c r="YV1031" s="119"/>
      <c r="YW1031" s="119"/>
      <c r="YX1031" s="119"/>
      <c r="YY1031" s="119"/>
      <c r="YZ1031" s="119"/>
      <c r="ZA1031" s="119"/>
      <c r="ZB1031" s="119"/>
      <c r="ZC1031" s="119"/>
      <c r="ZD1031" s="119"/>
      <c r="ZE1031" s="119"/>
      <c r="ZF1031" s="119"/>
      <c r="ZG1031" s="119"/>
      <c r="ZH1031" s="119"/>
      <c r="ZI1031" s="119"/>
      <c r="ZJ1031" s="119"/>
      <c r="ZK1031" s="119"/>
      <c r="ZL1031" s="119"/>
      <c r="ZM1031" s="119"/>
      <c r="ZN1031" s="119"/>
      <c r="ZO1031" s="119"/>
      <c r="ZP1031" s="119"/>
      <c r="ZQ1031" s="119"/>
      <c r="ZR1031" s="119"/>
      <c r="ZS1031" s="119"/>
      <c r="ZT1031" s="119"/>
      <c r="ZU1031" s="119"/>
      <c r="ZV1031" s="119"/>
      <c r="ZW1031" s="119"/>
      <c r="ZX1031" s="119"/>
      <c r="ZY1031" s="119"/>
      <c r="ZZ1031" s="119"/>
      <c r="AAA1031" s="119"/>
      <c r="AAB1031" s="119"/>
      <c r="AAC1031" s="119"/>
      <c r="AAD1031" s="119"/>
      <c r="AAE1031" s="119"/>
      <c r="AAF1031" s="119"/>
      <c r="AAG1031" s="119"/>
      <c r="AAH1031" s="119"/>
      <c r="AAI1031" s="119"/>
      <c r="AAJ1031" s="119"/>
      <c r="AAK1031" s="119"/>
      <c r="AAL1031" s="119"/>
      <c r="AAM1031" s="119"/>
      <c r="AAN1031" s="119"/>
      <c r="AAO1031" s="119"/>
      <c r="AAP1031" s="119"/>
      <c r="AAQ1031" s="119"/>
      <c r="AAR1031" s="119"/>
      <c r="AAS1031" s="119"/>
      <c r="AAT1031" s="119"/>
      <c r="AAU1031" s="119"/>
      <c r="AAV1031" s="119"/>
      <c r="AAW1031" s="119"/>
      <c r="AAX1031" s="119"/>
      <c r="AAY1031" s="119"/>
      <c r="AAZ1031" s="119"/>
      <c r="ABA1031" s="119"/>
      <c r="ABB1031" s="119"/>
      <c r="ABC1031" s="119"/>
      <c r="ABD1031" s="119"/>
      <c r="ABE1031" s="119"/>
      <c r="ABF1031" s="119"/>
      <c r="ABG1031" s="119"/>
      <c r="ABH1031" s="119"/>
      <c r="ABI1031" s="119"/>
      <c r="ABJ1031" s="119"/>
      <c r="ABK1031" s="119"/>
      <c r="ABL1031" s="119"/>
      <c r="ABM1031" s="119"/>
      <c r="ABN1031" s="119"/>
      <c r="ABO1031" s="119"/>
      <c r="ABP1031" s="119"/>
      <c r="ABQ1031" s="119"/>
      <c r="ABR1031" s="119"/>
      <c r="ABS1031" s="119"/>
      <c r="ABT1031" s="119"/>
      <c r="ABU1031" s="119"/>
      <c r="ABV1031" s="119"/>
      <c r="ABW1031" s="119"/>
      <c r="ABX1031" s="119"/>
      <c r="ABY1031" s="119"/>
      <c r="ABZ1031" s="119"/>
      <c r="ACA1031" s="119"/>
      <c r="ACB1031" s="119"/>
      <c r="ACC1031" s="119"/>
      <c r="ACD1031" s="119"/>
      <c r="ACE1031" s="119"/>
      <c r="ACF1031" s="119"/>
      <c r="ACG1031" s="119"/>
      <c r="ACH1031" s="119"/>
      <c r="ACI1031" s="119"/>
      <c r="ACJ1031" s="119"/>
      <c r="ACK1031" s="119"/>
      <c r="ACL1031" s="119"/>
      <c r="ACM1031" s="119"/>
      <c r="ACN1031" s="119"/>
      <c r="ACO1031" s="119"/>
      <c r="ACP1031" s="119"/>
      <c r="ACQ1031" s="119"/>
      <c r="ACR1031" s="119"/>
      <c r="ACS1031" s="119"/>
      <c r="ACT1031" s="119"/>
      <c r="ACU1031" s="119"/>
      <c r="ACV1031" s="119"/>
      <c r="ACW1031" s="119"/>
      <c r="ACX1031" s="119"/>
      <c r="ACY1031" s="119"/>
      <c r="ACZ1031" s="119"/>
      <c r="ADA1031" s="119"/>
      <c r="ADB1031" s="119"/>
      <c r="ADC1031" s="119"/>
      <c r="ADD1031" s="119"/>
      <c r="ADE1031" s="119"/>
      <c r="ADF1031" s="119"/>
      <c r="ADG1031" s="119"/>
      <c r="ADH1031" s="119"/>
      <c r="ADI1031" s="119"/>
      <c r="ADJ1031" s="119"/>
      <c r="ADK1031" s="119"/>
      <c r="ADL1031" s="119"/>
      <c r="ADM1031" s="119"/>
      <c r="ADN1031" s="119"/>
      <c r="ADO1031" s="119"/>
      <c r="ADP1031" s="119"/>
      <c r="ADQ1031" s="119"/>
      <c r="ADR1031" s="119"/>
      <c r="ADS1031" s="119"/>
      <c r="ADT1031" s="119"/>
      <c r="ADU1031" s="119"/>
      <c r="ADV1031" s="119"/>
      <c r="ADW1031" s="119"/>
      <c r="ADX1031" s="119"/>
      <c r="ADY1031" s="119"/>
      <c r="ADZ1031" s="119"/>
      <c r="AEA1031" s="119"/>
      <c r="AEB1031" s="119"/>
      <c r="AEC1031" s="119"/>
      <c r="AED1031" s="119"/>
      <c r="AEE1031" s="119"/>
      <c r="AEF1031" s="119"/>
      <c r="AEG1031" s="119"/>
      <c r="AEH1031" s="119"/>
      <c r="AEI1031" s="119"/>
      <c r="AEJ1031" s="119"/>
      <c r="AEK1031" s="119"/>
      <c r="AEL1031" s="119"/>
      <c r="AEM1031" s="119"/>
      <c r="AEN1031" s="119"/>
      <c r="AEO1031" s="119"/>
      <c r="AEP1031" s="119"/>
      <c r="AEQ1031" s="119"/>
      <c r="AER1031" s="119"/>
      <c r="AES1031" s="119"/>
      <c r="AET1031" s="119"/>
      <c r="AEU1031" s="119"/>
      <c r="AEV1031" s="119"/>
      <c r="AEW1031" s="119"/>
      <c r="AEX1031" s="119"/>
      <c r="AEY1031" s="119"/>
      <c r="AEZ1031" s="119"/>
      <c r="AFA1031" s="119"/>
      <c r="AFB1031" s="119"/>
      <c r="AFC1031" s="119"/>
      <c r="AFD1031" s="119"/>
      <c r="AFE1031" s="119"/>
      <c r="AFF1031" s="119"/>
      <c r="AFG1031" s="119"/>
      <c r="AFH1031" s="119"/>
      <c r="AFI1031" s="119"/>
      <c r="AFJ1031" s="119"/>
      <c r="AFK1031" s="119"/>
      <c r="AFL1031" s="119"/>
      <c r="AFM1031" s="119"/>
      <c r="AFN1031" s="119"/>
      <c r="AFO1031" s="119"/>
      <c r="AFP1031" s="119"/>
      <c r="AFQ1031" s="119"/>
      <c r="AFR1031" s="119"/>
      <c r="AFS1031" s="119"/>
      <c r="AFT1031" s="119"/>
      <c r="AFU1031" s="119"/>
      <c r="AFV1031" s="119"/>
      <c r="AFW1031" s="119"/>
      <c r="AFX1031" s="119"/>
      <c r="AFY1031" s="119"/>
      <c r="AFZ1031" s="119"/>
      <c r="AGA1031" s="119"/>
      <c r="AGB1031" s="119"/>
      <c r="AGC1031" s="119"/>
      <c r="AGD1031" s="119"/>
      <c r="AGE1031" s="119"/>
      <c r="AGF1031" s="119"/>
      <c r="AGG1031" s="119"/>
      <c r="AGH1031" s="119"/>
      <c r="AGI1031" s="119"/>
      <c r="AGJ1031" s="119"/>
      <c r="AGK1031" s="119"/>
      <c r="AGL1031" s="119"/>
      <c r="AGM1031" s="119"/>
      <c r="AGN1031" s="119"/>
      <c r="AGO1031" s="119"/>
      <c r="AGP1031" s="119"/>
      <c r="AGQ1031" s="119"/>
      <c r="AGR1031" s="119"/>
      <c r="AGS1031" s="119"/>
      <c r="AGT1031" s="119"/>
      <c r="AGU1031" s="119"/>
      <c r="AGV1031" s="119"/>
      <c r="AGW1031" s="119"/>
      <c r="AGX1031" s="119"/>
      <c r="AGY1031" s="119"/>
      <c r="AGZ1031" s="119"/>
      <c r="AHA1031" s="119"/>
      <c r="AHB1031" s="119"/>
      <c r="AHC1031" s="119"/>
      <c r="AHD1031" s="119"/>
      <c r="AHE1031" s="119"/>
      <c r="AHF1031" s="119"/>
      <c r="AHG1031" s="119"/>
      <c r="AHH1031" s="119"/>
      <c r="AHI1031" s="119"/>
      <c r="AHJ1031" s="119"/>
      <c r="AHK1031" s="119"/>
      <c r="AHL1031" s="119"/>
      <c r="AHM1031" s="119"/>
      <c r="AHN1031" s="119"/>
      <c r="AHO1031" s="119"/>
      <c r="AHP1031" s="119"/>
      <c r="AHQ1031" s="119"/>
      <c r="AHR1031" s="119"/>
      <c r="AHS1031" s="119"/>
      <c r="AHT1031" s="119"/>
      <c r="AHU1031" s="119"/>
      <c r="AHV1031" s="119"/>
      <c r="AHW1031" s="119"/>
      <c r="AHX1031" s="119"/>
      <c r="AHY1031" s="119"/>
      <c r="AHZ1031" s="119"/>
      <c r="AIA1031" s="119"/>
      <c r="AIB1031" s="119"/>
      <c r="AIC1031" s="119"/>
      <c r="AID1031" s="119"/>
      <c r="AIE1031" s="119"/>
      <c r="AIF1031" s="119"/>
      <c r="AIG1031" s="119"/>
      <c r="AIH1031" s="119"/>
      <c r="AII1031" s="119"/>
      <c r="AIJ1031" s="119"/>
      <c r="AIK1031" s="119"/>
      <c r="AIL1031" s="119"/>
      <c r="AIM1031" s="119"/>
      <c r="AIN1031" s="119"/>
      <c r="AIO1031" s="119"/>
      <c r="AIP1031" s="119"/>
      <c r="AIQ1031" s="119"/>
      <c r="AIR1031" s="119"/>
      <c r="AIS1031" s="119"/>
      <c r="AIT1031" s="119"/>
      <c r="AIU1031" s="119"/>
      <c r="AIV1031" s="119"/>
      <c r="AIW1031" s="119"/>
      <c r="AIX1031" s="119"/>
      <c r="AIY1031" s="119"/>
      <c r="AIZ1031" s="119"/>
      <c r="AJA1031" s="119"/>
      <c r="AJB1031" s="119"/>
      <c r="AJC1031" s="119"/>
      <c r="AJD1031" s="119"/>
      <c r="AJE1031" s="119"/>
      <c r="AJF1031" s="119"/>
      <c r="AJG1031" s="119"/>
      <c r="AJH1031" s="119"/>
      <c r="AJI1031" s="119"/>
      <c r="AJJ1031" s="119"/>
      <c r="AJK1031" s="119"/>
      <c r="AJL1031" s="119"/>
      <c r="AJM1031" s="119"/>
      <c r="AJN1031" s="119"/>
      <c r="AJO1031" s="119"/>
      <c r="AJP1031" s="119"/>
      <c r="AJQ1031" s="119"/>
      <c r="AJR1031" s="119"/>
      <c r="AJS1031" s="119"/>
      <c r="AJT1031" s="119"/>
      <c r="AJU1031" s="119"/>
      <c r="AJV1031" s="119"/>
      <c r="AJW1031" s="119"/>
      <c r="AJX1031" s="119"/>
      <c r="AJY1031" s="119"/>
      <c r="AJZ1031" s="119"/>
      <c r="AKA1031" s="119"/>
      <c r="AKB1031" s="119"/>
      <c r="AKC1031" s="119"/>
      <c r="AKD1031" s="119"/>
      <c r="AKE1031" s="119"/>
      <c r="AKF1031" s="119"/>
      <c r="AKG1031" s="119"/>
      <c r="AKH1031" s="119"/>
      <c r="AKI1031" s="119"/>
      <c r="AKJ1031" s="119"/>
      <c r="AKK1031" s="119"/>
      <c r="AKL1031" s="119"/>
      <c r="AKM1031" s="119"/>
      <c r="AKN1031" s="119"/>
      <c r="AKO1031" s="119"/>
      <c r="AKP1031" s="119"/>
      <c r="AKQ1031" s="119"/>
      <c r="AKR1031" s="119"/>
      <c r="AKS1031" s="119"/>
      <c r="AKT1031" s="119"/>
      <c r="AKU1031" s="119"/>
      <c r="AKV1031" s="119"/>
      <c r="AKW1031" s="119"/>
      <c r="AKX1031" s="119"/>
      <c r="AKY1031" s="119"/>
      <c r="AKZ1031" s="119"/>
      <c r="ALA1031" s="119"/>
      <c r="ALB1031" s="119"/>
      <c r="ALC1031" s="119"/>
      <c r="ALD1031" s="119"/>
      <c r="ALE1031" s="119"/>
      <c r="ALF1031" s="119"/>
      <c r="ALG1031" s="119"/>
      <c r="ALH1031" s="119"/>
      <c r="ALI1031" s="119"/>
      <c r="ALJ1031" s="119"/>
      <c r="ALK1031" s="119"/>
      <c r="ALL1031" s="119"/>
      <c r="ALM1031" s="119"/>
      <c r="ALN1031" s="119"/>
      <c r="ALO1031" s="119"/>
      <c r="ALP1031" s="119"/>
      <c r="ALQ1031" s="119"/>
      <c r="ALR1031" s="119"/>
      <c r="ALS1031" s="119"/>
      <c r="ALT1031" s="119"/>
      <c r="ALU1031" s="119"/>
      <c r="ALV1031" s="119"/>
      <c r="ALW1031" s="119"/>
      <c r="ALX1031" s="119"/>
      <c r="ALY1031" s="119"/>
      <c r="ALZ1031" s="119"/>
      <c r="AMA1031" s="119"/>
      <c r="AMB1031" s="119"/>
      <c r="AMC1031" s="119"/>
      <c r="AMD1031" s="119"/>
      <c r="AME1031" s="119"/>
      <c r="AMF1031" s="119"/>
      <c r="AMG1031" s="119"/>
    </row>
    <row r="1032" customFormat="false" ht="15" hidden="false" customHeight="false" outlineLevel="0" collapsed="false">
      <c r="A1032" s="118"/>
      <c r="B1032" s="118"/>
      <c r="C1032" s="48" t="n">
        <f aca="false">IF(F1032=F1031,C1031,IF(F1032=(F1031+10),C1031,(C1031+10)))</f>
        <v>1840</v>
      </c>
      <c r="E1032" s="50" t="n">
        <f aca="false">IF(C1031=C1032,IF(AND(I1032&lt;&gt;"M",I1032&lt;&gt;"m-up"),E1031+10,E1031),10)</f>
        <v>100</v>
      </c>
      <c r="F1032" s="39" t="n">
        <f aca="false">O1032+(N1032*60)+(M1032*3600)</f>
        <v>53076</v>
      </c>
      <c r="G1032" s="39" t="str">
        <f aca="false">CONCATENATE(J1032,K1032,L1032)</f>
        <v>2017121</v>
      </c>
      <c r="H1032" s="39" t="n">
        <v>11</v>
      </c>
      <c r="I1032" s="39" t="s">
        <v>0</v>
      </c>
      <c r="J1032" s="39" t="n">
        <v>2017</v>
      </c>
      <c r="K1032" s="39" t="n">
        <v>12</v>
      </c>
      <c r="L1032" s="39" t="n">
        <v>1</v>
      </c>
      <c r="M1032" s="39" t="n">
        <v>14</v>
      </c>
      <c r="N1032" s="39" t="n">
        <v>44</v>
      </c>
      <c r="O1032" s="39" t="n">
        <v>36</v>
      </c>
      <c r="P1032" s="39" t="n">
        <v>967</v>
      </c>
      <c r="Q1032" s="39" t="n">
        <v>1</v>
      </c>
      <c r="R1032" s="39" t="s">
        <v>1</v>
      </c>
      <c r="S1032" s="39" t="s">
        <v>2</v>
      </c>
      <c r="WH1032" s="119"/>
      <c r="WI1032" s="119"/>
      <c r="WJ1032" s="119"/>
      <c r="WK1032" s="119"/>
      <c r="WL1032" s="119"/>
      <c r="WM1032" s="119"/>
      <c r="WN1032" s="119"/>
      <c r="WO1032" s="119"/>
      <c r="WP1032" s="119"/>
      <c r="WQ1032" s="119"/>
      <c r="WR1032" s="119"/>
      <c r="WS1032" s="119"/>
      <c r="WT1032" s="119"/>
      <c r="WU1032" s="119"/>
      <c r="WV1032" s="119"/>
      <c r="WW1032" s="119"/>
      <c r="WX1032" s="119"/>
      <c r="WY1032" s="119"/>
      <c r="WZ1032" s="119"/>
      <c r="XA1032" s="119"/>
      <c r="XB1032" s="119"/>
      <c r="XC1032" s="119"/>
      <c r="XD1032" s="119"/>
      <c r="XE1032" s="119"/>
      <c r="XF1032" s="119"/>
      <c r="XG1032" s="119"/>
      <c r="XH1032" s="119"/>
      <c r="XI1032" s="119"/>
      <c r="XJ1032" s="119"/>
      <c r="XK1032" s="119"/>
      <c r="XL1032" s="119"/>
      <c r="XM1032" s="119"/>
      <c r="XN1032" s="119"/>
      <c r="XO1032" s="119"/>
      <c r="XP1032" s="119"/>
      <c r="XQ1032" s="119"/>
      <c r="XR1032" s="119"/>
      <c r="XS1032" s="119"/>
      <c r="XT1032" s="119"/>
      <c r="XU1032" s="119"/>
      <c r="XV1032" s="119"/>
      <c r="XW1032" s="119"/>
      <c r="XX1032" s="119"/>
      <c r="XY1032" s="119"/>
      <c r="XZ1032" s="119"/>
      <c r="YA1032" s="119"/>
      <c r="YB1032" s="119"/>
      <c r="YC1032" s="119"/>
      <c r="YD1032" s="119"/>
      <c r="YE1032" s="119"/>
      <c r="YF1032" s="119"/>
      <c r="YG1032" s="119"/>
      <c r="YH1032" s="119"/>
      <c r="YI1032" s="119"/>
      <c r="YJ1032" s="119"/>
      <c r="YK1032" s="119"/>
      <c r="YL1032" s="119"/>
      <c r="YM1032" s="119"/>
      <c r="YN1032" s="119"/>
      <c r="YO1032" s="119"/>
      <c r="YP1032" s="119"/>
      <c r="YQ1032" s="119"/>
      <c r="YR1032" s="119"/>
      <c r="YS1032" s="119"/>
      <c r="YT1032" s="119"/>
      <c r="YU1032" s="119"/>
      <c r="YV1032" s="119"/>
      <c r="YW1032" s="119"/>
      <c r="YX1032" s="119"/>
      <c r="YY1032" s="119"/>
      <c r="YZ1032" s="119"/>
      <c r="ZA1032" s="119"/>
      <c r="ZB1032" s="119"/>
      <c r="ZC1032" s="119"/>
      <c r="ZD1032" s="119"/>
      <c r="ZE1032" s="119"/>
      <c r="ZF1032" s="119"/>
      <c r="ZG1032" s="119"/>
      <c r="ZH1032" s="119"/>
      <c r="ZI1032" s="119"/>
      <c r="ZJ1032" s="119"/>
      <c r="ZK1032" s="119"/>
      <c r="ZL1032" s="119"/>
      <c r="ZM1032" s="119"/>
      <c r="ZN1032" s="119"/>
      <c r="ZO1032" s="119"/>
      <c r="ZP1032" s="119"/>
      <c r="ZQ1032" s="119"/>
      <c r="ZR1032" s="119"/>
      <c r="ZS1032" s="119"/>
      <c r="ZT1032" s="119"/>
      <c r="ZU1032" s="119"/>
      <c r="ZV1032" s="119"/>
      <c r="ZW1032" s="119"/>
      <c r="ZX1032" s="119"/>
      <c r="ZY1032" s="119"/>
      <c r="ZZ1032" s="119"/>
      <c r="AAA1032" s="119"/>
      <c r="AAB1032" s="119"/>
      <c r="AAC1032" s="119"/>
      <c r="AAD1032" s="119"/>
      <c r="AAE1032" s="119"/>
      <c r="AAF1032" s="119"/>
      <c r="AAG1032" s="119"/>
      <c r="AAH1032" s="119"/>
      <c r="AAI1032" s="119"/>
      <c r="AAJ1032" s="119"/>
      <c r="AAK1032" s="119"/>
      <c r="AAL1032" s="119"/>
      <c r="AAM1032" s="119"/>
      <c r="AAN1032" s="119"/>
      <c r="AAO1032" s="119"/>
      <c r="AAP1032" s="119"/>
      <c r="AAQ1032" s="119"/>
      <c r="AAR1032" s="119"/>
      <c r="AAS1032" s="119"/>
      <c r="AAT1032" s="119"/>
      <c r="AAU1032" s="119"/>
      <c r="AAV1032" s="119"/>
      <c r="AAW1032" s="119"/>
      <c r="AAX1032" s="119"/>
      <c r="AAY1032" s="119"/>
      <c r="AAZ1032" s="119"/>
      <c r="ABA1032" s="119"/>
      <c r="ABB1032" s="119"/>
      <c r="ABC1032" s="119"/>
      <c r="ABD1032" s="119"/>
      <c r="ABE1032" s="119"/>
      <c r="ABF1032" s="119"/>
      <c r="ABG1032" s="119"/>
      <c r="ABH1032" s="119"/>
      <c r="ABI1032" s="119"/>
      <c r="ABJ1032" s="119"/>
      <c r="ABK1032" s="119"/>
      <c r="ABL1032" s="119"/>
      <c r="ABM1032" s="119"/>
      <c r="ABN1032" s="119"/>
      <c r="ABO1032" s="119"/>
      <c r="ABP1032" s="119"/>
      <c r="ABQ1032" s="119"/>
      <c r="ABR1032" s="119"/>
      <c r="ABS1032" s="119"/>
      <c r="ABT1032" s="119"/>
      <c r="ABU1032" s="119"/>
      <c r="ABV1032" s="119"/>
      <c r="ABW1032" s="119"/>
      <c r="ABX1032" s="119"/>
      <c r="ABY1032" s="119"/>
      <c r="ABZ1032" s="119"/>
      <c r="ACA1032" s="119"/>
      <c r="ACB1032" s="119"/>
      <c r="ACC1032" s="119"/>
      <c r="ACD1032" s="119"/>
      <c r="ACE1032" s="119"/>
      <c r="ACF1032" s="119"/>
      <c r="ACG1032" s="119"/>
      <c r="ACH1032" s="119"/>
      <c r="ACI1032" s="119"/>
      <c r="ACJ1032" s="119"/>
      <c r="ACK1032" s="119"/>
      <c r="ACL1032" s="119"/>
      <c r="ACM1032" s="119"/>
      <c r="ACN1032" s="119"/>
      <c r="ACO1032" s="119"/>
      <c r="ACP1032" s="119"/>
      <c r="ACQ1032" s="119"/>
      <c r="ACR1032" s="119"/>
      <c r="ACS1032" s="119"/>
      <c r="ACT1032" s="119"/>
      <c r="ACU1032" s="119"/>
      <c r="ACV1032" s="119"/>
      <c r="ACW1032" s="119"/>
      <c r="ACX1032" s="119"/>
      <c r="ACY1032" s="119"/>
      <c r="ACZ1032" s="119"/>
      <c r="ADA1032" s="119"/>
      <c r="ADB1032" s="119"/>
      <c r="ADC1032" s="119"/>
      <c r="ADD1032" s="119"/>
      <c r="ADE1032" s="119"/>
      <c r="ADF1032" s="119"/>
      <c r="ADG1032" s="119"/>
      <c r="ADH1032" s="119"/>
      <c r="ADI1032" s="119"/>
      <c r="ADJ1032" s="119"/>
      <c r="ADK1032" s="119"/>
      <c r="ADL1032" s="119"/>
      <c r="ADM1032" s="119"/>
      <c r="ADN1032" s="119"/>
      <c r="ADO1032" s="119"/>
      <c r="ADP1032" s="119"/>
      <c r="ADQ1032" s="119"/>
      <c r="ADR1032" s="119"/>
      <c r="ADS1032" s="119"/>
      <c r="ADT1032" s="119"/>
      <c r="ADU1032" s="119"/>
      <c r="ADV1032" s="119"/>
      <c r="ADW1032" s="119"/>
      <c r="ADX1032" s="119"/>
      <c r="ADY1032" s="119"/>
      <c r="ADZ1032" s="119"/>
      <c r="AEA1032" s="119"/>
      <c r="AEB1032" s="119"/>
      <c r="AEC1032" s="119"/>
      <c r="AED1032" s="119"/>
      <c r="AEE1032" s="119"/>
      <c r="AEF1032" s="119"/>
      <c r="AEG1032" s="119"/>
      <c r="AEH1032" s="119"/>
      <c r="AEI1032" s="119"/>
      <c r="AEJ1032" s="119"/>
      <c r="AEK1032" s="119"/>
      <c r="AEL1032" s="119"/>
      <c r="AEM1032" s="119"/>
      <c r="AEN1032" s="119"/>
      <c r="AEO1032" s="119"/>
      <c r="AEP1032" s="119"/>
      <c r="AEQ1032" s="119"/>
      <c r="AER1032" s="119"/>
      <c r="AES1032" s="119"/>
      <c r="AET1032" s="119"/>
      <c r="AEU1032" s="119"/>
      <c r="AEV1032" s="119"/>
      <c r="AEW1032" s="119"/>
      <c r="AEX1032" s="119"/>
      <c r="AEY1032" s="119"/>
      <c r="AEZ1032" s="119"/>
      <c r="AFA1032" s="119"/>
      <c r="AFB1032" s="119"/>
      <c r="AFC1032" s="119"/>
      <c r="AFD1032" s="119"/>
      <c r="AFE1032" s="119"/>
      <c r="AFF1032" s="119"/>
      <c r="AFG1032" s="119"/>
      <c r="AFH1032" s="119"/>
      <c r="AFI1032" s="119"/>
      <c r="AFJ1032" s="119"/>
      <c r="AFK1032" s="119"/>
      <c r="AFL1032" s="119"/>
      <c r="AFM1032" s="119"/>
      <c r="AFN1032" s="119"/>
      <c r="AFO1032" s="119"/>
      <c r="AFP1032" s="119"/>
      <c r="AFQ1032" s="119"/>
      <c r="AFR1032" s="119"/>
      <c r="AFS1032" s="119"/>
      <c r="AFT1032" s="119"/>
      <c r="AFU1032" s="119"/>
      <c r="AFV1032" s="119"/>
      <c r="AFW1032" s="119"/>
      <c r="AFX1032" s="119"/>
      <c r="AFY1032" s="119"/>
      <c r="AFZ1032" s="119"/>
      <c r="AGA1032" s="119"/>
      <c r="AGB1032" s="119"/>
      <c r="AGC1032" s="119"/>
      <c r="AGD1032" s="119"/>
      <c r="AGE1032" s="119"/>
      <c r="AGF1032" s="119"/>
      <c r="AGG1032" s="119"/>
      <c r="AGH1032" s="119"/>
      <c r="AGI1032" s="119"/>
      <c r="AGJ1032" s="119"/>
      <c r="AGK1032" s="119"/>
      <c r="AGL1032" s="119"/>
      <c r="AGM1032" s="119"/>
      <c r="AGN1032" s="119"/>
      <c r="AGO1032" s="119"/>
      <c r="AGP1032" s="119"/>
      <c r="AGQ1032" s="119"/>
      <c r="AGR1032" s="119"/>
      <c r="AGS1032" s="119"/>
      <c r="AGT1032" s="119"/>
      <c r="AGU1032" s="119"/>
      <c r="AGV1032" s="119"/>
      <c r="AGW1032" s="119"/>
      <c r="AGX1032" s="119"/>
      <c r="AGY1032" s="119"/>
      <c r="AGZ1032" s="119"/>
      <c r="AHA1032" s="119"/>
      <c r="AHB1032" s="119"/>
      <c r="AHC1032" s="119"/>
      <c r="AHD1032" s="119"/>
      <c r="AHE1032" s="119"/>
      <c r="AHF1032" s="119"/>
      <c r="AHG1032" s="119"/>
      <c r="AHH1032" s="119"/>
      <c r="AHI1032" s="119"/>
      <c r="AHJ1032" s="119"/>
      <c r="AHK1032" s="119"/>
      <c r="AHL1032" s="119"/>
      <c r="AHM1032" s="119"/>
      <c r="AHN1032" s="119"/>
      <c r="AHO1032" s="119"/>
      <c r="AHP1032" s="119"/>
      <c r="AHQ1032" s="119"/>
      <c r="AHR1032" s="119"/>
      <c r="AHS1032" s="119"/>
      <c r="AHT1032" s="119"/>
      <c r="AHU1032" s="119"/>
      <c r="AHV1032" s="119"/>
      <c r="AHW1032" s="119"/>
      <c r="AHX1032" s="119"/>
      <c r="AHY1032" s="119"/>
      <c r="AHZ1032" s="119"/>
      <c r="AIA1032" s="119"/>
      <c r="AIB1032" s="119"/>
      <c r="AIC1032" s="119"/>
      <c r="AID1032" s="119"/>
      <c r="AIE1032" s="119"/>
      <c r="AIF1032" s="119"/>
      <c r="AIG1032" s="119"/>
      <c r="AIH1032" s="119"/>
      <c r="AII1032" s="119"/>
      <c r="AIJ1032" s="119"/>
      <c r="AIK1032" s="119"/>
      <c r="AIL1032" s="119"/>
      <c r="AIM1032" s="119"/>
      <c r="AIN1032" s="119"/>
      <c r="AIO1032" s="119"/>
      <c r="AIP1032" s="119"/>
      <c r="AIQ1032" s="119"/>
      <c r="AIR1032" s="119"/>
      <c r="AIS1032" s="119"/>
      <c r="AIT1032" s="119"/>
      <c r="AIU1032" s="119"/>
      <c r="AIV1032" s="119"/>
      <c r="AIW1032" s="119"/>
      <c r="AIX1032" s="119"/>
      <c r="AIY1032" s="119"/>
      <c r="AIZ1032" s="119"/>
      <c r="AJA1032" s="119"/>
      <c r="AJB1032" s="119"/>
      <c r="AJC1032" s="119"/>
      <c r="AJD1032" s="119"/>
      <c r="AJE1032" s="119"/>
      <c r="AJF1032" s="119"/>
      <c r="AJG1032" s="119"/>
      <c r="AJH1032" s="119"/>
      <c r="AJI1032" s="119"/>
      <c r="AJJ1032" s="119"/>
      <c r="AJK1032" s="119"/>
      <c r="AJL1032" s="119"/>
      <c r="AJM1032" s="119"/>
      <c r="AJN1032" s="119"/>
      <c r="AJO1032" s="119"/>
      <c r="AJP1032" s="119"/>
      <c r="AJQ1032" s="119"/>
      <c r="AJR1032" s="119"/>
      <c r="AJS1032" s="119"/>
      <c r="AJT1032" s="119"/>
      <c r="AJU1032" s="119"/>
      <c r="AJV1032" s="119"/>
      <c r="AJW1032" s="119"/>
      <c r="AJX1032" s="119"/>
      <c r="AJY1032" s="119"/>
      <c r="AJZ1032" s="119"/>
      <c r="AKA1032" s="119"/>
      <c r="AKB1032" s="119"/>
      <c r="AKC1032" s="119"/>
      <c r="AKD1032" s="119"/>
      <c r="AKE1032" s="119"/>
      <c r="AKF1032" s="119"/>
      <c r="AKG1032" s="119"/>
      <c r="AKH1032" s="119"/>
      <c r="AKI1032" s="119"/>
      <c r="AKJ1032" s="119"/>
      <c r="AKK1032" s="119"/>
      <c r="AKL1032" s="119"/>
      <c r="AKM1032" s="119"/>
      <c r="AKN1032" s="119"/>
      <c r="AKO1032" s="119"/>
      <c r="AKP1032" s="119"/>
      <c r="AKQ1032" s="119"/>
      <c r="AKR1032" s="119"/>
      <c r="AKS1032" s="119"/>
      <c r="AKT1032" s="119"/>
      <c r="AKU1032" s="119"/>
      <c r="AKV1032" s="119"/>
      <c r="AKW1032" s="119"/>
      <c r="AKX1032" s="119"/>
      <c r="AKY1032" s="119"/>
      <c r="AKZ1032" s="119"/>
      <c r="ALA1032" s="119"/>
      <c r="ALB1032" s="119"/>
      <c r="ALC1032" s="119"/>
      <c r="ALD1032" s="119"/>
      <c r="ALE1032" s="119"/>
      <c r="ALF1032" s="119"/>
      <c r="ALG1032" s="119"/>
      <c r="ALH1032" s="119"/>
      <c r="ALI1032" s="119"/>
      <c r="ALJ1032" s="119"/>
      <c r="ALK1032" s="119"/>
      <c r="ALL1032" s="119"/>
      <c r="ALM1032" s="119"/>
      <c r="ALN1032" s="119"/>
      <c r="ALO1032" s="119"/>
      <c r="ALP1032" s="119"/>
      <c r="ALQ1032" s="119"/>
      <c r="ALR1032" s="119"/>
      <c r="ALS1032" s="119"/>
      <c r="ALT1032" s="119"/>
      <c r="ALU1032" s="119"/>
      <c r="ALV1032" s="119"/>
      <c r="ALW1032" s="119"/>
      <c r="ALX1032" s="119"/>
      <c r="ALY1032" s="119"/>
      <c r="ALZ1032" s="119"/>
      <c r="AMA1032" s="119"/>
      <c r="AMB1032" s="119"/>
      <c r="AMC1032" s="119"/>
      <c r="AMD1032" s="119"/>
      <c r="AME1032" s="119"/>
      <c r="AMF1032" s="119"/>
      <c r="AMG1032" s="119"/>
    </row>
    <row r="1033" customFormat="false" ht="15" hidden="false" customHeight="false" outlineLevel="0" collapsed="false">
      <c r="A1033" s="118"/>
      <c r="B1033" s="118"/>
      <c r="C1033" s="48" t="n">
        <f aca="false">IF(F1033=F1032,C1032,IF(F1033=(F1032+10),C1032,(C1032+10)))</f>
        <v>1840</v>
      </c>
      <c r="E1033" s="50" t="n">
        <f aca="false">IF(C1032=C1033,IF(AND(I1033&lt;&gt;"M",I1033&lt;&gt;"m-up"),E1032+10,E1032),10)</f>
        <v>110</v>
      </c>
      <c r="F1033" s="39" t="n">
        <f aca="false">O1033+(N1033*60)+(M1033*3600)</f>
        <v>53076</v>
      </c>
      <c r="G1033" s="39" t="str">
        <f aca="false">CONCATENATE(J1033,K1033,L1033)</f>
        <v>2017121</v>
      </c>
      <c r="H1033" s="39" t="n">
        <v>2</v>
      </c>
      <c r="I1033" s="39" t="s">
        <v>0</v>
      </c>
      <c r="J1033" s="39" t="n">
        <v>2017</v>
      </c>
      <c r="K1033" s="39" t="n">
        <v>12</v>
      </c>
      <c r="L1033" s="39" t="n">
        <v>1</v>
      </c>
      <c r="M1033" s="39" t="n">
        <v>14</v>
      </c>
      <c r="N1033" s="39" t="n">
        <v>44</v>
      </c>
      <c r="O1033" s="39" t="n">
        <v>36</v>
      </c>
      <c r="P1033" s="39" t="n">
        <v>998</v>
      </c>
      <c r="Q1033" s="39" t="n">
        <v>1</v>
      </c>
      <c r="R1033" s="39" t="s">
        <v>1</v>
      </c>
      <c r="S1033" s="39" t="s">
        <v>2</v>
      </c>
      <c r="WH1033" s="119"/>
      <c r="WI1033" s="119"/>
      <c r="WJ1033" s="119"/>
      <c r="WK1033" s="119"/>
      <c r="WL1033" s="119"/>
      <c r="WM1033" s="119"/>
      <c r="WN1033" s="119"/>
      <c r="WO1033" s="119"/>
      <c r="WP1033" s="119"/>
      <c r="WQ1033" s="119"/>
      <c r="WR1033" s="119"/>
      <c r="WS1033" s="119"/>
      <c r="WT1033" s="119"/>
      <c r="WU1033" s="119"/>
      <c r="WV1033" s="119"/>
      <c r="WW1033" s="119"/>
      <c r="WX1033" s="119"/>
      <c r="WY1033" s="119"/>
      <c r="WZ1033" s="119"/>
      <c r="XA1033" s="119"/>
      <c r="XB1033" s="119"/>
      <c r="XC1033" s="119"/>
      <c r="XD1033" s="119"/>
      <c r="XE1033" s="119"/>
      <c r="XF1033" s="119"/>
      <c r="XG1033" s="119"/>
      <c r="XH1033" s="119"/>
      <c r="XI1033" s="119"/>
      <c r="XJ1033" s="119"/>
      <c r="XK1033" s="119"/>
      <c r="XL1033" s="119"/>
      <c r="XM1033" s="119"/>
      <c r="XN1033" s="119"/>
      <c r="XO1033" s="119"/>
      <c r="XP1033" s="119"/>
      <c r="XQ1033" s="119"/>
      <c r="XR1033" s="119"/>
      <c r="XS1033" s="119"/>
      <c r="XT1033" s="119"/>
      <c r="XU1033" s="119"/>
      <c r="XV1033" s="119"/>
      <c r="XW1033" s="119"/>
      <c r="XX1033" s="119"/>
      <c r="XY1033" s="119"/>
      <c r="XZ1033" s="119"/>
      <c r="YA1033" s="119"/>
      <c r="YB1033" s="119"/>
      <c r="YC1033" s="119"/>
      <c r="YD1033" s="119"/>
      <c r="YE1033" s="119"/>
      <c r="YF1033" s="119"/>
      <c r="YG1033" s="119"/>
      <c r="YH1033" s="119"/>
      <c r="YI1033" s="119"/>
      <c r="YJ1033" s="119"/>
      <c r="YK1033" s="119"/>
      <c r="YL1033" s="119"/>
      <c r="YM1033" s="119"/>
      <c r="YN1033" s="119"/>
      <c r="YO1033" s="119"/>
      <c r="YP1033" s="119"/>
      <c r="YQ1033" s="119"/>
      <c r="YR1033" s="119"/>
      <c r="YS1033" s="119"/>
      <c r="YT1033" s="119"/>
      <c r="YU1033" s="119"/>
      <c r="YV1033" s="119"/>
      <c r="YW1033" s="119"/>
      <c r="YX1033" s="119"/>
      <c r="YY1033" s="119"/>
      <c r="YZ1033" s="119"/>
      <c r="ZA1033" s="119"/>
      <c r="ZB1033" s="119"/>
      <c r="ZC1033" s="119"/>
      <c r="ZD1033" s="119"/>
      <c r="ZE1033" s="119"/>
      <c r="ZF1033" s="119"/>
      <c r="ZG1033" s="119"/>
      <c r="ZH1033" s="119"/>
      <c r="ZI1033" s="119"/>
      <c r="ZJ1033" s="119"/>
      <c r="ZK1033" s="119"/>
      <c r="ZL1033" s="119"/>
      <c r="ZM1033" s="119"/>
      <c r="ZN1033" s="119"/>
      <c r="ZO1033" s="119"/>
      <c r="ZP1033" s="119"/>
      <c r="ZQ1033" s="119"/>
      <c r="ZR1033" s="119"/>
      <c r="ZS1033" s="119"/>
      <c r="ZT1033" s="119"/>
      <c r="ZU1033" s="119"/>
      <c r="ZV1033" s="119"/>
      <c r="ZW1033" s="119"/>
      <c r="ZX1033" s="119"/>
      <c r="ZY1033" s="119"/>
      <c r="ZZ1033" s="119"/>
      <c r="AAA1033" s="119"/>
      <c r="AAB1033" s="119"/>
      <c r="AAC1033" s="119"/>
      <c r="AAD1033" s="119"/>
      <c r="AAE1033" s="119"/>
      <c r="AAF1033" s="119"/>
      <c r="AAG1033" s="119"/>
      <c r="AAH1033" s="119"/>
      <c r="AAI1033" s="119"/>
      <c r="AAJ1033" s="119"/>
      <c r="AAK1033" s="119"/>
      <c r="AAL1033" s="119"/>
      <c r="AAM1033" s="119"/>
      <c r="AAN1033" s="119"/>
      <c r="AAO1033" s="119"/>
      <c r="AAP1033" s="119"/>
      <c r="AAQ1033" s="119"/>
      <c r="AAR1033" s="119"/>
      <c r="AAS1033" s="119"/>
      <c r="AAT1033" s="119"/>
      <c r="AAU1033" s="119"/>
      <c r="AAV1033" s="119"/>
      <c r="AAW1033" s="119"/>
      <c r="AAX1033" s="119"/>
      <c r="AAY1033" s="119"/>
      <c r="AAZ1033" s="119"/>
      <c r="ABA1033" s="119"/>
      <c r="ABB1033" s="119"/>
      <c r="ABC1033" s="119"/>
      <c r="ABD1033" s="119"/>
      <c r="ABE1033" s="119"/>
      <c r="ABF1033" s="119"/>
      <c r="ABG1033" s="119"/>
      <c r="ABH1033" s="119"/>
      <c r="ABI1033" s="119"/>
      <c r="ABJ1033" s="119"/>
      <c r="ABK1033" s="119"/>
      <c r="ABL1033" s="119"/>
      <c r="ABM1033" s="119"/>
      <c r="ABN1033" s="119"/>
      <c r="ABO1033" s="119"/>
      <c r="ABP1033" s="119"/>
      <c r="ABQ1033" s="119"/>
      <c r="ABR1033" s="119"/>
      <c r="ABS1033" s="119"/>
      <c r="ABT1033" s="119"/>
      <c r="ABU1033" s="119"/>
      <c r="ABV1033" s="119"/>
      <c r="ABW1033" s="119"/>
      <c r="ABX1033" s="119"/>
      <c r="ABY1033" s="119"/>
      <c r="ABZ1033" s="119"/>
      <c r="ACA1033" s="119"/>
      <c r="ACB1033" s="119"/>
      <c r="ACC1033" s="119"/>
      <c r="ACD1033" s="119"/>
      <c r="ACE1033" s="119"/>
      <c r="ACF1033" s="119"/>
      <c r="ACG1033" s="119"/>
      <c r="ACH1033" s="119"/>
      <c r="ACI1033" s="119"/>
      <c r="ACJ1033" s="119"/>
      <c r="ACK1033" s="119"/>
      <c r="ACL1033" s="119"/>
      <c r="ACM1033" s="119"/>
      <c r="ACN1033" s="119"/>
      <c r="ACO1033" s="119"/>
      <c r="ACP1033" s="119"/>
      <c r="ACQ1033" s="119"/>
      <c r="ACR1033" s="119"/>
      <c r="ACS1033" s="119"/>
      <c r="ACT1033" s="119"/>
      <c r="ACU1033" s="119"/>
      <c r="ACV1033" s="119"/>
      <c r="ACW1033" s="119"/>
      <c r="ACX1033" s="119"/>
      <c r="ACY1033" s="119"/>
      <c r="ACZ1033" s="119"/>
      <c r="ADA1033" s="119"/>
      <c r="ADB1033" s="119"/>
      <c r="ADC1033" s="119"/>
      <c r="ADD1033" s="119"/>
      <c r="ADE1033" s="119"/>
      <c r="ADF1033" s="119"/>
      <c r="ADG1033" s="119"/>
      <c r="ADH1033" s="119"/>
      <c r="ADI1033" s="119"/>
      <c r="ADJ1033" s="119"/>
      <c r="ADK1033" s="119"/>
      <c r="ADL1033" s="119"/>
      <c r="ADM1033" s="119"/>
      <c r="ADN1033" s="119"/>
      <c r="ADO1033" s="119"/>
      <c r="ADP1033" s="119"/>
      <c r="ADQ1033" s="119"/>
      <c r="ADR1033" s="119"/>
      <c r="ADS1033" s="119"/>
      <c r="ADT1033" s="119"/>
      <c r="ADU1033" s="119"/>
      <c r="ADV1033" s="119"/>
      <c r="ADW1033" s="119"/>
      <c r="ADX1033" s="119"/>
      <c r="ADY1033" s="119"/>
      <c r="ADZ1033" s="119"/>
      <c r="AEA1033" s="119"/>
      <c r="AEB1033" s="119"/>
      <c r="AEC1033" s="119"/>
      <c r="AED1033" s="119"/>
      <c r="AEE1033" s="119"/>
      <c r="AEF1033" s="119"/>
      <c r="AEG1033" s="119"/>
      <c r="AEH1033" s="119"/>
      <c r="AEI1033" s="119"/>
      <c r="AEJ1033" s="119"/>
      <c r="AEK1033" s="119"/>
      <c r="AEL1033" s="119"/>
      <c r="AEM1033" s="119"/>
      <c r="AEN1033" s="119"/>
      <c r="AEO1033" s="119"/>
      <c r="AEP1033" s="119"/>
      <c r="AEQ1033" s="119"/>
      <c r="AER1033" s="119"/>
      <c r="AES1033" s="119"/>
      <c r="AET1033" s="119"/>
      <c r="AEU1033" s="119"/>
      <c r="AEV1033" s="119"/>
      <c r="AEW1033" s="119"/>
      <c r="AEX1033" s="119"/>
      <c r="AEY1033" s="119"/>
      <c r="AEZ1033" s="119"/>
      <c r="AFA1033" s="119"/>
      <c r="AFB1033" s="119"/>
      <c r="AFC1033" s="119"/>
      <c r="AFD1033" s="119"/>
      <c r="AFE1033" s="119"/>
      <c r="AFF1033" s="119"/>
      <c r="AFG1033" s="119"/>
      <c r="AFH1033" s="119"/>
      <c r="AFI1033" s="119"/>
      <c r="AFJ1033" s="119"/>
      <c r="AFK1033" s="119"/>
      <c r="AFL1033" s="119"/>
      <c r="AFM1033" s="119"/>
      <c r="AFN1033" s="119"/>
      <c r="AFO1033" s="119"/>
      <c r="AFP1033" s="119"/>
      <c r="AFQ1033" s="119"/>
      <c r="AFR1033" s="119"/>
      <c r="AFS1033" s="119"/>
      <c r="AFT1033" s="119"/>
      <c r="AFU1033" s="119"/>
      <c r="AFV1033" s="119"/>
      <c r="AFW1033" s="119"/>
      <c r="AFX1033" s="119"/>
      <c r="AFY1033" s="119"/>
      <c r="AFZ1033" s="119"/>
      <c r="AGA1033" s="119"/>
      <c r="AGB1033" s="119"/>
      <c r="AGC1033" s="119"/>
      <c r="AGD1033" s="119"/>
      <c r="AGE1033" s="119"/>
      <c r="AGF1033" s="119"/>
      <c r="AGG1033" s="119"/>
      <c r="AGH1033" s="119"/>
      <c r="AGI1033" s="119"/>
      <c r="AGJ1033" s="119"/>
      <c r="AGK1033" s="119"/>
      <c r="AGL1033" s="119"/>
      <c r="AGM1033" s="119"/>
      <c r="AGN1033" s="119"/>
      <c r="AGO1033" s="119"/>
      <c r="AGP1033" s="119"/>
      <c r="AGQ1033" s="119"/>
      <c r="AGR1033" s="119"/>
      <c r="AGS1033" s="119"/>
      <c r="AGT1033" s="119"/>
      <c r="AGU1033" s="119"/>
      <c r="AGV1033" s="119"/>
      <c r="AGW1033" s="119"/>
      <c r="AGX1033" s="119"/>
      <c r="AGY1033" s="119"/>
      <c r="AGZ1033" s="119"/>
      <c r="AHA1033" s="119"/>
      <c r="AHB1033" s="119"/>
      <c r="AHC1033" s="119"/>
      <c r="AHD1033" s="119"/>
      <c r="AHE1033" s="119"/>
      <c r="AHF1033" s="119"/>
      <c r="AHG1033" s="119"/>
      <c r="AHH1033" s="119"/>
      <c r="AHI1033" s="119"/>
      <c r="AHJ1033" s="119"/>
      <c r="AHK1033" s="119"/>
      <c r="AHL1033" s="119"/>
      <c r="AHM1033" s="119"/>
      <c r="AHN1033" s="119"/>
      <c r="AHO1033" s="119"/>
      <c r="AHP1033" s="119"/>
      <c r="AHQ1033" s="119"/>
      <c r="AHR1033" s="119"/>
      <c r="AHS1033" s="119"/>
      <c r="AHT1033" s="119"/>
      <c r="AHU1033" s="119"/>
      <c r="AHV1033" s="119"/>
      <c r="AHW1033" s="119"/>
      <c r="AHX1033" s="119"/>
      <c r="AHY1033" s="119"/>
      <c r="AHZ1033" s="119"/>
      <c r="AIA1033" s="119"/>
      <c r="AIB1033" s="119"/>
      <c r="AIC1033" s="119"/>
      <c r="AID1033" s="119"/>
      <c r="AIE1033" s="119"/>
      <c r="AIF1033" s="119"/>
      <c r="AIG1033" s="119"/>
      <c r="AIH1033" s="119"/>
      <c r="AII1033" s="119"/>
      <c r="AIJ1033" s="119"/>
      <c r="AIK1033" s="119"/>
      <c r="AIL1033" s="119"/>
      <c r="AIM1033" s="119"/>
      <c r="AIN1033" s="119"/>
      <c r="AIO1033" s="119"/>
      <c r="AIP1033" s="119"/>
      <c r="AIQ1033" s="119"/>
      <c r="AIR1033" s="119"/>
      <c r="AIS1033" s="119"/>
      <c r="AIT1033" s="119"/>
      <c r="AIU1033" s="119"/>
      <c r="AIV1033" s="119"/>
      <c r="AIW1033" s="119"/>
      <c r="AIX1033" s="119"/>
      <c r="AIY1033" s="119"/>
      <c r="AIZ1033" s="119"/>
      <c r="AJA1033" s="119"/>
      <c r="AJB1033" s="119"/>
      <c r="AJC1033" s="119"/>
      <c r="AJD1033" s="119"/>
      <c r="AJE1033" s="119"/>
      <c r="AJF1033" s="119"/>
      <c r="AJG1033" s="119"/>
      <c r="AJH1033" s="119"/>
      <c r="AJI1033" s="119"/>
      <c r="AJJ1033" s="119"/>
      <c r="AJK1033" s="119"/>
      <c r="AJL1033" s="119"/>
      <c r="AJM1033" s="119"/>
      <c r="AJN1033" s="119"/>
      <c r="AJO1033" s="119"/>
      <c r="AJP1033" s="119"/>
      <c r="AJQ1033" s="119"/>
      <c r="AJR1033" s="119"/>
      <c r="AJS1033" s="119"/>
      <c r="AJT1033" s="119"/>
      <c r="AJU1033" s="119"/>
      <c r="AJV1033" s="119"/>
      <c r="AJW1033" s="119"/>
      <c r="AJX1033" s="119"/>
      <c r="AJY1033" s="119"/>
      <c r="AJZ1033" s="119"/>
      <c r="AKA1033" s="119"/>
      <c r="AKB1033" s="119"/>
      <c r="AKC1033" s="119"/>
      <c r="AKD1033" s="119"/>
      <c r="AKE1033" s="119"/>
      <c r="AKF1033" s="119"/>
      <c r="AKG1033" s="119"/>
      <c r="AKH1033" s="119"/>
      <c r="AKI1033" s="119"/>
      <c r="AKJ1033" s="119"/>
      <c r="AKK1033" s="119"/>
      <c r="AKL1033" s="119"/>
      <c r="AKM1033" s="119"/>
      <c r="AKN1033" s="119"/>
      <c r="AKO1033" s="119"/>
      <c r="AKP1033" s="119"/>
      <c r="AKQ1033" s="119"/>
      <c r="AKR1033" s="119"/>
      <c r="AKS1033" s="119"/>
      <c r="AKT1033" s="119"/>
      <c r="AKU1033" s="119"/>
      <c r="AKV1033" s="119"/>
      <c r="AKW1033" s="119"/>
      <c r="AKX1033" s="119"/>
      <c r="AKY1033" s="119"/>
      <c r="AKZ1033" s="119"/>
      <c r="ALA1033" s="119"/>
      <c r="ALB1033" s="119"/>
      <c r="ALC1033" s="119"/>
      <c r="ALD1033" s="119"/>
      <c r="ALE1033" s="119"/>
      <c r="ALF1033" s="119"/>
      <c r="ALG1033" s="119"/>
      <c r="ALH1033" s="119"/>
      <c r="ALI1033" s="119"/>
      <c r="ALJ1033" s="119"/>
      <c r="ALK1033" s="119"/>
      <c r="ALL1033" s="119"/>
      <c r="ALM1033" s="119"/>
      <c r="ALN1033" s="119"/>
      <c r="ALO1033" s="119"/>
      <c r="ALP1033" s="119"/>
      <c r="ALQ1033" s="119"/>
      <c r="ALR1033" s="119"/>
      <c r="ALS1033" s="119"/>
      <c r="ALT1033" s="119"/>
      <c r="ALU1033" s="119"/>
      <c r="ALV1033" s="119"/>
      <c r="ALW1033" s="119"/>
      <c r="ALX1033" s="119"/>
      <c r="ALY1033" s="119"/>
      <c r="ALZ1033" s="119"/>
      <c r="AMA1033" s="119"/>
      <c r="AMB1033" s="119"/>
      <c r="AMC1033" s="119"/>
      <c r="AMD1033" s="119"/>
      <c r="AME1033" s="119"/>
      <c r="AMF1033" s="119"/>
      <c r="AMG1033" s="119"/>
    </row>
    <row r="1034" customFormat="false" ht="15" hidden="false" customHeight="false" outlineLevel="0" collapsed="false">
      <c r="A1034" s="118"/>
      <c r="B1034" s="118"/>
      <c r="C1034" s="48" t="n">
        <f aca="false">IF(F1034=F1033,C1033,IF(F1034=(F1033+10),C1033,(C1033+10)))</f>
        <v>1850</v>
      </c>
      <c r="E1034" s="50" t="n">
        <f aca="false">IF(C1033=C1034,IF(AND(I1034&lt;&gt;"M",I1034&lt;&gt;"m-up"),E1033+10,E1033),10)</f>
        <v>10</v>
      </c>
      <c r="F1034" s="39" t="n">
        <f aca="false">O1034+(N1034*60)+(M1034*3600)</f>
        <v>53077</v>
      </c>
      <c r="G1034" s="39" t="str">
        <f aca="false">CONCATENATE(J1034,K1034,L1034)</f>
        <v>2017121</v>
      </c>
      <c r="H1034" s="39" t="n">
        <v>7</v>
      </c>
      <c r="I1034" s="39" t="s">
        <v>0</v>
      </c>
      <c r="J1034" s="39" t="n">
        <v>2017</v>
      </c>
      <c r="K1034" s="39" t="n">
        <v>12</v>
      </c>
      <c r="L1034" s="39" t="n">
        <v>1</v>
      </c>
      <c r="M1034" s="39" t="n">
        <v>14</v>
      </c>
      <c r="N1034" s="39" t="n">
        <v>44</v>
      </c>
      <c r="O1034" s="39" t="n">
        <v>37</v>
      </c>
      <c r="P1034" s="39" t="n">
        <v>11</v>
      </c>
      <c r="Q1034" s="39" t="n">
        <v>1</v>
      </c>
      <c r="R1034" s="39" t="s">
        <v>1</v>
      </c>
      <c r="S1034" s="39" t="s">
        <v>2</v>
      </c>
      <c r="WH1034" s="119"/>
      <c r="WI1034" s="119"/>
      <c r="WJ1034" s="119"/>
      <c r="WK1034" s="119"/>
      <c r="WL1034" s="119"/>
      <c r="WM1034" s="119"/>
      <c r="WN1034" s="119"/>
      <c r="WO1034" s="119"/>
      <c r="WP1034" s="119"/>
      <c r="WQ1034" s="119"/>
      <c r="WR1034" s="119"/>
      <c r="WS1034" s="119"/>
      <c r="WT1034" s="119"/>
      <c r="WU1034" s="119"/>
      <c r="WV1034" s="119"/>
      <c r="WW1034" s="119"/>
      <c r="WX1034" s="119"/>
      <c r="WY1034" s="119"/>
      <c r="WZ1034" s="119"/>
      <c r="XA1034" s="119"/>
      <c r="XB1034" s="119"/>
      <c r="XC1034" s="119"/>
      <c r="XD1034" s="119"/>
      <c r="XE1034" s="119"/>
      <c r="XF1034" s="119"/>
      <c r="XG1034" s="119"/>
      <c r="XH1034" s="119"/>
      <c r="XI1034" s="119"/>
      <c r="XJ1034" s="119"/>
      <c r="XK1034" s="119"/>
      <c r="XL1034" s="119"/>
      <c r="XM1034" s="119"/>
      <c r="XN1034" s="119"/>
      <c r="XO1034" s="119"/>
      <c r="XP1034" s="119"/>
      <c r="XQ1034" s="119"/>
      <c r="XR1034" s="119"/>
      <c r="XS1034" s="119"/>
      <c r="XT1034" s="119"/>
      <c r="XU1034" s="119"/>
      <c r="XV1034" s="119"/>
      <c r="XW1034" s="119"/>
      <c r="XX1034" s="119"/>
      <c r="XY1034" s="119"/>
      <c r="XZ1034" s="119"/>
      <c r="YA1034" s="119"/>
      <c r="YB1034" s="119"/>
      <c r="YC1034" s="119"/>
      <c r="YD1034" s="119"/>
      <c r="YE1034" s="119"/>
      <c r="YF1034" s="119"/>
      <c r="YG1034" s="119"/>
      <c r="YH1034" s="119"/>
      <c r="YI1034" s="119"/>
      <c r="YJ1034" s="119"/>
      <c r="YK1034" s="119"/>
      <c r="YL1034" s="119"/>
      <c r="YM1034" s="119"/>
      <c r="YN1034" s="119"/>
      <c r="YO1034" s="119"/>
      <c r="YP1034" s="119"/>
      <c r="YQ1034" s="119"/>
      <c r="YR1034" s="119"/>
      <c r="YS1034" s="119"/>
      <c r="YT1034" s="119"/>
      <c r="YU1034" s="119"/>
      <c r="YV1034" s="119"/>
      <c r="YW1034" s="119"/>
      <c r="YX1034" s="119"/>
      <c r="YY1034" s="119"/>
      <c r="YZ1034" s="119"/>
      <c r="ZA1034" s="119"/>
      <c r="ZB1034" s="119"/>
      <c r="ZC1034" s="119"/>
      <c r="ZD1034" s="119"/>
      <c r="ZE1034" s="119"/>
      <c r="ZF1034" s="119"/>
      <c r="ZG1034" s="119"/>
      <c r="ZH1034" s="119"/>
      <c r="ZI1034" s="119"/>
      <c r="ZJ1034" s="119"/>
      <c r="ZK1034" s="119"/>
      <c r="ZL1034" s="119"/>
      <c r="ZM1034" s="119"/>
      <c r="ZN1034" s="119"/>
      <c r="ZO1034" s="119"/>
      <c r="ZP1034" s="119"/>
      <c r="ZQ1034" s="119"/>
      <c r="ZR1034" s="119"/>
      <c r="ZS1034" s="119"/>
      <c r="ZT1034" s="119"/>
      <c r="ZU1034" s="119"/>
      <c r="ZV1034" s="119"/>
      <c r="ZW1034" s="119"/>
      <c r="ZX1034" s="119"/>
      <c r="ZY1034" s="119"/>
      <c r="ZZ1034" s="119"/>
      <c r="AAA1034" s="119"/>
      <c r="AAB1034" s="119"/>
      <c r="AAC1034" s="119"/>
      <c r="AAD1034" s="119"/>
      <c r="AAE1034" s="119"/>
      <c r="AAF1034" s="119"/>
      <c r="AAG1034" s="119"/>
      <c r="AAH1034" s="119"/>
      <c r="AAI1034" s="119"/>
      <c r="AAJ1034" s="119"/>
      <c r="AAK1034" s="119"/>
      <c r="AAL1034" s="119"/>
      <c r="AAM1034" s="119"/>
      <c r="AAN1034" s="119"/>
      <c r="AAO1034" s="119"/>
      <c r="AAP1034" s="119"/>
      <c r="AAQ1034" s="119"/>
      <c r="AAR1034" s="119"/>
      <c r="AAS1034" s="119"/>
      <c r="AAT1034" s="119"/>
      <c r="AAU1034" s="119"/>
      <c r="AAV1034" s="119"/>
      <c r="AAW1034" s="119"/>
      <c r="AAX1034" s="119"/>
      <c r="AAY1034" s="119"/>
      <c r="AAZ1034" s="119"/>
      <c r="ABA1034" s="119"/>
      <c r="ABB1034" s="119"/>
      <c r="ABC1034" s="119"/>
      <c r="ABD1034" s="119"/>
      <c r="ABE1034" s="119"/>
      <c r="ABF1034" s="119"/>
      <c r="ABG1034" s="119"/>
      <c r="ABH1034" s="119"/>
      <c r="ABI1034" s="119"/>
      <c r="ABJ1034" s="119"/>
      <c r="ABK1034" s="119"/>
      <c r="ABL1034" s="119"/>
      <c r="ABM1034" s="119"/>
      <c r="ABN1034" s="119"/>
      <c r="ABO1034" s="119"/>
      <c r="ABP1034" s="119"/>
      <c r="ABQ1034" s="119"/>
      <c r="ABR1034" s="119"/>
      <c r="ABS1034" s="119"/>
      <c r="ABT1034" s="119"/>
      <c r="ABU1034" s="119"/>
      <c r="ABV1034" s="119"/>
      <c r="ABW1034" s="119"/>
      <c r="ABX1034" s="119"/>
      <c r="ABY1034" s="119"/>
      <c r="ABZ1034" s="119"/>
      <c r="ACA1034" s="119"/>
      <c r="ACB1034" s="119"/>
      <c r="ACC1034" s="119"/>
      <c r="ACD1034" s="119"/>
      <c r="ACE1034" s="119"/>
      <c r="ACF1034" s="119"/>
      <c r="ACG1034" s="119"/>
      <c r="ACH1034" s="119"/>
      <c r="ACI1034" s="119"/>
      <c r="ACJ1034" s="119"/>
      <c r="ACK1034" s="119"/>
      <c r="ACL1034" s="119"/>
      <c r="ACM1034" s="119"/>
      <c r="ACN1034" s="119"/>
      <c r="ACO1034" s="119"/>
      <c r="ACP1034" s="119"/>
      <c r="ACQ1034" s="119"/>
      <c r="ACR1034" s="119"/>
      <c r="ACS1034" s="119"/>
      <c r="ACT1034" s="119"/>
      <c r="ACU1034" s="119"/>
      <c r="ACV1034" s="119"/>
      <c r="ACW1034" s="119"/>
      <c r="ACX1034" s="119"/>
      <c r="ACY1034" s="119"/>
      <c r="ACZ1034" s="119"/>
      <c r="ADA1034" s="119"/>
      <c r="ADB1034" s="119"/>
      <c r="ADC1034" s="119"/>
      <c r="ADD1034" s="119"/>
      <c r="ADE1034" s="119"/>
      <c r="ADF1034" s="119"/>
      <c r="ADG1034" s="119"/>
      <c r="ADH1034" s="119"/>
      <c r="ADI1034" s="119"/>
      <c r="ADJ1034" s="119"/>
      <c r="ADK1034" s="119"/>
      <c r="ADL1034" s="119"/>
      <c r="ADM1034" s="119"/>
      <c r="ADN1034" s="119"/>
      <c r="ADO1034" s="119"/>
      <c r="ADP1034" s="119"/>
      <c r="ADQ1034" s="119"/>
      <c r="ADR1034" s="119"/>
      <c r="ADS1034" s="119"/>
      <c r="ADT1034" s="119"/>
      <c r="ADU1034" s="119"/>
      <c r="ADV1034" s="119"/>
      <c r="ADW1034" s="119"/>
      <c r="ADX1034" s="119"/>
      <c r="ADY1034" s="119"/>
      <c r="ADZ1034" s="119"/>
      <c r="AEA1034" s="119"/>
      <c r="AEB1034" s="119"/>
      <c r="AEC1034" s="119"/>
      <c r="AED1034" s="119"/>
      <c r="AEE1034" s="119"/>
      <c r="AEF1034" s="119"/>
      <c r="AEG1034" s="119"/>
      <c r="AEH1034" s="119"/>
      <c r="AEI1034" s="119"/>
      <c r="AEJ1034" s="119"/>
      <c r="AEK1034" s="119"/>
      <c r="AEL1034" s="119"/>
      <c r="AEM1034" s="119"/>
      <c r="AEN1034" s="119"/>
      <c r="AEO1034" s="119"/>
      <c r="AEP1034" s="119"/>
      <c r="AEQ1034" s="119"/>
      <c r="AER1034" s="119"/>
      <c r="AES1034" s="119"/>
      <c r="AET1034" s="119"/>
      <c r="AEU1034" s="119"/>
      <c r="AEV1034" s="119"/>
      <c r="AEW1034" s="119"/>
      <c r="AEX1034" s="119"/>
      <c r="AEY1034" s="119"/>
      <c r="AEZ1034" s="119"/>
      <c r="AFA1034" s="119"/>
      <c r="AFB1034" s="119"/>
      <c r="AFC1034" s="119"/>
      <c r="AFD1034" s="119"/>
      <c r="AFE1034" s="119"/>
      <c r="AFF1034" s="119"/>
      <c r="AFG1034" s="119"/>
      <c r="AFH1034" s="119"/>
      <c r="AFI1034" s="119"/>
      <c r="AFJ1034" s="119"/>
      <c r="AFK1034" s="119"/>
      <c r="AFL1034" s="119"/>
      <c r="AFM1034" s="119"/>
      <c r="AFN1034" s="119"/>
      <c r="AFO1034" s="119"/>
      <c r="AFP1034" s="119"/>
      <c r="AFQ1034" s="119"/>
      <c r="AFR1034" s="119"/>
      <c r="AFS1034" s="119"/>
      <c r="AFT1034" s="119"/>
      <c r="AFU1034" s="119"/>
      <c r="AFV1034" s="119"/>
      <c r="AFW1034" s="119"/>
      <c r="AFX1034" s="119"/>
      <c r="AFY1034" s="119"/>
      <c r="AFZ1034" s="119"/>
      <c r="AGA1034" s="119"/>
      <c r="AGB1034" s="119"/>
      <c r="AGC1034" s="119"/>
      <c r="AGD1034" s="119"/>
      <c r="AGE1034" s="119"/>
      <c r="AGF1034" s="119"/>
      <c r="AGG1034" s="119"/>
      <c r="AGH1034" s="119"/>
      <c r="AGI1034" s="119"/>
      <c r="AGJ1034" s="119"/>
      <c r="AGK1034" s="119"/>
      <c r="AGL1034" s="119"/>
      <c r="AGM1034" s="119"/>
      <c r="AGN1034" s="119"/>
      <c r="AGO1034" s="119"/>
      <c r="AGP1034" s="119"/>
      <c r="AGQ1034" s="119"/>
      <c r="AGR1034" s="119"/>
      <c r="AGS1034" s="119"/>
      <c r="AGT1034" s="119"/>
      <c r="AGU1034" s="119"/>
      <c r="AGV1034" s="119"/>
      <c r="AGW1034" s="119"/>
      <c r="AGX1034" s="119"/>
      <c r="AGY1034" s="119"/>
      <c r="AGZ1034" s="119"/>
      <c r="AHA1034" s="119"/>
      <c r="AHB1034" s="119"/>
      <c r="AHC1034" s="119"/>
      <c r="AHD1034" s="119"/>
      <c r="AHE1034" s="119"/>
      <c r="AHF1034" s="119"/>
      <c r="AHG1034" s="119"/>
      <c r="AHH1034" s="119"/>
      <c r="AHI1034" s="119"/>
      <c r="AHJ1034" s="119"/>
      <c r="AHK1034" s="119"/>
      <c r="AHL1034" s="119"/>
      <c r="AHM1034" s="119"/>
      <c r="AHN1034" s="119"/>
      <c r="AHO1034" s="119"/>
      <c r="AHP1034" s="119"/>
      <c r="AHQ1034" s="119"/>
      <c r="AHR1034" s="119"/>
      <c r="AHS1034" s="119"/>
      <c r="AHT1034" s="119"/>
      <c r="AHU1034" s="119"/>
      <c r="AHV1034" s="119"/>
      <c r="AHW1034" s="119"/>
      <c r="AHX1034" s="119"/>
      <c r="AHY1034" s="119"/>
      <c r="AHZ1034" s="119"/>
      <c r="AIA1034" s="119"/>
      <c r="AIB1034" s="119"/>
      <c r="AIC1034" s="119"/>
      <c r="AID1034" s="119"/>
      <c r="AIE1034" s="119"/>
      <c r="AIF1034" s="119"/>
      <c r="AIG1034" s="119"/>
      <c r="AIH1034" s="119"/>
      <c r="AII1034" s="119"/>
      <c r="AIJ1034" s="119"/>
      <c r="AIK1034" s="119"/>
      <c r="AIL1034" s="119"/>
      <c r="AIM1034" s="119"/>
      <c r="AIN1034" s="119"/>
      <c r="AIO1034" s="119"/>
      <c r="AIP1034" s="119"/>
      <c r="AIQ1034" s="119"/>
      <c r="AIR1034" s="119"/>
      <c r="AIS1034" s="119"/>
      <c r="AIT1034" s="119"/>
      <c r="AIU1034" s="119"/>
      <c r="AIV1034" s="119"/>
      <c r="AIW1034" s="119"/>
      <c r="AIX1034" s="119"/>
      <c r="AIY1034" s="119"/>
      <c r="AIZ1034" s="119"/>
      <c r="AJA1034" s="119"/>
      <c r="AJB1034" s="119"/>
      <c r="AJC1034" s="119"/>
      <c r="AJD1034" s="119"/>
      <c r="AJE1034" s="119"/>
      <c r="AJF1034" s="119"/>
      <c r="AJG1034" s="119"/>
      <c r="AJH1034" s="119"/>
      <c r="AJI1034" s="119"/>
      <c r="AJJ1034" s="119"/>
      <c r="AJK1034" s="119"/>
      <c r="AJL1034" s="119"/>
      <c r="AJM1034" s="119"/>
      <c r="AJN1034" s="119"/>
      <c r="AJO1034" s="119"/>
      <c r="AJP1034" s="119"/>
      <c r="AJQ1034" s="119"/>
      <c r="AJR1034" s="119"/>
      <c r="AJS1034" s="119"/>
      <c r="AJT1034" s="119"/>
      <c r="AJU1034" s="119"/>
      <c r="AJV1034" s="119"/>
      <c r="AJW1034" s="119"/>
      <c r="AJX1034" s="119"/>
      <c r="AJY1034" s="119"/>
      <c r="AJZ1034" s="119"/>
      <c r="AKA1034" s="119"/>
      <c r="AKB1034" s="119"/>
      <c r="AKC1034" s="119"/>
      <c r="AKD1034" s="119"/>
      <c r="AKE1034" s="119"/>
      <c r="AKF1034" s="119"/>
      <c r="AKG1034" s="119"/>
      <c r="AKH1034" s="119"/>
      <c r="AKI1034" s="119"/>
      <c r="AKJ1034" s="119"/>
      <c r="AKK1034" s="119"/>
      <c r="AKL1034" s="119"/>
      <c r="AKM1034" s="119"/>
      <c r="AKN1034" s="119"/>
      <c r="AKO1034" s="119"/>
      <c r="AKP1034" s="119"/>
      <c r="AKQ1034" s="119"/>
      <c r="AKR1034" s="119"/>
      <c r="AKS1034" s="119"/>
      <c r="AKT1034" s="119"/>
      <c r="AKU1034" s="119"/>
      <c r="AKV1034" s="119"/>
      <c r="AKW1034" s="119"/>
      <c r="AKX1034" s="119"/>
      <c r="AKY1034" s="119"/>
      <c r="AKZ1034" s="119"/>
      <c r="ALA1034" s="119"/>
      <c r="ALB1034" s="119"/>
      <c r="ALC1034" s="119"/>
      <c r="ALD1034" s="119"/>
      <c r="ALE1034" s="119"/>
      <c r="ALF1034" s="119"/>
      <c r="ALG1034" s="119"/>
      <c r="ALH1034" s="119"/>
      <c r="ALI1034" s="119"/>
      <c r="ALJ1034" s="119"/>
      <c r="ALK1034" s="119"/>
      <c r="ALL1034" s="119"/>
      <c r="ALM1034" s="119"/>
      <c r="ALN1034" s="119"/>
      <c r="ALO1034" s="119"/>
      <c r="ALP1034" s="119"/>
      <c r="ALQ1034" s="119"/>
      <c r="ALR1034" s="119"/>
      <c r="ALS1034" s="119"/>
      <c r="ALT1034" s="119"/>
      <c r="ALU1034" s="119"/>
      <c r="ALV1034" s="119"/>
      <c r="ALW1034" s="119"/>
      <c r="ALX1034" s="119"/>
      <c r="ALY1034" s="119"/>
      <c r="ALZ1034" s="119"/>
      <c r="AMA1034" s="119"/>
      <c r="AMB1034" s="119"/>
      <c r="AMC1034" s="119"/>
      <c r="AMD1034" s="119"/>
      <c r="AME1034" s="119"/>
      <c r="AMF1034" s="119"/>
      <c r="AMG1034" s="119"/>
    </row>
    <row r="1035" customFormat="false" ht="15" hidden="false" customHeight="false" outlineLevel="0" collapsed="false">
      <c r="A1035" s="68"/>
      <c r="B1035" s="68"/>
      <c r="C1035" s="48" t="n">
        <f aca="false">IF(F1035=F1034,C1034,IF(F1035=(F1034+10),C1034,(C1034+10)))</f>
        <v>1860</v>
      </c>
      <c r="D1035" s="69" t="s">
        <v>391</v>
      </c>
      <c r="E1035" s="50" t="n">
        <f aca="false">IF(C1034=C1035,IF(AND(I1035&lt;&gt;"M",I1035&lt;&gt;"m-up"),E1034+10,E1034),10)</f>
        <v>10</v>
      </c>
      <c r="F1035" s="70" t="n">
        <f aca="false">O1035+(N1035*60)+(M1035*3600)</f>
        <v>53150</v>
      </c>
      <c r="G1035" s="70" t="str">
        <f aca="false">CONCATENATE(J1035,K1035,L1035)</f>
        <v>2017121</v>
      </c>
      <c r="H1035" s="70" t="n">
        <v>10</v>
      </c>
      <c r="I1035" s="70" t="s">
        <v>0</v>
      </c>
      <c r="J1035" s="70" t="n">
        <v>2017</v>
      </c>
      <c r="K1035" s="70" t="n">
        <v>12</v>
      </c>
      <c r="L1035" s="70" t="n">
        <v>1</v>
      </c>
      <c r="M1035" s="70" t="n">
        <v>14</v>
      </c>
      <c r="N1035" s="70" t="n">
        <v>45</v>
      </c>
      <c r="O1035" s="70" t="n">
        <v>50</v>
      </c>
      <c r="P1035" s="70" t="n">
        <v>361</v>
      </c>
      <c r="Q1035" s="70" t="n">
        <v>1</v>
      </c>
      <c r="R1035" s="70" t="s">
        <v>1</v>
      </c>
      <c r="S1035" s="70" t="s">
        <v>2</v>
      </c>
      <c r="T1035" s="70"/>
      <c r="U1035" s="98" t="s">
        <v>306</v>
      </c>
      <c r="V1035" s="40" t="s">
        <v>392</v>
      </c>
      <c r="W1035" s="40" t="s">
        <v>393</v>
      </c>
      <c r="X1035" s="40" t="s">
        <v>394</v>
      </c>
      <c r="Y1035" s="40" t="n">
        <v>-34</v>
      </c>
      <c r="WH1035" s="71"/>
      <c r="WI1035" s="71"/>
      <c r="WJ1035" s="71"/>
      <c r="WK1035" s="71"/>
      <c r="WL1035" s="71"/>
      <c r="WM1035" s="71"/>
      <c r="WN1035" s="71"/>
      <c r="WO1035" s="71"/>
      <c r="WP1035" s="71"/>
      <c r="WQ1035" s="71"/>
      <c r="WR1035" s="71"/>
      <c r="WS1035" s="71"/>
      <c r="WT1035" s="71"/>
      <c r="WU1035" s="71"/>
      <c r="WV1035" s="71"/>
      <c r="WW1035" s="71"/>
      <c r="WX1035" s="71"/>
      <c r="WY1035" s="71"/>
      <c r="WZ1035" s="71"/>
      <c r="XA1035" s="71"/>
      <c r="XB1035" s="71"/>
      <c r="XC1035" s="71"/>
      <c r="XD1035" s="71"/>
      <c r="XE1035" s="71"/>
      <c r="XF1035" s="71"/>
      <c r="XG1035" s="71"/>
      <c r="XH1035" s="71"/>
      <c r="XI1035" s="71"/>
      <c r="XJ1035" s="71"/>
      <c r="XK1035" s="71"/>
      <c r="XL1035" s="71"/>
      <c r="XM1035" s="71"/>
      <c r="XN1035" s="71"/>
      <c r="XO1035" s="71"/>
      <c r="XP1035" s="71"/>
      <c r="XQ1035" s="71"/>
      <c r="XR1035" s="71"/>
      <c r="XS1035" s="71"/>
      <c r="XT1035" s="71"/>
      <c r="XU1035" s="71"/>
      <c r="XV1035" s="71"/>
      <c r="XW1035" s="71"/>
      <c r="XX1035" s="71"/>
      <c r="XY1035" s="71"/>
      <c r="XZ1035" s="71"/>
      <c r="YA1035" s="71"/>
      <c r="YB1035" s="71"/>
      <c r="YC1035" s="71"/>
      <c r="YD1035" s="71"/>
      <c r="YE1035" s="71"/>
      <c r="YF1035" s="71"/>
      <c r="YG1035" s="71"/>
      <c r="YH1035" s="71"/>
      <c r="YI1035" s="71"/>
      <c r="YJ1035" s="71"/>
      <c r="YK1035" s="71"/>
      <c r="YL1035" s="71"/>
      <c r="YM1035" s="71"/>
      <c r="YN1035" s="71"/>
      <c r="YO1035" s="71"/>
      <c r="YP1035" s="71"/>
      <c r="YQ1035" s="71"/>
      <c r="YR1035" s="71"/>
      <c r="YS1035" s="71"/>
      <c r="YT1035" s="71"/>
      <c r="YU1035" s="71"/>
      <c r="YV1035" s="71"/>
      <c r="YW1035" s="71"/>
      <c r="YX1035" s="71"/>
      <c r="YY1035" s="71"/>
      <c r="YZ1035" s="71"/>
      <c r="ZA1035" s="71"/>
      <c r="ZB1035" s="71"/>
      <c r="ZC1035" s="71"/>
      <c r="ZD1035" s="71"/>
      <c r="ZE1035" s="71"/>
      <c r="ZF1035" s="71"/>
      <c r="ZG1035" s="71"/>
      <c r="ZH1035" s="71"/>
      <c r="ZI1035" s="71"/>
      <c r="ZJ1035" s="71"/>
      <c r="ZK1035" s="71"/>
      <c r="ZL1035" s="71"/>
      <c r="ZM1035" s="71"/>
      <c r="ZN1035" s="71"/>
      <c r="ZO1035" s="71"/>
      <c r="ZP1035" s="71"/>
      <c r="ZQ1035" s="71"/>
      <c r="ZR1035" s="71"/>
      <c r="ZS1035" s="71"/>
      <c r="ZT1035" s="71"/>
      <c r="ZU1035" s="71"/>
      <c r="ZV1035" s="71"/>
      <c r="ZW1035" s="71"/>
      <c r="ZX1035" s="71"/>
      <c r="ZY1035" s="71"/>
      <c r="ZZ1035" s="71"/>
      <c r="AAA1035" s="71"/>
      <c r="AAB1035" s="71"/>
      <c r="AAC1035" s="71"/>
      <c r="AAD1035" s="71"/>
      <c r="AAE1035" s="71"/>
      <c r="AAF1035" s="71"/>
      <c r="AAG1035" s="71"/>
      <c r="AAH1035" s="71"/>
      <c r="AAI1035" s="71"/>
      <c r="AAJ1035" s="71"/>
      <c r="AAK1035" s="71"/>
      <c r="AAL1035" s="71"/>
      <c r="AAM1035" s="71"/>
      <c r="AAN1035" s="71"/>
      <c r="AAO1035" s="71"/>
      <c r="AAP1035" s="71"/>
      <c r="AAQ1035" s="71"/>
      <c r="AAR1035" s="71"/>
      <c r="AAS1035" s="71"/>
      <c r="AAT1035" s="71"/>
      <c r="AAU1035" s="71"/>
      <c r="AAV1035" s="71"/>
      <c r="AAW1035" s="71"/>
      <c r="AAX1035" s="71"/>
      <c r="AAY1035" s="71"/>
      <c r="AAZ1035" s="71"/>
      <c r="ABA1035" s="71"/>
      <c r="ABB1035" s="71"/>
      <c r="ABC1035" s="71"/>
      <c r="ABD1035" s="71"/>
      <c r="ABE1035" s="71"/>
      <c r="ABF1035" s="71"/>
      <c r="ABG1035" s="71"/>
      <c r="ABH1035" s="71"/>
      <c r="ABI1035" s="71"/>
      <c r="ABJ1035" s="71"/>
      <c r="ABK1035" s="71"/>
      <c r="ABL1035" s="71"/>
      <c r="ABM1035" s="71"/>
      <c r="ABN1035" s="71"/>
      <c r="ABO1035" s="71"/>
      <c r="ABP1035" s="71"/>
      <c r="ABQ1035" s="71"/>
      <c r="ABR1035" s="71"/>
      <c r="ABS1035" s="71"/>
      <c r="ABT1035" s="71"/>
      <c r="ABU1035" s="71"/>
      <c r="ABV1035" s="71"/>
      <c r="ABW1035" s="71"/>
      <c r="ABX1035" s="71"/>
      <c r="ABY1035" s="71"/>
      <c r="ABZ1035" s="71"/>
      <c r="ACA1035" s="71"/>
      <c r="ACB1035" s="71"/>
      <c r="ACC1035" s="71"/>
      <c r="ACD1035" s="71"/>
      <c r="ACE1035" s="71"/>
      <c r="ACF1035" s="71"/>
      <c r="ACG1035" s="71"/>
      <c r="ACH1035" s="71"/>
      <c r="ACI1035" s="71"/>
      <c r="ACJ1035" s="71"/>
      <c r="ACK1035" s="71"/>
      <c r="ACL1035" s="71"/>
      <c r="ACM1035" s="71"/>
      <c r="ACN1035" s="71"/>
      <c r="ACO1035" s="71"/>
      <c r="ACP1035" s="71"/>
      <c r="ACQ1035" s="71"/>
      <c r="ACR1035" s="71"/>
      <c r="ACS1035" s="71"/>
      <c r="ACT1035" s="71"/>
      <c r="ACU1035" s="71"/>
      <c r="ACV1035" s="71"/>
      <c r="ACW1035" s="71"/>
      <c r="ACX1035" s="71"/>
      <c r="ACY1035" s="71"/>
      <c r="ACZ1035" s="71"/>
      <c r="ADA1035" s="71"/>
      <c r="ADB1035" s="71"/>
      <c r="ADC1035" s="71"/>
      <c r="ADD1035" s="71"/>
      <c r="ADE1035" s="71"/>
      <c r="ADF1035" s="71"/>
      <c r="ADG1035" s="71"/>
      <c r="ADH1035" s="71"/>
      <c r="ADI1035" s="71"/>
      <c r="ADJ1035" s="71"/>
      <c r="ADK1035" s="71"/>
      <c r="ADL1035" s="71"/>
      <c r="ADM1035" s="71"/>
      <c r="ADN1035" s="71"/>
      <c r="ADO1035" s="71"/>
      <c r="ADP1035" s="71"/>
      <c r="ADQ1035" s="71"/>
      <c r="ADR1035" s="71"/>
      <c r="ADS1035" s="71"/>
      <c r="ADT1035" s="71"/>
      <c r="ADU1035" s="71"/>
      <c r="ADV1035" s="71"/>
      <c r="ADW1035" s="71"/>
      <c r="ADX1035" s="71"/>
      <c r="ADY1035" s="71"/>
      <c r="ADZ1035" s="71"/>
      <c r="AEA1035" s="71"/>
      <c r="AEB1035" s="71"/>
      <c r="AEC1035" s="71"/>
      <c r="AED1035" s="71"/>
      <c r="AEE1035" s="71"/>
      <c r="AEF1035" s="71"/>
      <c r="AEG1035" s="71"/>
      <c r="AEH1035" s="71"/>
      <c r="AEI1035" s="71"/>
      <c r="AEJ1035" s="71"/>
      <c r="AEK1035" s="71"/>
      <c r="AEL1035" s="71"/>
      <c r="AEM1035" s="71"/>
      <c r="AEN1035" s="71"/>
      <c r="AEO1035" s="71"/>
      <c r="AEP1035" s="71"/>
      <c r="AEQ1035" s="71"/>
      <c r="AER1035" s="71"/>
      <c r="AES1035" s="71"/>
      <c r="AET1035" s="71"/>
      <c r="AEU1035" s="71"/>
      <c r="AEV1035" s="71"/>
      <c r="AEW1035" s="71"/>
      <c r="AEX1035" s="71"/>
      <c r="AEY1035" s="71"/>
      <c r="AEZ1035" s="71"/>
      <c r="AFA1035" s="71"/>
      <c r="AFB1035" s="71"/>
      <c r="AFC1035" s="71"/>
      <c r="AFD1035" s="71"/>
      <c r="AFE1035" s="71"/>
      <c r="AFF1035" s="71"/>
      <c r="AFG1035" s="71"/>
      <c r="AFH1035" s="71"/>
      <c r="AFI1035" s="71"/>
      <c r="AFJ1035" s="71"/>
      <c r="AFK1035" s="71"/>
      <c r="AFL1035" s="71"/>
      <c r="AFM1035" s="71"/>
      <c r="AFN1035" s="71"/>
      <c r="AFO1035" s="71"/>
      <c r="AFP1035" s="71"/>
      <c r="AFQ1035" s="71"/>
      <c r="AFR1035" s="71"/>
      <c r="AFS1035" s="71"/>
      <c r="AFT1035" s="71"/>
      <c r="AFU1035" s="71"/>
      <c r="AFV1035" s="71"/>
      <c r="AFW1035" s="71"/>
      <c r="AFX1035" s="71"/>
      <c r="AFY1035" s="71"/>
      <c r="AFZ1035" s="71"/>
      <c r="AGA1035" s="71"/>
      <c r="AGB1035" s="71"/>
      <c r="AGC1035" s="71"/>
      <c r="AGD1035" s="71"/>
      <c r="AGE1035" s="71"/>
      <c r="AGF1035" s="71"/>
      <c r="AGG1035" s="71"/>
      <c r="AGH1035" s="71"/>
      <c r="AGI1035" s="71"/>
      <c r="AGJ1035" s="71"/>
      <c r="AGK1035" s="71"/>
      <c r="AGL1035" s="71"/>
      <c r="AGM1035" s="71"/>
      <c r="AGN1035" s="71"/>
      <c r="AGO1035" s="71"/>
      <c r="AGP1035" s="71"/>
      <c r="AGQ1035" s="71"/>
      <c r="AGR1035" s="71"/>
      <c r="AGS1035" s="71"/>
      <c r="AGT1035" s="71"/>
      <c r="AGU1035" s="71"/>
      <c r="AGV1035" s="71"/>
      <c r="AGW1035" s="71"/>
      <c r="AGX1035" s="71"/>
      <c r="AGY1035" s="71"/>
      <c r="AGZ1035" s="71"/>
      <c r="AHA1035" s="71"/>
      <c r="AHB1035" s="71"/>
      <c r="AHC1035" s="71"/>
      <c r="AHD1035" s="71"/>
      <c r="AHE1035" s="71"/>
      <c r="AHF1035" s="71"/>
      <c r="AHG1035" s="71"/>
      <c r="AHH1035" s="71"/>
      <c r="AHI1035" s="71"/>
      <c r="AHJ1035" s="71"/>
      <c r="AHK1035" s="71"/>
      <c r="AHL1035" s="71"/>
      <c r="AHM1035" s="71"/>
      <c r="AHN1035" s="71"/>
      <c r="AHO1035" s="71"/>
      <c r="AHP1035" s="71"/>
      <c r="AHQ1035" s="71"/>
      <c r="AHR1035" s="71"/>
      <c r="AHS1035" s="71"/>
      <c r="AHT1035" s="71"/>
      <c r="AHU1035" s="71"/>
      <c r="AHV1035" s="71"/>
      <c r="AHW1035" s="71"/>
      <c r="AHX1035" s="71"/>
      <c r="AHY1035" s="71"/>
      <c r="AHZ1035" s="71"/>
      <c r="AIA1035" s="71"/>
      <c r="AIB1035" s="71"/>
      <c r="AIC1035" s="71"/>
      <c r="AID1035" s="71"/>
      <c r="AIE1035" s="71"/>
      <c r="AIF1035" s="71"/>
      <c r="AIG1035" s="71"/>
      <c r="AIH1035" s="71"/>
      <c r="AII1035" s="71"/>
      <c r="AIJ1035" s="71"/>
      <c r="AIK1035" s="71"/>
      <c r="AIL1035" s="71"/>
      <c r="AIM1035" s="71"/>
      <c r="AIN1035" s="71"/>
      <c r="AIO1035" s="71"/>
      <c r="AIP1035" s="71"/>
      <c r="AIQ1035" s="71"/>
      <c r="AIR1035" s="71"/>
      <c r="AIS1035" s="71"/>
      <c r="AIT1035" s="71"/>
      <c r="AIU1035" s="71"/>
      <c r="AIV1035" s="71"/>
      <c r="AIW1035" s="71"/>
      <c r="AIX1035" s="71"/>
      <c r="AIY1035" s="71"/>
      <c r="AIZ1035" s="71"/>
      <c r="AJA1035" s="71"/>
      <c r="AJB1035" s="71"/>
      <c r="AJC1035" s="71"/>
      <c r="AJD1035" s="71"/>
      <c r="AJE1035" s="71"/>
      <c r="AJF1035" s="71"/>
      <c r="AJG1035" s="71"/>
      <c r="AJH1035" s="71"/>
      <c r="AJI1035" s="71"/>
      <c r="AJJ1035" s="71"/>
      <c r="AJK1035" s="71"/>
      <c r="AJL1035" s="71"/>
      <c r="AJM1035" s="71"/>
      <c r="AJN1035" s="71"/>
      <c r="AJO1035" s="71"/>
      <c r="AJP1035" s="71"/>
      <c r="AJQ1035" s="71"/>
      <c r="AJR1035" s="71"/>
      <c r="AJS1035" s="71"/>
      <c r="AJT1035" s="71"/>
      <c r="AJU1035" s="71"/>
      <c r="AJV1035" s="71"/>
      <c r="AJW1035" s="71"/>
      <c r="AJX1035" s="71"/>
      <c r="AJY1035" s="71"/>
      <c r="AJZ1035" s="71"/>
      <c r="AKA1035" s="71"/>
      <c r="AKB1035" s="71"/>
      <c r="AKC1035" s="71"/>
      <c r="AKD1035" s="71"/>
      <c r="AKE1035" s="71"/>
      <c r="AKF1035" s="71"/>
      <c r="AKG1035" s="71"/>
      <c r="AKH1035" s="71"/>
      <c r="AKI1035" s="71"/>
      <c r="AKJ1035" s="71"/>
      <c r="AKK1035" s="71"/>
      <c r="AKL1035" s="71"/>
      <c r="AKM1035" s="71"/>
      <c r="AKN1035" s="71"/>
      <c r="AKO1035" s="71"/>
      <c r="AKP1035" s="71"/>
      <c r="AKQ1035" s="71"/>
      <c r="AKR1035" s="71"/>
      <c r="AKS1035" s="71"/>
      <c r="AKT1035" s="71"/>
      <c r="AKU1035" s="71"/>
      <c r="AKV1035" s="71"/>
      <c r="AKW1035" s="71"/>
      <c r="AKX1035" s="71"/>
      <c r="AKY1035" s="71"/>
      <c r="AKZ1035" s="71"/>
      <c r="ALA1035" s="71"/>
      <c r="ALB1035" s="71"/>
      <c r="ALC1035" s="71"/>
      <c r="ALD1035" s="71"/>
      <c r="ALE1035" s="71"/>
      <c r="ALF1035" s="71"/>
      <c r="ALG1035" s="71"/>
      <c r="ALH1035" s="71"/>
      <c r="ALI1035" s="71"/>
      <c r="ALJ1035" s="71"/>
      <c r="ALK1035" s="71"/>
      <c r="ALL1035" s="71"/>
      <c r="ALM1035" s="71"/>
      <c r="ALN1035" s="71"/>
      <c r="ALO1035" s="71"/>
      <c r="ALP1035" s="71"/>
      <c r="ALQ1035" s="71"/>
      <c r="ALR1035" s="71"/>
      <c r="ALS1035" s="71"/>
      <c r="ALT1035" s="71"/>
      <c r="ALU1035" s="71"/>
      <c r="ALV1035" s="71"/>
      <c r="ALW1035" s="71"/>
      <c r="ALX1035" s="71"/>
      <c r="ALY1035" s="71"/>
      <c r="ALZ1035" s="71"/>
      <c r="AMA1035" s="71"/>
      <c r="AMB1035" s="71"/>
      <c r="AMC1035" s="71"/>
      <c r="AMD1035" s="71"/>
      <c r="AME1035" s="71"/>
      <c r="AMF1035" s="71"/>
      <c r="AMG1035" s="71"/>
    </row>
    <row r="1036" customFormat="false" ht="15" hidden="false" customHeight="false" outlineLevel="0" collapsed="false">
      <c r="C1036" s="48" t="n">
        <f aca="false">IF(F1036=F1035,C1035,IF(F1036=(F1035+10),C1035,(C1035+10)))</f>
        <v>1860</v>
      </c>
      <c r="D1036" s="38" t="s">
        <v>391</v>
      </c>
      <c r="E1036" s="50" t="n">
        <f aca="false">IF(C1035=C1036,IF(AND(I1036&lt;&gt;"M",I1036&lt;&gt;"m-up"),E1035+10,E1035),10)</f>
        <v>20</v>
      </c>
      <c r="F1036" s="39" t="n">
        <f aca="false">O1036+(N1036*60)+(M1036*3600)</f>
        <v>53150</v>
      </c>
      <c r="G1036" s="39" t="str">
        <f aca="false">CONCATENATE(J1036,K1036,L1036)</f>
        <v>2017121</v>
      </c>
      <c r="H1036" s="39" t="n">
        <v>4</v>
      </c>
      <c r="I1036" s="39" t="s">
        <v>0</v>
      </c>
      <c r="J1036" s="39" t="n">
        <v>2017</v>
      </c>
      <c r="K1036" s="39" t="n">
        <v>12</v>
      </c>
      <c r="L1036" s="39" t="n">
        <v>1</v>
      </c>
      <c r="M1036" s="39" t="n">
        <v>14</v>
      </c>
      <c r="N1036" s="39" t="n">
        <v>45</v>
      </c>
      <c r="O1036" s="39" t="n">
        <v>50</v>
      </c>
      <c r="P1036" s="39" t="n">
        <v>387</v>
      </c>
      <c r="Q1036" s="39" t="n">
        <v>1</v>
      </c>
      <c r="R1036" s="39" t="s">
        <v>1</v>
      </c>
      <c r="S1036" s="39" t="s">
        <v>2</v>
      </c>
    </row>
    <row r="1037" customFormat="false" ht="15" hidden="false" customHeight="false" outlineLevel="0" collapsed="false">
      <c r="C1037" s="48" t="n">
        <f aca="false">IF(F1037=F1036,C1036,IF(F1037=(F1036+10),C1036,(C1036+10)))</f>
        <v>1860</v>
      </c>
      <c r="D1037" s="38" t="s">
        <v>391</v>
      </c>
      <c r="E1037" s="50" t="n">
        <f aca="false">IF(C1036=C1037,IF(AND(I1037&lt;&gt;"M",I1037&lt;&gt;"m-up"),E1036+10,E1036),10)</f>
        <v>30</v>
      </c>
      <c r="F1037" s="39" t="n">
        <f aca="false">O1037+(N1037*60)+(M1037*3600)</f>
        <v>53150</v>
      </c>
      <c r="G1037" s="39" t="str">
        <f aca="false">CONCATENATE(J1037,K1037,L1037)</f>
        <v>2017121</v>
      </c>
      <c r="H1037" s="39" t="n">
        <f aca="false">419-416</f>
        <v>3</v>
      </c>
      <c r="I1037" s="39" t="s">
        <v>0</v>
      </c>
      <c r="J1037" s="39" t="n">
        <v>2017</v>
      </c>
      <c r="K1037" s="39" t="n">
        <v>12</v>
      </c>
      <c r="L1037" s="39" t="n">
        <v>1</v>
      </c>
      <c r="M1037" s="39" t="n">
        <v>14</v>
      </c>
      <c r="N1037" s="39" t="n">
        <v>45</v>
      </c>
      <c r="O1037" s="39" t="n">
        <v>50</v>
      </c>
      <c r="P1037" s="39" t="n">
        <v>416</v>
      </c>
      <c r="Q1037" s="39" t="n">
        <v>1</v>
      </c>
      <c r="R1037" s="39" t="s">
        <v>1</v>
      </c>
      <c r="S1037" s="39" t="s">
        <v>2</v>
      </c>
    </row>
    <row r="1038" customFormat="false" ht="15" hidden="false" customHeight="false" outlineLevel="0" collapsed="false">
      <c r="C1038" s="48" t="n">
        <f aca="false">IF(F1038=F1037,C1037,IF(F1038=(F1037+10),C1037,(C1037+10)))</f>
        <v>1860</v>
      </c>
      <c r="D1038" s="38" t="s">
        <v>391</v>
      </c>
      <c r="E1038" s="50" t="n">
        <f aca="false">IF(C1037=C1038,IF(AND(I1038&lt;&gt;"M",I1038&lt;&gt;"m-up"),E1037+10,E1037),10)</f>
        <v>40</v>
      </c>
      <c r="F1038" s="39" t="n">
        <f aca="false">O1038+(N1038*60)+(M1038*3600)</f>
        <v>53150</v>
      </c>
      <c r="G1038" s="39" t="str">
        <f aca="false">CONCATENATE(J1038,K1038,L1038)</f>
        <v>2017121</v>
      </c>
      <c r="H1038" s="39" t="n">
        <f aca="false">448-445</f>
        <v>3</v>
      </c>
      <c r="I1038" s="39" t="s">
        <v>0</v>
      </c>
      <c r="J1038" s="39" t="n">
        <v>2017</v>
      </c>
      <c r="K1038" s="39" t="n">
        <v>12</v>
      </c>
      <c r="L1038" s="39" t="n">
        <v>1</v>
      </c>
      <c r="M1038" s="39" t="n">
        <v>14</v>
      </c>
      <c r="N1038" s="39" t="n">
        <v>45</v>
      </c>
      <c r="O1038" s="39" t="n">
        <v>50</v>
      </c>
      <c r="P1038" s="39" t="n">
        <v>445</v>
      </c>
      <c r="Q1038" s="39" t="n">
        <v>1</v>
      </c>
      <c r="R1038" s="39" t="s">
        <v>1</v>
      </c>
      <c r="S1038" s="39" t="s">
        <v>2</v>
      </c>
    </row>
    <row r="1039" customFormat="false" ht="15" hidden="false" customHeight="false" outlineLevel="0" collapsed="false">
      <c r="C1039" s="48" t="n">
        <f aca="false">IF(F1039=F1038,C1038,IF(F1039=(F1038+10),C1038,(C1038+10)))</f>
        <v>1860</v>
      </c>
      <c r="D1039" s="38" t="s">
        <v>391</v>
      </c>
      <c r="E1039" s="50" t="n">
        <f aca="false">IF(C1038=C1039,IF(AND(I1039&lt;&gt;"M",I1039&lt;&gt;"m-up"),E1038+10,E1038),10)</f>
        <v>50</v>
      </c>
      <c r="F1039" s="39" t="n">
        <f aca="false">O1039+(N1039*60)+(M1039*3600)</f>
        <v>53150</v>
      </c>
      <c r="G1039" s="39" t="str">
        <f aca="false">CONCATENATE(J1039,K1039,L1039)</f>
        <v>2017121</v>
      </c>
      <c r="H1039" s="39" t="n">
        <v>4</v>
      </c>
      <c r="I1039" s="39" t="s">
        <v>0</v>
      </c>
      <c r="J1039" s="39" t="n">
        <v>2017</v>
      </c>
      <c r="K1039" s="39" t="n">
        <v>12</v>
      </c>
      <c r="L1039" s="39" t="n">
        <v>1</v>
      </c>
      <c r="M1039" s="39" t="n">
        <v>14</v>
      </c>
      <c r="N1039" s="39" t="n">
        <v>45</v>
      </c>
      <c r="O1039" s="39" t="n">
        <v>50</v>
      </c>
      <c r="P1039" s="39" t="n">
        <v>506</v>
      </c>
      <c r="Q1039" s="39" t="n">
        <v>1</v>
      </c>
      <c r="R1039" s="39" t="s">
        <v>1</v>
      </c>
      <c r="S1039" s="39" t="s">
        <v>2</v>
      </c>
    </row>
    <row r="1040" customFormat="false" ht="15" hidden="false" customHeight="false" outlineLevel="0" collapsed="false">
      <c r="C1040" s="48" t="n">
        <f aca="false">IF(F1040=F1039,C1039,IF(F1040=(F1039+10),C1039,(C1039+10)))</f>
        <v>1860</v>
      </c>
      <c r="D1040" s="38" t="s">
        <v>391</v>
      </c>
      <c r="E1040" s="50" t="n">
        <f aca="false">IF(C1039=C1040,IF(AND(I1040&lt;&gt;"M",I1040&lt;&gt;"m-up"),E1039+10,E1039),10)</f>
        <v>60</v>
      </c>
      <c r="F1040" s="39" t="n">
        <f aca="false">O1040+(N1040*60)+(M1040*3600)</f>
        <v>53150</v>
      </c>
      <c r="G1040" s="39" t="str">
        <f aca="false">CONCATENATE(J1040,K1040,L1040)</f>
        <v>2017121</v>
      </c>
      <c r="H1040" s="39" t="n">
        <v>0</v>
      </c>
      <c r="I1040" s="39" t="s">
        <v>271</v>
      </c>
      <c r="J1040" s="39" t="n">
        <v>2017</v>
      </c>
      <c r="K1040" s="39" t="n">
        <v>12</v>
      </c>
      <c r="L1040" s="39" t="n">
        <v>1</v>
      </c>
      <c r="M1040" s="39" t="n">
        <v>14</v>
      </c>
      <c r="N1040" s="39" t="n">
        <v>45</v>
      </c>
      <c r="O1040" s="39" t="n">
        <v>50</v>
      </c>
      <c r="P1040" s="39" t="n">
        <v>524</v>
      </c>
      <c r="Q1040" s="39" t="n">
        <v>1</v>
      </c>
      <c r="R1040" s="39" t="s">
        <v>1</v>
      </c>
      <c r="S1040" s="39" t="s">
        <v>2</v>
      </c>
    </row>
    <row r="1041" customFormat="false" ht="15" hidden="false" customHeight="false" outlineLevel="0" collapsed="false">
      <c r="C1041" s="48" t="n">
        <f aca="false">IF(F1041=F1040,C1040,IF(F1041=(F1040+10),C1040,(C1040+10)))</f>
        <v>1860</v>
      </c>
      <c r="D1041" s="38" t="s">
        <v>391</v>
      </c>
      <c r="E1041" s="50" t="n">
        <f aca="false">IF(C1040=C1041,IF(AND(I1041&lt;&gt;"M",I1041&lt;&gt;"m-up"),E1040+10,E1040),10)</f>
        <v>70</v>
      </c>
      <c r="F1041" s="39" t="n">
        <f aca="false">O1041+(N1041*60)+(M1041*3600)</f>
        <v>53150</v>
      </c>
      <c r="G1041" s="39" t="str">
        <f aca="false">CONCATENATE(J1041,K1041,L1041)</f>
        <v>2017121</v>
      </c>
      <c r="H1041" s="39" t="n">
        <v>3</v>
      </c>
      <c r="I1041" s="39" t="s">
        <v>0</v>
      </c>
      <c r="J1041" s="39" t="n">
        <v>2017</v>
      </c>
      <c r="K1041" s="39" t="n">
        <v>12</v>
      </c>
      <c r="L1041" s="39" t="n">
        <v>1</v>
      </c>
      <c r="M1041" s="39" t="n">
        <v>14</v>
      </c>
      <c r="N1041" s="39" t="n">
        <v>45</v>
      </c>
      <c r="O1041" s="39" t="n">
        <v>50</v>
      </c>
      <c r="P1041" s="39" t="n">
        <v>541</v>
      </c>
      <c r="Q1041" s="39" t="n">
        <v>1</v>
      </c>
      <c r="R1041" s="39" t="s">
        <v>1</v>
      </c>
      <c r="S1041" s="39" t="s">
        <v>2</v>
      </c>
    </row>
    <row r="1042" customFormat="false" ht="15" hidden="false" customHeight="false" outlineLevel="0" collapsed="false">
      <c r="C1042" s="48" t="n">
        <f aca="false">IF(F1042=F1041,C1041,IF(F1042=(F1041+10),C1041,(C1041+10)))</f>
        <v>1860</v>
      </c>
      <c r="D1042" s="38" t="s">
        <v>391</v>
      </c>
      <c r="E1042" s="50" t="n">
        <f aca="false">IF(C1041=C1042,IF(AND(I1042&lt;&gt;"M",I1042&lt;&gt;"m-up"),E1041+10,E1041),10)</f>
        <v>80</v>
      </c>
      <c r="F1042" s="39" t="n">
        <f aca="false">O1042+(N1042*60)+(M1042*3600)</f>
        <v>53150</v>
      </c>
      <c r="G1042" s="39" t="str">
        <f aca="false">CONCATENATE(J1042,K1042,L1042)</f>
        <v>2017121</v>
      </c>
      <c r="H1042" s="39" t="n">
        <f aca="false">574-571</f>
        <v>3</v>
      </c>
      <c r="I1042" s="39" t="s">
        <v>0</v>
      </c>
      <c r="J1042" s="39" t="n">
        <v>2017</v>
      </c>
      <c r="K1042" s="39" t="n">
        <v>12</v>
      </c>
      <c r="L1042" s="39" t="n">
        <v>1</v>
      </c>
      <c r="M1042" s="39" t="n">
        <v>14</v>
      </c>
      <c r="N1042" s="39" t="n">
        <v>45</v>
      </c>
      <c r="O1042" s="39" t="n">
        <v>50</v>
      </c>
      <c r="P1042" s="39" t="n">
        <v>571</v>
      </c>
      <c r="Q1042" s="39" t="n">
        <v>1</v>
      </c>
      <c r="R1042" s="39" t="s">
        <v>1</v>
      </c>
      <c r="S1042" s="39" t="s">
        <v>2</v>
      </c>
    </row>
    <row r="1043" customFormat="false" ht="15" hidden="false" customHeight="false" outlineLevel="0" collapsed="false">
      <c r="C1043" s="48" t="n">
        <f aca="false">IF(F1043=F1042,C1042,IF(F1043=(F1042+10),C1042,(C1042+10)))</f>
        <v>1860</v>
      </c>
      <c r="D1043" s="38" t="s">
        <v>391</v>
      </c>
      <c r="E1043" s="50" t="n">
        <f aca="false">IF(C1042=C1043,IF(AND(I1043&lt;&gt;"M",I1043&lt;&gt;"m-up"),E1042+10,E1042),10)</f>
        <v>90</v>
      </c>
      <c r="F1043" s="39" t="n">
        <f aca="false">O1043+(N1043*60)+(M1043*3600)</f>
        <v>53150</v>
      </c>
      <c r="G1043" s="39" t="str">
        <f aca="false">CONCATENATE(J1043,K1043,L1043)</f>
        <v>2017121</v>
      </c>
      <c r="H1043" s="39" t="n">
        <f aca="false">608-605</f>
        <v>3</v>
      </c>
      <c r="I1043" s="39" t="s">
        <v>0</v>
      </c>
      <c r="J1043" s="39" t="n">
        <v>2017</v>
      </c>
      <c r="K1043" s="39" t="n">
        <v>12</v>
      </c>
      <c r="L1043" s="39" t="n">
        <v>1</v>
      </c>
      <c r="M1043" s="39" t="n">
        <v>14</v>
      </c>
      <c r="N1043" s="39" t="n">
        <v>45</v>
      </c>
      <c r="O1043" s="39" t="n">
        <v>50</v>
      </c>
      <c r="P1043" s="39" t="n">
        <v>605</v>
      </c>
      <c r="Q1043" s="39" t="n">
        <v>1</v>
      </c>
      <c r="R1043" s="39" t="s">
        <v>1</v>
      </c>
      <c r="S1043" s="39" t="s">
        <v>2</v>
      </c>
    </row>
    <row r="1044" customFormat="false" ht="15" hidden="false" customHeight="false" outlineLevel="0" collapsed="false">
      <c r="C1044" s="48" t="n">
        <f aca="false">IF(F1044=F1043,C1043,IF(F1044=(F1043+10),C1043,(C1043+10)))</f>
        <v>1860</v>
      </c>
      <c r="D1044" s="38" t="s">
        <v>391</v>
      </c>
      <c r="E1044" s="50" t="n">
        <f aca="false">IF(C1043=C1044,IF(AND(I1044&lt;&gt;"M",I1044&lt;&gt;"m-up"),E1043+10,E1043),10)</f>
        <v>100</v>
      </c>
      <c r="F1044" s="39" t="n">
        <f aca="false">O1044+(N1044*60)+(M1044*3600)</f>
        <v>53150</v>
      </c>
      <c r="G1044" s="39" t="str">
        <f aca="false">CONCATENATE(J1044,K1044,L1044)</f>
        <v>2017121</v>
      </c>
      <c r="H1044" s="39" t="n">
        <f aca="false">644-638</f>
        <v>6</v>
      </c>
      <c r="I1044" s="39" t="s">
        <v>0</v>
      </c>
      <c r="J1044" s="39" t="n">
        <v>2017</v>
      </c>
      <c r="K1044" s="39" t="n">
        <v>12</v>
      </c>
      <c r="L1044" s="39" t="n">
        <v>1</v>
      </c>
      <c r="M1044" s="39" t="n">
        <v>14</v>
      </c>
      <c r="N1044" s="39" t="n">
        <v>45</v>
      </c>
      <c r="O1044" s="39" t="n">
        <v>50</v>
      </c>
      <c r="P1044" s="39" t="n">
        <v>638</v>
      </c>
      <c r="Q1044" s="39" t="n">
        <v>1</v>
      </c>
      <c r="R1044" s="39" t="s">
        <v>1</v>
      </c>
      <c r="S1044" s="39" t="s">
        <v>2</v>
      </c>
    </row>
    <row r="1045" customFormat="false" ht="15" hidden="false" customHeight="false" outlineLevel="0" collapsed="false">
      <c r="C1045" s="48" t="n">
        <f aca="false">IF(F1045=F1044,C1044,IF(F1045=(F1044+10),C1044,(C1044+10)))</f>
        <v>1860</v>
      </c>
      <c r="D1045" s="38" t="s">
        <v>391</v>
      </c>
      <c r="E1045" s="50" t="n">
        <f aca="false">IF(C1044=C1045,IF(AND(I1045&lt;&gt;"M",I1045&lt;&gt;"m-up"),E1044+10,E1044),10)</f>
        <v>110</v>
      </c>
      <c r="F1045" s="39" t="n">
        <f aca="false">O1045+(N1045*60)+(M1045*3600)</f>
        <v>53150</v>
      </c>
      <c r="G1045" s="39" t="str">
        <f aca="false">CONCATENATE(J1045,K1045,L1045)</f>
        <v>2017121</v>
      </c>
      <c r="H1045" s="39" t="n">
        <f aca="false">673-667</f>
        <v>6</v>
      </c>
      <c r="I1045" s="39" t="s">
        <v>0</v>
      </c>
      <c r="J1045" s="39" t="n">
        <v>2017</v>
      </c>
      <c r="K1045" s="39" t="n">
        <v>12</v>
      </c>
      <c r="L1045" s="39" t="n">
        <v>1</v>
      </c>
      <c r="M1045" s="39" t="n">
        <v>14</v>
      </c>
      <c r="N1045" s="39" t="n">
        <v>45</v>
      </c>
      <c r="O1045" s="39" t="n">
        <v>50</v>
      </c>
      <c r="P1045" s="39" t="n">
        <v>667</v>
      </c>
      <c r="Q1045" s="39" t="n">
        <v>1</v>
      </c>
      <c r="R1045" s="39" t="s">
        <v>1</v>
      </c>
      <c r="S1045" s="39" t="s">
        <v>2</v>
      </c>
    </row>
    <row r="1046" customFormat="false" ht="15" hidden="false" customHeight="false" outlineLevel="0" collapsed="false">
      <c r="C1046" s="48" t="n">
        <f aca="false">IF(F1046=F1045,C1045,IF(F1046=(F1045+10),C1045,(C1045+10)))</f>
        <v>1860</v>
      </c>
      <c r="D1046" s="38" t="s">
        <v>391</v>
      </c>
      <c r="E1046" s="50" t="n">
        <f aca="false">IF(C1045=C1046,IF(AND(I1046&lt;&gt;"M",I1046&lt;&gt;"m-up"),E1045+10,E1045),10)</f>
        <v>120</v>
      </c>
      <c r="F1046" s="39" t="n">
        <f aca="false">O1046+(N1046*60)+(M1046*3600)</f>
        <v>53150</v>
      </c>
      <c r="G1046" s="39" t="str">
        <f aca="false">CONCATENATE(J1046,K1046,L1046)</f>
        <v>2017121</v>
      </c>
      <c r="H1046" s="39" t="n">
        <v>189</v>
      </c>
      <c r="I1046" s="39" t="s">
        <v>0</v>
      </c>
      <c r="J1046" s="39" t="n">
        <v>2017</v>
      </c>
      <c r="K1046" s="39" t="n">
        <v>12</v>
      </c>
      <c r="L1046" s="39" t="n">
        <v>1</v>
      </c>
      <c r="M1046" s="39" t="n">
        <v>14</v>
      </c>
      <c r="N1046" s="39" t="n">
        <v>45</v>
      </c>
      <c r="O1046" s="39" t="n">
        <v>50</v>
      </c>
      <c r="P1046" s="39" t="n">
        <v>696</v>
      </c>
      <c r="Q1046" s="39" t="n">
        <v>1</v>
      </c>
      <c r="R1046" s="39" t="s">
        <v>1</v>
      </c>
      <c r="S1046" s="39" t="s">
        <v>2</v>
      </c>
    </row>
    <row r="1047" customFormat="false" ht="15" hidden="false" customHeight="false" outlineLevel="0" collapsed="false">
      <c r="C1047" s="48" t="n">
        <f aca="false">IF(F1047=F1046,C1046,IF(F1047=(F1046+10),C1046,(C1046+10)))</f>
        <v>1860</v>
      </c>
      <c r="D1047" s="38" t="s">
        <v>391</v>
      </c>
      <c r="E1047" s="50" t="n">
        <f aca="false">IF(C1046=C1047,IF(AND(I1047&lt;&gt;"M",I1047&lt;&gt;"m-up"),E1046+10,E1046),10)</f>
        <v>130</v>
      </c>
      <c r="F1047" s="39" t="n">
        <f aca="false">O1047+(N1047*60)+(M1047*3600)</f>
        <v>53150</v>
      </c>
      <c r="G1047" s="39" t="str">
        <f aca="false">CONCATENATE(J1047,K1047,L1047)</f>
        <v>2017121</v>
      </c>
      <c r="H1047" s="39" t="n">
        <f aca="false">910-905</f>
        <v>5</v>
      </c>
      <c r="I1047" s="39" t="s">
        <v>0</v>
      </c>
      <c r="J1047" s="39" t="n">
        <v>2017</v>
      </c>
      <c r="K1047" s="39" t="n">
        <v>12</v>
      </c>
      <c r="L1047" s="39" t="n">
        <v>1</v>
      </c>
      <c r="M1047" s="39" t="n">
        <v>14</v>
      </c>
      <c r="N1047" s="39" t="n">
        <v>45</v>
      </c>
      <c r="O1047" s="39" t="n">
        <v>50</v>
      </c>
      <c r="P1047" s="39" t="n">
        <v>905</v>
      </c>
      <c r="Q1047" s="39" t="n">
        <v>1</v>
      </c>
      <c r="R1047" s="39" t="s">
        <v>1</v>
      </c>
      <c r="S1047" s="39" t="s">
        <v>2</v>
      </c>
    </row>
    <row r="1048" customFormat="false" ht="15" hidden="false" customHeight="false" outlineLevel="0" collapsed="false">
      <c r="A1048" s="68"/>
      <c r="B1048" s="68"/>
      <c r="C1048" s="48" t="n">
        <f aca="false">IF(F1048=F1047,C1047,IF(F1048=(F1047+10),C1047,(C1047+10)))</f>
        <v>1870</v>
      </c>
      <c r="D1048" s="69" t="s">
        <v>395</v>
      </c>
      <c r="E1048" s="50" t="n">
        <f aca="false">IF(C1047=C1048,IF(AND(I1048&lt;&gt;"M",I1048&lt;&gt;"m-up"),E1047+10,E1047),10)</f>
        <v>10</v>
      </c>
      <c r="F1048" s="70" t="n">
        <f aca="false">O1048+(N1048*60)+(M1048*3600)</f>
        <v>53211</v>
      </c>
      <c r="G1048" s="70" t="str">
        <f aca="false">CONCATENATE(J1048,K1048,L1048)</f>
        <v>2017121</v>
      </c>
      <c r="H1048" s="70" t="n">
        <f aca="false">158-151</f>
        <v>7</v>
      </c>
      <c r="I1048" s="70" t="s">
        <v>0</v>
      </c>
      <c r="J1048" s="70" t="n">
        <v>2017</v>
      </c>
      <c r="K1048" s="70" t="n">
        <v>12</v>
      </c>
      <c r="L1048" s="70" t="n">
        <v>1</v>
      </c>
      <c r="M1048" s="70" t="n">
        <v>14</v>
      </c>
      <c r="N1048" s="70" t="n">
        <v>46</v>
      </c>
      <c r="O1048" s="70" t="n">
        <v>51</v>
      </c>
      <c r="P1048" s="70" t="n">
        <v>151</v>
      </c>
      <c r="Q1048" s="70" t="n">
        <v>1</v>
      </c>
      <c r="R1048" s="70" t="s">
        <v>1</v>
      </c>
      <c r="S1048" s="70" t="s">
        <v>2</v>
      </c>
      <c r="T1048" s="70"/>
      <c r="U1048" s="71"/>
      <c r="WH1048" s="71"/>
      <c r="WI1048" s="71"/>
      <c r="WJ1048" s="71"/>
      <c r="WK1048" s="71"/>
      <c r="WL1048" s="71"/>
      <c r="WM1048" s="71"/>
      <c r="WN1048" s="71"/>
      <c r="WO1048" s="71"/>
      <c r="WP1048" s="71"/>
      <c r="WQ1048" s="71"/>
      <c r="WR1048" s="71"/>
      <c r="WS1048" s="71"/>
      <c r="WT1048" s="71"/>
      <c r="WU1048" s="71"/>
      <c r="WV1048" s="71"/>
      <c r="WW1048" s="71"/>
      <c r="WX1048" s="71"/>
      <c r="WY1048" s="71"/>
      <c r="WZ1048" s="71"/>
      <c r="XA1048" s="71"/>
      <c r="XB1048" s="71"/>
      <c r="XC1048" s="71"/>
      <c r="XD1048" s="71"/>
      <c r="XE1048" s="71"/>
      <c r="XF1048" s="71"/>
      <c r="XG1048" s="71"/>
      <c r="XH1048" s="71"/>
      <c r="XI1048" s="71"/>
      <c r="XJ1048" s="71"/>
      <c r="XK1048" s="71"/>
      <c r="XL1048" s="71"/>
      <c r="XM1048" s="71"/>
      <c r="XN1048" s="71"/>
      <c r="XO1048" s="71"/>
      <c r="XP1048" s="71"/>
      <c r="XQ1048" s="71"/>
      <c r="XR1048" s="71"/>
      <c r="XS1048" s="71"/>
      <c r="XT1048" s="71"/>
      <c r="XU1048" s="71"/>
      <c r="XV1048" s="71"/>
      <c r="XW1048" s="71"/>
      <c r="XX1048" s="71"/>
      <c r="XY1048" s="71"/>
      <c r="XZ1048" s="71"/>
      <c r="YA1048" s="71"/>
      <c r="YB1048" s="71"/>
      <c r="YC1048" s="71"/>
      <c r="YD1048" s="71"/>
      <c r="YE1048" s="71"/>
      <c r="YF1048" s="71"/>
      <c r="YG1048" s="71"/>
      <c r="YH1048" s="71"/>
      <c r="YI1048" s="71"/>
      <c r="YJ1048" s="71"/>
      <c r="YK1048" s="71"/>
      <c r="YL1048" s="71"/>
      <c r="YM1048" s="71"/>
      <c r="YN1048" s="71"/>
      <c r="YO1048" s="71"/>
      <c r="YP1048" s="71"/>
      <c r="YQ1048" s="71"/>
      <c r="YR1048" s="71"/>
      <c r="YS1048" s="71"/>
      <c r="YT1048" s="71"/>
      <c r="YU1048" s="71"/>
      <c r="YV1048" s="71"/>
      <c r="YW1048" s="71"/>
      <c r="YX1048" s="71"/>
      <c r="YY1048" s="71"/>
      <c r="YZ1048" s="71"/>
      <c r="ZA1048" s="71"/>
      <c r="ZB1048" s="71"/>
      <c r="ZC1048" s="71"/>
      <c r="ZD1048" s="71"/>
      <c r="ZE1048" s="71"/>
      <c r="ZF1048" s="71"/>
      <c r="ZG1048" s="71"/>
      <c r="ZH1048" s="71"/>
      <c r="ZI1048" s="71"/>
      <c r="ZJ1048" s="71"/>
      <c r="ZK1048" s="71"/>
      <c r="ZL1048" s="71"/>
      <c r="ZM1048" s="71"/>
      <c r="ZN1048" s="71"/>
      <c r="ZO1048" s="71"/>
      <c r="ZP1048" s="71"/>
      <c r="ZQ1048" s="71"/>
      <c r="ZR1048" s="71"/>
      <c r="ZS1048" s="71"/>
      <c r="ZT1048" s="71"/>
      <c r="ZU1048" s="71"/>
      <c r="ZV1048" s="71"/>
      <c r="ZW1048" s="71"/>
      <c r="ZX1048" s="71"/>
      <c r="ZY1048" s="71"/>
      <c r="ZZ1048" s="71"/>
      <c r="AAA1048" s="71"/>
      <c r="AAB1048" s="71"/>
      <c r="AAC1048" s="71"/>
      <c r="AAD1048" s="71"/>
      <c r="AAE1048" s="71"/>
      <c r="AAF1048" s="71"/>
      <c r="AAG1048" s="71"/>
      <c r="AAH1048" s="71"/>
      <c r="AAI1048" s="71"/>
      <c r="AAJ1048" s="71"/>
      <c r="AAK1048" s="71"/>
      <c r="AAL1048" s="71"/>
      <c r="AAM1048" s="71"/>
      <c r="AAN1048" s="71"/>
      <c r="AAO1048" s="71"/>
      <c r="AAP1048" s="71"/>
      <c r="AAQ1048" s="71"/>
      <c r="AAR1048" s="71"/>
      <c r="AAS1048" s="71"/>
      <c r="AAT1048" s="71"/>
      <c r="AAU1048" s="71"/>
      <c r="AAV1048" s="71"/>
      <c r="AAW1048" s="71"/>
      <c r="AAX1048" s="71"/>
      <c r="AAY1048" s="71"/>
      <c r="AAZ1048" s="71"/>
      <c r="ABA1048" s="71"/>
      <c r="ABB1048" s="71"/>
      <c r="ABC1048" s="71"/>
      <c r="ABD1048" s="71"/>
      <c r="ABE1048" s="71"/>
      <c r="ABF1048" s="71"/>
      <c r="ABG1048" s="71"/>
      <c r="ABH1048" s="71"/>
      <c r="ABI1048" s="71"/>
      <c r="ABJ1048" s="71"/>
      <c r="ABK1048" s="71"/>
      <c r="ABL1048" s="71"/>
      <c r="ABM1048" s="71"/>
      <c r="ABN1048" s="71"/>
      <c r="ABO1048" s="71"/>
      <c r="ABP1048" s="71"/>
      <c r="ABQ1048" s="71"/>
      <c r="ABR1048" s="71"/>
      <c r="ABS1048" s="71"/>
      <c r="ABT1048" s="71"/>
      <c r="ABU1048" s="71"/>
      <c r="ABV1048" s="71"/>
      <c r="ABW1048" s="71"/>
      <c r="ABX1048" s="71"/>
      <c r="ABY1048" s="71"/>
      <c r="ABZ1048" s="71"/>
      <c r="ACA1048" s="71"/>
      <c r="ACB1048" s="71"/>
      <c r="ACC1048" s="71"/>
      <c r="ACD1048" s="71"/>
      <c r="ACE1048" s="71"/>
      <c r="ACF1048" s="71"/>
      <c r="ACG1048" s="71"/>
      <c r="ACH1048" s="71"/>
      <c r="ACI1048" s="71"/>
      <c r="ACJ1048" s="71"/>
      <c r="ACK1048" s="71"/>
      <c r="ACL1048" s="71"/>
      <c r="ACM1048" s="71"/>
      <c r="ACN1048" s="71"/>
      <c r="ACO1048" s="71"/>
      <c r="ACP1048" s="71"/>
      <c r="ACQ1048" s="71"/>
      <c r="ACR1048" s="71"/>
      <c r="ACS1048" s="71"/>
      <c r="ACT1048" s="71"/>
      <c r="ACU1048" s="71"/>
      <c r="ACV1048" s="71"/>
      <c r="ACW1048" s="71"/>
      <c r="ACX1048" s="71"/>
      <c r="ACY1048" s="71"/>
      <c r="ACZ1048" s="71"/>
      <c r="ADA1048" s="71"/>
      <c r="ADB1048" s="71"/>
      <c r="ADC1048" s="71"/>
      <c r="ADD1048" s="71"/>
      <c r="ADE1048" s="71"/>
      <c r="ADF1048" s="71"/>
      <c r="ADG1048" s="71"/>
      <c r="ADH1048" s="71"/>
      <c r="ADI1048" s="71"/>
      <c r="ADJ1048" s="71"/>
      <c r="ADK1048" s="71"/>
      <c r="ADL1048" s="71"/>
      <c r="ADM1048" s="71"/>
      <c r="ADN1048" s="71"/>
      <c r="ADO1048" s="71"/>
      <c r="ADP1048" s="71"/>
      <c r="ADQ1048" s="71"/>
      <c r="ADR1048" s="71"/>
      <c r="ADS1048" s="71"/>
      <c r="ADT1048" s="71"/>
      <c r="ADU1048" s="71"/>
      <c r="ADV1048" s="71"/>
      <c r="ADW1048" s="71"/>
      <c r="ADX1048" s="71"/>
      <c r="ADY1048" s="71"/>
      <c r="ADZ1048" s="71"/>
      <c r="AEA1048" s="71"/>
      <c r="AEB1048" s="71"/>
      <c r="AEC1048" s="71"/>
      <c r="AED1048" s="71"/>
      <c r="AEE1048" s="71"/>
      <c r="AEF1048" s="71"/>
      <c r="AEG1048" s="71"/>
      <c r="AEH1048" s="71"/>
      <c r="AEI1048" s="71"/>
      <c r="AEJ1048" s="71"/>
      <c r="AEK1048" s="71"/>
      <c r="AEL1048" s="71"/>
      <c r="AEM1048" s="71"/>
      <c r="AEN1048" s="71"/>
      <c r="AEO1048" s="71"/>
      <c r="AEP1048" s="71"/>
      <c r="AEQ1048" s="71"/>
      <c r="AER1048" s="71"/>
      <c r="AES1048" s="71"/>
      <c r="AET1048" s="71"/>
      <c r="AEU1048" s="71"/>
      <c r="AEV1048" s="71"/>
      <c r="AEW1048" s="71"/>
      <c r="AEX1048" s="71"/>
      <c r="AEY1048" s="71"/>
      <c r="AEZ1048" s="71"/>
      <c r="AFA1048" s="71"/>
      <c r="AFB1048" s="71"/>
      <c r="AFC1048" s="71"/>
      <c r="AFD1048" s="71"/>
      <c r="AFE1048" s="71"/>
      <c r="AFF1048" s="71"/>
      <c r="AFG1048" s="71"/>
      <c r="AFH1048" s="71"/>
      <c r="AFI1048" s="71"/>
      <c r="AFJ1048" s="71"/>
      <c r="AFK1048" s="71"/>
      <c r="AFL1048" s="71"/>
      <c r="AFM1048" s="71"/>
      <c r="AFN1048" s="71"/>
      <c r="AFO1048" s="71"/>
      <c r="AFP1048" s="71"/>
      <c r="AFQ1048" s="71"/>
      <c r="AFR1048" s="71"/>
      <c r="AFS1048" s="71"/>
      <c r="AFT1048" s="71"/>
      <c r="AFU1048" s="71"/>
      <c r="AFV1048" s="71"/>
      <c r="AFW1048" s="71"/>
      <c r="AFX1048" s="71"/>
      <c r="AFY1048" s="71"/>
      <c r="AFZ1048" s="71"/>
      <c r="AGA1048" s="71"/>
      <c r="AGB1048" s="71"/>
      <c r="AGC1048" s="71"/>
      <c r="AGD1048" s="71"/>
      <c r="AGE1048" s="71"/>
      <c r="AGF1048" s="71"/>
      <c r="AGG1048" s="71"/>
      <c r="AGH1048" s="71"/>
      <c r="AGI1048" s="71"/>
      <c r="AGJ1048" s="71"/>
      <c r="AGK1048" s="71"/>
      <c r="AGL1048" s="71"/>
      <c r="AGM1048" s="71"/>
      <c r="AGN1048" s="71"/>
      <c r="AGO1048" s="71"/>
      <c r="AGP1048" s="71"/>
      <c r="AGQ1048" s="71"/>
      <c r="AGR1048" s="71"/>
      <c r="AGS1048" s="71"/>
      <c r="AGT1048" s="71"/>
      <c r="AGU1048" s="71"/>
      <c r="AGV1048" s="71"/>
      <c r="AGW1048" s="71"/>
      <c r="AGX1048" s="71"/>
      <c r="AGY1048" s="71"/>
      <c r="AGZ1048" s="71"/>
      <c r="AHA1048" s="71"/>
      <c r="AHB1048" s="71"/>
      <c r="AHC1048" s="71"/>
      <c r="AHD1048" s="71"/>
      <c r="AHE1048" s="71"/>
      <c r="AHF1048" s="71"/>
      <c r="AHG1048" s="71"/>
      <c r="AHH1048" s="71"/>
      <c r="AHI1048" s="71"/>
      <c r="AHJ1048" s="71"/>
      <c r="AHK1048" s="71"/>
      <c r="AHL1048" s="71"/>
      <c r="AHM1048" s="71"/>
      <c r="AHN1048" s="71"/>
      <c r="AHO1048" s="71"/>
      <c r="AHP1048" s="71"/>
      <c r="AHQ1048" s="71"/>
      <c r="AHR1048" s="71"/>
      <c r="AHS1048" s="71"/>
      <c r="AHT1048" s="71"/>
      <c r="AHU1048" s="71"/>
      <c r="AHV1048" s="71"/>
      <c r="AHW1048" s="71"/>
      <c r="AHX1048" s="71"/>
      <c r="AHY1048" s="71"/>
      <c r="AHZ1048" s="71"/>
      <c r="AIA1048" s="71"/>
      <c r="AIB1048" s="71"/>
      <c r="AIC1048" s="71"/>
      <c r="AID1048" s="71"/>
      <c r="AIE1048" s="71"/>
      <c r="AIF1048" s="71"/>
      <c r="AIG1048" s="71"/>
      <c r="AIH1048" s="71"/>
      <c r="AII1048" s="71"/>
      <c r="AIJ1048" s="71"/>
      <c r="AIK1048" s="71"/>
      <c r="AIL1048" s="71"/>
      <c r="AIM1048" s="71"/>
      <c r="AIN1048" s="71"/>
      <c r="AIO1048" s="71"/>
      <c r="AIP1048" s="71"/>
      <c r="AIQ1048" s="71"/>
      <c r="AIR1048" s="71"/>
      <c r="AIS1048" s="71"/>
      <c r="AIT1048" s="71"/>
      <c r="AIU1048" s="71"/>
      <c r="AIV1048" s="71"/>
      <c r="AIW1048" s="71"/>
      <c r="AIX1048" s="71"/>
      <c r="AIY1048" s="71"/>
      <c r="AIZ1048" s="71"/>
      <c r="AJA1048" s="71"/>
      <c r="AJB1048" s="71"/>
      <c r="AJC1048" s="71"/>
      <c r="AJD1048" s="71"/>
      <c r="AJE1048" s="71"/>
      <c r="AJF1048" s="71"/>
      <c r="AJG1048" s="71"/>
      <c r="AJH1048" s="71"/>
      <c r="AJI1048" s="71"/>
      <c r="AJJ1048" s="71"/>
      <c r="AJK1048" s="71"/>
      <c r="AJL1048" s="71"/>
      <c r="AJM1048" s="71"/>
      <c r="AJN1048" s="71"/>
      <c r="AJO1048" s="71"/>
      <c r="AJP1048" s="71"/>
      <c r="AJQ1048" s="71"/>
      <c r="AJR1048" s="71"/>
      <c r="AJS1048" s="71"/>
      <c r="AJT1048" s="71"/>
      <c r="AJU1048" s="71"/>
      <c r="AJV1048" s="71"/>
      <c r="AJW1048" s="71"/>
      <c r="AJX1048" s="71"/>
      <c r="AJY1048" s="71"/>
      <c r="AJZ1048" s="71"/>
      <c r="AKA1048" s="71"/>
      <c r="AKB1048" s="71"/>
      <c r="AKC1048" s="71"/>
      <c r="AKD1048" s="71"/>
      <c r="AKE1048" s="71"/>
      <c r="AKF1048" s="71"/>
      <c r="AKG1048" s="71"/>
      <c r="AKH1048" s="71"/>
      <c r="AKI1048" s="71"/>
      <c r="AKJ1048" s="71"/>
      <c r="AKK1048" s="71"/>
      <c r="AKL1048" s="71"/>
      <c r="AKM1048" s="71"/>
      <c r="AKN1048" s="71"/>
      <c r="AKO1048" s="71"/>
      <c r="AKP1048" s="71"/>
      <c r="AKQ1048" s="71"/>
      <c r="AKR1048" s="71"/>
      <c r="AKS1048" s="71"/>
      <c r="AKT1048" s="71"/>
      <c r="AKU1048" s="71"/>
      <c r="AKV1048" s="71"/>
      <c r="AKW1048" s="71"/>
      <c r="AKX1048" s="71"/>
      <c r="AKY1048" s="71"/>
      <c r="AKZ1048" s="71"/>
      <c r="ALA1048" s="71"/>
      <c r="ALB1048" s="71"/>
      <c r="ALC1048" s="71"/>
      <c r="ALD1048" s="71"/>
      <c r="ALE1048" s="71"/>
      <c r="ALF1048" s="71"/>
      <c r="ALG1048" s="71"/>
      <c r="ALH1048" s="71"/>
      <c r="ALI1048" s="71"/>
      <c r="ALJ1048" s="71"/>
      <c r="ALK1048" s="71"/>
      <c r="ALL1048" s="71"/>
      <c r="ALM1048" s="71"/>
      <c r="ALN1048" s="71"/>
      <c r="ALO1048" s="71"/>
      <c r="ALP1048" s="71"/>
      <c r="ALQ1048" s="71"/>
      <c r="ALR1048" s="71"/>
      <c r="ALS1048" s="71"/>
      <c r="ALT1048" s="71"/>
      <c r="ALU1048" s="71"/>
      <c r="ALV1048" s="71"/>
      <c r="ALW1048" s="71"/>
      <c r="ALX1048" s="71"/>
      <c r="ALY1048" s="71"/>
      <c r="ALZ1048" s="71"/>
      <c r="AMA1048" s="71"/>
      <c r="AMB1048" s="71"/>
      <c r="AMC1048" s="71"/>
      <c r="AMD1048" s="71"/>
      <c r="AME1048" s="71"/>
      <c r="AMF1048" s="71"/>
      <c r="AMG1048" s="71"/>
    </row>
    <row r="1049" customFormat="false" ht="15" hidden="false" customHeight="false" outlineLevel="0" collapsed="false">
      <c r="C1049" s="48" t="n">
        <f aca="false">IF(F1049=F1048,C1048,IF(F1049=(F1048+10),C1048,(C1048+10)))</f>
        <v>1870</v>
      </c>
      <c r="D1049" s="38" t="s">
        <v>395</v>
      </c>
      <c r="E1049" s="50" t="n">
        <f aca="false">IF(C1048=C1049,IF(AND(I1049&lt;&gt;"M",I1049&lt;&gt;"m-up"),E1048+10,E1048),10)</f>
        <v>20</v>
      </c>
      <c r="F1049" s="39" t="n">
        <f aca="false">O1049+(N1049*60)+(M1049*3600)</f>
        <v>53211</v>
      </c>
      <c r="G1049" s="39" t="str">
        <f aca="false">CONCATENATE(J1049,K1049,L1049)</f>
        <v>2017121</v>
      </c>
      <c r="H1049" s="39" t="n">
        <f aca="false">220-206</f>
        <v>14</v>
      </c>
      <c r="I1049" s="39" t="s">
        <v>0</v>
      </c>
      <c r="J1049" s="39" t="n">
        <v>2017</v>
      </c>
      <c r="K1049" s="39" t="n">
        <v>12</v>
      </c>
      <c r="L1049" s="39" t="n">
        <v>1</v>
      </c>
      <c r="M1049" s="39" t="n">
        <v>14</v>
      </c>
      <c r="N1049" s="39" t="n">
        <v>46</v>
      </c>
      <c r="O1049" s="39" t="n">
        <v>51</v>
      </c>
      <c r="P1049" s="39" t="n">
        <v>206</v>
      </c>
      <c r="Q1049" s="39" t="n">
        <v>1</v>
      </c>
      <c r="R1049" s="39" t="s">
        <v>1</v>
      </c>
      <c r="S1049" s="39" t="s">
        <v>2</v>
      </c>
    </row>
    <row r="1050" customFormat="false" ht="15" hidden="false" customHeight="false" outlineLevel="0" collapsed="false">
      <c r="C1050" s="48" t="n">
        <f aca="false">IF(F1050=F1049,C1049,IF(F1050=(F1049+10),C1049,(C1049+10)))</f>
        <v>1870</v>
      </c>
      <c r="D1050" s="38" t="s">
        <v>395</v>
      </c>
      <c r="E1050" s="50" t="n">
        <f aca="false">IF(C1049=C1050,IF(AND(I1050&lt;&gt;"M",I1050&lt;&gt;"m-up"),E1049+10,E1049),10)</f>
        <v>30</v>
      </c>
      <c r="F1050" s="39" t="n">
        <f aca="false">O1050+(N1050*60)+(M1050*3600)</f>
        <v>53211</v>
      </c>
      <c r="G1050" s="39" t="str">
        <f aca="false">CONCATENATE(J1050,K1050,L1050)</f>
        <v>2017121</v>
      </c>
      <c r="H1050" s="39" t="n">
        <f aca="false">315-306</f>
        <v>9</v>
      </c>
      <c r="I1050" s="39" t="s">
        <v>0</v>
      </c>
      <c r="J1050" s="39" t="n">
        <v>2017</v>
      </c>
      <c r="K1050" s="39" t="n">
        <v>12</v>
      </c>
      <c r="L1050" s="39" t="n">
        <v>1</v>
      </c>
      <c r="M1050" s="39" t="n">
        <v>14</v>
      </c>
      <c r="N1050" s="39" t="n">
        <v>46</v>
      </c>
      <c r="O1050" s="39" t="n">
        <v>51</v>
      </c>
      <c r="P1050" s="39" t="n">
        <v>306</v>
      </c>
      <c r="Q1050" s="39" t="n">
        <v>1</v>
      </c>
      <c r="R1050" s="39" t="s">
        <v>1</v>
      </c>
      <c r="S1050" s="39" t="s">
        <v>2</v>
      </c>
    </row>
    <row r="1051" customFormat="false" ht="15" hidden="false" customHeight="false" outlineLevel="0" collapsed="false">
      <c r="C1051" s="48" t="n">
        <f aca="false">IF(F1051=F1050,C1050,IF(F1051=(F1050+10),C1050,(C1050+10)))</f>
        <v>1870</v>
      </c>
      <c r="D1051" s="38" t="s">
        <v>395</v>
      </c>
      <c r="E1051" s="50" t="n">
        <f aca="false">IF(C1050=C1051,IF(AND(I1051&lt;&gt;"M",I1051&lt;&gt;"m-up"),E1050+10,E1050),10)</f>
        <v>40</v>
      </c>
      <c r="F1051" s="39" t="n">
        <f aca="false">O1051+(N1051*60)+(M1051*3600)</f>
        <v>53211</v>
      </c>
      <c r="G1051" s="39" t="str">
        <f aca="false">CONCATENATE(J1051,K1051,L1051)</f>
        <v>2017121</v>
      </c>
      <c r="H1051" s="39" t="n">
        <v>3</v>
      </c>
      <c r="I1051" s="39" t="s">
        <v>0</v>
      </c>
      <c r="J1051" s="39" t="n">
        <v>2017</v>
      </c>
      <c r="K1051" s="39" t="n">
        <v>12</v>
      </c>
      <c r="L1051" s="39" t="n">
        <v>1</v>
      </c>
      <c r="M1051" s="39" t="n">
        <v>14</v>
      </c>
      <c r="N1051" s="39" t="n">
        <v>46</v>
      </c>
      <c r="O1051" s="39" t="n">
        <v>51</v>
      </c>
      <c r="P1051" s="39" t="n">
        <v>338</v>
      </c>
      <c r="Q1051" s="39" t="n">
        <v>1</v>
      </c>
      <c r="R1051" s="39" t="s">
        <v>1</v>
      </c>
      <c r="S1051" s="39" t="s">
        <v>2</v>
      </c>
    </row>
    <row r="1052" customFormat="false" ht="15" hidden="false" customHeight="false" outlineLevel="0" collapsed="false">
      <c r="C1052" s="48" t="n">
        <f aca="false">IF(F1052=F1051,C1051,IF(F1052=(F1051+10),C1051,(C1051+10)))</f>
        <v>1870</v>
      </c>
      <c r="D1052" s="38" t="s">
        <v>395</v>
      </c>
      <c r="E1052" s="50" t="n">
        <f aca="false">IF(C1051=C1052,IF(AND(I1052&lt;&gt;"M",I1052&lt;&gt;"m-up"),E1051+10,E1051),10)</f>
        <v>50</v>
      </c>
      <c r="F1052" s="39" t="n">
        <f aca="false">O1052+(N1052*60)+(M1052*3600)</f>
        <v>53211</v>
      </c>
      <c r="G1052" s="39" t="str">
        <f aca="false">CONCATENATE(J1052,K1052,L1052)</f>
        <v>2017121</v>
      </c>
      <c r="H1052" s="39" t="n">
        <f aca="false">457-368</f>
        <v>89</v>
      </c>
      <c r="I1052" s="39" t="s">
        <v>0</v>
      </c>
      <c r="J1052" s="39" t="n">
        <v>2017</v>
      </c>
      <c r="K1052" s="39" t="n">
        <v>12</v>
      </c>
      <c r="L1052" s="39" t="n">
        <v>1</v>
      </c>
      <c r="M1052" s="39" t="n">
        <v>14</v>
      </c>
      <c r="N1052" s="39" t="n">
        <v>46</v>
      </c>
      <c r="O1052" s="39" t="n">
        <v>51</v>
      </c>
      <c r="P1052" s="39" t="n">
        <v>368</v>
      </c>
      <c r="Q1052" s="39" t="n">
        <v>1</v>
      </c>
      <c r="R1052" s="39" t="s">
        <v>1</v>
      </c>
      <c r="S1052" s="39" t="s">
        <v>2</v>
      </c>
    </row>
    <row r="1053" customFormat="false" ht="15" hidden="false" customHeight="false" outlineLevel="0" collapsed="false">
      <c r="C1053" s="48" t="n">
        <f aca="false">IF(F1053=F1052,C1052,IF(F1053=(F1052+10),C1052,(C1052+10)))</f>
        <v>1870</v>
      </c>
      <c r="D1053" s="38" t="s">
        <v>395</v>
      </c>
      <c r="E1053" s="50" t="n">
        <f aca="false">IF(C1052=C1053,IF(AND(I1053&lt;&gt;"M",I1053&lt;&gt;"m-up"),E1052+10,E1052),10)</f>
        <v>60</v>
      </c>
      <c r="F1053" s="39" t="n">
        <f aca="false">O1053+(N1053*60)+(M1053*3600)</f>
        <v>53211</v>
      </c>
      <c r="G1053" s="39" t="str">
        <f aca="false">CONCATENATE(J1053,K1053,L1053)</f>
        <v>2017121</v>
      </c>
      <c r="H1053" s="39" t="n">
        <f aca="false">608-496</f>
        <v>112</v>
      </c>
      <c r="I1053" s="39" t="s">
        <v>0</v>
      </c>
      <c r="J1053" s="39" t="n">
        <v>2017</v>
      </c>
      <c r="K1053" s="39" t="n">
        <v>12</v>
      </c>
      <c r="L1053" s="39" t="n">
        <v>1</v>
      </c>
      <c r="M1053" s="39" t="n">
        <v>14</v>
      </c>
      <c r="N1053" s="39" t="n">
        <v>46</v>
      </c>
      <c r="O1053" s="39" t="n">
        <v>51</v>
      </c>
      <c r="P1053" s="39" t="n">
        <v>496</v>
      </c>
      <c r="Q1053" s="39" t="n">
        <v>1</v>
      </c>
      <c r="R1053" s="39" t="s">
        <v>1</v>
      </c>
      <c r="S1053" s="39" t="s">
        <v>2</v>
      </c>
    </row>
    <row r="1054" customFormat="false" ht="15" hidden="false" customHeight="false" outlineLevel="0" collapsed="false">
      <c r="C1054" s="48" t="n">
        <f aca="false">IF(F1054=F1053,C1053,IF(F1054=(F1053+10),C1053,(C1053+10)))</f>
        <v>1870</v>
      </c>
      <c r="D1054" s="38" t="s">
        <v>395</v>
      </c>
      <c r="E1054" s="50" t="n">
        <f aca="false">IF(C1053=C1054,IF(AND(I1054&lt;&gt;"M",I1054&lt;&gt;"m-up"),E1053+10,E1053),10)</f>
        <v>70</v>
      </c>
      <c r="F1054" s="39" t="n">
        <f aca="false">O1054+(N1054*60)+(M1054*3600)</f>
        <v>53211</v>
      </c>
      <c r="G1054" s="39" t="str">
        <f aca="false">CONCATENATE(J1054,K1054,L1054)</f>
        <v>2017121</v>
      </c>
      <c r="H1054" s="39" t="n">
        <f aca="false">664-650</f>
        <v>14</v>
      </c>
      <c r="I1054" s="39" t="s">
        <v>0</v>
      </c>
      <c r="J1054" s="39" t="n">
        <v>2017</v>
      </c>
      <c r="K1054" s="39" t="n">
        <v>12</v>
      </c>
      <c r="L1054" s="39" t="n">
        <v>1</v>
      </c>
      <c r="M1054" s="39" t="n">
        <v>14</v>
      </c>
      <c r="N1054" s="39" t="n">
        <v>46</v>
      </c>
      <c r="O1054" s="39" t="n">
        <v>51</v>
      </c>
      <c r="P1054" s="39" t="n">
        <v>650</v>
      </c>
      <c r="Q1054" s="39" t="n">
        <v>1</v>
      </c>
      <c r="R1054" s="39" t="s">
        <v>1</v>
      </c>
      <c r="S1054" s="39" t="s">
        <v>2</v>
      </c>
    </row>
    <row r="1055" customFormat="false" ht="15" hidden="false" customHeight="false" outlineLevel="0" collapsed="false">
      <c r="C1055" s="48" t="n">
        <f aca="false">IF(F1055=F1054,C1054,IF(F1055=(F1054+10),C1054,(C1054+10)))</f>
        <v>1870</v>
      </c>
      <c r="D1055" s="38" t="s">
        <v>395</v>
      </c>
      <c r="E1055" s="50" t="n">
        <f aca="false">IF(C1054=C1055,IF(AND(I1055&lt;&gt;"M",I1055&lt;&gt;"m-up"),E1054+10,E1054),10)</f>
        <v>80</v>
      </c>
      <c r="F1055" s="39" t="n">
        <f aca="false">O1055+(N1055*60)+(M1055*3600)</f>
        <v>53211</v>
      </c>
      <c r="G1055" s="39" t="str">
        <f aca="false">CONCATENATE(J1055,K1055,L1055)</f>
        <v>2017121</v>
      </c>
      <c r="H1055" s="39" t="n">
        <f aca="false">783-777</f>
        <v>6</v>
      </c>
      <c r="I1055" s="39" t="s">
        <v>0</v>
      </c>
      <c r="J1055" s="39" t="n">
        <v>2017</v>
      </c>
      <c r="K1055" s="39" t="n">
        <v>12</v>
      </c>
      <c r="L1055" s="39" t="n">
        <v>1</v>
      </c>
      <c r="M1055" s="39" t="n">
        <v>14</v>
      </c>
      <c r="N1055" s="39" t="n">
        <v>46</v>
      </c>
      <c r="O1055" s="39" t="n">
        <v>51</v>
      </c>
      <c r="P1055" s="39" t="n">
        <v>777</v>
      </c>
      <c r="Q1055" s="39" t="n">
        <v>1</v>
      </c>
      <c r="R1055" s="39" t="s">
        <v>1</v>
      </c>
      <c r="S1055" s="39" t="s">
        <v>2</v>
      </c>
    </row>
    <row r="1056" customFormat="false" ht="15" hidden="false" customHeight="false" outlineLevel="0" collapsed="false">
      <c r="C1056" s="48" t="n">
        <f aca="false">IF(F1056=F1055,C1055,IF(F1056=(F1055+10),C1055,(C1055+10)))</f>
        <v>1870</v>
      </c>
      <c r="D1056" s="38" t="s">
        <v>395</v>
      </c>
      <c r="E1056" s="50" t="n">
        <f aca="false">IF(C1055=C1056,IF(AND(I1056&lt;&gt;"M",I1056&lt;&gt;"m-up"),E1055+10,E1055),10)</f>
        <v>90</v>
      </c>
      <c r="F1056" s="39" t="n">
        <f aca="false">O1056+(N1056*60)+(M1056*3600)</f>
        <v>53211</v>
      </c>
      <c r="G1056" s="39" t="str">
        <f aca="false">CONCATENATE(J1056,K1056,L1056)</f>
        <v>2017121</v>
      </c>
      <c r="H1056" s="39" t="n">
        <f aca="false">860-853</f>
        <v>7</v>
      </c>
      <c r="I1056" s="39" t="s">
        <v>0</v>
      </c>
      <c r="J1056" s="39" t="n">
        <v>2017</v>
      </c>
      <c r="K1056" s="39" t="n">
        <v>12</v>
      </c>
      <c r="L1056" s="39" t="n">
        <v>1</v>
      </c>
      <c r="M1056" s="39" t="n">
        <v>14</v>
      </c>
      <c r="N1056" s="39" t="n">
        <v>46</v>
      </c>
      <c r="O1056" s="39" t="n">
        <v>51</v>
      </c>
      <c r="P1056" s="39" t="n">
        <v>853</v>
      </c>
      <c r="Q1056" s="39" t="n">
        <v>1</v>
      </c>
      <c r="R1056" s="39" t="s">
        <v>1</v>
      </c>
      <c r="S1056" s="39" t="s">
        <v>2</v>
      </c>
    </row>
    <row r="1057" customFormat="false" ht="15" hidden="false" customHeight="false" outlineLevel="0" collapsed="false">
      <c r="A1057" s="118"/>
      <c r="B1057" s="118"/>
      <c r="C1057" s="48" t="n">
        <f aca="false">IF(F1057=F1056,C1056,IF(F1057=(F1056+10),C1056,(C1056+10)))</f>
        <v>1880</v>
      </c>
      <c r="D1057" s="105"/>
      <c r="E1057" s="50" t="n">
        <f aca="false">IF(C1056=C1057,IF(AND(I1057&lt;&gt;"M",I1057&lt;&gt;"m-up"),E1056+10,E1056),10)</f>
        <v>10</v>
      </c>
      <c r="F1057" s="90" t="n">
        <f aca="false">O1057+(N1057*60)+(M1057*3600)</f>
        <v>53249</v>
      </c>
      <c r="G1057" s="52" t="str">
        <f aca="false">CONCATENATE(J1057,K1057,L1057)</f>
        <v>2017121</v>
      </c>
      <c r="H1057" s="52" t="n">
        <v>11</v>
      </c>
      <c r="I1057" s="52" t="s">
        <v>0</v>
      </c>
      <c r="J1057" s="52" t="n">
        <v>2017</v>
      </c>
      <c r="K1057" s="52" t="n">
        <v>12</v>
      </c>
      <c r="L1057" s="52" t="n">
        <v>1</v>
      </c>
      <c r="M1057" s="52" t="n">
        <v>14</v>
      </c>
      <c r="N1057" s="52" t="n">
        <v>47</v>
      </c>
      <c r="O1057" s="52" t="n">
        <v>29</v>
      </c>
      <c r="P1057" s="52" t="n">
        <v>473</v>
      </c>
      <c r="Q1057" s="52" t="n">
        <v>1</v>
      </c>
      <c r="R1057" s="52" t="s">
        <v>1</v>
      </c>
      <c r="S1057" s="52" t="s">
        <v>2</v>
      </c>
      <c r="T1057" s="52"/>
      <c r="U1057" s="53"/>
      <c r="WH1057" s="119"/>
      <c r="WI1057" s="119"/>
      <c r="WJ1057" s="119"/>
      <c r="WK1057" s="119"/>
      <c r="WL1057" s="119"/>
      <c r="WM1057" s="119"/>
      <c r="WN1057" s="119"/>
      <c r="WO1057" s="119"/>
      <c r="WP1057" s="119"/>
      <c r="WQ1057" s="119"/>
      <c r="WR1057" s="119"/>
      <c r="WS1057" s="119"/>
      <c r="WT1057" s="119"/>
      <c r="WU1057" s="119"/>
      <c r="WV1057" s="119"/>
      <c r="WW1057" s="119"/>
      <c r="WX1057" s="119"/>
      <c r="WY1057" s="119"/>
      <c r="WZ1057" s="119"/>
      <c r="XA1057" s="119"/>
      <c r="XB1057" s="119"/>
      <c r="XC1057" s="119"/>
      <c r="XD1057" s="119"/>
      <c r="XE1057" s="119"/>
      <c r="XF1057" s="119"/>
      <c r="XG1057" s="119"/>
      <c r="XH1057" s="119"/>
      <c r="XI1057" s="119"/>
      <c r="XJ1057" s="119"/>
      <c r="XK1057" s="119"/>
      <c r="XL1057" s="119"/>
      <c r="XM1057" s="119"/>
      <c r="XN1057" s="119"/>
      <c r="XO1057" s="119"/>
      <c r="XP1057" s="119"/>
      <c r="XQ1057" s="119"/>
      <c r="XR1057" s="119"/>
      <c r="XS1057" s="119"/>
      <c r="XT1057" s="119"/>
      <c r="XU1057" s="119"/>
      <c r="XV1057" s="119"/>
      <c r="XW1057" s="119"/>
      <c r="XX1057" s="119"/>
      <c r="XY1057" s="119"/>
      <c r="XZ1057" s="119"/>
      <c r="YA1057" s="119"/>
      <c r="YB1057" s="119"/>
      <c r="YC1057" s="119"/>
      <c r="YD1057" s="119"/>
      <c r="YE1057" s="119"/>
      <c r="YF1057" s="119"/>
      <c r="YG1057" s="119"/>
      <c r="YH1057" s="119"/>
      <c r="YI1057" s="119"/>
      <c r="YJ1057" s="119"/>
      <c r="YK1057" s="119"/>
      <c r="YL1057" s="119"/>
      <c r="YM1057" s="119"/>
      <c r="YN1057" s="119"/>
      <c r="YO1057" s="119"/>
      <c r="YP1057" s="119"/>
      <c r="YQ1057" s="119"/>
      <c r="YR1057" s="119"/>
      <c r="YS1057" s="119"/>
      <c r="YT1057" s="119"/>
      <c r="YU1057" s="119"/>
      <c r="YV1057" s="119"/>
      <c r="YW1057" s="119"/>
      <c r="YX1057" s="119"/>
      <c r="YY1057" s="119"/>
      <c r="YZ1057" s="119"/>
      <c r="ZA1057" s="119"/>
      <c r="ZB1057" s="119"/>
      <c r="ZC1057" s="119"/>
      <c r="ZD1057" s="119"/>
      <c r="ZE1057" s="119"/>
      <c r="ZF1057" s="119"/>
      <c r="ZG1057" s="119"/>
      <c r="ZH1057" s="119"/>
      <c r="ZI1057" s="119"/>
      <c r="ZJ1057" s="119"/>
      <c r="ZK1057" s="119"/>
      <c r="ZL1057" s="119"/>
      <c r="ZM1057" s="119"/>
      <c r="ZN1057" s="119"/>
      <c r="ZO1057" s="119"/>
      <c r="ZP1057" s="119"/>
      <c r="ZQ1057" s="119"/>
      <c r="ZR1057" s="119"/>
      <c r="ZS1057" s="119"/>
      <c r="ZT1057" s="119"/>
      <c r="ZU1057" s="119"/>
      <c r="ZV1057" s="119"/>
      <c r="ZW1057" s="119"/>
      <c r="ZX1057" s="119"/>
      <c r="ZY1057" s="119"/>
      <c r="ZZ1057" s="119"/>
      <c r="AAA1057" s="119"/>
      <c r="AAB1057" s="119"/>
      <c r="AAC1057" s="119"/>
      <c r="AAD1057" s="119"/>
      <c r="AAE1057" s="119"/>
      <c r="AAF1057" s="119"/>
      <c r="AAG1057" s="119"/>
      <c r="AAH1057" s="119"/>
      <c r="AAI1057" s="119"/>
      <c r="AAJ1057" s="119"/>
      <c r="AAK1057" s="119"/>
      <c r="AAL1057" s="119"/>
      <c r="AAM1057" s="119"/>
      <c r="AAN1057" s="119"/>
      <c r="AAO1057" s="119"/>
      <c r="AAP1057" s="119"/>
      <c r="AAQ1057" s="119"/>
      <c r="AAR1057" s="119"/>
      <c r="AAS1057" s="119"/>
      <c r="AAT1057" s="119"/>
      <c r="AAU1057" s="119"/>
      <c r="AAV1057" s="119"/>
      <c r="AAW1057" s="119"/>
      <c r="AAX1057" s="119"/>
      <c r="AAY1057" s="119"/>
      <c r="AAZ1057" s="119"/>
      <c r="ABA1057" s="119"/>
      <c r="ABB1057" s="119"/>
      <c r="ABC1057" s="119"/>
      <c r="ABD1057" s="119"/>
      <c r="ABE1057" s="119"/>
      <c r="ABF1057" s="119"/>
      <c r="ABG1057" s="119"/>
      <c r="ABH1057" s="119"/>
      <c r="ABI1057" s="119"/>
      <c r="ABJ1057" s="119"/>
      <c r="ABK1057" s="119"/>
      <c r="ABL1057" s="119"/>
      <c r="ABM1057" s="119"/>
      <c r="ABN1057" s="119"/>
      <c r="ABO1057" s="119"/>
      <c r="ABP1057" s="119"/>
      <c r="ABQ1057" s="119"/>
      <c r="ABR1057" s="119"/>
      <c r="ABS1057" s="119"/>
      <c r="ABT1057" s="119"/>
      <c r="ABU1057" s="119"/>
      <c r="ABV1057" s="119"/>
      <c r="ABW1057" s="119"/>
      <c r="ABX1057" s="119"/>
      <c r="ABY1057" s="119"/>
      <c r="ABZ1057" s="119"/>
      <c r="ACA1057" s="119"/>
      <c r="ACB1057" s="119"/>
      <c r="ACC1057" s="119"/>
      <c r="ACD1057" s="119"/>
      <c r="ACE1057" s="119"/>
      <c r="ACF1057" s="119"/>
      <c r="ACG1057" s="119"/>
      <c r="ACH1057" s="119"/>
      <c r="ACI1057" s="119"/>
      <c r="ACJ1057" s="119"/>
      <c r="ACK1057" s="119"/>
      <c r="ACL1057" s="119"/>
      <c r="ACM1057" s="119"/>
      <c r="ACN1057" s="119"/>
      <c r="ACO1057" s="119"/>
      <c r="ACP1057" s="119"/>
      <c r="ACQ1057" s="119"/>
      <c r="ACR1057" s="119"/>
      <c r="ACS1057" s="119"/>
      <c r="ACT1057" s="119"/>
      <c r="ACU1057" s="119"/>
      <c r="ACV1057" s="119"/>
      <c r="ACW1057" s="119"/>
      <c r="ACX1057" s="119"/>
      <c r="ACY1057" s="119"/>
      <c r="ACZ1057" s="119"/>
      <c r="ADA1057" s="119"/>
      <c r="ADB1057" s="119"/>
      <c r="ADC1057" s="119"/>
      <c r="ADD1057" s="119"/>
      <c r="ADE1057" s="119"/>
      <c r="ADF1057" s="119"/>
      <c r="ADG1057" s="119"/>
      <c r="ADH1057" s="119"/>
      <c r="ADI1057" s="119"/>
      <c r="ADJ1057" s="119"/>
      <c r="ADK1057" s="119"/>
      <c r="ADL1057" s="119"/>
      <c r="ADM1057" s="119"/>
      <c r="ADN1057" s="119"/>
      <c r="ADO1057" s="119"/>
      <c r="ADP1057" s="119"/>
      <c r="ADQ1057" s="119"/>
      <c r="ADR1057" s="119"/>
      <c r="ADS1057" s="119"/>
      <c r="ADT1057" s="119"/>
      <c r="ADU1057" s="119"/>
      <c r="ADV1057" s="119"/>
      <c r="ADW1057" s="119"/>
      <c r="ADX1057" s="119"/>
      <c r="ADY1057" s="119"/>
      <c r="ADZ1057" s="119"/>
      <c r="AEA1057" s="119"/>
      <c r="AEB1057" s="119"/>
      <c r="AEC1057" s="119"/>
      <c r="AED1057" s="119"/>
      <c r="AEE1057" s="119"/>
      <c r="AEF1057" s="119"/>
      <c r="AEG1057" s="119"/>
      <c r="AEH1057" s="119"/>
      <c r="AEI1057" s="119"/>
      <c r="AEJ1057" s="119"/>
      <c r="AEK1057" s="119"/>
      <c r="AEL1057" s="119"/>
      <c r="AEM1057" s="119"/>
      <c r="AEN1057" s="119"/>
      <c r="AEO1057" s="119"/>
      <c r="AEP1057" s="119"/>
      <c r="AEQ1057" s="119"/>
      <c r="AER1057" s="119"/>
      <c r="AES1057" s="119"/>
      <c r="AET1057" s="119"/>
      <c r="AEU1057" s="119"/>
      <c r="AEV1057" s="119"/>
      <c r="AEW1057" s="119"/>
      <c r="AEX1057" s="119"/>
      <c r="AEY1057" s="119"/>
      <c r="AEZ1057" s="119"/>
      <c r="AFA1057" s="119"/>
      <c r="AFB1057" s="119"/>
      <c r="AFC1057" s="119"/>
      <c r="AFD1057" s="119"/>
      <c r="AFE1057" s="119"/>
      <c r="AFF1057" s="119"/>
      <c r="AFG1057" s="119"/>
      <c r="AFH1057" s="119"/>
      <c r="AFI1057" s="119"/>
      <c r="AFJ1057" s="119"/>
      <c r="AFK1057" s="119"/>
      <c r="AFL1057" s="119"/>
      <c r="AFM1057" s="119"/>
      <c r="AFN1057" s="119"/>
      <c r="AFO1057" s="119"/>
      <c r="AFP1057" s="119"/>
      <c r="AFQ1057" s="119"/>
      <c r="AFR1057" s="119"/>
      <c r="AFS1057" s="119"/>
      <c r="AFT1057" s="119"/>
      <c r="AFU1057" s="119"/>
      <c r="AFV1057" s="119"/>
      <c r="AFW1057" s="119"/>
      <c r="AFX1057" s="119"/>
      <c r="AFY1057" s="119"/>
      <c r="AFZ1057" s="119"/>
      <c r="AGA1057" s="119"/>
      <c r="AGB1057" s="119"/>
      <c r="AGC1057" s="119"/>
      <c r="AGD1057" s="119"/>
      <c r="AGE1057" s="119"/>
      <c r="AGF1057" s="119"/>
      <c r="AGG1057" s="119"/>
      <c r="AGH1057" s="119"/>
      <c r="AGI1057" s="119"/>
      <c r="AGJ1057" s="119"/>
      <c r="AGK1057" s="119"/>
      <c r="AGL1057" s="119"/>
      <c r="AGM1057" s="119"/>
      <c r="AGN1057" s="119"/>
      <c r="AGO1057" s="119"/>
      <c r="AGP1057" s="119"/>
      <c r="AGQ1057" s="119"/>
      <c r="AGR1057" s="119"/>
      <c r="AGS1057" s="119"/>
      <c r="AGT1057" s="119"/>
      <c r="AGU1057" s="119"/>
      <c r="AGV1057" s="119"/>
      <c r="AGW1057" s="119"/>
      <c r="AGX1057" s="119"/>
      <c r="AGY1057" s="119"/>
      <c r="AGZ1057" s="119"/>
      <c r="AHA1057" s="119"/>
      <c r="AHB1057" s="119"/>
      <c r="AHC1057" s="119"/>
      <c r="AHD1057" s="119"/>
      <c r="AHE1057" s="119"/>
      <c r="AHF1057" s="119"/>
      <c r="AHG1057" s="119"/>
      <c r="AHH1057" s="119"/>
      <c r="AHI1057" s="119"/>
      <c r="AHJ1057" s="119"/>
      <c r="AHK1057" s="119"/>
      <c r="AHL1057" s="119"/>
      <c r="AHM1057" s="119"/>
      <c r="AHN1057" s="119"/>
      <c r="AHO1057" s="119"/>
      <c r="AHP1057" s="119"/>
      <c r="AHQ1057" s="119"/>
      <c r="AHR1057" s="119"/>
      <c r="AHS1057" s="119"/>
      <c r="AHT1057" s="119"/>
      <c r="AHU1057" s="119"/>
      <c r="AHV1057" s="119"/>
      <c r="AHW1057" s="119"/>
      <c r="AHX1057" s="119"/>
      <c r="AHY1057" s="119"/>
      <c r="AHZ1057" s="119"/>
      <c r="AIA1057" s="119"/>
      <c r="AIB1057" s="119"/>
      <c r="AIC1057" s="119"/>
      <c r="AID1057" s="119"/>
      <c r="AIE1057" s="119"/>
      <c r="AIF1057" s="119"/>
      <c r="AIG1057" s="119"/>
      <c r="AIH1057" s="119"/>
      <c r="AII1057" s="119"/>
      <c r="AIJ1057" s="119"/>
      <c r="AIK1057" s="119"/>
      <c r="AIL1057" s="119"/>
      <c r="AIM1057" s="119"/>
      <c r="AIN1057" s="119"/>
      <c r="AIO1057" s="119"/>
      <c r="AIP1057" s="119"/>
      <c r="AIQ1057" s="119"/>
      <c r="AIR1057" s="119"/>
      <c r="AIS1057" s="119"/>
      <c r="AIT1057" s="119"/>
      <c r="AIU1057" s="119"/>
      <c r="AIV1057" s="119"/>
      <c r="AIW1057" s="119"/>
      <c r="AIX1057" s="119"/>
      <c r="AIY1057" s="119"/>
      <c r="AIZ1057" s="119"/>
      <c r="AJA1057" s="119"/>
      <c r="AJB1057" s="119"/>
      <c r="AJC1057" s="119"/>
      <c r="AJD1057" s="119"/>
      <c r="AJE1057" s="119"/>
      <c r="AJF1057" s="119"/>
      <c r="AJG1057" s="119"/>
      <c r="AJH1057" s="119"/>
      <c r="AJI1057" s="119"/>
      <c r="AJJ1057" s="119"/>
      <c r="AJK1057" s="119"/>
      <c r="AJL1057" s="119"/>
      <c r="AJM1057" s="119"/>
      <c r="AJN1057" s="119"/>
      <c r="AJO1057" s="119"/>
      <c r="AJP1057" s="119"/>
      <c r="AJQ1057" s="119"/>
      <c r="AJR1057" s="119"/>
      <c r="AJS1057" s="119"/>
      <c r="AJT1057" s="119"/>
      <c r="AJU1057" s="119"/>
      <c r="AJV1057" s="119"/>
      <c r="AJW1057" s="119"/>
      <c r="AJX1057" s="119"/>
      <c r="AJY1057" s="119"/>
      <c r="AJZ1057" s="119"/>
      <c r="AKA1057" s="119"/>
      <c r="AKB1057" s="119"/>
      <c r="AKC1057" s="119"/>
      <c r="AKD1057" s="119"/>
      <c r="AKE1057" s="119"/>
      <c r="AKF1057" s="119"/>
      <c r="AKG1057" s="119"/>
      <c r="AKH1057" s="119"/>
      <c r="AKI1057" s="119"/>
      <c r="AKJ1057" s="119"/>
      <c r="AKK1057" s="119"/>
      <c r="AKL1057" s="119"/>
      <c r="AKM1057" s="119"/>
      <c r="AKN1057" s="119"/>
      <c r="AKO1057" s="119"/>
      <c r="AKP1057" s="119"/>
      <c r="AKQ1057" s="119"/>
      <c r="AKR1057" s="119"/>
      <c r="AKS1057" s="119"/>
      <c r="AKT1057" s="119"/>
      <c r="AKU1057" s="119"/>
      <c r="AKV1057" s="119"/>
      <c r="AKW1057" s="119"/>
      <c r="AKX1057" s="119"/>
      <c r="AKY1057" s="119"/>
      <c r="AKZ1057" s="119"/>
      <c r="ALA1057" s="119"/>
      <c r="ALB1057" s="119"/>
      <c r="ALC1057" s="119"/>
      <c r="ALD1057" s="119"/>
      <c r="ALE1057" s="119"/>
      <c r="ALF1057" s="119"/>
      <c r="ALG1057" s="119"/>
      <c r="ALH1057" s="119"/>
      <c r="ALI1057" s="119"/>
      <c r="ALJ1057" s="119"/>
      <c r="ALK1057" s="119"/>
      <c r="ALL1057" s="119"/>
      <c r="ALM1057" s="119"/>
      <c r="ALN1057" s="119"/>
      <c r="ALO1057" s="119"/>
      <c r="ALP1057" s="119"/>
      <c r="ALQ1057" s="119"/>
      <c r="ALR1057" s="119"/>
      <c r="ALS1057" s="119"/>
      <c r="ALT1057" s="119"/>
      <c r="ALU1057" s="119"/>
      <c r="ALV1057" s="119"/>
      <c r="ALW1057" s="119"/>
      <c r="ALX1057" s="119"/>
      <c r="ALY1057" s="119"/>
      <c r="ALZ1057" s="119"/>
      <c r="AMA1057" s="119"/>
      <c r="AMB1057" s="119"/>
      <c r="AMC1057" s="119"/>
      <c r="AMD1057" s="119"/>
      <c r="AME1057" s="119"/>
      <c r="AMF1057" s="119"/>
      <c r="AMG1057" s="119"/>
    </row>
    <row r="1058" customFormat="false" ht="15" hidden="false" customHeight="false" outlineLevel="0" collapsed="false">
      <c r="A1058" s="118"/>
      <c r="B1058" s="118"/>
      <c r="C1058" s="48" t="n">
        <f aca="false">IF(F1058=F1057,C1057,IF(F1058=(F1057+10),C1057,(C1057+10)))</f>
        <v>1880</v>
      </c>
      <c r="D1058" s="123"/>
      <c r="E1058" s="50" t="n">
        <f aca="false">IF(C1057=C1058,IF(AND(I1058&lt;&gt;"M",I1058&lt;&gt;"m-up"),E1057+10,E1057),10)</f>
        <v>20</v>
      </c>
      <c r="F1058" s="124" t="n">
        <f aca="false">O1058+(N1058*60)+(M1058*3600)</f>
        <v>53249</v>
      </c>
      <c r="G1058" s="39" t="str">
        <f aca="false">CONCATENATE(J1058,K1058,L1058)</f>
        <v>2017121</v>
      </c>
      <c r="H1058" s="39" t="n">
        <v>16</v>
      </c>
      <c r="I1058" s="39" t="s">
        <v>0</v>
      </c>
      <c r="J1058" s="39" t="n">
        <v>2017</v>
      </c>
      <c r="K1058" s="39" t="n">
        <v>12</v>
      </c>
      <c r="L1058" s="39" t="n">
        <v>1</v>
      </c>
      <c r="M1058" s="39" t="n">
        <v>14</v>
      </c>
      <c r="N1058" s="39" t="n">
        <v>47</v>
      </c>
      <c r="O1058" s="39" t="n">
        <v>29</v>
      </c>
      <c r="P1058" s="39" t="n">
        <v>521</v>
      </c>
      <c r="Q1058" s="39" t="n">
        <v>2</v>
      </c>
      <c r="R1058" s="39" t="s">
        <v>1</v>
      </c>
      <c r="S1058" s="39" t="s">
        <v>2</v>
      </c>
      <c r="WH1058" s="119"/>
      <c r="WI1058" s="119"/>
      <c r="WJ1058" s="119"/>
      <c r="WK1058" s="119"/>
      <c r="WL1058" s="119"/>
      <c r="WM1058" s="119"/>
      <c r="WN1058" s="119"/>
      <c r="WO1058" s="119"/>
      <c r="WP1058" s="119"/>
      <c r="WQ1058" s="119"/>
      <c r="WR1058" s="119"/>
      <c r="WS1058" s="119"/>
      <c r="WT1058" s="119"/>
      <c r="WU1058" s="119"/>
      <c r="WV1058" s="119"/>
      <c r="WW1058" s="119"/>
      <c r="WX1058" s="119"/>
      <c r="WY1058" s="119"/>
      <c r="WZ1058" s="119"/>
      <c r="XA1058" s="119"/>
      <c r="XB1058" s="119"/>
      <c r="XC1058" s="119"/>
      <c r="XD1058" s="119"/>
      <c r="XE1058" s="119"/>
      <c r="XF1058" s="119"/>
      <c r="XG1058" s="119"/>
      <c r="XH1058" s="119"/>
      <c r="XI1058" s="119"/>
      <c r="XJ1058" s="119"/>
      <c r="XK1058" s="119"/>
      <c r="XL1058" s="119"/>
      <c r="XM1058" s="119"/>
      <c r="XN1058" s="119"/>
      <c r="XO1058" s="119"/>
      <c r="XP1058" s="119"/>
      <c r="XQ1058" s="119"/>
      <c r="XR1058" s="119"/>
      <c r="XS1058" s="119"/>
      <c r="XT1058" s="119"/>
      <c r="XU1058" s="119"/>
      <c r="XV1058" s="119"/>
      <c r="XW1058" s="119"/>
      <c r="XX1058" s="119"/>
      <c r="XY1058" s="119"/>
      <c r="XZ1058" s="119"/>
      <c r="YA1058" s="119"/>
      <c r="YB1058" s="119"/>
      <c r="YC1058" s="119"/>
      <c r="YD1058" s="119"/>
      <c r="YE1058" s="119"/>
      <c r="YF1058" s="119"/>
      <c r="YG1058" s="119"/>
      <c r="YH1058" s="119"/>
      <c r="YI1058" s="119"/>
      <c r="YJ1058" s="119"/>
      <c r="YK1058" s="119"/>
      <c r="YL1058" s="119"/>
      <c r="YM1058" s="119"/>
      <c r="YN1058" s="119"/>
      <c r="YO1058" s="119"/>
      <c r="YP1058" s="119"/>
      <c r="YQ1058" s="119"/>
      <c r="YR1058" s="119"/>
      <c r="YS1058" s="119"/>
      <c r="YT1058" s="119"/>
      <c r="YU1058" s="119"/>
      <c r="YV1058" s="119"/>
      <c r="YW1058" s="119"/>
      <c r="YX1058" s="119"/>
      <c r="YY1058" s="119"/>
      <c r="YZ1058" s="119"/>
      <c r="ZA1058" s="119"/>
      <c r="ZB1058" s="119"/>
      <c r="ZC1058" s="119"/>
      <c r="ZD1058" s="119"/>
      <c r="ZE1058" s="119"/>
      <c r="ZF1058" s="119"/>
      <c r="ZG1058" s="119"/>
      <c r="ZH1058" s="119"/>
      <c r="ZI1058" s="119"/>
      <c r="ZJ1058" s="119"/>
      <c r="ZK1058" s="119"/>
      <c r="ZL1058" s="119"/>
      <c r="ZM1058" s="119"/>
      <c r="ZN1058" s="119"/>
      <c r="ZO1058" s="119"/>
      <c r="ZP1058" s="119"/>
      <c r="ZQ1058" s="119"/>
      <c r="ZR1058" s="119"/>
      <c r="ZS1058" s="119"/>
      <c r="ZT1058" s="119"/>
      <c r="ZU1058" s="119"/>
      <c r="ZV1058" s="119"/>
      <c r="ZW1058" s="119"/>
      <c r="ZX1058" s="119"/>
      <c r="ZY1058" s="119"/>
      <c r="ZZ1058" s="119"/>
      <c r="AAA1058" s="119"/>
      <c r="AAB1058" s="119"/>
      <c r="AAC1058" s="119"/>
      <c r="AAD1058" s="119"/>
      <c r="AAE1058" s="119"/>
      <c r="AAF1058" s="119"/>
      <c r="AAG1058" s="119"/>
      <c r="AAH1058" s="119"/>
      <c r="AAI1058" s="119"/>
      <c r="AAJ1058" s="119"/>
      <c r="AAK1058" s="119"/>
      <c r="AAL1058" s="119"/>
      <c r="AAM1058" s="119"/>
      <c r="AAN1058" s="119"/>
      <c r="AAO1058" s="119"/>
      <c r="AAP1058" s="119"/>
      <c r="AAQ1058" s="119"/>
      <c r="AAR1058" s="119"/>
      <c r="AAS1058" s="119"/>
      <c r="AAT1058" s="119"/>
      <c r="AAU1058" s="119"/>
      <c r="AAV1058" s="119"/>
      <c r="AAW1058" s="119"/>
      <c r="AAX1058" s="119"/>
      <c r="AAY1058" s="119"/>
      <c r="AAZ1058" s="119"/>
      <c r="ABA1058" s="119"/>
      <c r="ABB1058" s="119"/>
      <c r="ABC1058" s="119"/>
      <c r="ABD1058" s="119"/>
      <c r="ABE1058" s="119"/>
      <c r="ABF1058" s="119"/>
      <c r="ABG1058" s="119"/>
      <c r="ABH1058" s="119"/>
      <c r="ABI1058" s="119"/>
      <c r="ABJ1058" s="119"/>
      <c r="ABK1058" s="119"/>
      <c r="ABL1058" s="119"/>
      <c r="ABM1058" s="119"/>
      <c r="ABN1058" s="119"/>
      <c r="ABO1058" s="119"/>
      <c r="ABP1058" s="119"/>
      <c r="ABQ1058" s="119"/>
      <c r="ABR1058" s="119"/>
      <c r="ABS1058" s="119"/>
      <c r="ABT1058" s="119"/>
      <c r="ABU1058" s="119"/>
      <c r="ABV1058" s="119"/>
      <c r="ABW1058" s="119"/>
      <c r="ABX1058" s="119"/>
      <c r="ABY1058" s="119"/>
      <c r="ABZ1058" s="119"/>
      <c r="ACA1058" s="119"/>
      <c r="ACB1058" s="119"/>
      <c r="ACC1058" s="119"/>
      <c r="ACD1058" s="119"/>
      <c r="ACE1058" s="119"/>
      <c r="ACF1058" s="119"/>
      <c r="ACG1058" s="119"/>
      <c r="ACH1058" s="119"/>
      <c r="ACI1058" s="119"/>
      <c r="ACJ1058" s="119"/>
      <c r="ACK1058" s="119"/>
      <c r="ACL1058" s="119"/>
      <c r="ACM1058" s="119"/>
      <c r="ACN1058" s="119"/>
      <c r="ACO1058" s="119"/>
      <c r="ACP1058" s="119"/>
      <c r="ACQ1058" s="119"/>
      <c r="ACR1058" s="119"/>
      <c r="ACS1058" s="119"/>
      <c r="ACT1058" s="119"/>
      <c r="ACU1058" s="119"/>
      <c r="ACV1058" s="119"/>
      <c r="ACW1058" s="119"/>
      <c r="ACX1058" s="119"/>
      <c r="ACY1058" s="119"/>
      <c r="ACZ1058" s="119"/>
      <c r="ADA1058" s="119"/>
      <c r="ADB1058" s="119"/>
      <c r="ADC1058" s="119"/>
      <c r="ADD1058" s="119"/>
      <c r="ADE1058" s="119"/>
      <c r="ADF1058" s="119"/>
      <c r="ADG1058" s="119"/>
      <c r="ADH1058" s="119"/>
      <c r="ADI1058" s="119"/>
      <c r="ADJ1058" s="119"/>
      <c r="ADK1058" s="119"/>
      <c r="ADL1058" s="119"/>
      <c r="ADM1058" s="119"/>
      <c r="ADN1058" s="119"/>
      <c r="ADO1058" s="119"/>
      <c r="ADP1058" s="119"/>
      <c r="ADQ1058" s="119"/>
      <c r="ADR1058" s="119"/>
      <c r="ADS1058" s="119"/>
      <c r="ADT1058" s="119"/>
      <c r="ADU1058" s="119"/>
      <c r="ADV1058" s="119"/>
      <c r="ADW1058" s="119"/>
      <c r="ADX1058" s="119"/>
      <c r="ADY1058" s="119"/>
      <c r="ADZ1058" s="119"/>
      <c r="AEA1058" s="119"/>
      <c r="AEB1058" s="119"/>
      <c r="AEC1058" s="119"/>
      <c r="AED1058" s="119"/>
      <c r="AEE1058" s="119"/>
      <c r="AEF1058" s="119"/>
      <c r="AEG1058" s="119"/>
      <c r="AEH1058" s="119"/>
      <c r="AEI1058" s="119"/>
      <c r="AEJ1058" s="119"/>
      <c r="AEK1058" s="119"/>
      <c r="AEL1058" s="119"/>
      <c r="AEM1058" s="119"/>
      <c r="AEN1058" s="119"/>
      <c r="AEO1058" s="119"/>
      <c r="AEP1058" s="119"/>
      <c r="AEQ1058" s="119"/>
      <c r="AER1058" s="119"/>
      <c r="AES1058" s="119"/>
      <c r="AET1058" s="119"/>
      <c r="AEU1058" s="119"/>
      <c r="AEV1058" s="119"/>
      <c r="AEW1058" s="119"/>
      <c r="AEX1058" s="119"/>
      <c r="AEY1058" s="119"/>
      <c r="AEZ1058" s="119"/>
      <c r="AFA1058" s="119"/>
      <c r="AFB1058" s="119"/>
      <c r="AFC1058" s="119"/>
      <c r="AFD1058" s="119"/>
      <c r="AFE1058" s="119"/>
      <c r="AFF1058" s="119"/>
      <c r="AFG1058" s="119"/>
      <c r="AFH1058" s="119"/>
      <c r="AFI1058" s="119"/>
      <c r="AFJ1058" s="119"/>
      <c r="AFK1058" s="119"/>
      <c r="AFL1058" s="119"/>
      <c r="AFM1058" s="119"/>
      <c r="AFN1058" s="119"/>
      <c r="AFO1058" s="119"/>
      <c r="AFP1058" s="119"/>
      <c r="AFQ1058" s="119"/>
      <c r="AFR1058" s="119"/>
      <c r="AFS1058" s="119"/>
      <c r="AFT1058" s="119"/>
      <c r="AFU1058" s="119"/>
      <c r="AFV1058" s="119"/>
      <c r="AFW1058" s="119"/>
      <c r="AFX1058" s="119"/>
      <c r="AFY1058" s="119"/>
      <c r="AFZ1058" s="119"/>
      <c r="AGA1058" s="119"/>
      <c r="AGB1058" s="119"/>
      <c r="AGC1058" s="119"/>
      <c r="AGD1058" s="119"/>
      <c r="AGE1058" s="119"/>
      <c r="AGF1058" s="119"/>
      <c r="AGG1058" s="119"/>
      <c r="AGH1058" s="119"/>
      <c r="AGI1058" s="119"/>
      <c r="AGJ1058" s="119"/>
      <c r="AGK1058" s="119"/>
      <c r="AGL1058" s="119"/>
      <c r="AGM1058" s="119"/>
      <c r="AGN1058" s="119"/>
      <c r="AGO1058" s="119"/>
      <c r="AGP1058" s="119"/>
      <c r="AGQ1058" s="119"/>
      <c r="AGR1058" s="119"/>
      <c r="AGS1058" s="119"/>
      <c r="AGT1058" s="119"/>
      <c r="AGU1058" s="119"/>
      <c r="AGV1058" s="119"/>
      <c r="AGW1058" s="119"/>
      <c r="AGX1058" s="119"/>
      <c r="AGY1058" s="119"/>
      <c r="AGZ1058" s="119"/>
      <c r="AHA1058" s="119"/>
      <c r="AHB1058" s="119"/>
      <c r="AHC1058" s="119"/>
      <c r="AHD1058" s="119"/>
      <c r="AHE1058" s="119"/>
      <c r="AHF1058" s="119"/>
      <c r="AHG1058" s="119"/>
      <c r="AHH1058" s="119"/>
      <c r="AHI1058" s="119"/>
      <c r="AHJ1058" s="119"/>
      <c r="AHK1058" s="119"/>
      <c r="AHL1058" s="119"/>
      <c r="AHM1058" s="119"/>
      <c r="AHN1058" s="119"/>
      <c r="AHO1058" s="119"/>
      <c r="AHP1058" s="119"/>
      <c r="AHQ1058" s="119"/>
      <c r="AHR1058" s="119"/>
      <c r="AHS1058" s="119"/>
      <c r="AHT1058" s="119"/>
      <c r="AHU1058" s="119"/>
      <c r="AHV1058" s="119"/>
      <c r="AHW1058" s="119"/>
      <c r="AHX1058" s="119"/>
      <c r="AHY1058" s="119"/>
      <c r="AHZ1058" s="119"/>
      <c r="AIA1058" s="119"/>
      <c r="AIB1058" s="119"/>
      <c r="AIC1058" s="119"/>
      <c r="AID1058" s="119"/>
      <c r="AIE1058" s="119"/>
      <c r="AIF1058" s="119"/>
      <c r="AIG1058" s="119"/>
      <c r="AIH1058" s="119"/>
      <c r="AII1058" s="119"/>
      <c r="AIJ1058" s="119"/>
      <c r="AIK1058" s="119"/>
      <c r="AIL1058" s="119"/>
      <c r="AIM1058" s="119"/>
      <c r="AIN1058" s="119"/>
      <c r="AIO1058" s="119"/>
      <c r="AIP1058" s="119"/>
      <c r="AIQ1058" s="119"/>
      <c r="AIR1058" s="119"/>
      <c r="AIS1058" s="119"/>
      <c r="AIT1058" s="119"/>
      <c r="AIU1058" s="119"/>
      <c r="AIV1058" s="119"/>
      <c r="AIW1058" s="119"/>
      <c r="AIX1058" s="119"/>
      <c r="AIY1058" s="119"/>
      <c r="AIZ1058" s="119"/>
      <c r="AJA1058" s="119"/>
      <c r="AJB1058" s="119"/>
      <c r="AJC1058" s="119"/>
      <c r="AJD1058" s="119"/>
      <c r="AJE1058" s="119"/>
      <c r="AJF1058" s="119"/>
      <c r="AJG1058" s="119"/>
      <c r="AJH1058" s="119"/>
      <c r="AJI1058" s="119"/>
      <c r="AJJ1058" s="119"/>
      <c r="AJK1058" s="119"/>
      <c r="AJL1058" s="119"/>
      <c r="AJM1058" s="119"/>
      <c r="AJN1058" s="119"/>
      <c r="AJO1058" s="119"/>
      <c r="AJP1058" s="119"/>
      <c r="AJQ1058" s="119"/>
      <c r="AJR1058" s="119"/>
      <c r="AJS1058" s="119"/>
      <c r="AJT1058" s="119"/>
      <c r="AJU1058" s="119"/>
      <c r="AJV1058" s="119"/>
      <c r="AJW1058" s="119"/>
      <c r="AJX1058" s="119"/>
      <c r="AJY1058" s="119"/>
      <c r="AJZ1058" s="119"/>
      <c r="AKA1058" s="119"/>
      <c r="AKB1058" s="119"/>
      <c r="AKC1058" s="119"/>
      <c r="AKD1058" s="119"/>
      <c r="AKE1058" s="119"/>
      <c r="AKF1058" s="119"/>
      <c r="AKG1058" s="119"/>
      <c r="AKH1058" s="119"/>
      <c r="AKI1058" s="119"/>
      <c r="AKJ1058" s="119"/>
      <c r="AKK1058" s="119"/>
      <c r="AKL1058" s="119"/>
      <c r="AKM1058" s="119"/>
      <c r="AKN1058" s="119"/>
      <c r="AKO1058" s="119"/>
      <c r="AKP1058" s="119"/>
      <c r="AKQ1058" s="119"/>
      <c r="AKR1058" s="119"/>
      <c r="AKS1058" s="119"/>
      <c r="AKT1058" s="119"/>
      <c r="AKU1058" s="119"/>
      <c r="AKV1058" s="119"/>
      <c r="AKW1058" s="119"/>
      <c r="AKX1058" s="119"/>
      <c r="AKY1058" s="119"/>
      <c r="AKZ1058" s="119"/>
      <c r="ALA1058" s="119"/>
      <c r="ALB1058" s="119"/>
      <c r="ALC1058" s="119"/>
      <c r="ALD1058" s="119"/>
      <c r="ALE1058" s="119"/>
      <c r="ALF1058" s="119"/>
      <c r="ALG1058" s="119"/>
      <c r="ALH1058" s="119"/>
      <c r="ALI1058" s="119"/>
      <c r="ALJ1058" s="119"/>
      <c r="ALK1058" s="119"/>
      <c r="ALL1058" s="119"/>
      <c r="ALM1058" s="119"/>
      <c r="ALN1058" s="119"/>
      <c r="ALO1058" s="119"/>
      <c r="ALP1058" s="119"/>
      <c r="ALQ1058" s="119"/>
      <c r="ALR1058" s="119"/>
      <c r="ALS1058" s="119"/>
      <c r="ALT1058" s="119"/>
      <c r="ALU1058" s="119"/>
      <c r="ALV1058" s="119"/>
      <c r="ALW1058" s="119"/>
      <c r="ALX1058" s="119"/>
      <c r="ALY1058" s="119"/>
      <c r="ALZ1058" s="119"/>
      <c r="AMA1058" s="119"/>
      <c r="AMB1058" s="119"/>
      <c r="AMC1058" s="119"/>
      <c r="AMD1058" s="119"/>
      <c r="AME1058" s="119"/>
      <c r="AMF1058" s="119"/>
      <c r="AMG1058" s="119"/>
    </row>
    <row r="1059" customFormat="false" ht="15" hidden="false" customHeight="false" outlineLevel="0" collapsed="false">
      <c r="A1059" s="118"/>
      <c r="B1059" s="118"/>
      <c r="C1059" s="48" t="n">
        <f aca="false">IF(F1059=F1058,C1058,IF(F1059=(F1058+10),C1058,(C1058+10)))</f>
        <v>1880</v>
      </c>
      <c r="E1059" s="50" t="n">
        <f aca="false">IF(C1058=C1059,IF(AND(I1059&lt;&gt;"M",I1059&lt;&gt;"m-up"),E1058+10,E1058),10)</f>
        <v>30</v>
      </c>
      <c r="F1059" s="39" t="n">
        <f aca="false">O1059+(N1059*60)+(M1059*3600)</f>
        <v>53249</v>
      </c>
      <c r="G1059" s="39" t="str">
        <f aca="false">CONCATENATE(J1059,K1059,L1059)</f>
        <v>2017121</v>
      </c>
      <c r="H1059" s="39" t="n">
        <v>17</v>
      </c>
      <c r="I1059" s="39" t="s">
        <v>0</v>
      </c>
      <c r="J1059" s="39" t="n">
        <v>2017</v>
      </c>
      <c r="K1059" s="39" t="n">
        <v>12</v>
      </c>
      <c r="L1059" s="39" t="n">
        <v>1</v>
      </c>
      <c r="M1059" s="39" t="n">
        <v>14</v>
      </c>
      <c r="N1059" s="39" t="n">
        <v>47</v>
      </c>
      <c r="O1059" s="39" t="n">
        <v>29</v>
      </c>
      <c r="P1059" s="39" t="n">
        <v>554</v>
      </c>
      <c r="Q1059" s="39" t="n">
        <v>2</v>
      </c>
      <c r="R1059" s="39" t="s">
        <v>1</v>
      </c>
      <c r="S1059" s="39" t="s">
        <v>2</v>
      </c>
      <c r="U1059" s="40" t="s">
        <v>76</v>
      </c>
      <c r="WH1059" s="119"/>
      <c r="WI1059" s="119"/>
      <c r="WJ1059" s="119"/>
      <c r="WK1059" s="119"/>
      <c r="WL1059" s="119"/>
      <c r="WM1059" s="119"/>
      <c r="WN1059" s="119"/>
      <c r="WO1059" s="119"/>
      <c r="WP1059" s="119"/>
      <c r="WQ1059" s="119"/>
      <c r="WR1059" s="119"/>
      <c r="WS1059" s="119"/>
      <c r="WT1059" s="119"/>
      <c r="WU1059" s="119"/>
      <c r="WV1059" s="119"/>
      <c r="WW1059" s="119"/>
      <c r="WX1059" s="119"/>
      <c r="WY1059" s="119"/>
      <c r="WZ1059" s="119"/>
      <c r="XA1059" s="119"/>
      <c r="XB1059" s="119"/>
      <c r="XC1059" s="119"/>
      <c r="XD1059" s="119"/>
      <c r="XE1059" s="119"/>
      <c r="XF1059" s="119"/>
      <c r="XG1059" s="119"/>
      <c r="XH1059" s="119"/>
      <c r="XI1059" s="119"/>
      <c r="XJ1059" s="119"/>
      <c r="XK1059" s="119"/>
      <c r="XL1059" s="119"/>
      <c r="XM1059" s="119"/>
      <c r="XN1059" s="119"/>
      <c r="XO1059" s="119"/>
      <c r="XP1059" s="119"/>
      <c r="XQ1059" s="119"/>
      <c r="XR1059" s="119"/>
      <c r="XS1059" s="119"/>
      <c r="XT1059" s="119"/>
      <c r="XU1059" s="119"/>
      <c r="XV1059" s="119"/>
      <c r="XW1059" s="119"/>
      <c r="XX1059" s="119"/>
      <c r="XY1059" s="119"/>
      <c r="XZ1059" s="119"/>
      <c r="YA1059" s="119"/>
      <c r="YB1059" s="119"/>
      <c r="YC1059" s="119"/>
      <c r="YD1059" s="119"/>
      <c r="YE1059" s="119"/>
      <c r="YF1059" s="119"/>
      <c r="YG1059" s="119"/>
      <c r="YH1059" s="119"/>
      <c r="YI1059" s="119"/>
      <c r="YJ1059" s="119"/>
      <c r="YK1059" s="119"/>
      <c r="YL1059" s="119"/>
      <c r="YM1059" s="119"/>
      <c r="YN1059" s="119"/>
      <c r="YO1059" s="119"/>
      <c r="YP1059" s="119"/>
      <c r="YQ1059" s="119"/>
      <c r="YR1059" s="119"/>
      <c r="YS1059" s="119"/>
      <c r="YT1059" s="119"/>
      <c r="YU1059" s="119"/>
      <c r="YV1059" s="119"/>
      <c r="YW1059" s="119"/>
      <c r="YX1059" s="119"/>
      <c r="YY1059" s="119"/>
      <c r="YZ1059" s="119"/>
      <c r="ZA1059" s="119"/>
      <c r="ZB1059" s="119"/>
      <c r="ZC1059" s="119"/>
      <c r="ZD1059" s="119"/>
      <c r="ZE1059" s="119"/>
      <c r="ZF1059" s="119"/>
      <c r="ZG1059" s="119"/>
      <c r="ZH1059" s="119"/>
      <c r="ZI1059" s="119"/>
      <c r="ZJ1059" s="119"/>
      <c r="ZK1059" s="119"/>
      <c r="ZL1059" s="119"/>
      <c r="ZM1059" s="119"/>
      <c r="ZN1059" s="119"/>
      <c r="ZO1059" s="119"/>
      <c r="ZP1059" s="119"/>
      <c r="ZQ1059" s="119"/>
      <c r="ZR1059" s="119"/>
      <c r="ZS1059" s="119"/>
      <c r="ZT1059" s="119"/>
      <c r="ZU1059" s="119"/>
      <c r="ZV1059" s="119"/>
      <c r="ZW1059" s="119"/>
      <c r="ZX1059" s="119"/>
      <c r="ZY1059" s="119"/>
      <c r="ZZ1059" s="119"/>
      <c r="AAA1059" s="119"/>
      <c r="AAB1059" s="119"/>
      <c r="AAC1059" s="119"/>
      <c r="AAD1059" s="119"/>
      <c r="AAE1059" s="119"/>
      <c r="AAF1059" s="119"/>
      <c r="AAG1059" s="119"/>
      <c r="AAH1059" s="119"/>
      <c r="AAI1059" s="119"/>
      <c r="AAJ1059" s="119"/>
      <c r="AAK1059" s="119"/>
      <c r="AAL1059" s="119"/>
      <c r="AAM1059" s="119"/>
      <c r="AAN1059" s="119"/>
      <c r="AAO1059" s="119"/>
      <c r="AAP1059" s="119"/>
      <c r="AAQ1059" s="119"/>
      <c r="AAR1059" s="119"/>
      <c r="AAS1059" s="119"/>
      <c r="AAT1059" s="119"/>
      <c r="AAU1059" s="119"/>
      <c r="AAV1059" s="119"/>
      <c r="AAW1059" s="119"/>
      <c r="AAX1059" s="119"/>
      <c r="AAY1059" s="119"/>
      <c r="AAZ1059" s="119"/>
      <c r="ABA1059" s="119"/>
      <c r="ABB1059" s="119"/>
      <c r="ABC1059" s="119"/>
      <c r="ABD1059" s="119"/>
      <c r="ABE1059" s="119"/>
      <c r="ABF1059" s="119"/>
      <c r="ABG1059" s="119"/>
      <c r="ABH1059" s="119"/>
      <c r="ABI1059" s="119"/>
      <c r="ABJ1059" s="119"/>
      <c r="ABK1059" s="119"/>
      <c r="ABL1059" s="119"/>
      <c r="ABM1059" s="119"/>
      <c r="ABN1059" s="119"/>
      <c r="ABO1059" s="119"/>
      <c r="ABP1059" s="119"/>
      <c r="ABQ1059" s="119"/>
      <c r="ABR1059" s="119"/>
      <c r="ABS1059" s="119"/>
      <c r="ABT1059" s="119"/>
      <c r="ABU1059" s="119"/>
      <c r="ABV1059" s="119"/>
      <c r="ABW1059" s="119"/>
      <c r="ABX1059" s="119"/>
      <c r="ABY1059" s="119"/>
      <c r="ABZ1059" s="119"/>
      <c r="ACA1059" s="119"/>
      <c r="ACB1059" s="119"/>
      <c r="ACC1059" s="119"/>
      <c r="ACD1059" s="119"/>
      <c r="ACE1059" s="119"/>
      <c r="ACF1059" s="119"/>
      <c r="ACG1059" s="119"/>
      <c r="ACH1059" s="119"/>
      <c r="ACI1059" s="119"/>
      <c r="ACJ1059" s="119"/>
      <c r="ACK1059" s="119"/>
      <c r="ACL1059" s="119"/>
      <c r="ACM1059" s="119"/>
      <c r="ACN1059" s="119"/>
      <c r="ACO1059" s="119"/>
      <c r="ACP1059" s="119"/>
      <c r="ACQ1059" s="119"/>
      <c r="ACR1059" s="119"/>
      <c r="ACS1059" s="119"/>
      <c r="ACT1059" s="119"/>
      <c r="ACU1059" s="119"/>
      <c r="ACV1059" s="119"/>
      <c r="ACW1059" s="119"/>
      <c r="ACX1059" s="119"/>
      <c r="ACY1059" s="119"/>
      <c r="ACZ1059" s="119"/>
      <c r="ADA1059" s="119"/>
      <c r="ADB1059" s="119"/>
      <c r="ADC1059" s="119"/>
      <c r="ADD1059" s="119"/>
      <c r="ADE1059" s="119"/>
      <c r="ADF1059" s="119"/>
      <c r="ADG1059" s="119"/>
      <c r="ADH1059" s="119"/>
      <c r="ADI1059" s="119"/>
      <c r="ADJ1059" s="119"/>
      <c r="ADK1059" s="119"/>
      <c r="ADL1059" s="119"/>
      <c r="ADM1059" s="119"/>
      <c r="ADN1059" s="119"/>
      <c r="ADO1059" s="119"/>
      <c r="ADP1059" s="119"/>
      <c r="ADQ1059" s="119"/>
      <c r="ADR1059" s="119"/>
      <c r="ADS1059" s="119"/>
      <c r="ADT1059" s="119"/>
      <c r="ADU1059" s="119"/>
      <c r="ADV1059" s="119"/>
      <c r="ADW1059" s="119"/>
      <c r="ADX1059" s="119"/>
      <c r="ADY1059" s="119"/>
      <c r="ADZ1059" s="119"/>
      <c r="AEA1059" s="119"/>
      <c r="AEB1059" s="119"/>
      <c r="AEC1059" s="119"/>
      <c r="AED1059" s="119"/>
      <c r="AEE1059" s="119"/>
      <c r="AEF1059" s="119"/>
      <c r="AEG1059" s="119"/>
      <c r="AEH1059" s="119"/>
      <c r="AEI1059" s="119"/>
      <c r="AEJ1059" s="119"/>
      <c r="AEK1059" s="119"/>
      <c r="AEL1059" s="119"/>
      <c r="AEM1059" s="119"/>
      <c r="AEN1059" s="119"/>
      <c r="AEO1059" s="119"/>
      <c r="AEP1059" s="119"/>
      <c r="AEQ1059" s="119"/>
      <c r="AER1059" s="119"/>
      <c r="AES1059" s="119"/>
      <c r="AET1059" s="119"/>
      <c r="AEU1059" s="119"/>
      <c r="AEV1059" s="119"/>
      <c r="AEW1059" s="119"/>
      <c r="AEX1059" s="119"/>
      <c r="AEY1059" s="119"/>
      <c r="AEZ1059" s="119"/>
      <c r="AFA1059" s="119"/>
      <c r="AFB1059" s="119"/>
      <c r="AFC1059" s="119"/>
      <c r="AFD1059" s="119"/>
      <c r="AFE1059" s="119"/>
      <c r="AFF1059" s="119"/>
      <c r="AFG1059" s="119"/>
      <c r="AFH1059" s="119"/>
      <c r="AFI1059" s="119"/>
      <c r="AFJ1059" s="119"/>
      <c r="AFK1059" s="119"/>
      <c r="AFL1059" s="119"/>
      <c r="AFM1059" s="119"/>
      <c r="AFN1059" s="119"/>
      <c r="AFO1059" s="119"/>
      <c r="AFP1059" s="119"/>
      <c r="AFQ1059" s="119"/>
      <c r="AFR1059" s="119"/>
      <c r="AFS1059" s="119"/>
      <c r="AFT1059" s="119"/>
      <c r="AFU1059" s="119"/>
      <c r="AFV1059" s="119"/>
      <c r="AFW1059" s="119"/>
      <c r="AFX1059" s="119"/>
      <c r="AFY1059" s="119"/>
      <c r="AFZ1059" s="119"/>
      <c r="AGA1059" s="119"/>
      <c r="AGB1059" s="119"/>
      <c r="AGC1059" s="119"/>
      <c r="AGD1059" s="119"/>
      <c r="AGE1059" s="119"/>
      <c r="AGF1059" s="119"/>
      <c r="AGG1059" s="119"/>
      <c r="AGH1059" s="119"/>
      <c r="AGI1059" s="119"/>
      <c r="AGJ1059" s="119"/>
      <c r="AGK1059" s="119"/>
      <c r="AGL1059" s="119"/>
      <c r="AGM1059" s="119"/>
      <c r="AGN1059" s="119"/>
      <c r="AGO1059" s="119"/>
      <c r="AGP1059" s="119"/>
      <c r="AGQ1059" s="119"/>
      <c r="AGR1059" s="119"/>
      <c r="AGS1059" s="119"/>
      <c r="AGT1059" s="119"/>
      <c r="AGU1059" s="119"/>
      <c r="AGV1059" s="119"/>
      <c r="AGW1059" s="119"/>
      <c r="AGX1059" s="119"/>
      <c r="AGY1059" s="119"/>
      <c r="AGZ1059" s="119"/>
      <c r="AHA1059" s="119"/>
      <c r="AHB1059" s="119"/>
      <c r="AHC1059" s="119"/>
      <c r="AHD1059" s="119"/>
      <c r="AHE1059" s="119"/>
      <c r="AHF1059" s="119"/>
      <c r="AHG1059" s="119"/>
      <c r="AHH1059" s="119"/>
      <c r="AHI1059" s="119"/>
      <c r="AHJ1059" s="119"/>
      <c r="AHK1059" s="119"/>
      <c r="AHL1059" s="119"/>
      <c r="AHM1059" s="119"/>
      <c r="AHN1059" s="119"/>
      <c r="AHO1059" s="119"/>
      <c r="AHP1059" s="119"/>
      <c r="AHQ1059" s="119"/>
      <c r="AHR1059" s="119"/>
      <c r="AHS1059" s="119"/>
      <c r="AHT1059" s="119"/>
      <c r="AHU1059" s="119"/>
      <c r="AHV1059" s="119"/>
      <c r="AHW1059" s="119"/>
      <c r="AHX1059" s="119"/>
      <c r="AHY1059" s="119"/>
      <c r="AHZ1059" s="119"/>
      <c r="AIA1059" s="119"/>
      <c r="AIB1059" s="119"/>
      <c r="AIC1059" s="119"/>
      <c r="AID1059" s="119"/>
      <c r="AIE1059" s="119"/>
      <c r="AIF1059" s="119"/>
      <c r="AIG1059" s="119"/>
      <c r="AIH1059" s="119"/>
      <c r="AII1059" s="119"/>
      <c r="AIJ1059" s="119"/>
      <c r="AIK1059" s="119"/>
      <c r="AIL1059" s="119"/>
      <c r="AIM1059" s="119"/>
      <c r="AIN1059" s="119"/>
      <c r="AIO1059" s="119"/>
      <c r="AIP1059" s="119"/>
      <c r="AIQ1059" s="119"/>
      <c r="AIR1059" s="119"/>
      <c r="AIS1059" s="119"/>
      <c r="AIT1059" s="119"/>
      <c r="AIU1059" s="119"/>
      <c r="AIV1059" s="119"/>
      <c r="AIW1059" s="119"/>
      <c r="AIX1059" s="119"/>
      <c r="AIY1059" s="119"/>
      <c r="AIZ1059" s="119"/>
      <c r="AJA1059" s="119"/>
      <c r="AJB1059" s="119"/>
      <c r="AJC1059" s="119"/>
      <c r="AJD1059" s="119"/>
      <c r="AJE1059" s="119"/>
      <c r="AJF1059" s="119"/>
      <c r="AJG1059" s="119"/>
      <c r="AJH1059" s="119"/>
      <c r="AJI1059" s="119"/>
      <c r="AJJ1059" s="119"/>
      <c r="AJK1059" s="119"/>
      <c r="AJL1059" s="119"/>
      <c r="AJM1059" s="119"/>
      <c r="AJN1059" s="119"/>
      <c r="AJO1059" s="119"/>
      <c r="AJP1059" s="119"/>
      <c r="AJQ1059" s="119"/>
      <c r="AJR1059" s="119"/>
      <c r="AJS1059" s="119"/>
      <c r="AJT1059" s="119"/>
      <c r="AJU1059" s="119"/>
      <c r="AJV1059" s="119"/>
      <c r="AJW1059" s="119"/>
      <c r="AJX1059" s="119"/>
      <c r="AJY1059" s="119"/>
      <c r="AJZ1059" s="119"/>
      <c r="AKA1059" s="119"/>
      <c r="AKB1059" s="119"/>
      <c r="AKC1059" s="119"/>
      <c r="AKD1059" s="119"/>
      <c r="AKE1059" s="119"/>
      <c r="AKF1059" s="119"/>
      <c r="AKG1059" s="119"/>
      <c r="AKH1059" s="119"/>
      <c r="AKI1059" s="119"/>
      <c r="AKJ1059" s="119"/>
      <c r="AKK1059" s="119"/>
      <c r="AKL1059" s="119"/>
      <c r="AKM1059" s="119"/>
      <c r="AKN1059" s="119"/>
      <c r="AKO1059" s="119"/>
      <c r="AKP1059" s="119"/>
      <c r="AKQ1059" s="119"/>
      <c r="AKR1059" s="119"/>
      <c r="AKS1059" s="119"/>
      <c r="AKT1059" s="119"/>
      <c r="AKU1059" s="119"/>
      <c r="AKV1059" s="119"/>
      <c r="AKW1059" s="119"/>
      <c r="AKX1059" s="119"/>
      <c r="AKY1059" s="119"/>
      <c r="AKZ1059" s="119"/>
      <c r="ALA1059" s="119"/>
      <c r="ALB1059" s="119"/>
      <c r="ALC1059" s="119"/>
      <c r="ALD1059" s="119"/>
      <c r="ALE1059" s="119"/>
      <c r="ALF1059" s="119"/>
      <c r="ALG1059" s="119"/>
      <c r="ALH1059" s="119"/>
      <c r="ALI1059" s="119"/>
      <c r="ALJ1059" s="119"/>
      <c r="ALK1059" s="119"/>
      <c r="ALL1059" s="119"/>
      <c r="ALM1059" s="119"/>
      <c r="ALN1059" s="119"/>
      <c r="ALO1059" s="119"/>
      <c r="ALP1059" s="119"/>
      <c r="ALQ1059" s="119"/>
      <c r="ALR1059" s="119"/>
      <c r="ALS1059" s="119"/>
      <c r="ALT1059" s="119"/>
      <c r="ALU1059" s="119"/>
      <c r="ALV1059" s="119"/>
      <c r="ALW1059" s="119"/>
      <c r="ALX1059" s="119"/>
      <c r="ALY1059" s="119"/>
      <c r="ALZ1059" s="119"/>
      <c r="AMA1059" s="119"/>
      <c r="AMB1059" s="119"/>
      <c r="AMC1059" s="119"/>
      <c r="AMD1059" s="119"/>
      <c r="AME1059" s="119"/>
      <c r="AMF1059" s="119"/>
      <c r="AMG1059" s="119"/>
    </row>
    <row r="1060" customFormat="false" ht="15" hidden="false" customHeight="false" outlineLevel="0" collapsed="false">
      <c r="A1060" s="118"/>
      <c r="B1060" s="118"/>
      <c r="C1060" s="48" t="n">
        <f aca="false">IF(F1060=F1059,C1059,IF(F1060=(F1059+10),C1059,(C1059+10)))</f>
        <v>1880</v>
      </c>
      <c r="E1060" s="50" t="n">
        <f aca="false">IF(C1059=C1060,IF(AND(I1060&lt;&gt;"M",I1060&lt;&gt;"m-up"),E1059+10,E1059),10)</f>
        <v>40</v>
      </c>
      <c r="F1060" s="39" t="n">
        <f aca="false">O1060+(N1060*60)+(M1060*3600)</f>
        <v>53249</v>
      </c>
      <c r="G1060" s="39" t="str">
        <f aca="false">CONCATENATE(J1060,K1060,L1060)</f>
        <v>2017121</v>
      </c>
      <c r="H1060" s="39" t="n">
        <v>24</v>
      </c>
      <c r="I1060" s="39" t="s">
        <v>0</v>
      </c>
      <c r="J1060" s="39" t="n">
        <v>2017</v>
      </c>
      <c r="K1060" s="39" t="n">
        <v>12</v>
      </c>
      <c r="L1060" s="39" t="n">
        <v>1</v>
      </c>
      <c r="M1060" s="39" t="n">
        <v>14</v>
      </c>
      <c r="N1060" s="39" t="n">
        <v>47</v>
      </c>
      <c r="O1060" s="39" t="n">
        <v>29</v>
      </c>
      <c r="P1060" s="39" t="n">
        <v>902</v>
      </c>
      <c r="Q1060" s="39" t="n">
        <v>3</v>
      </c>
      <c r="R1060" s="39" t="s">
        <v>1</v>
      </c>
      <c r="S1060" s="39" t="s">
        <v>2</v>
      </c>
      <c r="U1060" s="40" t="s">
        <v>77</v>
      </c>
      <c r="WH1060" s="119"/>
      <c r="WI1060" s="119"/>
      <c r="WJ1060" s="119"/>
      <c r="WK1060" s="119"/>
      <c r="WL1060" s="119"/>
      <c r="WM1060" s="119"/>
      <c r="WN1060" s="119"/>
      <c r="WO1060" s="119"/>
      <c r="WP1060" s="119"/>
      <c r="WQ1060" s="119"/>
      <c r="WR1060" s="119"/>
      <c r="WS1060" s="119"/>
      <c r="WT1060" s="119"/>
      <c r="WU1060" s="119"/>
      <c r="WV1060" s="119"/>
      <c r="WW1060" s="119"/>
      <c r="WX1060" s="119"/>
      <c r="WY1060" s="119"/>
      <c r="WZ1060" s="119"/>
      <c r="XA1060" s="119"/>
      <c r="XB1060" s="119"/>
      <c r="XC1060" s="119"/>
      <c r="XD1060" s="119"/>
      <c r="XE1060" s="119"/>
      <c r="XF1060" s="119"/>
      <c r="XG1060" s="119"/>
      <c r="XH1060" s="119"/>
      <c r="XI1060" s="119"/>
      <c r="XJ1060" s="119"/>
      <c r="XK1060" s="119"/>
      <c r="XL1060" s="119"/>
      <c r="XM1060" s="119"/>
      <c r="XN1060" s="119"/>
      <c r="XO1060" s="119"/>
      <c r="XP1060" s="119"/>
      <c r="XQ1060" s="119"/>
      <c r="XR1060" s="119"/>
      <c r="XS1060" s="119"/>
      <c r="XT1060" s="119"/>
      <c r="XU1060" s="119"/>
      <c r="XV1060" s="119"/>
      <c r="XW1060" s="119"/>
      <c r="XX1060" s="119"/>
      <c r="XY1060" s="119"/>
      <c r="XZ1060" s="119"/>
      <c r="YA1060" s="119"/>
      <c r="YB1060" s="119"/>
      <c r="YC1060" s="119"/>
      <c r="YD1060" s="119"/>
      <c r="YE1060" s="119"/>
      <c r="YF1060" s="119"/>
      <c r="YG1060" s="119"/>
      <c r="YH1060" s="119"/>
      <c r="YI1060" s="119"/>
      <c r="YJ1060" s="119"/>
      <c r="YK1060" s="119"/>
      <c r="YL1060" s="119"/>
      <c r="YM1060" s="119"/>
      <c r="YN1060" s="119"/>
      <c r="YO1060" s="119"/>
      <c r="YP1060" s="119"/>
      <c r="YQ1060" s="119"/>
      <c r="YR1060" s="119"/>
      <c r="YS1060" s="119"/>
      <c r="YT1060" s="119"/>
      <c r="YU1060" s="119"/>
      <c r="YV1060" s="119"/>
      <c r="YW1060" s="119"/>
      <c r="YX1060" s="119"/>
      <c r="YY1060" s="119"/>
      <c r="YZ1060" s="119"/>
      <c r="ZA1060" s="119"/>
      <c r="ZB1060" s="119"/>
      <c r="ZC1060" s="119"/>
      <c r="ZD1060" s="119"/>
      <c r="ZE1060" s="119"/>
      <c r="ZF1060" s="119"/>
      <c r="ZG1060" s="119"/>
      <c r="ZH1060" s="119"/>
      <c r="ZI1060" s="119"/>
      <c r="ZJ1060" s="119"/>
      <c r="ZK1060" s="119"/>
      <c r="ZL1060" s="119"/>
      <c r="ZM1060" s="119"/>
      <c r="ZN1060" s="119"/>
      <c r="ZO1060" s="119"/>
      <c r="ZP1060" s="119"/>
      <c r="ZQ1060" s="119"/>
      <c r="ZR1060" s="119"/>
      <c r="ZS1060" s="119"/>
      <c r="ZT1060" s="119"/>
      <c r="ZU1060" s="119"/>
      <c r="ZV1060" s="119"/>
      <c r="ZW1060" s="119"/>
      <c r="ZX1060" s="119"/>
      <c r="ZY1060" s="119"/>
      <c r="ZZ1060" s="119"/>
      <c r="AAA1060" s="119"/>
      <c r="AAB1060" s="119"/>
      <c r="AAC1060" s="119"/>
      <c r="AAD1060" s="119"/>
      <c r="AAE1060" s="119"/>
      <c r="AAF1060" s="119"/>
      <c r="AAG1060" s="119"/>
      <c r="AAH1060" s="119"/>
      <c r="AAI1060" s="119"/>
      <c r="AAJ1060" s="119"/>
      <c r="AAK1060" s="119"/>
      <c r="AAL1060" s="119"/>
      <c r="AAM1060" s="119"/>
      <c r="AAN1060" s="119"/>
      <c r="AAO1060" s="119"/>
      <c r="AAP1060" s="119"/>
      <c r="AAQ1060" s="119"/>
      <c r="AAR1060" s="119"/>
      <c r="AAS1060" s="119"/>
      <c r="AAT1060" s="119"/>
      <c r="AAU1060" s="119"/>
      <c r="AAV1060" s="119"/>
      <c r="AAW1060" s="119"/>
      <c r="AAX1060" s="119"/>
      <c r="AAY1060" s="119"/>
      <c r="AAZ1060" s="119"/>
      <c r="ABA1060" s="119"/>
      <c r="ABB1060" s="119"/>
      <c r="ABC1060" s="119"/>
      <c r="ABD1060" s="119"/>
      <c r="ABE1060" s="119"/>
      <c r="ABF1060" s="119"/>
      <c r="ABG1060" s="119"/>
      <c r="ABH1060" s="119"/>
      <c r="ABI1060" s="119"/>
      <c r="ABJ1060" s="119"/>
      <c r="ABK1060" s="119"/>
      <c r="ABL1060" s="119"/>
      <c r="ABM1060" s="119"/>
      <c r="ABN1060" s="119"/>
      <c r="ABO1060" s="119"/>
      <c r="ABP1060" s="119"/>
      <c r="ABQ1060" s="119"/>
      <c r="ABR1060" s="119"/>
      <c r="ABS1060" s="119"/>
      <c r="ABT1060" s="119"/>
      <c r="ABU1060" s="119"/>
      <c r="ABV1060" s="119"/>
      <c r="ABW1060" s="119"/>
      <c r="ABX1060" s="119"/>
      <c r="ABY1060" s="119"/>
      <c r="ABZ1060" s="119"/>
      <c r="ACA1060" s="119"/>
      <c r="ACB1060" s="119"/>
      <c r="ACC1060" s="119"/>
      <c r="ACD1060" s="119"/>
      <c r="ACE1060" s="119"/>
      <c r="ACF1060" s="119"/>
      <c r="ACG1060" s="119"/>
      <c r="ACH1060" s="119"/>
      <c r="ACI1060" s="119"/>
      <c r="ACJ1060" s="119"/>
      <c r="ACK1060" s="119"/>
      <c r="ACL1060" s="119"/>
      <c r="ACM1060" s="119"/>
      <c r="ACN1060" s="119"/>
      <c r="ACO1060" s="119"/>
      <c r="ACP1060" s="119"/>
      <c r="ACQ1060" s="119"/>
      <c r="ACR1060" s="119"/>
      <c r="ACS1060" s="119"/>
      <c r="ACT1060" s="119"/>
      <c r="ACU1060" s="119"/>
      <c r="ACV1060" s="119"/>
      <c r="ACW1060" s="119"/>
      <c r="ACX1060" s="119"/>
      <c r="ACY1060" s="119"/>
      <c r="ACZ1060" s="119"/>
      <c r="ADA1060" s="119"/>
      <c r="ADB1060" s="119"/>
      <c r="ADC1060" s="119"/>
      <c r="ADD1060" s="119"/>
      <c r="ADE1060" s="119"/>
      <c r="ADF1060" s="119"/>
      <c r="ADG1060" s="119"/>
      <c r="ADH1060" s="119"/>
      <c r="ADI1060" s="119"/>
      <c r="ADJ1060" s="119"/>
      <c r="ADK1060" s="119"/>
      <c r="ADL1060" s="119"/>
      <c r="ADM1060" s="119"/>
      <c r="ADN1060" s="119"/>
      <c r="ADO1060" s="119"/>
      <c r="ADP1060" s="119"/>
      <c r="ADQ1060" s="119"/>
      <c r="ADR1060" s="119"/>
      <c r="ADS1060" s="119"/>
      <c r="ADT1060" s="119"/>
      <c r="ADU1060" s="119"/>
      <c r="ADV1060" s="119"/>
      <c r="ADW1060" s="119"/>
      <c r="ADX1060" s="119"/>
      <c r="ADY1060" s="119"/>
      <c r="ADZ1060" s="119"/>
      <c r="AEA1060" s="119"/>
      <c r="AEB1060" s="119"/>
      <c r="AEC1060" s="119"/>
      <c r="AED1060" s="119"/>
      <c r="AEE1060" s="119"/>
      <c r="AEF1060" s="119"/>
      <c r="AEG1060" s="119"/>
      <c r="AEH1060" s="119"/>
      <c r="AEI1060" s="119"/>
      <c r="AEJ1060" s="119"/>
      <c r="AEK1060" s="119"/>
      <c r="AEL1060" s="119"/>
      <c r="AEM1060" s="119"/>
      <c r="AEN1060" s="119"/>
      <c r="AEO1060" s="119"/>
      <c r="AEP1060" s="119"/>
      <c r="AEQ1060" s="119"/>
      <c r="AER1060" s="119"/>
      <c r="AES1060" s="119"/>
      <c r="AET1060" s="119"/>
      <c r="AEU1060" s="119"/>
      <c r="AEV1060" s="119"/>
      <c r="AEW1060" s="119"/>
      <c r="AEX1060" s="119"/>
      <c r="AEY1060" s="119"/>
      <c r="AEZ1060" s="119"/>
      <c r="AFA1060" s="119"/>
      <c r="AFB1060" s="119"/>
      <c r="AFC1060" s="119"/>
      <c r="AFD1060" s="119"/>
      <c r="AFE1060" s="119"/>
      <c r="AFF1060" s="119"/>
      <c r="AFG1060" s="119"/>
      <c r="AFH1060" s="119"/>
      <c r="AFI1060" s="119"/>
      <c r="AFJ1060" s="119"/>
      <c r="AFK1060" s="119"/>
      <c r="AFL1060" s="119"/>
      <c r="AFM1060" s="119"/>
      <c r="AFN1060" s="119"/>
      <c r="AFO1060" s="119"/>
      <c r="AFP1060" s="119"/>
      <c r="AFQ1060" s="119"/>
      <c r="AFR1060" s="119"/>
      <c r="AFS1060" s="119"/>
      <c r="AFT1060" s="119"/>
      <c r="AFU1060" s="119"/>
      <c r="AFV1060" s="119"/>
      <c r="AFW1060" s="119"/>
      <c r="AFX1060" s="119"/>
      <c r="AFY1060" s="119"/>
      <c r="AFZ1060" s="119"/>
      <c r="AGA1060" s="119"/>
      <c r="AGB1060" s="119"/>
      <c r="AGC1060" s="119"/>
      <c r="AGD1060" s="119"/>
      <c r="AGE1060" s="119"/>
      <c r="AGF1060" s="119"/>
      <c r="AGG1060" s="119"/>
      <c r="AGH1060" s="119"/>
      <c r="AGI1060" s="119"/>
      <c r="AGJ1060" s="119"/>
      <c r="AGK1060" s="119"/>
      <c r="AGL1060" s="119"/>
      <c r="AGM1060" s="119"/>
      <c r="AGN1060" s="119"/>
      <c r="AGO1060" s="119"/>
      <c r="AGP1060" s="119"/>
      <c r="AGQ1060" s="119"/>
      <c r="AGR1060" s="119"/>
      <c r="AGS1060" s="119"/>
      <c r="AGT1060" s="119"/>
      <c r="AGU1060" s="119"/>
      <c r="AGV1060" s="119"/>
      <c r="AGW1060" s="119"/>
      <c r="AGX1060" s="119"/>
      <c r="AGY1060" s="119"/>
      <c r="AGZ1060" s="119"/>
      <c r="AHA1060" s="119"/>
      <c r="AHB1060" s="119"/>
      <c r="AHC1060" s="119"/>
      <c r="AHD1060" s="119"/>
      <c r="AHE1060" s="119"/>
      <c r="AHF1060" s="119"/>
      <c r="AHG1060" s="119"/>
      <c r="AHH1060" s="119"/>
      <c r="AHI1060" s="119"/>
      <c r="AHJ1060" s="119"/>
      <c r="AHK1060" s="119"/>
      <c r="AHL1060" s="119"/>
      <c r="AHM1060" s="119"/>
      <c r="AHN1060" s="119"/>
      <c r="AHO1060" s="119"/>
      <c r="AHP1060" s="119"/>
      <c r="AHQ1060" s="119"/>
      <c r="AHR1060" s="119"/>
      <c r="AHS1060" s="119"/>
      <c r="AHT1060" s="119"/>
      <c r="AHU1060" s="119"/>
      <c r="AHV1060" s="119"/>
      <c r="AHW1060" s="119"/>
      <c r="AHX1060" s="119"/>
      <c r="AHY1060" s="119"/>
      <c r="AHZ1060" s="119"/>
      <c r="AIA1060" s="119"/>
      <c r="AIB1060" s="119"/>
      <c r="AIC1060" s="119"/>
      <c r="AID1060" s="119"/>
      <c r="AIE1060" s="119"/>
      <c r="AIF1060" s="119"/>
      <c r="AIG1060" s="119"/>
      <c r="AIH1060" s="119"/>
      <c r="AII1060" s="119"/>
      <c r="AIJ1060" s="119"/>
      <c r="AIK1060" s="119"/>
      <c r="AIL1060" s="119"/>
      <c r="AIM1060" s="119"/>
      <c r="AIN1060" s="119"/>
      <c r="AIO1060" s="119"/>
      <c r="AIP1060" s="119"/>
      <c r="AIQ1060" s="119"/>
      <c r="AIR1060" s="119"/>
      <c r="AIS1060" s="119"/>
      <c r="AIT1060" s="119"/>
      <c r="AIU1060" s="119"/>
      <c r="AIV1060" s="119"/>
      <c r="AIW1060" s="119"/>
      <c r="AIX1060" s="119"/>
      <c r="AIY1060" s="119"/>
      <c r="AIZ1060" s="119"/>
      <c r="AJA1060" s="119"/>
      <c r="AJB1060" s="119"/>
      <c r="AJC1060" s="119"/>
      <c r="AJD1060" s="119"/>
      <c r="AJE1060" s="119"/>
      <c r="AJF1060" s="119"/>
      <c r="AJG1060" s="119"/>
      <c r="AJH1060" s="119"/>
      <c r="AJI1060" s="119"/>
      <c r="AJJ1060" s="119"/>
      <c r="AJK1060" s="119"/>
      <c r="AJL1060" s="119"/>
      <c r="AJM1060" s="119"/>
      <c r="AJN1060" s="119"/>
      <c r="AJO1060" s="119"/>
      <c r="AJP1060" s="119"/>
      <c r="AJQ1060" s="119"/>
      <c r="AJR1060" s="119"/>
      <c r="AJS1060" s="119"/>
      <c r="AJT1060" s="119"/>
      <c r="AJU1060" s="119"/>
      <c r="AJV1060" s="119"/>
      <c r="AJW1060" s="119"/>
      <c r="AJX1060" s="119"/>
      <c r="AJY1060" s="119"/>
      <c r="AJZ1060" s="119"/>
      <c r="AKA1060" s="119"/>
      <c r="AKB1060" s="119"/>
      <c r="AKC1060" s="119"/>
      <c r="AKD1060" s="119"/>
      <c r="AKE1060" s="119"/>
      <c r="AKF1060" s="119"/>
      <c r="AKG1060" s="119"/>
      <c r="AKH1060" s="119"/>
      <c r="AKI1060" s="119"/>
      <c r="AKJ1060" s="119"/>
      <c r="AKK1060" s="119"/>
      <c r="AKL1060" s="119"/>
      <c r="AKM1060" s="119"/>
      <c r="AKN1060" s="119"/>
      <c r="AKO1060" s="119"/>
      <c r="AKP1060" s="119"/>
      <c r="AKQ1060" s="119"/>
      <c r="AKR1060" s="119"/>
      <c r="AKS1060" s="119"/>
      <c r="AKT1060" s="119"/>
      <c r="AKU1060" s="119"/>
      <c r="AKV1060" s="119"/>
      <c r="AKW1060" s="119"/>
      <c r="AKX1060" s="119"/>
      <c r="AKY1060" s="119"/>
      <c r="AKZ1060" s="119"/>
      <c r="ALA1060" s="119"/>
      <c r="ALB1060" s="119"/>
      <c r="ALC1060" s="119"/>
      <c r="ALD1060" s="119"/>
      <c r="ALE1060" s="119"/>
      <c r="ALF1060" s="119"/>
      <c r="ALG1060" s="119"/>
      <c r="ALH1060" s="119"/>
      <c r="ALI1060" s="119"/>
      <c r="ALJ1060" s="119"/>
      <c r="ALK1060" s="119"/>
      <c r="ALL1060" s="119"/>
      <c r="ALM1060" s="119"/>
      <c r="ALN1060" s="119"/>
      <c r="ALO1060" s="119"/>
      <c r="ALP1060" s="119"/>
      <c r="ALQ1060" s="119"/>
      <c r="ALR1060" s="119"/>
      <c r="ALS1060" s="119"/>
      <c r="ALT1060" s="119"/>
      <c r="ALU1060" s="119"/>
      <c r="ALV1060" s="119"/>
      <c r="ALW1060" s="119"/>
      <c r="ALX1060" s="119"/>
      <c r="ALY1060" s="119"/>
      <c r="ALZ1060" s="119"/>
      <c r="AMA1060" s="119"/>
      <c r="AMB1060" s="119"/>
      <c r="AMC1060" s="119"/>
      <c r="AMD1060" s="119"/>
      <c r="AME1060" s="119"/>
      <c r="AMF1060" s="119"/>
      <c r="AMG1060" s="119"/>
    </row>
    <row r="1061" customFormat="false" ht="15" hidden="false" customHeight="false" outlineLevel="0" collapsed="false">
      <c r="A1061" s="68"/>
      <c r="B1061" s="68"/>
      <c r="C1061" s="48" t="n">
        <f aca="false">IF(F1061=F1060,C1060,IF(F1061=(F1060+10),C1060,(C1060+10)))</f>
        <v>1890</v>
      </c>
      <c r="D1061" s="69" t="s">
        <v>396</v>
      </c>
      <c r="E1061" s="50" t="n">
        <f aca="false">IF(C1060=C1061,IF(AND(I1061&lt;&gt;"M",I1061&lt;&gt;"m-up"),E1060+10,E1060),10)</f>
        <v>10</v>
      </c>
      <c r="F1061" s="70" t="n">
        <f aca="false">O1061+(N1061*60)+(M1061*3600)</f>
        <v>53410</v>
      </c>
      <c r="G1061" s="70" t="str">
        <f aca="false">CONCATENATE(J1061,K1061,L1061)</f>
        <v>2017121</v>
      </c>
      <c r="H1061" s="70" t="n">
        <f aca="false">707-700</f>
        <v>7</v>
      </c>
      <c r="I1061" s="70" t="s">
        <v>0</v>
      </c>
      <c r="J1061" s="70" t="n">
        <v>2017</v>
      </c>
      <c r="K1061" s="70" t="n">
        <v>12</v>
      </c>
      <c r="L1061" s="70" t="n">
        <v>1</v>
      </c>
      <c r="M1061" s="70" t="n">
        <v>14</v>
      </c>
      <c r="N1061" s="70" t="n">
        <v>50</v>
      </c>
      <c r="O1061" s="70" t="n">
        <v>10</v>
      </c>
      <c r="P1061" s="70" t="n">
        <v>700</v>
      </c>
      <c r="Q1061" s="70" t="n">
        <v>1</v>
      </c>
      <c r="R1061" s="70" t="s">
        <v>1</v>
      </c>
      <c r="S1061" s="70" t="s">
        <v>2</v>
      </c>
      <c r="T1061" s="70"/>
      <c r="U1061" s="71"/>
      <c r="WH1061" s="71"/>
      <c r="WI1061" s="71"/>
      <c r="WJ1061" s="71"/>
      <c r="WK1061" s="71"/>
      <c r="WL1061" s="71"/>
      <c r="WM1061" s="71"/>
      <c r="WN1061" s="71"/>
      <c r="WO1061" s="71"/>
      <c r="WP1061" s="71"/>
      <c r="WQ1061" s="71"/>
      <c r="WR1061" s="71"/>
      <c r="WS1061" s="71"/>
      <c r="WT1061" s="71"/>
      <c r="WU1061" s="71"/>
      <c r="WV1061" s="71"/>
      <c r="WW1061" s="71"/>
      <c r="WX1061" s="71"/>
      <c r="WY1061" s="71"/>
      <c r="WZ1061" s="71"/>
      <c r="XA1061" s="71"/>
      <c r="XB1061" s="71"/>
      <c r="XC1061" s="71"/>
      <c r="XD1061" s="71"/>
      <c r="XE1061" s="71"/>
      <c r="XF1061" s="71"/>
      <c r="XG1061" s="71"/>
      <c r="XH1061" s="71"/>
      <c r="XI1061" s="71"/>
      <c r="XJ1061" s="71"/>
      <c r="XK1061" s="71"/>
      <c r="XL1061" s="71"/>
      <c r="XM1061" s="71"/>
      <c r="XN1061" s="71"/>
      <c r="XO1061" s="71"/>
      <c r="XP1061" s="71"/>
      <c r="XQ1061" s="71"/>
      <c r="XR1061" s="71"/>
      <c r="XS1061" s="71"/>
      <c r="XT1061" s="71"/>
      <c r="XU1061" s="71"/>
      <c r="XV1061" s="71"/>
      <c r="XW1061" s="71"/>
      <c r="XX1061" s="71"/>
      <c r="XY1061" s="71"/>
      <c r="XZ1061" s="71"/>
      <c r="YA1061" s="71"/>
      <c r="YB1061" s="71"/>
      <c r="YC1061" s="71"/>
      <c r="YD1061" s="71"/>
      <c r="YE1061" s="71"/>
      <c r="YF1061" s="71"/>
      <c r="YG1061" s="71"/>
      <c r="YH1061" s="71"/>
      <c r="YI1061" s="71"/>
      <c r="YJ1061" s="71"/>
      <c r="YK1061" s="71"/>
      <c r="YL1061" s="71"/>
      <c r="YM1061" s="71"/>
      <c r="YN1061" s="71"/>
      <c r="YO1061" s="71"/>
      <c r="YP1061" s="71"/>
      <c r="YQ1061" s="71"/>
      <c r="YR1061" s="71"/>
      <c r="YS1061" s="71"/>
      <c r="YT1061" s="71"/>
      <c r="YU1061" s="71"/>
      <c r="YV1061" s="71"/>
      <c r="YW1061" s="71"/>
      <c r="YX1061" s="71"/>
      <c r="YY1061" s="71"/>
      <c r="YZ1061" s="71"/>
      <c r="ZA1061" s="71"/>
      <c r="ZB1061" s="71"/>
      <c r="ZC1061" s="71"/>
      <c r="ZD1061" s="71"/>
      <c r="ZE1061" s="71"/>
      <c r="ZF1061" s="71"/>
      <c r="ZG1061" s="71"/>
      <c r="ZH1061" s="71"/>
      <c r="ZI1061" s="71"/>
      <c r="ZJ1061" s="71"/>
      <c r="ZK1061" s="71"/>
      <c r="ZL1061" s="71"/>
      <c r="ZM1061" s="71"/>
      <c r="ZN1061" s="71"/>
      <c r="ZO1061" s="71"/>
      <c r="ZP1061" s="71"/>
      <c r="ZQ1061" s="71"/>
      <c r="ZR1061" s="71"/>
      <c r="ZS1061" s="71"/>
      <c r="ZT1061" s="71"/>
      <c r="ZU1061" s="71"/>
      <c r="ZV1061" s="71"/>
      <c r="ZW1061" s="71"/>
      <c r="ZX1061" s="71"/>
      <c r="ZY1061" s="71"/>
      <c r="ZZ1061" s="71"/>
      <c r="AAA1061" s="71"/>
      <c r="AAB1061" s="71"/>
      <c r="AAC1061" s="71"/>
      <c r="AAD1061" s="71"/>
      <c r="AAE1061" s="71"/>
      <c r="AAF1061" s="71"/>
      <c r="AAG1061" s="71"/>
      <c r="AAH1061" s="71"/>
      <c r="AAI1061" s="71"/>
      <c r="AAJ1061" s="71"/>
      <c r="AAK1061" s="71"/>
      <c r="AAL1061" s="71"/>
      <c r="AAM1061" s="71"/>
      <c r="AAN1061" s="71"/>
      <c r="AAO1061" s="71"/>
      <c r="AAP1061" s="71"/>
      <c r="AAQ1061" s="71"/>
      <c r="AAR1061" s="71"/>
      <c r="AAS1061" s="71"/>
      <c r="AAT1061" s="71"/>
      <c r="AAU1061" s="71"/>
      <c r="AAV1061" s="71"/>
      <c r="AAW1061" s="71"/>
      <c r="AAX1061" s="71"/>
      <c r="AAY1061" s="71"/>
      <c r="AAZ1061" s="71"/>
      <c r="ABA1061" s="71"/>
      <c r="ABB1061" s="71"/>
      <c r="ABC1061" s="71"/>
      <c r="ABD1061" s="71"/>
      <c r="ABE1061" s="71"/>
      <c r="ABF1061" s="71"/>
      <c r="ABG1061" s="71"/>
      <c r="ABH1061" s="71"/>
      <c r="ABI1061" s="71"/>
      <c r="ABJ1061" s="71"/>
      <c r="ABK1061" s="71"/>
      <c r="ABL1061" s="71"/>
      <c r="ABM1061" s="71"/>
      <c r="ABN1061" s="71"/>
      <c r="ABO1061" s="71"/>
      <c r="ABP1061" s="71"/>
      <c r="ABQ1061" s="71"/>
      <c r="ABR1061" s="71"/>
      <c r="ABS1061" s="71"/>
      <c r="ABT1061" s="71"/>
      <c r="ABU1061" s="71"/>
      <c r="ABV1061" s="71"/>
      <c r="ABW1061" s="71"/>
      <c r="ABX1061" s="71"/>
      <c r="ABY1061" s="71"/>
      <c r="ABZ1061" s="71"/>
      <c r="ACA1061" s="71"/>
      <c r="ACB1061" s="71"/>
      <c r="ACC1061" s="71"/>
      <c r="ACD1061" s="71"/>
      <c r="ACE1061" s="71"/>
      <c r="ACF1061" s="71"/>
      <c r="ACG1061" s="71"/>
      <c r="ACH1061" s="71"/>
      <c r="ACI1061" s="71"/>
      <c r="ACJ1061" s="71"/>
      <c r="ACK1061" s="71"/>
      <c r="ACL1061" s="71"/>
      <c r="ACM1061" s="71"/>
      <c r="ACN1061" s="71"/>
      <c r="ACO1061" s="71"/>
      <c r="ACP1061" s="71"/>
      <c r="ACQ1061" s="71"/>
      <c r="ACR1061" s="71"/>
      <c r="ACS1061" s="71"/>
      <c r="ACT1061" s="71"/>
      <c r="ACU1061" s="71"/>
      <c r="ACV1061" s="71"/>
      <c r="ACW1061" s="71"/>
      <c r="ACX1061" s="71"/>
      <c r="ACY1061" s="71"/>
      <c r="ACZ1061" s="71"/>
      <c r="ADA1061" s="71"/>
      <c r="ADB1061" s="71"/>
      <c r="ADC1061" s="71"/>
      <c r="ADD1061" s="71"/>
      <c r="ADE1061" s="71"/>
      <c r="ADF1061" s="71"/>
      <c r="ADG1061" s="71"/>
      <c r="ADH1061" s="71"/>
      <c r="ADI1061" s="71"/>
      <c r="ADJ1061" s="71"/>
      <c r="ADK1061" s="71"/>
      <c r="ADL1061" s="71"/>
      <c r="ADM1061" s="71"/>
      <c r="ADN1061" s="71"/>
      <c r="ADO1061" s="71"/>
      <c r="ADP1061" s="71"/>
      <c r="ADQ1061" s="71"/>
      <c r="ADR1061" s="71"/>
      <c r="ADS1061" s="71"/>
      <c r="ADT1061" s="71"/>
      <c r="ADU1061" s="71"/>
      <c r="ADV1061" s="71"/>
      <c r="ADW1061" s="71"/>
      <c r="ADX1061" s="71"/>
      <c r="ADY1061" s="71"/>
      <c r="ADZ1061" s="71"/>
      <c r="AEA1061" s="71"/>
      <c r="AEB1061" s="71"/>
      <c r="AEC1061" s="71"/>
      <c r="AED1061" s="71"/>
      <c r="AEE1061" s="71"/>
      <c r="AEF1061" s="71"/>
      <c r="AEG1061" s="71"/>
      <c r="AEH1061" s="71"/>
      <c r="AEI1061" s="71"/>
      <c r="AEJ1061" s="71"/>
      <c r="AEK1061" s="71"/>
      <c r="AEL1061" s="71"/>
      <c r="AEM1061" s="71"/>
      <c r="AEN1061" s="71"/>
      <c r="AEO1061" s="71"/>
      <c r="AEP1061" s="71"/>
      <c r="AEQ1061" s="71"/>
      <c r="AER1061" s="71"/>
      <c r="AES1061" s="71"/>
      <c r="AET1061" s="71"/>
      <c r="AEU1061" s="71"/>
      <c r="AEV1061" s="71"/>
      <c r="AEW1061" s="71"/>
      <c r="AEX1061" s="71"/>
      <c r="AEY1061" s="71"/>
      <c r="AEZ1061" s="71"/>
      <c r="AFA1061" s="71"/>
      <c r="AFB1061" s="71"/>
      <c r="AFC1061" s="71"/>
      <c r="AFD1061" s="71"/>
      <c r="AFE1061" s="71"/>
      <c r="AFF1061" s="71"/>
      <c r="AFG1061" s="71"/>
      <c r="AFH1061" s="71"/>
      <c r="AFI1061" s="71"/>
      <c r="AFJ1061" s="71"/>
      <c r="AFK1061" s="71"/>
      <c r="AFL1061" s="71"/>
      <c r="AFM1061" s="71"/>
      <c r="AFN1061" s="71"/>
      <c r="AFO1061" s="71"/>
      <c r="AFP1061" s="71"/>
      <c r="AFQ1061" s="71"/>
      <c r="AFR1061" s="71"/>
      <c r="AFS1061" s="71"/>
      <c r="AFT1061" s="71"/>
      <c r="AFU1061" s="71"/>
      <c r="AFV1061" s="71"/>
      <c r="AFW1061" s="71"/>
      <c r="AFX1061" s="71"/>
      <c r="AFY1061" s="71"/>
      <c r="AFZ1061" s="71"/>
      <c r="AGA1061" s="71"/>
      <c r="AGB1061" s="71"/>
      <c r="AGC1061" s="71"/>
      <c r="AGD1061" s="71"/>
      <c r="AGE1061" s="71"/>
      <c r="AGF1061" s="71"/>
      <c r="AGG1061" s="71"/>
      <c r="AGH1061" s="71"/>
      <c r="AGI1061" s="71"/>
      <c r="AGJ1061" s="71"/>
      <c r="AGK1061" s="71"/>
      <c r="AGL1061" s="71"/>
      <c r="AGM1061" s="71"/>
      <c r="AGN1061" s="71"/>
      <c r="AGO1061" s="71"/>
      <c r="AGP1061" s="71"/>
      <c r="AGQ1061" s="71"/>
      <c r="AGR1061" s="71"/>
      <c r="AGS1061" s="71"/>
      <c r="AGT1061" s="71"/>
      <c r="AGU1061" s="71"/>
      <c r="AGV1061" s="71"/>
      <c r="AGW1061" s="71"/>
      <c r="AGX1061" s="71"/>
      <c r="AGY1061" s="71"/>
      <c r="AGZ1061" s="71"/>
      <c r="AHA1061" s="71"/>
      <c r="AHB1061" s="71"/>
      <c r="AHC1061" s="71"/>
      <c r="AHD1061" s="71"/>
      <c r="AHE1061" s="71"/>
      <c r="AHF1061" s="71"/>
      <c r="AHG1061" s="71"/>
      <c r="AHH1061" s="71"/>
      <c r="AHI1061" s="71"/>
      <c r="AHJ1061" s="71"/>
      <c r="AHK1061" s="71"/>
      <c r="AHL1061" s="71"/>
      <c r="AHM1061" s="71"/>
      <c r="AHN1061" s="71"/>
      <c r="AHO1061" s="71"/>
      <c r="AHP1061" s="71"/>
      <c r="AHQ1061" s="71"/>
      <c r="AHR1061" s="71"/>
      <c r="AHS1061" s="71"/>
      <c r="AHT1061" s="71"/>
      <c r="AHU1061" s="71"/>
      <c r="AHV1061" s="71"/>
      <c r="AHW1061" s="71"/>
      <c r="AHX1061" s="71"/>
      <c r="AHY1061" s="71"/>
      <c r="AHZ1061" s="71"/>
      <c r="AIA1061" s="71"/>
      <c r="AIB1061" s="71"/>
      <c r="AIC1061" s="71"/>
      <c r="AID1061" s="71"/>
      <c r="AIE1061" s="71"/>
      <c r="AIF1061" s="71"/>
      <c r="AIG1061" s="71"/>
      <c r="AIH1061" s="71"/>
      <c r="AII1061" s="71"/>
      <c r="AIJ1061" s="71"/>
      <c r="AIK1061" s="71"/>
      <c r="AIL1061" s="71"/>
      <c r="AIM1061" s="71"/>
      <c r="AIN1061" s="71"/>
      <c r="AIO1061" s="71"/>
      <c r="AIP1061" s="71"/>
      <c r="AIQ1061" s="71"/>
      <c r="AIR1061" s="71"/>
      <c r="AIS1061" s="71"/>
      <c r="AIT1061" s="71"/>
      <c r="AIU1061" s="71"/>
      <c r="AIV1061" s="71"/>
      <c r="AIW1061" s="71"/>
      <c r="AIX1061" s="71"/>
      <c r="AIY1061" s="71"/>
      <c r="AIZ1061" s="71"/>
      <c r="AJA1061" s="71"/>
      <c r="AJB1061" s="71"/>
      <c r="AJC1061" s="71"/>
      <c r="AJD1061" s="71"/>
      <c r="AJE1061" s="71"/>
      <c r="AJF1061" s="71"/>
      <c r="AJG1061" s="71"/>
      <c r="AJH1061" s="71"/>
      <c r="AJI1061" s="71"/>
      <c r="AJJ1061" s="71"/>
      <c r="AJK1061" s="71"/>
      <c r="AJL1061" s="71"/>
      <c r="AJM1061" s="71"/>
      <c r="AJN1061" s="71"/>
      <c r="AJO1061" s="71"/>
      <c r="AJP1061" s="71"/>
      <c r="AJQ1061" s="71"/>
      <c r="AJR1061" s="71"/>
      <c r="AJS1061" s="71"/>
      <c r="AJT1061" s="71"/>
      <c r="AJU1061" s="71"/>
      <c r="AJV1061" s="71"/>
      <c r="AJW1061" s="71"/>
      <c r="AJX1061" s="71"/>
      <c r="AJY1061" s="71"/>
      <c r="AJZ1061" s="71"/>
      <c r="AKA1061" s="71"/>
      <c r="AKB1061" s="71"/>
      <c r="AKC1061" s="71"/>
      <c r="AKD1061" s="71"/>
      <c r="AKE1061" s="71"/>
      <c r="AKF1061" s="71"/>
      <c r="AKG1061" s="71"/>
      <c r="AKH1061" s="71"/>
      <c r="AKI1061" s="71"/>
      <c r="AKJ1061" s="71"/>
      <c r="AKK1061" s="71"/>
      <c r="AKL1061" s="71"/>
      <c r="AKM1061" s="71"/>
      <c r="AKN1061" s="71"/>
      <c r="AKO1061" s="71"/>
      <c r="AKP1061" s="71"/>
      <c r="AKQ1061" s="71"/>
      <c r="AKR1061" s="71"/>
      <c r="AKS1061" s="71"/>
      <c r="AKT1061" s="71"/>
      <c r="AKU1061" s="71"/>
      <c r="AKV1061" s="71"/>
      <c r="AKW1061" s="71"/>
      <c r="AKX1061" s="71"/>
      <c r="AKY1061" s="71"/>
      <c r="AKZ1061" s="71"/>
      <c r="ALA1061" s="71"/>
      <c r="ALB1061" s="71"/>
      <c r="ALC1061" s="71"/>
      <c r="ALD1061" s="71"/>
      <c r="ALE1061" s="71"/>
      <c r="ALF1061" s="71"/>
      <c r="ALG1061" s="71"/>
      <c r="ALH1061" s="71"/>
      <c r="ALI1061" s="71"/>
      <c r="ALJ1061" s="71"/>
      <c r="ALK1061" s="71"/>
      <c r="ALL1061" s="71"/>
      <c r="ALM1061" s="71"/>
      <c r="ALN1061" s="71"/>
      <c r="ALO1061" s="71"/>
      <c r="ALP1061" s="71"/>
      <c r="ALQ1061" s="71"/>
      <c r="ALR1061" s="71"/>
      <c r="ALS1061" s="71"/>
      <c r="ALT1061" s="71"/>
      <c r="ALU1061" s="71"/>
      <c r="ALV1061" s="71"/>
      <c r="ALW1061" s="71"/>
      <c r="ALX1061" s="71"/>
      <c r="ALY1061" s="71"/>
      <c r="ALZ1061" s="71"/>
      <c r="AMA1061" s="71"/>
      <c r="AMB1061" s="71"/>
      <c r="AMC1061" s="71"/>
      <c r="AMD1061" s="71"/>
      <c r="AME1061" s="71"/>
      <c r="AMF1061" s="71"/>
      <c r="AMG1061" s="71"/>
    </row>
    <row r="1062" customFormat="false" ht="15" hidden="false" customHeight="false" outlineLevel="0" collapsed="false">
      <c r="C1062" s="48" t="n">
        <f aca="false">IF(F1062=F1061,C1061,IF(F1062=(F1061+10),C1061,(C1061+10)))</f>
        <v>1890</v>
      </c>
      <c r="D1062" s="38" t="s">
        <v>396</v>
      </c>
      <c r="E1062" s="50" t="n">
        <f aca="false">IF(C1061=C1062,IF(AND(I1062&lt;&gt;"M",I1062&lt;&gt;"m-up"),E1061+10,E1061),10)</f>
        <v>20</v>
      </c>
      <c r="F1062" s="39" t="n">
        <f aca="false">O1062+(N1062*60)+(M1062*3600)</f>
        <v>53410</v>
      </c>
      <c r="G1062" s="39" t="str">
        <f aca="false">CONCATENATE(J1062,K1062,L1062)</f>
        <v>2017121</v>
      </c>
      <c r="H1062" s="39" t="n">
        <v>55</v>
      </c>
      <c r="I1062" s="39" t="s">
        <v>0</v>
      </c>
      <c r="J1062" s="39" t="n">
        <v>2017</v>
      </c>
      <c r="K1062" s="39" t="n">
        <v>12</v>
      </c>
      <c r="L1062" s="39" t="n">
        <v>1</v>
      </c>
      <c r="M1062" s="39" t="n">
        <v>14</v>
      </c>
      <c r="N1062" s="39" t="n">
        <v>50</v>
      </c>
      <c r="O1062" s="39" t="n">
        <v>10</v>
      </c>
      <c r="P1062" s="39" t="n">
        <v>726</v>
      </c>
      <c r="Q1062" s="39" t="n">
        <v>1</v>
      </c>
      <c r="R1062" s="39" t="s">
        <v>1</v>
      </c>
      <c r="S1062" s="39" t="s">
        <v>2</v>
      </c>
    </row>
    <row r="1063" customFormat="false" ht="15" hidden="false" customHeight="false" outlineLevel="0" collapsed="false">
      <c r="C1063" s="48" t="n">
        <f aca="false">IF(F1063=F1062,C1062,IF(F1063=(F1062+10),C1062,(C1062+10)))</f>
        <v>1890</v>
      </c>
      <c r="D1063" s="38" t="s">
        <v>396</v>
      </c>
      <c r="E1063" s="50" t="n">
        <f aca="false">IF(C1062=C1063,IF(AND(I1063&lt;&gt;"M",I1063&lt;&gt;"m-up"),E1062+10,E1062),10)</f>
        <v>30</v>
      </c>
      <c r="F1063" s="39" t="n">
        <f aca="false">O1063+(N1063*60)+(M1063*3600)</f>
        <v>53410</v>
      </c>
      <c r="G1063" s="39" t="str">
        <f aca="false">CONCATENATE(J1063,K1063,L1063)</f>
        <v>2017121</v>
      </c>
      <c r="H1063" s="39" t="n">
        <v>5</v>
      </c>
      <c r="I1063" s="39" t="s">
        <v>0</v>
      </c>
      <c r="J1063" s="39" t="n">
        <v>2017</v>
      </c>
      <c r="K1063" s="39" t="n">
        <v>12</v>
      </c>
      <c r="L1063" s="39" t="n">
        <v>1</v>
      </c>
      <c r="M1063" s="39" t="n">
        <v>14</v>
      </c>
      <c r="N1063" s="39" t="n">
        <v>50</v>
      </c>
      <c r="O1063" s="39" t="n">
        <v>10</v>
      </c>
      <c r="P1063" s="39" t="n">
        <v>827</v>
      </c>
      <c r="Q1063" s="39" t="n">
        <v>1</v>
      </c>
      <c r="R1063" s="39" t="s">
        <v>1</v>
      </c>
      <c r="S1063" s="39" t="s">
        <v>2</v>
      </c>
    </row>
    <row r="1064" customFormat="false" ht="15" hidden="false" customHeight="false" outlineLevel="0" collapsed="false">
      <c r="C1064" s="48" t="n">
        <f aca="false">IF(F1064=F1063,C1063,IF(F1064=(F1063+10),C1063,(C1063+10)))</f>
        <v>1890</v>
      </c>
      <c r="D1064" s="38" t="s">
        <v>396</v>
      </c>
      <c r="E1064" s="50" t="n">
        <f aca="false">IF(C1063=C1064,IF(AND(I1064&lt;&gt;"M",I1064&lt;&gt;"m-up"),E1063+10,E1063),10)</f>
        <v>40</v>
      </c>
      <c r="F1064" s="39" t="n">
        <f aca="false">O1064+(N1064*60)+(M1064*3600)</f>
        <v>53410</v>
      </c>
      <c r="G1064" s="39" t="str">
        <f aca="false">CONCATENATE(J1064,K1064,L1064)</f>
        <v>2017121</v>
      </c>
      <c r="H1064" s="39" t="n">
        <v>0</v>
      </c>
      <c r="I1064" s="39" t="s">
        <v>9</v>
      </c>
      <c r="J1064" s="39" t="n">
        <v>2017</v>
      </c>
      <c r="K1064" s="39" t="n">
        <v>12</v>
      </c>
      <c r="L1064" s="39" t="n">
        <v>1</v>
      </c>
      <c r="M1064" s="39" t="n">
        <v>14</v>
      </c>
      <c r="N1064" s="39" t="n">
        <v>50</v>
      </c>
      <c r="O1064" s="39" t="n">
        <v>10</v>
      </c>
      <c r="P1064" s="39" t="n">
        <v>963</v>
      </c>
      <c r="Q1064" s="39" t="n">
        <v>1</v>
      </c>
      <c r="R1064" s="39" t="s">
        <v>1</v>
      </c>
      <c r="S1064" s="39" t="s">
        <v>2</v>
      </c>
    </row>
    <row r="1065" customFormat="false" ht="15" hidden="false" customHeight="false" outlineLevel="0" collapsed="false">
      <c r="A1065" s="68"/>
      <c r="B1065" s="68"/>
      <c r="C1065" s="48" t="n">
        <f aca="false">IF(F1065=F1064,C1064,IF(F1065=(F1064+10),C1064,(C1064+10)))</f>
        <v>1900</v>
      </c>
      <c r="D1065" s="69" t="s">
        <v>397</v>
      </c>
      <c r="E1065" s="50" t="n">
        <f aca="false">IF(C1064=C1065,IF(AND(I1065&lt;&gt;"M",I1065&lt;&gt;"m-up"),E1064+10,E1064),10)</f>
        <v>10</v>
      </c>
      <c r="F1065" s="70" t="n">
        <f aca="false">O1065+(N1065*60)+(M1065*3600)</f>
        <v>53473</v>
      </c>
      <c r="G1065" s="70" t="str">
        <f aca="false">CONCATENATE(J1065,K1065,L1065)</f>
        <v>2017121</v>
      </c>
      <c r="H1065" s="70" t="n">
        <f aca="false">306-300</f>
        <v>6</v>
      </c>
      <c r="I1065" s="70" t="s">
        <v>0</v>
      </c>
      <c r="J1065" s="70" t="n">
        <v>2017</v>
      </c>
      <c r="K1065" s="70" t="n">
        <v>12</v>
      </c>
      <c r="L1065" s="70" t="n">
        <v>1</v>
      </c>
      <c r="M1065" s="70" t="n">
        <v>14</v>
      </c>
      <c r="N1065" s="70" t="n">
        <v>51</v>
      </c>
      <c r="O1065" s="70" t="n">
        <v>13</v>
      </c>
      <c r="P1065" s="70" t="n">
        <v>300</v>
      </c>
      <c r="Q1065" s="70" t="n">
        <v>1</v>
      </c>
      <c r="R1065" s="70" t="s">
        <v>1</v>
      </c>
      <c r="S1065" s="70" t="s">
        <v>2</v>
      </c>
      <c r="T1065" s="70"/>
      <c r="U1065" s="71" t="s">
        <v>398</v>
      </c>
      <c r="WH1065" s="71"/>
      <c r="WI1065" s="71"/>
      <c r="WJ1065" s="71"/>
      <c r="WK1065" s="71"/>
      <c r="WL1065" s="71"/>
      <c r="WM1065" s="71"/>
      <c r="WN1065" s="71"/>
      <c r="WO1065" s="71"/>
      <c r="WP1065" s="71"/>
      <c r="WQ1065" s="71"/>
      <c r="WR1065" s="71"/>
      <c r="WS1065" s="71"/>
      <c r="WT1065" s="71"/>
      <c r="WU1065" s="71"/>
      <c r="WV1065" s="71"/>
      <c r="WW1065" s="71"/>
      <c r="WX1065" s="71"/>
      <c r="WY1065" s="71"/>
      <c r="WZ1065" s="71"/>
      <c r="XA1065" s="71"/>
      <c r="XB1065" s="71"/>
      <c r="XC1065" s="71"/>
      <c r="XD1065" s="71"/>
      <c r="XE1065" s="71"/>
      <c r="XF1065" s="71"/>
      <c r="XG1065" s="71"/>
      <c r="XH1065" s="71"/>
      <c r="XI1065" s="71"/>
      <c r="XJ1065" s="71"/>
      <c r="XK1065" s="71"/>
      <c r="XL1065" s="71"/>
      <c r="XM1065" s="71"/>
      <c r="XN1065" s="71"/>
      <c r="XO1065" s="71"/>
      <c r="XP1065" s="71"/>
      <c r="XQ1065" s="71"/>
      <c r="XR1065" s="71"/>
      <c r="XS1065" s="71"/>
      <c r="XT1065" s="71"/>
      <c r="XU1065" s="71"/>
      <c r="XV1065" s="71"/>
      <c r="XW1065" s="71"/>
      <c r="XX1065" s="71"/>
      <c r="XY1065" s="71"/>
      <c r="XZ1065" s="71"/>
      <c r="YA1065" s="71"/>
      <c r="YB1065" s="71"/>
      <c r="YC1065" s="71"/>
      <c r="YD1065" s="71"/>
      <c r="YE1065" s="71"/>
      <c r="YF1065" s="71"/>
      <c r="YG1065" s="71"/>
      <c r="YH1065" s="71"/>
      <c r="YI1065" s="71"/>
      <c r="YJ1065" s="71"/>
      <c r="YK1065" s="71"/>
      <c r="YL1065" s="71"/>
      <c r="YM1065" s="71"/>
      <c r="YN1065" s="71"/>
      <c r="YO1065" s="71"/>
      <c r="YP1065" s="71"/>
      <c r="YQ1065" s="71"/>
      <c r="YR1065" s="71"/>
      <c r="YS1065" s="71"/>
      <c r="YT1065" s="71"/>
      <c r="YU1065" s="71"/>
      <c r="YV1065" s="71"/>
      <c r="YW1065" s="71"/>
      <c r="YX1065" s="71"/>
      <c r="YY1065" s="71"/>
      <c r="YZ1065" s="71"/>
      <c r="ZA1065" s="71"/>
      <c r="ZB1065" s="71"/>
      <c r="ZC1065" s="71"/>
      <c r="ZD1065" s="71"/>
      <c r="ZE1065" s="71"/>
      <c r="ZF1065" s="71"/>
      <c r="ZG1065" s="71"/>
      <c r="ZH1065" s="71"/>
      <c r="ZI1065" s="71"/>
      <c r="ZJ1065" s="71"/>
      <c r="ZK1065" s="71"/>
      <c r="ZL1065" s="71"/>
      <c r="ZM1065" s="71"/>
      <c r="ZN1065" s="71"/>
      <c r="ZO1065" s="71"/>
      <c r="ZP1065" s="71"/>
      <c r="ZQ1065" s="71"/>
      <c r="ZR1065" s="71"/>
      <c r="ZS1065" s="71"/>
      <c r="ZT1065" s="71"/>
      <c r="ZU1065" s="71"/>
      <c r="ZV1065" s="71"/>
      <c r="ZW1065" s="71"/>
      <c r="ZX1065" s="71"/>
      <c r="ZY1065" s="71"/>
      <c r="ZZ1065" s="71"/>
      <c r="AAA1065" s="71"/>
      <c r="AAB1065" s="71"/>
      <c r="AAC1065" s="71"/>
      <c r="AAD1065" s="71"/>
      <c r="AAE1065" s="71"/>
      <c r="AAF1065" s="71"/>
      <c r="AAG1065" s="71"/>
      <c r="AAH1065" s="71"/>
      <c r="AAI1065" s="71"/>
      <c r="AAJ1065" s="71"/>
      <c r="AAK1065" s="71"/>
      <c r="AAL1065" s="71"/>
      <c r="AAM1065" s="71"/>
      <c r="AAN1065" s="71"/>
      <c r="AAO1065" s="71"/>
      <c r="AAP1065" s="71"/>
      <c r="AAQ1065" s="71"/>
      <c r="AAR1065" s="71"/>
      <c r="AAS1065" s="71"/>
      <c r="AAT1065" s="71"/>
      <c r="AAU1065" s="71"/>
      <c r="AAV1065" s="71"/>
      <c r="AAW1065" s="71"/>
      <c r="AAX1065" s="71"/>
      <c r="AAY1065" s="71"/>
      <c r="AAZ1065" s="71"/>
      <c r="ABA1065" s="71"/>
      <c r="ABB1065" s="71"/>
      <c r="ABC1065" s="71"/>
      <c r="ABD1065" s="71"/>
      <c r="ABE1065" s="71"/>
      <c r="ABF1065" s="71"/>
      <c r="ABG1065" s="71"/>
      <c r="ABH1065" s="71"/>
      <c r="ABI1065" s="71"/>
      <c r="ABJ1065" s="71"/>
      <c r="ABK1065" s="71"/>
      <c r="ABL1065" s="71"/>
      <c r="ABM1065" s="71"/>
      <c r="ABN1065" s="71"/>
      <c r="ABO1065" s="71"/>
      <c r="ABP1065" s="71"/>
      <c r="ABQ1065" s="71"/>
      <c r="ABR1065" s="71"/>
      <c r="ABS1065" s="71"/>
      <c r="ABT1065" s="71"/>
      <c r="ABU1065" s="71"/>
      <c r="ABV1065" s="71"/>
      <c r="ABW1065" s="71"/>
      <c r="ABX1065" s="71"/>
      <c r="ABY1065" s="71"/>
      <c r="ABZ1065" s="71"/>
      <c r="ACA1065" s="71"/>
      <c r="ACB1065" s="71"/>
      <c r="ACC1065" s="71"/>
      <c r="ACD1065" s="71"/>
      <c r="ACE1065" s="71"/>
      <c r="ACF1065" s="71"/>
      <c r="ACG1065" s="71"/>
      <c r="ACH1065" s="71"/>
      <c r="ACI1065" s="71"/>
      <c r="ACJ1065" s="71"/>
      <c r="ACK1065" s="71"/>
      <c r="ACL1065" s="71"/>
      <c r="ACM1065" s="71"/>
      <c r="ACN1065" s="71"/>
      <c r="ACO1065" s="71"/>
      <c r="ACP1065" s="71"/>
      <c r="ACQ1065" s="71"/>
      <c r="ACR1065" s="71"/>
      <c r="ACS1065" s="71"/>
      <c r="ACT1065" s="71"/>
      <c r="ACU1065" s="71"/>
      <c r="ACV1065" s="71"/>
      <c r="ACW1065" s="71"/>
      <c r="ACX1065" s="71"/>
      <c r="ACY1065" s="71"/>
      <c r="ACZ1065" s="71"/>
      <c r="ADA1065" s="71"/>
      <c r="ADB1065" s="71"/>
      <c r="ADC1065" s="71"/>
      <c r="ADD1065" s="71"/>
      <c r="ADE1065" s="71"/>
      <c r="ADF1065" s="71"/>
      <c r="ADG1065" s="71"/>
      <c r="ADH1065" s="71"/>
      <c r="ADI1065" s="71"/>
      <c r="ADJ1065" s="71"/>
      <c r="ADK1065" s="71"/>
      <c r="ADL1065" s="71"/>
      <c r="ADM1065" s="71"/>
      <c r="ADN1065" s="71"/>
      <c r="ADO1065" s="71"/>
      <c r="ADP1065" s="71"/>
      <c r="ADQ1065" s="71"/>
      <c r="ADR1065" s="71"/>
      <c r="ADS1065" s="71"/>
      <c r="ADT1065" s="71"/>
      <c r="ADU1065" s="71"/>
      <c r="ADV1065" s="71"/>
      <c r="ADW1065" s="71"/>
      <c r="ADX1065" s="71"/>
      <c r="ADY1065" s="71"/>
      <c r="ADZ1065" s="71"/>
      <c r="AEA1065" s="71"/>
      <c r="AEB1065" s="71"/>
      <c r="AEC1065" s="71"/>
      <c r="AED1065" s="71"/>
      <c r="AEE1065" s="71"/>
      <c r="AEF1065" s="71"/>
      <c r="AEG1065" s="71"/>
      <c r="AEH1065" s="71"/>
      <c r="AEI1065" s="71"/>
      <c r="AEJ1065" s="71"/>
      <c r="AEK1065" s="71"/>
      <c r="AEL1065" s="71"/>
      <c r="AEM1065" s="71"/>
      <c r="AEN1065" s="71"/>
      <c r="AEO1065" s="71"/>
      <c r="AEP1065" s="71"/>
      <c r="AEQ1065" s="71"/>
      <c r="AER1065" s="71"/>
      <c r="AES1065" s="71"/>
      <c r="AET1065" s="71"/>
      <c r="AEU1065" s="71"/>
      <c r="AEV1065" s="71"/>
      <c r="AEW1065" s="71"/>
      <c r="AEX1065" s="71"/>
      <c r="AEY1065" s="71"/>
      <c r="AEZ1065" s="71"/>
      <c r="AFA1065" s="71"/>
      <c r="AFB1065" s="71"/>
      <c r="AFC1065" s="71"/>
      <c r="AFD1065" s="71"/>
      <c r="AFE1065" s="71"/>
      <c r="AFF1065" s="71"/>
      <c r="AFG1065" s="71"/>
      <c r="AFH1065" s="71"/>
      <c r="AFI1065" s="71"/>
      <c r="AFJ1065" s="71"/>
      <c r="AFK1065" s="71"/>
      <c r="AFL1065" s="71"/>
      <c r="AFM1065" s="71"/>
      <c r="AFN1065" s="71"/>
      <c r="AFO1065" s="71"/>
      <c r="AFP1065" s="71"/>
      <c r="AFQ1065" s="71"/>
      <c r="AFR1065" s="71"/>
      <c r="AFS1065" s="71"/>
      <c r="AFT1065" s="71"/>
      <c r="AFU1065" s="71"/>
      <c r="AFV1065" s="71"/>
      <c r="AFW1065" s="71"/>
      <c r="AFX1065" s="71"/>
      <c r="AFY1065" s="71"/>
      <c r="AFZ1065" s="71"/>
      <c r="AGA1065" s="71"/>
      <c r="AGB1065" s="71"/>
      <c r="AGC1065" s="71"/>
      <c r="AGD1065" s="71"/>
      <c r="AGE1065" s="71"/>
      <c r="AGF1065" s="71"/>
      <c r="AGG1065" s="71"/>
      <c r="AGH1065" s="71"/>
      <c r="AGI1065" s="71"/>
      <c r="AGJ1065" s="71"/>
      <c r="AGK1065" s="71"/>
      <c r="AGL1065" s="71"/>
      <c r="AGM1065" s="71"/>
      <c r="AGN1065" s="71"/>
      <c r="AGO1065" s="71"/>
      <c r="AGP1065" s="71"/>
      <c r="AGQ1065" s="71"/>
      <c r="AGR1065" s="71"/>
      <c r="AGS1065" s="71"/>
      <c r="AGT1065" s="71"/>
      <c r="AGU1065" s="71"/>
      <c r="AGV1065" s="71"/>
      <c r="AGW1065" s="71"/>
      <c r="AGX1065" s="71"/>
      <c r="AGY1065" s="71"/>
      <c r="AGZ1065" s="71"/>
      <c r="AHA1065" s="71"/>
      <c r="AHB1065" s="71"/>
      <c r="AHC1065" s="71"/>
      <c r="AHD1065" s="71"/>
      <c r="AHE1065" s="71"/>
      <c r="AHF1065" s="71"/>
      <c r="AHG1065" s="71"/>
      <c r="AHH1065" s="71"/>
      <c r="AHI1065" s="71"/>
      <c r="AHJ1065" s="71"/>
      <c r="AHK1065" s="71"/>
      <c r="AHL1065" s="71"/>
      <c r="AHM1065" s="71"/>
      <c r="AHN1065" s="71"/>
      <c r="AHO1065" s="71"/>
      <c r="AHP1065" s="71"/>
      <c r="AHQ1065" s="71"/>
      <c r="AHR1065" s="71"/>
      <c r="AHS1065" s="71"/>
      <c r="AHT1065" s="71"/>
      <c r="AHU1065" s="71"/>
      <c r="AHV1065" s="71"/>
      <c r="AHW1065" s="71"/>
      <c r="AHX1065" s="71"/>
      <c r="AHY1065" s="71"/>
      <c r="AHZ1065" s="71"/>
      <c r="AIA1065" s="71"/>
      <c r="AIB1065" s="71"/>
      <c r="AIC1065" s="71"/>
      <c r="AID1065" s="71"/>
      <c r="AIE1065" s="71"/>
      <c r="AIF1065" s="71"/>
      <c r="AIG1065" s="71"/>
      <c r="AIH1065" s="71"/>
      <c r="AII1065" s="71"/>
      <c r="AIJ1065" s="71"/>
      <c r="AIK1065" s="71"/>
      <c r="AIL1065" s="71"/>
      <c r="AIM1065" s="71"/>
      <c r="AIN1065" s="71"/>
      <c r="AIO1065" s="71"/>
      <c r="AIP1065" s="71"/>
      <c r="AIQ1065" s="71"/>
      <c r="AIR1065" s="71"/>
      <c r="AIS1065" s="71"/>
      <c r="AIT1065" s="71"/>
      <c r="AIU1065" s="71"/>
      <c r="AIV1065" s="71"/>
      <c r="AIW1065" s="71"/>
      <c r="AIX1065" s="71"/>
      <c r="AIY1065" s="71"/>
      <c r="AIZ1065" s="71"/>
      <c r="AJA1065" s="71"/>
      <c r="AJB1065" s="71"/>
      <c r="AJC1065" s="71"/>
      <c r="AJD1065" s="71"/>
      <c r="AJE1065" s="71"/>
      <c r="AJF1065" s="71"/>
      <c r="AJG1065" s="71"/>
      <c r="AJH1065" s="71"/>
      <c r="AJI1065" s="71"/>
      <c r="AJJ1065" s="71"/>
      <c r="AJK1065" s="71"/>
      <c r="AJL1065" s="71"/>
      <c r="AJM1065" s="71"/>
      <c r="AJN1065" s="71"/>
      <c r="AJO1065" s="71"/>
      <c r="AJP1065" s="71"/>
      <c r="AJQ1065" s="71"/>
      <c r="AJR1065" s="71"/>
      <c r="AJS1065" s="71"/>
      <c r="AJT1065" s="71"/>
      <c r="AJU1065" s="71"/>
      <c r="AJV1065" s="71"/>
      <c r="AJW1065" s="71"/>
      <c r="AJX1065" s="71"/>
      <c r="AJY1065" s="71"/>
      <c r="AJZ1065" s="71"/>
      <c r="AKA1065" s="71"/>
      <c r="AKB1065" s="71"/>
      <c r="AKC1065" s="71"/>
      <c r="AKD1065" s="71"/>
      <c r="AKE1065" s="71"/>
      <c r="AKF1065" s="71"/>
      <c r="AKG1065" s="71"/>
      <c r="AKH1065" s="71"/>
      <c r="AKI1065" s="71"/>
      <c r="AKJ1065" s="71"/>
      <c r="AKK1065" s="71"/>
      <c r="AKL1065" s="71"/>
      <c r="AKM1065" s="71"/>
      <c r="AKN1065" s="71"/>
      <c r="AKO1065" s="71"/>
      <c r="AKP1065" s="71"/>
      <c r="AKQ1065" s="71"/>
      <c r="AKR1065" s="71"/>
      <c r="AKS1065" s="71"/>
      <c r="AKT1065" s="71"/>
      <c r="AKU1065" s="71"/>
      <c r="AKV1065" s="71"/>
      <c r="AKW1065" s="71"/>
      <c r="AKX1065" s="71"/>
      <c r="AKY1065" s="71"/>
      <c r="AKZ1065" s="71"/>
      <c r="ALA1065" s="71"/>
      <c r="ALB1065" s="71"/>
      <c r="ALC1065" s="71"/>
      <c r="ALD1065" s="71"/>
      <c r="ALE1065" s="71"/>
      <c r="ALF1065" s="71"/>
      <c r="ALG1065" s="71"/>
      <c r="ALH1065" s="71"/>
      <c r="ALI1065" s="71"/>
      <c r="ALJ1065" s="71"/>
      <c r="ALK1065" s="71"/>
      <c r="ALL1065" s="71"/>
      <c r="ALM1065" s="71"/>
      <c r="ALN1065" s="71"/>
      <c r="ALO1065" s="71"/>
      <c r="ALP1065" s="71"/>
      <c r="ALQ1065" s="71"/>
      <c r="ALR1065" s="71"/>
      <c r="ALS1065" s="71"/>
      <c r="ALT1065" s="71"/>
      <c r="ALU1065" s="71"/>
      <c r="ALV1065" s="71"/>
      <c r="ALW1065" s="71"/>
      <c r="ALX1065" s="71"/>
      <c r="ALY1065" s="71"/>
      <c r="ALZ1065" s="71"/>
      <c r="AMA1065" s="71"/>
      <c r="AMB1065" s="71"/>
      <c r="AMC1065" s="71"/>
      <c r="AMD1065" s="71"/>
      <c r="AME1065" s="71"/>
      <c r="AMF1065" s="71"/>
      <c r="AMG1065" s="71"/>
    </row>
    <row r="1066" customFormat="false" ht="15" hidden="false" customHeight="false" outlineLevel="0" collapsed="false">
      <c r="C1066" s="48" t="n">
        <f aca="false">IF(F1066=F1065,C1065,IF(F1066=(F1065+10),C1065,(C1065+10)))</f>
        <v>1900</v>
      </c>
      <c r="D1066" s="38" t="s">
        <v>397</v>
      </c>
      <c r="E1066" s="50" t="n">
        <f aca="false">IF(C1065=C1066,IF(AND(I1066&lt;&gt;"M",I1066&lt;&gt;"m-up"),E1065+10,E1065),10)</f>
        <v>20</v>
      </c>
      <c r="F1066" s="39" t="n">
        <f aca="false">O1066+(N1066*60)+(M1066*3600)</f>
        <v>53473</v>
      </c>
      <c r="G1066" s="39" t="str">
        <f aca="false">CONCATENATE(J1066,K1066,L1066)</f>
        <v>2017121</v>
      </c>
      <c r="H1066" s="39" t="n">
        <f aca="false">383-324</f>
        <v>59</v>
      </c>
      <c r="I1066" s="39" t="s">
        <v>0</v>
      </c>
      <c r="J1066" s="39" t="n">
        <v>2017</v>
      </c>
      <c r="K1066" s="39" t="n">
        <v>12</v>
      </c>
      <c r="L1066" s="39" t="n">
        <v>1</v>
      </c>
      <c r="M1066" s="39" t="n">
        <v>14</v>
      </c>
      <c r="N1066" s="39" t="n">
        <v>51</v>
      </c>
      <c r="O1066" s="39" t="n">
        <v>13</v>
      </c>
      <c r="P1066" s="39" t="n">
        <v>324</v>
      </c>
      <c r="Q1066" s="39" t="n">
        <v>1</v>
      </c>
      <c r="R1066" s="39" t="s">
        <v>1</v>
      </c>
      <c r="S1066" s="39" t="s">
        <v>2</v>
      </c>
    </row>
    <row r="1067" customFormat="false" ht="15" hidden="false" customHeight="false" outlineLevel="0" collapsed="false">
      <c r="C1067" s="48" t="n">
        <f aca="false">IF(F1067=F1066,C1066,IF(F1067=(F1066+10),C1066,(C1066+10)))</f>
        <v>1900</v>
      </c>
      <c r="D1067" s="38" t="s">
        <v>397</v>
      </c>
      <c r="E1067" s="50" t="n">
        <f aca="false">IF(C1066=C1067,IF(AND(I1067&lt;&gt;"M",I1067&lt;&gt;"m-up"),E1066+10,E1066),10)</f>
        <v>30</v>
      </c>
      <c r="F1067" s="39" t="n">
        <f aca="false">O1067+(N1067*60)+(M1067*3600)</f>
        <v>53473</v>
      </c>
      <c r="G1067" s="39" t="str">
        <f aca="false">CONCATENATE(J1067,K1067,L1067)</f>
        <v>2017121</v>
      </c>
      <c r="H1067" s="39" t="n">
        <f aca="false">485-478</f>
        <v>7</v>
      </c>
      <c r="I1067" s="39" t="s">
        <v>0</v>
      </c>
      <c r="J1067" s="39" t="n">
        <v>2017</v>
      </c>
      <c r="K1067" s="39" t="n">
        <v>12</v>
      </c>
      <c r="L1067" s="39" t="n">
        <v>1</v>
      </c>
      <c r="M1067" s="39" t="n">
        <v>14</v>
      </c>
      <c r="N1067" s="39" t="n">
        <v>51</v>
      </c>
      <c r="O1067" s="39" t="n">
        <v>13</v>
      </c>
      <c r="P1067" s="39" t="n">
        <v>478</v>
      </c>
      <c r="Q1067" s="39" t="n">
        <v>1</v>
      </c>
      <c r="R1067" s="39" t="s">
        <v>1</v>
      </c>
      <c r="S1067" s="39" t="s">
        <v>2</v>
      </c>
    </row>
    <row r="1068" customFormat="false" ht="15" hidden="false" customHeight="false" outlineLevel="0" collapsed="false">
      <c r="C1068" s="48" t="n">
        <f aca="false">IF(F1068=F1067,C1067,IF(F1068=(F1067+10),C1067,(C1067+10)))</f>
        <v>1900</v>
      </c>
      <c r="D1068" s="38" t="s">
        <v>397</v>
      </c>
      <c r="E1068" s="50" t="n">
        <f aca="false">IF(C1067=C1068,IF(AND(I1068&lt;&gt;"M",I1068&lt;&gt;"m-up"),E1067+10,E1067),10)</f>
        <v>40</v>
      </c>
      <c r="F1068" s="39" t="n">
        <f aca="false">O1068+(N1068*60)+(M1068*3600)</f>
        <v>53473</v>
      </c>
      <c r="G1068" s="39" t="str">
        <f aca="false">CONCATENATE(J1068,K1068,L1068)</f>
        <v>2017121</v>
      </c>
      <c r="H1068" s="39" t="n">
        <f aca="false">544-538</f>
        <v>6</v>
      </c>
      <c r="I1068" s="39" t="s">
        <v>0</v>
      </c>
      <c r="J1068" s="39" t="n">
        <v>2017</v>
      </c>
      <c r="K1068" s="39" t="n">
        <v>12</v>
      </c>
      <c r="L1068" s="39" t="n">
        <v>1</v>
      </c>
      <c r="M1068" s="39" t="n">
        <v>14</v>
      </c>
      <c r="N1068" s="39" t="n">
        <v>51</v>
      </c>
      <c r="O1068" s="39" t="n">
        <v>13</v>
      </c>
      <c r="P1068" s="39" t="n">
        <v>538</v>
      </c>
      <c r="Q1068" s="39" t="n">
        <v>1</v>
      </c>
      <c r="R1068" s="39" t="s">
        <v>1</v>
      </c>
      <c r="S1068" s="39" t="s">
        <v>2</v>
      </c>
    </row>
    <row r="1069" customFormat="false" ht="15" hidden="false" customHeight="false" outlineLevel="0" collapsed="false">
      <c r="C1069" s="48" t="n">
        <f aca="false">IF(F1069=F1068,C1068,IF(F1069=(F1068+10),C1068,(C1068+10)))</f>
        <v>1900</v>
      </c>
      <c r="D1069" s="38" t="s">
        <v>397</v>
      </c>
      <c r="E1069" s="50" t="n">
        <f aca="false">IF(C1068=C1069,IF(AND(I1069&lt;&gt;"M",I1069&lt;&gt;"m-up"),E1068+10,E1068),10)</f>
        <v>50</v>
      </c>
      <c r="F1069" s="39" t="n">
        <f aca="false">O1069+(N1069*60)+(M1069*3600)</f>
        <v>53473</v>
      </c>
      <c r="G1069" s="39" t="str">
        <f aca="false">CONCATENATE(J1069,K1069,L1069)</f>
        <v>2017121</v>
      </c>
      <c r="H1069" s="39" t="n">
        <f aca="false">728-571</f>
        <v>157</v>
      </c>
      <c r="I1069" s="39" t="s">
        <v>0</v>
      </c>
      <c r="J1069" s="39" t="n">
        <v>2017</v>
      </c>
      <c r="K1069" s="39" t="n">
        <v>12</v>
      </c>
      <c r="L1069" s="39" t="n">
        <v>1</v>
      </c>
      <c r="M1069" s="39" t="n">
        <v>14</v>
      </c>
      <c r="N1069" s="39" t="n">
        <v>51</v>
      </c>
      <c r="O1069" s="39" t="n">
        <v>13</v>
      </c>
      <c r="P1069" s="39" t="n">
        <v>571</v>
      </c>
      <c r="Q1069" s="39" t="n">
        <v>1</v>
      </c>
      <c r="R1069" s="39" t="s">
        <v>1</v>
      </c>
      <c r="S1069" s="39" t="s">
        <v>2</v>
      </c>
    </row>
    <row r="1070" customFormat="false" ht="15" hidden="false" customHeight="false" outlineLevel="0" collapsed="false">
      <c r="C1070" s="48" t="n">
        <f aca="false">IF(F1070=F1069,C1069,IF(F1070=(F1069+10),C1069,(C1069+10)))</f>
        <v>1900</v>
      </c>
      <c r="D1070" s="38" t="s">
        <v>397</v>
      </c>
      <c r="E1070" s="50" t="n">
        <f aca="false">IF(C1069=C1070,IF(AND(I1070&lt;&gt;"M",I1070&lt;&gt;"m-up"),E1069+10,E1069),10)</f>
        <v>60</v>
      </c>
      <c r="F1070" s="39" t="n">
        <f aca="false">O1070+(N1070*60)+(M1070*3600)</f>
        <v>53473</v>
      </c>
      <c r="G1070" s="39" t="str">
        <f aca="false">CONCATENATE(J1070,K1070,L1070)</f>
        <v>2017121</v>
      </c>
      <c r="H1070" s="39" t="n">
        <f aca="false">772-769</f>
        <v>3</v>
      </c>
      <c r="I1070" s="39" t="s">
        <v>0</v>
      </c>
      <c r="J1070" s="39" t="n">
        <v>2017</v>
      </c>
      <c r="K1070" s="39" t="n">
        <v>12</v>
      </c>
      <c r="L1070" s="39" t="n">
        <v>1</v>
      </c>
      <c r="M1070" s="39" t="n">
        <v>14</v>
      </c>
      <c r="N1070" s="39" t="n">
        <v>51</v>
      </c>
      <c r="O1070" s="39" t="n">
        <v>13</v>
      </c>
      <c r="P1070" s="39" t="n">
        <v>769</v>
      </c>
      <c r="Q1070" s="39" t="n">
        <v>1</v>
      </c>
      <c r="R1070" s="39" t="s">
        <v>1</v>
      </c>
      <c r="S1070" s="39" t="s">
        <v>2</v>
      </c>
      <c r="U1070" s="98" t="s">
        <v>306</v>
      </c>
      <c r="V1070" s="40" t="s">
        <v>399</v>
      </c>
      <c r="W1070" s="40" t="s">
        <v>400</v>
      </c>
      <c r="X1070" s="40" t="s">
        <v>401</v>
      </c>
      <c r="Y1070" s="40" t="n">
        <v>-14</v>
      </c>
    </row>
    <row r="1071" customFormat="false" ht="15" hidden="false" customHeight="false" outlineLevel="0" collapsed="false">
      <c r="A1071" s="68"/>
      <c r="B1071" s="68"/>
      <c r="C1071" s="48" t="n">
        <f aca="false">IF(F1071=F1070,C1070,IF(F1071=(F1070+10),C1070,(C1070+10)))</f>
        <v>1910</v>
      </c>
      <c r="D1071" s="69" t="s">
        <v>402</v>
      </c>
      <c r="E1071" s="50" t="n">
        <f aca="false">IF(C1070=C1071,IF(AND(I1071&lt;&gt;"M",I1071&lt;&gt;"m-up"),E1070+10,E1070),10)</f>
        <v>10</v>
      </c>
      <c r="F1071" s="70" t="n">
        <f aca="false">O1071+(N1071*60)+(M1071*3600)</f>
        <v>53581</v>
      </c>
      <c r="G1071" s="70" t="str">
        <f aca="false">CONCATENATE(J1071,K1071,L1071)</f>
        <v>2017121</v>
      </c>
      <c r="H1071" s="70" t="n">
        <f aca="false">751-728</f>
        <v>23</v>
      </c>
      <c r="I1071" s="70" t="s">
        <v>0</v>
      </c>
      <c r="J1071" s="70" t="n">
        <v>2017</v>
      </c>
      <c r="K1071" s="70" t="n">
        <v>12</v>
      </c>
      <c r="L1071" s="70" t="n">
        <v>1</v>
      </c>
      <c r="M1071" s="70" t="n">
        <v>14</v>
      </c>
      <c r="N1071" s="70" t="n">
        <v>53</v>
      </c>
      <c r="O1071" s="70" t="n">
        <v>1</v>
      </c>
      <c r="P1071" s="70" t="n">
        <v>728</v>
      </c>
      <c r="Q1071" s="70" t="n">
        <v>1</v>
      </c>
      <c r="R1071" s="70" t="s">
        <v>1</v>
      </c>
      <c r="S1071" s="70" t="s">
        <v>2</v>
      </c>
      <c r="T1071" s="70"/>
      <c r="U1071" s="71" t="s">
        <v>403</v>
      </c>
      <c r="WH1071" s="71"/>
      <c r="WI1071" s="71"/>
      <c r="WJ1071" s="71"/>
      <c r="WK1071" s="71"/>
      <c r="WL1071" s="71"/>
      <c r="WM1071" s="71"/>
      <c r="WN1071" s="71"/>
      <c r="WO1071" s="71"/>
      <c r="WP1071" s="71"/>
      <c r="WQ1071" s="71"/>
      <c r="WR1071" s="71"/>
      <c r="WS1071" s="71"/>
      <c r="WT1071" s="71"/>
      <c r="WU1071" s="71"/>
      <c r="WV1071" s="71"/>
      <c r="WW1071" s="71"/>
      <c r="WX1071" s="71"/>
      <c r="WY1071" s="71"/>
      <c r="WZ1071" s="71"/>
      <c r="XA1071" s="71"/>
      <c r="XB1071" s="71"/>
      <c r="XC1071" s="71"/>
      <c r="XD1071" s="71"/>
      <c r="XE1071" s="71"/>
      <c r="XF1071" s="71"/>
      <c r="XG1071" s="71"/>
      <c r="XH1071" s="71"/>
      <c r="XI1071" s="71"/>
      <c r="XJ1071" s="71"/>
      <c r="XK1071" s="71"/>
      <c r="XL1071" s="71"/>
      <c r="XM1071" s="71"/>
      <c r="XN1071" s="71"/>
      <c r="XO1071" s="71"/>
      <c r="XP1071" s="71"/>
      <c r="XQ1071" s="71"/>
      <c r="XR1071" s="71"/>
      <c r="XS1071" s="71"/>
      <c r="XT1071" s="71"/>
      <c r="XU1071" s="71"/>
      <c r="XV1071" s="71"/>
      <c r="XW1071" s="71"/>
      <c r="XX1071" s="71"/>
      <c r="XY1071" s="71"/>
      <c r="XZ1071" s="71"/>
      <c r="YA1071" s="71"/>
      <c r="YB1071" s="71"/>
      <c r="YC1071" s="71"/>
      <c r="YD1071" s="71"/>
      <c r="YE1071" s="71"/>
      <c r="YF1071" s="71"/>
      <c r="YG1071" s="71"/>
      <c r="YH1071" s="71"/>
      <c r="YI1071" s="71"/>
      <c r="YJ1071" s="71"/>
      <c r="YK1071" s="71"/>
      <c r="YL1071" s="71"/>
      <c r="YM1071" s="71"/>
      <c r="YN1071" s="71"/>
      <c r="YO1071" s="71"/>
      <c r="YP1071" s="71"/>
      <c r="YQ1071" s="71"/>
      <c r="YR1071" s="71"/>
      <c r="YS1071" s="71"/>
      <c r="YT1071" s="71"/>
      <c r="YU1071" s="71"/>
      <c r="YV1071" s="71"/>
      <c r="YW1071" s="71"/>
      <c r="YX1071" s="71"/>
      <c r="YY1071" s="71"/>
      <c r="YZ1071" s="71"/>
      <c r="ZA1071" s="71"/>
      <c r="ZB1071" s="71"/>
      <c r="ZC1071" s="71"/>
      <c r="ZD1071" s="71"/>
      <c r="ZE1071" s="71"/>
      <c r="ZF1071" s="71"/>
      <c r="ZG1071" s="71"/>
      <c r="ZH1071" s="71"/>
      <c r="ZI1071" s="71"/>
      <c r="ZJ1071" s="71"/>
      <c r="ZK1071" s="71"/>
      <c r="ZL1071" s="71"/>
      <c r="ZM1071" s="71"/>
      <c r="ZN1071" s="71"/>
      <c r="ZO1071" s="71"/>
      <c r="ZP1071" s="71"/>
      <c r="ZQ1071" s="71"/>
      <c r="ZR1071" s="71"/>
      <c r="ZS1071" s="71"/>
      <c r="ZT1071" s="71"/>
      <c r="ZU1071" s="71"/>
      <c r="ZV1071" s="71"/>
      <c r="ZW1071" s="71"/>
      <c r="ZX1071" s="71"/>
      <c r="ZY1071" s="71"/>
      <c r="ZZ1071" s="71"/>
      <c r="AAA1071" s="71"/>
      <c r="AAB1071" s="71"/>
      <c r="AAC1071" s="71"/>
      <c r="AAD1071" s="71"/>
      <c r="AAE1071" s="71"/>
      <c r="AAF1071" s="71"/>
      <c r="AAG1071" s="71"/>
      <c r="AAH1071" s="71"/>
      <c r="AAI1071" s="71"/>
      <c r="AAJ1071" s="71"/>
      <c r="AAK1071" s="71"/>
      <c r="AAL1071" s="71"/>
      <c r="AAM1071" s="71"/>
      <c r="AAN1071" s="71"/>
      <c r="AAO1071" s="71"/>
      <c r="AAP1071" s="71"/>
      <c r="AAQ1071" s="71"/>
      <c r="AAR1071" s="71"/>
      <c r="AAS1071" s="71"/>
      <c r="AAT1071" s="71"/>
      <c r="AAU1071" s="71"/>
      <c r="AAV1071" s="71"/>
      <c r="AAW1071" s="71"/>
      <c r="AAX1071" s="71"/>
      <c r="AAY1071" s="71"/>
      <c r="AAZ1071" s="71"/>
      <c r="ABA1071" s="71"/>
      <c r="ABB1071" s="71"/>
      <c r="ABC1071" s="71"/>
      <c r="ABD1071" s="71"/>
      <c r="ABE1071" s="71"/>
      <c r="ABF1071" s="71"/>
      <c r="ABG1071" s="71"/>
      <c r="ABH1071" s="71"/>
      <c r="ABI1071" s="71"/>
      <c r="ABJ1071" s="71"/>
      <c r="ABK1071" s="71"/>
      <c r="ABL1071" s="71"/>
      <c r="ABM1071" s="71"/>
      <c r="ABN1071" s="71"/>
      <c r="ABO1071" s="71"/>
      <c r="ABP1071" s="71"/>
      <c r="ABQ1071" s="71"/>
      <c r="ABR1071" s="71"/>
      <c r="ABS1071" s="71"/>
      <c r="ABT1071" s="71"/>
      <c r="ABU1071" s="71"/>
      <c r="ABV1071" s="71"/>
      <c r="ABW1071" s="71"/>
      <c r="ABX1071" s="71"/>
      <c r="ABY1071" s="71"/>
      <c r="ABZ1071" s="71"/>
      <c r="ACA1071" s="71"/>
      <c r="ACB1071" s="71"/>
      <c r="ACC1071" s="71"/>
      <c r="ACD1071" s="71"/>
      <c r="ACE1071" s="71"/>
      <c r="ACF1071" s="71"/>
      <c r="ACG1071" s="71"/>
      <c r="ACH1071" s="71"/>
      <c r="ACI1071" s="71"/>
      <c r="ACJ1071" s="71"/>
      <c r="ACK1071" s="71"/>
      <c r="ACL1071" s="71"/>
      <c r="ACM1071" s="71"/>
      <c r="ACN1071" s="71"/>
      <c r="ACO1071" s="71"/>
      <c r="ACP1071" s="71"/>
      <c r="ACQ1071" s="71"/>
      <c r="ACR1071" s="71"/>
      <c r="ACS1071" s="71"/>
      <c r="ACT1071" s="71"/>
      <c r="ACU1071" s="71"/>
      <c r="ACV1071" s="71"/>
      <c r="ACW1071" s="71"/>
      <c r="ACX1071" s="71"/>
      <c r="ACY1071" s="71"/>
      <c r="ACZ1071" s="71"/>
      <c r="ADA1071" s="71"/>
      <c r="ADB1071" s="71"/>
      <c r="ADC1071" s="71"/>
      <c r="ADD1071" s="71"/>
      <c r="ADE1071" s="71"/>
      <c r="ADF1071" s="71"/>
      <c r="ADG1071" s="71"/>
      <c r="ADH1071" s="71"/>
      <c r="ADI1071" s="71"/>
      <c r="ADJ1071" s="71"/>
      <c r="ADK1071" s="71"/>
      <c r="ADL1071" s="71"/>
      <c r="ADM1071" s="71"/>
      <c r="ADN1071" s="71"/>
      <c r="ADO1071" s="71"/>
      <c r="ADP1071" s="71"/>
      <c r="ADQ1071" s="71"/>
      <c r="ADR1071" s="71"/>
      <c r="ADS1071" s="71"/>
      <c r="ADT1071" s="71"/>
      <c r="ADU1071" s="71"/>
      <c r="ADV1071" s="71"/>
      <c r="ADW1071" s="71"/>
      <c r="ADX1071" s="71"/>
      <c r="ADY1071" s="71"/>
      <c r="ADZ1071" s="71"/>
      <c r="AEA1071" s="71"/>
      <c r="AEB1071" s="71"/>
      <c r="AEC1071" s="71"/>
      <c r="AED1071" s="71"/>
      <c r="AEE1071" s="71"/>
      <c r="AEF1071" s="71"/>
      <c r="AEG1071" s="71"/>
      <c r="AEH1071" s="71"/>
      <c r="AEI1071" s="71"/>
      <c r="AEJ1071" s="71"/>
      <c r="AEK1071" s="71"/>
      <c r="AEL1071" s="71"/>
      <c r="AEM1071" s="71"/>
      <c r="AEN1071" s="71"/>
      <c r="AEO1071" s="71"/>
      <c r="AEP1071" s="71"/>
      <c r="AEQ1071" s="71"/>
      <c r="AER1071" s="71"/>
      <c r="AES1071" s="71"/>
      <c r="AET1071" s="71"/>
      <c r="AEU1071" s="71"/>
      <c r="AEV1071" s="71"/>
      <c r="AEW1071" s="71"/>
      <c r="AEX1071" s="71"/>
      <c r="AEY1071" s="71"/>
      <c r="AEZ1071" s="71"/>
      <c r="AFA1071" s="71"/>
      <c r="AFB1071" s="71"/>
      <c r="AFC1071" s="71"/>
      <c r="AFD1071" s="71"/>
      <c r="AFE1071" s="71"/>
      <c r="AFF1071" s="71"/>
      <c r="AFG1071" s="71"/>
      <c r="AFH1071" s="71"/>
      <c r="AFI1071" s="71"/>
      <c r="AFJ1071" s="71"/>
      <c r="AFK1071" s="71"/>
      <c r="AFL1071" s="71"/>
      <c r="AFM1071" s="71"/>
      <c r="AFN1071" s="71"/>
      <c r="AFO1071" s="71"/>
      <c r="AFP1071" s="71"/>
      <c r="AFQ1071" s="71"/>
      <c r="AFR1071" s="71"/>
      <c r="AFS1071" s="71"/>
      <c r="AFT1071" s="71"/>
      <c r="AFU1071" s="71"/>
      <c r="AFV1071" s="71"/>
      <c r="AFW1071" s="71"/>
      <c r="AFX1071" s="71"/>
      <c r="AFY1071" s="71"/>
      <c r="AFZ1071" s="71"/>
      <c r="AGA1071" s="71"/>
      <c r="AGB1071" s="71"/>
      <c r="AGC1071" s="71"/>
      <c r="AGD1071" s="71"/>
      <c r="AGE1071" s="71"/>
      <c r="AGF1071" s="71"/>
      <c r="AGG1071" s="71"/>
      <c r="AGH1071" s="71"/>
      <c r="AGI1071" s="71"/>
      <c r="AGJ1071" s="71"/>
      <c r="AGK1071" s="71"/>
      <c r="AGL1071" s="71"/>
      <c r="AGM1071" s="71"/>
      <c r="AGN1071" s="71"/>
      <c r="AGO1071" s="71"/>
      <c r="AGP1071" s="71"/>
      <c r="AGQ1071" s="71"/>
      <c r="AGR1071" s="71"/>
      <c r="AGS1071" s="71"/>
      <c r="AGT1071" s="71"/>
      <c r="AGU1071" s="71"/>
      <c r="AGV1071" s="71"/>
      <c r="AGW1071" s="71"/>
      <c r="AGX1071" s="71"/>
      <c r="AGY1071" s="71"/>
      <c r="AGZ1071" s="71"/>
      <c r="AHA1071" s="71"/>
      <c r="AHB1071" s="71"/>
      <c r="AHC1071" s="71"/>
      <c r="AHD1071" s="71"/>
      <c r="AHE1071" s="71"/>
      <c r="AHF1071" s="71"/>
      <c r="AHG1071" s="71"/>
      <c r="AHH1071" s="71"/>
      <c r="AHI1071" s="71"/>
      <c r="AHJ1071" s="71"/>
      <c r="AHK1071" s="71"/>
      <c r="AHL1071" s="71"/>
      <c r="AHM1071" s="71"/>
      <c r="AHN1071" s="71"/>
      <c r="AHO1071" s="71"/>
      <c r="AHP1071" s="71"/>
      <c r="AHQ1071" s="71"/>
      <c r="AHR1071" s="71"/>
      <c r="AHS1071" s="71"/>
      <c r="AHT1071" s="71"/>
      <c r="AHU1071" s="71"/>
      <c r="AHV1071" s="71"/>
      <c r="AHW1071" s="71"/>
      <c r="AHX1071" s="71"/>
      <c r="AHY1071" s="71"/>
      <c r="AHZ1071" s="71"/>
      <c r="AIA1071" s="71"/>
      <c r="AIB1071" s="71"/>
      <c r="AIC1071" s="71"/>
      <c r="AID1071" s="71"/>
      <c r="AIE1071" s="71"/>
      <c r="AIF1071" s="71"/>
      <c r="AIG1071" s="71"/>
      <c r="AIH1071" s="71"/>
      <c r="AII1071" s="71"/>
      <c r="AIJ1071" s="71"/>
      <c r="AIK1071" s="71"/>
      <c r="AIL1071" s="71"/>
      <c r="AIM1071" s="71"/>
      <c r="AIN1071" s="71"/>
      <c r="AIO1071" s="71"/>
      <c r="AIP1071" s="71"/>
      <c r="AIQ1071" s="71"/>
      <c r="AIR1071" s="71"/>
      <c r="AIS1071" s="71"/>
      <c r="AIT1071" s="71"/>
      <c r="AIU1071" s="71"/>
      <c r="AIV1071" s="71"/>
      <c r="AIW1071" s="71"/>
      <c r="AIX1071" s="71"/>
      <c r="AIY1071" s="71"/>
      <c r="AIZ1071" s="71"/>
      <c r="AJA1071" s="71"/>
      <c r="AJB1071" s="71"/>
      <c r="AJC1071" s="71"/>
      <c r="AJD1071" s="71"/>
      <c r="AJE1071" s="71"/>
      <c r="AJF1071" s="71"/>
      <c r="AJG1071" s="71"/>
      <c r="AJH1071" s="71"/>
      <c r="AJI1071" s="71"/>
      <c r="AJJ1071" s="71"/>
      <c r="AJK1071" s="71"/>
      <c r="AJL1071" s="71"/>
      <c r="AJM1071" s="71"/>
      <c r="AJN1071" s="71"/>
      <c r="AJO1071" s="71"/>
      <c r="AJP1071" s="71"/>
      <c r="AJQ1071" s="71"/>
      <c r="AJR1071" s="71"/>
      <c r="AJS1071" s="71"/>
      <c r="AJT1071" s="71"/>
      <c r="AJU1071" s="71"/>
      <c r="AJV1071" s="71"/>
      <c r="AJW1071" s="71"/>
      <c r="AJX1071" s="71"/>
      <c r="AJY1071" s="71"/>
      <c r="AJZ1071" s="71"/>
      <c r="AKA1071" s="71"/>
      <c r="AKB1071" s="71"/>
      <c r="AKC1071" s="71"/>
      <c r="AKD1071" s="71"/>
      <c r="AKE1071" s="71"/>
      <c r="AKF1071" s="71"/>
      <c r="AKG1071" s="71"/>
      <c r="AKH1071" s="71"/>
      <c r="AKI1071" s="71"/>
      <c r="AKJ1071" s="71"/>
      <c r="AKK1071" s="71"/>
      <c r="AKL1071" s="71"/>
      <c r="AKM1071" s="71"/>
      <c r="AKN1071" s="71"/>
      <c r="AKO1071" s="71"/>
      <c r="AKP1071" s="71"/>
      <c r="AKQ1071" s="71"/>
      <c r="AKR1071" s="71"/>
      <c r="AKS1071" s="71"/>
      <c r="AKT1071" s="71"/>
      <c r="AKU1071" s="71"/>
      <c r="AKV1071" s="71"/>
      <c r="AKW1071" s="71"/>
      <c r="AKX1071" s="71"/>
      <c r="AKY1071" s="71"/>
      <c r="AKZ1071" s="71"/>
      <c r="ALA1071" s="71"/>
      <c r="ALB1071" s="71"/>
      <c r="ALC1071" s="71"/>
      <c r="ALD1071" s="71"/>
      <c r="ALE1071" s="71"/>
      <c r="ALF1071" s="71"/>
      <c r="ALG1071" s="71"/>
      <c r="ALH1071" s="71"/>
      <c r="ALI1071" s="71"/>
      <c r="ALJ1071" s="71"/>
      <c r="ALK1071" s="71"/>
      <c r="ALL1071" s="71"/>
      <c r="ALM1071" s="71"/>
      <c r="ALN1071" s="71"/>
      <c r="ALO1071" s="71"/>
      <c r="ALP1071" s="71"/>
      <c r="ALQ1071" s="71"/>
      <c r="ALR1071" s="71"/>
      <c r="ALS1071" s="71"/>
      <c r="ALT1071" s="71"/>
      <c r="ALU1071" s="71"/>
      <c r="ALV1071" s="71"/>
      <c r="ALW1071" s="71"/>
      <c r="ALX1071" s="71"/>
      <c r="ALY1071" s="71"/>
      <c r="ALZ1071" s="71"/>
      <c r="AMA1071" s="71"/>
      <c r="AMB1071" s="71"/>
      <c r="AMC1071" s="71"/>
      <c r="AMD1071" s="71"/>
      <c r="AME1071" s="71"/>
      <c r="AMF1071" s="71"/>
      <c r="AMG1071" s="71"/>
    </row>
    <row r="1072" customFormat="false" ht="15" hidden="false" customHeight="false" outlineLevel="0" collapsed="false">
      <c r="C1072" s="48" t="n">
        <f aca="false">IF(F1072=F1071,C1071,IF(F1072=(F1071+10),C1071,(C1071+10)))</f>
        <v>1910</v>
      </c>
      <c r="D1072" s="38" t="s">
        <v>402</v>
      </c>
      <c r="E1072" s="50" t="n">
        <f aca="false">IF(C1071=C1072,IF(AND(I1072&lt;&gt;"M",I1072&lt;&gt;"m-up"),E1071+10,E1071),10)</f>
        <v>20</v>
      </c>
      <c r="F1072" s="39" t="n">
        <f aca="false">O1072+(N1072*60)+(M1072*3600)</f>
        <v>53581</v>
      </c>
      <c r="G1072" s="39" t="str">
        <f aca="false">CONCATENATE(J1072,K1072,L1072)</f>
        <v>2017121</v>
      </c>
      <c r="H1072" s="39" t="n">
        <f aca="false">930-900</f>
        <v>30</v>
      </c>
      <c r="I1072" s="39" t="s">
        <v>0</v>
      </c>
      <c r="J1072" s="39" t="n">
        <v>2017</v>
      </c>
      <c r="K1072" s="39" t="n">
        <v>12</v>
      </c>
      <c r="L1072" s="39" t="n">
        <v>1</v>
      </c>
      <c r="M1072" s="39" t="n">
        <v>14</v>
      </c>
      <c r="N1072" s="39" t="n">
        <v>53</v>
      </c>
      <c r="O1072" s="39" t="n">
        <v>1</v>
      </c>
      <c r="P1072" s="39" t="n">
        <v>900</v>
      </c>
      <c r="Q1072" s="39" t="n">
        <v>1</v>
      </c>
      <c r="R1072" s="39" t="s">
        <v>1</v>
      </c>
      <c r="S1072" s="39" t="s">
        <v>2</v>
      </c>
    </row>
    <row r="1073" customFormat="false" ht="15" hidden="false" customHeight="false" outlineLevel="0" collapsed="false">
      <c r="A1073" s="68"/>
      <c r="B1073" s="68"/>
      <c r="C1073" s="48" t="n">
        <f aca="false">IF(F1073=F1072,C1072,IF(F1073=(F1072+10),C1072,(C1072+10)))</f>
        <v>1920</v>
      </c>
      <c r="D1073" s="69" t="s">
        <v>404</v>
      </c>
      <c r="E1073" s="50" t="n">
        <f aca="false">IF(C1072=C1073,IF(AND(I1073&lt;&gt;"M",I1073&lt;&gt;"m-up"),E1072+10,E1072),10)</f>
        <v>10</v>
      </c>
      <c r="F1073" s="70" t="n">
        <f aca="false">O1073+(N1073*60)+(M1073*3600)</f>
        <v>53705</v>
      </c>
      <c r="G1073" s="70" t="str">
        <f aca="false">CONCATENATE(J1073,K1073,L1073)</f>
        <v>2017121</v>
      </c>
      <c r="H1073" s="70" t="n">
        <f aca="false">814-804</f>
        <v>10</v>
      </c>
      <c r="I1073" s="70" t="s">
        <v>0</v>
      </c>
      <c r="J1073" s="70" t="n">
        <v>2017</v>
      </c>
      <c r="K1073" s="70" t="n">
        <v>12</v>
      </c>
      <c r="L1073" s="70" t="n">
        <v>1</v>
      </c>
      <c r="M1073" s="70" t="n">
        <v>14</v>
      </c>
      <c r="N1073" s="70" t="n">
        <v>55</v>
      </c>
      <c r="O1073" s="70" t="n">
        <v>5</v>
      </c>
      <c r="P1073" s="70" t="n">
        <v>804</v>
      </c>
      <c r="Q1073" s="70" t="n">
        <v>1</v>
      </c>
      <c r="R1073" s="70" t="s">
        <v>1</v>
      </c>
      <c r="S1073" s="70" t="s">
        <v>2</v>
      </c>
      <c r="T1073" s="70"/>
      <c r="U1073" s="71"/>
      <c r="WH1073" s="71"/>
      <c r="WI1073" s="71"/>
      <c r="WJ1073" s="71"/>
      <c r="WK1073" s="71"/>
      <c r="WL1073" s="71"/>
      <c r="WM1073" s="71"/>
      <c r="WN1073" s="71"/>
      <c r="WO1073" s="71"/>
      <c r="WP1073" s="71"/>
      <c r="WQ1073" s="71"/>
      <c r="WR1073" s="71"/>
      <c r="WS1073" s="71"/>
      <c r="WT1073" s="71"/>
      <c r="WU1073" s="71"/>
      <c r="WV1073" s="71"/>
      <c r="WW1073" s="71"/>
      <c r="WX1073" s="71"/>
      <c r="WY1073" s="71"/>
      <c r="WZ1073" s="71"/>
      <c r="XA1073" s="71"/>
      <c r="XB1073" s="71"/>
      <c r="XC1073" s="71"/>
      <c r="XD1073" s="71"/>
      <c r="XE1073" s="71"/>
      <c r="XF1073" s="71"/>
      <c r="XG1073" s="71"/>
      <c r="XH1073" s="71"/>
      <c r="XI1073" s="71"/>
      <c r="XJ1073" s="71"/>
      <c r="XK1073" s="71"/>
      <c r="XL1073" s="71"/>
      <c r="XM1073" s="71"/>
      <c r="XN1073" s="71"/>
      <c r="XO1073" s="71"/>
      <c r="XP1073" s="71"/>
      <c r="XQ1073" s="71"/>
      <c r="XR1073" s="71"/>
      <c r="XS1073" s="71"/>
      <c r="XT1073" s="71"/>
      <c r="XU1073" s="71"/>
      <c r="XV1073" s="71"/>
      <c r="XW1073" s="71"/>
      <c r="XX1073" s="71"/>
      <c r="XY1073" s="71"/>
      <c r="XZ1073" s="71"/>
      <c r="YA1073" s="71"/>
      <c r="YB1073" s="71"/>
      <c r="YC1073" s="71"/>
      <c r="YD1073" s="71"/>
      <c r="YE1073" s="71"/>
      <c r="YF1073" s="71"/>
      <c r="YG1073" s="71"/>
      <c r="YH1073" s="71"/>
      <c r="YI1073" s="71"/>
      <c r="YJ1073" s="71"/>
      <c r="YK1073" s="71"/>
      <c r="YL1073" s="71"/>
      <c r="YM1073" s="71"/>
      <c r="YN1073" s="71"/>
      <c r="YO1073" s="71"/>
      <c r="YP1073" s="71"/>
      <c r="YQ1073" s="71"/>
      <c r="YR1073" s="71"/>
      <c r="YS1073" s="71"/>
      <c r="YT1073" s="71"/>
      <c r="YU1073" s="71"/>
      <c r="YV1073" s="71"/>
      <c r="YW1073" s="71"/>
      <c r="YX1073" s="71"/>
      <c r="YY1073" s="71"/>
      <c r="YZ1073" s="71"/>
      <c r="ZA1073" s="71"/>
      <c r="ZB1073" s="71"/>
      <c r="ZC1073" s="71"/>
      <c r="ZD1073" s="71"/>
      <c r="ZE1073" s="71"/>
      <c r="ZF1073" s="71"/>
      <c r="ZG1073" s="71"/>
      <c r="ZH1073" s="71"/>
      <c r="ZI1073" s="71"/>
      <c r="ZJ1073" s="71"/>
      <c r="ZK1073" s="71"/>
      <c r="ZL1073" s="71"/>
      <c r="ZM1073" s="71"/>
      <c r="ZN1073" s="71"/>
      <c r="ZO1073" s="71"/>
      <c r="ZP1073" s="71"/>
      <c r="ZQ1073" s="71"/>
      <c r="ZR1073" s="71"/>
      <c r="ZS1073" s="71"/>
      <c r="ZT1073" s="71"/>
      <c r="ZU1073" s="71"/>
      <c r="ZV1073" s="71"/>
      <c r="ZW1073" s="71"/>
      <c r="ZX1073" s="71"/>
      <c r="ZY1073" s="71"/>
      <c r="ZZ1073" s="71"/>
      <c r="AAA1073" s="71"/>
      <c r="AAB1073" s="71"/>
      <c r="AAC1073" s="71"/>
      <c r="AAD1073" s="71"/>
      <c r="AAE1073" s="71"/>
      <c r="AAF1073" s="71"/>
      <c r="AAG1073" s="71"/>
      <c r="AAH1073" s="71"/>
      <c r="AAI1073" s="71"/>
      <c r="AAJ1073" s="71"/>
      <c r="AAK1073" s="71"/>
      <c r="AAL1073" s="71"/>
      <c r="AAM1073" s="71"/>
      <c r="AAN1073" s="71"/>
      <c r="AAO1073" s="71"/>
      <c r="AAP1073" s="71"/>
      <c r="AAQ1073" s="71"/>
      <c r="AAR1073" s="71"/>
      <c r="AAS1073" s="71"/>
      <c r="AAT1073" s="71"/>
      <c r="AAU1073" s="71"/>
      <c r="AAV1073" s="71"/>
      <c r="AAW1073" s="71"/>
      <c r="AAX1073" s="71"/>
      <c r="AAY1073" s="71"/>
      <c r="AAZ1073" s="71"/>
      <c r="ABA1073" s="71"/>
      <c r="ABB1073" s="71"/>
      <c r="ABC1073" s="71"/>
      <c r="ABD1073" s="71"/>
      <c r="ABE1073" s="71"/>
      <c r="ABF1073" s="71"/>
      <c r="ABG1073" s="71"/>
      <c r="ABH1073" s="71"/>
      <c r="ABI1073" s="71"/>
      <c r="ABJ1073" s="71"/>
      <c r="ABK1073" s="71"/>
      <c r="ABL1073" s="71"/>
      <c r="ABM1073" s="71"/>
      <c r="ABN1073" s="71"/>
      <c r="ABO1073" s="71"/>
      <c r="ABP1073" s="71"/>
      <c r="ABQ1073" s="71"/>
      <c r="ABR1073" s="71"/>
      <c r="ABS1073" s="71"/>
      <c r="ABT1073" s="71"/>
      <c r="ABU1073" s="71"/>
      <c r="ABV1073" s="71"/>
      <c r="ABW1073" s="71"/>
      <c r="ABX1073" s="71"/>
      <c r="ABY1073" s="71"/>
      <c r="ABZ1073" s="71"/>
      <c r="ACA1073" s="71"/>
      <c r="ACB1073" s="71"/>
      <c r="ACC1073" s="71"/>
      <c r="ACD1073" s="71"/>
      <c r="ACE1073" s="71"/>
      <c r="ACF1073" s="71"/>
      <c r="ACG1073" s="71"/>
      <c r="ACH1073" s="71"/>
      <c r="ACI1073" s="71"/>
      <c r="ACJ1073" s="71"/>
      <c r="ACK1073" s="71"/>
      <c r="ACL1073" s="71"/>
      <c r="ACM1073" s="71"/>
      <c r="ACN1073" s="71"/>
      <c r="ACO1073" s="71"/>
      <c r="ACP1073" s="71"/>
      <c r="ACQ1073" s="71"/>
      <c r="ACR1073" s="71"/>
      <c r="ACS1073" s="71"/>
      <c r="ACT1073" s="71"/>
      <c r="ACU1073" s="71"/>
      <c r="ACV1073" s="71"/>
      <c r="ACW1073" s="71"/>
      <c r="ACX1073" s="71"/>
      <c r="ACY1073" s="71"/>
      <c r="ACZ1073" s="71"/>
      <c r="ADA1073" s="71"/>
      <c r="ADB1073" s="71"/>
      <c r="ADC1073" s="71"/>
      <c r="ADD1073" s="71"/>
      <c r="ADE1073" s="71"/>
      <c r="ADF1073" s="71"/>
      <c r="ADG1073" s="71"/>
      <c r="ADH1073" s="71"/>
      <c r="ADI1073" s="71"/>
      <c r="ADJ1073" s="71"/>
      <c r="ADK1073" s="71"/>
      <c r="ADL1073" s="71"/>
      <c r="ADM1073" s="71"/>
      <c r="ADN1073" s="71"/>
      <c r="ADO1073" s="71"/>
      <c r="ADP1073" s="71"/>
      <c r="ADQ1073" s="71"/>
      <c r="ADR1073" s="71"/>
      <c r="ADS1073" s="71"/>
      <c r="ADT1073" s="71"/>
      <c r="ADU1073" s="71"/>
      <c r="ADV1073" s="71"/>
      <c r="ADW1073" s="71"/>
      <c r="ADX1073" s="71"/>
      <c r="ADY1073" s="71"/>
      <c r="ADZ1073" s="71"/>
      <c r="AEA1073" s="71"/>
      <c r="AEB1073" s="71"/>
      <c r="AEC1073" s="71"/>
      <c r="AED1073" s="71"/>
      <c r="AEE1073" s="71"/>
      <c r="AEF1073" s="71"/>
      <c r="AEG1073" s="71"/>
      <c r="AEH1073" s="71"/>
      <c r="AEI1073" s="71"/>
      <c r="AEJ1073" s="71"/>
      <c r="AEK1073" s="71"/>
      <c r="AEL1073" s="71"/>
      <c r="AEM1073" s="71"/>
      <c r="AEN1073" s="71"/>
      <c r="AEO1073" s="71"/>
      <c r="AEP1073" s="71"/>
      <c r="AEQ1073" s="71"/>
      <c r="AER1073" s="71"/>
      <c r="AES1073" s="71"/>
      <c r="AET1073" s="71"/>
      <c r="AEU1073" s="71"/>
      <c r="AEV1073" s="71"/>
      <c r="AEW1073" s="71"/>
      <c r="AEX1073" s="71"/>
      <c r="AEY1073" s="71"/>
      <c r="AEZ1073" s="71"/>
      <c r="AFA1073" s="71"/>
      <c r="AFB1073" s="71"/>
      <c r="AFC1073" s="71"/>
      <c r="AFD1073" s="71"/>
      <c r="AFE1073" s="71"/>
      <c r="AFF1073" s="71"/>
      <c r="AFG1073" s="71"/>
      <c r="AFH1073" s="71"/>
      <c r="AFI1073" s="71"/>
      <c r="AFJ1073" s="71"/>
      <c r="AFK1073" s="71"/>
      <c r="AFL1073" s="71"/>
      <c r="AFM1073" s="71"/>
      <c r="AFN1073" s="71"/>
      <c r="AFO1073" s="71"/>
      <c r="AFP1073" s="71"/>
      <c r="AFQ1073" s="71"/>
      <c r="AFR1073" s="71"/>
      <c r="AFS1073" s="71"/>
      <c r="AFT1073" s="71"/>
      <c r="AFU1073" s="71"/>
      <c r="AFV1073" s="71"/>
      <c r="AFW1073" s="71"/>
      <c r="AFX1073" s="71"/>
      <c r="AFY1073" s="71"/>
      <c r="AFZ1073" s="71"/>
      <c r="AGA1073" s="71"/>
      <c r="AGB1073" s="71"/>
      <c r="AGC1073" s="71"/>
      <c r="AGD1073" s="71"/>
      <c r="AGE1073" s="71"/>
      <c r="AGF1073" s="71"/>
      <c r="AGG1073" s="71"/>
      <c r="AGH1073" s="71"/>
      <c r="AGI1073" s="71"/>
      <c r="AGJ1073" s="71"/>
      <c r="AGK1073" s="71"/>
      <c r="AGL1073" s="71"/>
      <c r="AGM1073" s="71"/>
      <c r="AGN1073" s="71"/>
      <c r="AGO1073" s="71"/>
      <c r="AGP1073" s="71"/>
      <c r="AGQ1073" s="71"/>
      <c r="AGR1073" s="71"/>
      <c r="AGS1073" s="71"/>
      <c r="AGT1073" s="71"/>
      <c r="AGU1073" s="71"/>
      <c r="AGV1073" s="71"/>
      <c r="AGW1073" s="71"/>
      <c r="AGX1073" s="71"/>
      <c r="AGY1073" s="71"/>
      <c r="AGZ1073" s="71"/>
      <c r="AHA1073" s="71"/>
      <c r="AHB1073" s="71"/>
      <c r="AHC1073" s="71"/>
      <c r="AHD1073" s="71"/>
      <c r="AHE1073" s="71"/>
      <c r="AHF1073" s="71"/>
      <c r="AHG1073" s="71"/>
      <c r="AHH1073" s="71"/>
      <c r="AHI1073" s="71"/>
      <c r="AHJ1073" s="71"/>
      <c r="AHK1073" s="71"/>
      <c r="AHL1073" s="71"/>
      <c r="AHM1073" s="71"/>
      <c r="AHN1073" s="71"/>
      <c r="AHO1073" s="71"/>
      <c r="AHP1073" s="71"/>
      <c r="AHQ1073" s="71"/>
      <c r="AHR1073" s="71"/>
      <c r="AHS1073" s="71"/>
      <c r="AHT1073" s="71"/>
      <c r="AHU1073" s="71"/>
      <c r="AHV1073" s="71"/>
      <c r="AHW1073" s="71"/>
      <c r="AHX1073" s="71"/>
      <c r="AHY1073" s="71"/>
      <c r="AHZ1073" s="71"/>
      <c r="AIA1073" s="71"/>
      <c r="AIB1073" s="71"/>
      <c r="AIC1073" s="71"/>
      <c r="AID1073" s="71"/>
      <c r="AIE1073" s="71"/>
      <c r="AIF1073" s="71"/>
      <c r="AIG1073" s="71"/>
      <c r="AIH1073" s="71"/>
      <c r="AII1073" s="71"/>
      <c r="AIJ1073" s="71"/>
      <c r="AIK1073" s="71"/>
      <c r="AIL1073" s="71"/>
      <c r="AIM1073" s="71"/>
      <c r="AIN1073" s="71"/>
      <c r="AIO1073" s="71"/>
      <c r="AIP1073" s="71"/>
      <c r="AIQ1073" s="71"/>
      <c r="AIR1073" s="71"/>
      <c r="AIS1073" s="71"/>
      <c r="AIT1073" s="71"/>
      <c r="AIU1073" s="71"/>
      <c r="AIV1073" s="71"/>
      <c r="AIW1073" s="71"/>
      <c r="AIX1073" s="71"/>
      <c r="AIY1073" s="71"/>
      <c r="AIZ1073" s="71"/>
      <c r="AJA1073" s="71"/>
      <c r="AJB1073" s="71"/>
      <c r="AJC1073" s="71"/>
      <c r="AJD1073" s="71"/>
      <c r="AJE1073" s="71"/>
      <c r="AJF1073" s="71"/>
      <c r="AJG1073" s="71"/>
      <c r="AJH1073" s="71"/>
      <c r="AJI1073" s="71"/>
      <c r="AJJ1073" s="71"/>
      <c r="AJK1073" s="71"/>
      <c r="AJL1073" s="71"/>
      <c r="AJM1073" s="71"/>
      <c r="AJN1073" s="71"/>
      <c r="AJO1073" s="71"/>
      <c r="AJP1073" s="71"/>
      <c r="AJQ1073" s="71"/>
      <c r="AJR1073" s="71"/>
      <c r="AJS1073" s="71"/>
      <c r="AJT1073" s="71"/>
      <c r="AJU1073" s="71"/>
      <c r="AJV1073" s="71"/>
      <c r="AJW1073" s="71"/>
      <c r="AJX1073" s="71"/>
      <c r="AJY1073" s="71"/>
      <c r="AJZ1073" s="71"/>
      <c r="AKA1073" s="71"/>
      <c r="AKB1073" s="71"/>
      <c r="AKC1073" s="71"/>
      <c r="AKD1073" s="71"/>
      <c r="AKE1073" s="71"/>
      <c r="AKF1073" s="71"/>
      <c r="AKG1073" s="71"/>
      <c r="AKH1073" s="71"/>
      <c r="AKI1073" s="71"/>
      <c r="AKJ1073" s="71"/>
      <c r="AKK1073" s="71"/>
      <c r="AKL1073" s="71"/>
      <c r="AKM1073" s="71"/>
      <c r="AKN1073" s="71"/>
      <c r="AKO1073" s="71"/>
      <c r="AKP1073" s="71"/>
      <c r="AKQ1073" s="71"/>
      <c r="AKR1073" s="71"/>
      <c r="AKS1073" s="71"/>
      <c r="AKT1073" s="71"/>
      <c r="AKU1073" s="71"/>
      <c r="AKV1073" s="71"/>
      <c r="AKW1073" s="71"/>
      <c r="AKX1073" s="71"/>
      <c r="AKY1073" s="71"/>
      <c r="AKZ1073" s="71"/>
      <c r="ALA1073" s="71"/>
      <c r="ALB1073" s="71"/>
      <c r="ALC1073" s="71"/>
      <c r="ALD1073" s="71"/>
      <c r="ALE1073" s="71"/>
      <c r="ALF1073" s="71"/>
      <c r="ALG1073" s="71"/>
      <c r="ALH1073" s="71"/>
      <c r="ALI1073" s="71"/>
      <c r="ALJ1073" s="71"/>
      <c r="ALK1073" s="71"/>
      <c r="ALL1073" s="71"/>
      <c r="ALM1073" s="71"/>
      <c r="ALN1073" s="71"/>
      <c r="ALO1073" s="71"/>
      <c r="ALP1073" s="71"/>
      <c r="ALQ1073" s="71"/>
      <c r="ALR1073" s="71"/>
      <c r="ALS1073" s="71"/>
      <c r="ALT1073" s="71"/>
      <c r="ALU1073" s="71"/>
      <c r="ALV1073" s="71"/>
      <c r="ALW1073" s="71"/>
      <c r="ALX1073" s="71"/>
      <c r="ALY1073" s="71"/>
      <c r="ALZ1073" s="71"/>
      <c r="AMA1073" s="71"/>
      <c r="AMB1073" s="71"/>
      <c r="AMC1073" s="71"/>
      <c r="AMD1073" s="71"/>
      <c r="AME1073" s="71"/>
      <c r="AMF1073" s="71"/>
      <c r="AMG1073" s="71"/>
    </row>
    <row r="1074" customFormat="false" ht="15" hidden="false" customHeight="false" outlineLevel="0" collapsed="false">
      <c r="C1074" s="48" t="n">
        <f aca="false">IF(F1074=F1073,C1073,IF(F1074=(F1073+10),C1073,(C1073+10)))</f>
        <v>1920</v>
      </c>
      <c r="D1074" s="38" t="s">
        <v>404</v>
      </c>
      <c r="E1074" s="50" t="n">
        <f aca="false">IF(C1073=C1074,IF(AND(I1074&lt;&gt;"M",I1074&lt;&gt;"m-up"),E1073+10,E1073),10)</f>
        <v>10</v>
      </c>
      <c r="F1074" s="39" t="n">
        <f aca="false">O1074+(N1074*60)+(M1074*3600)</f>
        <v>53705</v>
      </c>
      <c r="G1074" s="39" t="str">
        <f aca="false">CONCATENATE(J1074,K1074,L1074)</f>
        <v>2017121</v>
      </c>
      <c r="H1074" s="39" t="n">
        <v>0</v>
      </c>
      <c r="I1074" s="39" t="s">
        <v>4</v>
      </c>
      <c r="J1074" s="39" t="n">
        <v>2017</v>
      </c>
      <c r="K1074" s="39" t="n">
        <v>12</v>
      </c>
      <c r="L1074" s="39" t="n">
        <v>1</v>
      </c>
      <c r="M1074" s="39" t="n">
        <v>14</v>
      </c>
      <c r="N1074" s="39" t="n">
        <v>55</v>
      </c>
      <c r="O1074" s="39" t="n">
        <v>5</v>
      </c>
      <c r="P1074" s="39" t="n">
        <v>808</v>
      </c>
      <c r="Q1074" s="39" t="n">
        <v>1</v>
      </c>
      <c r="R1074" s="39" t="s">
        <v>1</v>
      </c>
      <c r="S1074" s="39" t="s">
        <v>2</v>
      </c>
      <c r="U1074" s="40" t="s">
        <v>405</v>
      </c>
    </row>
    <row r="1075" customFormat="false" ht="15" hidden="false" customHeight="false" outlineLevel="0" collapsed="false">
      <c r="C1075" s="48" t="n">
        <f aca="false">IF(F1075=F1074,C1074,IF(F1075=(F1074+10),C1074,(C1074+10)))</f>
        <v>1920</v>
      </c>
      <c r="D1075" s="38" t="s">
        <v>404</v>
      </c>
      <c r="E1075" s="50" t="n">
        <f aca="false">IF(C1074=C1075,IF(AND(I1075&lt;&gt;"M",I1075&lt;&gt;"m-up"),E1074+10,E1074),10)</f>
        <v>20</v>
      </c>
      <c r="F1075" s="39" t="n">
        <f aca="false">O1075+(N1075*60)+(M1075*3600)</f>
        <v>53705</v>
      </c>
      <c r="G1075" s="39" t="str">
        <f aca="false">CONCATENATE(J1075,K1075,L1075)</f>
        <v>2017121</v>
      </c>
      <c r="H1075" s="39" t="n">
        <v>54</v>
      </c>
      <c r="I1075" s="39" t="s">
        <v>0</v>
      </c>
      <c r="J1075" s="39" t="n">
        <v>2017</v>
      </c>
      <c r="K1075" s="39" t="n">
        <v>12</v>
      </c>
      <c r="L1075" s="39" t="n">
        <v>1</v>
      </c>
      <c r="M1075" s="39" t="n">
        <v>14</v>
      </c>
      <c r="N1075" s="39" t="n">
        <v>55</v>
      </c>
      <c r="O1075" s="39" t="n">
        <v>5</v>
      </c>
      <c r="P1075" s="39" t="n">
        <v>856</v>
      </c>
      <c r="Q1075" s="39" t="n">
        <v>1</v>
      </c>
      <c r="R1075" s="39" t="s">
        <v>1</v>
      </c>
      <c r="S1075" s="39" t="s">
        <v>2</v>
      </c>
    </row>
    <row r="1076" customFormat="false" ht="15" hidden="false" customHeight="false" outlineLevel="0" collapsed="false">
      <c r="C1076" s="48" t="n">
        <f aca="false">IF(F1076=F1075,C1075,IF(F1076=(F1075+10),C1075,(C1075+10)))</f>
        <v>1920</v>
      </c>
      <c r="D1076" s="38" t="s">
        <v>404</v>
      </c>
      <c r="E1076" s="50" t="n">
        <f aca="false">IF(C1075=C1076,IF(AND(I1076&lt;&gt;"M",I1076&lt;&gt;"m-up"),E1075+10,E1075),10)</f>
        <v>20</v>
      </c>
      <c r="F1076" s="39" t="n">
        <f aca="false">O1076+(N1076*60)+(M1076*3600)</f>
        <v>53705</v>
      </c>
      <c r="G1076" s="39" t="str">
        <f aca="false">CONCATENATE(J1076,K1076,L1076)</f>
        <v>2017121</v>
      </c>
      <c r="H1076" s="39" t="n">
        <v>0</v>
      </c>
      <c r="I1076" s="39" t="s">
        <v>4</v>
      </c>
      <c r="J1076" s="39" t="n">
        <v>2017</v>
      </c>
      <c r="K1076" s="39" t="n">
        <v>12</v>
      </c>
      <c r="L1076" s="39" t="n">
        <v>1</v>
      </c>
      <c r="M1076" s="39" t="n">
        <v>14</v>
      </c>
      <c r="N1076" s="39" t="n">
        <v>55</v>
      </c>
      <c r="O1076" s="39" t="n">
        <v>5</v>
      </c>
      <c r="P1076" s="39" t="n">
        <v>859</v>
      </c>
      <c r="Q1076" s="39" t="n">
        <v>1</v>
      </c>
      <c r="R1076" s="39" t="s">
        <v>1</v>
      </c>
      <c r="S1076" s="39" t="s">
        <v>2</v>
      </c>
      <c r="U1076" s="40" t="s">
        <v>405</v>
      </c>
    </row>
    <row r="1077" customFormat="false" ht="15" hidden="false" customHeight="false" outlineLevel="0" collapsed="false">
      <c r="C1077" s="48" t="n">
        <f aca="false">IF(F1077=F1076,C1076,IF(F1077=(F1076+10),C1076,(C1076+10)))</f>
        <v>1920</v>
      </c>
      <c r="D1077" s="38" t="s">
        <v>404</v>
      </c>
      <c r="E1077" s="50" t="n">
        <f aca="false">IF(C1076=C1077,IF(AND(I1077&lt;&gt;"M",I1077&lt;&gt;"m-up"),E1076+10,E1076),10)</f>
        <v>20</v>
      </c>
      <c r="F1077" s="39" t="n">
        <f aca="false">O1077+(N1077*60)+(M1077*3600)</f>
        <v>53705</v>
      </c>
      <c r="G1077" s="39" t="str">
        <f aca="false">CONCATENATE(J1077,K1077,L1077)</f>
        <v>2017121</v>
      </c>
      <c r="H1077" s="39" t="n">
        <v>0</v>
      </c>
      <c r="I1077" s="39" t="s">
        <v>4</v>
      </c>
      <c r="J1077" s="39" t="n">
        <v>2017</v>
      </c>
      <c r="K1077" s="39" t="n">
        <v>12</v>
      </c>
      <c r="L1077" s="39" t="n">
        <v>1</v>
      </c>
      <c r="M1077" s="39" t="n">
        <v>14</v>
      </c>
      <c r="N1077" s="39" t="n">
        <v>55</v>
      </c>
      <c r="O1077" s="39" t="n">
        <v>5</v>
      </c>
      <c r="P1077" s="39" t="n">
        <v>861</v>
      </c>
      <c r="Q1077" s="39" t="n">
        <v>1</v>
      </c>
      <c r="R1077" s="39" t="s">
        <v>1</v>
      </c>
      <c r="S1077" s="39" t="s">
        <v>2</v>
      </c>
      <c r="U1077" s="40" t="s">
        <v>405</v>
      </c>
    </row>
    <row r="1078" customFormat="false" ht="15" hidden="false" customHeight="false" outlineLevel="0" collapsed="false">
      <c r="C1078" s="48" t="n">
        <f aca="false">IF(F1078=F1077,C1077,IF(F1078=(F1077+10),C1077,(C1077+10)))</f>
        <v>1920</v>
      </c>
      <c r="D1078" s="38" t="s">
        <v>404</v>
      </c>
      <c r="E1078" s="50" t="n">
        <f aca="false">IF(C1077=C1078,IF(AND(I1078&lt;&gt;"M",I1078&lt;&gt;"m-up"),E1077+10,E1077),10)</f>
        <v>20</v>
      </c>
      <c r="F1078" s="39" t="n">
        <f aca="false">O1078+(N1078*60)+(M1078*3600)</f>
        <v>53705</v>
      </c>
      <c r="G1078" s="39" t="str">
        <f aca="false">CONCATENATE(J1078,K1078,L1078)</f>
        <v>2017121</v>
      </c>
      <c r="H1078" s="39" t="n">
        <v>0</v>
      </c>
      <c r="I1078" s="39" t="s">
        <v>4</v>
      </c>
      <c r="J1078" s="39" t="n">
        <v>2017</v>
      </c>
      <c r="K1078" s="39" t="n">
        <v>12</v>
      </c>
      <c r="L1078" s="39" t="n">
        <v>1</v>
      </c>
      <c r="M1078" s="39" t="n">
        <v>14</v>
      </c>
      <c r="N1078" s="39" t="n">
        <v>55</v>
      </c>
      <c r="O1078" s="39" t="n">
        <v>5</v>
      </c>
      <c r="P1078" s="39" t="n">
        <v>866</v>
      </c>
      <c r="Q1078" s="39" t="n">
        <v>1</v>
      </c>
      <c r="R1078" s="39" t="s">
        <v>1</v>
      </c>
      <c r="S1078" s="39" t="s">
        <v>2</v>
      </c>
      <c r="U1078" s="40" t="s">
        <v>405</v>
      </c>
    </row>
    <row r="1079" customFormat="false" ht="15" hidden="false" customHeight="false" outlineLevel="0" collapsed="false">
      <c r="C1079" s="48" t="n">
        <f aca="false">IF(F1079=F1078,C1078,IF(F1079=(F1078+10),C1078,(C1078+10)))</f>
        <v>1920</v>
      </c>
      <c r="D1079" s="38" t="s">
        <v>404</v>
      </c>
      <c r="E1079" s="50" t="n">
        <f aca="false">IF(C1078=C1079,IF(AND(I1079&lt;&gt;"M",I1079&lt;&gt;"m-up"),E1078+10,E1078),10)</f>
        <v>20</v>
      </c>
      <c r="F1079" s="39" t="n">
        <f aca="false">O1079+(N1079*60)+(M1079*3600)</f>
        <v>53705</v>
      </c>
      <c r="G1079" s="39" t="str">
        <f aca="false">CONCATENATE(J1079,K1079,L1079)</f>
        <v>2017121</v>
      </c>
      <c r="H1079" s="39" t="n">
        <v>0</v>
      </c>
      <c r="I1079" s="39" t="s">
        <v>4</v>
      </c>
      <c r="J1079" s="39" t="n">
        <v>2017</v>
      </c>
      <c r="K1079" s="39" t="n">
        <v>12</v>
      </c>
      <c r="L1079" s="39" t="n">
        <v>1</v>
      </c>
      <c r="M1079" s="39" t="n">
        <v>14</v>
      </c>
      <c r="N1079" s="39" t="n">
        <v>55</v>
      </c>
      <c r="O1079" s="39" t="n">
        <v>5</v>
      </c>
      <c r="P1079" s="39" t="n">
        <v>895</v>
      </c>
      <c r="Q1079" s="39" t="n">
        <v>1</v>
      </c>
      <c r="R1079" s="39" t="s">
        <v>1</v>
      </c>
      <c r="S1079" s="39" t="s">
        <v>2</v>
      </c>
    </row>
    <row r="1080" customFormat="false" ht="15" hidden="false" customHeight="false" outlineLevel="0" collapsed="false">
      <c r="C1080" s="48" t="n">
        <f aca="false">IF(F1080=F1079,C1079,IF(F1080=(F1079+10),C1079,(C1079+10)))</f>
        <v>1930</v>
      </c>
      <c r="D1080" s="38" t="s">
        <v>404</v>
      </c>
      <c r="E1080" s="50" t="n">
        <f aca="false">IF(C1079=C1080,IF(AND(I1080&lt;&gt;"M",I1080&lt;&gt;"m-up"),E1079+10,E1079),10)</f>
        <v>10</v>
      </c>
      <c r="F1080" s="39" t="n">
        <f aca="false">O1080+(N1080*60)+(M1080*3600)</f>
        <v>53706</v>
      </c>
      <c r="G1080" s="39" t="str">
        <f aca="false">CONCATENATE(J1080,K1080,L1080)</f>
        <v>2017121</v>
      </c>
      <c r="H1080" s="39" t="n">
        <f aca="false">131-122</f>
        <v>9</v>
      </c>
      <c r="I1080" s="39" t="s">
        <v>0</v>
      </c>
      <c r="J1080" s="39" t="n">
        <v>2017</v>
      </c>
      <c r="K1080" s="39" t="n">
        <v>12</v>
      </c>
      <c r="L1080" s="39" t="n">
        <v>1</v>
      </c>
      <c r="M1080" s="39" t="n">
        <v>14</v>
      </c>
      <c r="N1080" s="39" t="n">
        <v>55</v>
      </c>
      <c r="O1080" s="39" t="n">
        <v>6</v>
      </c>
      <c r="P1080" s="39" t="n">
        <v>122</v>
      </c>
      <c r="Q1080" s="39" t="n">
        <v>1</v>
      </c>
      <c r="R1080" s="39" t="s">
        <v>1</v>
      </c>
      <c r="S1080" s="39" t="s">
        <v>2</v>
      </c>
    </row>
    <row r="1081" customFormat="false" ht="15" hidden="false" customHeight="false" outlineLevel="0" collapsed="false">
      <c r="C1081" s="48" t="n">
        <f aca="false">IF(F1081=F1080,C1080,IF(F1081=(F1080+10),C1080,(C1080+10)))</f>
        <v>1930</v>
      </c>
      <c r="D1081" s="38" t="s">
        <v>404</v>
      </c>
      <c r="E1081" s="50" t="n">
        <f aca="false">IF(C1080=C1081,IF(AND(I1081&lt;&gt;"M",I1081&lt;&gt;"m-up"),E1080+10,E1080),10)</f>
        <v>20</v>
      </c>
      <c r="F1081" s="39" t="n">
        <f aca="false">O1081+(N1081*60)+(M1081*3600)</f>
        <v>53706</v>
      </c>
      <c r="G1081" s="39" t="str">
        <f aca="false">CONCATENATE(J1081,K1081,L1081)</f>
        <v>2017121</v>
      </c>
      <c r="H1081" s="39" t="n">
        <f aca="false">180-178</f>
        <v>2</v>
      </c>
      <c r="I1081" s="39" t="s">
        <v>0</v>
      </c>
      <c r="J1081" s="39" t="n">
        <v>2017</v>
      </c>
      <c r="K1081" s="39" t="n">
        <v>12</v>
      </c>
      <c r="L1081" s="39" t="n">
        <v>1</v>
      </c>
      <c r="M1081" s="39" t="n">
        <v>14</v>
      </c>
      <c r="N1081" s="39" t="n">
        <v>55</v>
      </c>
      <c r="O1081" s="39" t="n">
        <v>6</v>
      </c>
      <c r="P1081" s="39" t="n">
        <v>178</v>
      </c>
      <c r="Q1081" s="39" t="n">
        <v>1</v>
      </c>
      <c r="R1081" s="39" t="s">
        <v>1</v>
      </c>
      <c r="S1081" s="39" t="s">
        <v>2</v>
      </c>
    </row>
    <row r="1082" customFormat="false" ht="15" hidden="false" customHeight="false" outlineLevel="0" collapsed="false">
      <c r="C1082" s="48" t="n">
        <f aca="false">IF(F1082=F1081,C1081,IF(F1082=(F1081+10),C1081,(C1081+10)))</f>
        <v>1930</v>
      </c>
      <c r="D1082" s="38" t="s">
        <v>404</v>
      </c>
      <c r="E1082" s="50" t="n">
        <f aca="false">IF(C1081=C1082,IF(AND(I1082&lt;&gt;"M",I1082&lt;&gt;"m-up"),E1081+10,E1081),10)</f>
        <v>30</v>
      </c>
      <c r="F1082" s="39" t="n">
        <f aca="false">O1082+(N1082*60)+(M1082*3600)</f>
        <v>53706</v>
      </c>
      <c r="G1082" s="39" t="str">
        <f aca="false">CONCATENATE(J1082,K1082,L1082)</f>
        <v>2017121</v>
      </c>
      <c r="H1082" s="39" t="n">
        <f aca="false">235-233</f>
        <v>2</v>
      </c>
      <c r="I1082" s="39" t="s">
        <v>0</v>
      </c>
      <c r="J1082" s="39" t="n">
        <v>2017</v>
      </c>
      <c r="K1082" s="39" t="n">
        <v>12</v>
      </c>
      <c r="L1082" s="39" t="n">
        <v>1</v>
      </c>
      <c r="M1082" s="39" t="n">
        <v>14</v>
      </c>
      <c r="N1082" s="39" t="n">
        <v>55</v>
      </c>
      <c r="O1082" s="39" t="n">
        <v>6</v>
      </c>
      <c r="P1082" s="39" t="n">
        <v>233</v>
      </c>
      <c r="Q1082" s="39" t="n">
        <v>1</v>
      </c>
      <c r="R1082" s="39" t="s">
        <v>1</v>
      </c>
      <c r="S1082" s="39" t="s">
        <v>2</v>
      </c>
    </row>
    <row r="1083" customFormat="false" ht="15" hidden="false" customHeight="false" outlineLevel="0" collapsed="false">
      <c r="A1083" s="118"/>
      <c r="B1083" s="118"/>
      <c r="C1083" s="48" t="n">
        <f aca="false">IF(F1083=F1082,C1082,IF(F1083=(F1082+10),C1082,(C1082+10)))</f>
        <v>1940</v>
      </c>
      <c r="D1083" s="79"/>
      <c r="E1083" s="50" t="n">
        <f aca="false">IF(C1082=C1083,IF(AND(I1083&lt;&gt;"M",I1083&lt;&gt;"m-up"),E1082+10,E1082),10)</f>
        <v>10</v>
      </c>
      <c r="F1083" s="52" t="n">
        <f aca="false">O1083+(N1083*60)+(M1083*3600)</f>
        <v>53947</v>
      </c>
      <c r="G1083" s="52" t="str">
        <f aca="false">CONCATENATE(J1083,K1083,L1083)</f>
        <v>2017121</v>
      </c>
      <c r="H1083" s="52" t="n">
        <v>6</v>
      </c>
      <c r="I1083" s="52" t="s">
        <v>0</v>
      </c>
      <c r="J1083" s="52" t="n">
        <v>2017</v>
      </c>
      <c r="K1083" s="52" t="n">
        <v>12</v>
      </c>
      <c r="L1083" s="52" t="n">
        <v>1</v>
      </c>
      <c r="M1083" s="52" t="n">
        <v>14</v>
      </c>
      <c r="N1083" s="52" t="n">
        <v>59</v>
      </c>
      <c r="O1083" s="52" t="n">
        <v>7</v>
      </c>
      <c r="P1083" s="52" t="n">
        <v>604</v>
      </c>
      <c r="Q1083" s="52" t="n">
        <v>1</v>
      </c>
      <c r="R1083" s="52" t="s">
        <v>1</v>
      </c>
      <c r="S1083" s="52" t="s">
        <v>2</v>
      </c>
      <c r="T1083" s="52"/>
      <c r="U1083" s="53"/>
      <c r="WH1083" s="119"/>
      <c r="WI1083" s="119"/>
      <c r="WJ1083" s="119"/>
      <c r="WK1083" s="119"/>
      <c r="WL1083" s="119"/>
      <c r="WM1083" s="119"/>
      <c r="WN1083" s="119"/>
      <c r="WO1083" s="119"/>
      <c r="WP1083" s="119"/>
      <c r="WQ1083" s="119"/>
      <c r="WR1083" s="119"/>
      <c r="WS1083" s="119"/>
      <c r="WT1083" s="119"/>
      <c r="WU1083" s="119"/>
      <c r="WV1083" s="119"/>
      <c r="WW1083" s="119"/>
      <c r="WX1083" s="119"/>
      <c r="WY1083" s="119"/>
      <c r="WZ1083" s="119"/>
      <c r="XA1083" s="119"/>
      <c r="XB1083" s="119"/>
      <c r="XC1083" s="119"/>
      <c r="XD1083" s="119"/>
      <c r="XE1083" s="119"/>
      <c r="XF1083" s="119"/>
      <c r="XG1083" s="119"/>
      <c r="XH1083" s="119"/>
      <c r="XI1083" s="119"/>
      <c r="XJ1083" s="119"/>
      <c r="XK1083" s="119"/>
      <c r="XL1083" s="119"/>
      <c r="XM1083" s="119"/>
      <c r="XN1083" s="119"/>
      <c r="XO1083" s="119"/>
      <c r="XP1083" s="119"/>
      <c r="XQ1083" s="119"/>
      <c r="XR1083" s="119"/>
      <c r="XS1083" s="119"/>
      <c r="XT1083" s="119"/>
      <c r="XU1083" s="119"/>
      <c r="XV1083" s="119"/>
      <c r="XW1083" s="119"/>
      <c r="XX1083" s="119"/>
      <c r="XY1083" s="119"/>
      <c r="XZ1083" s="119"/>
      <c r="YA1083" s="119"/>
      <c r="YB1083" s="119"/>
      <c r="YC1083" s="119"/>
      <c r="YD1083" s="119"/>
      <c r="YE1083" s="119"/>
      <c r="YF1083" s="119"/>
      <c r="YG1083" s="119"/>
      <c r="YH1083" s="119"/>
      <c r="YI1083" s="119"/>
      <c r="YJ1083" s="119"/>
      <c r="YK1083" s="119"/>
      <c r="YL1083" s="119"/>
      <c r="YM1083" s="119"/>
      <c r="YN1083" s="119"/>
      <c r="YO1083" s="119"/>
      <c r="YP1083" s="119"/>
      <c r="YQ1083" s="119"/>
      <c r="YR1083" s="119"/>
      <c r="YS1083" s="119"/>
      <c r="YT1083" s="119"/>
      <c r="YU1083" s="119"/>
      <c r="YV1083" s="119"/>
      <c r="YW1083" s="119"/>
      <c r="YX1083" s="119"/>
      <c r="YY1083" s="119"/>
      <c r="YZ1083" s="119"/>
      <c r="ZA1083" s="119"/>
      <c r="ZB1083" s="119"/>
      <c r="ZC1083" s="119"/>
      <c r="ZD1083" s="119"/>
      <c r="ZE1083" s="119"/>
      <c r="ZF1083" s="119"/>
      <c r="ZG1083" s="119"/>
      <c r="ZH1083" s="119"/>
      <c r="ZI1083" s="119"/>
      <c r="ZJ1083" s="119"/>
      <c r="ZK1083" s="119"/>
      <c r="ZL1083" s="119"/>
      <c r="ZM1083" s="119"/>
      <c r="ZN1083" s="119"/>
      <c r="ZO1083" s="119"/>
      <c r="ZP1083" s="119"/>
      <c r="ZQ1083" s="119"/>
      <c r="ZR1083" s="119"/>
      <c r="ZS1083" s="119"/>
      <c r="ZT1083" s="119"/>
      <c r="ZU1083" s="119"/>
      <c r="ZV1083" s="119"/>
      <c r="ZW1083" s="119"/>
      <c r="ZX1083" s="119"/>
      <c r="ZY1083" s="119"/>
      <c r="ZZ1083" s="119"/>
      <c r="AAA1083" s="119"/>
      <c r="AAB1083" s="119"/>
      <c r="AAC1083" s="119"/>
      <c r="AAD1083" s="119"/>
      <c r="AAE1083" s="119"/>
      <c r="AAF1083" s="119"/>
      <c r="AAG1083" s="119"/>
      <c r="AAH1083" s="119"/>
      <c r="AAI1083" s="119"/>
      <c r="AAJ1083" s="119"/>
      <c r="AAK1083" s="119"/>
      <c r="AAL1083" s="119"/>
      <c r="AAM1083" s="119"/>
      <c r="AAN1083" s="119"/>
      <c r="AAO1083" s="119"/>
      <c r="AAP1083" s="119"/>
      <c r="AAQ1083" s="119"/>
      <c r="AAR1083" s="119"/>
      <c r="AAS1083" s="119"/>
      <c r="AAT1083" s="119"/>
      <c r="AAU1083" s="119"/>
      <c r="AAV1083" s="119"/>
      <c r="AAW1083" s="119"/>
      <c r="AAX1083" s="119"/>
      <c r="AAY1083" s="119"/>
      <c r="AAZ1083" s="119"/>
      <c r="ABA1083" s="119"/>
      <c r="ABB1083" s="119"/>
      <c r="ABC1083" s="119"/>
      <c r="ABD1083" s="119"/>
      <c r="ABE1083" s="119"/>
      <c r="ABF1083" s="119"/>
      <c r="ABG1083" s="119"/>
      <c r="ABH1083" s="119"/>
      <c r="ABI1083" s="119"/>
      <c r="ABJ1083" s="119"/>
      <c r="ABK1083" s="119"/>
      <c r="ABL1083" s="119"/>
      <c r="ABM1083" s="119"/>
      <c r="ABN1083" s="119"/>
      <c r="ABO1083" s="119"/>
      <c r="ABP1083" s="119"/>
      <c r="ABQ1083" s="119"/>
      <c r="ABR1083" s="119"/>
      <c r="ABS1083" s="119"/>
      <c r="ABT1083" s="119"/>
      <c r="ABU1083" s="119"/>
      <c r="ABV1083" s="119"/>
      <c r="ABW1083" s="119"/>
      <c r="ABX1083" s="119"/>
      <c r="ABY1083" s="119"/>
      <c r="ABZ1083" s="119"/>
      <c r="ACA1083" s="119"/>
      <c r="ACB1083" s="119"/>
      <c r="ACC1083" s="119"/>
      <c r="ACD1083" s="119"/>
      <c r="ACE1083" s="119"/>
      <c r="ACF1083" s="119"/>
      <c r="ACG1083" s="119"/>
      <c r="ACH1083" s="119"/>
      <c r="ACI1083" s="119"/>
      <c r="ACJ1083" s="119"/>
      <c r="ACK1083" s="119"/>
      <c r="ACL1083" s="119"/>
      <c r="ACM1083" s="119"/>
      <c r="ACN1083" s="119"/>
      <c r="ACO1083" s="119"/>
      <c r="ACP1083" s="119"/>
      <c r="ACQ1083" s="119"/>
      <c r="ACR1083" s="119"/>
      <c r="ACS1083" s="119"/>
      <c r="ACT1083" s="119"/>
      <c r="ACU1083" s="119"/>
      <c r="ACV1083" s="119"/>
      <c r="ACW1083" s="119"/>
      <c r="ACX1083" s="119"/>
      <c r="ACY1083" s="119"/>
      <c r="ACZ1083" s="119"/>
      <c r="ADA1083" s="119"/>
      <c r="ADB1083" s="119"/>
      <c r="ADC1083" s="119"/>
      <c r="ADD1083" s="119"/>
      <c r="ADE1083" s="119"/>
      <c r="ADF1083" s="119"/>
      <c r="ADG1083" s="119"/>
      <c r="ADH1083" s="119"/>
      <c r="ADI1083" s="119"/>
      <c r="ADJ1083" s="119"/>
      <c r="ADK1083" s="119"/>
      <c r="ADL1083" s="119"/>
      <c r="ADM1083" s="119"/>
      <c r="ADN1083" s="119"/>
      <c r="ADO1083" s="119"/>
      <c r="ADP1083" s="119"/>
      <c r="ADQ1083" s="119"/>
      <c r="ADR1083" s="119"/>
      <c r="ADS1083" s="119"/>
      <c r="ADT1083" s="119"/>
      <c r="ADU1083" s="119"/>
      <c r="ADV1083" s="119"/>
      <c r="ADW1083" s="119"/>
      <c r="ADX1083" s="119"/>
      <c r="ADY1083" s="119"/>
      <c r="ADZ1083" s="119"/>
      <c r="AEA1083" s="119"/>
      <c r="AEB1083" s="119"/>
      <c r="AEC1083" s="119"/>
      <c r="AED1083" s="119"/>
      <c r="AEE1083" s="119"/>
      <c r="AEF1083" s="119"/>
      <c r="AEG1083" s="119"/>
      <c r="AEH1083" s="119"/>
      <c r="AEI1083" s="119"/>
      <c r="AEJ1083" s="119"/>
      <c r="AEK1083" s="119"/>
      <c r="AEL1083" s="119"/>
      <c r="AEM1083" s="119"/>
      <c r="AEN1083" s="119"/>
      <c r="AEO1083" s="119"/>
      <c r="AEP1083" s="119"/>
      <c r="AEQ1083" s="119"/>
      <c r="AER1083" s="119"/>
      <c r="AES1083" s="119"/>
      <c r="AET1083" s="119"/>
      <c r="AEU1083" s="119"/>
      <c r="AEV1083" s="119"/>
      <c r="AEW1083" s="119"/>
      <c r="AEX1083" s="119"/>
      <c r="AEY1083" s="119"/>
      <c r="AEZ1083" s="119"/>
      <c r="AFA1083" s="119"/>
      <c r="AFB1083" s="119"/>
      <c r="AFC1083" s="119"/>
      <c r="AFD1083" s="119"/>
      <c r="AFE1083" s="119"/>
      <c r="AFF1083" s="119"/>
      <c r="AFG1083" s="119"/>
      <c r="AFH1083" s="119"/>
      <c r="AFI1083" s="119"/>
      <c r="AFJ1083" s="119"/>
      <c r="AFK1083" s="119"/>
      <c r="AFL1083" s="119"/>
      <c r="AFM1083" s="119"/>
      <c r="AFN1083" s="119"/>
      <c r="AFO1083" s="119"/>
      <c r="AFP1083" s="119"/>
      <c r="AFQ1083" s="119"/>
      <c r="AFR1083" s="119"/>
      <c r="AFS1083" s="119"/>
      <c r="AFT1083" s="119"/>
      <c r="AFU1083" s="119"/>
      <c r="AFV1083" s="119"/>
      <c r="AFW1083" s="119"/>
      <c r="AFX1083" s="119"/>
      <c r="AFY1083" s="119"/>
      <c r="AFZ1083" s="119"/>
      <c r="AGA1083" s="119"/>
      <c r="AGB1083" s="119"/>
      <c r="AGC1083" s="119"/>
      <c r="AGD1083" s="119"/>
      <c r="AGE1083" s="119"/>
      <c r="AGF1083" s="119"/>
      <c r="AGG1083" s="119"/>
      <c r="AGH1083" s="119"/>
      <c r="AGI1083" s="119"/>
      <c r="AGJ1083" s="119"/>
      <c r="AGK1083" s="119"/>
      <c r="AGL1083" s="119"/>
      <c r="AGM1083" s="119"/>
      <c r="AGN1083" s="119"/>
      <c r="AGO1083" s="119"/>
      <c r="AGP1083" s="119"/>
      <c r="AGQ1083" s="119"/>
      <c r="AGR1083" s="119"/>
      <c r="AGS1083" s="119"/>
      <c r="AGT1083" s="119"/>
      <c r="AGU1083" s="119"/>
      <c r="AGV1083" s="119"/>
      <c r="AGW1083" s="119"/>
      <c r="AGX1083" s="119"/>
      <c r="AGY1083" s="119"/>
      <c r="AGZ1083" s="119"/>
      <c r="AHA1083" s="119"/>
      <c r="AHB1083" s="119"/>
      <c r="AHC1083" s="119"/>
      <c r="AHD1083" s="119"/>
      <c r="AHE1083" s="119"/>
      <c r="AHF1083" s="119"/>
      <c r="AHG1083" s="119"/>
      <c r="AHH1083" s="119"/>
      <c r="AHI1083" s="119"/>
      <c r="AHJ1083" s="119"/>
      <c r="AHK1083" s="119"/>
      <c r="AHL1083" s="119"/>
      <c r="AHM1083" s="119"/>
      <c r="AHN1083" s="119"/>
      <c r="AHO1083" s="119"/>
      <c r="AHP1083" s="119"/>
      <c r="AHQ1083" s="119"/>
      <c r="AHR1083" s="119"/>
      <c r="AHS1083" s="119"/>
      <c r="AHT1083" s="119"/>
      <c r="AHU1083" s="119"/>
      <c r="AHV1083" s="119"/>
      <c r="AHW1083" s="119"/>
      <c r="AHX1083" s="119"/>
      <c r="AHY1083" s="119"/>
      <c r="AHZ1083" s="119"/>
      <c r="AIA1083" s="119"/>
      <c r="AIB1083" s="119"/>
      <c r="AIC1083" s="119"/>
      <c r="AID1083" s="119"/>
      <c r="AIE1083" s="119"/>
      <c r="AIF1083" s="119"/>
      <c r="AIG1083" s="119"/>
      <c r="AIH1083" s="119"/>
      <c r="AII1083" s="119"/>
      <c r="AIJ1083" s="119"/>
      <c r="AIK1083" s="119"/>
      <c r="AIL1083" s="119"/>
      <c r="AIM1083" s="119"/>
      <c r="AIN1083" s="119"/>
      <c r="AIO1083" s="119"/>
      <c r="AIP1083" s="119"/>
      <c r="AIQ1083" s="119"/>
      <c r="AIR1083" s="119"/>
      <c r="AIS1083" s="119"/>
      <c r="AIT1083" s="119"/>
      <c r="AIU1083" s="119"/>
      <c r="AIV1083" s="119"/>
      <c r="AIW1083" s="119"/>
      <c r="AIX1083" s="119"/>
      <c r="AIY1083" s="119"/>
      <c r="AIZ1083" s="119"/>
      <c r="AJA1083" s="119"/>
      <c r="AJB1083" s="119"/>
      <c r="AJC1083" s="119"/>
      <c r="AJD1083" s="119"/>
      <c r="AJE1083" s="119"/>
      <c r="AJF1083" s="119"/>
      <c r="AJG1083" s="119"/>
      <c r="AJH1083" s="119"/>
      <c r="AJI1083" s="119"/>
      <c r="AJJ1083" s="119"/>
      <c r="AJK1083" s="119"/>
      <c r="AJL1083" s="119"/>
      <c r="AJM1083" s="119"/>
      <c r="AJN1083" s="119"/>
      <c r="AJO1083" s="119"/>
      <c r="AJP1083" s="119"/>
      <c r="AJQ1083" s="119"/>
      <c r="AJR1083" s="119"/>
      <c r="AJS1083" s="119"/>
      <c r="AJT1083" s="119"/>
      <c r="AJU1083" s="119"/>
      <c r="AJV1083" s="119"/>
      <c r="AJW1083" s="119"/>
      <c r="AJX1083" s="119"/>
      <c r="AJY1083" s="119"/>
      <c r="AJZ1083" s="119"/>
      <c r="AKA1083" s="119"/>
      <c r="AKB1083" s="119"/>
      <c r="AKC1083" s="119"/>
      <c r="AKD1083" s="119"/>
      <c r="AKE1083" s="119"/>
      <c r="AKF1083" s="119"/>
      <c r="AKG1083" s="119"/>
      <c r="AKH1083" s="119"/>
      <c r="AKI1083" s="119"/>
      <c r="AKJ1083" s="119"/>
      <c r="AKK1083" s="119"/>
      <c r="AKL1083" s="119"/>
      <c r="AKM1083" s="119"/>
      <c r="AKN1083" s="119"/>
      <c r="AKO1083" s="119"/>
      <c r="AKP1083" s="119"/>
      <c r="AKQ1083" s="119"/>
      <c r="AKR1083" s="119"/>
      <c r="AKS1083" s="119"/>
      <c r="AKT1083" s="119"/>
      <c r="AKU1083" s="119"/>
      <c r="AKV1083" s="119"/>
      <c r="AKW1083" s="119"/>
      <c r="AKX1083" s="119"/>
      <c r="AKY1083" s="119"/>
      <c r="AKZ1083" s="119"/>
      <c r="ALA1083" s="119"/>
      <c r="ALB1083" s="119"/>
      <c r="ALC1083" s="119"/>
      <c r="ALD1083" s="119"/>
      <c r="ALE1083" s="119"/>
      <c r="ALF1083" s="119"/>
      <c r="ALG1083" s="119"/>
      <c r="ALH1083" s="119"/>
      <c r="ALI1083" s="119"/>
      <c r="ALJ1083" s="119"/>
      <c r="ALK1083" s="119"/>
      <c r="ALL1083" s="119"/>
      <c r="ALM1083" s="119"/>
      <c r="ALN1083" s="119"/>
      <c r="ALO1083" s="119"/>
      <c r="ALP1083" s="119"/>
      <c r="ALQ1083" s="119"/>
      <c r="ALR1083" s="119"/>
      <c r="ALS1083" s="119"/>
      <c r="ALT1083" s="119"/>
      <c r="ALU1083" s="119"/>
      <c r="ALV1083" s="119"/>
      <c r="ALW1083" s="119"/>
      <c r="ALX1083" s="119"/>
      <c r="ALY1083" s="119"/>
      <c r="ALZ1083" s="119"/>
      <c r="AMA1083" s="119"/>
      <c r="AMB1083" s="119"/>
      <c r="AMC1083" s="119"/>
      <c r="AMD1083" s="119"/>
      <c r="AME1083" s="119"/>
      <c r="AMF1083" s="119"/>
      <c r="AMG1083" s="119"/>
    </row>
    <row r="1084" customFormat="false" ht="15" hidden="false" customHeight="false" outlineLevel="0" collapsed="false">
      <c r="A1084" s="118"/>
      <c r="B1084" s="118"/>
      <c r="C1084" s="48" t="n">
        <f aca="false">IF(F1084=F1083,C1083,IF(F1084=(F1083+10),C1083,(C1083+10)))</f>
        <v>1940</v>
      </c>
      <c r="E1084" s="50" t="n">
        <f aca="false">IF(C1083=C1084,IF(AND(I1084&lt;&gt;"M",I1084&lt;&gt;"m-up"),E1083+10,E1083),10)</f>
        <v>20</v>
      </c>
      <c r="F1084" s="39" t="n">
        <f aca="false">O1084+(N1084*60)+(M1084*3600)</f>
        <v>53947</v>
      </c>
      <c r="G1084" s="39" t="str">
        <f aca="false">CONCATENATE(J1084,K1084,L1084)</f>
        <v>2017121</v>
      </c>
      <c r="H1084" s="39" t="n">
        <v>10</v>
      </c>
      <c r="I1084" s="39" t="s">
        <v>0</v>
      </c>
      <c r="J1084" s="39" t="n">
        <v>2017</v>
      </c>
      <c r="K1084" s="39" t="n">
        <v>12</v>
      </c>
      <c r="L1084" s="39" t="n">
        <v>1</v>
      </c>
      <c r="M1084" s="39" t="n">
        <v>14</v>
      </c>
      <c r="N1084" s="39" t="n">
        <v>59</v>
      </c>
      <c r="O1084" s="39" t="n">
        <v>7</v>
      </c>
      <c r="P1084" s="39" t="n">
        <v>683</v>
      </c>
      <c r="Q1084" s="39" t="n">
        <v>2</v>
      </c>
      <c r="R1084" s="39" t="s">
        <v>1</v>
      </c>
      <c r="S1084" s="39" t="s">
        <v>2</v>
      </c>
      <c r="U1084" s="89" t="s">
        <v>406</v>
      </c>
      <c r="WH1084" s="119"/>
      <c r="WI1084" s="119"/>
      <c r="WJ1084" s="119"/>
      <c r="WK1084" s="119"/>
      <c r="WL1084" s="119"/>
      <c r="WM1084" s="119"/>
      <c r="WN1084" s="119"/>
      <c r="WO1084" s="119"/>
      <c r="WP1084" s="119"/>
      <c r="WQ1084" s="119"/>
      <c r="WR1084" s="119"/>
      <c r="WS1084" s="119"/>
      <c r="WT1084" s="119"/>
      <c r="WU1084" s="119"/>
      <c r="WV1084" s="119"/>
      <c r="WW1084" s="119"/>
      <c r="WX1084" s="119"/>
      <c r="WY1084" s="119"/>
      <c r="WZ1084" s="119"/>
      <c r="XA1084" s="119"/>
      <c r="XB1084" s="119"/>
      <c r="XC1084" s="119"/>
      <c r="XD1084" s="119"/>
      <c r="XE1084" s="119"/>
      <c r="XF1084" s="119"/>
      <c r="XG1084" s="119"/>
      <c r="XH1084" s="119"/>
      <c r="XI1084" s="119"/>
      <c r="XJ1084" s="119"/>
      <c r="XK1084" s="119"/>
      <c r="XL1084" s="119"/>
      <c r="XM1084" s="119"/>
      <c r="XN1084" s="119"/>
      <c r="XO1084" s="119"/>
      <c r="XP1084" s="119"/>
      <c r="XQ1084" s="119"/>
      <c r="XR1084" s="119"/>
      <c r="XS1084" s="119"/>
      <c r="XT1084" s="119"/>
      <c r="XU1084" s="119"/>
      <c r="XV1084" s="119"/>
      <c r="XW1084" s="119"/>
      <c r="XX1084" s="119"/>
      <c r="XY1084" s="119"/>
      <c r="XZ1084" s="119"/>
      <c r="YA1084" s="119"/>
      <c r="YB1084" s="119"/>
      <c r="YC1084" s="119"/>
      <c r="YD1084" s="119"/>
      <c r="YE1084" s="119"/>
      <c r="YF1084" s="119"/>
      <c r="YG1084" s="119"/>
      <c r="YH1084" s="119"/>
      <c r="YI1084" s="119"/>
      <c r="YJ1084" s="119"/>
      <c r="YK1084" s="119"/>
      <c r="YL1084" s="119"/>
      <c r="YM1084" s="119"/>
      <c r="YN1084" s="119"/>
      <c r="YO1084" s="119"/>
      <c r="YP1084" s="119"/>
      <c r="YQ1084" s="119"/>
      <c r="YR1084" s="119"/>
      <c r="YS1084" s="119"/>
      <c r="YT1084" s="119"/>
      <c r="YU1084" s="119"/>
      <c r="YV1084" s="119"/>
      <c r="YW1084" s="119"/>
      <c r="YX1084" s="119"/>
      <c r="YY1084" s="119"/>
      <c r="YZ1084" s="119"/>
      <c r="ZA1084" s="119"/>
      <c r="ZB1084" s="119"/>
      <c r="ZC1084" s="119"/>
      <c r="ZD1084" s="119"/>
      <c r="ZE1084" s="119"/>
      <c r="ZF1084" s="119"/>
      <c r="ZG1084" s="119"/>
      <c r="ZH1084" s="119"/>
      <c r="ZI1084" s="119"/>
      <c r="ZJ1084" s="119"/>
      <c r="ZK1084" s="119"/>
      <c r="ZL1084" s="119"/>
      <c r="ZM1084" s="119"/>
      <c r="ZN1084" s="119"/>
      <c r="ZO1084" s="119"/>
      <c r="ZP1084" s="119"/>
      <c r="ZQ1084" s="119"/>
      <c r="ZR1084" s="119"/>
      <c r="ZS1084" s="119"/>
      <c r="ZT1084" s="119"/>
      <c r="ZU1084" s="119"/>
      <c r="ZV1084" s="119"/>
      <c r="ZW1084" s="119"/>
      <c r="ZX1084" s="119"/>
      <c r="ZY1084" s="119"/>
      <c r="ZZ1084" s="119"/>
      <c r="AAA1084" s="119"/>
      <c r="AAB1084" s="119"/>
      <c r="AAC1084" s="119"/>
      <c r="AAD1084" s="119"/>
      <c r="AAE1084" s="119"/>
      <c r="AAF1084" s="119"/>
      <c r="AAG1084" s="119"/>
      <c r="AAH1084" s="119"/>
      <c r="AAI1084" s="119"/>
      <c r="AAJ1084" s="119"/>
      <c r="AAK1084" s="119"/>
      <c r="AAL1084" s="119"/>
      <c r="AAM1084" s="119"/>
      <c r="AAN1084" s="119"/>
      <c r="AAO1084" s="119"/>
      <c r="AAP1084" s="119"/>
      <c r="AAQ1084" s="119"/>
      <c r="AAR1084" s="119"/>
      <c r="AAS1084" s="119"/>
      <c r="AAT1084" s="119"/>
      <c r="AAU1084" s="119"/>
      <c r="AAV1084" s="119"/>
      <c r="AAW1084" s="119"/>
      <c r="AAX1084" s="119"/>
      <c r="AAY1084" s="119"/>
      <c r="AAZ1084" s="119"/>
      <c r="ABA1084" s="119"/>
      <c r="ABB1084" s="119"/>
      <c r="ABC1084" s="119"/>
      <c r="ABD1084" s="119"/>
      <c r="ABE1084" s="119"/>
      <c r="ABF1084" s="119"/>
      <c r="ABG1084" s="119"/>
      <c r="ABH1084" s="119"/>
      <c r="ABI1084" s="119"/>
      <c r="ABJ1084" s="119"/>
      <c r="ABK1084" s="119"/>
      <c r="ABL1084" s="119"/>
      <c r="ABM1084" s="119"/>
      <c r="ABN1084" s="119"/>
      <c r="ABO1084" s="119"/>
      <c r="ABP1084" s="119"/>
      <c r="ABQ1084" s="119"/>
      <c r="ABR1084" s="119"/>
      <c r="ABS1084" s="119"/>
      <c r="ABT1084" s="119"/>
      <c r="ABU1084" s="119"/>
      <c r="ABV1084" s="119"/>
      <c r="ABW1084" s="119"/>
      <c r="ABX1084" s="119"/>
      <c r="ABY1084" s="119"/>
      <c r="ABZ1084" s="119"/>
      <c r="ACA1084" s="119"/>
      <c r="ACB1084" s="119"/>
      <c r="ACC1084" s="119"/>
      <c r="ACD1084" s="119"/>
      <c r="ACE1084" s="119"/>
      <c r="ACF1084" s="119"/>
      <c r="ACG1084" s="119"/>
      <c r="ACH1084" s="119"/>
      <c r="ACI1084" s="119"/>
      <c r="ACJ1084" s="119"/>
      <c r="ACK1084" s="119"/>
      <c r="ACL1084" s="119"/>
      <c r="ACM1084" s="119"/>
      <c r="ACN1084" s="119"/>
      <c r="ACO1084" s="119"/>
      <c r="ACP1084" s="119"/>
      <c r="ACQ1084" s="119"/>
      <c r="ACR1084" s="119"/>
      <c r="ACS1084" s="119"/>
      <c r="ACT1084" s="119"/>
      <c r="ACU1084" s="119"/>
      <c r="ACV1084" s="119"/>
      <c r="ACW1084" s="119"/>
      <c r="ACX1084" s="119"/>
      <c r="ACY1084" s="119"/>
      <c r="ACZ1084" s="119"/>
      <c r="ADA1084" s="119"/>
      <c r="ADB1084" s="119"/>
      <c r="ADC1084" s="119"/>
      <c r="ADD1084" s="119"/>
      <c r="ADE1084" s="119"/>
      <c r="ADF1084" s="119"/>
      <c r="ADG1084" s="119"/>
      <c r="ADH1084" s="119"/>
      <c r="ADI1084" s="119"/>
      <c r="ADJ1084" s="119"/>
      <c r="ADK1084" s="119"/>
      <c r="ADL1084" s="119"/>
      <c r="ADM1084" s="119"/>
      <c r="ADN1084" s="119"/>
      <c r="ADO1084" s="119"/>
      <c r="ADP1084" s="119"/>
      <c r="ADQ1084" s="119"/>
      <c r="ADR1084" s="119"/>
      <c r="ADS1084" s="119"/>
      <c r="ADT1084" s="119"/>
      <c r="ADU1084" s="119"/>
      <c r="ADV1084" s="119"/>
      <c r="ADW1084" s="119"/>
      <c r="ADX1084" s="119"/>
      <c r="ADY1084" s="119"/>
      <c r="ADZ1084" s="119"/>
      <c r="AEA1084" s="119"/>
      <c r="AEB1084" s="119"/>
      <c r="AEC1084" s="119"/>
      <c r="AED1084" s="119"/>
      <c r="AEE1084" s="119"/>
      <c r="AEF1084" s="119"/>
      <c r="AEG1084" s="119"/>
      <c r="AEH1084" s="119"/>
      <c r="AEI1084" s="119"/>
      <c r="AEJ1084" s="119"/>
      <c r="AEK1084" s="119"/>
      <c r="AEL1084" s="119"/>
      <c r="AEM1084" s="119"/>
      <c r="AEN1084" s="119"/>
      <c r="AEO1084" s="119"/>
      <c r="AEP1084" s="119"/>
      <c r="AEQ1084" s="119"/>
      <c r="AER1084" s="119"/>
      <c r="AES1084" s="119"/>
      <c r="AET1084" s="119"/>
      <c r="AEU1084" s="119"/>
      <c r="AEV1084" s="119"/>
      <c r="AEW1084" s="119"/>
      <c r="AEX1084" s="119"/>
      <c r="AEY1084" s="119"/>
      <c r="AEZ1084" s="119"/>
      <c r="AFA1084" s="119"/>
      <c r="AFB1084" s="119"/>
      <c r="AFC1084" s="119"/>
      <c r="AFD1084" s="119"/>
      <c r="AFE1084" s="119"/>
      <c r="AFF1084" s="119"/>
      <c r="AFG1084" s="119"/>
      <c r="AFH1084" s="119"/>
      <c r="AFI1084" s="119"/>
      <c r="AFJ1084" s="119"/>
      <c r="AFK1084" s="119"/>
      <c r="AFL1084" s="119"/>
      <c r="AFM1084" s="119"/>
      <c r="AFN1084" s="119"/>
      <c r="AFO1084" s="119"/>
      <c r="AFP1084" s="119"/>
      <c r="AFQ1084" s="119"/>
      <c r="AFR1084" s="119"/>
      <c r="AFS1084" s="119"/>
      <c r="AFT1084" s="119"/>
      <c r="AFU1084" s="119"/>
      <c r="AFV1084" s="119"/>
      <c r="AFW1084" s="119"/>
      <c r="AFX1084" s="119"/>
      <c r="AFY1084" s="119"/>
      <c r="AFZ1084" s="119"/>
      <c r="AGA1084" s="119"/>
      <c r="AGB1084" s="119"/>
      <c r="AGC1084" s="119"/>
      <c r="AGD1084" s="119"/>
      <c r="AGE1084" s="119"/>
      <c r="AGF1084" s="119"/>
      <c r="AGG1084" s="119"/>
      <c r="AGH1084" s="119"/>
      <c r="AGI1084" s="119"/>
      <c r="AGJ1084" s="119"/>
      <c r="AGK1084" s="119"/>
      <c r="AGL1084" s="119"/>
      <c r="AGM1084" s="119"/>
      <c r="AGN1084" s="119"/>
      <c r="AGO1084" s="119"/>
      <c r="AGP1084" s="119"/>
      <c r="AGQ1084" s="119"/>
      <c r="AGR1084" s="119"/>
      <c r="AGS1084" s="119"/>
      <c r="AGT1084" s="119"/>
      <c r="AGU1084" s="119"/>
      <c r="AGV1084" s="119"/>
      <c r="AGW1084" s="119"/>
      <c r="AGX1084" s="119"/>
      <c r="AGY1084" s="119"/>
      <c r="AGZ1084" s="119"/>
      <c r="AHA1084" s="119"/>
      <c r="AHB1084" s="119"/>
      <c r="AHC1084" s="119"/>
      <c r="AHD1084" s="119"/>
      <c r="AHE1084" s="119"/>
      <c r="AHF1084" s="119"/>
      <c r="AHG1084" s="119"/>
      <c r="AHH1084" s="119"/>
      <c r="AHI1084" s="119"/>
      <c r="AHJ1084" s="119"/>
      <c r="AHK1084" s="119"/>
      <c r="AHL1084" s="119"/>
      <c r="AHM1084" s="119"/>
      <c r="AHN1084" s="119"/>
      <c r="AHO1084" s="119"/>
      <c r="AHP1084" s="119"/>
      <c r="AHQ1084" s="119"/>
      <c r="AHR1084" s="119"/>
      <c r="AHS1084" s="119"/>
      <c r="AHT1084" s="119"/>
      <c r="AHU1084" s="119"/>
      <c r="AHV1084" s="119"/>
      <c r="AHW1084" s="119"/>
      <c r="AHX1084" s="119"/>
      <c r="AHY1084" s="119"/>
      <c r="AHZ1084" s="119"/>
      <c r="AIA1084" s="119"/>
      <c r="AIB1084" s="119"/>
      <c r="AIC1084" s="119"/>
      <c r="AID1084" s="119"/>
      <c r="AIE1084" s="119"/>
      <c r="AIF1084" s="119"/>
      <c r="AIG1084" s="119"/>
      <c r="AIH1084" s="119"/>
      <c r="AII1084" s="119"/>
      <c r="AIJ1084" s="119"/>
      <c r="AIK1084" s="119"/>
      <c r="AIL1084" s="119"/>
      <c r="AIM1084" s="119"/>
      <c r="AIN1084" s="119"/>
      <c r="AIO1084" s="119"/>
      <c r="AIP1084" s="119"/>
      <c r="AIQ1084" s="119"/>
      <c r="AIR1084" s="119"/>
      <c r="AIS1084" s="119"/>
      <c r="AIT1084" s="119"/>
      <c r="AIU1084" s="119"/>
      <c r="AIV1084" s="119"/>
      <c r="AIW1084" s="119"/>
      <c r="AIX1084" s="119"/>
      <c r="AIY1084" s="119"/>
      <c r="AIZ1084" s="119"/>
      <c r="AJA1084" s="119"/>
      <c r="AJB1084" s="119"/>
      <c r="AJC1084" s="119"/>
      <c r="AJD1084" s="119"/>
      <c r="AJE1084" s="119"/>
      <c r="AJF1084" s="119"/>
      <c r="AJG1084" s="119"/>
      <c r="AJH1084" s="119"/>
      <c r="AJI1084" s="119"/>
      <c r="AJJ1084" s="119"/>
      <c r="AJK1084" s="119"/>
      <c r="AJL1084" s="119"/>
      <c r="AJM1084" s="119"/>
      <c r="AJN1084" s="119"/>
      <c r="AJO1084" s="119"/>
      <c r="AJP1084" s="119"/>
      <c r="AJQ1084" s="119"/>
      <c r="AJR1084" s="119"/>
      <c r="AJS1084" s="119"/>
      <c r="AJT1084" s="119"/>
      <c r="AJU1084" s="119"/>
      <c r="AJV1084" s="119"/>
      <c r="AJW1084" s="119"/>
      <c r="AJX1084" s="119"/>
      <c r="AJY1084" s="119"/>
      <c r="AJZ1084" s="119"/>
      <c r="AKA1084" s="119"/>
      <c r="AKB1084" s="119"/>
      <c r="AKC1084" s="119"/>
      <c r="AKD1084" s="119"/>
      <c r="AKE1084" s="119"/>
      <c r="AKF1084" s="119"/>
      <c r="AKG1084" s="119"/>
      <c r="AKH1084" s="119"/>
      <c r="AKI1084" s="119"/>
      <c r="AKJ1084" s="119"/>
      <c r="AKK1084" s="119"/>
      <c r="AKL1084" s="119"/>
      <c r="AKM1084" s="119"/>
      <c r="AKN1084" s="119"/>
      <c r="AKO1084" s="119"/>
      <c r="AKP1084" s="119"/>
      <c r="AKQ1084" s="119"/>
      <c r="AKR1084" s="119"/>
      <c r="AKS1084" s="119"/>
      <c r="AKT1084" s="119"/>
      <c r="AKU1084" s="119"/>
      <c r="AKV1084" s="119"/>
      <c r="AKW1084" s="119"/>
      <c r="AKX1084" s="119"/>
      <c r="AKY1084" s="119"/>
      <c r="AKZ1084" s="119"/>
      <c r="ALA1084" s="119"/>
      <c r="ALB1084" s="119"/>
      <c r="ALC1084" s="119"/>
      <c r="ALD1084" s="119"/>
      <c r="ALE1084" s="119"/>
      <c r="ALF1084" s="119"/>
      <c r="ALG1084" s="119"/>
      <c r="ALH1084" s="119"/>
      <c r="ALI1084" s="119"/>
      <c r="ALJ1084" s="119"/>
      <c r="ALK1084" s="119"/>
      <c r="ALL1084" s="119"/>
      <c r="ALM1084" s="119"/>
      <c r="ALN1084" s="119"/>
      <c r="ALO1084" s="119"/>
      <c r="ALP1084" s="119"/>
      <c r="ALQ1084" s="119"/>
      <c r="ALR1084" s="119"/>
      <c r="ALS1084" s="119"/>
      <c r="ALT1084" s="119"/>
      <c r="ALU1084" s="119"/>
      <c r="ALV1084" s="119"/>
      <c r="ALW1084" s="119"/>
      <c r="ALX1084" s="119"/>
      <c r="ALY1084" s="119"/>
      <c r="ALZ1084" s="119"/>
      <c r="AMA1084" s="119"/>
      <c r="AMB1084" s="119"/>
      <c r="AMC1084" s="119"/>
      <c r="AMD1084" s="119"/>
      <c r="AME1084" s="119"/>
      <c r="AMF1084" s="119"/>
      <c r="AMG1084" s="119"/>
    </row>
    <row r="1085" customFormat="false" ht="15" hidden="false" customHeight="false" outlineLevel="0" collapsed="false">
      <c r="A1085" s="118"/>
      <c r="B1085" s="118"/>
      <c r="C1085" s="48" t="n">
        <f aca="false">IF(F1085=F1084,C1084,IF(F1085=(F1084+10),C1084,(C1084+10)))</f>
        <v>1940</v>
      </c>
      <c r="E1085" s="50" t="n">
        <f aca="false">IF(C1084=C1085,IF(AND(I1085&lt;&gt;"M",I1085&lt;&gt;"m-up"),E1084+10,E1084),10)</f>
        <v>30</v>
      </c>
      <c r="F1085" s="39" t="n">
        <f aca="false">O1085+(N1085*60)+(M1085*3600)</f>
        <v>53947</v>
      </c>
      <c r="G1085" s="39" t="str">
        <f aca="false">CONCATENATE(J1085,K1085,L1085)</f>
        <v>2017121</v>
      </c>
      <c r="H1085" s="39" t="n">
        <v>4</v>
      </c>
      <c r="I1085" s="39" t="s">
        <v>0</v>
      </c>
      <c r="J1085" s="39" t="n">
        <v>2017</v>
      </c>
      <c r="K1085" s="39" t="n">
        <v>12</v>
      </c>
      <c r="L1085" s="39" t="n">
        <v>1</v>
      </c>
      <c r="M1085" s="39" t="n">
        <v>14</v>
      </c>
      <c r="N1085" s="39" t="n">
        <v>59</v>
      </c>
      <c r="O1085" s="39" t="n">
        <v>7</v>
      </c>
      <c r="P1085" s="39" t="n">
        <v>745</v>
      </c>
      <c r="Q1085" s="39" t="n">
        <v>2</v>
      </c>
      <c r="R1085" s="39" t="s">
        <v>1</v>
      </c>
      <c r="S1085" s="39" t="s">
        <v>2</v>
      </c>
      <c r="WH1085" s="119"/>
      <c r="WI1085" s="119"/>
      <c r="WJ1085" s="119"/>
      <c r="WK1085" s="119"/>
      <c r="WL1085" s="119"/>
      <c r="WM1085" s="119"/>
      <c r="WN1085" s="119"/>
      <c r="WO1085" s="119"/>
      <c r="WP1085" s="119"/>
      <c r="WQ1085" s="119"/>
      <c r="WR1085" s="119"/>
      <c r="WS1085" s="119"/>
      <c r="WT1085" s="119"/>
      <c r="WU1085" s="119"/>
      <c r="WV1085" s="119"/>
      <c r="WW1085" s="119"/>
      <c r="WX1085" s="119"/>
      <c r="WY1085" s="119"/>
      <c r="WZ1085" s="119"/>
      <c r="XA1085" s="119"/>
      <c r="XB1085" s="119"/>
      <c r="XC1085" s="119"/>
      <c r="XD1085" s="119"/>
      <c r="XE1085" s="119"/>
      <c r="XF1085" s="119"/>
      <c r="XG1085" s="119"/>
      <c r="XH1085" s="119"/>
      <c r="XI1085" s="119"/>
      <c r="XJ1085" s="119"/>
      <c r="XK1085" s="119"/>
      <c r="XL1085" s="119"/>
      <c r="XM1085" s="119"/>
      <c r="XN1085" s="119"/>
      <c r="XO1085" s="119"/>
      <c r="XP1085" s="119"/>
      <c r="XQ1085" s="119"/>
      <c r="XR1085" s="119"/>
      <c r="XS1085" s="119"/>
      <c r="XT1085" s="119"/>
      <c r="XU1085" s="119"/>
      <c r="XV1085" s="119"/>
      <c r="XW1085" s="119"/>
      <c r="XX1085" s="119"/>
      <c r="XY1085" s="119"/>
      <c r="XZ1085" s="119"/>
      <c r="YA1085" s="119"/>
      <c r="YB1085" s="119"/>
      <c r="YC1085" s="119"/>
      <c r="YD1085" s="119"/>
      <c r="YE1085" s="119"/>
      <c r="YF1085" s="119"/>
      <c r="YG1085" s="119"/>
      <c r="YH1085" s="119"/>
      <c r="YI1085" s="119"/>
      <c r="YJ1085" s="119"/>
      <c r="YK1085" s="119"/>
      <c r="YL1085" s="119"/>
      <c r="YM1085" s="119"/>
      <c r="YN1085" s="119"/>
      <c r="YO1085" s="119"/>
      <c r="YP1085" s="119"/>
      <c r="YQ1085" s="119"/>
      <c r="YR1085" s="119"/>
      <c r="YS1085" s="119"/>
      <c r="YT1085" s="119"/>
      <c r="YU1085" s="119"/>
      <c r="YV1085" s="119"/>
      <c r="YW1085" s="119"/>
      <c r="YX1085" s="119"/>
      <c r="YY1085" s="119"/>
      <c r="YZ1085" s="119"/>
      <c r="ZA1085" s="119"/>
      <c r="ZB1085" s="119"/>
      <c r="ZC1085" s="119"/>
      <c r="ZD1085" s="119"/>
      <c r="ZE1085" s="119"/>
      <c r="ZF1085" s="119"/>
      <c r="ZG1085" s="119"/>
      <c r="ZH1085" s="119"/>
      <c r="ZI1085" s="119"/>
      <c r="ZJ1085" s="119"/>
      <c r="ZK1085" s="119"/>
      <c r="ZL1085" s="119"/>
      <c r="ZM1085" s="119"/>
      <c r="ZN1085" s="119"/>
      <c r="ZO1085" s="119"/>
      <c r="ZP1085" s="119"/>
      <c r="ZQ1085" s="119"/>
      <c r="ZR1085" s="119"/>
      <c r="ZS1085" s="119"/>
      <c r="ZT1085" s="119"/>
      <c r="ZU1085" s="119"/>
      <c r="ZV1085" s="119"/>
      <c r="ZW1085" s="119"/>
      <c r="ZX1085" s="119"/>
      <c r="ZY1085" s="119"/>
      <c r="ZZ1085" s="119"/>
      <c r="AAA1085" s="119"/>
      <c r="AAB1085" s="119"/>
      <c r="AAC1085" s="119"/>
      <c r="AAD1085" s="119"/>
      <c r="AAE1085" s="119"/>
      <c r="AAF1085" s="119"/>
      <c r="AAG1085" s="119"/>
      <c r="AAH1085" s="119"/>
      <c r="AAI1085" s="119"/>
      <c r="AAJ1085" s="119"/>
      <c r="AAK1085" s="119"/>
      <c r="AAL1085" s="119"/>
      <c r="AAM1085" s="119"/>
      <c r="AAN1085" s="119"/>
      <c r="AAO1085" s="119"/>
      <c r="AAP1085" s="119"/>
      <c r="AAQ1085" s="119"/>
      <c r="AAR1085" s="119"/>
      <c r="AAS1085" s="119"/>
      <c r="AAT1085" s="119"/>
      <c r="AAU1085" s="119"/>
      <c r="AAV1085" s="119"/>
      <c r="AAW1085" s="119"/>
      <c r="AAX1085" s="119"/>
      <c r="AAY1085" s="119"/>
      <c r="AAZ1085" s="119"/>
      <c r="ABA1085" s="119"/>
      <c r="ABB1085" s="119"/>
      <c r="ABC1085" s="119"/>
      <c r="ABD1085" s="119"/>
      <c r="ABE1085" s="119"/>
      <c r="ABF1085" s="119"/>
      <c r="ABG1085" s="119"/>
      <c r="ABH1085" s="119"/>
      <c r="ABI1085" s="119"/>
      <c r="ABJ1085" s="119"/>
      <c r="ABK1085" s="119"/>
      <c r="ABL1085" s="119"/>
      <c r="ABM1085" s="119"/>
      <c r="ABN1085" s="119"/>
      <c r="ABO1085" s="119"/>
      <c r="ABP1085" s="119"/>
      <c r="ABQ1085" s="119"/>
      <c r="ABR1085" s="119"/>
      <c r="ABS1085" s="119"/>
      <c r="ABT1085" s="119"/>
      <c r="ABU1085" s="119"/>
      <c r="ABV1085" s="119"/>
      <c r="ABW1085" s="119"/>
      <c r="ABX1085" s="119"/>
      <c r="ABY1085" s="119"/>
      <c r="ABZ1085" s="119"/>
      <c r="ACA1085" s="119"/>
      <c r="ACB1085" s="119"/>
      <c r="ACC1085" s="119"/>
      <c r="ACD1085" s="119"/>
      <c r="ACE1085" s="119"/>
      <c r="ACF1085" s="119"/>
      <c r="ACG1085" s="119"/>
      <c r="ACH1085" s="119"/>
      <c r="ACI1085" s="119"/>
      <c r="ACJ1085" s="119"/>
      <c r="ACK1085" s="119"/>
      <c r="ACL1085" s="119"/>
      <c r="ACM1085" s="119"/>
      <c r="ACN1085" s="119"/>
      <c r="ACO1085" s="119"/>
      <c r="ACP1085" s="119"/>
      <c r="ACQ1085" s="119"/>
      <c r="ACR1085" s="119"/>
      <c r="ACS1085" s="119"/>
      <c r="ACT1085" s="119"/>
      <c r="ACU1085" s="119"/>
      <c r="ACV1085" s="119"/>
      <c r="ACW1085" s="119"/>
      <c r="ACX1085" s="119"/>
      <c r="ACY1085" s="119"/>
      <c r="ACZ1085" s="119"/>
      <c r="ADA1085" s="119"/>
      <c r="ADB1085" s="119"/>
      <c r="ADC1085" s="119"/>
      <c r="ADD1085" s="119"/>
      <c r="ADE1085" s="119"/>
      <c r="ADF1085" s="119"/>
      <c r="ADG1085" s="119"/>
      <c r="ADH1085" s="119"/>
      <c r="ADI1085" s="119"/>
      <c r="ADJ1085" s="119"/>
      <c r="ADK1085" s="119"/>
      <c r="ADL1085" s="119"/>
      <c r="ADM1085" s="119"/>
      <c r="ADN1085" s="119"/>
      <c r="ADO1085" s="119"/>
      <c r="ADP1085" s="119"/>
      <c r="ADQ1085" s="119"/>
      <c r="ADR1085" s="119"/>
      <c r="ADS1085" s="119"/>
      <c r="ADT1085" s="119"/>
      <c r="ADU1085" s="119"/>
      <c r="ADV1085" s="119"/>
      <c r="ADW1085" s="119"/>
      <c r="ADX1085" s="119"/>
      <c r="ADY1085" s="119"/>
      <c r="ADZ1085" s="119"/>
      <c r="AEA1085" s="119"/>
      <c r="AEB1085" s="119"/>
      <c r="AEC1085" s="119"/>
      <c r="AED1085" s="119"/>
      <c r="AEE1085" s="119"/>
      <c r="AEF1085" s="119"/>
      <c r="AEG1085" s="119"/>
      <c r="AEH1085" s="119"/>
      <c r="AEI1085" s="119"/>
      <c r="AEJ1085" s="119"/>
      <c r="AEK1085" s="119"/>
      <c r="AEL1085" s="119"/>
      <c r="AEM1085" s="119"/>
      <c r="AEN1085" s="119"/>
      <c r="AEO1085" s="119"/>
      <c r="AEP1085" s="119"/>
      <c r="AEQ1085" s="119"/>
      <c r="AER1085" s="119"/>
      <c r="AES1085" s="119"/>
      <c r="AET1085" s="119"/>
      <c r="AEU1085" s="119"/>
      <c r="AEV1085" s="119"/>
      <c r="AEW1085" s="119"/>
      <c r="AEX1085" s="119"/>
      <c r="AEY1085" s="119"/>
      <c r="AEZ1085" s="119"/>
      <c r="AFA1085" s="119"/>
      <c r="AFB1085" s="119"/>
      <c r="AFC1085" s="119"/>
      <c r="AFD1085" s="119"/>
      <c r="AFE1085" s="119"/>
      <c r="AFF1085" s="119"/>
      <c r="AFG1085" s="119"/>
      <c r="AFH1085" s="119"/>
      <c r="AFI1085" s="119"/>
      <c r="AFJ1085" s="119"/>
      <c r="AFK1085" s="119"/>
      <c r="AFL1085" s="119"/>
      <c r="AFM1085" s="119"/>
      <c r="AFN1085" s="119"/>
      <c r="AFO1085" s="119"/>
      <c r="AFP1085" s="119"/>
      <c r="AFQ1085" s="119"/>
      <c r="AFR1085" s="119"/>
      <c r="AFS1085" s="119"/>
      <c r="AFT1085" s="119"/>
      <c r="AFU1085" s="119"/>
      <c r="AFV1085" s="119"/>
      <c r="AFW1085" s="119"/>
      <c r="AFX1085" s="119"/>
      <c r="AFY1085" s="119"/>
      <c r="AFZ1085" s="119"/>
      <c r="AGA1085" s="119"/>
      <c r="AGB1085" s="119"/>
      <c r="AGC1085" s="119"/>
      <c r="AGD1085" s="119"/>
      <c r="AGE1085" s="119"/>
      <c r="AGF1085" s="119"/>
      <c r="AGG1085" s="119"/>
      <c r="AGH1085" s="119"/>
      <c r="AGI1085" s="119"/>
      <c r="AGJ1085" s="119"/>
      <c r="AGK1085" s="119"/>
      <c r="AGL1085" s="119"/>
      <c r="AGM1085" s="119"/>
      <c r="AGN1085" s="119"/>
      <c r="AGO1085" s="119"/>
      <c r="AGP1085" s="119"/>
      <c r="AGQ1085" s="119"/>
      <c r="AGR1085" s="119"/>
      <c r="AGS1085" s="119"/>
      <c r="AGT1085" s="119"/>
      <c r="AGU1085" s="119"/>
      <c r="AGV1085" s="119"/>
      <c r="AGW1085" s="119"/>
      <c r="AGX1085" s="119"/>
      <c r="AGY1085" s="119"/>
      <c r="AGZ1085" s="119"/>
      <c r="AHA1085" s="119"/>
      <c r="AHB1085" s="119"/>
      <c r="AHC1085" s="119"/>
      <c r="AHD1085" s="119"/>
      <c r="AHE1085" s="119"/>
      <c r="AHF1085" s="119"/>
      <c r="AHG1085" s="119"/>
      <c r="AHH1085" s="119"/>
      <c r="AHI1085" s="119"/>
      <c r="AHJ1085" s="119"/>
      <c r="AHK1085" s="119"/>
      <c r="AHL1085" s="119"/>
      <c r="AHM1085" s="119"/>
      <c r="AHN1085" s="119"/>
      <c r="AHO1085" s="119"/>
      <c r="AHP1085" s="119"/>
      <c r="AHQ1085" s="119"/>
      <c r="AHR1085" s="119"/>
      <c r="AHS1085" s="119"/>
      <c r="AHT1085" s="119"/>
      <c r="AHU1085" s="119"/>
      <c r="AHV1085" s="119"/>
      <c r="AHW1085" s="119"/>
      <c r="AHX1085" s="119"/>
      <c r="AHY1085" s="119"/>
      <c r="AHZ1085" s="119"/>
      <c r="AIA1085" s="119"/>
      <c r="AIB1085" s="119"/>
      <c r="AIC1085" s="119"/>
      <c r="AID1085" s="119"/>
      <c r="AIE1085" s="119"/>
      <c r="AIF1085" s="119"/>
      <c r="AIG1085" s="119"/>
      <c r="AIH1085" s="119"/>
      <c r="AII1085" s="119"/>
      <c r="AIJ1085" s="119"/>
      <c r="AIK1085" s="119"/>
      <c r="AIL1085" s="119"/>
      <c r="AIM1085" s="119"/>
      <c r="AIN1085" s="119"/>
      <c r="AIO1085" s="119"/>
      <c r="AIP1085" s="119"/>
      <c r="AIQ1085" s="119"/>
      <c r="AIR1085" s="119"/>
      <c r="AIS1085" s="119"/>
      <c r="AIT1085" s="119"/>
      <c r="AIU1085" s="119"/>
      <c r="AIV1085" s="119"/>
      <c r="AIW1085" s="119"/>
      <c r="AIX1085" s="119"/>
      <c r="AIY1085" s="119"/>
      <c r="AIZ1085" s="119"/>
      <c r="AJA1085" s="119"/>
      <c r="AJB1085" s="119"/>
      <c r="AJC1085" s="119"/>
      <c r="AJD1085" s="119"/>
      <c r="AJE1085" s="119"/>
      <c r="AJF1085" s="119"/>
      <c r="AJG1085" s="119"/>
      <c r="AJH1085" s="119"/>
      <c r="AJI1085" s="119"/>
      <c r="AJJ1085" s="119"/>
      <c r="AJK1085" s="119"/>
      <c r="AJL1085" s="119"/>
      <c r="AJM1085" s="119"/>
      <c r="AJN1085" s="119"/>
      <c r="AJO1085" s="119"/>
      <c r="AJP1085" s="119"/>
      <c r="AJQ1085" s="119"/>
      <c r="AJR1085" s="119"/>
      <c r="AJS1085" s="119"/>
      <c r="AJT1085" s="119"/>
      <c r="AJU1085" s="119"/>
      <c r="AJV1085" s="119"/>
      <c r="AJW1085" s="119"/>
      <c r="AJX1085" s="119"/>
      <c r="AJY1085" s="119"/>
      <c r="AJZ1085" s="119"/>
      <c r="AKA1085" s="119"/>
      <c r="AKB1085" s="119"/>
      <c r="AKC1085" s="119"/>
      <c r="AKD1085" s="119"/>
      <c r="AKE1085" s="119"/>
      <c r="AKF1085" s="119"/>
      <c r="AKG1085" s="119"/>
      <c r="AKH1085" s="119"/>
      <c r="AKI1085" s="119"/>
      <c r="AKJ1085" s="119"/>
      <c r="AKK1085" s="119"/>
      <c r="AKL1085" s="119"/>
      <c r="AKM1085" s="119"/>
      <c r="AKN1085" s="119"/>
      <c r="AKO1085" s="119"/>
      <c r="AKP1085" s="119"/>
      <c r="AKQ1085" s="119"/>
      <c r="AKR1085" s="119"/>
      <c r="AKS1085" s="119"/>
      <c r="AKT1085" s="119"/>
      <c r="AKU1085" s="119"/>
      <c r="AKV1085" s="119"/>
      <c r="AKW1085" s="119"/>
      <c r="AKX1085" s="119"/>
      <c r="AKY1085" s="119"/>
      <c r="AKZ1085" s="119"/>
      <c r="ALA1085" s="119"/>
      <c r="ALB1085" s="119"/>
      <c r="ALC1085" s="119"/>
      <c r="ALD1085" s="119"/>
      <c r="ALE1085" s="119"/>
      <c r="ALF1085" s="119"/>
      <c r="ALG1085" s="119"/>
      <c r="ALH1085" s="119"/>
      <c r="ALI1085" s="119"/>
      <c r="ALJ1085" s="119"/>
      <c r="ALK1085" s="119"/>
      <c r="ALL1085" s="119"/>
      <c r="ALM1085" s="119"/>
      <c r="ALN1085" s="119"/>
      <c r="ALO1085" s="119"/>
      <c r="ALP1085" s="119"/>
      <c r="ALQ1085" s="119"/>
      <c r="ALR1085" s="119"/>
      <c r="ALS1085" s="119"/>
      <c r="ALT1085" s="119"/>
      <c r="ALU1085" s="119"/>
      <c r="ALV1085" s="119"/>
      <c r="ALW1085" s="119"/>
      <c r="ALX1085" s="119"/>
      <c r="ALY1085" s="119"/>
      <c r="ALZ1085" s="119"/>
      <c r="AMA1085" s="119"/>
      <c r="AMB1085" s="119"/>
      <c r="AMC1085" s="119"/>
      <c r="AMD1085" s="119"/>
      <c r="AME1085" s="119"/>
      <c r="AMF1085" s="119"/>
      <c r="AMG1085" s="119"/>
    </row>
    <row r="1086" customFormat="false" ht="15" hidden="false" customHeight="false" outlineLevel="0" collapsed="false">
      <c r="A1086" s="120"/>
      <c r="B1086" s="120"/>
      <c r="C1086" s="48" t="n">
        <f aca="false">IF(F1086=F1085,C1085,IF(F1086=(F1085+10),C1085,(C1085+10)))</f>
        <v>1940</v>
      </c>
      <c r="E1086" s="50" t="n">
        <f aca="false">IF(C1085=C1086,IF(AND(I1086&lt;&gt;"M",I1086&lt;&gt;"m-up"),E1085+10,E1085),10)</f>
        <v>40</v>
      </c>
      <c r="F1086" s="39" t="n">
        <f aca="false">O1086+(N1086*60)+(M1086*3600)</f>
        <v>53947</v>
      </c>
      <c r="G1086" s="39" t="str">
        <f aca="false">CONCATENATE(J1086,K1086,L1086)</f>
        <v>2017121</v>
      </c>
      <c r="I1086" s="39" t="s">
        <v>9</v>
      </c>
      <c r="J1086" s="39" t="n">
        <v>2017</v>
      </c>
      <c r="K1086" s="39" t="n">
        <v>12</v>
      </c>
      <c r="L1086" s="39" t="n">
        <v>1</v>
      </c>
      <c r="M1086" s="39" t="n">
        <v>14</v>
      </c>
      <c r="N1086" s="39" t="n">
        <v>59</v>
      </c>
      <c r="O1086" s="39" t="n">
        <v>7</v>
      </c>
      <c r="P1086" s="39" t="n">
        <v>772</v>
      </c>
      <c r="R1086" s="39" t="s">
        <v>1</v>
      </c>
      <c r="S1086" s="39" t="s">
        <v>2</v>
      </c>
      <c r="WH1086" s="121"/>
      <c r="WI1086" s="121"/>
      <c r="WJ1086" s="121"/>
      <c r="WK1086" s="121"/>
      <c r="WL1086" s="121"/>
      <c r="WM1086" s="121"/>
      <c r="WN1086" s="121"/>
      <c r="WO1086" s="121"/>
      <c r="WP1086" s="121"/>
      <c r="WQ1086" s="121"/>
      <c r="WR1086" s="121"/>
      <c r="WS1086" s="121"/>
      <c r="WT1086" s="121"/>
      <c r="WU1086" s="121"/>
      <c r="WV1086" s="121"/>
      <c r="WW1086" s="121"/>
      <c r="WX1086" s="121"/>
      <c r="WY1086" s="121"/>
      <c r="WZ1086" s="121"/>
      <c r="XA1086" s="121"/>
      <c r="XB1086" s="121"/>
      <c r="XC1086" s="121"/>
      <c r="XD1086" s="121"/>
      <c r="XE1086" s="121"/>
      <c r="XF1086" s="121"/>
      <c r="XG1086" s="121"/>
      <c r="XH1086" s="121"/>
      <c r="XI1086" s="121"/>
      <c r="XJ1086" s="121"/>
      <c r="XK1086" s="121"/>
      <c r="XL1086" s="121"/>
      <c r="XM1086" s="121"/>
      <c r="XN1086" s="121"/>
      <c r="XO1086" s="121"/>
      <c r="XP1086" s="121"/>
      <c r="XQ1086" s="121"/>
      <c r="XR1086" s="121"/>
      <c r="XS1086" s="121"/>
      <c r="XT1086" s="121"/>
      <c r="XU1086" s="121"/>
      <c r="XV1086" s="121"/>
      <c r="XW1086" s="121"/>
      <c r="XX1086" s="121"/>
      <c r="XY1086" s="121"/>
      <c r="XZ1086" s="121"/>
      <c r="YA1086" s="121"/>
      <c r="YB1086" s="121"/>
      <c r="YC1086" s="121"/>
      <c r="YD1086" s="121"/>
      <c r="YE1086" s="121"/>
      <c r="YF1086" s="121"/>
      <c r="YG1086" s="121"/>
      <c r="YH1086" s="121"/>
      <c r="YI1086" s="121"/>
      <c r="YJ1086" s="121"/>
      <c r="YK1086" s="121"/>
      <c r="YL1086" s="121"/>
      <c r="YM1086" s="121"/>
      <c r="YN1086" s="121"/>
      <c r="YO1086" s="121"/>
      <c r="YP1086" s="121"/>
      <c r="YQ1086" s="121"/>
      <c r="YR1086" s="121"/>
      <c r="YS1086" s="121"/>
      <c r="YT1086" s="121"/>
      <c r="YU1086" s="121"/>
      <c r="YV1086" s="121"/>
      <c r="YW1086" s="121"/>
      <c r="YX1086" s="121"/>
      <c r="YY1086" s="121"/>
      <c r="YZ1086" s="121"/>
      <c r="ZA1086" s="121"/>
      <c r="ZB1086" s="121"/>
      <c r="ZC1086" s="121"/>
      <c r="ZD1086" s="121"/>
      <c r="ZE1086" s="121"/>
      <c r="ZF1086" s="121"/>
      <c r="ZG1086" s="121"/>
      <c r="ZH1086" s="121"/>
      <c r="ZI1086" s="121"/>
      <c r="ZJ1086" s="121"/>
      <c r="ZK1086" s="121"/>
      <c r="ZL1086" s="121"/>
      <c r="ZM1086" s="121"/>
      <c r="ZN1086" s="121"/>
      <c r="ZO1086" s="121"/>
      <c r="ZP1086" s="121"/>
      <c r="ZQ1086" s="121"/>
      <c r="ZR1086" s="121"/>
      <c r="ZS1086" s="121"/>
      <c r="ZT1086" s="121"/>
      <c r="ZU1086" s="121"/>
      <c r="ZV1086" s="121"/>
      <c r="ZW1086" s="121"/>
      <c r="ZX1086" s="121"/>
      <c r="ZY1086" s="121"/>
      <c r="ZZ1086" s="121"/>
      <c r="AAA1086" s="121"/>
      <c r="AAB1086" s="121"/>
      <c r="AAC1086" s="121"/>
      <c r="AAD1086" s="121"/>
      <c r="AAE1086" s="121"/>
      <c r="AAF1086" s="121"/>
      <c r="AAG1086" s="121"/>
      <c r="AAH1086" s="121"/>
      <c r="AAI1086" s="121"/>
      <c r="AAJ1086" s="121"/>
      <c r="AAK1086" s="121"/>
      <c r="AAL1086" s="121"/>
      <c r="AAM1086" s="121"/>
      <c r="AAN1086" s="121"/>
      <c r="AAO1086" s="121"/>
      <c r="AAP1086" s="121"/>
      <c r="AAQ1086" s="121"/>
      <c r="AAR1086" s="121"/>
      <c r="AAS1086" s="121"/>
      <c r="AAT1086" s="121"/>
      <c r="AAU1086" s="121"/>
      <c r="AAV1086" s="121"/>
      <c r="AAW1086" s="121"/>
      <c r="AAX1086" s="121"/>
      <c r="AAY1086" s="121"/>
      <c r="AAZ1086" s="121"/>
      <c r="ABA1086" s="121"/>
      <c r="ABB1086" s="121"/>
      <c r="ABC1086" s="121"/>
      <c r="ABD1086" s="121"/>
      <c r="ABE1086" s="121"/>
      <c r="ABF1086" s="121"/>
      <c r="ABG1086" s="121"/>
      <c r="ABH1086" s="121"/>
      <c r="ABI1086" s="121"/>
      <c r="ABJ1086" s="121"/>
      <c r="ABK1086" s="121"/>
      <c r="ABL1086" s="121"/>
      <c r="ABM1086" s="121"/>
      <c r="ABN1086" s="121"/>
      <c r="ABO1086" s="121"/>
      <c r="ABP1086" s="121"/>
      <c r="ABQ1086" s="121"/>
      <c r="ABR1086" s="121"/>
      <c r="ABS1086" s="121"/>
      <c r="ABT1086" s="121"/>
      <c r="ABU1086" s="121"/>
      <c r="ABV1086" s="121"/>
      <c r="ABW1086" s="121"/>
      <c r="ABX1086" s="121"/>
      <c r="ABY1086" s="121"/>
      <c r="ABZ1086" s="121"/>
      <c r="ACA1086" s="121"/>
      <c r="ACB1086" s="121"/>
      <c r="ACC1086" s="121"/>
      <c r="ACD1086" s="121"/>
      <c r="ACE1086" s="121"/>
      <c r="ACF1086" s="121"/>
      <c r="ACG1086" s="121"/>
      <c r="ACH1086" s="121"/>
      <c r="ACI1086" s="121"/>
      <c r="ACJ1086" s="121"/>
      <c r="ACK1086" s="121"/>
      <c r="ACL1086" s="121"/>
      <c r="ACM1086" s="121"/>
      <c r="ACN1086" s="121"/>
      <c r="ACO1086" s="121"/>
      <c r="ACP1086" s="121"/>
      <c r="ACQ1086" s="121"/>
      <c r="ACR1086" s="121"/>
      <c r="ACS1086" s="121"/>
      <c r="ACT1086" s="121"/>
      <c r="ACU1086" s="121"/>
      <c r="ACV1086" s="121"/>
      <c r="ACW1086" s="121"/>
      <c r="ACX1086" s="121"/>
      <c r="ACY1086" s="121"/>
      <c r="ACZ1086" s="121"/>
      <c r="ADA1086" s="121"/>
      <c r="ADB1086" s="121"/>
      <c r="ADC1086" s="121"/>
      <c r="ADD1086" s="121"/>
      <c r="ADE1086" s="121"/>
      <c r="ADF1086" s="121"/>
      <c r="ADG1086" s="121"/>
      <c r="ADH1086" s="121"/>
      <c r="ADI1086" s="121"/>
      <c r="ADJ1086" s="121"/>
      <c r="ADK1086" s="121"/>
      <c r="ADL1086" s="121"/>
      <c r="ADM1086" s="121"/>
      <c r="ADN1086" s="121"/>
      <c r="ADO1086" s="121"/>
      <c r="ADP1086" s="121"/>
      <c r="ADQ1086" s="121"/>
      <c r="ADR1086" s="121"/>
      <c r="ADS1086" s="121"/>
      <c r="ADT1086" s="121"/>
      <c r="ADU1086" s="121"/>
      <c r="ADV1086" s="121"/>
      <c r="ADW1086" s="121"/>
      <c r="ADX1086" s="121"/>
      <c r="ADY1086" s="121"/>
      <c r="ADZ1086" s="121"/>
      <c r="AEA1086" s="121"/>
      <c r="AEB1086" s="121"/>
      <c r="AEC1086" s="121"/>
      <c r="AED1086" s="121"/>
      <c r="AEE1086" s="121"/>
      <c r="AEF1086" s="121"/>
      <c r="AEG1086" s="121"/>
      <c r="AEH1086" s="121"/>
      <c r="AEI1086" s="121"/>
      <c r="AEJ1086" s="121"/>
      <c r="AEK1086" s="121"/>
      <c r="AEL1086" s="121"/>
      <c r="AEM1086" s="121"/>
      <c r="AEN1086" s="121"/>
      <c r="AEO1086" s="121"/>
      <c r="AEP1086" s="121"/>
      <c r="AEQ1086" s="121"/>
      <c r="AER1086" s="121"/>
      <c r="AES1086" s="121"/>
      <c r="AET1086" s="121"/>
      <c r="AEU1086" s="121"/>
      <c r="AEV1086" s="121"/>
      <c r="AEW1086" s="121"/>
      <c r="AEX1086" s="121"/>
      <c r="AEY1086" s="121"/>
      <c r="AEZ1086" s="121"/>
      <c r="AFA1086" s="121"/>
      <c r="AFB1086" s="121"/>
      <c r="AFC1086" s="121"/>
      <c r="AFD1086" s="121"/>
      <c r="AFE1086" s="121"/>
      <c r="AFF1086" s="121"/>
      <c r="AFG1086" s="121"/>
      <c r="AFH1086" s="121"/>
      <c r="AFI1086" s="121"/>
      <c r="AFJ1086" s="121"/>
      <c r="AFK1086" s="121"/>
      <c r="AFL1086" s="121"/>
      <c r="AFM1086" s="121"/>
      <c r="AFN1086" s="121"/>
      <c r="AFO1086" s="121"/>
      <c r="AFP1086" s="121"/>
      <c r="AFQ1086" s="121"/>
      <c r="AFR1086" s="121"/>
      <c r="AFS1086" s="121"/>
      <c r="AFT1086" s="121"/>
      <c r="AFU1086" s="121"/>
      <c r="AFV1086" s="121"/>
      <c r="AFW1086" s="121"/>
      <c r="AFX1086" s="121"/>
      <c r="AFY1086" s="121"/>
      <c r="AFZ1086" s="121"/>
      <c r="AGA1086" s="121"/>
      <c r="AGB1086" s="121"/>
      <c r="AGC1086" s="121"/>
      <c r="AGD1086" s="121"/>
      <c r="AGE1086" s="121"/>
      <c r="AGF1086" s="121"/>
      <c r="AGG1086" s="121"/>
      <c r="AGH1086" s="121"/>
      <c r="AGI1086" s="121"/>
      <c r="AGJ1086" s="121"/>
      <c r="AGK1086" s="121"/>
      <c r="AGL1086" s="121"/>
      <c r="AGM1086" s="121"/>
      <c r="AGN1086" s="121"/>
      <c r="AGO1086" s="121"/>
      <c r="AGP1086" s="121"/>
      <c r="AGQ1086" s="121"/>
      <c r="AGR1086" s="121"/>
      <c r="AGS1086" s="121"/>
      <c r="AGT1086" s="121"/>
      <c r="AGU1086" s="121"/>
      <c r="AGV1086" s="121"/>
      <c r="AGW1086" s="121"/>
      <c r="AGX1086" s="121"/>
      <c r="AGY1086" s="121"/>
      <c r="AGZ1086" s="121"/>
      <c r="AHA1086" s="121"/>
      <c r="AHB1086" s="121"/>
      <c r="AHC1086" s="121"/>
      <c r="AHD1086" s="121"/>
      <c r="AHE1086" s="121"/>
      <c r="AHF1086" s="121"/>
      <c r="AHG1086" s="121"/>
      <c r="AHH1086" s="121"/>
      <c r="AHI1086" s="121"/>
      <c r="AHJ1086" s="121"/>
      <c r="AHK1086" s="121"/>
      <c r="AHL1086" s="121"/>
      <c r="AHM1086" s="121"/>
      <c r="AHN1086" s="121"/>
      <c r="AHO1086" s="121"/>
      <c r="AHP1086" s="121"/>
      <c r="AHQ1086" s="121"/>
      <c r="AHR1086" s="121"/>
      <c r="AHS1086" s="121"/>
      <c r="AHT1086" s="121"/>
      <c r="AHU1086" s="121"/>
      <c r="AHV1086" s="121"/>
      <c r="AHW1086" s="121"/>
      <c r="AHX1086" s="121"/>
      <c r="AHY1086" s="121"/>
      <c r="AHZ1086" s="121"/>
      <c r="AIA1086" s="121"/>
      <c r="AIB1086" s="121"/>
      <c r="AIC1086" s="121"/>
      <c r="AID1086" s="121"/>
      <c r="AIE1086" s="121"/>
      <c r="AIF1086" s="121"/>
      <c r="AIG1086" s="121"/>
      <c r="AIH1086" s="121"/>
      <c r="AII1086" s="121"/>
      <c r="AIJ1086" s="121"/>
      <c r="AIK1086" s="121"/>
      <c r="AIL1086" s="121"/>
      <c r="AIM1086" s="121"/>
      <c r="AIN1086" s="121"/>
      <c r="AIO1086" s="121"/>
      <c r="AIP1086" s="121"/>
      <c r="AIQ1086" s="121"/>
      <c r="AIR1086" s="121"/>
      <c r="AIS1086" s="121"/>
      <c r="AIT1086" s="121"/>
      <c r="AIU1086" s="121"/>
      <c r="AIV1086" s="121"/>
      <c r="AIW1086" s="121"/>
      <c r="AIX1086" s="121"/>
      <c r="AIY1086" s="121"/>
      <c r="AIZ1086" s="121"/>
      <c r="AJA1086" s="121"/>
      <c r="AJB1086" s="121"/>
      <c r="AJC1086" s="121"/>
      <c r="AJD1086" s="121"/>
      <c r="AJE1086" s="121"/>
      <c r="AJF1086" s="121"/>
      <c r="AJG1086" s="121"/>
      <c r="AJH1086" s="121"/>
      <c r="AJI1086" s="121"/>
      <c r="AJJ1086" s="121"/>
      <c r="AJK1086" s="121"/>
      <c r="AJL1086" s="121"/>
      <c r="AJM1086" s="121"/>
      <c r="AJN1086" s="121"/>
      <c r="AJO1086" s="121"/>
      <c r="AJP1086" s="121"/>
      <c r="AJQ1086" s="121"/>
      <c r="AJR1086" s="121"/>
      <c r="AJS1086" s="121"/>
      <c r="AJT1086" s="121"/>
      <c r="AJU1086" s="121"/>
      <c r="AJV1086" s="121"/>
      <c r="AJW1086" s="121"/>
      <c r="AJX1086" s="121"/>
      <c r="AJY1086" s="121"/>
      <c r="AJZ1086" s="121"/>
      <c r="AKA1086" s="121"/>
      <c r="AKB1086" s="121"/>
      <c r="AKC1086" s="121"/>
      <c r="AKD1086" s="121"/>
      <c r="AKE1086" s="121"/>
      <c r="AKF1086" s="121"/>
      <c r="AKG1086" s="121"/>
      <c r="AKH1086" s="121"/>
      <c r="AKI1086" s="121"/>
      <c r="AKJ1086" s="121"/>
      <c r="AKK1086" s="121"/>
      <c r="AKL1086" s="121"/>
      <c r="AKM1086" s="121"/>
      <c r="AKN1086" s="121"/>
      <c r="AKO1086" s="121"/>
      <c r="AKP1086" s="121"/>
      <c r="AKQ1086" s="121"/>
      <c r="AKR1086" s="121"/>
      <c r="AKS1086" s="121"/>
      <c r="AKT1086" s="121"/>
      <c r="AKU1086" s="121"/>
      <c r="AKV1086" s="121"/>
      <c r="AKW1086" s="121"/>
      <c r="AKX1086" s="121"/>
      <c r="AKY1086" s="121"/>
      <c r="AKZ1086" s="121"/>
      <c r="ALA1086" s="121"/>
      <c r="ALB1086" s="121"/>
      <c r="ALC1086" s="121"/>
      <c r="ALD1086" s="121"/>
      <c r="ALE1086" s="121"/>
      <c r="ALF1086" s="121"/>
      <c r="ALG1086" s="121"/>
      <c r="ALH1086" s="121"/>
      <c r="ALI1086" s="121"/>
      <c r="ALJ1086" s="121"/>
      <c r="ALK1086" s="121"/>
      <c r="ALL1086" s="121"/>
      <c r="ALM1086" s="121"/>
      <c r="ALN1086" s="121"/>
      <c r="ALO1086" s="121"/>
      <c r="ALP1086" s="121"/>
      <c r="ALQ1086" s="121"/>
      <c r="ALR1086" s="121"/>
      <c r="ALS1086" s="121"/>
      <c r="ALT1086" s="121"/>
      <c r="ALU1086" s="121"/>
      <c r="ALV1086" s="121"/>
      <c r="ALW1086" s="121"/>
      <c r="ALX1086" s="121"/>
      <c r="ALY1086" s="121"/>
      <c r="ALZ1086" s="121"/>
      <c r="AMA1086" s="121"/>
      <c r="AMB1086" s="121"/>
      <c r="AMC1086" s="121"/>
      <c r="AMD1086" s="121"/>
      <c r="AME1086" s="121"/>
      <c r="AMF1086" s="121"/>
      <c r="AMG1086" s="121"/>
    </row>
    <row r="1087" customFormat="false" ht="15" hidden="false" customHeight="false" outlineLevel="0" collapsed="false">
      <c r="A1087" s="118"/>
      <c r="B1087" s="118"/>
      <c r="C1087" s="48" t="n">
        <f aca="false">IF(F1087=F1086,C1086,IF(F1087=(F1086+10),C1086,(C1086+10)))</f>
        <v>1940</v>
      </c>
      <c r="E1087" s="50" t="n">
        <f aca="false">IF(C1086=C1087,IF(AND(I1087&lt;&gt;"M",I1087&lt;&gt;"m-up"),E1086+10,E1086),10)</f>
        <v>50</v>
      </c>
      <c r="F1087" s="39" t="n">
        <f aca="false">O1087+(N1087*60)+(M1087*3600)</f>
        <v>53947</v>
      </c>
      <c r="G1087" s="39" t="str">
        <f aca="false">CONCATENATE(J1087,K1087,L1087)</f>
        <v>2017121</v>
      </c>
      <c r="H1087" s="39" t="n">
        <v>4</v>
      </c>
      <c r="I1087" s="39" t="s">
        <v>0</v>
      </c>
      <c r="J1087" s="39" t="n">
        <v>2017</v>
      </c>
      <c r="K1087" s="39" t="n">
        <v>12</v>
      </c>
      <c r="L1087" s="39" t="n">
        <v>1</v>
      </c>
      <c r="M1087" s="39" t="n">
        <v>14</v>
      </c>
      <c r="N1087" s="39" t="n">
        <v>59</v>
      </c>
      <c r="O1087" s="39" t="n">
        <v>7</v>
      </c>
      <c r="P1087" s="39" t="n">
        <v>789</v>
      </c>
      <c r="Q1087" s="39" t="n">
        <v>2</v>
      </c>
      <c r="R1087" s="39" t="s">
        <v>1</v>
      </c>
      <c r="S1087" s="39" t="s">
        <v>2</v>
      </c>
      <c r="WH1087" s="119"/>
      <c r="WI1087" s="119"/>
      <c r="WJ1087" s="119"/>
      <c r="WK1087" s="119"/>
      <c r="WL1087" s="119"/>
      <c r="WM1087" s="119"/>
      <c r="WN1087" s="119"/>
      <c r="WO1087" s="119"/>
      <c r="WP1087" s="119"/>
      <c r="WQ1087" s="119"/>
      <c r="WR1087" s="119"/>
      <c r="WS1087" s="119"/>
      <c r="WT1087" s="119"/>
      <c r="WU1087" s="119"/>
      <c r="WV1087" s="119"/>
      <c r="WW1087" s="119"/>
      <c r="WX1087" s="119"/>
      <c r="WY1087" s="119"/>
      <c r="WZ1087" s="119"/>
      <c r="XA1087" s="119"/>
      <c r="XB1087" s="119"/>
      <c r="XC1087" s="119"/>
      <c r="XD1087" s="119"/>
      <c r="XE1087" s="119"/>
      <c r="XF1087" s="119"/>
      <c r="XG1087" s="119"/>
      <c r="XH1087" s="119"/>
      <c r="XI1087" s="119"/>
      <c r="XJ1087" s="119"/>
      <c r="XK1087" s="119"/>
      <c r="XL1087" s="119"/>
      <c r="XM1087" s="119"/>
      <c r="XN1087" s="119"/>
      <c r="XO1087" s="119"/>
      <c r="XP1087" s="119"/>
      <c r="XQ1087" s="119"/>
      <c r="XR1087" s="119"/>
      <c r="XS1087" s="119"/>
      <c r="XT1087" s="119"/>
      <c r="XU1087" s="119"/>
      <c r="XV1087" s="119"/>
      <c r="XW1087" s="119"/>
      <c r="XX1087" s="119"/>
      <c r="XY1087" s="119"/>
      <c r="XZ1087" s="119"/>
      <c r="YA1087" s="119"/>
      <c r="YB1087" s="119"/>
      <c r="YC1087" s="119"/>
      <c r="YD1087" s="119"/>
      <c r="YE1087" s="119"/>
      <c r="YF1087" s="119"/>
      <c r="YG1087" s="119"/>
      <c r="YH1087" s="119"/>
      <c r="YI1087" s="119"/>
      <c r="YJ1087" s="119"/>
      <c r="YK1087" s="119"/>
      <c r="YL1087" s="119"/>
      <c r="YM1087" s="119"/>
      <c r="YN1087" s="119"/>
      <c r="YO1087" s="119"/>
      <c r="YP1087" s="119"/>
      <c r="YQ1087" s="119"/>
      <c r="YR1087" s="119"/>
      <c r="YS1087" s="119"/>
      <c r="YT1087" s="119"/>
      <c r="YU1087" s="119"/>
      <c r="YV1087" s="119"/>
      <c r="YW1087" s="119"/>
      <c r="YX1087" s="119"/>
      <c r="YY1087" s="119"/>
      <c r="YZ1087" s="119"/>
      <c r="ZA1087" s="119"/>
      <c r="ZB1087" s="119"/>
      <c r="ZC1087" s="119"/>
      <c r="ZD1087" s="119"/>
      <c r="ZE1087" s="119"/>
      <c r="ZF1087" s="119"/>
      <c r="ZG1087" s="119"/>
      <c r="ZH1087" s="119"/>
      <c r="ZI1087" s="119"/>
      <c r="ZJ1087" s="119"/>
      <c r="ZK1087" s="119"/>
      <c r="ZL1087" s="119"/>
      <c r="ZM1087" s="119"/>
      <c r="ZN1087" s="119"/>
      <c r="ZO1087" s="119"/>
      <c r="ZP1087" s="119"/>
      <c r="ZQ1087" s="119"/>
      <c r="ZR1087" s="119"/>
      <c r="ZS1087" s="119"/>
      <c r="ZT1087" s="119"/>
      <c r="ZU1087" s="119"/>
      <c r="ZV1087" s="119"/>
      <c r="ZW1087" s="119"/>
      <c r="ZX1087" s="119"/>
      <c r="ZY1087" s="119"/>
      <c r="ZZ1087" s="119"/>
      <c r="AAA1087" s="119"/>
      <c r="AAB1087" s="119"/>
      <c r="AAC1087" s="119"/>
      <c r="AAD1087" s="119"/>
      <c r="AAE1087" s="119"/>
      <c r="AAF1087" s="119"/>
      <c r="AAG1087" s="119"/>
      <c r="AAH1087" s="119"/>
      <c r="AAI1087" s="119"/>
      <c r="AAJ1087" s="119"/>
      <c r="AAK1087" s="119"/>
      <c r="AAL1087" s="119"/>
      <c r="AAM1087" s="119"/>
      <c r="AAN1087" s="119"/>
      <c r="AAO1087" s="119"/>
      <c r="AAP1087" s="119"/>
      <c r="AAQ1087" s="119"/>
      <c r="AAR1087" s="119"/>
      <c r="AAS1087" s="119"/>
      <c r="AAT1087" s="119"/>
      <c r="AAU1087" s="119"/>
      <c r="AAV1087" s="119"/>
      <c r="AAW1087" s="119"/>
      <c r="AAX1087" s="119"/>
      <c r="AAY1087" s="119"/>
      <c r="AAZ1087" s="119"/>
      <c r="ABA1087" s="119"/>
      <c r="ABB1087" s="119"/>
      <c r="ABC1087" s="119"/>
      <c r="ABD1087" s="119"/>
      <c r="ABE1087" s="119"/>
      <c r="ABF1087" s="119"/>
      <c r="ABG1087" s="119"/>
      <c r="ABH1087" s="119"/>
      <c r="ABI1087" s="119"/>
      <c r="ABJ1087" s="119"/>
      <c r="ABK1087" s="119"/>
      <c r="ABL1087" s="119"/>
      <c r="ABM1087" s="119"/>
      <c r="ABN1087" s="119"/>
      <c r="ABO1087" s="119"/>
      <c r="ABP1087" s="119"/>
      <c r="ABQ1087" s="119"/>
      <c r="ABR1087" s="119"/>
      <c r="ABS1087" s="119"/>
      <c r="ABT1087" s="119"/>
      <c r="ABU1087" s="119"/>
      <c r="ABV1087" s="119"/>
      <c r="ABW1087" s="119"/>
      <c r="ABX1087" s="119"/>
      <c r="ABY1087" s="119"/>
      <c r="ABZ1087" s="119"/>
      <c r="ACA1087" s="119"/>
      <c r="ACB1087" s="119"/>
      <c r="ACC1087" s="119"/>
      <c r="ACD1087" s="119"/>
      <c r="ACE1087" s="119"/>
      <c r="ACF1087" s="119"/>
      <c r="ACG1087" s="119"/>
      <c r="ACH1087" s="119"/>
      <c r="ACI1087" s="119"/>
      <c r="ACJ1087" s="119"/>
      <c r="ACK1087" s="119"/>
      <c r="ACL1087" s="119"/>
      <c r="ACM1087" s="119"/>
      <c r="ACN1087" s="119"/>
      <c r="ACO1087" s="119"/>
      <c r="ACP1087" s="119"/>
      <c r="ACQ1087" s="119"/>
      <c r="ACR1087" s="119"/>
      <c r="ACS1087" s="119"/>
      <c r="ACT1087" s="119"/>
      <c r="ACU1087" s="119"/>
      <c r="ACV1087" s="119"/>
      <c r="ACW1087" s="119"/>
      <c r="ACX1087" s="119"/>
      <c r="ACY1087" s="119"/>
      <c r="ACZ1087" s="119"/>
      <c r="ADA1087" s="119"/>
      <c r="ADB1087" s="119"/>
      <c r="ADC1087" s="119"/>
      <c r="ADD1087" s="119"/>
      <c r="ADE1087" s="119"/>
      <c r="ADF1087" s="119"/>
      <c r="ADG1087" s="119"/>
      <c r="ADH1087" s="119"/>
      <c r="ADI1087" s="119"/>
      <c r="ADJ1087" s="119"/>
      <c r="ADK1087" s="119"/>
      <c r="ADL1087" s="119"/>
      <c r="ADM1087" s="119"/>
      <c r="ADN1087" s="119"/>
      <c r="ADO1087" s="119"/>
      <c r="ADP1087" s="119"/>
      <c r="ADQ1087" s="119"/>
      <c r="ADR1087" s="119"/>
      <c r="ADS1087" s="119"/>
      <c r="ADT1087" s="119"/>
      <c r="ADU1087" s="119"/>
      <c r="ADV1087" s="119"/>
      <c r="ADW1087" s="119"/>
      <c r="ADX1087" s="119"/>
      <c r="ADY1087" s="119"/>
      <c r="ADZ1087" s="119"/>
      <c r="AEA1087" s="119"/>
      <c r="AEB1087" s="119"/>
      <c r="AEC1087" s="119"/>
      <c r="AED1087" s="119"/>
      <c r="AEE1087" s="119"/>
      <c r="AEF1087" s="119"/>
      <c r="AEG1087" s="119"/>
      <c r="AEH1087" s="119"/>
      <c r="AEI1087" s="119"/>
      <c r="AEJ1087" s="119"/>
      <c r="AEK1087" s="119"/>
      <c r="AEL1087" s="119"/>
      <c r="AEM1087" s="119"/>
      <c r="AEN1087" s="119"/>
      <c r="AEO1087" s="119"/>
      <c r="AEP1087" s="119"/>
      <c r="AEQ1087" s="119"/>
      <c r="AER1087" s="119"/>
      <c r="AES1087" s="119"/>
      <c r="AET1087" s="119"/>
      <c r="AEU1087" s="119"/>
      <c r="AEV1087" s="119"/>
      <c r="AEW1087" s="119"/>
      <c r="AEX1087" s="119"/>
      <c r="AEY1087" s="119"/>
      <c r="AEZ1087" s="119"/>
      <c r="AFA1087" s="119"/>
      <c r="AFB1087" s="119"/>
      <c r="AFC1087" s="119"/>
      <c r="AFD1087" s="119"/>
      <c r="AFE1087" s="119"/>
      <c r="AFF1087" s="119"/>
      <c r="AFG1087" s="119"/>
      <c r="AFH1087" s="119"/>
      <c r="AFI1087" s="119"/>
      <c r="AFJ1087" s="119"/>
      <c r="AFK1087" s="119"/>
      <c r="AFL1087" s="119"/>
      <c r="AFM1087" s="119"/>
      <c r="AFN1087" s="119"/>
      <c r="AFO1087" s="119"/>
      <c r="AFP1087" s="119"/>
      <c r="AFQ1087" s="119"/>
      <c r="AFR1087" s="119"/>
      <c r="AFS1087" s="119"/>
      <c r="AFT1087" s="119"/>
      <c r="AFU1087" s="119"/>
      <c r="AFV1087" s="119"/>
      <c r="AFW1087" s="119"/>
      <c r="AFX1087" s="119"/>
      <c r="AFY1087" s="119"/>
      <c r="AFZ1087" s="119"/>
      <c r="AGA1087" s="119"/>
      <c r="AGB1087" s="119"/>
      <c r="AGC1087" s="119"/>
      <c r="AGD1087" s="119"/>
      <c r="AGE1087" s="119"/>
      <c r="AGF1087" s="119"/>
      <c r="AGG1087" s="119"/>
      <c r="AGH1087" s="119"/>
      <c r="AGI1087" s="119"/>
      <c r="AGJ1087" s="119"/>
      <c r="AGK1087" s="119"/>
      <c r="AGL1087" s="119"/>
      <c r="AGM1087" s="119"/>
      <c r="AGN1087" s="119"/>
      <c r="AGO1087" s="119"/>
      <c r="AGP1087" s="119"/>
      <c r="AGQ1087" s="119"/>
      <c r="AGR1087" s="119"/>
      <c r="AGS1087" s="119"/>
      <c r="AGT1087" s="119"/>
      <c r="AGU1087" s="119"/>
      <c r="AGV1087" s="119"/>
      <c r="AGW1087" s="119"/>
      <c r="AGX1087" s="119"/>
      <c r="AGY1087" s="119"/>
      <c r="AGZ1087" s="119"/>
      <c r="AHA1087" s="119"/>
      <c r="AHB1087" s="119"/>
      <c r="AHC1087" s="119"/>
      <c r="AHD1087" s="119"/>
      <c r="AHE1087" s="119"/>
      <c r="AHF1087" s="119"/>
      <c r="AHG1087" s="119"/>
      <c r="AHH1087" s="119"/>
      <c r="AHI1087" s="119"/>
      <c r="AHJ1087" s="119"/>
      <c r="AHK1087" s="119"/>
      <c r="AHL1087" s="119"/>
      <c r="AHM1087" s="119"/>
      <c r="AHN1087" s="119"/>
      <c r="AHO1087" s="119"/>
      <c r="AHP1087" s="119"/>
      <c r="AHQ1087" s="119"/>
      <c r="AHR1087" s="119"/>
      <c r="AHS1087" s="119"/>
      <c r="AHT1087" s="119"/>
      <c r="AHU1087" s="119"/>
      <c r="AHV1087" s="119"/>
      <c r="AHW1087" s="119"/>
      <c r="AHX1087" s="119"/>
      <c r="AHY1087" s="119"/>
      <c r="AHZ1087" s="119"/>
      <c r="AIA1087" s="119"/>
      <c r="AIB1087" s="119"/>
      <c r="AIC1087" s="119"/>
      <c r="AID1087" s="119"/>
      <c r="AIE1087" s="119"/>
      <c r="AIF1087" s="119"/>
      <c r="AIG1087" s="119"/>
      <c r="AIH1087" s="119"/>
      <c r="AII1087" s="119"/>
      <c r="AIJ1087" s="119"/>
      <c r="AIK1087" s="119"/>
      <c r="AIL1087" s="119"/>
      <c r="AIM1087" s="119"/>
      <c r="AIN1087" s="119"/>
      <c r="AIO1087" s="119"/>
      <c r="AIP1087" s="119"/>
      <c r="AIQ1087" s="119"/>
      <c r="AIR1087" s="119"/>
      <c r="AIS1087" s="119"/>
      <c r="AIT1087" s="119"/>
      <c r="AIU1087" s="119"/>
      <c r="AIV1087" s="119"/>
      <c r="AIW1087" s="119"/>
      <c r="AIX1087" s="119"/>
      <c r="AIY1087" s="119"/>
      <c r="AIZ1087" s="119"/>
      <c r="AJA1087" s="119"/>
      <c r="AJB1087" s="119"/>
      <c r="AJC1087" s="119"/>
      <c r="AJD1087" s="119"/>
      <c r="AJE1087" s="119"/>
      <c r="AJF1087" s="119"/>
      <c r="AJG1087" s="119"/>
      <c r="AJH1087" s="119"/>
      <c r="AJI1087" s="119"/>
      <c r="AJJ1087" s="119"/>
      <c r="AJK1087" s="119"/>
      <c r="AJL1087" s="119"/>
      <c r="AJM1087" s="119"/>
      <c r="AJN1087" s="119"/>
      <c r="AJO1087" s="119"/>
      <c r="AJP1087" s="119"/>
      <c r="AJQ1087" s="119"/>
      <c r="AJR1087" s="119"/>
      <c r="AJS1087" s="119"/>
      <c r="AJT1087" s="119"/>
      <c r="AJU1087" s="119"/>
      <c r="AJV1087" s="119"/>
      <c r="AJW1087" s="119"/>
      <c r="AJX1087" s="119"/>
      <c r="AJY1087" s="119"/>
      <c r="AJZ1087" s="119"/>
      <c r="AKA1087" s="119"/>
      <c r="AKB1087" s="119"/>
      <c r="AKC1087" s="119"/>
      <c r="AKD1087" s="119"/>
      <c r="AKE1087" s="119"/>
      <c r="AKF1087" s="119"/>
      <c r="AKG1087" s="119"/>
      <c r="AKH1087" s="119"/>
      <c r="AKI1087" s="119"/>
      <c r="AKJ1087" s="119"/>
      <c r="AKK1087" s="119"/>
      <c r="AKL1087" s="119"/>
      <c r="AKM1087" s="119"/>
      <c r="AKN1087" s="119"/>
      <c r="AKO1087" s="119"/>
      <c r="AKP1087" s="119"/>
      <c r="AKQ1087" s="119"/>
      <c r="AKR1087" s="119"/>
      <c r="AKS1087" s="119"/>
      <c r="AKT1087" s="119"/>
      <c r="AKU1087" s="119"/>
      <c r="AKV1087" s="119"/>
      <c r="AKW1087" s="119"/>
      <c r="AKX1087" s="119"/>
      <c r="AKY1087" s="119"/>
      <c r="AKZ1087" s="119"/>
      <c r="ALA1087" s="119"/>
      <c r="ALB1087" s="119"/>
      <c r="ALC1087" s="119"/>
      <c r="ALD1087" s="119"/>
      <c r="ALE1087" s="119"/>
      <c r="ALF1087" s="119"/>
      <c r="ALG1087" s="119"/>
      <c r="ALH1087" s="119"/>
      <c r="ALI1087" s="119"/>
      <c r="ALJ1087" s="119"/>
      <c r="ALK1087" s="119"/>
      <c r="ALL1087" s="119"/>
      <c r="ALM1087" s="119"/>
      <c r="ALN1087" s="119"/>
      <c r="ALO1087" s="119"/>
      <c r="ALP1087" s="119"/>
      <c r="ALQ1087" s="119"/>
      <c r="ALR1087" s="119"/>
      <c r="ALS1087" s="119"/>
      <c r="ALT1087" s="119"/>
      <c r="ALU1087" s="119"/>
      <c r="ALV1087" s="119"/>
      <c r="ALW1087" s="119"/>
      <c r="ALX1087" s="119"/>
      <c r="ALY1087" s="119"/>
      <c r="ALZ1087" s="119"/>
      <c r="AMA1087" s="119"/>
      <c r="AMB1087" s="119"/>
      <c r="AMC1087" s="119"/>
      <c r="AMD1087" s="119"/>
      <c r="AME1087" s="119"/>
      <c r="AMF1087" s="119"/>
      <c r="AMG1087" s="119"/>
    </row>
    <row r="1088" customFormat="false" ht="15" hidden="false" customHeight="false" outlineLevel="0" collapsed="false">
      <c r="A1088" s="120"/>
      <c r="B1088" s="120"/>
      <c r="C1088" s="48" t="n">
        <f aca="false">IF(F1088=F1087,C1087,IF(F1088=(F1087+10),C1087,(C1087+10)))</f>
        <v>1940</v>
      </c>
      <c r="E1088" s="50" t="n">
        <f aca="false">IF(C1087=C1088,IF(AND(I1088&lt;&gt;"M",I1088&lt;&gt;"m-up"),E1087+10,E1087),10)</f>
        <v>60</v>
      </c>
      <c r="F1088" s="39" t="n">
        <f aca="false">O1088+(N1088*60)+(M1088*3600)</f>
        <v>53947</v>
      </c>
      <c r="G1088" s="39" t="str">
        <f aca="false">CONCATENATE(J1088,K1088,L1088)</f>
        <v>2017121</v>
      </c>
      <c r="H1088" s="39" t="n">
        <v>2</v>
      </c>
      <c r="I1088" s="39" t="s">
        <v>0</v>
      </c>
      <c r="J1088" s="39" t="n">
        <v>2017</v>
      </c>
      <c r="K1088" s="39" t="n">
        <v>12</v>
      </c>
      <c r="L1088" s="39" t="n">
        <v>1</v>
      </c>
      <c r="M1088" s="39" t="n">
        <v>14</v>
      </c>
      <c r="N1088" s="39" t="n">
        <v>59</v>
      </c>
      <c r="O1088" s="39" t="n">
        <v>7</v>
      </c>
      <c r="P1088" s="39" t="n">
        <v>806</v>
      </c>
      <c r="Q1088" s="39" t="n">
        <v>2</v>
      </c>
      <c r="R1088" s="39" t="s">
        <v>1</v>
      </c>
      <c r="S1088" s="39" t="s">
        <v>2</v>
      </c>
      <c r="WH1088" s="121"/>
      <c r="WI1088" s="121"/>
      <c r="WJ1088" s="121"/>
      <c r="WK1088" s="121"/>
      <c r="WL1088" s="121"/>
      <c r="WM1088" s="121"/>
      <c r="WN1088" s="121"/>
      <c r="WO1088" s="121"/>
      <c r="WP1088" s="121"/>
      <c r="WQ1088" s="121"/>
      <c r="WR1088" s="121"/>
      <c r="WS1088" s="121"/>
      <c r="WT1088" s="121"/>
      <c r="WU1088" s="121"/>
      <c r="WV1088" s="121"/>
      <c r="WW1088" s="121"/>
      <c r="WX1088" s="121"/>
      <c r="WY1088" s="121"/>
      <c r="WZ1088" s="121"/>
      <c r="XA1088" s="121"/>
      <c r="XB1088" s="121"/>
      <c r="XC1088" s="121"/>
      <c r="XD1088" s="121"/>
      <c r="XE1088" s="121"/>
      <c r="XF1088" s="121"/>
      <c r="XG1088" s="121"/>
      <c r="XH1088" s="121"/>
      <c r="XI1088" s="121"/>
      <c r="XJ1088" s="121"/>
      <c r="XK1088" s="121"/>
      <c r="XL1088" s="121"/>
      <c r="XM1088" s="121"/>
      <c r="XN1088" s="121"/>
      <c r="XO1088" s="121"/>
      <c r="XP1088" s="121"/>
      <c r="XQ1088" s="121"/>
      <c r="XR1088" s="121"/>
      <c r="XS1088" s="121"/>
      <c r="XT1088" s="121"/>
      <c r="XU1088" s="121"/>
      <c r="XV1088" s="121"/>
      <c r="XW1088" s="121"/>
      <c r="XX1088" s="121"/>
      <c r="XY1088" s="121"/>
      <c r="XZ1088" s="121"/>
      <c r="YA1088" s="121"/>
      <c r="YB1088" s="121"/>
      <c r="YC1088" s="121"/>
      <c r="YD1088" s="121"/>
      <c r="YE1088" s="121"/>
      <c r="YF1088" s="121"/>
      <c r="YG1088" s="121"/>
      <c r="YH1088" s="121"/>
      <c r="YI1088" s="121"/>
      <c r="YJ1088" s="121"/>
      <c r="YK1088" s="121"/>
      <c r="YL1088" s="121"/>
      <c r="YM1088" s="121"/>
      <c r="YN1088" s="121"/>
      <c r="YO1088" s="121"/>
      <c r="YP1088" s="121"/>
      <c r="YQ1088" s="121"/>
      <c r="YR1088" s="121"/>
      <c r="YS1088" s="121"/>
      <c r="YT1088" s="121"/>
      <c r="YU1088" s="121"/>
      <c r="YV1088" s="121"/>
      <c r="YW1088" s="121"/>
      <c r="YX1088" s="121"/>
      <c r="YY1088" s="121"/>
      <c r="YZ1088" s="121"/>
      <c r="ZA1088" s="121"/>
      <c r="ZB1088" s="121"/>
      <c r="ZC1088" s="121"/>
      <c r="ZD1088" s="121"/>
      <c r="ZE1088" s="121"/>
      <c r="ZF1088" s="121"/>
      <c r="ZG1088" s="121"/>
      <c r="ZH1088" s="121"/>
      <c r="ZI1088" s="121"/>
      <c r="ZJ1088" s="121"/>
      <c r="ZK1088" s="121"/>
      <c r="ZL1088" s="121"/>
      <c r="ZM1088" s="121"/>
      <c r="ZN1088" s="121"/>
      <c r="ZO1088" s="121"/>
      <c r="ZP1088" s="121"/>
      <c r="ZQ1088" s="121"/>
      <c r="ZR1088" s="121"/>
      <c r="ZS1088" s="121"/>
      <c r="ZT1088" s="121"/>
      <c r="ZU1088" s="121"/>
      <c r="ZV1088" s="121"/>
      <c r="ZW1088" s="121"/>
      <c r="ZX1088" s="121"/>
      <c r="ZY1088" s="121"/>
      <c r="ZZ1088" s="121"/>
      <c r="AAA1088" s="121"/>
      <c r="AAB1088" s="121"/>
      <c r="AAC1088" s="121"/>
      <c r="AAD1088" s="121"/>
      <c r="AAE1088" s="121"/>
      <c r="AAF1088" s="121"/>
      <c r="AAG1088" s="121"/>
      <c r="AAH1088" s="121"/>
      <c r="AAI1088" s="121"/>
      <c r="AAJ1088" s="121"/>
      <c r="AAK1088" s="121"/>
      <c r="AAL1088" s="121"/>
      <c r="AAM1088" s="121"/>
      <c r="AAN1088" s="121"/>
      <c r="AAO1088" s="121"/>
      <c r="AAP1088" s="121"/>
      <c r="AAQ1088" s="121"/>
      <c r="AAR1088" s="121"/>
      <c r="AAS1088" s="121"/>
      <c r="AAT1088" s="121"/>
      <c r="AAU1088" s="121"/>
      <c r="AAV1088" s="121"/>
      <c r="AAW1088" s="121"/>
      <c r="AAX1088" s="121"/>
      <c r="AAY1088" s="121"/>
      <c r="AAZ1088" s="121"/>
      <c r="ABA1088" s="121"/>
      <c r="ABB1088" s="121"/>
      <c r="ABC1088" s="121"/>
      <c r="ABD1088" s="121"/>
      <c r="ABE1088" s="121"/>
      <c r="ABF1088" s="121"/>
      <c r="ABG1088" s="121"/>
      <c r="ABH1088" s="121"/>
      <c r="ABI1088" s="121"/>
      <c r="ABJ1088" s="121"/>
      <c r="ABK1088" s="121"/>
      <c r="ABL1088" s="121"/>
      <c r="ABM1088" s="121"/>
      <c r="ABN1088" s="121"/>
      <c r="ABO1088" s="121"/>
      <c r="ABP1088" s="121"/>
      <c r="ABQ1088" s="121"/>
      <c r="ABR1088" s="121"/>
      <c r="ABS1088" s="121"/>
      <c r="ABT1088" s="121"/>
      <c r="ABU1088" s="121"/>
      <c r="ABV1088" s="121"/>
      <c r="ABW1088" s="121"/>
      <c r="ABX1088" s="121"/>
      <c r="ABY1088" s="121"/>
      <c r="ABZ1088" s="121"/>
      <c r="ACA1088" s="121"/>
      <c r="ACB1088" s="121"/>
      <c r="ACC1088" s="121"/>
      <c r="ACD1088" s="121"/>
      <c r="ACE1088" s="121"/>
      <c r="ACF1088" s="121"/>
      <c r="ACG1088" s="121"/>
      <c r="ACH1088" s="121"/>
      <c r="ACI1088" s="121"/>
      <c r="ACJ1088" s="121"/>
      <c r="ACK1088" s="121"/>
      <c r="ACL1088" s="121"/>
      <c r="ACM1088" s="121"/>
      <c r="ACN1088" s="121"/>
      <c r="ACO1088" s="121"/>
      <c r="ACP1088" s="121"/>
      <c r="ACQ1088" s="121"/>
      <c r="ACR1088" s="121"/>
      <c r="ACS1088" s="121"/>
      <c r="ACT1088" s="121"/>
      <c r="ACU1088" s="121"/>
      <c r="ACV1088" s="121"/>
      <c r="ACW1088" s="121"/>
      <c r="ACX1088" s="121"/>
      <c r="ACY1088" s="121"/>
      <c r="ACZ1088" s="121"/>
      <c r="ADA1088" s="121"/>
      <c r="ADB1088" s="121"/>
      <c r="ADC1088" s="121"/>
      <c r="ADD1088" s="121"/>
      <c r="ADE1088" s="121"/>
      <c r="ADF1088" s="121"/>
      <c r="ADG1088" s="121"/>
      <c r="ADH1088" s="121"/>
      <c r="ADI1088" s="121"/>
      <c r="ADJ1088" s="121"/>
      <c r="ADK1088" s="121"/>
      <c r="ADL1088" s="121"/>
      <c r="ADM1088" s="121"/>
      <c r="ADN1088" s="121"/>
      <c r="ADO1088" s="121"/>
      <c r="ADP1088" s="121"/>
      <c r="ADQ1088" s="121"/>
      <c r="ADR1088" s="121"/>
      <c r="ADS1088" s="121"/>
      <c r="ADT1088" s="121"/>
      <c r="ADU1088" s="121"/>
      <c r="ADV1088" s="121"/>
      <c r="ADW1088" s="121"/>
      <c r="ADX1088" s="121"/>
      <c r="ADY1088" s="121"/>
      <c r="ADZ1088" s="121"/>
      <c r="AEA1088" s="121"/>
      <c r="AEB1088" s="121"/>
      <c r="AEC1088" s="121"/>
      <c r="AED1088" s="121"/>
      <c r="AEE1088" s="121"/>
      <c r="AEF1088" s="121"/>
      <c r="AEG1088" s="121"/>
      <c r="AEH1088" s="121"/>
      <c r="AEI1088" s="121"/>
      <c r="AEJ1088" s="121"/>
      <c r="AEK1088" s="121"/>
      <c r="AEL1088" s="121"/>
      <c r="AEM1088" s="121"/>
      <c r="AEN1088" s="121"/>
      <c r="AEO1088" s="121"/>
      <c r="AEP1088" s="121"/>
      <c r="AEQ1088" s="121"/>
      <c r="AER1088" s="121"/>
      <c r="AES1088" s="121"/>
      <c r="AET1088" s="121"/>
      <c r="AEU1088" s="121"/>
      <c r="AEV1088" s="121"/>
      <c r="AEW1088" s="121"/>
      <c r="AEX1088" s="121"/>
      <c r="AEY1088" s="121"/>
      <c r="AEZ1088" s="121"/>
      <c r="AFA1088" s="121"/>
      <c r="AFB1088" s="121"/>
      <c r="AFC1088" s="121"/>
      <c r="AFD1088" s="121"/>
      <c r="AFE1088" s="121"/>
      <c r="AFF1088" s="121"/>
      <c r="AFG1088" s="121"/>
      <c r="AFH1088" s="121"/>
      <c r="AFI1088" s="121"/>
      <c r="AFJ1088" s="121"/>
      <c r="AFK1088" s="121"/>
      <c r="AFL1088" s="121"/>
      <c r="AFM1088" s="121"/>
      <c r="AFN1088" s="121"/>
      <c r="AFO1088" s="121"/>
      <c r="AFP1088" s="121"/>
      <c r="AFQ1088" s="121"/>
      <c r="AFR1088" s="121"/>
      <c r="AFS1088" s="121"/>
      <c r="AFT1088" s="121"/>
      <c r="AFU1088" s="121"/>
      <c r="AFV1088" s="121"/>
      <c r="AFW1088" s="121"/>
      <c r="AFX1088" s="121"/>
      <c r="AFY1088" s="121"/>
      <c r="AFZ1088" s="121"/>
      <c r="AGA1088" s="121"/>
      <c r="AGB1088" s="121"/>
      <c r="AGC1088" s="121"/>
      <c r="AGD1088" s="121"/>
      <c r="AGE1088" s="121"/>
      <c r="AGF1088" s="121"/>
      <c r="AGG1088" s="121"/>
      <c r="AGH1088" s="121"/>
      <c r="AGI1088" s="121"/>
      <c r="AGJ1088" s="121"/>
      <c r="AGK1088" s="121"/>
      <c r="AGL1088" s="121"/>
      <c r="AGM1088" s="121"/>
      <c r="AGN1088" s="121"/>
      <c r="AGO1088" s="121"/>
      <c r="AGP1088" s="121"/>
      <c r="AGQ1088" s="121"/>
      <c r="AGR1088" s="121"/>
      <c r="AGS1088" s="121"/>
      <c r="AGT1088" s="121"/>
      <c r="AGU1088" s="121"/>
      <c r="AGV1088" s="121"/>
      <c r="AGW1088" s="121"/>
      <c r="AGX1088" s="121"/>
      <c r="AGY1088" s="121"/>
      <c r="AGZ1088" s="121"/>
      <c r="AHA1088" s="121"/>
      <c r="AHB1088" s="121"/>
      <c r="AHC1088" s="121"/>
      <c r="AHD1088" s="121"/>
      <c r="AHE1088" s="121"/>
      <c r="AHF1088" s="121"/>
      <c r="AHG1088" s="121"/>
      <c r="AHH1088" s="121"/>
      <c r="AHI1088" s="121"/>
      <c r="AHJ1088" s="121"/>
      <c r="AHK1088" s="121"/>
      <c r="AHL1088" s="121"/>
      <c r="AHM1088" s="121"/>
      <c r="AHN1088" s="121"/>
      <c r="AHO1088" s="121"/>
      <c r="AHP1088" s="121"/>
      <c r="AHQ1088" s="121"/>
      <c r="AHR1088" s="121"/>
      <c r="AHS1088" s="121"/>
      <c r="AHT1088" s="121"/>
      <c r="AHU1088" s="121"/>
      <c r="AHV1088" s="121"/>
      <c r="AHW1088" s="121"/>
      <c r="AHX1088" s="121"/>
      <c r="AHY1088" s="121"/>
      <c r="AHZ1088" s="121"/>
      <c r="AIA1088" s="121"/>
      <c r="AIB1088" s="121"/>
      <c r="AIC1088" s="121"/>
      <c r="AID1088" s="121"/>
      <c r="AIE1088" s="121"/>
      <c r="AIF1088" s="121"/>
      <c r="AIG1088" s="121"/>
      <c r="AIH1088" s="121"/>
      <c r="AII1088" s="121"/>
      <c r="AIJ1088" s="121"/>
      <c r="AIK1088" s="121"/>
      <c r="AIL1088" s="121"/>
      <c r="AIM1088" s="121"/>
      <c r="AIN1088" s="121"/>
      <c r="AIO1088" s="121"/>
      <c r="AIP1088" s="121"/>
      <c r="AIQ1088" s="121"/>
      <c r="AIR1088" s="121"/>
      <c r="AIS1088" s="121"/>
      <c r="AIT1088" s="121"/>
      <c r="AIU1088" s="121"/>
      <c r="AIV1088" s="121"/>
      <c r="AIW1088" s="121"/>
      <c r="AIX1088" s="121"/>
      <c r="AIY1088" s="121"/>
      <c r="AIZ1088" s="121"/>
      <c r="AJA1088" s="121"/>
      <c r="AJB1088" s="121"/>
      <c r="AJC1088" s="121"/>
      <c r="AJD1088" s="121"/>
      <c r="AJE1088" s="121"/>
      <c r="AJF1088" s="121"/>
      <c r="AJG1088" s="121"/>
      <c r="AJH1088" s="121"/>
      <c r="AJI1088" s="121"/>
      <c r="AJJ1088" s="121"/>
      <c r="AJK1088" s="121"/>
      <c r="AJL1088" s="121"/>
      <c r="AJM1088" s="121"/>
      <c r="AJN1088" s="121"/>
      <c r="AJO1088" s="121"/>
      <c r="AJP1088" s="121"/>
      <c r="AJQ1088" s="121"/>
      <c r="AJR1088" s="121"/>
      <c r="AJS1088" s="121"/>
      <c r="AJT1088" s="121"/>
      <c r="AJU1088" s="121"/>
      <c r="AJV1088" s="121"/>
      <c r="AJW1088" s="121"/>
      <c r="AJX1088" s="121"/>
      <c r="AJY1088" s="121"/>
      <c r="AJZ1088" s="121"/>
      <c r="AKA1088" s="121"/>
      <c r="AKB1088" s="121"/>
      <c r="AKC1088" s="121"/>
      <c r="AKD1088" s="121"/>
      <c r="AKE1088" s="121"/>
      <c r="AKF1088" s="121"/>
      <c r="AKG1088" s="121"/>
      <c r="AKH1088" s="121"/>
      <c r="AKI1088" s="121"/>
      <c r="AKJ1088" s="121"/>
      <c r="AKK1088" s="121"/>
      <c r="AKL1088" s="121"/>
      <c r="AKM1088" s="121"/>
      <c r="AKN1088" s="121"/>
      <c r="AKO1088" s="121"/>
      <c r="AKP1088" s="121"/>
      <c r="AKQ1088" s="121"/>
      <c r="AKR1088" s="121"/>
      <c r="AKS1088" s="121"/>
      <c r="AKT1088" s="121"/>
      <c r="AKU1088" s="121"/>
      <c r="AKV1088" s="121"/>
      <c r="AKW1088" s="121"/>
      <c r="AKX1088" s="121"/>
      <c r="AKY1088" s="121"/>
      <c r="AKZ1088" s="121"/>
      <c r="ALA1088" s="121"/>
      <c r="ALB1088" s="121"/>
      <c r="ALC1088" s="121"/>
      <c r="ALD1088" s="121"/>
      <c r="ALE1088" s="121"/>
      <c r="ALF1088" s="121"/>
      <c r="ALG1088" s="121"/>
      <c r="ALH1088" s="121"/>
      <c r="ALI1088" s="121"/>
      <c r="ALJ1088" s="121"/>
      <c r="ALK1088" s="121"/>
      <c r="ALL1088" s="121"/>
      <c r="ALM1088" s="121"/>
      <c r="ALN1088" s="121"/>
      <c r="ALO1088" s="121"/>
      <c r="ALP1088" s="121"/>
      <c r="ALQ1088" s="121"/>
      <c r="ALR1088" s="121"/>
      <c r="ALS1088" s="121"/>
      <c r="ALT1088" s="121"/>
      <c r="ALU1088" s="121"/>
      <c r="ALV1088" s="121"/>
      <c r="ALW1088" s="121"/>
      <c r="ALX1088" s="121"/>
      <c r="ALY1088" s="121"/>
      <c r="ALZ1088" s="121"/>
      <c r="AMA1088" s="121"/>
      <c r="AMB1088" s="121"/>
      <c r="AMC1088" s="121"/>
      <c r="AMD1088" s="121"/>
      <c r="AME1088" s="121"/>
      <c r="AMF1088" s="121"/>
      <c r="AMG1088" s="121"/>
    </row>
    <row r="1089" customFormat="false" ht="15" hidden="false" customHeight="false" outlineLevel="0" collapsed="false">
      <c r="A1089" s="118"/>
      <c r="B1089" s="118"/>
      <c r="C1089" s="48" t="n">
        <f aca="false">IF(F1089=F1088,C1088,IF(F1089=(F1088+10),C1088,(C1088+10)))</f>
        <v>1940</v>
      </c>
      <c r="E1089" s="50" t="n">
        <f aca="false">IF(C1088=C1089,IF(AND(I1089&lt;&gt;"M",I1089&lt;&gt;"m-up"),E1088+10,E1088),10)</f>
        <v>70</v>
      </c>
      <c r="F1089" s="39" t="n">
        <f aca="false">O1089+(N1089*60)+(M1089*3600)</f>
        <v>53947</v>
      </c>
      <c r="G1089" s="39" t="str">
        <f aca="false">CONCATENATE(J1089,K1089,L1089)</f>
        <v>2017121</v>
      </c>
      <c r="H1089" s="39" t="n">
        <v>3</v>
      </c>
      <c r="I1089" s="39" t="s">
        <v>0</v>
      </c>
      <c r="J1089" s="39" t="n">
        <v>2017</v>
      </c>
      <c r="K1089" s="39" t="n">
        <v>12</v>
      </c>
      <c r="L1089" s="39" t="n">
        <v>1</v>
      </c>
      <c r="M1089" s="39" t="n">
        <v>14</v>
      </c>
      <c r="N1089" s="39" t="n">
        <v>59</v>
      </c>
      <c r="O1089" s="39" t="n">
        <v>7</v>
      </c>
      <c r="P1089" s="39" t="n">
        <v>837</v>
      </c>
      <c r="Q1089" s="39" t="n">
        <v>2</v>
      </c>
      <c r="R1089" s="39" t="s">
        <v>1</v>
      </c>
      <c r="S1089" s="39" t="s">
        <v>2</v>
      </c>
      <c r="WH1089" s="119"/>
      <c r="WI1089" s="119"/>
      <c r="WJ1089" s="119"/>
      <c r="WK1089" s="119"/>
      <c r="WL1089" s="119"/>
      <c r="WM1089" s="119"/>
      <c r="WN1089" s="119"/>
      <c r="WO1089" s="119"/>
      <c r="WP1089" s="119"/>
      <c r="WQ1089" s="119"/>
      <c r="WR1089" s="119"/>
      <c r="WS1089" s="119"/>
      <c r="WT1089" s="119"/>
      <c r="WU1089" s="119"/>
      <c r="WV1089" s="119"/>
      <c r="WW1089" s="119"/>
      <c r="WX1089" s="119"/>
      <c r="WY1089" s="119"/>
      <c r="WZ1089" s="119"/>
      <c r="XA1089" s="119"/>
      <c r="XB1089" s="119"/>
      <c r="XC1089" s="119"/>
      <c r="XD1089" s="119"/>
      <c r="XE1089" s="119"/>
      <c r="XF1089" s="119"/>
      <c r="XG1089" s="119"/>
      <c r="XH1089" s="119"/>
      <c r="XI1089" s="119"/>
      <c r="XJ1089" s="119"/>
      <c r="XK1089" s="119"/>
      <c r="XL1089" s="119"/>
      <c r="XM1089" s="119"/>
      <c r="XN1089" s="119"/>
      <c r="XO1089" s="119"/>
      <c r="XP1089" s="119"/>
      <c r="XQ1089" s="119"/>
      <c r="XR1089" s="119"/>
      <c r="XS1089" s="119"/>
      <c r="XT1089" s="119"/>
      <c r="XU1089" s="119"/>
      <c r="XV1089" s="119"/>
      <c r="XW1089" s="119"/>
      <c r="XX1089" s="119"/>
      <c r="XY1089" s="119"/>
      <c r="XZ1089" s="119"/>
      <c r="YA1089" s="119"/>
      <c r="YB1089" s="119"/>
      <c r="YC1089" s="119"/>
      <c r="YD1089" s="119"/>
      <c r="YE1089" s="119"/>
      <c r="YF1089" s="119"/>
      <c r="YG1089" s="119"/>
      <c r="YH1089" s="119"/>
      <c r="YI1089" s="119"/>
      <c r="YJ1089" s="119"/>
      <c r="YK1089" s="119"/>
      <c r="YL1089" s="119"/>
      <c r="YM1089" s="119"/>
      <c r="YN1089" s="119"/>
      <c r="YO1089" s="119"/>
      <c r="YP1089" s="119"/>
      <c r="YQ1089" s="119"/>
      <c r="YR1089" s="119"/>
      <c r="YS1089" s="119"/>
      <c r="YT1089" s="119"/>
      <c r="YU1089" s="119"/>
      <c r="YV1089" s="119"/>
      <c r="YW1089" s="119"/>
      <c r="YX1089" s="119"/>
      <c r="YY1089" s="119"/>
      <c r="YZ1089" s="119"/>
      <c r="ZA1089" s="119"/>
      <c r="ZB1089" s="119"/>
      <c r="ZC1089" s="119"/>
      <c r="ZD1089" s="119"/>
      <c r="ZE1089" s="119"/>
      <c r="ZF1089" s="119"/>
      <c r="ZG1089" s="119"/>
      <c r="ZH1089" s="119"/>
      <c r="ZI1089" s="119"/>
      <c r="ZJ1089" s="119"/>
      <c r="ZK1089" s="119"/>
      <c r="ZL1089" s="119"/>
      <c r="ZM1089" s="119"/>
      <c r="ZN1089" s="119"/>
      <c r="ZO1089" s="119"/>
      <c r="ZP1089" s="119"/>
      <c r="ZQ1089" s="119"/>
      <c r="ZR1089" s="119"/>
      <c r="ZS1089" s="119"/>
      <c r="ZT1089" s="119"/>
      <c r="ZU1089" s="119"/>
      <c r="ZV1089" s="119"/>
      <c r="ZW1089" s="119"/>
      <c r="ZX1089" s="119"/>
      <c r="ZY1089" s="119"/>
      <c r="ZZ1089" s="119"/>
      <c r="AAA1089" s="119"/>
      <c r="AAB1089" s="119"/>
      <c r="AAC1089" s="119"/>
      <c r="AAD1089" s="119"/>
      <c r="AAE1089" s="119"/>
      <c r="AAF1089" s="119"/>
      <c r="AAG1089" s="119"/>
      <c r="AAH1089" s="119"/>
      <c r="AAI1089" s="119"/>
      <c r="AAJ1089" s="119"/>
      <c r="AAK1089" s="119"/>
      <c r="AAL1089" s="119"/>
      <c r="AAM1089" s="119"/>
      <c r="AAN1089" s="119"/>
      <c r="AAO1089" s="119"/>
      <c r="AAP1089" s="119"/>
      <c r="AAQ1089" s="119"/>
      <c r="AAR1089" s="119"/>
      <c r="AAS1089" s="119"/>
      <c r="AAT1089" s="119"/>
      <c r="AAU1089" s="119"/>
      <c r="AAV1089" s="119"/>
      <c r="AAW1089" s="119"/>
      <c r="AAX1089" s="119"/>
      <c r="AAY1089" s="119"/>
      <c r="AAZ1089" s="119"/>
      <c r="ABA1089" s="119"/>
      <c r="ABB1089" s="119"/>
      <c r="ABC1089" s="119"/>
      <c r="ABD1089" s="119"/>
      <c r="ABE1089" s="119"/>
      <c r="ABF1089" s="119"/>
      <c r="ABG1089" s="119"/>
      <c r="ABH1089" s="119"/>
      <c r="ABI1089" s="119"/>
      <c r="ABJ1089" s="119"/>
      <c r="ABK1089" s="119"/>
      <c r="ABL1089" s="119"/>
      <c r="ABM1089" s="119"/>
      <c r="ABN1089" s="119"/>
      <c r="ABO1089" s="119"/>
      <c r="ABP1089" s="119"/>
      <c r="ABQ1089" s="119"/>
      <c r="ABR1089" s="119"/>
      <c r="ABS1089" s="119"/>
      <c r="ABT1089" s="119"/>
      <c r="ABU1089" s="119"/>
      <c r="ABV1089" s="119"/>
      <c r="ABW1089" s="119"/>
      <c r="ABX1089" s="119"/>
      <c r="ABY1089" s="119"/>
      <c r="ABZ1089" s="119"/>
      <c r="ACA1089" s="119"/>
      <c r="ACB1089" s="119"/>
      <c r="ACC1089" s="119"/>
      <c r="ACD1089" s="119"/>
      <c r="ACE1089" s="119"/>
      <c r="ACF1089" s="119"/>
      <c r="ACG1089" s="119"/>
      <c r="ACH1089" s="119"/>
      <c r="ACI1089" s="119"/>
      <c r="ACJ1089" s="119"/>
      <c r="ACK1089" s="119"/>
      <c r="ACL1089" s="119"/>
      <c r="ACM1089" s="119"/>
      <c r="ACN1089" s="119"/>
      <c r="ACO1089" s="119"/>
      <c r="ACP1089" s="119"/>
      <c r="ACQ1089" s="119"/>
      <c r="ACR1089" s="119"/>
      <c r="ACS1089" s="119"/>
      <c r="ACT1089" s="119"/>
      <c r="ACU1089" s="119"/>
      <c r="ACV1089" s="119"/>
      <c r="ACW1089" s="119"/>
      <c r="ACX1089" s="119"/>
      <c r="ACY1089" s="119"/>
      <c r="ACZ1089" s="119"/>
      <c r="ADA1089" s="119"/>
      <c r="ADB1089" s="119"/>
      <c r="ADC1089" s="119"/>
      <c r="ADD1089" s="119"/>
      <c r="ADE1089" s="119"/>
      <c r="ADF1089" s="119"/>
      <c r="ADG1089" s="119"/>
      <c r="ADH1089" s="119"/>
      <c r="ADI1089" s="119"/>
      <c r="ADJ1089" s="119"/>
      <c r="ADK1089" s="119"/>
      <c r="ADL1089" s="119"/>
      <c r="ADM1089" s="119"/>
      <c r="ADN1089" s="119"/>
      <c r="ADO1089" s="119"/>
      <c r="ADP1089" s="119"/>
      <c r="ADQ1089" s="119"/>
      <c r="ADR1089" s="119"/>
      <c r="ADS1089" s="119"/>
      <c r="ADT1089" s="119"/>
      <c r="ADU1089" s="119"/>
      <c r="ADV1089" s="119"/>
      <c r="ADW1089" s="119"/>
      <c r="ADX1089" s="119"/>
      <c r="ADY1089" s="119"/>
      <c r="ADZ1089" s="119"/>
      <c r="AEA1089" s="119"/>
      <c r="AEB1089" s="119"/>
      <c r="AEC1089" s="119"/>
      <c r="AED1089" s="119"/>
      <c r="AEE1089" s="119"/>
      <c r="AEF1089" s="119"/>
      <c r="AEG1089" s="119"/>
      <c r="AEH1089" s="119"/>
      <c r="AEI1089" s="119"/>
      <c r="AEJ1089" s="119"/>
      <c r="AEK1089" s="119"/>
      <c r="AEL1089" s="119"/>
      <c r="AEM1089" s="119"/>
      <c r="AEN1089" s="119"/>
      <c r="AEO1089" s="119"/>
      <c r="AEP1089" s="119"/>
      <c r="AEQ1089" s="119"/>
      <c r="AER1089" s="119"/>
      <c r="AES1089" s="119"/>
      <c r="AET1089" s="119"/>
      <c r="AEU1089" s="119"/>
      <c r="AEV1089" s="119"/>
      <c r="AEW1089" s="119"/>
      <c r="AEX1089" s="119"/>
      <c r="AEY1089" s="119"/>
      <c r="AEZ1089" s="119"/>
      <c r="AFA1089" s="119"/>
      <c r="AFB1089" s="119"/>
      <c r="AFC1089" s="119"/>
      <c r="AFD1089" s="119"/>
      <c r="AFE1089" s="119"/>
      <c r="AFF1089" s="119"/>
      <c r="AFG1089" s="119"/>
      <c r="AFH1089" s="119"/>
      <c r="AFI1089" s="119"/>
      <c r="AFJ1089" s="119"/>
      <c r="AFK1089" s="119"/>
      <c r="AFL1089" s="119"/>
      <c r="AFM1089" s="119"/>
      <c r="AFN1089" s="119"/>
      <c r="AFO1089" s="119"/>
      <c r="AFP1089" s="119"/>
      <c r="AFQ1089" s="119"/>
      <c r="AFR1089" s="119"/>
      <c r="AFS1089" s="119"/>
      <c r="AFT1089" s="119"/>
      <c r="AFU1089" s="119"/>
      <c r="AFV1089" s="119"/>
      <c r="AFW1089" s="119"/>
      <c r="AFX1089" s="119"/>
      <c r="AFY1089" s="119"/>
      <c r="AFZ1089" s="119"/>
      <c r="AGA1089" s="119"/>
      <c r="AGB1089" s="119"/>
      <c r="AGC1089" s="119"/>
      <c r="AGD1089" s="119"/>
      <c r="AGE1089" s="119"/>
      <c r="AGF1089" s="119"/>
      <c r="AGG1089" s="119"/>
      <c r="AGH1089" s="119"/>
      <c r="AGI1089" s="119"/>
      <c r="AGJ1089" s="119"/>
      <c r="AGK1089" s="119"/>
      <c r="AGL1089" s="119"/>
      <c r="AGM1089" s="119"/>
      <c r="AGN1089" s="119"/>
      <c r="AGO1089" s="119"/>
      <c r="AGP1089" s="119"/>
      <c r="AGQ1089" s="119"/>
      <c r="AGR1089" s="119"/>
      <c r="AGS1089" s="119"/>
      <c r="AGT1089" s="119"/>
      <c r="AGU1089" s="119"/>
      <c r="AGV1089" s="119"/>
      <c r="AGW1089" s="119"/>
      <c r="AGX1089" s="119"/>
      <c r="AGY1089" s="119"/>
      <c r="AGZ1089" s="119"/>
      <c r="AHA1089" s="119"/>
      <c r="AHB1089" s="119"/>
      <c r="AHC1089" s="119"/>
      <c r="AHD1089" s="119"/>
      <c r="AHE1089" s="119"/>
      <c r="AHF1089" s="119"/>
      <c r="AHG1089" s="119"/>
      <c r="AHH1089" s="119"/>
      <c r="AHI1089" s="119"/>
      <c r="AHJ1089" s="119"/>
      <c r="AHK1089" s="119"/>
      <c r="AHL1089" s="119"/>
      <c r="AHM1089" s="119"/>
      <c r="AHN1089" s="119"/>
      <c r="AHO1089" s="119"/>
      <c r="AHP1089" s="119"/>
      <c r="AHQ1089" s="119"/>
      <c r="AHR1089" s="119"/>
      <c r="AHS1089" s="119"/>
      <c r="AHT1089" s="119"/>
      <c r="AHU1089" s="119"/>
      <c r="AHV1089" s="119"/>
      <c r="AHW1089" s="119"/>
      <c r="AHX1089" s="119"/>
      <c r="AHY1089" s="119"/>
      <c r="AHZ1089" s="119"/>
      <c r="AIA1089" s="119"/>
      <c r="AIB1089" s="119"/>
      <c r="AIC1089" s="119"/>
      <c r="AID1089" s="119"/>
      <c r="AIE1089" s="119"/>
      <c r="AIF1089" s="119"/>
      <c r="AIG1089" s="119"/>
      <c r="AIH1089" s="119"/>
      <c r="AII1089" s="119"/>
      <c r="AIJ1089" s="119"/>
      <c r="AIK1089" s="119"/>
      <c r="AIL1089" s="119"/>
      <c r="AIM1089" s="119"/>
      <c r="AIN1089" s="119"/>
      <c r="AIO1089" s="119"/>
      <c r="AIP1089" s="119"/>
      <c r="AIQ1089" s="119"/>
      <c r="AIR1089" s="119"/>
      <c r="AIS1089" s="119"/>
      <c r="AIT1089" s="119"/>
      <c r="AIU1089" s="119"/>
      <c r="AIV1089" s="119"/>
      <c r="AIW1089" s="119"/>
      <c r="AIX1089" s="119"/>
      <c r="AIY1089" s="119"/>
      <c r="AIZ1089" s="119"/>
      <c r="AJA1089" s="119"/>
      <c r="AJB1089" s="119"/>
      <c r="AJC1089" s="119"/>
      <c r="AJD1089" s="119"/>
      <c r="AJE1089" s="119"/>
      <c r="AJF1089" s="119"/>
      <c r="AJG1089" s="119"/>
      <c r="AJH1089" s="119"/>
      <c r="AJI1089" s="119"/>
      <c r="AJJ1089" s="119"/>
      <c r="AJK1089" s="119"/>
      <c r="AJL1089" s="119"/>
      <c r="AJM1089" s="119"/>
      <c r="AJN1089" s="119"/>
      <c r="AJO1089" s="119"/>
      <c r="AJP1089" s="119"/>
      <c r="AJQ1089" s="119"/>
      <c r="AJR1089" s="119"/>
      <c r="AJS1089" s="119"/>
      <c r="AJT1089" s="119"/>
      <c r="AJU1089" s="119"/>
      <c r="AJV1089" s="119"/>
      <c r="AJW1089" s="119"/>
      <c r="AJX1089" s="119"/>
      <c r="AJY1089" s="119"/>
      <c r="AJZ1089" s="119"/>
      <c r="AKA1089" s="119"/>
      <c r="AKB1089" s="119"/>
      <c r="AKC1089" s="119"/>
      <c r="AKD1089" s="119"/>
      <c r="AKE1089" s="119"/>
      <c r="AKF1089" s="119"/>
      <c r="AKG1089" s="119"/>
      <c r="AKH1089" s="119"/>
      <c r="AKI1089" s="119"/>
      <c r="AKJ1089" s="119"/>
      <c r="AKK1089" s="119"/>
      <c r="AKL1089" s="119"/>
      <c r="AKM1089" s="119"/>
      <c r="AKN1089" s="119"/>
      <c r="AKO1089" s="119"/>
      <c r="AKP1089" s="119"/>
      <c r="AKQ1089" s="119"/>
      <c r="AKR1089" s="119"/>
      <c r="AKS1089" s="119"/>
      <c r="AKT1089" s="119"/>
      <c r="AKU1089" s="119"/>
      <c r="AKV1089" s="119"/>
      <c r="AKW1089" s="119"/>
      <c r="AKX1089" s="119"/>
      <c r="AKY1089" s="119"/>
      <c r="AKZ1089" s="119"/>
      <c r="ALA1089" s="119"/>
      <c r="ALB1089" s="119"/>
      <c r="ALC1089" s="119"/>
      <c r="ALD1089" s="119"/>
      <c r="ALE1089" s="119"/>
      <c r="ALF1089" s="119"/>
      <c r="ALG1089" s="119"/>
      <c r="ALH1089" s="119"/>
      <c r="ALI1089" s="119"/>
      <c r="ALJ1089" s="119"/>
      <c r="ALK1089" s="119"/>
      <c r="ALL1089" s="119"/>
      <c r="ALM1089" s="119"/>
      <c r="ALN1089" s="119"/>
      <c r="ALO1089" s="119"/>
      <c r="ALP1089" s="119"/>
      <c r="ALQ1089" s="119"/>
      <c r="ALR1089" s="119"/>
      <c r="ALS1089" s="119"/>
      <c r="ALT1089" s="119"/>
      <c r="ALU1089" s="119"/>
      <c r="ALV1089" s="119"/>
      <c r="ALW1089" s="119"/>
      <c r="ALX1089" s="119"/>
      <c r="ALY1089" s="119"/>
      <c r="ALZ1089" s="119"/>
      <c r="AMA1089" s="119"/>
      <c r="AMB1089" s="119"/>
      <c r="AMC1089" s="119"/>
      <c r="AMD1089" s="119"/>
      <c r="AME1089" s="119"/>
      <c r="AMF1089" s="119"/>
      <c r="AMG1089" s="119"/>
    </row>
    <row r="1090" customFormat="false" ht="15" hidden="false" customHeight="false" outlineLevel="0" collapsed="false">
      <c r="A1090" s="118"/>
      <c r="B1090" s="118"/>
      <c r="C1090" s="48" t="n">
        <f aca="false">IF(F1090=F1089,C1089,IF(F1090=(F1089+10),C1089,(C1089+10)))</f>
        <v>1940</v>
      </c>
      <c r="E1090" s="50" t="n">
        <f aca="false">IF(C1089=C1090,IF(AND(I1090&lt;&gt;"M",I1090&lt;&gt;"m-up"),E1089+10,E1089),10)</f>
        <v>80</v>
      </c>
      <c r="F1090" s="39" t="n">
        <f aca="false">O1090+(N1090*60)+(M1090*3600)</f>
        <v>53947</v>
      </c>
      <c r="G1090" s="39" t="str">
        <f aca="false">CONCATENATE(J1090,K1090,L1090)</f>
        <v>2017121</v>
      </c>
      <c r="H1090" s="39" t="n">
        <v>3</v>
      </c>
      <c r="I1090" s="39" t="s">
        <v>0</v>
      </c>
      <c r="J1090" s="39" t="n">
        <v>2017</v>
      </c>
      <c r="K1090" s="39" t="n">
        <v>12</v>
      </c>
      <c r="L1090" s="39" t="n">
        <v>1</v>
      </c>
      <c r="M1090" s="39" t="n">
        <v>14</v>
      </c>
      <c r="N1090" s="39" t="n">
        <v>59</v>
      </c>
      <c r="O1090" s="39" t="n">
        <v>7</v>
      </c>
      <c r="P1090" s="39" t="n">
        <v>870</v>
      </c>
      <c r="Q1090" s="39" t="n">
        <v>2</v>
      </c>
      <c r="R1090" s="39" t="s">
        <v>1</v>
      </c>
      <c r="S1090" s="39" t="s">
        <v>2</v>
      </c>
      <c r="WH1090" s="119"/>
      <c r="WI1090" s="119"/>
      <c r="WJ1090" s="119"/>
      <c r="WK1090" s="119"/>
      <c r="WL1090" s="119"/>
      <c r="WM1090" s="119"/>
      <c r="WN1090" s="119"/>
      <c r="WO1090" s="119"/>
      <c r="WP1090" s="119"/>
      <c r="WQ1090" s="119"/>
      <c r="WR1090" s="119"/>
      <c r="WS1090" s="119"/>
      <c r="WT1090" s="119"/>
      <c r="WU1090" s="119"/>
      <c r="WV1090" s="119"/>
      <c r="WW1090" s="119"/>
      <c r="WX1090" s="119"/>
      <c r="WY1090" s="119"/>
      <c r="WZ1090" s="119"/>
      <c r="XA1090" s="119"/>
      <c r="XB1090" s="119"/>
      <c r="XC1090" s="119"/>
      <c r="XD1090" s="119"/>
      <c r="XE1090" s="119"/>
      <c r="XF1090" s="119"/>
      <c r="XG1090" s="119"/>
      <c r="XH1090" s="119"/>
      <c r="XI1090" s="119"/>
      <c r="XJ1090" s="119"/>
      <c r="XK1090" s="119"/>
      <c r="XL1090" s="119"/>
      <c r="XM1090" s="119"/>
      <c r="XN1090" s="119"/>
      <c r="XO1090" s="119"/>
      <c r="XP1090" s="119"/>
      <c r="XQ1090" s="119"/>
      <c r="XR1090" s="119"/>
      <c r="XS1090" s="119"/>
      <c r="XT1090" s="119"/>
      <c r="XU1090" s="119"/>
      <c r="XV1090" s="119"/>
      <c r="XW1090" s="119"/>
      <c r="XX1090" s="119"/>
      <c r="XY1090" s="119"/>
      <c r="XZ1090" s="119"/>
      <c r="YA1090" s="119"/>
      <c r="YB1090" s="119"/>
      <c r="YC1090" s="119"/>
      <c r="YD1090" s="119"/>
      <c r="YE1090" s="119"/>
      <c r="YF1090" s="119"/>
      <c r="YG1090" s="119"/>
      <c r="YH1090" s="119"/>
      <c r="YI1090" s="119"/>
      <c r="YJ1090" s="119"/>
      <c r="YK1090" s="119"/>
      <c r="YL1090" s="119"/>
      <c r="YM1090" s="119"/>
      <c r="YN1090" s="119"/>
      <c r="YO1090" s="119"/>
      <c r="YP1090" s="119"/>
      <c r="YQ1090" s="119"/>
      <c r="YR1090" s="119"/>
      <c r="YS1090" s="119"/>
      <c r="YT1090" s="119"/>
      <c r="YU1090" s="119"/>
      <c r="YV1090" s="119"/>
      <c r="YW1090" s="119"/>
      <c r="YX1090" s="119"/>
      <c r="YY1090" s="119"/>
      <c r="YZ1090" s="119"/>
      <c r="ZA1090" s="119"/>
      <c r="ZB1090" s="119"/>
      <c r="ZC1090" s="119"/>
      <c r="ZD1090" s="119"/>
      <c r="ZE1090" s="119"/>
      <c r="ZF1090" s="119"/>
      <c r="ZG1090" s="119"/>
      <c r="ZH1090" s="119"/>
      <c r="ZI1090" s="119"/>
      <c r="ZJ1090" s="119"/>
      <c r="ZK1090" s="119"/>
      <c r="ZL1090" s="119"/>
      <c r="ZM1090" s="119"/>
      <c r="ZN1090" s="119"/>
      <c r="ZO1090" s="119"/>
      <c r="ZP1090" s="119"/>
      <c r="ZQ1090" s="119"/>
      <c r="ZR1090" s="119"/>
      <c r="ZS1090" s="119"/>
      <c r="ZT1090" s="119"/>
      <c r="ZU1090" s="119"/>
      <c r="ZV1090" s="119"/>
      <c r="ZW1090" s="119"/>
      <c r="ZX1090" s="119"/>
      <c r="ZY1090" s="119"/>
      <c r="ZZ1090" s="119"/>
      <c r="AAA1090" s="119"/>
      <c r="AAB1090" s="119"/>
      <c r="AAC1090" s="119"/>
      <c r="AAD1090" s="119"/>
      <c r="AAE1090" s="119"/>
      <c r="AAF1090" s="119"/>
      <c r="AAG1090" s="119"/>
      <c r="AAH1090" s="119"/>
      <c r="AAI1090" s="119"/>
      <c r="AAJ1090" s="119"/>
      <c r="AAK1090" s="119"/>
      <c r="AAL1090" s="119"/>
      <c r="AAM1090" s="119"/>
      <c r="AAN1090" s="119"/>
      <c r="AAO1090" s="119"/>
      <c r="AAP1090" s="119"/>
      <c r="AAQ1090" s="119"/>
      <c r="AAR1090" s="119"/>
      <c r="AAS1090" s="119"/>
      <c r="AAT1090" s="119"/>
      <c r="AAU1090" s="119"/>
      <c r="AAV1090" s="119"/>
      <c r="AAW1090" s="119"/>
      <c r="AAX1090" s="119"/>
      <c r="AAY1090" s="119"/>
      <c r="AAZ1090" s="119"/>
      <c r="ABA1090" s="119"/>
      <c r="ABB1090" s="119"/>
      <c r="ABC1090" s="119"/>
      <c r="ABD1090" s="119"/>
      <c r="ABE1090" s="119"/>
      <c r="ABF1090" s="119"/>
      <c r="ABG1090" s="119"/>
      <c r="ABH1090" s="119"/>
      <c r="ABI1090" s="119"/>
      <c r="ABJ1090" s="119"/>
      <c r="ABK1090" s="119"/>
      <c r="ABL1090" s="119"/>
      <c r="ABM1090" s="119"/>
      <c r="ABN1090" s="119"/>
      <c r="ABO1090" s="119"/>
      <c r="ABP1090" s="119"/>
      <c r="ABQ1090" s="119"/>
      <c r="ABR1090" s="119"/>
      <c r="ABS1090" s="119"/>
      <c r="ABT1090" s="119"/>
      <c r="ABU1090" s="119"/>
      <c r="ABV1090" s="119"/>
      <c r="ABW1090" s="119"/>
      <c r="ABX1090" s="119"/>
      <c r="ABY1090" s="119"/>
      <c r="ABZ1090" s="119"/>
      <c r="ACA1090" s="119"/>
      <c r="ACB1090" s="119"/>
      <c r="ACC1090" s="119"/>
      <c r="ACD1090" s="119"/>
      <c r="ACE1090" s="119"/>
      <c r="ACF1090" s="119"/>
      <c r="ACG1090" s="119"/>
      <c r="ACH1090" s="119"/>
      <c r="ACI1090" s="119"/>
      <c r="ACJ1090" s="119"/>
      <c r="ACK1090" s="119"/>
      <c r="ACL1090" s="119"/>
      <c r="ACM1090" s="119"/>
      <c r="ACN1090" s="119"/>
      <c r="ACO1090" s="119"/>
      <c r="ACP1090" s="119"/>
      <c r="ACQ1090" s="119"/>
      <c r="ACR1090" s="119"/>
      <c r="ACS1090" s="119"/>
      <c r="ACT1090" s="119"/>
      <c r="ACU1090" s="119"/>
      <c r="ACV1090" s="119"/>
      <c r="ACW1090" s="119"/>
      <c r="ACX1090" s="119"/>
      <c r="ACY1090" s="119"/>
      <c r="ACZ1090" s="119"/>
      <c r="ADA1090" s="119"/>
      <c r="ADB1090" s="119"/>
      <c r="ADC1090" s="119"/>
      <c r="ADD1090" s="119"/>
      <c r="ADE1090" s="119"/>
      <c r="ADF1090" s="119"/>
      <c r="ADG1090" s="119"/>
      <c r="ADH1090" s="119"/>
      <c r="ADI1090" s="119"/>
      <c r="ADJ1090" s="119"/>
      <c r="ADK1090" s="119"/>
      <c r="ADL1090" s="119"/>
      <c r="ADM1090" s="119"/>
      <c r="ADN1090" s="119"/>
      <c r="ADO1090" s="119"/>
      <c r="ADP1090" s="119"/>
      <c r="ADQ1090" s="119"/>
      <c r="ADR1090" s="119"/>
      <c r="ADS1090" s="119"/>
      <c r="ADT1090" s="119"/>
      <c r="ADU1090" s="119"/>
      <c r="ADV1090" s="119"/>
      <c r="ADW1090" s="119"/>
      <c r="ADX1090" s="119"/>
      <c r="ADY1090" s="119"/>
      <c r="ADZ1090" s="119"/>
      <c r="AEA1090" s="119"/>
      <c r="AEB1090" s="119"/>
      <c r="AEC1090" s="119"/>
      <c r="AED1090" s="119"/>
      <c r="AEE1090" s="119"/>
      <c r="AEF1090" s="119"/>
      <c r="AEG1090" s="119"/>
      <c r="AEH1090" s="119"/>
      <c r="AEI1090" s="119"/>
      <c r="AEJ1090" s="119"/>
      <c r="AEK1090" s="119"/>
      <c r="AEL1090" s="119"/>
      <c r="AEM1090" s="119"/>
      <c r="AEN1090" s="119"/>
      <c r="AEO1090" s="119"/>
      <c r="AEP1090" s="119"/>
      <c r="AEQ1090" s="119"/>
      <c r="AER1090" s="119"/>
      <c r="AES1090" s="119"/>
      <c r="AET1090" s="119"/>
      <c r="AEU1090" s="119"/>
      <c r="AEV1090" s="119"/>
      <c r="AEW1090" s="119"/>
      <c r="AEX1090" s="119"/>
      <c r="AEY1090" s="119"/>
      <c r="AEZ1090" s="119"/>
      <c r="AFA1090" s="119"/>
      <c r="AFB1090" s="119"/>
      <c r="AFC1090" s="119"/>
      <c r="AFD1090" s="119"/>
      <c r="AFE1090" s="119"/>
      <c r="AFF1090" s="119"/>
      <c r="AFG1090" s="119"/>
      <c r="AFH1090" s="119"/>
      <c r="AFI1090" s="119"/>
      <c r="AFJ1090" s="119"/>
      <c r="AFK1090" s="119"/>
      <c r="AFL1090" s="119"/>
      <c r="AFM1090" s="119"/>
      <c r="AFN1090" s="119"/>
      <c r="AFO1090" s="119"/>
      <c r="AFP1090" s="119"/>
      <c r="AFQ1090" s="119"/>
      <c r="AFR1090" s="119"/>
      <c r="AFS1090" s="119"/>
      <c r="AFT1090" s="119"/>
      <c r="AFU1090" s="119"/>
      <c r="AFV1090" s="119"/>
      <c r="AFW1090" s="119"/>
      <c r="AFX1090" s="119"/>
      <c r="AFY1090" s="119"/>
      <c r="AFZ1090" s="119"/>
      <c r="AGA1090" s="119"/>
      <c r="AGB1090" s="119"/>
      <c r="AGC1090" s="119"/>
      <c r="AGD1090" s="119"/>
      <c r="AGE1090" s="119"/>
      <c r="AGF1090" s="119"/>
      <c r="AGG1090" s="119"/>
      <c r="AGH1090" s="119"/>
      <c r="AGI1090" s="119"/>
      <c r="AGJ1090" s="119"/>
      <c r="AGK1090" s="119"/>
      <c r="AGL1090" s="119"/>
      <c r="AGM1090" s="119"/>
      <c r="AGN1090" s="119"/>
      <c r="AGO1090" s="119"/>
      <c r="AGP1090" s="119"/>
      <c r="AGQ1090" s="119"/>
      <c r="AGR1090" s="119"/>
      <c r="AGS1090" s="119"/>
      <c r="AGT1090" s="119"/>
      <c r="AGU1090" s="119"/>
      <c r="AGV1090" s="119"/>
      <c r="AGW1090" s="119"/>
      <c r="AGX1090" s="119"/>
      <c r="AGY1090" s="119"/>
      <c r="AGZ1090" s="119"/>
      <c r="AHA1090" s="119"/>
      <c r="AHB1090" s="119"/>
      <c r="AHC1090" s="119"/>
      <c r="AHD1090" s="119"/>
      <c r="AHE1090" s="119"/>
      <c r="AHF1090" s="119"/>
      <c r="AHG1090" s="119"/>
      <c r="AHH1090" s="119"/>
      <c r="AHI1090" s="119"/>
      <c r="AHJ1090" s="119"/>
      <c r="AHK1090" s="119"/>
      <c r="AHL1090" s="119"/>
      <c r="AHM1090" s="119"/>
      <c r="AHN1090" s="119"/>
      <c r="AHO1090" s="119"/>
      <c r="AHP1090" s="119"/>
      <c r="AHQ1090" s="119"/>
      <c r="AHR1090" s="119"/>
      <c r="AHS1090" s="119"/>
      <c r="AHT1090" s="119"/>
      <c r="AHU1090" s="119"/>
      <c r="AHV1090" s="119"/>
      <c r="AHW1090" s="119"/>
      <c r="AHX1090" s="119"/>
      <c r="AHY1090" s="119"/>
      <c r="AHZ1090" s="119"/>
      <c r="AIA1090" s="119"/>
      <c r="AIB1090" s="119"/>
      <c r="AIC1090" s="119"/>
      <c r="AID1090" s="119"/>
      <c r="AIE1090" s="119"/>
      <c r="AIF1090" s="119"/>
      <c r="AIG1090" s="119"/>
      <c r="AIH1090" s="119"/>
      <c r="AII1090" s="119"/>
      <c r="AIJ1090" s="119"/>
      <c r="AIK1090" s="119"/>
      <c r="AIL1090" s="119"/>
      <c r="AIM1090" s="119"/>
      <c r="AIN1090" s="119"/>
      <c r="AIO1090" s="119"/>
      <c r="AIP1090" s="119"/>
      <c r="AIQ1090" s="119"/>
      <c r="AIR1090" s="119"/>
      <c r="AIS1090" s="119"/>
      <c r="AIT1090" s="119"/>
      <c r="AIU1090" s="119"/>
      <c r="AIV1090" s="119"/>
      <c r="AIW1090" s="119"/>
      <c r="AIX1090" s="119"/>
      <c r="AIY1090" s="119"/>
      <c r="AIZ1090" s="119"/>
      <c r="AJA1090" s="119"/>
      <c r="AJB1090" s="119"/>
      <c r="AJC1090" s="119"/>
      <c r="AJD1090" s="119"/>
      <c r="AJE1090" s="119"/>
      <c r="AJF1090" s="119"/>
      <c r="AJG1090" s="119"/>
      <c r="AJH1090" s="119"/>
      <c r="AJI1090" s="119"/>
      <c r="AJJ1090" s="119"/>
      <c r="AJK1090" s="119"/>
      <c r="AJL1090" s="119"/>
      <c r="AJM1090" s="119"/>
      <c r="AJN1090" s="119"/>
      <c r="AJO1090" s="119"/>
      <c r="AJP1090" s="119"/>
      <c r="AJQ1090" s="119"/>
      <c r="AJR1090" s="119"/>
      <c r="AJS1090" s="119"/>
      <c r="AJT1090" s="119"/>
      <c r="AJU1090" s="119"/>
      <c r="AJV1090" s="119"/>
      <c r="AJW1090" s="119"/>
      <c r="AJX1090" s="119"/>
      <c r="AJY1090" s="119"/>
      <c r="AJZ1090" s="119"/>
      <c r="AKA1090" s="119"/>
      <c r="AKB1090" s="119"/>
      <c r="AKC1090" s="119"/>
      <c r="AKD1090" s="119"/>
      <c r="AKE1090" s="119"/>
      <c r="AKF1090" s="119"/>
      <c r="AKG1090" s="119"/>
      <c r="AKH1090" s="119"/>
      <c r="AKI1090" s="119"/>
      <c r="AKJ1090" s="119"/>
      <c r="AKK1090" s="119"/>
      <c r="AKL1090" s="119"/>
      <c r="AKM1090" s="119"/>
      <c r="AKN1090" s="119"/>
      <c r="AKO1090" s="119"/>
      <c r="AKP1090" s="119"/>
      <c r="AKQ1090" s="119"/>
      <c r="AKR1090" s="119"/>
      <c r="AKS1090" s="119"/>
      <c r="AKT1090" s="119"/>
      <c r="AKU1090" s="119"/>
      <c r="AKV1090" s="119"/>
      <c r="AKW1090" s="119"/>
      <c r="AKX1090" s="119"/>
      <c r="AKY1090" s="119"/>
      <c r="AKZ1090" s="119"/>
      <c r="ALA1090" s="119"/>
      <c r="ALB1090" s="119"/>
      <c r="ALC1090" s="119"/>
      <c r="ALD1090" s="119"/>
      <c r="ALE1090" s="119"/>
      <c r="ALF1090" s="119"/>
      <c r="ALG1090" s="119"/>
      <c r="ALH1090" s="119"/>
      <c r="ALI1090" s="119"/>
      <c r="ALJ1090" s="119"/>
      <c r="ALK1090" s="119"/>
      <c r="ALL1090" s="119"/>
      <c r="ALM1090" s="119"/>
      <c r="ALN1090" s="119"/>
      <c r="ALO1090" s="119"/>
      <c r="ALP1090" s="119"/>
      <c r="ALQ1090" s="119"/>
      <c r="ALR1090" s="119"/>
      <c r="ALS1090" s="119"/>
      <c r="ALT1090" s="119"/>
      <c r="ALU1090" s="119"/>
      <c r="ALV1090" s="119"/>
      <c r="ALW1090" s="119"/>
      <c r="ALX1090" s="119"/>
      <c r="ALY1090" s="119"/>
      <c r="ALZ1090" s="119"/>
      <c r="AMA1090" s="119"/>
      <c r="AMB1090" s="119"/>
      <c r="AMC1090" s="119"/>
      <c r="AMD1090" s="119"/>
      <c r="AME1090" s="119"/>
      <c r="AMF1090" s="119"/>
      <c r="AMG1090" s="119"/>
    </row>
    <row r="1091" customFormat="false" ht="15" hidden="false" customHeight="false" outlineLevel="0" collapsed="false">
      <c r="A1091" s="118"/>
      <c r="B1091" s="118"/>
      <c r="C1091" s="48" t="n">
        <f aca="false">IF(F1091=F1090,C1090,IF(F1091=(F1090+10),C1090,(C1090+10)))</f>
        <v>1940</v>
      </c>
      <c r="E1091" s="50" t="n">
        <f aca="false">IF(C1090=C1091,IF(AND(I1091&lt;&gt;"M",I1091&lt;&gt;"m-up"),E1090+10,E1090),10)</f>
        <v>90</v>
      </c>
      <c r="F1091" s="39" t="n">
        <f aca="false">O1091+(N1091*60)+(M1091*3600)</f>
        <v>53947</v>
      </c>
      <c r="G1091" s="39" t="str">
        <f aca="false">CONCATENATE(J1091,K1091,L1091)</f>
        <v>2017121</v>
      </c>
      <c r="H1091" s="39" t="n">
        <v>15</v>
      </c>
      <c r="I1091" s="39" t="s">
        <v>0</v>
      </c>
      <c r="J1091" s="39" t="n">
        <v>2017</v>
      </c>
      <c r="K1091" s="39" t="n">
        <v>12</v>
      </c>
      <c r="L1091" s="39" t="n">
        <v>1</v>
      </c>
      <c r="M1091" s="39" t="n">
        <v>14</v>
      </c>
      <c r="N1091" s="39" t="n">
        <v>59</v>
      </c>
      <c r="O1091" s="39" t="n">
        <v>7</v>
      </c>
      <c r="P1091" s="39" t="n">
        <v>899</v>
      </c>
      <c r="Q1091" s="39" t="n">
        <v>2</v>
      </c>
      <c r="R1091" s="39" t="s">
        <v>1</v>
      </c>
      <c r="S1091" s="39" t="s">
        <v>2</v>
      </c>
      <c r="WH1091" s="119"/>
      <c r="WI1091" s="119"/>
      <c r="WJ1091" s="119"/>
      <c r="WK1091" s="119"/>
      <c r="WL1091" s="119"/>
      <c r="WM1091" s="119"/>
      <c r="WN1091" s="119"/>
      <c r="WO1091" s="119"/>
      <c r="WP1091" s="119"/>
      <c r="WQ1091" s="119"/>
      <c r="WR1091" s="119"/>
      <c r="WS1091" s="119"/>
      <c r="WT1091" s="119"/>
      <c r="WU1091" s="119"/>
      <c r="WV1091" s="119"/>
      <c r="WW1091" s="119"/>
      <c r="WX1091" s="119"/>
      <c r="WY1091" s="119"/>
      <c r="WZ1091" s="119"/>
      <c r="XA1091" s="119"/>
      <c r="XB1091" s="119"/>
      <c r="XC1091" s="119"/>
      <c r="XD1091" s="119"/>
      <c r="XE1091" s="119"/>
      <c r="XF1091" s="119"/>
      <c r="XG1091" s="119"/>
      <c r="XH1091" s="119"/>
      <c r="XI1091" s="119"/>
      <c r="XJ1091" s="119"/>
      <c r="XK1091" s="119"/>
      <c r="XL1091" s="119"/>
      <c r="XM1091" s="119"/>
      <c r="XN1091" s="119"/>
      <c r="XO1091" s="119"/>
      <c r="XP1091" s="119"/>
      <c r="XQ1091" s="119"/>
      <c r="XR1091" s="119"/>
      <c r="XS1091" s="119"/>
      <c r="XT1091" s="119"/>
      <c r="XU1091" s="119"/>
      <c r="XV1091" s="119"/>
      <c r="XW1091" s="119"/>
      <c r="XX1091" s="119"/>
      <c r="XY1091" s="119"/>
      <c r="XZ1091" s="119"/>
      <c r="YA1091" s="119"/>
      <c r="YB1091" s="119"/>
      <c r="YC1091" s="119"/>
      <c r="YD1091" s="119"/>
      <c r="YE1091" s="119"/>
      <c r="YF1091" s="119"/>
      <c r="YG1091" s="119"/>
      <c r="YH1091" s="119"/>
      <c r="YI1091" s="119"/>
      <c r="YJ1091" s="119"/>
      <c r="YK1091" s="119"/>
      <c r="YL1091" s="119"/>
      <c r="YM1091" s="119"/>
      <c r="YN1091" s="119"/>
      <c r="YO1091" s="119"/>
      <c r="YP1091" s="119"/>
      <c r="YQ1091" s="119"/>
      <c r="YR1091" s="119"/>
      <c r="YS1091" s="119"/>
      <c r="YT1091" s="119"/>
      <c r="YU1091" s="119"/>
      <c r="YV1091" s="119"/>
      <c r="YW1091" s="119"/>
      <c r="YX1091" s="119"/>
      <c r="YY1091" s="119"/>
      <c r="YZ1091" s="119"/>
      <c r="ZA1091" s="119"/>
      <c r="ZB1091" s="119"/>
      <c r="ZC1091" s="119"/>
      <c r="ZD1091" s="119"/>
      <c r="ZE1091" s="119"/>
      <c r="ZF1091" s="119"/>
      <c r="ZG1091" s="119"/>
      <c r="ZH1091" s="119"/>
      <c r="ZI1091" s="119"/>
      <c r="ZJ1091" s="119"/>
      <c r="ZK1091" s="119"/>
      <c r="ZL1091" s="119"/>
      <c r="ZM1091" s="119"/>
      <c r="ZN1091" s="119"/>
      <c r="ZO1091" s="119"/>
      <c r="ZP1091" s="119"/>
      <c r="ZQ1091" s="119"/>
      <c r="ZR1091" s="119"/>
      <c r="ZS1091" s="119"/>
      <c r="ZT1091" s="119"/>
      <c r="ZU1091" s="119"/>
      <c r="ZV1091" s="119"/>
      <c r="ZW1091" s="119"/>
      <c r="ZX1091" s="119"/>
      <c r="ZY1091" s="119"/>
      <c r="ZZ1091" s="119"/>
      <c r="AAA1091" s="119"/>
      <c r="AAB1091" s="119"/>
      <c r="AAC1091" s="119"/>
      <c r="AAD1091" s="119"/>
      <c r="AAE1091" s="119"/>
      <c r="AAF1091" s="119"/>
      <c r="AAG1091" s="119"/>
      <c r="AAH1091" s="119"/>
      <c r="AAI1091" s="119"/>
      <c r="AAJ1091" s="119"/>
      <c r="AAK1091" s="119"/>
      <c r="AAL1091" s="119"/>
      <c r="AAM1091" s="119"/>
      <c r="AAN1091" s="119"/>
      <c r="AAO1091" s="119"/>
      <c r="AAP1091" s="119"/>
      <c r="AAQ1091" s="119"/>
      <c r="AAR1091" s="119"/>
      <c r="AAS1091" s="119"/>
      <c r="AAT1091" s="119"/>
      <c r="AAU1091" s="119"/>
      <c r="AAV1091" s="119"/>
      <c r="AAW1091" s="119"/>
      <c r="AAX1091" s="119"/>
      <c r="AAY1091" s="119"/>
      <c r="AAZ1091" s="119"/>
      <c r="ABA1091" s="119"/>
      <c r="ABB1091" s="119"/>
      <c r="ABC1091" s="119"/>
      <c r="ABD1091" s="119"/>
      <c r="ABE1091" s="119"/>
      <c r="ABF1091" s="119"/>
      <c r="ABG1091" s="119"/>
      <c r="ABH1091" s="119"/>
      <c r="ABI1091" s="119"/>
      <c r="ABJ1091" s="119"/>
      <c r="ABK1091" s="119"/>
      <c r="ABL1091" s="119"/>
      <c r="ABM1091" s="119"/>
      <c r="ABN1091" s="119"/>
      <c r="ABO1091" s="119"/>
      <c r="ABP1091" s="119"/>
      <c r="ABQ1091" s="119"/>
      <c r="ABR1091" s="119"/>
      <c r="ABS1091" s="119"/>
      <c r="ABT1091" s="119"/>
      <c r="ABU1091" s="119"/>
      <c r="ABV1091" s="119"/>
      <c r="ABW1091" s="119"/>
      <c r="ABX1091" s="119"/>
      <c r="ABY1091" s="119"/>
      <c r="ABZ1091" s="119"/>
      <c r="ACA1091" s="119"/>
      <c r="ACB1091" s="119"/>
      <c r="ACC1091" s="119"/>
      <c r="ACD1091" s="119"/>
      <c r="ACE1091" s="119"/>
      <c r="ACF1091" s="119"/>
      <c r="ACG1091" s="119"/>
      <c r="ACH1091" s="119"/>
      <c r="ACI1091" s="119"/>
      <c r="ACJ1091" s="119"/>
      <c r="ACK1091" s="119"/>
      <c r="ACL1091" s="119"/>
      <c r="ACM1091" s="119"/>
      <c r="ACN1091" s="119"/>
      <c r="ACO1091" s="119"/>
      <c r="ACP1091" s="119"/>
      <c r="ACQ1091" s="119"/>
      <c r="ACR1091" s="119"/>
      <c r="ACS1091" s="119"/>
      <c r="ACT1091" s="119"/>
      <c r="ACU1091" s="119"/>
      <c r="ACV1091" s="119"/>
      <c r="ACW1091" s="119"/>
      <c r="ACX1091" s="119"/>
      <c r="ACY1091" s="119"/>
      <c r="ACZ1091" s="119"/>
      <c r="ADA1091" s="119"/>
      <c r="ADB1091" s="119"/>
      <c r="ADC1091" s="119"/>
      <c r="ADD1091" s="119"/>
      <c r="ADE1091" s="119"/>
      <c r="ADF1091" s="119"/>
      <c r="ADG1091" s="119"/>
      <c r="ADH1091" s="119"/>
      <c r="ADI1091" s="119"/>
      <c r="ADJ1091" s="119"/>
      <c r="ADK1091" s="119"/>
      <c r="ADL1091" s="119"/>
      <c r="ADM1091" s="119"/>
      <c r="ADN1091" s="119"/>
      <c r="ADO1091" s="119"/>
      <c r="ADP1091" s="119"/>
      <c r="ADQ1091" s="119"/>
      <c r="ADR1091" s="119"/>
      <c r="ADS1091" s="119"/>
      <c r="ADT1091" s="119"/>
      <c r="ADU1091" s="119"/>
      <c r="ADV1091" s="119"/>
      <c r="ADW1091" s="119"/>
      <c r="ADX1091" s="119"/>
      <c r="ADY1091" s="119"/>
      <c r="ADZ1091" s="119"/>
      <c r="AEA1091" s="119"/>
      <c r="AEB1091" s="119"/>
      <c r="AEC1091" s="119"/>
      <c r="AED1091" s="119"/>
      <c r="AEE1091" s="119"/>
      <c r="AEF1091" s="119"/>
      <c r="AEG1091" s="119"/>
      <c r="AEH1091" s="119"/>
      <c r="AEI1091" s="119"/>
      <c r="AEJ1091" s="119"/>
      <c r="AEK1091" s="119"/>
      <c r="AEL1091" s="119"/>
      <c r="AEM1091" s="119"/>
      <c r="AEN1091" s="119"/>
      <c r="AEO1091" s="119"/>
      <c r="AEP1091" s="119"/>
      <c r="AEQ1091" s="119"/>
      <c r="AER1091" s="119"/>
      <c r="AES1091" s="119"/>
      <c r="AET1091" s="119"/>
      <c r="AEU1091" s="119"/>
      <c r="AEV1091" s="119"/>
      <c r="AEW1091" s="119"/>
      <c r="AEX1091" s="119"/>
      <c r="AEY1091" s="119"/>
      <c r="AEZ1091" s="119"/>
      <c r="AFA1091" s="119"/>
      <c r="AFB1091" s="119"/>
      <c r="AFC1091" s="119"/>
      <c r="AFD1091" s="119"/>
      <c r="AFE1091" s="119"/>
      <c r="AFF1091" s="119"/>
      <c r="AFG1091" s="119"/>
      <c r="AFH1091" s="119"/>
      <c r="AFI1091" s="119"/>
      <c r="AFJ1091" s="119"/>
      <c r="AFK1091" s="119"/>
      <c r="AFL1091" s="119"/>
      <c r="AFM1091" s="119"/>
      <c r="AFN1091" s="119"/>
      <c r="AFO1091" s="119"/>
      <c r="AFP1091" s="119"/>
      <c r="AFQ1091" s="119"/>
      <c r="AFR1091" s="119"/>
      <c r="AFS1091" s="119"/>
      <c r="AFT1091" s="119"/>
      <c r="AFU1091" s="119"/>
      <c r="AFV1091" s="119"/>
      <c r="AFW1091" s="119"/>
      <c r="AFX1091" s="119"/>
      <c r="AFY1091" s="119"/>
      <c r="AFZ1091" s="119"/>
      <c r="AGA1091" s="119"/>
      <c r="AGB1091" s="119"/>
      <c r="AGC1091" s="119"/>
      <c r="AGD1091" s="119"/>
      <c r="AGE1091" s="119"/>
      <c r="AGF1091" s="119"/>
      <c r="AGG1091" s="119"/>
      <c r="AGH1091" s="119"/>
      <c r="AGI1091" s="119"/>
      <c r="AGJ1091" s="119"/>
      <c r="AGK1091" s="119"/>
      <c r="AGL1091" s="119"/>
      <c r="AGM1091" s="119"/>
      <c r="AGN1091" s="119"/>
      <c r="AGO1091" s="119"/>
      <c r="AGP1091" s="119"/>
      <c r="AGQ1091" s="119"/>
      <c r="AGR1091" s="119"/>
      <c r="AGS1091" s="119"/>
      <c r="AGT1091" s="119"/>
      <c r="AGU1091" s="119"/>
      <c r="AGV1091" s="119"/>
      <c r="AGW1091" s="119"/>
      <c r="AGX1091" s="119"/>
      <c r="AGY1091" s="119"/>
      <c r="AGZ1091" s="119"/>
      <c r="AHA1091" s="119"/>
      <c r="AHB1091" s="119"/>
      <c r="AHC1091" s="119"/>
      <c r="AHD1091" s="119"/>
      <c r="AHE1091" s="119"/>
      <c r="AHF1091" s="119"/>
      <c r="AHG1091" s="119"/>
      <c r="AHH1091" s="119"/>
      <c r="AHI1091" s="119"/>
      <c r="AHJ1091" s="119"/>
      <c r="AHK1091" s="119"/>
      <c r="AHL1091" s="119"/>
      <c r="AHM1091" s="119"/>
      <c r="AHN1091" s="119"/>
      <c r="AHO1091" s="119"/>
      <c r="AHP1091" s="119"/>
      <c r="AHQ1091" s="119"/>
      <c r="AHR1091" s="119"/>
      <c r="AHS1091" s="119"/>
      <c r="AHT1091" s="119"/>
      <c r="AHU1091" s="119"/>
      <c r="AHV1091" s="119"/>
      <c r="AHW1091" s="119"/>
      <c r="AHX1091" s="119"/>
      <c r="AHY1091" s="119"/>
      <c r="AHZ1091" s="119"/>
      <c r="AIA1091" s="119"/>
      <c r="AIB1091" s="119"/>
      <c r="AIC1091" s="119"/>
      <c r="AID1091" s="119"/>
      <c r="AIE1091" s="119"/>
      <c r="AIF1091" s="119"/>
      <c r="AIG1091" s="119"/>
      <c r="AIH1091" s="119"/>
      <c r="AII1091" s="119"/>
      <c r="AIJ1091" s="119"/>
      <c r="AIK1091" s="119"/>
      <c r="AIL1091" s="119"/>
      <c r="AIM1091" s="119"/>
      <c r="AIN1091" s="119"/>
      <c r="AIO1091" s="119"/>
      <c r="AIP1091" s="119"/>
      <c r="AIQ1091" s="119"/>
      <c r="AIR1091" s="119"/>
      <c r="AIS1091" s="119"/>
      <c r="AIT1091" s="119"/>
      <c r="AIU1091" s="119"/>
      <c r="AIV1091" s="119"/>
      <c r="AIW1091" s="119"/>
      <c r="AIX1091" s="119"/>
      <c r="AIY1091" s="119"/>
      <c r="AIZ1091" s="119"/>
      <c r="AJA1091" s="119"/>
      <c r="AJB1091" s="119"/>
      <c r="AJC1091" s="119"/>
      <c r="AJD1091" s="119"/>
      <c r="AJE1091" s="119"/>
      <c r="AJF1091" s="119"/>
      <c r="AJG1091" s="119"/>
      <c r="AJH1091" s="119"/>
      <c r="AJI1091" s="119"/>
      <c r="AJJ1091" s="119"/>
      <c r="AJK1091" s="119"/>
      <c r="AJL1091" s="119"/>
      <c r="AJM1091" s="119"/>
      <c r="AJN1091" s="119"/>
      <c r="AJO1091" s="119"/>
      <c r="AJP1091" s="119"/>
      <c r="AJQ1091" s="119"/>
      <c r="AJR1091" s="119"/>
      <c r="AJS1091" s="119"/>
      <c r="AJT1091" s="119"/>
      <c r="AJU1091" s="119"/>
      <c r="AJV1091" s="119"/>
      <c r="AJW1091" s="119"/>
      <c r="AJX1091" s="119"/>
      <c r="AJY1091" s="119"/>
      <c r="AJZ1091" s="119"/>
      <c r="AKA1091" s="119"/>
      <c r="AKB1091" s="119"/>
      <c r="AKC1091" s="119"/>
      <c r="AKD1091" s="119"/>
      <c r="AKE1091" s="119"/>
      <c r="AKF1091" s="119"/>
      <c r="AKG1091" s="119"/>
      <c r="AKH1091" s="119"/>
      <c r="AKI1091" s="119"/>
      <c r="AKJ1091" s="119"/>
      <c r="AKK1091" s="119"/>
      <c r="AKL1091" s="119"/>
      <c r="AKM1091" s="119"/>
      <c r="AKN1091" s="119"/>
      <c r="AKO1091" s="119"/>
      <c r="AKP1091" s="119"/>
      <c r="AKQ1091" s="119"/>
      <c r="AKR1091" s="119"/>
      <c r="AKS1091" s="119"/>
      <c r="AKT1091" s="119"/>
      <c r="AKU1091" s="119"/>
      <c r="AKV1091" s="119"/>
      <c r="AKW1091" s="119"/>
      <c r="AKX1091" s="119"/>
      <c r="AKY1091" s="119"/>
      <c r="AKZ1091" s="119"/>
      <c r="ALA1091" s="119"/>
      <c r="ALB1091" s="119"/>
      <c r="ALC1091" s="119"/>
      <c r="ALD1091" s="119"/>
      <c r="ALE1091" s="119"/>
      <c r="ALF1091" s="119"/>
      <c r="ALG1091" s="119"/>
      <c r="ALH1091" s="119"/>
      <c r="ALI1091" s="119"/>
      <c r="ALJ1091" s="119"/>
      <c r="ALK1091" s="119"/>
      <c r="ALL1091" s="119"/>
      <c r="ALM1091" s="119"/>
      <c r="ALN1091" s="119"/>
      <c r="ALO1091" s="119"/>
      <c r="ALP1091" s="119"/>
      <c r="ALQ1091" s="119"/>
      <c r="ALR1091" s="119"/>
      <c r="ALS1091" s="119"/>
      <c r="ALT1091" s="119"/>
      <c r="ALU1091" s="119"/>
      <c r="ALV1091" s="119"/>
      <c r="ALW1091" s="119"/>
      <c r="ALX1091" s="119"/>
      <c r="ALY1091" s="119"/>
      <c r="ALZ1091" s="119"/>
      <c r="AMA1091" s="119"/>
      <c r="AMB1091" s="119"/>
      <c r="AMC1091" s="119"/>
      <c r="AMD1091" s="119"/>
      <c r="AME1091" s="119"/>
      <c r="AMF1091" s="119"/>
      <c r="AMG1091" s="119"/>
    </row>
    <row r="1092" customFormat="false" ht="15" hidden="false" customHeight="false" outlineLevel="0" collapsed="false">
      <c r="A1092" s="118"/>
      <c r="B1092" s="118"/>
      <c r="C1092" s="48" t="n">
        <f aca="false">IF(F1092=F1091,C1091,IF(F1092=(F1091+10),C1091,(C1091+10)))</f>
        <v>1940</v>
      </c>
      <c r="E1092" s="50" t="n">
        <f aca="false">IF(C1091=C1092,IF(AND(I1092&lt;&gt;"M",I1092&lt;&gt;"m-up"),E1091+10,E1091),10)</f>
        <v>100</v>
      </c>
      <c r="F1092" s="39" t="n">
        <f aca="false">O1092+(N1092*60)+(M1092*3600)</f>
        <v>53947</v>
      </c>
      <c r="G1092" s="39" t="str">
        <f aca="false">CONCATENATE(J1092,K1092,L1092)</f>
        <v>2017121</v>
      </c>
      <c r="H1092" s="39" t="n">
        <v>7</v>
      </c>
      <c r="I1092" s="39" t="s">
        <v>0</v>
      </c>
      <c r="J1092" s="39" t="n">
        <v>2017</v>
      </c>
      <c r="K1092" s="39" t="n">
        <v>12</v>
      </c>
      <c r="L1092" s="39" t="n">
        <v>1</v>
      </c>
      <c r="M1092" s="39" t="n">
        <v>14</v>
      </c>
      <c r="N1092" s="39" t="n">
        <v>59</v>
      </c>
      <c r="O1092" s="39" t="n">
        <v>7</v>
      </c>
      <c r="P1092" s="39" t="n">
        <v>963</v>
      </c>
      <c r="Q1092" s="39" t="n">
        <v>2</v>
      </c>
      <c r="R1092" s="39" t="s">
        <v>1</v>
      </c>
      <c r="S1092" s="39" t="s">
        <v>2</v>
      </c>
      <c r="WH1092" s="119"/>
      <c r="WI1092" s="119"/>
      <c r="WJ1092" s="119"/>
      <c r="WK1092" s="119"/>
      <c r="WL1092" s="119"/>
      <c r="WM1092" s="119"/>
      <c r="WN1092" s="119"/>
      <c r="WO1092" s="119"/>
      <c r="WP1092" s="119"/>
      <c r="WQ1092" s="119"/>
      <c r="WR1092" s="119"/>
      <c r="WS1092" s="119"/>
      <c r="WT1092" s="119"/>
      <c r="WU1092" s="119"/>
      <c r="WV1092" s="119"/>
      <c r="WW1092" s="119"/>
      <c r="WX1092" s="119"/>
      <c r="WY1092" s="119"/>
      <c r="WZ1092" s="119"/>
      <c r="XA1092" s="119"/>
      <c r="XB1092" s="119"/>
      <c r="XC1092" s="119"/>
      <c r="XD1092" s="119"/>
      <c r="XE1092" s="119"/>
      <c r="XF1092" s="119"/>
      <c r="XG1092" s="119"/>
      <c r="XH1092" s="119"/>
      <c r="XI1092" s="119"/>
      <c r="XJ1092" s="119"/>
      <c r="XK1092" s="119"/>
      <c r="XL1092" s="119"/>
      <c r="XM1092" s="119"/>
      <c r="XN1092" s="119"/>
      <c r="XO1092" s="119"/>
      <c r="XP1092" s="119"/>
      <c r="XQ1092" s="119"/>
      <c r="XR1092" s="119"/>
      <c r="XS1092" s="119"/>
      <c r="XT1092" s="119"/>
      <c r="XU1092" s="119"/>
      <c r="XV1092" s="119"/>
      <c r="XW1092" s="119"/>
      <c r="XX1092" s="119"/>
      <c r="XY1092" s="119"/>
      <c r="XZ1092" s="119"/>
      <c r="YA1092" s="119"/>
      <c r="YB1092" s="119"/>
      <c r="YC1092" s="119"/>
      <c r="YD1092" s="119"/>
      <c r="YE1092" s="119"/>
      <c r="YF1092" s="119"/>
      <c r="YG1092" s="119"/>
      <c r="YH1092" s="119"/>
      <c r="YI1092" s="119"/>
      <c r="YJ1092" s="119"/>
      <c r="YK1092" s="119"/>
      <c r="YL1092" s="119"/>
      <c r="YM1092" s="119"/>
      <c r="YN1092" s="119"/>
      <c r="YO1092" s="119"/>
      <c r="YP1092" s="119"/>
      <c r="YQ1092" s="119"/>
      <c r="YR1092" s="119"/>
      <c r="YS1092" s="119"/>
      <c r="YT1092" s="119"/>
      <c r="YU1092" s="119"/>
      <c r="YV1092" s="119"/>
      <c r="YW1092" s="119"/>
      <c r="YX1092" s="119"/>
      <c r="YY1092" s="119"/>
      <c r="YZ1092" s="119"/>
      <c r="ZA1092" s="119"/>
      <c r="ZB1092" s="119"/>
      <c r="ZC1092" s="119"/>
      <c r="ZD1092" s="119"/>
      <c r="ZE1092" s="119"/>
      <c r="ZF1092" s="119"/>
      <c r="ZG1092" s="119"/>
      <c r="ZH1092" s="119"/>
      <c r="ZI1092" s="119"/>
      <c r="ZJ1092" s="119"/>
      <c r="ZK1092" s="119"/>
      <c r="ZL1092" s="119"/>
      <c r="ZM1092" s="119"/>
      <c r="ZN1092" s="119"/>
      <c r="ZO1092" s="119"/>
      <c r="ZP1092" s="119"/>
      <c r="ZQ1092" s="119"/>
      <c r="ZR1092" s="119"/>
      <c r="ZS1092" s="119"/>
      <c r="ZT1092" s="119"/>
      <c r="ZU1092" s="119"/>
      <c r="ZV1092" s="119"/>
      <c r="ZW1092" s="119"/>
      <c r="ZX1092" s="119"/>
      <c r="ZY1092" s="119"/>
      <c r="ZZ1092" s="119"/>
      <c r="AAA1092" s="119"/>
      <c r="AAB1092" s="119"/>
      <c r="AAC1092" s="119"/>
      <c r="AAD1092" s="119"/>
      <c r="AAE1092" s="119"/>
      <c r="AAF1092" s="119"/>
      <c r="AAG1092" s="119"/>
      <c r="AAH1092" s="119"/>
      <c r="AAI1092" s="119"/>
      <c r="AAJ1092" s="119"/>
      <c r="AAK1092" s="119"/>
      <c r="AAL1092" s="119"/>
      <c r="AAM1092" s="119"/>
      <c r="AAN1092" s="119"/>
      <c r="AAO1092" s="119"/>
      <c r="AAP1092" s="119"/>
      <c r="AAQ1092" s="119"/>
      <c r="AAR1092" s="119"/>
      <c r="AAS1092" s="119"/>
      <c r="AAT1092" s="119"/>
      <c r="AAU1092" s="119"/>
      <c r="AAV1092" s="119"/>
      <c r="AAW1092" s="119"/>
      <c r="AAX1092" s="119"/>
      <c r="AAY1092" s="119"/>
      <c r="AAZ1092" s="119"/>
      <c r="ABA1092" s="119"/>
      <c r="ABB1092" s="119"/>
      <c r="ABC1092" s="119"/>
      <c r="ABD1092" s="119"/>
      <c r="ABE1092" s="119"/>
      <c r="ABF1092" s="119"/>
      <c r="ABG1092" s="119"/>
      <c r="ABH1092" s="119"/>
      <c r="ABI1092" s="119"/>
      <c r="ABJ1092" s="119"/>
      <c r="ABK1092" s="119"/>
      <c r="ABL1092" s="119"/>
      <c r="ABM1092" s="119"/>
      <c r="ABN1092" s="119"/>
      <c r="ABO1092" s="119"/>
      <c r="ABP1092" s="119"/>
      <c r="ABQ1092" s="119"/>
      <c r="ABR1092" s="119"/>
      <c r="ABS1092" s="119"/>
      <c r="ABT1092" s="119"/>
      <c r="ABU1092" s="119"/>
      <c r="ABV1092" s="119"/>
      <c r="ABW1092" s="119"/>
      <c r="ABX1092" s="119"/>
      <c r="ABY1092" s="119"/>
      <c r="ABZ1092" s="119"/>
      <c r="ACA1092" s="119"/>
      <c r="ACB1092" s="119"/>
      <c r="ACC1092" s="119"/>
      <c r="ACD1092" s="119"/>
      <c r="ACE1092" s="119"/>
      <c r="ACF1092" s="119"/>
      <c r="ACG1092" s="119"/>
      <c r="ACH1092" s="119"/>
      <c r="ACI1092" s="119"/>
      <c r="ACJ1092" s="119"/>
      <c r="ACK1092" s="119"/>
      <c r="ACL1092" s="119"/>
      <c r="ACM1092" s="119"/>
      <c r="ACN1092" s="119"/>
      <c r="ACO1092" s="119"/>
      <c r="ACP1092" s="119"/>
      <c r="ACQ1092" s="119"/>
      <c r="ACR1092" s="119"/>
      <c r="ACS1092" s="119"/>
      <c r="ACT1092" s="119"/>
      <c r="ACU1092" s="119"/>
      <c r="ACV1092" s="119"/>
      <c r="ACW1092" s="119"/>
      <c r="ACX1092" s="119"/>
      <c r="ACY1092" s="119"/>
      <c r="ACZ1092" s="119"/>
      <c r="ADA1092" s="119"/>
      <c r="ADB1092" s="119"/>
      <c r="ADC1092" s="119"/>
      <c r="ADD1092" s="119"/>
      <c r="ADE1092" s="119"/>
      <c r="ADF1092" s="119"/>
      <c r="ADG1092" s="119"/>
      <c r="ADH1092" s="119"/>
      <c r="ADI1092" s="119"/>
      <c r="ADJ1092" s="119"/>
      <c r="ADK1092" s="119"/>
      <c r="ADL1092" s="119"/>
      <c r="ADM1092" s="119"/>
      <c r="ADN1092" s="119"/>
      <c r="ADO1092" s="119"/>
      <c r="ADP1092" s="119"/>
      <c r="ADQ1092" s="119"/>
      <c r="ADR1092" s="119"/>
      <c r="ADS1092" s="119"/>
      <c r="ADT1092" s="119"/>
      <c r="ADU1092" s="119"/>
      <c r="ADV1092" s="119"/>
      <c r="ADW1092" s="119"/>
      <c r="ADX1092" s="119"/>
      <c r="ADY1092" s="119"/>
      <c r="ADZ1092" s="119"/>
      <c r="AEA1092" s="119"/>
      <c r="AEB1092" s="119"/>
      <c r="AEC1092" s="119"/>
      <c r="AED1092" s="119"/>
      <c r="AEE1092" s="119"/>
      <c r="AEF1092" s="119"/>
      <c r="AEG1092" s="119"/>
      <c r="AEH1092" s="119"/>
      <c r="AEI1092" s="119"/>
      <c r="AEJ1092" s="119"/>
      <c r="AEK1092" s="119"/>
      <c r="AEL1092" s="119"/>
      <c r="AEM1092" s="119"/>
      <c r="AEN1092" s="119"/>
      <c r="AEO1092" s="119"/>
      <c r="AEP1092" s="119"/>
      <c r="AEQ1092" s="119"/>
      <c r="AER1092" s="119"/>
      <c r="AES1092" s="119"/>
      <c r="AET1092" s="119"/>
      <c r="AEU1092" s="119"/>
      <c r="AEV1092" s="119"/>
      <c r="AEW1092" s="119"/>
      <c r="AEX1092" s="119"/>
      <c r="AEY1092" s="119"/>
      <c r="AEZ1092" s="119"/>
      <c r="AFA1092" s="119"/>
      <c r="AFB1092" s="119"/>
      <c r="AFC1092" s="119"/>
      <c r="AFD1092" s="119"/>
      <c r="AFE1092" s="119"/>
      <c r="AFF1092" s="119"/>
      <c r="AFG1092" s="119"/>
      <c r="AFH1092" s="119"/>
      <c r="AFI1092" s="119"/>
      <c r="AFJ1092" s="119"/>
      <c r="AFK1092" s="119"/>
      <c r="AFL1092" s="119"/>
      <c r="AFM1092" s="119"/>
      <c r="AFN1092" s="119"/>
      <c r="AFO1092" s="119"/>
      <c r="AFP1092" s="119"/>
      <c r="AFQ1092" s="119"/>
      <c r="AFR1092" s="119"/>
      <c r="AFS1092" s="119"/>
      <c r="AFT1092" s="119"/>
      <c r="AFU1092" s="119"/>
      <c r="AFV1092" s="119"/>
      <c r="AFW1092" s="119"/>
      <c r="AFX1092" s="119"/>
      <c r="AFY1092" s="119"/>
      <c r="AFZ1092" s="119"/>
      <c r="AGA1092" s="119"/>
      <c r="AGB1092" s="119"/>
      <c r="AGC1092" s="119"/>
      <c r="AGD1092" s="119"/>
      <c r="AGE1092" s="119"/>
      <c r="AGF1092" s="119"/>
      <c r="AGG1092" s="119"/>
      <c r="AGH1092" s="119"/>
      <c r="AGI1092" s="119"/>
      <c r="AGJ1092" s="119"/>
      <c r="AGK1092" s="119"/>
      <c r="AGL1092" s="119"/>
      <c r="AGM1092" s="119"/>
      <c r="AGN1092" s="119"/>
      <c r="AGO1092" s="119"/>
      <c r="AGP1092" s="119"/>
      <c r="AGQ1092" s="119"/>
      <c r="AGR1092" s="119"/>
      <c r="AGS1092" s="119"/>
      <c r="AGT1092" s="119"/>
      <c r="AGU1092" s="119"/>
      <c r="AGV1092" s="119"/>
      <c r="AGW1092" s="119"/>
      <c r="AGX1092" s="119"/>
      <c r="AGY1092" s="119"/>
      <c r="AGZ1092" s="119"/>
      <c r="AHA1092" s="119"/>
      <c r="AHB1092" s="119"/>
      <c r="AHC1092" s="119"/>
      <c r="AHD1092" s="119"/>
      <c r="AHE1092" s="119"/>
      <c r="AHF1092" s="119"/>
      <c r="AHG1092" s="119"/>
      <c r="AHH1092" s="119"/>
      <c r="AHI1092" s="119"/>
      <c r="AHJ1092" s="119"/>
      <c r="AHK1092" s="119"/>
      <c r="AHL1092" s="119"/>
      <c r="AHM1092" s="119"/>
      <c r="AHN1092" s="119"/>
      <c r="AHO1092" s="119"/>
      <c r="AHP1092" s="119"/>
      <c r="AHQ1092" s="119"/>
      <c r="AHR1092" s="119"/>
      <c r="AHS1092" s="119"/>
      <c r="AHT1092" s="119"/>
      <c r="AHU1092" s="119"/>
      <c r="AHV1092" s="119"/>
      <c r="AHW1092" s="119"/>
      <c r="AHX1092" s="119"/>
      <c r="AHY1092" s="119"/>
      <c r="AHZ1092" s="119"/>
      <c r="AIA1092" s="119"/>
      <c r="AIB1092" s="119"/>
      <c r="AIC1092" s="119"/>
      <c r="AID1092" s="119"/>
      <c r="AIE1092" s="119"/>
      <c r="AIF1092" s="119"/>
      <c r="AIG1092" s="119"/>
      <c r="AIH1092" s="119"/>
      <c r="AII1092" s="119"/>
      <c r="AIJ1092" s="119"/>
      <c r="AIK1092" s="119"/>
      <c r="AIL1092" s="119"/>
      <c r="AIM1092" s="119"/>
      <c r="AIN1092" s="119"/>
      <c r="AIO1092" s="119"/>
      <c r="AIP1092" s="119"/>
      <c r="AIQ1092" s="119"/>
      <c r="AIR1092" s="119"/>
      <c r="AIS1092" s="119"/>
      <c r="AIT1092" s="119"/>
      <c r="AIU1092" s="119"/>
      <c r="AIV1092" s="119"/>
      <c r="AIW1092" s="119"/>
      <c r="AIX1092" s="119"/>
      <c r="AIY1092" s="119"/>
      <c r="AIZ1092" s="119"/>
      <c r="AJA1092" s="119"/>
      <c r="AJB1092" s="119"/>
      <c r="AJC1092" s="119"/>
      <c r="AJD1092" s="119"/>
      <c r="AJE1092" s="119"/>
      <c r="AJF1092" s="119"/>
      <c r="AJG1092" s="119"/>
      <c r="AJH1092" s="119"/>
      <c r="AJI1092" s="119"/>
      <c r="AJJ1092" s="119"/>
      <c r="AJK1092" s="119"/>
      <c r="AJL1092" s="119"/>
      <c r="AJM1092" s="119"/>
      <c r="AJN1092" s="119"/>
      <c r="AJO1092" s="119"/>
      <c r="AJP1092" s="119"/>
      <c r="AJQ1092" s="119"/>
      <c r="AJR1092" s="119"/>
      <c r="AJS1092" s="119"/>
      <c r="AJT1092" s="119"/>
      <c r="AJU1092" s="119"/>
      <c r="AJV1092" s="119"/>
      <c r="AJW1092" s="119"/>
      <c r="AJX1092" s="119"/>
      <c r="AJY1092" s="119"/>
      <c r="AJZ1092" s="119"/>
      <c r="AKA1092" s="119"/>
      <c r="AKB1092" s="119"/>
      <c r="AKC1092" s="119"/>
      <c r="AKD1092" s="119"/>
      <c r="AKE1092" s="119"/>
      <c r="AKF1092" s="119"/>
      <c r="AKG1092" s="119"/>
      <c r="AKH1092" s="119"/>
      <c r="AKI1092" s="119"/>
      <c r="AKJ1092" s="119"/>
      <c r="AKK1092" s="119"/>
      <c r="AKL1092" s="119"/>
      <c r="AKM1092" s="119"/>
      <c r="AKN1092" s="119"/>
      <c r="AKO1092" s="119"/>
      <c r="AKP1092" s="119"/>
      <c r="AKQ1092" s="119"/>
      <c r="AKR1092" s="119"/>
      <c r="AKS1092" s="119"/>
      <c r="AKT1092" s="119"/>
      <c r="AKU1092" s="119"/>
      <c r="AKV1092" s="119"/>
      <c r="AKW1092" s="119"/>
      <c r="AKX1092" s="119"/>
      <c r="AKY1092" s="119"/>
      <c r="AKZ1092" s="119"/>
      <c r="ALA1092" s="119"/>
      <c r="ALB1092" s="119"/>
      <c r="ALC1092" s="119"/>
      <c r="ALD1092" s="119"/>
      <c r="ALE1092" s="119"/>
      <c r="ALF1092" s="119"/>
      <c r="ALG1092" s="119"/>
      <c r="ALH1092" s="119"/>
      <c r="ALI1092" s="119"/>
      <c r="ALJ1092" s="119"/>
      <c r="ALK1092" s="119"/>
      <c r="ALL1092" s="119"/>
      <c r="ALM1092" s="119"/>
      <c r="ALN1092" s="119"/>
      <c r="ALO1092" s="119"/>
      <c r="ALP1092" s="119"/>
      <c r="ALQ1092" s="119"/>
      <c r="ALR1092" s="119"/>
      <c r="ALS1092" s="119"/>
      <c r="ALT1092" s="119"/>
      <c r="ALU1092" s="119"/>
      <c r="ALV1092" s="119"/>
      <c r="ALW1092" s="119"/>
      <c r="ALX1092" s="119"/>
      <c r="ALY1092" s="119"/>
      <c r="ALZ1092" s="119"/>
      <c r="AMA1092" s="119"/>
      <c r="AMB1092" s="119"/>
      <c r="AMC1092" s="119"/>
      <c r="AMD1092" s="119"/>
      <c r="AME1092" s="119"/>
      <c r="AMF1092" s="119"/>
      <c r="AMG1092" s="119"/>
    </row>
    <row r="1093" customFormat="false" ht="15" hidden="false" customHeight="false" outlineLevel="0" collapsed="false">
      <c r="A1093" s="118"/>
      <c r="B1093" s="118"/>
      <c r="C1093" s="48" t="n">
        <f aca="false">IF(F1093=F1092,C1092,IF(F1093=(F1092+10),C1092,(C1092+10)))</f>
        <v>1950</v>
      </c>
      <c r="E1093" s="50" t="n">
        <f aca="false">IF(C1092=C1093,IF(AND(I1093&lt;&gt;"M",I1093&lt;&gt;"m-up"),E1092+10,E1092),10)</f>
        <v>10</v>
      </c>
      <c r="F1093" s="39" t="n">
        <f aca="false">O1093+(N1093*60)+(M1093*3600)</f>
        <v>53948</v>
      </c>
      <c r="G1093" s="39" t="str">
        <f aca="false">CONCATENATE(J1093,K1093,L1093)</f>
        <v>2017121</v>
      </c>
      <c r="H1093" s="39" t="n">
        <v>3</v>
      </c>
      <c r="I1093" s="39" t="s">
        <v>0</v>
      </c>
      <c r="J1093" s="39" t="n">
        <v>2017</v>
      </c>
      <c r="K1093" s="39" t="n">
        <v>12</v>
      </c>
      <c r="L1093" s="39" t="n">
        <v>1</v>
      </c>
      <c r="M1093" s="39" t="n">
        <v>14</v>
      </c>
      <c r="N1093" s="39" t="n">
        <v>59</v>
      </c>
      <c r="O1093" s="39" t="n">
        <v>8</v>
      </c>
      <c r="P1093" s="39" t="n">
        <v>3</v>
      </c>
      <c r="Q1093" s="39" t="n">
        <v>2</v>
      </c>
      <c r="R1093" s="39" t="s">
        <v>1</v>
      </c>
      <c r="S1093" s="39" t="s">
        <v>2</v>
      </c>
      <c r="WH1093" s="119"/>
      <c r="WI1093" s="119"/>
      <c r="WJ1093" s="119"/>
      <c r="WK1093" s="119"/>
      <c r="WL1093" s="119"/>
      <c r="WM1093" s="119"/>
      <c r="WN1093" s="119"/>
      <c r="WO1093" s="119"/>
      <c r="WP1093" s="119"/>
      <c r="WQ1093" s="119"/>
      <c r="WR1093" s="119"/>
      <c r="WS1093" s="119"/>
      <c r="WT1093" s="119"/>
      <c r="WU1093" s="119"/>
      <c r="WV1093" s="119"/>
      <c r="WW1093" s="119"/>
      <c r="WX1093" s="119"/>
      <c r="WY1093" s="119"/>
      <c r="WZ1093" s="119"/>
      <c r="XA1093" s="119"/>
      <c r="XB1093" s="119"/>
      <c r="XC1093" s="119"/>
      <c r="XD1093" s="119"/>
      <c r="XE1093" s="119"/>
      <c r="XF1093" s="119"/>
      <c r="XG1093" s="119"/>
      <c r="XH1093" s="119"/>
      <c r="XI1093" s="119"/>
      <c r="XJ1093" s="119"/>
      <c r="XK1093" s="119"/>
      <c r="XL1093" s="119"/>
      <c r="XM1093" s="119"/>
      <c r="XN1093" s="119"/>
      <c r="XO1093" s="119"/>
      <c r="XP1093" s="119"/>
      <c r="XQ1093" s="119"/>
      <c r="XR1093" s="119"/>
      <c r="XS1093" s="119"/>
      <c r="XT1093" s="119"/>
      <c r="XU1093" s="119"/>
      <c r="XV1093" s="119"/>
      <c r="XW1093" s="119"/>
      <c r="XX1093" s="119"/>
      <c r="XY1093" s="119"/>
      <c r="XZ1093" s="119"/>
      <c r="YA1093" s="119"/>
      <c r="YB1093" s="119"/>
      <c r="YC1093" s="119"/>
      <c r="YD1093" s="119"/>
      <c r="YE1093" s="119"/>
      <c r="YF1093" s="119"/>
      <c r="YG1093" s="119"/>
      <c r="YH1093" s="119"/>
      <c r="YI1093" s="119"/>
      <c r="YJ1093" s="119"/>
      <c r="YK1093" s="119"/>
      <c r="YL1093" s="119"/>
      <c r="YM1093" s="119"/>
      <c r="YN1093" s="119"/>
      <c r="YO1093" s="119"/>
      <c r="YP1093" s="119"/>
      <c r="YQ1093" s="119"/>
      <c r="YR1093" s="119"/>
      <c r="YS1093" s="119"/>
      <c r="YT1093" s="119"/>
      <c r="YU1093" s="119"/>
      <c r="YV1093" s="119"/>
      <c r="YW1093" s="119"/>
      <c r="YX1093" s="119"/>
      <c r="YY1093" s="119"/>
      <c r="YZ1093" s="119"/>
      <c r="ZA1093" s="119"/>
      <c r="ZB1093" s="119"/>
      <c r="ZC1093" s="119"/>
      <c r="ZD1093" s="119"/>
      <c r="ZE1093" s="119"/>
      <c r="ZF1093" s="119"/>
      <c r="ZG1093" s="119"/>
      <c r="ZH1093" s="119"/>
      <c r="ZI1093" s="119"/>
      <c r="ZJ1093" s="119"/>
      <c r="ZK1093" s="119"/>
      <c r="ZL1093" s="119"/>
      <c r="ZM1093" s="119"/>
      <c r="ZN1093" s="119"/>
      <c r="ZO1093" s="119"/>
      <c r="ZP1093" s="119"/>
      <c r="ZQ1093" s="119"/>
      <c r="ZR1093" s="119"/>
      <c r="ZS1093" s="119"/>
      <c r="ZT1093" s="119"/>
      <c r="ZU1093" s="119"/>
      <c r="ZV1093" s="119"/>
      <c r="ZW1093" s="119"/>
      <c r="ZX1093" s="119"/>
      <c r="ZY1093" s="119"/>
      <c r="ZZ1093" s="119"/>
      <c r="AAA1093" s="119"/>
      <c r="AAB1093" s="119"/>
      <c r="AAC1093" s="119"/>
      <c r="AAD1093" s="119"/>
      <c r="AAE1093" s="119"/>
      <c r="AAF1093" s="119"/>
      <c r="AAG1093" s="119"/>
      <c r="AAH1093" s="119"/>
      <c r="AAI1093" s="119"/>
      <c r="AAJ1093" s="119"/>
      <c r="AAK1093" s="119"/>
      <c r="AAL1093" s="119"/>
      <c r="AAM1093" s="119"/>
      <c r="AAN1093" s="119"/>
      <c r="AAO1093" s="119"/>
      <c r="AAP1093" s="119"/>
      <c r="AAQ1093" s="119"/>
      <c r="AAR1093" s="119"/>
      <c r="AAS1093" s="119"/>
      <c r="AAT1093" s="119"/>
      <c r="AAU1093" s="119"/>
      <c r="AAV1093" s="119"/>
      <c r="AAW1093" s="119"/>
      <c r="AAX1093" s="119"/>
      <c r="AAY1093" s="119"/>
      <c r="AAZ1093" s="119"/>
      <c r="ABA1093" s="119"/>
      <c r="ABB1093" s="119"/>
      <c r="ABC1093" s="119"/>
      <c r="ABD1093" s="119"/>
      <c r="ABE1093" s="119"/>
      <c r="ABF1093" s="119"/>
      <c r="ABG1093" s="119"/>
      <c r="ABH1093" s="119"/>
      <c r="ABI1093" s="119"/>
      <c r="ABJ1093" s="119"/>
      <c r="ABK1093" s="119"/>
      <c r="ABL1093" s="119"/>
      <c r="ABM1093" s="119"/>
      <c r="ABN1093" s="119"/>
      <c r="ABO1093" s="119"/>
      <c r="ABP1093" s="119"/>
      <c r="ABQ1093" s="119"/>
      <c r="ABR1093" s="119"/>
      <c r="ABS1093" s="119"/>
      <c r="ABT1093" s="119"/>
      <c r="ABU1093" s="119"/>
      <c r="ABV1093" s="119"/>
      <c r="ABW1093" s="119"/>
      <c r="ABX1093" s="119"/>
      <c r="ABY1093" s="119"/>
      <c r="ABZ1093" s="119"/>
      <c r="ACA1093" s="119"/>
      <c r="ACB1093" s="119"/>
      <c r="ACC1093" s="119"/>
      <c r="ACD1093" s="119"/>
      <c r="ACE1093" s="119"/>
      <c r="ACF1093" s="119"/>
      <c r="ACG1093" s="119"/>
      <c r="ACH1093" s="119"/>
      <c r="ACI1093" s="119"/>
      <c r="ACJ1093" s="119"/>
      <c r="ACK1093" s="119"/>
      <c r="ACL1093" s="119"/>
      <c r="ACM1093" s="119"/>
      <c r="ACN1093" s="119"/>
      <c r="ACO1093" s="119"/>
      <c r="ACP1093" s="119"/>
      <c r="ACQ1093" s="119"/>
      <c r="ACR1093" s="119"/>
      <c r="ACS1093" s="119"/>
      <c r="ACT1093" s="119"/>
      <c r="ACU1093" s="119"/>
      <c r="ACV1093" s="119"/>
      <c r="ACW1093" s="119"/>
      <c r="ACX1093" s="119"/>
      <c r="ACY1093" s="119"/>
      <c r="ACZ1093" s="119"/>
      <c r="ADA1093" s="119"/>
      <c r="ADB1093" s="119"/>
      <c r="ADC1093" s="119"/>
      <c r="ADD1093" s="119"/>
      <c r="ADE1093" s="119"/>
      <c r="ADF1093" s="119"/>
      <c r="ADG1093" s="119"/>
      <c r="ADH1093" s="119"/>
      <c r="ADI1093" s="119"/>
      <c r="ADJ1093" s="119"/>
      <c r="ADK1093" s="119"/>
      <c r="ADL1093" s="119"/>
      <c r="ADM1093" s="119"/>
      <c r="ADN1093" s="119"/>
      <c r="ADO1093" s="119"/>
      <c r="ADP1093" s="119"/>
      <c r="ADQ1093" s="119"/>
      <c r="ADR1093" s="119"/>
      <c r="ADS1093" s="119"/>
      <c r="ADT1093" s="119"/>
      <c r="ADU1093" s="119"/>
      <c r="ADV1093" s="119"/>
      <c r="ADW1093" s="119"/>
      <c r="ADX1093" s="119"/>
      <c r="ADY1093" s="119"/>
      <c r="ADZ1093" s="119"/>
      <c r="AEA1093" s="119"/>
      <c r="AEB1093" s="119"/>
      <c r="AEC1093" s="119"/>
      <c r="AED1093" s="119"/>
      <c r="AEE1093" s="119"/>
      <c r="AEF1093" s="119"/>
      <c r="AEG1093" s="119"/>
      <c r="AEH1093" s="119"/>
      <c r="AEI1093" s="119"/>
      <c r="AEJ1093" s="119"/>
      <c r="AEK1093" s="119"/>
      <c r="AEL1093" s="119"/>
      <c r="AEM1093" s="119"/>
      <c r="AEN1093" s="119"/>
      <c r="AEO1093" s="119"/>
      <c r="AEP1093" s="119"/>
      <c r="AEQ1093" s="119"/>
      <c r="AER1093" s="119"/>
      <c r="AES1093" s="119"/>
      <c r="AET1093" s="119"/>
      <c r="AEU1093" s="119"/>
      <c r="AEV1093" s="119"/>
      <c r="AEW1093" s="119"/>
      <c r="AEX1093" s="119"/>
      <c r="AEY1093" s="119"/>
      <c r="AEZ1093" s="119"/>
      <c r="AFA1093" s="119"/>
      <c r="AFB1093" s="119"/>
      <c r="AFC1093" s="119"/>
      <c r="AFD1093" s="119"/>
      <c r="AFE1093" s="119"/>
      <c r="AFF1093" s="119"/>
      <c r="AFG1093" s="119"/>
      <c r="AFH1093" s="119"/>
      <c r="AFI1093" s="119"/>
      <c r="AFJ1093" s="119"/>
      <c r="AFK1093" s="119"/>
      <c r="AFL1093" s="119"/>
      <c r="AFM1093" s="119"/>
      <c r="AFN1093" s="119"/>
      <c r="AFO1093" s="119"/>
      <c r="AFP1093" s="119"/>
      <c r="AFQ1093" s="119"/>
      <c r="AFR1093" s="119"/>
      <c r="AFS1093" s="119"/>
      <c r="AFT1093" s="119"/>
      <c r="AFU1093" s="119"/>
      <c r="AFV1093" s="119"/>
      <c r="AFW1093" s="119"/>
      <c r="AFX1093" s="119"/>
      <c r="AFY1093" s="119"/>
      <c r="AFZ1093" s="119"/>
      <c r="AGA1093" s="119"/>
      <c r="AGB1093" s="119"/>
      <c r="AGC1093" s="119"/>
      <c r="AGD1093" s="119"/>
      <c r="AGE1093" s="119"/>
      <c r="AGF1093" s="119"/>
      <c r="AGG1093" s="119"/>
      <c r="AGH1093" s="119"/>
      <c r="AGI1093" s="119"/>
      <c r="AGJ1093" s="119"/>
      <c r="AGK1093" s="119"/>
      <c r="AGL1093" s="119"/>
      <c r="AGM1093" s="119"/>
      <c r="AGN1093" s="119"/>
      <c r="AGO1093" s="119"/>
      <c r="AGP1093" s="119"/>
      <c r="AGQ1093" s="119"/>
      <c r="AGR1093" s="119"/>
      <c r="AGS1093" s="119"/>
      <c r="AGT1093" s="119"/>
      <c r="AGU1093" s="119"/>
      <c r="AGV1093" s="119"/>
      <c r="AGW1093" s="119"/>
      <c r="AGX1093" s="119"/>
      <c r="AGY1093" s="119"/>
      <c r="AGZ1093" s="119"/>
      <c r="AHA1093" s="119"/>
      <c r="AHB1093" s="119"/>
      <c r="AHC1093" s="119"/>
      <c r="AHD1093" s="119"/>
      <c r="AHE1093" s="119"/>
      <c r="AHF1093" s="119"/>
      <c r="AHG1093" s="119"/>
      <c r="AHH1093" s="119"/>
      <c r="AHI1093" s="119"/>
      <c r="AHJ1093" s="119"/>
      <c r="AHK1093" s="119"/>
      <c r="AHL1093" s="119"/>
      <c r="AHM1093" s="119"/>
      <c r="AHN1093" s="119"/>
      <c r="AHO1093" s="119"/>
      <c r="AHP1093" s="119"/>
      <c r="AHQ1093" s="119"/>
      <c r="AHR1093" s="119"/>
      <c r="AHS1093" s="119"/>
      <c r="AHT1093" s="119"/>
      <c r="AHU1093" s="119"/>
      <c r="AHV1093" s="119"/>
      <c r="AHW1093" s="119"/>
      <c r="AHX1093" s="119"/>
      <c r="AHY1093" s="119"/>
      <c r="AHZ1093" s="119"/>
      <c r="AIA1093" s="119"/>
      <c r="AIB1093" s="119"/>
      <c r="AIC1093" s="119"/>
      <c r="AID1093" s="119"/>
      <c r="AIE1093" s="119"/>
      <c r="AIF1093" s="119"/>
      <c r="AIG1093" s="119"/>
      <c r="AIH1093" s="119"/>
      <c r="AII1093" s="119"/>
      <c r="AIJ1093" s="119"/>
      <c r="AIK1093" s="119"/>
      <c r="AIL1093" s="119"/>
      <c r="AIM1093" s="119"/>
      <c r="AIN1093" s="119"/>
      <c r="AIO1093" s="119"/>
      <c r="AIP1093" s="119"/>
      <c r="AIQ1093" s="119"/>
      <c r="AIR1093" s="119"/>
      <c r="AIS1093" s="119"/>
      <c r="AIT1093" s="119"/>
      <c r="AIU1093" s="119"/>
      <c r="AIV1093" s="119"/>
      <c r="AIW1093" s="119"/>
      <c r="AIX1093" s="119"/>
      <c r="AIY1093" s="119"/>
      <c r="AIZ1093" s="119"/>
      <c r="AJA1093" s="119"/>
      <c r="AJB1093" s="119"/>
      <c r="AJC1093" s="119"/>
      <c r="AJD1093" s="119"/>
      <c r="AJE1093" s="119"/>
      <c r="AJF1093" s="119"/>
      <c r="AJG1093" s="119"/>
      <c r="AJH1093" s="119"/>
      <c r="AJI1093" s="119"/>
      <c r="AJJ1093" s="119"/>
      <c r="AJK1093" s="119"/>
      <c r="AJL1093" s="119"/>
      <c r="AJM1093" s="119"/>
      <c r="AJN1093" s="119"/>
      <c r="AJO1093" s="119"/>
      <c r="AJP1093" s="119"/>
      <c r="AJQ1093" s="119"/>
      <c r="AJR1093" s="119"/>
      <c r="AJS1093" s="119"/>
      <c r="AJT1093" s="119"/>
      <c r="AJU1093" s="119"/>
      <c r="AJV1093" s="119"/>
      <c r="AJW1093" s="119"/>
      <c r="AJX1093" s="119"/>
      <c r="AJY1093" s="119"/>
      <c r="AJZ1093" s="119"/>
      <c r="AKA1093" s="119"/>
      <c r="AKB1093" s="119"/>
      <c r="AKC1093" s="119"/>
      <c r="AKD1093" s="119"/>
      <c r="AKE1093" s="119"/>
      <c r="AKF1093" s="119"/>
      <c r="AKG1093" s="119"/>
      <c r="AKH1093" s="119"/>
      <c r="AKI1093" s="119"/>
      <c r="AKJ1093" s="119"/>
      <c r="AKK1093" s="119"/>
      <c r="AKL1093" s="119"/>
      <c r="AKM1093" s="119"/>
      <c r="AKN1093" s="119"/>
      <c r="AKO1093" s="119"/>
      <c r="AKP1093" s="119"/>
      <c r="AKQ1093" s="119"/>
      <c r="AKR1093" s="119"/>
      <c r="AKS1093" s="119"/>
      <c r="AKT1093" s="119"/>
      <c r="AKU1093" s="119"/>
      <c r="AKV1093" s="119"/>
      <c r="AKW1093" s="119"/>
      <c r="AKX1093" s="119"/>
      <c r="AKY1093" s="119"/>
      <c r="AKZ1093" s="119"/>
      <c r="ALA1093" s="119"/>
      <c r="ALB1093" s="119"/>
      <c r="ALC1093" s="119"/>
      <c r="ALD1093" s="119"/>
      <c r="ALE1093" s="119"/>
      <c r="ALF1093" s="119"/>
      <c r="ALG1093" s="119"/>
      <c r="ALH1093" s="119"/>
      <c r="ALI1093" s="119"/>
      <c r="ALJ1093" s="119"/>
      <c r="ALK1093" s="119"/>
      <c r="ALL1093" s="119"/>
      <c r="ALM1093" s="119"/>
      <c r="ALN1093" s="119"/>
      <c r="ALO1093" s="119"/>
      <c r="ALP1093" s="119"/>
      <c r="ALQ1093" s="119"/>
      <c r="ALR1093" s="119"/>
      <c r="ALS1093" s="119"/>
      <c r="ALT1093" s="119"/>
      <c r="ALU1093" s="119"/>
      <c r="ALV1093" s="119"/>
      <c r="ALW1093" s="119"/>
      <c r="ALX1093" s="119"/>
      <c r="ALY1093" s="119"/>
      <c r="ALZ1093" s="119"/>
      <c r="AMA1093" s="119"/>
      <c r="AMB1093" s="119"/>
      <c r="AMC1093" s="119"/>
      <c r="AMD1093" s="119"/>
      <c r="AME1093" s="119"/>
      <c r="AMF1093" s="119"/>
      <c r="AMG1093" s="119"/>
    </row>
    <row r="1094" customFormat="false" ht="15" hidden="false" customHeight="false" outlineLevel="0" collapsed="false">
      <c r="A1094" s="118"/>
      <c r="B1094" s="118"/>
      <c r="C1094" s="48" t="n">
        <f aca="false">IF(F1094=F1093,C1093,IF(F1094=(F1093+10),C1093,(C1093+10)))</f>
        <v>1950</v>
      </c>
      <c r="E1094" s="50" t="n">
        <f aca="false">IF(C1093=C1094,IF(AND(I1094&lt;&gt;"M",I1094&lt;&gt;"m-up"),E1093+10,E1093),10)</f>
        <v>20</v>
      </c>
      <c r="F1094" s="39" t="n">
        <f aca="false">O1094+(N1094*60)+(M1094*3600)</f>
        <v>53948</v>
      </c>
      <c r="G1094" s="39" t="str">
        <f aca="false">CONCATENATE(J1094,K1094,L1094)</f>
        <v>2017121</v>
      </c>
      <c r="H1094" s="39" t="n">
        <v>97</v>
      </c>
      <c r="I1094" s="39" t="s">
        <v>0</v>
      </c>
      <c r="J1094" s="39" t="n">
        <v>2017</v>
      </c>
      <c r="K1094" s="39" t="n">
        <v>12</v>
      </c>
      <c r="L1094" s="39" t="n">
        <v>1</v>
      </c>
      <c r="M1094" s="39" t="n">
        <v>14</v>
      </c>
      <c r="N1094" s="39" t="n">
        <v>59</v>
      </c>
      <c r="O1094" s="39" t="n">
        <v>8</v>
      </c>
      <c r="P1094" s="39" t="n">
        <v>38</v>
      </c>
      <c r="Q1094" s="39" t="n">
        <v>2</v>
      </c>
      <c r="R1094" s="39" t="s">
        <v>1</v>
      </c>
      <c r="S1094" s="39" t="s">
        <v>2</v>
      </c>
      <c r="WH1094" s="119"/>
      <c r="WI1094" s="119"/>
      <c r="WJ1094" s="119"/>
      <c r="WK1094" s="119"/>
      <c r="WL1094" s="119"/>
      <c r="WM1094" s="119"/>
      <c r="WN1094" s="119"/>
      <c r="WO1094" s="119"/>
      <c r="WP1094" s="119"/>
      <c r="WQ1094" s="119"/>
      <c r="WR1094" s="119"/>
      <c r="WS1094" s="119"/>
      <c r="WT1094" s="119"/>
      <c r="WU1094" s="119"/>
      <c r="WV1094" s="119"/>
      <c r="WW1094" s="119"/>
      <c r="WX1094" s="119"/>
      <c r="WY1094" s="119"/>
      <c r="WZ1094" s="119"/>
      <c r="XA1094" s="119"/>
      <c r="XB1094" s="119"/>
      <c r="XC1094" s="119"/>
      <c r="XD1094" s="119"/>
      <c r="XE1094" s="119"/>
      <c r="XF1094" s="119"/>
      <c r="XG1094" s="119"/>
      <c r="XH1094" s="119"/>
      <c r="XI1094" s="119"/>
      <c r="XJ1094" s="119"/>
      <c r="XK1094" s="119"/>
      <c r="XL1094" s="119"/>
      <c r="XM1094" s="119"/>
      <c r="XN1094" s="119"/>
      <c r="XO1094" s="119"/>
      <c r="XP1094" s="119"/>
      <c r="XQ1094" s="119"/>
      <c r="XR1094" s="119"/>
      <c r="XS1094" s="119"/>
      <c r="XT1094" s="119"/>
      <c r="XU1094" s="119"/>
      <c r="XV1094" s="119"/>
      <c r="XW1094" s="119"/>
      <c r="XX1094" s="119"/>
      <c r="XY1094" s="119"/>
      <c r="XZ1094" s="119"/>
      <c r="YA1094" s="119"/>
      <c r="YB1094" s="119"/>
      <c r="YC1094" s="119"/>
      <c r="YD1094" s="119"/>
      <c r="YE1094" s="119"/>
      <c r="YF1094" s="119"/>
      <c r="YG1094" s="119"/>
      <c r="YH1094" s="119"/>
      <c r="YI1094" s="119"/>
      <c r="YJ1094" s="119"/>
      <c r="YK1094" s="119"/>
      <c r="YL1094" s="119"/>
      <c r="YM1094" s="119"/>
      <c r="YN1094" s="119"/>
      <c r="YO1094" s="119"/>
      <c r="YP1094" s="119"/>
      <c r="YQ1094" s="119"/>
      <c r="YR1094" s="119"/>
      <c r="YS1094" s="119"/>
      <c r="YT1094" s="119"/>
      <c r="YU1094" s="119"/>
      <c r="YV1094" s="119"/>
      <c r="YW1094" s="119"/>
      <c r="YX1094" s="119"/>
      <c r="YY1094" s="119"/>
      <c r="YZ1094" s="119"/>
      <c r="ZA1094" s="119"/>
      <c r="ZB1094" s="119"/>
      <c r="ZC1094" s="119"/>
      <c r="ZD1094" s="119"/>
      <c r="ZE1094" s="119"/>
      <c r="ZF1094" s="119"/>
      <c r="ZG1094" s="119"/>
      <c r="ZH1094" s="119"/>
      <c r="ZI1094" s="119"/>
      <c r="ZJ1094" s="119"/>
      <c r="ZK1094" s="119"/>
      <c r="ZL1094" s="119"/>
      <c r="ZM1094" s="119"/>
      <c r="ZN1094" s="119"/>
      <c r="ZO1094" s="119"/>
      <c r="ZP1094" s="119"/>
      <c r="ZQ1094" s="119"/>
      <c r="ZR1094" s="119"/>
      <c r="ZS1094" s="119"/>
      <c r="ZT1094" s="119"/>
      <c r="ZU1094" s="119"/>
      <c r="ZV1094" s="119"/>
      <c r="ZW1094" s="119"/>
      <c r="ZX1094" s="119"/>
      <c r="ZY1094" s="119"/>
      <c r="ZZ1094" s="119"/>
      <c r="AAA1094" s="119"/>
      <c r="AAB1094" s="119"/>
      <c r="AAC1094" s="119"/>
      <c r="AAD1094" s="119"/>
      <c r="AAE1094" s="119"/>
      <c r="AAF1094" s="119"/>
      <c r="AAG1094" s="119"/>
      <c r="AAH1094" s="119"/>
      <c r="AAI1094" s="119"/>
      <c r="AAJ1094" s="119"/>
      <c r="AAK1094" s="119"/>
      <c r="AAL1094" s="119"/>
      <c r="AAM1094" s="119"/>
      <c r="AAN1094" s="119"/>
      <c r="AAO1094" s="119"/>
      <c r="AAP1094" s="119"/>
      <c r="AAQ1094" s="119"/>
      <c r="AAR1094" s="119"/>
      <c r="AAS1094" s="119"/>
      <c r="AAT1094" s="119"/>
      <c r="AAU1094" s="119"/>
      <c r="AAV1094" s="119"/>
      <c r="AAW1094" s="119"/>
      <c r="AAX1094" s="119"/>
      <c r="AAY1094" s="119"/>
      <c r="AAZ1094" s="119"/>
      <c r="ABA1094" s="119"/>
      <c r="ABB1094" s="119"/>
      <c r="ABC1094" s="119"/>
      <c r="ABD1094" s="119"/>
      <c r="ABE1094" s="119"/>
      <c r="ABF1094" s="119"/>
      <c r="ABG1094" s="119"/>
      <c r="ABH1094" s="119"/>
      <c r="ABI1094" s="119"/>
      <c r="ABJ1094" s="119"/>
      <c r="ABK1094" s="119"/>
      <c r="ABL1094" s="119"/>
      <c r="ABM1094" s="119"/>
      <c r="ABN1094" s="119"/>
      <c r="ABO1094" s="119"/>
      <c r="ABP1094" s="119"/>
      <c r="ABQ1094" s="119"/>
      <c r="ABR1094" s="119"/>
      <c r="ABS1094" s="119"/>
      <c r="ABT1094" s="119"/>
      <c r="ABU1094" s="119"/>
      <c r="ABV1094" s="119"/>
      <c r="ABW1094" s="119"/>
      <c r="ABX1094" s="119"/>
      <c r="ABY1094" s="119"/>
      <c r="ABZ1094" s="119"/>
      <c r="ACA1094" s="119"/>
      <c r="ACB1094" s="119"/>
      <c r="ACC1094" s="119"/>
      <c r="ACD1094" s="119"/>
      <c r="ACE1094" s="119"/>
      <c r="ACF1094" s="119"/>
      <c r="ACG1094" s="119"/>
      <c r="ACH1094" s="119"/>
      <c r="ACI1094" s="119"/>
      <c r="ACJ1094" s="119"/>
      <c r="ACK1094" s="119"/>
      <c r="ACL1094" s="119"/>
      <c r="ACM1094" s="119"/>
      <c r="ACN1094" s="119"/>
      <c r="ACO1094" s="119"/>
      <c r="ACP1094" s="119"/>
      <c r="ACQ1094" s="119"/>
      <c r="ACR1094" s="119"/>
      <c r="ACS1094" s="119"/>
      <c r="ACT1094" s="119"/>
      <c r="ACU1094" s="119"/>
      <c r="ACV1094" s="119"/>
      <c r="ACW1094" s="119"/>
      <c r="ACX1094" s="119"/>
      <c r="ACY1094" s="119"/>
      <c r="ACZ1094" s="119"/>
      <c r="ADA1094" s="119"/>
      <c r="ADB1094" s="119"/>
      <c r="ADC1094" s="119"/>
      <c r="ADD1094" s="119"/>
      <c r="ADE1094" s="119"/>
      <c r="ADF1094" s="119"/>
      <c r="ADG1094" s="119"/>
      <c r="ADH1094" s="119"/>
      <c r="ADI1094" s="119"/>
      <c r="ADJ1094" s="119"/>
      <c r="ADK1094" s="119"/>
      <c r="ADL1094" s="119"/>
      <c r="ADM1094" s="119"/>
      <c r="ADN1094" s="119"/>
      <c r="ADO1094" s="119"/>
      <c r="ADP1094" s="119"/>
      <c r="ADQ1094" s="119"/>
      <c r="ADR1094" s="119"/>
      <c r="ADS1094" s="119"/>
      <c r="ADT1094" s="119"/>
      <c r="ADU1094" s="119"/>
      <c r="ADV1094" s="119"/>
      <c r="ADW1094" s="119"/>
      <c r="ADX1094" s="119"/>
      <c r="ADY1094" s="119"/>
      <c r="ADZ1094" s="119"/>
      <c r="AEA1094" s="119"/>
      <c r="AEB1094" s="119"/>
      <c r="AEC1094" s="119"/>
      <c r="AED1094" s="119"/>
      <c r="AEE1094" s="119"/>
      <c r="AEF1094" s="119"/>
      <c r="AEG1094" s="119"/>
      <c r="AEH1094" s="119"/>
      <c r="AEI1094" s="119"/>
      <c r="AEJ1094" s="119"/>
      <c r="AEK1094" s="119"/>
      <c r="AEL1094" s="119"/>
      <c r="AEM1094" s="119"/>
      <c r="AEN1094" s="119"/>
      <c r="AEO1094" s="119"/>
      <c r="AEP1094" s="119"/>
      <c r="AEQ1094" s="119"/>
      <c r="AER1094" s="119"/>
      <c r="AES1094" s="119"/>
      <c r="AET1094" s="119"/>
      <c r="AEU1094" s="119"/>
      <c r="AEV1094" s="119"/>
      <c r="AEW1094" s="119"/>
      <c r="AEX1094" s="119"/>
      <c r="AEY1094" s="119"/>
      <c r="AEZ1094" s="119"/>
      <c r="AFA1094" s="119"/>
      <c r="AFB1094" s="119"/>
      <c r="AFC1094" s="119"/>
      <c r="AFD1094" s="119"/>
      <c r="AFE1094" s="119"/>
      <c r="AFF1094" s="119"/>
      <c r="AFG1094" s="119"/>
      <c r="AFH1094" s="119"/>
      <c r="AFI1094" s="119"/>
      <c r="AFJ1094" s="119"/>
      <c r="AFK1094" s="119"/>
      <c r="AFL1094" s="119"/>
      <c r="AFM1094" s="119"/>
      <c r="AFN1094" s="119"/>
      <c r="AFO1094" s="119"/>
      <c r="AFP1094" s="119"/>
      <c r="AFQ1094" s="119"/>
      <c r="AFR1094" s="119"/>
      <c r="AFS1094" s="119"/>
      <c r="AFT1094" s="119"/>
      <c r="AFU1094" s="119"/>
      <c r="AFV1094" s="119"/>
      <c r="AFW1094" s="119"/>
      <c r="AFX1094" s="119"/>
      <c r="AFY1094" s="119"/>
      <c r="AFZ1094" s="119"/>
      <c r="AGA1094" s="119"/>
      <c r="AGB1094" s="119"/>
      <c r="AGC1094" s="119"/>
      <c r="AGD1094" s="119"/>
      <c r="AGE1094" s="119"/>
      <c r="AGF1094" s="119"/>
      <c r="AGG1094" s="119"/>
      <c r="AGH1094" s="119"/>
      <c r="AGI1094" s="119"/>
      <c r="AGJ1094" s="119"/>
      <c r="AGK1094" s="119"/>
      <c r="AGL1094" s="119"/>
      <c r="AGM1094" s="119"/>
      <c r="AGN1094" s="119"/>
      <c r="AGO1094" s="119"/>
      <c r="AGP1094" s="119"/>
      <c r="AGQ1094" s="119"/>
      <c r="AGR1094" s="119"/>
      <c r="AGS1094" s="119"/>
      <c r="AGT1094" s="119"/>
      <c r="AGU1094" s="119"/>
      <c r="AGV1094" s="119"/>
      <c r="AGW1094" s="119"/>
      <c r="AGX1094" s="119"/>
      <c r="AGY1094" s="119"/>
      <c r="AGZ1094" s="119"/>
      <c r="AHA1094" s="119"/>
      <c r="AHB1094" s="119"/>
      <c r="AHC1094" s="119"/>
      <c r="AHD1094" s="119"/>
      <c r="AHE1094" s="119"/>
      <c r="AHF1094" s="119"/>
      <c r="AHG1094" s="119"/>
      <c r="AHH1094" s="119"/>
      <c r="AHI1094" s="119"/>
      <c r="AHJ1094" s="119"/>
      <c r="AHK1094" s="119"/>
      <c r="AHL1094" s="119"/>
      <c r="AHM1094" s="119"/>
      <c r="AHN1094" s="119"/>
      <c r="AHO1094" s="119"/>
      <c r="AHP1094" s="119"/>
      <c r="AHQ1094" s="119"/>
      <c r="AHR1094" s="119"/>
      <c r="AHS1094" s="119"/>
      <c r="AHT1094" s="119"/>
      <c r="AHU1094" s="119"/>
      <c r="AHV1094" s="119"/>
      <c r="AHW1094" s="119"/>
      <c r="AHX1094" s="119"/>
      <c r="AHY1094" s="119"/>
      <c r="AHZ1094" s="119"/>
      <c r="AIA1094" s="119"/>
      <c r="AIB1094" s="119"/>
      <c r="AIC1094" s="119"/>
      <c r="AID1094" s="119"/>
      <c r="AIE1094" s="119"/>
      <c r="AIF1094" s="119"/>
      <c r="AIG1094" s="119"/>
      <c r="AIH1094" s="119"/>
      <c r="AII1094" s="119"/>
      <c r="AIJ1094" s="119"/>
      <c r="AIK1094" s="119"/>
      <c r="AIL1094" s="119"/>
      <c r="AIM1094" s="119"/>
      <c r="AIN1094" s="119"/>
      <c r="AIO1094" s="119"/>
      <c r="AIP1094" s="119"/>
      <c r="AIQ1094" s="119"/>
      <c r="AIR1094" s="119"/>
      <c r="AIS1094" s="119"/>
      <c r="AIT1094" s="119"/>
      <c r="AIU1094" s="119"/>
      <c r="AIV1094" s="119"/>
      <c r="AIW1094" s="119"/>
      <c r="AIX1094" s="119"/>
      <c r="AIY1094" s="119"/>
      <c r="AIZ1094" s="119"/>
      <c r="AJA1094" s="119"/>
      <c r="AJB1094" s="119"/>
      <c r="AJC1094" s="119"/>
      <c r="AJD1094" s="119"/>
      <c r="AJE1094" s="119"/>
      <c r="AJF1094" s="119"/>
      <c r="AJG1094" s="119"/>
      <c r="AJH1094" s="119"/>
      <c r="AJI1094" s="119"/>
      <c r="AJJ1094" s="119"/>
      <c r="AJK1094" s="119"/>
      <c r="AJL1094" s="119"/>
      <c r="AJM1094" s="119"/>
      <c r="AJN1094" s="119"/>
      <c r="AJO1094" s="119"/>
      <c r="AJP1094" s="119"/>
      <c r="AJQ1094" s="119"/>
      <c r="AJR1094" s="119"/>
      <c r="AJS1094" s="119"/>
      <c r="AJT1094" s="119"/>
      <c r="AJU1094" s="119"/>
      <c r="AJV1094" s="119"/>
      <c r="AJW1094" s="119"/>
      <c r="AJX1094" s="119"/>
      <c r="AJY1094" s="119"/>
      <c r="AJZ1094" s="119"/>
      <c r="AKA1094" s="119"/>
      <c r="AKB1094" s="119"/>
      <c r="AKC1094" s="119"/>
      <c r="AKD1094" s="119"/>
      <c r="AKE1094" s="119"/>
      <c r="AKF1094" s="119"/>
      <c r="AKG1094" s="119"/>
      <c r="AKH1094" s="119"/>
      <c r="AKI1094" s="119"/>
      <c r="AKJ1094" s="119"/>
      <c r="AKK1094" s="119"/>
      <c r="AKL1094" s="119"/>
      <c r="AKM1094" s="119"/>
      <c r="AKN1094" s="119"/>
      <c r="AKO1094" s="119"/>
      <c r="AKP1094" s="119"/>
      <c r="AKQ1094" s="119"/>
      <c r="AKR1094" s="119"/>
      <c r="AKS1094" s="119"/>
      <c r="AKT1094" s="119"/>
      <c r="AKU1094" s="119"/>
      <c r="AKV1094" s="119"/>
      <c r="AKW1094" s="119"/>
      <c r="AKX1094" s="119"/>
      <c r="AKY1094" s="119"/>
      <c r="AKZ1094" s="119"/>
      <c r="ALA1094" s="119"/>
      <c r="ALB1094" s="119"/>
      <c r="ALC1094" s="119"/>
      <c r="ALD1094" s="119"/>
      <c r="ALE1094" s="119"/>
      <c r="ALF1094" s="119"/>
      <c r="ALG1094" s="119"/>
      <c r="ALH1094" s="119"/>
      <c r="ALI1094" s="119"/>
      <c r="ALJ1094" s="119"/>
      <c r="ALK1094" s="119"/>
      <c r="ALL1094" s="119"/>
      <c r="ALM1094" s="119"/>
      <c r="ALN1094" s="119"/>
      <c r="ALO1094" s="119"/>
      <c r="ALP1094" s="119"/>
      <c r="ALQ1094" s="119"/>
      <c r="ALR1094" s="119"/>
      <c r="ALS1094" s="119"/>
      <c r="ALT1094" s="119"/>
      <c r="ALU1094" s="119"/>
      <c r="ALV1094" s="119"/>
      <c r="ALW1094" s="119"/>
      <c r="ALX1094" s="119"/>
      <c r="ALY1094" s="119"/>
      <c r="ALZ1094" s="119"/>
      <c r="AMA1094" s="119"/>
      <c r="AMB1094" s="119"/>
      <c r="AMC1094" s="119"/>
      <c r="AMD1094" s="119"/>
      <c r="AME1094" s="119"/>
      <c r="AMF1094" s="119"/>
      <c r="AMG1094" s="119"/>
    </row>
    <row r="1095" customFormat="false" ht="15" hidden="false" customHeight="false" outlineLevel="0" collapsed="false">
      <c r="A1095" s="118"/>
      <c r="B1095" s="118"/>
      <c r="C1095" s="48" t="n">
        <f aca="false">IF(F1095=F1094,C1094,IF(F1095=(F1094+10),C1094,(C1094+10)))</f>
        <v>1950</v>
      </c>
      <c r="E1095" s="50" t="n">
        <f aca="false">IF(C1094=C1095,IF(AND(I1095&lt;&gt;"M",I1095&lt;&gt;"m-up"),E1094+10,E1094),10)</f>
        <v>30</v>
      </c>
      <c r="F1095" s="39" t="n">
        <f aca="false">O1095+(N1095*60)+(M1095*3600)</f>
        <v>53948</v>
      </c>
      <c r="G1095" s="39" t="str">
        <f aca="false">CONCATENATE(J1095,K1095,L1095)</f>
        <v>2017121</v>
      </c>
      <c r="H1095" s="39" t="n">
        <v>45</v>
      </c>
      <c r="I1095" s="39" t="s">
        <v>0</v>
      </c>
      <c r="J1095" s="39" t="n">
        <v>2017</v>
      </c>
      <c r="K1095" s="39" t="n">
        <v>12</v>
      </c>
      <c r="L1095" s="39" t="n">
        <v>1</v>
      </c>
      <c r="M1095" s="39" t="n">
        <v>14</v>
      </c>
      <c r="N1095" s="39" t="n">
        <v>59</v>
      </c>
      <c r="O1095" s="39" t="n">
        <v>8</v>
      </c>
      <c r="P1095" s="39" t="n">
        <v>176</v>
      </c>
      <c r="Q1095" s="39" t="n">
        <v>2</v>
      </c>
      <c r="R1095" s="39" t="s">
        <v>1</v>
      </c>
      <c r="S1095" s="39" t="s">
        <v>2</v>
      </c>
      <c r="WH1095" s="119"/>
      <c r="WI1095" s="119"/>
      <c r="WJ1095" s="119"/>
      <c r="WK1095" s="119"/>
      <c r="WL1095" s="119"/>
      <c r="WM1095" s="119"/>
      <c r="WN1095" s="119"/>
      <c r="WO1095" s="119"/>
      <c r="WP1095" s="119"/>
      <c r="WQ1095" s="119"/>
      <c r="WR1095" s="119"/>
      <c r="WS1095" s="119"/>
      <c r="WT1095" s="119"/>
      <c r="WU1095" s="119"/>
      <c r="WV1095" s="119"/>
      <c r="WW1095" s="119"/>
      <c r="WX1095" s="119"/>
      <c r="WY1095" s="119"/>
      <c r="WZ1095" s="119"/>
      <c r="XA1095" s="119"/>
      <c r="XB1095" s="119"/>
      <c r="XC1095" s="119"/>
      <c r="XD1095" s="119"/>
      <c r="XE1095" s="119"/>
      <c r="XF1095" s="119"/>
      <c r="XG1095" s="119"/>
      <c r="XH1095" s="119"/>
      <c r="XI1095" s="119"/>
      <c r="XJ1095" s="119"/>
      <c r="XK1095" s="119"/>
      <c r="XL1095" s="119"/>
      <c r="XM1095" s="119"/>
      <c r="XN1095" s="119"/>
      <c r="XO1095" s="119"/>
      <c r="XP1095" s="119"/>
      <c r="XQ1095" s="119"/>
      <c r="XR1095" s="119"/>
      <c r="XS1095" s="119"/>
      <c r="XT1095" s="119"/>
      <c r="XU1095" s="119"/>
      <c r="XV1095" s="119"/>
      <c r="XW1095" s="119"/>
      <c r="XX1095" s="119"/>
      <c r="XY1095" s="119"/>
      <c r="XZ1095" s="119"/>
      <c r="YA1095" s="119"/>
      <c r="YB1095" s="119"/>
      <c r="YC1095" s="119"/>
      <c r="YD1095" s="119"/>
      <c r="YE1095" s="119"/>
      <c r="YF1095" s="119"/>
      <c r="YG1095" s="119"/>
      <c r="YH1095" s="119"/>
      <c r="YI1095" s="119"/>
      <c r="YJ1095" s="119"/>
      <c r="YK1095" s="119"/>
      <c r="YL1095" s="119"/>
      <c r="YM1095" s="119"/>
      <c r="YN1095" s="119"/>
      <c r="YO1095" s="119"/>
      <c r="YP1095" s="119"/>
      <c r="YQ1095" s="119"/>
      <c r="YR1095" s="119"/>
      <c r="YS1095" s="119"/>
      <c r="YT1095" s="119"/>
      <c r="YU1095" s="119"/>
      <c r="YV1095" s="119"/>
      <c r="YW1095" s="119"/>
      <c r="YX1095" s="119"/>
      <c r="YY1095" s="119"/>
      <c r="YZ1095" s="119"/>
      <c r="ZA1095" s="119"/>
      <c r="ZB1095" s="119"/>
      <c r="ZC1095" s="119"/>
      <c r="ZD1095" s="119"/>
      <c r="ZE1095" s="119"/>
      <c r="ZF1095" s="119"/>
      <c r="ZG1095" s="119"/>
      <c r="ZH1095" s="119"/>
      <c r="ZI1095" s="119"/>
      <c r="ZJ1095" s="119"/>
      <c r="ZK1095" s="119"/>
      <c r="ZL1095" s="119"/>
      <c r="ZM1095" s="119"/>
      <c r="ZN1095" s="119"/>
      <c r="ZO1095" s="119"/>
      <c r="ZP1095" s="119"/>
      <c r="ZQ1095" s="119"/>
      <c r="ZR1095" s="119"/>
      <c r="ZS1095" s="119"/>
      <c r="ZT1095" s="119"/>
      <c r="ZU1095" s="119"/>
      <c r="ZV1095" s="119"/>
      <c r="ZW1095" s="119"/>
      <c r="ZX1095" s="119"/>
      <c r="ZY1095" s="119"/>
      <c r="ZZ1095" s="119"/>
      <c r="AAA1095" s="119"/>
      <c r="AAB1095" s="119"/>
      <c r="AAC1095" s="119"/>
      <c r="AAD1095" s="119"/>
      <c r="AAE1095" s="119"/>
      <c r="AAF1095" s="119"/>
      <c r="AAG1095" s="119"/>
      <c r="AAH1095" s="119"/>
      <c r="AAI1095" s="119"/>
      <c r="AAJ1095" s="119"/>
      <c r="AAK1095" s="119"/>
      <c r="AAL1095" s="119"/>
      <c r="AAM1095" s="119"/>
      <c r="AAN1095" s="119"/>
      <c r="AAO1095" s="119"/>
      <c r="AAP1095" s="119"/>
      <c r="AAQ1095" s="119"/>
      <c r="AAR1095" s="119"/>
      <c r="AAS1095" s="119"/>
      <c r="AAT1095" s="119"/>
      <c r="AAU1095" s="119"/>
      <c r="AAV1095" s="119"/>
      <c r="AAW1095" s="119"/>
      <c r="AAX1095" s="119"/>
      <c r="AAY1095" s="119"/>
      <c r="AAZ1095" s="119"/>
      <c r="ABA1095" s="119"/>
      <c r="ABB1095" s="119"/>
      <c r="ABC1095" s="119"/>
      <c r="ABD1095" s="119"/>
      <c r="ABE1095" s="119"/>
      <c r="ABF1095" s="119"/>
      <c r="ABG1095" s="119"/>
      <c r="ABH1095" s="119"/>
      <c r="ABI1095" s="119"/>
      <c r="ABJ1095" s="119"/>
      <c r="ABK1095" s="119"/>
      <c r="ABL1095" s="119"/>
      <c r="ABM1095" s="119"/>
      <c r="ABN1095" s="119"/>
      <c r="ABO1095" s="119"/>
      <c r="ABP1095" s="119"/>
      <c r="ABQ1095" s="119"/>
      <c r="ABR1095" s="119"/>
      <c r="ABS1095" s="119"/>
      <c r="ABT1095" s="119"/>
      <c r="ABU1095" s="119"/>
      <c r="ABV1095" s="119"/>
      <c r="ABW1095" s="119"/>
      <c r="ABX1095" s="119"/>
      <c r="ABY1095" s="119"/>
      <c r="ABZ1095" s="119"/>
      <c r="ACA1095" s="119"/>
      <c r="ACB1095" s="119"/>
      <c r="ACC1095" s="119"/>
      <c r="ACD1095" s="119"/>
      <c r="ACE1095" s="119"/>
      <c r="ACF1095" s="119"/>
      <c r="ACG1095" s="119"/>
      <c r="ACH1095" s="119"/>
      <c r="ACI1095" s="119"/>
      <c r="ACJ1095" s="119"/>
      <c r="ACK1095" s="119"/>
      <c r="ACL1095" s="119"/>
      <c r="ACM1095" s="119"/>
      <c r="ACN1095" s="119"/>
      <c r="ACO1095" s="119"/>
      <c r="ACP1095" s="119"/>
      <c r="ACQ1095" s="119"/>
      <c r="ACR1095" s="119"/>
      <c r="ACS1095" s="119"/>
      <c r="ACT1095" s="119"/>
      <c r="ACU1095" s="119"/>
      <c r="ACV1095" s="119"/>
      <c r="ACW1095" s="119"/>
      <c r="ACX1095" s="119"/>
      <c r="ACY1095" s="119"/>
      <c r="ACZ1095" s="119"/>
      <c r="ADA1095" s="119"/>
      <c r="ADB1095" s="119"/>
      <c r="ADC1095" s="119"/>
      <c r="ADD1095" s="119"/>
      <c r="ADE1095" s="119"/>
      <c r="ADF1095" s="119"/>
      <c r="ADG1095" s="119"/>
      <c r="ADH1095" s="119"/>
      <c r="ADI1095" s="119"/>
      <c r="ADJ1095" s="119"/>
      <c r="ADK1095" s="119"/>
      <c r="ADL1095" s="119"/>
      <c r="ADM1095" s="119"/>
      <c r="ADN1095" s="119"/>
      <c r="ADO1095" s="119"/>
      <c r="ADP1095" s="119"/>
      <c r="ADQ1095" s="119"/>
      <c r="ADR1095" s="119"/>
      <c r="ADS1095" s="119"/>
      <c r="ADT1095" s="119"/>
      <c r="ADU1095" s="119"/>
      <c r="ADV1095" s="119"/>
      <c r="ADW1095" s="119"/>
      <c r="ADX1095" s="119"/>
      <c r="ADY1095" s="119"/>
      <c r="ADZ1095" s="119"/>
      <c r="AEA1095" s="119"/>
      <c r="AEB1095" s="119"/>
      <c r="AEC1095" s="119"/>
      <c r="AED1095" s="119"/>
      <c r="AEE1095" s="119"/>
      <c r="AEF1095" s="119"/>
      <c r="AEG1095" s="119"/>
      <c r="AEH1095" s="119"/>
      <c r="AEI1095" s="119"/>
      <c r="AEJ1095" s="119"/>
      <c r="AEK1095" s="119"/>
      <c r="AEL1095" s="119"/>
      <c r="AEM1095" s="119"/>
      <c r="AEN1095" s="119"/>
      <c r="AEO1095" s="119"/>
      <c r="AEP1095" s="119"/>
      <c r="AEQ1095" s="119"/>
      <c r="AER1095" s="119"/>
      <c r="AES1095" s="119"/>
      <c r="AET1095" s="119"/>
      <c r="AEU1095" s="119"/>
      <c r="AEV1095" s="119"/>
      <c r="AEW1095" s="119"/>
      <c r="AEX1095" s="119"/>
      <c r="AEY1095" s="119"/>
      <c r="AEZ1095" s="119"/>
      <c r="AFA1095" s="119"/>
      <c r="AFB1095" s="119"/>
      <c r="AFC1095" s="119"/>
      <c r="AFD1095" s="119"/>
      <c r="AFE1095" s="119"/>
      <c r="AFF1095" s="119"/>
      <c r="AFG1095" s="119"/>
      <c r="AFH1095" s="119"/>
      <c r="AFI1095" s="119"/>
      <c r="AFJ1095" s="119"/>
      <c r="AFK1095" s="119"/>
      <c r="AFL1095" s="119"/>
      <c r="AFM1095" s="119"/>
      <c r="AFN1095" s="119"/>
      <c r="AFO1095" s="119"/>
      <c r="AFP1095" s="119"/>
      <c r="AFQ1095" s="119"/>
      <c r="AFR1095" s="119"/>
      <c r="AFS1095" s="119"/>
      <c r="AFT1095" s="119"/>
      <c r="AFU1095" s="119"/>
      <c r="AFV1095" s="119"/>
      <c r="AFW1095" s="119"/>
      <c r="AFX1095" s="119"/>
      <c r="AFY1095" s="119"/>
      <c r="AFZ1095" s="119"/>
      <c r="AGA1095" s="119"/>
      <c r="AGB1095" s="119"/>
      <c r="AGC1095" s="119"/>
      <c r="AGD1095" s="119"/>
      <c r="AGE1095" s="119"/>
      <c r="AGF1095" s="119"/>
      <c r="AGG1095" s="119"/>
      <c r="AGH1095" s="119"/>
      <c r="AGI1095" s="119"/>
      <c r="AGJ1095" s="119"/>
      <c r="AGK1095" s="119"/>
      <c r="AGL1095" s="119"/>
      <c r="AGM1095" s="119"/>
      <c r="AGN1095" s="119"/>
      <c r="AGO1095" s="119"/>
      <c r="AGP1095" s="119"/>
      <c r="AGQ1095" s="119"/>
      <c r="AGR1095" s="119"/>
      <c r="AGS1095" s="119"/>
      <c r="AGT1095" s="119"/>
      <c r="AGU1095" s="119"/>
      <c r="AGV1095" s="119"/>
      <c r="AGW1095" s="119"/>
      <c r="AGX1095" s="119"/>
      <c r="AGY1095" s="119"/>
      <c r="AGZ1095" s="119"/>
      <c r="AHA1095" s="119"/>
      <c r="AHB1095" s="119"/>
      <c r="AHC1095" s="119"/>
      <c r="AHD1095" s="119"/>
      <c r="AHE1095" s="119"/>
      <c r="AHF1095" s="119"/>
      <c r="AHG1095" s="119"/>
      <c r="AHH1095" s="119"/>
      <c r="AHI1095" s="119"/>
      <c r="AHJ1095" s="119"/>
      <c r="AHK1095" s="119"/>
      <c r="AHL1095" s="119"/>
      <c r="AHM1095" s="119"/>
      <c r="AHN1095" s="119"/>
      <c r="AHO1095" s="119"/>
      <c r="AHP1095" s="119"/>
      <c r="AHQ1095" s="119"/>
      <c r="AHR1095" s="119"/>
      <c r="AHS1095" s="119"/>
      <c r="AHT1095" s="119"/>
      <c r="AHU1095" s="119"/>
      <c r="AHV1095" s="119"/>
      <c r="AHW1095" s="119"/>
      <c r="AHX1095" s="119"/>
      <c r="AHY1095" s="119"/>
      <c r="AHZ1095" s="119"/>
      <c r="AIA1095" s="119"/>
      <c r="AIB1095" s="119"/>
      <c r="AIC1095" s="119"/>
      <c r="AID1095" s="119"/>
      <c r="AIE1095" s="119"/>
      <c r="AIF1095" s="119"/>
      <c r="AIG1095" s="119"/>
      <c r="AIH1095" s="119"/>
      <c r="AII1095" s="119"/>
      <c r="AIJ1095" s="119"/>
      <c r="AIK1095" s="119"/>
      <c r="AIL1095" s="119"/>
      <c r="AIM1095" s="119"/>
      <c r="AIN1095" s="119"/>
      <c r="AIO1095" s="119"/>
      <c r="AIP1095" s="119"/>
      <c r="AIQ1095" s="119"/>
      <c r="AIR1095" s="119"/>
      <c r="AIS1095" s="119"/>
      <c r="AIT1095" s="119"/>
      <c r="AIU1095" s="119"/>
      <c r="AIV1095" s="119"/>
      <c r="AIW1095" s="119"/>
      <c r="AIX1095" s="119"/>
      <c r="AIY1095" s="119"/>
      <c r="AIZ1095" s="119"/>
      <c r="AJA1095" s="119"/>
      <c r="AJB1095" s="119"/>
      <c r="AJC1095" s="119"/>
      <c r="AJD1095" s="119"/>
      <c r="AJE1095" s="119"/>
      <c r="AJF1095" s="119"/>
      <c r="AJG1095" s="119"/>
      <c r="AJH1095" s="119"/>
      <c r="AJI1095" s="119"/>
      <c r="AJJ1095" s="119"/>
      <c r="AJK1095" s="119"/>
      <c r="AJL1095" s="119"/>
      <c r="AJM1095" s="119"/>
      <c r="AJN1095" s="119"/>
      <c r="AJO1095" s="119"/>
      <c r="AJP1095" s="119"/>
      <c r="AJQ1095" s="119"/>
      <c r="AJR1095" s="119"/>
      <c r="AJS1095" s="119"/>
      <c r="AJT1095" s="119"/>
      <c r="AJU1095" s="119"/>
      <c r="AJV1095" s="119"/>
      <c r="AJW1095" s="119"/>
      <c r="AJX1095" s="119"/>
      <c r="AJY1095" s="119"/>
      <c r="AJZ1095" s="119"/>
      <c r="AKA1095" s="119"/>
      <c r="AKB1095" s="119"/>
      <c r="AKC1095" s="119"/>
      <c r="AKD1095" s="119"/>
      <c r="AKE1095" s="119"/>
      <c r="AKF1095" s="119"/>
      <c r="AKG1095" s="119"/>
      <c r="AKH1095" s="119"/>
      <c r="AKI1095" s="119"/>
      <c r="AKJ1095" s="119"/>
      <c r="AKK1095" s="119"/>
      <c r="AKL1095" s="119"/>
      <c r="AKM1095" s="119"/>
      <c r="AKN1095" s="119"/>
      <c r="AKO1095" s="119"/>
      <c r="AKP1095" s="119"/>
      <c r="AKQ1095" s="119"/>
      <c r="AKR1095" s="119"/>
      <c r="AKS1095" s="119"/>
      <c r="AKT1095" s="119"/>
      <c r="AKU1095" s="119"/>
      <c r="AKV1095" s="119"/>
      <c r="AKW1095" s="119"/>
      <c r="AKX1095" s="119"/>
      <c r="AKY1095" s="119"/>
      <c r="AKZ1095" s="119"/>
      <c r="ALA1095" s="119"/>
      <c r="ALB1095" s="119"/>
      <c r="ALC1095" s="119"/>
      <c r="ALD1095" s="119"/>
      <c r="ALE1095" s="119"/>
      <c r="ALF1095" s="119"/>
      <c r="ALG1095" s="119"/>
      <c r="ALH1095" s="119"/>
      <c r="ALI1095" s="119"/>
      <c r="ALJ1095" s="119"/>
      <c r="ALK1095" s="119"/>
      <c r="ALL1095" s="119"/>
      <c r="ALM1095" s="119"/>
      <c r="ALN1095" s="119"/>
      <c r="ALO1095" s="119"/>
      <c r="ALP1095" s="119"/>
      <c r="ALQ1095" s="119"/>
      <c r="ALR1095" s="119"/>
      <c r="ALS1095" s="119"/>
      <c r="ALT1095" s="119"/>
      <c r="ALU1095" s="119"/>
      <c r="ALV1095" s="119"/>
      <c r="ALW1095" s="119"/>
      <c r="ALX1095" s="119"/>
      <c r="ALY1095" s="119"/>
      <c r="ALZ1095" s="119"/>
      <c r="AMA1095" s="119"/>
      <c r="AMB1095" s="119"/>
      <c r="AMC1095" s="119"/>
      <c r="AMD1095" s="119"/>
      <c r="AME1095" s="119"/>
      <c r="AMF1095" s="119"/>
      <c r="AMG1095" s="119"/>
    </row>
    <row r="1096" customFormat="false" ht="15" hidden="false" customHeight="false" outlineLevel="0" collapsed="false">
      <c r="A1096" s="118"/>
      <c r="B1096" s="118"/>
      <c r="C1096" s="48" t="n">
        <f aca="false">IF(F1096=F1095,C1095,IF(F1096=(F1095+10),C1095,(C1095+10)))</f>
        <v>1950</v>
      </c>
      <c r="E1096" s="50" t="n">
        <f aca="false">IF(C1095=C1096,IF(AND(I1096&lt;&gt;"M",I1096&lt;&gt;"m-up"),E1095+10,E1095),10)</f>
        <v>40</v>
      </c>
      <c r="F1096" s="39" t="n">
        <f aca="false">O1096+(N1096*60)+(M1096*3600)</f>
        <v>53948</v>
      </c>
      <c r="G1096" s="39" t="str">
        <f aca="false">CONCATENATE(J1096,K1096,L1096)</f>
        <v>2017121</v>
      </c>
      <c r="H1096" s="39" t="n">
        <v>32</v>
      </c>
      <c r="I1096" s="39" t="s">
        <v>0</v>
      </c>
      <c r="J1096" s="39" t="n">
        <v>2017</v>
      </c>
      <c r="K1096" s="39" t="n">
        <v>12</v>
      </c>
      <c r="L1096" s="39" t="n">
        <v>1</v>
      </c>
      <c r="M1096" s="39" t="n">
        <v>14</v>
      </c>
      <c r="N1096" s="39" t="n">
        <v>59</v>
      </c>
      <c r="O1096" s="39" t="n">
        <v>8</v>
      </c>
      <c r="P1096" s="39" t="n">
        <v>273</v>
      </c>
      <c r="Q1096" s="39" t="n">
        <v>2</v>
      </c>
      <c r="R1096" s="39" t="s">
        <v>1</v>
      </c>
      <c r="S1096" s="39" t="s">
        <v>2</v>
      </c>
      <c r="WH1096" s="119"/>
      <c r="WI1096" s="119"/>
      <c r="WJ1096" s="119"/>
      <c r="WK1096" s="119"/>
      <c r="WL1096" s="119"/>
      <c r="WM1096" s="119"/>
      <c r="WN1096" s="119"/>
      <c r="WO1096" s="119"/>
      <c r="WP1096" s="119"/>
      <c r="WQ1096" s="119"/>
      <c r="WR1096" s="119"/>
      <c r="WS1096" s="119"/>
      <c r="WT1096" s="119"/>
      <c r="WU1096" s="119"/>
      <c r="WV1096" s="119"/>
      <c r="WW1096" s="119"/>
      <c r="WX1096" s="119"/>
      <c r="WY1096" s="119"/>
      <c r="WZ1096" s="119"/>
      <c r="XA1096" s="119"/>
      <c r="XB1096" s="119"/>
      <c r="XC1096" s="119"/>
      <c r="XD1096" s="119"/>
      <c r="XE1096" s="119"/>
      <c r="XF1096" s="119"/>
      <c r="XG1096" s="119"/>
      <c r="XH1096" s="119"/>
      <c r="XI1096" s="119"/>
      <c r="XJ1096" s="119"/>
      <c r="XK1096" s="119"/>
      <c r="XL1096" s="119"/>
      <c r="XM1096" s="119"/>
      <c r="XN1096" s="119"/>
      <c r="XO1096" s="119"/>
      <c r="XP1096" s="119"/>
      <c r="XQ1096" s="119"/>
      <c r="XR1096" s="119"/>
      <c r="XS1096" s="119"/>
      <c r="XT1096" s="119"/>
      <c r="XU1096" s="119"/>
      <c r="XV1096" s="119"/>
      <c r="XW1096" s="119"/>
      <c r="XX1096" s="119"/>
      <c r="XY1096" s="119"/>
      <c r="XZ1096" s="119"/>
      <c r="YA1096" s="119"/>
      <c r="YB1096" s="119"/>
      <c r="YC1096" s="119"/>
      <c r="YD1096" s="119"/>
      <c r="YE1096" s="119"/>
      <c r="YF1096" s="119"/>
      <c r="YG1096" s="119"/>
      <c r="YH1096" s="119"/>
      <c r="YI1096" s="119"/>
      <c r="YJ1096" s="119"/>
      <c r="YK1096" s="119"/>
      <c r="YL1096" s="119"/>
      <c r="YM1096" s="119"/>
      <c r="YN1096" s="119"/>
      <c r="YO1096" s="119"/>
      <c r="YP1096" s="119"/>
      <c r="YQ1096" s="119"/>
      <c r="YR1096" s="119"/>
      <c r="YS1096" s="119"/>
      <c r="YT1096" s="119"/>
      <c r="YU1096" s="119"/>
      <c r="YV1096" s="119"/>
      <c r="YW1096" s="119"/>
      <c r="YX1096" s="119"/>
      <c r="YY1096" s="119"/>
      <c r="YZ1096" s="119"/>
      <c r="ZA1096" s="119"/>
      <c r="ZB1096" s="119"/>
      <c r="ZC1096" s="119"/>
      <c r="ZD1096" s="119"/>
      <c r="ZE1096" s="119"/>
      <c r="ZF1096" s="119"/>
      <c r="ZG1096" s="119"/>
      <c r="ZH1096" s="119"/>
      <c r="ZI1096" s="119"/>
      <c r="ZJ1096" s="119"/>
      <c r="ZK1096" s="119"/>
      <c r="ZL1096" s="119"/>
      <c r="ZM1096" s="119"/>
      <c r="ZN1096" s="119"/>
      <c r="ZO1096" s="119"/>
      <c r="ZP1096" s="119"/>
      <c r="ZQ1096" s="119"/>
      <c r="ZR1096" s="119"/>
      <c r="ZS1096" s="119"/>
      <c r="ZT1096" s="119"/>
      <c r="ZU1096" s="119"/>
      <c r="ZV1096" s="119"/>
      <c r="ZW1096" s="119"/>
      <c r="ZX1096" s="119"/>
      <c r="ZY1096" s="119"/>
      <c r="ZZ1096" s="119"/>
      <c r="AAA1096" s="119"/>
      <c r="AAB1096" s="119"/>
      <c r="AAC1096" s="119"/>
      <c r="AAD1096" s="119"/>
      <c r="AAE1096" s="119"/>
      <c r="AAF1096" s="119"/>
      <c r="AAG1096" s="119"/>
      <c r="AAH1096" s="119"/>
      <c r="AAI1096" s="119"/>
      <c r="AAJ1096" s="119"/>
      <c r="AAK1096" s="119"/>
      <c r="AAL1096" s="119"/>
      <c r="AAM1096" s="119"/>
      <c r="AAN1096" s="119"/>
      <c r="AAO1096" s="119"/>
      <c r="AAP1096" s="119"/>
      <c r="AAQ1096" s="119"/>
      <c r="AAR1096" s="119"/>
      <c r="AAS1096" s="119"/>
      <c r="AAT1096" s="119"/>
      <c r="AAU1096" s="119"/>
      <c r="AAV1096" s="119"/>
      <c r="AAW1096" s="119"/>
      <c r="AAX1096" s="119"/>
      <c r="AAY1096" s="119"/>
      <c r="AAZ1096" s="119"/>
      <c r="ABA1096" s="119"/>
      <c r="ABB1096" s="119"/>
      <c r="ABC1096" s="119"/>
      <c r="ABD1096" s="119"/>
      <c r="ABE1096" s="119"/>
      <c r="ABF1096" s="119"/>
      <c r="ABG1096" s="119"/>
      <c r="ABH1096" s="119"/>
      <c r="ABI1096" s="119"/>
      <c r="ABJ1096" s="119"/>
      <c r="ABK1096" s="119"/>
      <c r="ABL1096" s="119"/>
      <c r="ABM1096" s="119"/>
      <c r="ABN1096" s="119"/>
      <c r="ABO1096" s="119"/>
      <c r="ABP1096" s="119"/>
      <c r="ABQ1096" s="119"/>
      <c r="ABR1096" s="119"/>
      <c r="ABS1096" s="119"/>
      <c r="ABT1096" s="119"/>
      <c r="ABU1096" s="119"/>
      <c r="ABV1096" s="119"/>
      <c r="ABW1096" s="119"/>
      <c r="ABX1096" s="119"/>
      <c r="ABY1096" s="119"/>
      <c r="ABZ1096" s="119"/>
      <c r="ACA1096" s="119"/>
      <c r="ACB1096" s="119"/>
      <c r="ACC1096" s="119"/>
      <c r="ACD1096" s="119"/>
      <c r="ACE1096" s="119"/>
      <c r="ACF1096" s="119"/>
      <c r="ACG1096" s="119"/>
      <c r="ACH1096" s="119"/>
      <c r="ACI1096" s="119"/>
      <c r="ACJ1096" s="119"/>
      <c r="ACK1096" s="119"/>
      <c r="ACL1096" s="119"/>
      <c r="ACM1096" s="119"/>
      <c r="ACN1096" s="119"/>
      <c r="ACO1096" s="119"/>
      <c r="ACP1096" s="119"/>
      <c r="ACQ1096" s="119"/>
      <c r="ACR1096" s="119"/>
      <c r="ACS1096" s="119"/>
      <c r="ACT1096" s="119"/>
      <c r="ACU1096" s="119"/>
      <c r="ACV1096" s="119"/>
      <c r="ACW1096" s="119"/>
      <c r="ACX1096" s="119"/>
      <c r="ACY1096" s="119"/>
      <c r="ACZ1096" s="119"/>
      <c r="ADA1096" s="119"/>
      <c r="ADB1096" s="119"/>
      <c r="ADC1096" s="119"/>
      <c r="ADD1096" s="119"/>
      <c r="ADE1096" s="119"/>
      <c r="ADF1096" s="119"/>
      <c r="ADG1096" s="119"/>
      <c r="ADH1096" s="119"/>
      <c r="ADI1096" s="119"/>
      <c r="ADJ1096" s="119"/>
      <c r="ADK1096" s="119"/>
      <c r="ADL1096" s="119"/>
      <c r="ADM1096" s="119"/>
      <c r="ADN1096" s="119"/>
      <c r="ADO1096" s="119"/>
      <c r="ADP1096" s="119"/>
      <c r="ADQ1096" s="119"/>
      <c r="ADR1096" s="119"/>
      <c r="ADS1096" s="119"/>
      <c r="ADT1096" s="119"/>
      <c r="ADU1096" s="119"/>
      <c r="ADV1096" s="119"/>
      <c r="ADW1096" s="119"/>
      <c r="ADX1096" s="119"/>
      <c r="ADY1096" s="119"/>
      <c r="ADZ1096" s="119"/>
      <c r="AEA1096" s="119"/>
      <c r="AEB1096" s="119"/>
      <c r="AEC1096" s="119"/>
      <c r="AED1096" s="119"/>
      <c r="AEE1096" s="119"/>
      <c r="AEF1096" s="119"/>
      <c r="AEG1096" s="119"/>
      <c r="AEH1096" s="119"/>
      <c r="AEI1096" s="119"/>
      <c r="AEJ1096" s="119"/>
      <c r="AEK1096" s="119"/>
      <c r="AEL1096" s="119"/>
      <c r="AEM1096" s="119"/>
      <c r="AEN1096" s="119"/>
      <c r="AEO1096" s="119"/>
      <c r="AEP1096" s="119"/>
      <c r="AEQ1096" s="119"/>
      <c r="AER1096" s="119"/>
      <c r="AES1096" s="119"/>
      <c r="AET1096" s="119"/>
      <c r="AEU1096" s="119"/>
      <c r="AEV1096" s="119"/>
      <c r="AEW1096" s="119"/>
      <c r="AEX1096" s="119"/>
      <c r="AEY1096" s="119"/>
      <c r="AEZ1096" s="119"/>
      <c r="AFA1096" s="119"/>
      <c r="AFB1096" s="119"/>
      <c r="AFC1096" s="119"/>
      <c r="AFD1096" s="119"/>
      <c r="AFE1096" s="119"/>
      <c r="AFF1096" s="119"/>
      <c r="AFG1096" s="119"/>
      <c r="AFH1096" s="119"/>
      <c r="AFI1096" s="119"/>
      <c r="AFJ1096" s="119"/>
      <c r="AFK1096" s="119"/>
      <c r="AFL1096" s="119"/>
      <c r="AFM1096" s="119"/>
      <c r="AFN1096" s="119"/>
      <c r="AFO1096" s="119"/>
      <c r="AFP1096" s="119"/>
      <c r="AFQ1096" s="119"/>
      <c r="AFR1096" s="119"/>
      <c r="AFS1096" s="119"/>
      <c r="AFT1096" s="119"/>
      <c r="AFU1096" s="119"/>
      <c r="AFV1096" s="119"/>
      <c r="AFW1096" s="119"/>
      <c r="AFX1096" s="119"/>
      <c r="AFY1096" s="119"/>
      <c r="AFZ1096" s="119"/>
      <c r="AGA1096" s="119"/>
      <c r="AGB1096" s="119"/>
      <c r="AGC1096" s="119"/>
      <c r="AGD1096" s="119"/>
      <c r="AGE1096" s="119"/>
      <c r="AGF1096" s="119"/>
      <c r="AGG1096" s="119"/>
      <c r="AGH1096" s="119"/>
      <c r="AGI1096" s="119"/>
      <c r="AGJ1096" s="119"/>
      <c r="AGK1096" s="119"/>
      <c r="AGL1096" s="119"/>
      <c r="AGM1096" s="119"/>
      <c r="AGN1096" s="119"/>
      <c r="AGO1096" s="119"/>
      <c r="AGP1096" s="119"/>
      <c r="AGQ1096" s="119"/>
      <c r="AGR1096" s="119"/>
      <c r="AGS1096" s="119"/>
      <c r="AGT1096" s="119"/>
      <c r="AGU1096" s="119"/>
      <c r="AGV1096" s="119"/>
      <c r="AGW1096" s="119"/>
      <c r="AGX1096" s="119"/>
      <c r="AGY1096" s="119"/>
      <c r="AGZ1096" s="119"/>
      <c r="AHA1096" s="119"/>
      <c r="AHB1096" s="119"/>
      <c r="AHC1096" s="119"/>
      <c r="AHD1096" s="119"/>
      <c r="AHE1096" s="119"/>
      <c r="AHF1096" s="119"/>
      <c r="AHG1096" s="119"/>
      <c r="AHH1096" s="119"/>
      <c r="AHI1096" s="119"/>
      <c r="AHJ1096" s="119"/>
      <c r="AHK1096" s="119"/>
      <c r="AHL1096" s="119"/>
      <c r="AHM1096" s="119"/>
      <c r="AHN1096" s="119"/>
      <c r="AHO1096" s="119"/>
      <c r="AHP1096" s="119"/>
      <c r="AHQ1096" s="119"/>
      <c r="AHR1096" s="119"/>
      <c r="AHS1096" s="119"/>
      <c r="AHT1096" s="119"/>
      <c r="AHU1096" s="119"/>
      <c r="AHV1096" s="119"/>
      <c r="AHW1096" s="119"/>
      <c r="AHX1096" s="119"/>
      <c r="AHY1096" s="119"/>
      <c r="AHZ1096" s="119"/>
      <c r="AIA1096" s="119"/>
      <c r="AIB1096" s="119"/>
      <c r="AIC1096" s="119"/>
      <c r="AID1096" s="119"/>
      <c r="AIE1096" s="119"/>
      <c r="AIF1096" s="119"/>
      <c r="AIG1096" s="119"/>
      <c r="AIH1096" s="119"/>
      <c r="AII1096" s="119"/>
      <c r="AIJ1096" s="119"/>
      <c r="AIK1096" s="119"/>
      <c r="AIL1096" s="119"/>
      <c r="AIM1096" s="119"/>
      <c r="AIN1096" s="119"/>
      <c r="AIO1096" s="119"/>
      <c r="AIP1096" s="119"/>
      <c r="AIQ1096" s="119"/>
      <c r="AIR1096" s="119"/>
      <c r="AIS1096" s="119"/>
      <c r="AIT1096" s="119"/>
      <c r="AIU1096" s="119"/>
      <c r="AIV1096" s="119"/>
      <c r="AIW1096" s="119"/>
      <c r="AIX1096" s="119"/>
      <c r="AIY1096" s="119"/>
      <c r="AIZ1096" s="119"/>
      <c r="AJA1096" s="119"/>
      <c r="AJB1096" s="119"/>
      <c r="AJC1096" s="119"/>
      <c r="AJD1096" s="119"/>
      <c r="AJE1096" s="119"/>
      <c r="AJF1096" s="119"/>
      <c r="AJG1096" s="119"/>
      <c r="AJH1096" s="119"/>
      <c r="AJI1096" s="119"/>
      <c r="AJJ1096" s="119"/>
      <c r="AJK1096" s="119"/>
      <c r="AJL1096" s="119"/>
      <c r="AJM1096" s="119"/>
      <c r="AJN1096" s="119"/>
      <c r="AJO1096" s="119"/>
      <c r="AJP1096" s="119"/>
      <c r="AJQ1096" s="119"/>
      <c r="AJR1096" s="119"/>
      <c r="AJS1096" s="119"/>
      <c r="AJT1096" s="119"/>
      <c r="AJU1096" s="119"/>
      <c r="AJV1096" s="119"/>
      <c r="AJW1096" s="119"/>
      <c r="AJX1096" s="119"/>
      <c r="AJY1096" s="119"/>
      <c r="AJZ1096" s="119"/>
      <c r="AKA1096" s="119"/>
      <c r="AKB1096" s="119"/>
      <c r="AKC1096" s="119"/>
      <c r="AKD1096" s="119"/>
      <c r="AKE1096" s="119"/>
      <c r="AKF1096" s="119"/>
      <c r="AKG1096" s="119"/>
      <c r="AKH1096" s="119"/>
      <c r="AKI1096" s="119"/>
      <c r="AKJ1096" s="119"/>
      <c r="AKK1096" s="119"/>
      <c r="AKL1096" s="119"/>
      <c r="AKM1096" s="119"/>
      <c r="AKN1096" s="119"/>
      <c r="AKO1096" s="119"/>
      <c r="AKP1096" s="119"/>
      <c r="AKQ1096" s="119"/>
      <c r="AKR1096" s="119"/>
      <c r="AKS1096" s="119"/>
      <c r="AKT1096" s="119"/>
      <c r="AKU1096" s="119"/>
      <c r="AKV1096" s="119"/>
      <c r="AKW1096" s="119"/>
      <c r="AKX1096" s="119"/>
      <c r="AKY1096" s="119"/>
      <c r="AKZ1096" s="119"/>
      <c r="ALA1096" s="119"/>
      <c r="ALB1096" s="119"/>
      <c r="ALC1096" s="119"/>
      <c r="ALD1096" s="119"/>
      <c r="ALE1096" s="119"/>
      <c r="ALF1096" s="119"/>
      <c r="ALG1096" s="119"/>
      <c r="ALH1096" s="119"/>
      <c r="ALI1096" s="119"/>
      <c r="ALJ1096" s="119"/>
      <c r="ALK1096" s="119"/>
      <c r="ALL1096" s="119"/>
      <c r="ALM1096" s="119"/>
      <c r="ALN1096" s="119"/>
      <c r="ALO1096" s="119"/>
      <c r="ALP1096" s="119"/>
      <c r="ALQ1096" s="119"/>
      <c r="ALR1096" s="119"/>
      <c r="ALS1096" s="119"/>
      <c r="ALT1096" s="119"/>
      <c r="ALU1096" s="119"/>
      <c r="ALV1096" s="119"/>
      <c r="ALW1096" s="119"/>
      <c r="ALX1096" s="119"/>
      <c r="ALY1096" s="119"/>
      <c r="ALZ1096" s="119"/>
      <c r="AMA1096" s="119"/>
      <c r="AMB1096" s="119"/>
      <c r="AMC1096" s="119"/>
      <c r="AMD1096" s="119"/>
      <c r="AME1096" s="119"/>
      <c r="AMF1096" s="119"/>
      <c r="AMG1096" s="119"/>
    </row>
    <row r="1097" customFormat="false" ht="15" hidden="false" customHeight="false" outlineLevel="0" collapsed="false">
      <c r="A1097" s="118"/>
      <c r="B1097" s="118"/>
      <c r="C1097" s="48" t="n">
        <f aca="false">IF(F1097=F1096,C1096,IF(F1097=(F1096+10),C1096,(C1096+10)))</f>
        <v>1950</v>
      </c>
      <c r="E1097" s="50" t="n">
        <f aca="false">IF(C1096=C1097,IF(AND(I1097&lt;&gt;"M",I1097&lt;&gt;"m-up"),E1096+10,E1096),10)</f>
        <v>40</v>
      </c>
      <c r="F1097" s="39" t="n">
        <f aca="false">O1097+(N1097*60)+(M1097*3600)</f>
        <v>53948</v>
      </c>
      <c r="G1097" s="39" t="str">
        <f aca="false">CONCATENATE(J1097,K1097,L1097)</f>
        <v>2017121</v>
      </c>
      <c r="H1097" s="39" t="n">
        <v>0</v>
      </c>
      <c r="I1097" s="39" t="s">
        <v>4</v>
      </c>
      <c r="J1097" s="39" t="n">
        <v>2017</v>
      </c>
      <c r="K1097" s="39" t="n">
        <v>12</v>
      </c>
      <c r="L1097" s="39" t="n">
        <v>1</v>
      </c>
      <c r="M1097" s="39" t="n">
        <v>14</v>
      </c>
      <c r="N1097" s="39" t="n">
        <v>59</v>
      </c>
      <c r="O1097" s="39" t="n">
        <v>8</v>
      </c>
      <c r="P1097" s="39" t="n">
        <v>284</v>
      </c>
      <c r="Q1097" s="39" t="n">
        <v>2</v>
      </c>
      <c r="R1097" s="39" t="s">
        <v>1</v>
      </c>
      <c r="S1097" s="39" t="s">
        <v>2</v>
      </c>
      <c r="WH1097" s="119"/>
      <c r="WI1097" s="119"/>
      <c r="WJ1097" s="119"/>
      <c r="WK1097" s="119"/>
      <c r="WL1097" s="119"/>
      <c r="WM1097" s="119"/>
      <c r="WN1097" s="119"/>
      <c r="WO1097" s="119"/>
      <c r="WP1097" s="119"/>
      <c r="WQ1097" s="119"/>
      <c r="WR1097" s="119"/>
      <c r="WS1097" s="119"/>
      <c r="WT1097" s="119"/>
      <c r="WU1097" s="119"/>
      <c r="WV1097" s="119"/>
      <c r="WW1097" s="119"/>
      <c r="WX1097" s="119"/>
      <c r="WY1097" s="119"/>
      <c r="WZ1097" s="119"/>
      <c r="XA1097" s="119"/>
      <c r="XB1097" s="119"/>
      <c r="XC1097" s="119"/>
      <c r="XD1097" s="119"/>
      <c r="XE1097" s="119"/>
      <c r="XF1097" s="119"/>
      <c r="XG1097" s="119"/>
      <c r="XH1097" s="119"/>
      <c r="XI1097" s="119"/>
      <c r="XJ1097" s="119"/>
      <c r="XK1097" s="119"/>
      <c r="XL1097" s="119"/>
      <c r="XM1097" s="119"/>
      <c r="XN1097" s="119"/>
      <c r="XO1097" s="119"/>
      <c r="XP1097" s="119"/>
      <c r="XQ1097" s="119"/>
      <c r="XR1097" s="119"/>
      <c r="XS1097" s="119"/>
      <c r="XT1097" s="119"/>
      <c r="XU1097" s="119"/>
      <c r="XV1097" s="119"/>
      <c r="XW1097" s="119"/>
      <c r="XX1097" s="119"/>
      <c r="XY1097" s="119"/>
      <c r="XZ1097" s="119"/>
      <c r="YA1097" s="119"/>
      <c r="YB1097" s="119"/>
      <c r="YC1097" s="119"/>
      <c r="YD1097" s="119"/>
      <c r="YE1097" s="119"/>
      <c r="YF1097" s="119"/>
      <c r="YG1097" s="119"/>
      <c r="YH1097" s="119"/>
      <c r="YI1097" s="119"/>
      <c r="YJ1097" s="119"/>
      <c r="YK1097" s="119"/>
      <c r="YL1097" s="119"/>
      <c r="YM1097" s="119"/>
      <c r="YN1097" s="119"/>
      <c r="YO1097" s="119"/>
      <c r="YP1097" s="119"/>
      <c r="YQ1097" s="119"/>
      <c r="YR1097" s="119"/>
      <c r="YS1097" s="119"/>
      <c r="YT1097" s="119"/>
      <c r="YU1097" s="119"/>
      <c r="YV1097" s="119"/>
      <c r="YW1097" s="119"/>
      <c r="YX1097" s="119"/>
      <c r="YY1097" s="119"/>
      <c r="YZ1097" s="119"/>
      <c r="ZA1097" s="119"/>
      <c r="ZB1097" s="119"/>
      <c r="ZC1097" s="119"/>
      <c r="ZD1097" s="119"/>
      <c r="ZE1097" s="119"/>
      <c r="ZF1097" s="119"/>
      <c r="ZG1097" s="119"/>
      <c r="ZH1097" s="119"/>
      <c r="ZI1097" s="119"/>
      <c r="ZJ1097" s="119"/>
      <c r="ZK1097" s="119"/>
      <c r="ZL1097" s="119"/>
      <c r="ZM1097" s="119"/>
      <c r="ZN1097" s="119"/>
      <c r="ZO1097" s="119"/>
      <c r="ZP1097" s="119"/>
      <c r="ZQ1097" s="119"/>
      <c r="ZR1097" s="119"/>
      <c r="ZS1097" s="119"/>
      <c r="ZT1097" s="119"/>
      <c r="ZU1097" s="119"/>
      <c r="ZV1097" s="119"/>
      <c r="ZW1097" s="119"/>
      <c r="ZX1097" s="119"/>
      <c r="ZY1097" s="119"/>
      <c r="ZZ1097" s="119"/>
      <c r="AAA1097" s="119"/>
      <c r="AAB1097" s="119"/>
      <c r="AAC1097" s="119"/>
      <c r="AAD1097" s="119"/>
      <c r="AAE1097" s="119"/>
      <c r="AAF1097" s="119"/>
      <c r="AAG1097" s="119"/>
      <c r="AAH1097" s="119"/>
      <c r="AAI1097" s="119"/>
      <c r="AAJ1097" s="119"/>
      <c r="AAK1097" s="119"/>
      <c r="AAL1097" s="119"/>
      <c r="AAM1097" s="119"/>
      <c r="AAN1097" s="119"/>
      <c r="AAO1097" s="119"/>
      <c r="AAP1097" s="119"/>
      <c r="AAQ1097" s="119"/>
      <c r="AAR1097" s="119"/>
      <c r="AAS1097" s="119"/>
      <c r="AAT1097" s="119"/>
      <c r="AAU1097" s="119"/>
      <c r="AAV1097" s="119"/>
      <c r="AAW1097" s="119"/>
      <c r="AAX1097" s="119"/>
      <c r="AAY1097" s="119"/>
      <c r="AAZ1097" s="119"/>
      <c r="ABA1097" s="119"/>
      <c r="ABB1097" s="119"/>
      <c r="ABC1097" s="119"/>
      <c r="ABD1097" s="119"/>
      <c r="ABE1097" s="119"/>
      <c r="ABF1097" s="119"/>
      <c r="ABG1097" s="119"/>
      <c r="ABH1097" s="119"/>
      <c r="ABI1097" s="119"/>
      <c r="ABJ1097" s="119"/>
      <c r="ABK1097" s="119"/>
      <c r="ABL1097" s="119"/>
      <c r="ABM1097" s="119"/>
      <c r="ABN1097" s="119"/>
      <c r="ABO1097" s="119"/>
      <c r="ABP1097" s="119"/>
      <c r="ABQ1097" s="119"/>
      <c r="ABR1097" s="119"/>
      <c r="ABS1097" s="119"/>
      <c r="ABT1097" s="119"/>
      <c r="ABU1097" s="119"/>
      <c r="ABV1097" s="119"/>
      <c r="ABW1097" s="119"/>
      <c r="ABX1097" s="119"/>
      <c r="ABY1097" s="119"/>
      <c r="ABZ1097" s="119"/>
      <c r="ACA1097" s="119"/>
      <c r="ACB1097" s="119"/>
      <c r="ACC1097" s="119"/>
      <c r="ACD1097" s="119"/>
      <c r="ACE1097" s="119"/>
      <c r="ACF1097" s="119"/>
      <c r="ACG1097" s="119"/>
      <c r="ACH1097" s="119"/>
      <c r="ACI1097" s="119"/>
      <c r="ACJ1097" s="119"/>
      <c r="ACK1097" s="119"/>
      <c r="ACL1097" s="119"/>
      <c r="ACM1097" s="119"/>
      <c r="ACN1097" s="119"/>
      <c r="ACO1097" s="119"/>
      <c r="ACP1097" s="119"/>
      <c r="ACQ1097" s="119"/>
      <c r="ACR1097" s="119"/>
      <c r="ACS1097" s="119"/>
      <c r="ACT1097" s="119"/>
      <c r="ACU1097" s="119"/>
      <c r="ACV1097" s="119"/>
      <c r="ACW1097" s="119"/>
      <c r="ACX1097" s="119"/>
      <c r="ACY1097" s="119"/>
      <c r="ACZ1097" s="119"/>
      <c r="ADA1097" s="119"/>
      <c r="ADB1097" s="119"/>
      <c r="ADC1097" s="119"/>
      <c r="ADD1097" s="119"/>
      <c r="ADE1097" s="119"/>
      <c r="ADF1097" s="119"/>
      <c r="ADG1097" s="119"/>
      <c r="ADH1097" s="119"/>
      <c r="ADI1097" s="119"/>
      <c r="ADJ1097" s="119"/>
      <c r="ADK1097" s="119"/>
      <c r="ADL1097" s="119"/>
      <c r="ADM1097" s="119"/>
      <c r="ADN1097" s="119"/>
      <c r="ADO1097" s="119"/>
      <c r="ADP1097" s="119"/>
      <c r="ADQ1097" s="119"/>
      <c r="ADR1097" s="119"/>
      <c r="ADS1097" s="119"/>
      <c r="ADT1097" s="119"/>
      <c r="ADU1097" s="119"/>
      <c r="ADV1097" s="119"/>
      <c r="ADW1097" s="119"/>
      <c r="ADX1097" s="119"/>
      <c r="ADY1097" s="119"/>
      <c r="ADZ1097" s="119"/>
      <c r="AEA1097" s="119"/>
      <c r="AEB1097" s="119"/>
      <c r="AEC1097" s="119"/>
      <c r="AED1097" s="119"/>
      <c r="AEE1097" s="119"/>
      <c r="AEF1097" s="119"/>
      <c r="AEG1097" s="119"/>
      <c r="AEH1097" s="119"/>
      <c r="AEI1097" s="119"/>
      <c r="AEJ1097" s="119"/>
      <c r="AEK1097" s="119"/>
      <c r="AEL1097" s="119"/>
      <c r="AEM1097" s="119"/>
      <c r="AEN1097" s="119"/>
      <c r="AEO1097" s="119"/>
      <c r="AEP1097" s="119"/>
      <c r="AEQ1097" s="119"/>
      <c r="AER1097" s="119"/>
      <c r="AES1097" s="119"/>
      <c r="AET1097" s="119"/>
      <c r="AEU1097" s="119"/>
      <c r="AEV1097" s="119"/>
      <c r="AEW1097" s="119"/>
      <c r="AEX1097" s="119"/>
      <c r="AEY1097" s="119"/>
      <c r="AEZ1097" s="119"/>
      <c r="AFA1097" s="119"/>
      <c r="AFB1097" s="119"/>
      <c r="AFC1097" s="119"/>
      <c r="AFD1097" s="119"/>
      <c r="AFE1097" s="119"/>
      <c r="AFF1097" s="119"/>
      <c r="AFG1097" s="119"/>
      <c r="AFH1097" s="119"/>
      <c r="AFI1097" s="119"/>
      <c r="AFJ1097" s="119"/>
      <c r="AFK1097" s="119"/>
      <c r="AFL1097" s="119"/>
      <c r="AFM1097" s="119"/>
      <c r="AFN1097" s="119"/>
      <c r="AFO1097" s="119"/>
      <c r="AFP1097" s="119"/>
      <c r="AFQ1097" s="119"/>
      <c r="AFR1097" s="119"/>
      <c r="AFS1097" s="119"/>
      <c r="AFT1097" s="119"/>
      <c r="AFU1097" s="119"/>
      <c r="AFV1097" s="119"/>
      <c r="AFW1097" s="119"/>
      <c r="AFX1097" s="119"/>
      <c r="AFY1097" s="119"/>
      <c r="AFZ1097" s="119"/>
      <c r="AGA1097" s="119"/>
      <c r="AGB1097" s="119"/>
      <c r="AGC1097" s="119"/>
      <c r="AGD1097" s="119"/>
      <c r="AGE1097" s="119"/>
      <c r="AGF1097" s="119"/>
      <c r="AGG1097" s="119"/>
      <c r="AGH1097" s="119"/>
      <c r="AGI1097" s="119"/>
      <c r="AGJ1097" s="119"/>
      <c r="AGK1097" s="119"/>
      <c r="AGL1097" s="119"/>
      <c r="AGM1097" s="119"/>
      <c r="AGN1097" s="119"/>
      <c r="AGO1097" s="119"/>
      <c r="AGP1097" s="119"/>
      <c r="AGQ1097" s="119"/>
      <c r="AGR1097" s="119"/>
      <c r="AGS1097" s="119"/>
      <c r="AGT1097" s="119"/>
      <c r="AGU1097" s="119"/>
      <c r="AGV1097" s="119"/>
      <c r="AGW1097" s="119"/>
      <c r="AGX1097" s="119"/>
      <c r="AGY1097" s="119"/>
      <c r="AGZ1097" s="119"/>
      <c r="AHA1097" s="119"/>
      <c r="AHB1097" s="119"/>
      <c r="AHC1097" s="119"/>
      <c r="AHD1097" s="119"/>
      <c r="AHE1097" s="119"/>
      <c r="AHF1097" s="119"/>
      <c r="AHG1097" s="119"/>
      <c r="AHH1097" s="119"/>
      <c r="AHI1097" s="119"/>
      <c r="AHJ1097" s="119"/>
      <c r="AHK1097" s="119"/>
      <c r="AHL1097" s="119"/>
      <c r="AHM1097" s="119"/>
      <c r="AHN1097" s="119"/>
      <c r="AHO1097" s="119"/>
      <c r="AHP1097" s="119"/>
      <c r="AHQ1097" s="119"/>
      <c r="AHR1097" s="119"/>
      <c r="AHS1097" s="119"/>
      <c r="AHT1097" s="119"/>
      <c r="AHU1097" s="119"/>
      <c r="AHV1097" s="119"/>
      <c r="AHW1097" s="119"/>
      <c r="AHX1097" s="119"/>
      <c r="AHY1097" s="119"/>
      <c r="AHZ1097" s="119"/>
      <c r="AIA1097" s="119"/>
      <c r="AIB1097" s="119"/>
      <c r="AIC1097" s="119"/>
      <c r="AID1097" s="119"/>
      <c r="AIE1097" s="119"/>
      <c r="AIF1097" s="119"/>
      <c r="AIG1097" s="119"/>
      <c r="AIH1097" s="119"/>
      <c r="AII1097" s="119"/>
      <c r="AIJ1097" s="119"/>
      <c r="AIK1097" s="119"/>
      <c r="AIL1097" s="119"/>
      <c r="AIM1097" s="119"/>
      <c r="AIN1097" s="119"/>
      <c r="AIO1097" s="119"/>
      <c r="AIP1097" s="119"/>
      <c r="AIQ1097" s="119"/>
      <c r="AIR1097" s="119"/>
      <c r="AIS1097" s="119"/>
      <c r="AIT1097" s="119"/>
      <c r="AIU1097" s="119"/>
      <c r="AIV1097" s="119"/>
      <c r="AIW1097" s="119"/>
      <c r="AIX1097" s="119"/>
      <c r="AIY1097" s="119"/>
      <c r="AIZ1097" s="119"/>
      <c r="AJA1097" s="119"/>
      <c r="AJB1097" s="119"/>
      <c r="AJC1097" s="119"/>
      <c r="AJD1097" s="119"/>
      <c r="AJE1097" s="119"/>
      <c r="AJF1097" s="119"/>
      <c r="AJG1097" s="119"/>
      <c r="AJH1097" s="119"/>
      <c r="AJI1097" s="119"/>
      <c r="AJJ1097" s="119"/>
      <c r="AJK1097" s="119"/>
      <c r="AJL1097" s="119"/>
      <c r="AJM1097" s="119"/>
      <c r="AJN1097" s="119"/>
      <c r="AJO1097" s="119"/>
      <c r="AJP1097" s="119"/>
      <c r="AJQ1097" s="119"/>
      <c r="AJR1097" s="119"/>
      <c r="AJS1097" s="119"/>
      <c r="AJT1097" s="119"/>
      <c r="AJU1097" s="119"/>
      <c r="AJV1097" s="119"/>
      <c r="AJW1097" s="119"/>
      <c r="AJX1097" s="119"/>
      <c r="AJY1097" s="119"/>
      <c r="AJZ1097" s="119"/>
      <c r="AKA1097" s="119"/>
      <c r="AKB1097" s="119"/>
      <c r="AKC1097" s="119"/>
      <c r="AKD1097" s="119"/>
      <c r="AKE1097" s="119"/>
      <c r="AKF1097" s="119"/>
      <c r="AKG1097" s="119"/>
      <c r="AKH1097" s="119"/>
      <c r="AKI1097" s="119"/>
      <c r="AKJ1097" s="119"/>
      <c r="AKK1097" s="119"/>
      <c r="AKL1097" s="119"/>
      <c r="AKM1097" s="119"/>
      <c r="AKN1097" s="119"/>
      <c r="AKO1097" s="119"/>
      <c r="AKP1097" s="119"/>
      <c r="AKQ1097" s="119"/>
      <c r="AKR1097" s="119"/>
      <c r="AKS1097" s="119"/>
      <c r="AKT1097" s="119"/>
      <c r="AKU1097" s="119"/>
      <c r="AKV1097" s="119"/>
      <c r="AKW1097" s="119"/>
      <c r="AKX1097" s="119"/>
      <c r="AKY1097" s="119"/>
      <c r="AKZ1097" s="119"/>
      <c r="ALA1097" s="119"/>
      <c r="ALB1097" s="119"/>
      <c r="ALC1097" s="119"/>
      <c r="ALD1097" s="119"/>
      <c r="ALE1097" s="119"/>
      <c r="ALF1097" s="119"/>
      <c r="ALG1097" s="119"/>
      <c r="ALH1097" s="119"/>
      <c r="ALI1097" s="119"/>
      <c r="ALJ1097" s="119"/>
      <c r="ALK1097" s="119"/>
      <c r="ALL1097" s="119"/>
      <c r="ALM1097" s="119"/>
      <c r="ALN1097" s="119"/>
      <c r="ALO1097" s="119"/>
      <c r="ALP1097" s="119"/>
      <c r="ALQ1097" s="119"/>
      <c r="ALR1097" s="119"/>
      <c r="ALS1097" s="119"/>
      <c r="ALT1097" s="119"/>
      <c r="ALU1097" s="119"/>
      <c r="ALV1097" s="119"/>
      <c r="ALW1097" s="119"/>
      <c r="ALX1097" s="119"/>
      <c r="ALY1097" s="119"/>
      <c r="ALZ1097" s="119"/>
      <c r="AMA1097" s="119"/>
      <c r="AMB1097" s="119"/>
      <c r="AMC1097" s="119"/>
      <c r="AMD1097" s="119"/>
      <c r="AME1097" s="119"/>
      <c r="AMF1097" s="119"/>
      <c r="AMG1097" s="119"/>
    </row>
    <row r="1098" customFormat="false" ht="15" hidden="false" customHeight="false" outlineLevel="0" collapsed="false">
      <c r="A1098" s="68"/>
      <c r="B1098" s="68"/>
      <c r="C1098" s="48" t="n">
        <f aca="false">IF(F1098=F1097,C1097,IF(F1098=(F1097+10),C1097,(C1097+10)))</f>
        <v>1960</v>
      </c>
      <c r="D1098" s="69" t="s">
        <v>407</v>
      </c>
      <c r="E1098" s="50" t="n">
        <f aca="false">IF(C1097=C1098,IF(AND(I1098&lt;&gt;"M",I1098&lt;&gt;"m-up"),E1097+10,E1097),10)</f>
        <v>10</v>
      </c>
      <c r="F1098" s="70" t="n">
        <f aca="false">O1098+(N1098*60)+(M1098*3600)</f>
        <v>54357</v>
      </c>
      <c r="G1098" s="70" t="str">
        <f aca="false">CONCATENATE(J1098,K1098,L1098)</f>
        <v>2017121</v>
      </c>
      <c r="H1098" s="70" t="n">
        <f aca="false">638-627</f>
        <v>11</v>
      </c>
      <c r="I1098" s="70" t="s">
        <v>0</v>
      </c>
      <c r="J1098" s="70" t="n">
        <v>2017</v>
      </c>
      <c r="K1098" s="70" t="n">
        <v>12</v>
      </c>
      <c r="L1098" s="70" t="n">
        <v>1</v>
      </c>
      <c r="M1098" s="70" t="n">
        <v>15</v>
      </c>
      <c r="N1098" s="70" t="n">
        <v>5</v>
      </c>
      <c r="O1098" s="70" t="n">
        <v>57</v>
      </c>
      <c r="P1098" s="70" t="n">
        <v>627</v>
      </c>
      <c r="Q1098" s="70" t="n">
        <v>1</v>
      </c>
      <c r="R1098" s="70" t="s">
        <v>1</v>
      </c>
      <c r="S1098" s="70" t="s">
        <v>2</v>
      </c>
      <c r="T1098" s="70"/>
      <c r="U1098" s="94" t="s">
        <v>48</v>
      </c>
      <c r="WH1098" s="71"/>
      <c r="WI1098" s="71"/>
      <c r="WJ1098" s="71"/>
      <c r="WK1098" s="71"/>
      <c r="WL1098" s="71"/>
      <c r="WM1098" s="71"/>
      <c r="WN1098" s="71"/>
      <c r="WO1098" s="71"/>
      <c r="WP1098" s="71"/>
      <c r="WQ1098" s="71"/>
      <c r="WR1098" s="71"/>
      <c r="WS1098" s="71"/>
      <c r="WT1098" s="71"/>
      <c r="WU1098" s="71"/>
      <c r="WV1098" s="71"/>
      <c r="WW1098" s="71"/>
      <c r="WX1098" s="71"/>
      <c r="WY1098" s="71"/>
      <c r="WZ1098" s="71"/>
      <c r="XA1098" s="71"/>
      <c r="XB1098" s="71"/>
      <c r="XC1098" s="71"/>
      <c r="XD1098" s="71"/>
      <c r="XE1098" s="71"/>
      <c r="XF1098" s="71"/>
      <c r="XG1098" s="71"/>
      <c r="XH1098" s="71"/>
      <c r="XI1098" s="71"/>
      <c r="XJ1098" s="71"/>
      <c r="XK1098" s="71"/>
      <c r="XL1098" s="71"/>
      <c r="XM1098" s="71"/>
      <c r="XN1098" s="71"/>
      <c r="XO1098" s="71"/>
      <c r="XP1098" s="71"/>
      <c r="XQ1098" s="71"/>
      <c r="XR1098" s="71"/>
      <c r="XS1098" s="71"/>
      <c r="XT1098" s="71"/>
      <c r="XU1098" s="71"/>
      <c r="XV1098" s="71"/>
      <c r="XW1098" s="71"/>
      <c r="XX1098" s="71"/>
      <c r="XY1098" s="71"/>
      <c r="XZ1098" s="71"/>
      <c r="YA1098" s="71"/>
      <c r="YB1098" s="71"/>
      <c r="YC1098" s="71"/>
      <c r="YD1098" s="71"/>
      <c r="YE1098" s="71"/>
      <c r="YF1098" s="71"/>
      <c r="YG1098" s="71"/>
      <c r="YH1098" s="71"/>
      <c r="YI1098" s="71"/>
      <c r="YJ1098" s="71"/>
      <c r="YK1098" s="71"/>
      <c r="YL1098" s="71"/>
      <c r="YM1098" s="71"/>
      <c r="YN1098" s="71"/>
      <c r="YO1098" s="71"/>
      <c r="YP1098" s="71"/>
      <c r="YQ1098" s="71"/>
      <c r="YR1098" s="71"/>
      <c r="YS1098" s="71"/>
      <c r="YT1098" s="71"/>
      <c r="YU1098" s="71"/>
      <c r="YV1098" s="71"/>
      <c r="YW1098" s="71"/>
      <c r="YX1098" s="71"/>
      <c r="YY1098" s="71"/>
      <c r="YZ1098" s="71"/>
      <c r="ZA1098" s="71"/>
      <c r="ZB1098" s="71"/>
      <c r="ZC1098" s="71"/>
      <c r="ZD1098" s="71"/>
      <c r="ZE1098" s="71"/>
      <c r="ZF1098" s="71"/>
      <c r="ZG1098" s="71"/>
      <c r="ZH1098" s="71"/>
      <c r="ZI1098" s="71"/>
      <c r="ZJ1098" s="71"/>
      <c r="ZK1098" s="71"/>
      <c r="ZL1098" s="71"/>
      <c r="ZM1098" s="71"/>
      <c r="ZN1098" s="71"/>
      <c r="ZO1098" s="71"/>
      <c r="ZP1098" s="71"/>
      <c r="ZQ1098" s="71"/>
      <c r="ZR1098" s="71"/>
      <c r="ZS1098" s="71"/>
      <c r="ZT1098" s="71"/>
      <c r="ZU1098" s="71"/>
      <c r="ZV1098" s="71"/>
      <c r="ZW1098" s="71"/>
      <c r="ZX1098" s="71"/>
      <c r="ZY1098" s="71"/>
      <c r="ZZ1098" s="71"/>
      <c r="AAA1098" s="71"/>
      <c r="AAB1098" s="71"/>
      <c r="AAC1098" s="71"/>
      <c r="AAD1098" s="71"/>
      <c r="AAE1098" s="71"/>
      <c r="AAF1098" s="71"/>
      <c r="AAG1098" s="71"/>
      <c r="AAH1098" s="71"/>
      <c r="AAI1098" s="71"/>
      <c r="AAJ1098" s="71"/>
      <c r="AAK1098" s="71"/>
      <c r="AAL1098" s="71"/>
      <c r="AAM1098" s="71"/>
      <c r="AAN1098" s="71"/>
      <c r="AAO1098" s="71"/>
      <c r="AAP1098" s="71"/>
      <c r="AAQ1098" s="71"/>
      <c r="AAR1098" s="71"/>
      <c r="AAS1098" s="71"/>
      <c r="AAT1098" s="71"/>
      <c r="AAU1098" s="71"/>
      <c r="AAV1098" s="71"/>
      <c r="AAW1098" s="71"/>
      <c r="AAX1098" s="71"/>
      <c r="AAY1098" s="71"/>
      <c r="AAZ1098" s="71"/>
      <c r="ABA1098" s="71"/>
      <c r="ABB1098" s="71"/>
      <c r="ABC1098" s="71"/>
      <c r="ABD1098" s="71"/>
      <c r="ABE1098" s="71"/>
      <c r="ABF1098" s="71"/>
      <c r="ABG1098" s="71"/>
      <c r="ABH1098" s="71"/>
      <c r="ABI1098" s="71"/>
      <c r="ABJ1098" s="71"/>
      <c r="ABK1098" s="71"/>
      <c r="ABL1098" s="71"/>
      <c r="ABM1098" s="71"/>
      <c r="ABN1098" s="71"/>
      <c r="ABO1098" s="71"/>
      <c r="ABP1098" s="71"/>
      <c r="ABQ1098" s="71"/>
      <c r="ABR1098" s="71"/>
      <c r="ABS1098" s="71"/>
      <c r="ABT1098" s="71"/>
      <c r="ABU1098" s="71"/>
      <c r="ABV1098" s="71"/>
      <c r="ABW1098" s="71"/>
      <c r="ABX1098" s="71"/>
      <c r="ABY1098" s="71"/>
      <c r="ABZ1098" s="71"/>
      <c r="ACA1098" s="71"/>
      <c r="ACB1098" s="71"/>
      <c r="ACC1098" s="71"/>
      <c r="ACD1098" s="71"/>
      <c r="ACE1098" s="71"/>
      <c r="ACF1098" s="71"/>
      <c r="ACG1098" s="71"/>
      <c r="ACH1098" s="71"/>
      <c r="ACI1098" s="71"/>
      <c r="ACJ1098" s="71"/>
      <c r="ACK1098" s="71"/>
      <c r="ACL1098" s="71"/>
      <c r="ACM1098" s="71"/>
      <c r="ACN1098" s="71"/>
      <c r="ACO1098" s="71"/>
      <c r="ACP1098" s="71"/>
      <c r="ACQ1098" s="71"/>
      <c r="ACR1098" s="71"/>
      <c r="ACS1098" s="71"/>
      <c r="ACT1098" s="71"/>
      <c r="ACU1098" s="71"/>
      <c r="ACV1098" s="71"/>
      <c r="ACW1098" s="71"/>
      <c r="ACX1098" s="71"/>
      <c r="ACY1098" s="71"/>
      <c r="ACZ1098" s="71"/>
      <c r="ADA1098" s="71"/>
      <c r="ADB1098" s="71"/>
      <c r="ADC1098" s="71"/>
      <c r="ADD1098" s="71"/>
      <c r="ADE1098" s="71"/>
      <c r="ADF1098" s="71"/>
      <c r="ADG1098" s="71"/>
      <c r="ADH1098" s="71"/>
      <c r="ADI1098" s="71"/>
      <c r="ADJ1098" s="71"/>
      <c r="ADK1098" s="71"/>
      <c r="ADL1098" s="71"/>
      <c r="ADM1098" s="71"/>
      <c r="ADN1098" s="71"/>
      <c r="ADO1098" s="71"/>
      <c r="ADP1098" s="71"/>
      <c r="ADQ1098" s="71"/>
      <c r="ADR1098" s="71"/>
      <c r="ADS1098" s="71"/>
      <c r="ADT1098" s="71"/>
      <c r="ADU1098" s="71"/>
      <c r="ADV1098" s="71"/>
      <c r="ADW1098" s="71"/>
      <c r="ADX1098" s="71"/>
      <c r="ADY1098" s="71"/>
      <c r="ADZ1098" s="71"/>
      <c r="AEA1098" s="71"/>
      <c r="AEB1098" s="71"/>
      <c r="AEC1098" s="71"/>
      <c r="AED1098" s="71"/>
      <c r="AEE1098" s="71"/>
      <c r="AEF1098" s="71"/>
      <c r="AEG1098" s="71"/>
      <c r="AEH1098" s="71"/>
      <c r="AEI1098" s="71"/>
      <c r="AEJ1098" s="71"/>
      <c r="AEK1098" s="71"/>
      <c r="AEL1098" s="71"/>
      <c r="AEM1098" s="71"/>
      <c r="AEN1098" s="71"/>
      <c r="AEO1098" s="71"/>
      <c r="AEP1098" s="71"/>
      <c r="AEQ1098" s="71"/>
      <c r="AER1098" s="71"/>
      <c r="AES1098" s="71"/>
      <c r="AET1098" s="71"/>
      <c r="AEU1098" s="71"/>
      <c r="AEV1098" s="71"/>
      <c r="AEW1098" s="71"/>
      <c r="AEX1098" s="71"/>
      <c r="AEY1098" s="71"/>
      <c r="AEZ1098" s="71"/>
      <c r="AFA1098" s="71"/>
      <c r="AFB1098" s="71"/>
      <c r="AFC1098" s="71"/>
      <c r="AFD1098" s="71"/>
      <c r="AFE1098" s="71"/>
      <c r="AFF1098" s="71"/>
      <c r="AFG1098" s="71"/>
      <c r="AFH1098" s="71"/>
      <c r="AFI1098" s="71"/>
      <c r="AFJ1098" s="71"/>
      <c r="AFK1098" s="71"/>
      <c r="AFL1098" s="71"/>
      <c r="AFM1098" s="71"/>
      <c r="AFN1098" s="71"/>
      <c r="AFO1098" s="71"/>
      <c r="AFP1098" s="71"/>
      <c r="AFQ1098" s="71"/>
      <c r="AFR1098" s="71"/>
      <c r="AFS1098" s="71"/>
      <c r="AFT1098" s="71"/>
      <c r="AFU1098" s="71"/>
      <c r="AFV1098" s="71"/>
      <c r="AFW1098" s="71"/>
      <c r="AFX1098" s="71"/>
      <c r="AFY1098" s="71"/>
      <c r="AFZ1098" s="71"/>
      <c r="AGA1098" s="71"/>
      <c r="AGB1098" s="71"/>
      <c r="AGC1098" s="71"/>
      <c r="AGD1098" s="71"/>
      <c r="AGE1098" s="71"/>
      <c r="AGF1098" s="71"/>
      <c r="AGG1098" s="71"/>
      <c r="AGH1098" s="71"/>
      <c r="AGI1098" s="71"/>
      <c r="AGJ1098" s="71"/>
      <c r="AGK1098" s="71"/>
      <c r="AGL1098" s="71"/>
      <c r="AGM1098" s="71"/>
      <c r="AGN1098" s="71"/>
      <c r="AGO1098" s="71"/>
      <c r="AGP1098" s="71"/>
      <c r="AGQ1098" s="71"/>
      <c r="AGR1098" s="71"/>
      <c r="AGS1098" s="71"/>
      <c r="AGT1098" s="71"/>
      <c r="AGU1098" s="71"/>
      <c r="AGV1098" s="71"/>
      <c r="AGW1098" s="71"/>
      <c r="AGX1098" s="71"/>
      <c r="AGY1098" s="71"/>
      <c r="AGZ1098" s="71"/>
      <c r="AHA1098" s="71"/>
      <c r="AHB1098" s="71"/>
      <c r="AHC1098" s="71"/>
      <c r="AHD1098" s="71"/>
      <c r="AHE1098" s="71"/>
      <c r="AHF1098" s="71"/>
      <c r="AHG1098" s="71"/>
      <c r="AHH1098" s="71"/>
      <c r="AHI1098" s="71"/>
      <c r="AHJ1098" s="71"/>
      <c r="AHK1098" s="71"/>
      <c r="AHL1098" s="71"/>
      <c r="AHM1098" s="71"/>
      <c r="AHN1098" s="71"/>
      <c r="AHO1098" s="71"/>
      <c r="AHP1098" s="71"/>
      <c r="AHQ1098" s="71"/>
      <c r="AHR1098" s="71"/>
      <c r="AHS1098" s="71"/>
      <c r="AHT1098" s="71"/>
      <c r="AHU1098" s="71"/>
      <c r="AHV1098" s="71"/>
      <c r="AHW1098" s="71"/>
      <c r="AHX1098" s="71"/>
      <c r="AHY1098" s="71"/>
      <c r="AHZ1098" s="71"/>
      <c r="AIA1098" s="71"/>
      <c r="AIB1098" s="71"/>
      <c r="AIC1098" s="71"/>
      <c r="AID1098" s="71"/>
      <c r="AIE1098" s="71"/>
      <c r="AIF1098" s="71"/>
      <c r="AIG1098" s="71"/>
      <c r="AIH1098" s="71"/>
      <c r="AII1098" s="71"/>
      <c r="AIJ1098" s="71"/>
      <c r="AIK1098" s="71"/>
      <c r="AIL1098" s="71"/>
      <c r="AIM1098" s="71"/>
      <c r="AIN1098" s="71"/>
      <c r="AIO1098" s="71"/>
      <c r="AIP1098" s="71"/>
      <c r="AIQ1098" s="71"/>
      <c r="AIR1098" s="71"/>
      <c r="AIS1098" s="71"/>
      <c r="AIT1098" s="71"/>
      <c r="AIU1098" s="71"/>
      <c r="AIV1098" s="71"/>
      <c r="AIW1098" s="71"/>
      <c r="AIX1098" s="71"/>
      <c r="AIY1098" s="71"/>
      <c r="AIZ1098" s="71"/>
      <c r="AJA1098" s="71"/>
      <c r="AJB1098" s="71"/>
      <c r="AJC1098" s="71"/>
      <c r="AJD1098" s="71"/>
      <c r="AJE1098" s="71"/>
      <c r="AJF1098" s="71"/>
      <c r="AJG1098" s="71"/>
      <c r="AJH1098" s="71"/>
      <c r="AJI1098" s="71"/>
      <c r="AJJ1098" s="71"/>
      <c r="AJK1098" s="71"/>
      <c r="AJL1098" s="71"/>
      <c r="AJM1098" s="71"/>
      <c r="AJN1098" s="71"/>
      <c r="AJO1098" s="71"/>
      <c r="AJP1098" s="71"/>
      <c r="AJQ1098" s="71"/>
      <c r="AJR1098" s="71"/>
      <c r="AJS1098" s="71"/>
      <c r="AJT1098" s="71"/>
      <c r="AJU1098" s="71"/>
      <c r="AJV1098" s="71"/>
      <c r="AJW1098" s="71"/>
      <c r="AJX1098" s="71"/>
      <c r="AJY1098" s="71"/>
      <c r="AJZ1098" s="71"/>
      <c r="AKA1098" s="71"/>
      <c r="AKB1098" s="71"/>
      <c r="AKC1098" s="71"/>
      <c r="AKD1098" s="71"/>
      <c r="AKE1098" s="71"/>
      <c r="AKF1098" s="71"/>
      <c r="AKG1098" s="71"/>
      <c r="AKH1098" s="71"/>
      <c r="AKI1098" s="71"/>
      <c r="AKJ1098" s="71"/>
      <c r="AKK1098" s="71"/>
      <c r="AKL1098" s="71"/>
      <c r="AKM1098" s="71"/>
      <c r="AKN1098" s="71"/>
      <c r="AKO1098" s="71"/>
      <c r="AKP1098" s="71"/>
      <c r="AKQ1098" s="71"/>
      <c r="AKR1098" s="71"/>
      <c r="AKS1098" s="71"/>
      <c r="AKT1098" s="71"/>
      <c r="AKU1098" s="71"/>
      <c r="AKV1098" s="71"/>
      <c r="AKW1098" s="71"/>
      <c r="AKX1098" s="71"/>
      <c r="AKY1098" s="71"/>
      <c r="AKZ1098" s="71"/>
      <c r="ALA1098" s="71"/>
      <c r="ALB1098" s="71"/>
      <c r="ALC1098" s="71"/>
      <c r="ALD1098" s="71"/>
      <c r="ALE1098" s="71"/>
      <c r="ALF1098" s="71"/>
      <c r="ALG1098" s="71"/>
      <c r="ALH1098" s="71"/>
      <c r="ALI1098" s="71"/>
      <c r="ALJ1098" s="71"/>
      <c r="ALK1098" s="71"/>
      <c r="ALL1098" s="71"/>
      <c r="ALM1098" s="71"/>
      <c r="ALN1098" s="71"/>
      <c r="ALO1098" s="71"/>
      <c r="ALP1098" s="71"/>
      <c r="ALQ1098" s="71"/>
      <c r="ALR1098" s="71"/>
      <c r="ALS1098" s="71"/>
      <c r="ALT1098" s="71"/>
      <c r="ALU1098" s="71"/>
      <c r="ALV1098" s="71"/>
      <c r="ALW1098" s="71"/>
      <c r="ALX1098" s="71"/>
      <c r="ALY1098" s="71"/>
      <c r="ALZ1098" s="71"/>
      <c r="AMA1098" s="71"/>
      <c r="AMB1098" s="71"/>
      <c r="AMC1098" s="71"/>
      <c r="AMD1098" s="71"/>
      <c r="AME1098" s="71"/>
      <c r="AMF1098" s="71"/>
      <c r="AMG1098" s="71"/>
    </row>
    <row r="1099" customFormat="false" ht="15" hidden="false" customHeight="false" outlineLevel="0" collapsed="false">
      <c r="A1099" s="120"/>
      <c r="B1099" s="120"/>
      <c r="C1099" s="48" t="n">
        <f aca="false">IF(F1099=F1098,C1098,IF(F1099=(F1098+10),C1098,(C1098+10)))</f>
        <v>1970</v>
      </c>
      <c r="D1099" s="79"/>
      <c r="E1099" s="50" t="n">
        <f aca="false">IF(C1098=C1099,IF(AND(I1099&lt;&gt;"M",I1099&lt;&gt;"m-up"),E1098+10,E1098),10)</f>
        <v>10</v>
      </c>
      <c r="F1099" s="52" t="n">
        <f aca="false">O1099+(N1099*60)+(M1099*3600)</f>
        <v>54392</v>
      </c>
      <c r="G1099" s="52" t="str">
        <f aca="false">CONCATENATE(J1099,K1099,L1099)</f>
        <v>2017121</v>
      </c>
      <c r="H1099" s="52" t="n">
        <v>6</v>
      </c>
      <c r="I1099" s="52" t="s">
        <v>0</v>
      </c>
      <c r="J1099" s="52" t="n">
        <v>2017</v>
      </c>
      <c r="K1099" s="52" t="n">
        <v>12</v>
      </c>
      <c r="L1099" s="52" t="n">
        <v>1</v>
      </c>
      <c r="M1099" s="52" t="n">
        <v>15</v>
      </c>
      <c r="N1099" s="52" t="n">
        <v>6</v>
      </c>
      <c r="O1099" s="52" t="n">
        <v>32</v>
      </c>
      <c r="P1099" s="52" t="n">
        <v>313</v>
      </c>
      <c r="Q1099" s="52" t="n">
        <v>1</v>
      </c>
      <c r="R1099" s="52" t="s">
        <v>1</v>
      </c>
      <c r="S1099" s="52" t="s">
        <v>2</v>
      </c>
      <c r="T1099" s="52"/>
      <c r="U1099" s="53"/>
      <c r="WH1099" s="121"/>
      <c r="WI1099" s="121"/>
      <c r="WJ1099" s="121"/>
      <c r="WK1099" s="121"/>
      <c r="WL1099" s="121"/>
      <c r="WM1099" s="121"/>
      <c r="WN1099" s="121"/>
      <c r="WO1099" s="121"/>
      <c r="WP1099" s="121"/>
      <c r="WQ1099" s="121"/>
      <c r="WR1099" s="121"/>
      <c r="WS1099" s="121"/>
      <c r="WT1099" s="121"/>
      <c r="WU1099" s="121"/>
      <c r="WV1099" s="121"/>
      <c r="WW1099" s="121"/>
      <c r="WX1099" s="121"/>
      <c r="WY1099" s="121"/>
      <c r="WZ1099" s="121"/>
      <c r="XA1099" s="121"/>
      <c r="XB1099" s="121"/>
      <c r="XC1099" s="121"/>
      <c r="XD1099" s="121"/>
      <c r="XE1099" s="121"/>
      <c r="XF1099" s="121"/>
      <c r="XG1099" s="121"/>
      <c r="XH1099" s="121"/>
      <c r="XI1099" s="121"/>
      <c r="XJ1099" s="121"/>
      <c r="XK1099" s="121"/>
      <c r="XL1099" s="121"/>
      <c r="XM1099" s="121"/>
      <c r="XN1099" s="121"/>
      <c r="XO1099" s="121"/>
      <c r="XP1099" s="121"/>
      <c r="XQ1099" s="121"/>
      <c r="XR1099" s="121"/>
      <c r="XS1099" s="121"/>
      <c r="XT1099" s="121"/>
      <c r="XU1099" s="121"/>
      <c r="XV1099" s="121"/>
      <c r="XW1099" s="121"/>
      <c r="XX1099" s="121"/>
      <c r="XY1099" s="121"/>
      <c r="XZ1099" s="121"/>
      <c r="YA1099" s="121"/>
      <c r="YB1099" s="121"/>
      <c r="YC1099" s="121"/>
      <c r="YD1099" s="121"/>
      <c r="YE1099" s="121"/>
      <c r="YF1099" s="121"/>
      <c r="YG1099" s="121"/>
      <c r="YH1099" s="121"/>
      <c r="YI1099" s="121"/>
      <c r="YJ1099" s="121"/>
      <c r="YK1099" s="121"/>
      <c r="YL1099" s="121"/>
      <c r="YM1099" s="121"/>
      <c r="YN1099" s="121"/>
      <c r="YO1099" s="121"/>
      <c r="YP1099" s="121"/>
      <c r="YQ1099" s="121"/>
      <c r="YR1099" s="121"/>
      <c r="YS1099" s="121"/>
      <c r="YT1099" s="121"/>
      <c r="YU1099" s="121"/>
      <c r="YV1099" s="121"/>
      <c r="YW1099" s="121"/>
      <c r="YX1099" s="121"/>
      <c r="YY1099" s="121"/>
      <c r="YZ1099" s="121"/>
      <c r="ZA1099" s="121"/>
      <c r="ZB1099" s="121"/>
      <c r="ZC1099" s="121"/>
      <c r="ZD1099" s="121"/>
      <c r="ZE1099" s="121"/>
      <c r="ZF1099" s="121"/>
      <c r="ZG1099" s="121"/>
      <c r="ZH1099" s="121"/>
      <c r="ZI1099" s="121"/>
      <c r="ZJ1099" s="121"/>
      <c r="ZK1099" s="121"/>
      <c r="ZL1099" s="121"/>
      <c r="ZM1099" s="121"/>
      <c r="ZN1099" s="121"/>
      <c r="ZO1099" s="121"/>
      <c r="ZP1099" s="121"/>
      <c r="ZQ1099" s="121"/>
      <c r="ZR1099" s="121"/>
      <c r="ZS1099" s="121"/>
      <c r="ZT1099" s="121"/>
      <c r="ZU1099" s="121"/>
      <c r="ZV1099" s="121"/>
      <c r="ZW1099" s="121"/>
      <c r="ZX1099" s="121"/>
      <c r="ZY1099" s="121"/>
      <c r="ZZ1099" s="121"/>
      <c r="AAA1099" s="121"/>
      <c r="AAB1099" s="121"/>
      <c r="AAC1099" s="121"/>
      <c r="AAD1099" s="121"/>
      <c r="AAE1099" s="121"/>
      <c r="AAF1099" s="121"/>
      <c r="AAG1099" s="121"/>
      <c r="AAH1099" s="121"/>
      <c r="AAI1099" s="121"/>
      <c r="AAJ1099" s="121"/>
      <c r="AAK1099" s="121"/>
      <c r="AAL1099" s="121"/>
      <c r="AAM1099" s="121"/>
      <c r="AAN1099" s="121"/>
      <c r="AAO1099" s="121"/>
      <c r="AAP1099" s="121"/>
      <c r="AAQ1099" s="121"/>
      <c r="AAR1099" s="121"/>
      <c r="AAS1099" s="121"/>
      <c r="AAT1099" s="121"/>
      <c r="AAU1099" s="121"/>
      <c r="AAV1099" s="121"/>
      <c r="AAW1099" s="121"/>
      <c r="AAX1099" s="121"/>
      <c r="AAY1099" s="121"/>
      <c r="AAZ1099" s="121"/>
      <c r="ABA1099" s="121"/>
      <c r="ABB1099" s="121"/>
      <c r="ABC1099" s="121"/>
      <c r="ABD1099" s="121"/>
      <c r="ABE1099" s="121"/>
      <c r="ABF1099" s="121"/>
      <c r="ABG1099" s="121"/>
      <c r="ABH1099" s="121"/>
      <c r="ABI1099" s="121"/>
      <c r="ABJ1099" s="121"/>
      <c r="ABK1099" s="121"/>
      <c r="ABL1099" s="121"/>
      <c r="ABM1099" s="121"/>
      <c r="ABN1099" s="121"/>
      <c r="ABO1099" s="121"/>
      <c r="ABP1099" s="121"/>
      <c r="ABQ1099" s="121"/>
      <c r="ABR1099" s="121"/>
      <c r="ABS1099" s="121"/>
      <c r="ABT1099" s="121"/>
      <c r="ABU1099" s="121"/>
      <c r="ABV1099" s="121"/>
      <c r="ABW1099" s="121"/>
      <c r="ABX1099" s="121"/>
      <c r="ABY1099" s="121"/>
      <c r="ABZ1099" s="121"/>
      <c r="ACA1099" s="121"/>
      <c r="ACB1099" s="121"/>
      <c r="ACC1099" s="121"/>
      <c r="ACD1099" s="121"/>
      <c r="ACE1099" s="121"/>
      <c r="ACF1099" s="121"/>
      <c r="ACG1099" s="121"/>
      <c r="ACH1099" s="121"/>
      <c r="ACI1099" s="121"/>
      <c r="ACJ1099" s="121"/>
      <c r="ACK1099" s="121"/>
      <c r="ACL1099" s="121"/>
      <c r="ACM1099" s="121"/>
      <c r="ACN1099" s="121"/>
      <c r="ACO1099" s="121"/>
      <c r="ACP1099" s="121"/>
      <c r="ACQ1099" s="121"/>
      <c r="ACR1099" s="121"/>
      <c r="ACS1099" s="121"/>
      <c r="ACT1099" s="121"/>
      <c r="ACU1099" s="121"/>
      <c r="ACV1099" s="121"/>
      <c r="ACW1099" s="121"/>
      <c r="ACX1099" s="121"/>
      <c r="ACY1099" s="121"/>
      <c r="ACZ1099" s="121"/>
      <c r="ADA1099" s="121"/>
      <c r="ADB1099" s="121"/>
      <c r="ADC1099" s="121"/>
      <c r="ADD1099" s="121"/>
      <c r="ADE1099" s="121"/>
      <c r="ADF1099" s="121"/>
      <c r="ADG1099" s="121"/>
      <c r="ADH1099" s="121"/>
      <c r="ADI1099" s="121"/>
      <c r="ADJ1099" s="121"/>
      <c r="ADK1099" s="121"/>
      <c r="ADL1099" s="121"/>
      <c r="ADM1099" s="121"/>
      <c r="ADN1099" s="121"/>
      <c r="ADO1099" s="121"/>
      <c r="ADP1099" s="121"/>
      <c r="ADQ1099" s="121"/>
      <c r="ADR1099" s="121"/>
      <c r="ADS1099" s="121"/>
      <c r="ADT1099" s="121"/>
      <c r="ADU1099" s="121"/>
      <c r="ADV1099" s="121"/>
      <c r="ADW1099" s="121"/>
      <c r="ADX1099" s="121"/>
      <c r="ADY1099" s="121"/>
      <c r="ADZ1099" s="121"/>
      <c r="AEA1099" s="121"/>
      <c r="AEB1099" s="121"/>
      <c r="AEC1099" s="121"/>
      <c r="AED1099" s="121"/>
      <c r="AEE1099" s="121"/>
      <c r="AEF1099" s="121"/>
      <c r="AEG1099" s="121"/>
      <c r="AEH1099" s="121"/>
      <c r="AEI1099" s="121"/>
      <c r="AEJ1099" s="121"/>
      <c r="AEK1099" s="121"/>
      <c r="AEL1099" s="121"/>
      <c r="AEM1099" s="121"/>
      <c r="AEN1099" s="121"/>
      <c r="AEO1099" s="121"/>
      <c r="AEP1099" s="121"/>
      <c r="AEQ1099" s="121"/>
      <c r="AER1099" s="121"/>
      <c r="AES1099" s="121"/>
      <c r="AET1099" s="121"/>
      <c r="AEU1099" s="121"/>
      <c r="AEV1099" s="121"/>
      <c r="AEW1099" s="121"/>
      <c r="AEX1099" s="121"/>
      <c r="AEY1099" s="121"/>
      <c r="AEZ1099" s="121"/>
      <c r="AFA1099" s="121"/>
      <c r="AFB1099" s="121"/>
      <c r="AFC1099" s="121"/>
      <c r="AFD1099" s="121"/>
      <c r="AFE1099" s="121"/>
      <c r="AFF1099" s="121"/>
      <c r="AFG1099" s="121"/>
      <c r="AFH1099" s="121"/>
      <c r="AFI1099" s="121"/>
      <c r="AFJ1099" s="121"/>
      <c r="AFK1099" s="121"/>
      <c r="AFL1099" s="121"/>
      <c r="AFM1099" s="121"/>
      <c r="AFN1099" s="121"/>
      <c r="AFO1099" s="121"/>
      <c r="AFP1099" s="121"/>
      <c r="AFQ1099" s="121"/>
      <c r="AFR1099" s="121"/>
      <c r="AFS1099" s="121"/>
      <c r="AFT1099" s="121"/>
      <c r="AFU1099" s="121"/>
      <c r="AFV1099" s="121"/>
      <c r="AFW1099" s="121"/>
      <c r="AFX1099" s="121"/>
      <c r="AFY1099" s="121"/>
      <c r="AFZ1099" s="121"/>
      <c r="AGA1099" s="121"/>
      <c r="AGB1099" s="121"/>
      <c r="AGC1099" s="121"/>
      <c r="AGD1099" s="121"/>
      <c r="AGE1099" s="121"/>
      <c r="AGF1099" s="121"/>
      <c r="AGG1099" s="121"/>
      <c r="AGH1099" s="121"/>
      <c r="AGI1099" s="121"/>
      <c r="AGJ1099" s="121"/>
      <c r="AGK1099" s="121"/>
      <c r="AGL1099" s="121"/>
      <c r="AGM1099" s="121"/>
      <c r="AGN1099" s="121"/>
      <c r="AGO1099" s="121"/>
      <c r="AGP1099" s="121"/>
      <c r="AGQ1099" s="121"/>
      <c r="AGR1099" s="121"/>
      <c r="AGS1099" s="121"/>
      <c r="AGT1099" s="121"/>
      <c r="AGU1099" s="121"/>
      <c r="AGV1099" s="121"/>
      <c r="AGW1099" s="121"/>
      <c r="AGX1099" s="121"/>
      <c r="AGY1099" s="121"/>
      <c r="AGZ1099" s="121"/>
      <c r="AHA1099" s="121"/>
      <c r="AHB1099" s="121"/>
      <c r="AHC1099" s="121"/>
      <c r="AHD1099" s="121"/>
      <c r="AHE1099" s="121"/>
      <c r="AHF1099" s="121"/>
      <c r="AHG1099" s="121"/>
      <c r="AHH1099" s="121"/>
      <c r="AHI1099" s="121"/>
      <c r="AHJ1099" s="121"/>
      <c r="AHK1099" s="121"/>
      <c r="AHL1099" s="121"/>
      <c r="AHM1099" s="121"/>
      <c r="AHN1099" s="121"/>
      <c r="AHO1099" s="121"/>
      <c r="AHP1099" s="121"/>
      <c r="AHQ1099" s="121"/>
      <c r="AHR1099" s="121"/>
      <c r="AHS1099" s="121"/>
      <c r="AHT1099" s="121"/>
      <c r="AHU1099" s="121"/>
      <c r="AHV1099" s="121"/>
      <c r="AHW1099" s="121"/>
      <c r="AHX1099" s="121"/>
      <c r="AHY1099" s="121"/>
      <c r="AHZ1099" s="121"/>
      <c r="AIA1099" s="121"/>
      <c r="AIB1099" s="121"/>
      <c r="AIC1099" s="121"/>
      <c r="AID1099" s="121"/>
      <c r="AIE1099" s="121"/>
      <c r="AIF1099" s="121"/>
      <c r="AIG1099" s="121"/>
      <c r="AIH1099" s="121"/>
      <c r="AII1099" s="121"/>
      <c r="AIJ1099" s="121"/>
      <c r="AIK1099" s="121"/>
      <c r="AIL1099" s="121"/>
      <c r="AIM1099" s="121"/>
      <c r="AIN1099" s="121"/>
      <c r="AIO1099" s="121"/>
      <c r="AIP1099" s="121"/>
      <c r="AIQ1099" s="121"/>
      <c r="AIR1099" s="121"/>
      <c r="AIS1099" s="121"/>
      <c r="AIT1099" s="121"/>
      <c r="AIU1099" s="121"/>
      <c r="AIV1099" s="121"/>
      <c r="AIW1099" s="121"/>
      <c r="AIX1099" s="121"/>
      <c r="AIY1099" s="121"/>
      <c r="AIZ1099" s="121"/>
      <c r="AJA1099" s="121"/>
      <c r="AJB1099" s="121"/>
      <c r="AJC1099" s="121"/>
      <c r="AJD1099" s="121"/>
      <c r="AJE1099" s="121"/>
      <c r="AJF1099" s="121"/>
      <c r="AJG1099" s="121"/>
      <c r="AJH1099" s="121"/>
      <c r="AJI1099" s="121"/>
      <c r="AJJ1099" s="121"/>
      <c r="AJK1099" s="121"/>
      <c r="AJL1099" s="121"/>
      <c r="AJM1099" s="121"/>
      <c r="AJN1099" s="121"/>
      <c r="AJO1099" s="121"/>
      <c r="AJP1099" s="121"/>
      <c r="AJQ1099" s="121"/>
      <c r="AJR1099" s="121"/>
      <c r="AJS1099" s="121"/>
      <c r="AJT1099" s="121"/>
      <c r="AJU1099" s="121"/>
      <c r="AJV1099" s="121"/>
      <c r="AJW1099" s="121"/>
      <c r="AJX1099" s="121"/>
      <c r="AJY1099" s="121"/>
      <c r="AJZ1099" s="121"/>
      <c r="AKA1099" s="121"/>
      <c r="AKB1099" s="121"/>
      <c r="AKC1099" s="121"/>
      <c r="AKD1099" s="121"/>
      <c r="AKE1099" s="121"/>
      <c r="AKF1099" s="121"/>
      <c r="AKG1099" s="121"/>
      <c r="AKH1099" s="121"/>
      <c r="AKI1099" s="121"/>
      <c r="AKJ1099" s="121"/>
      <c r="AKK1099" s="121"/>
      <c r="AKL1099" s="121"/>
      <c r="AKM1099" s="121"/>
      <c r="AKN1099" s="121"/>
      <c r="AKO1099" s="121"/>
      <c r="AKP1099" s="121"/>
      <c r="AKQ1099" s="121"/>
      <c r="AKR1099" s="121"/>
      <c r="AKS1099" s="121"/>
      <c r="AKT1099" s="121"/>
      <c r="AKU1099" s="121"/>
      <c r="AKV1099" s="121"/>
      <c r="AKW1099" s="121"/>
      <c r="AKX1099" s="121"/>
      <c r="AKY1099" s="121"/>
      <c r="AKZ1099" s="121"/>
      <c r="ALA1099" s="121"/>
      <c r="ALB1099" s="121"/>
      <c r="ALC1099" s="121"/>
      <c r="ALD1099" s="121"/>
      <c r="ALE1099" s="121"/>
      <c r="ALF1099" s="121"/>
      <c r="ALG1099" s="121"/>
      <c r="ALH1099" s="121"/>
      <c r="ALI1099" s="121"/>
      <c r="ALJ1099" s="121"/>
      <c r="ALK1099" s="121"/>
      <c r="ALL1099" s="121"/>
      <c r="ALM1099" s="121"/>
      <c r="ALN1099" s="121"/>
      <c r="ALO1099" s="121"/>
      <c r="ALP1099" s="121"/>
      <c r="ALQ1099" s="121"/>
      <c r="ALR1099" s="121"/>
      <c r="ALS1099" s="121"/>
      <c r="ALT1099" s="121"/>
      <c r="ALU1099" s="121"/>
      <c r="ALV1099" s="121"/>
      <c r="ALW1099" s="121"/>
      <c r="ALX1099" s="121"/>
      <c r="ALY1099" s="121"/>
      <c r="ALZ1099" s="121"/>
      <c r="AMA1099" s="121"/>
      <c r="AMB1099" s="121"/>
      <c r="AMC1099" s="121"/>
      <c r="AMD1099" s="121"/>
      <c r="AME1099" s="121"/>
      <c r="AMF1099" s="121"/>
      <c r="AMG1099" s="121"/>
    </row>
    <row r="1100" customFormat="false" ht="15" hidden="false" customHeight="false" outlineLevel="0" collapsed="false">
      <c r="A1100" s="118"/>
      <c r="B1100" s="118"/>
      <c r="C1100" s="48" t="n">
        <f aca="false">IF(F1100=F1099,C1099,IF(F1100=(F1099+10),C1099,(C1099+10)))</f>
        <v>1970</v>
      </c>
      <c r="E1100" s="50" t="n">
        <f aca="false">IF(C1099=C1100,IF(AND(I1100&lt;&gt;"M",I1100&lt;&gt;"m-up"),E1099+10,E1099),10)</f>
        <v>20</v>
      </c>
      <c r="F1100" s="39" t="n">
        <f aca="false">O1100+(N1100*60)+(M1100*3600)</f>
        <v>54392</v>
      </c>
      <c r="G1100" s="39" t="str">
        <f aca="false">CONCATENATE(J1100,K1100,L1100)</f>
        <v>2017121</v>
      </c>
      <c r="H1100" s="39" t="n">
        <v>17</v>
      </c>
      <c r="I1100" s="39" t="s">
        <v>0</v>
      </c>
      <c r="J1100" s="39" t="n">
        <v>2017</v>
      </c>
      <c r="K1100" s="39" t="n">
        <v>12</v>
      </c>
      <c r="L1100" s="39" t="n">
        <v>1</v>
      </c>
      <c r="M1100" s="39" t="n">
        <v>15</v>
      </c>
      <c r="N1100" s="39" t="n">
        <v>6</v>
      </c>
      <c r="O1100" s="39" t="n">
        <v>32</v>
      </c>
      <c r="P1100" s="39" t="n">
        <v>341</v>
      </c>
      <c r="Q1100" s="39" t="n">
        <v>1</v>
      </c>
      <c r="R1100" s="39" t="s">
        <v>1</v>
      </c>
      <c r="S1100" s="39" t="s">
        <v>2</v>
      </c>
      <c r="U1100" s="40" t="s">
        <v>15</v>
      </c>
      <c r="WH1100" s="119"/>
      <c r="WI1100" s="119"/>
      <c r="WJ1100" s="119"/>
      <c r="WK1100" s="119"/>
      <c r="WL1100" s="119"/>
      <c r="WM1100" s="119"/>
      <c r="WN1100" s="119"/>
      <c r="WO1100" s="119"/>
      <c r="WP1100" s="119"/>
      <c r="WQ1100" s="119"/>
      <c r="WR1100" s="119"/>
      <c r="WS1100" s="119"/>
      <c r="WT1100" s="119"/>
      <c r="WU1100" s="119"/>
      <c r="WV1100" s="119"/>
      <c r="WW1100" s="119"/>
      <c r="WX1100" s="119"/>
      <c r="WY1100" s="119"/>
      <c r="WZ1100" s="119"/>
      <c r="XA1100" s="119"/>
      <c r="XB1100" s="119"/>
      <c r="XC1100" s="119"/>
      <c r="XD1100" s="119"/>
      <c r="XE1100" s="119"/>
      <c r="XF1100" s="119"/>
      <c r="XG1100" s="119"/>
      <c r="XH1100" s="119"/>
      <c r="XI1100" s="119"/>
      <c r="XJ1100" s="119"/>
      <c r="XK1100" s="119"/>
      <c r="XL1100" s="119"/>
      <c r="XM1100" s="119"/>
      <c r="XN1100" s="119"/>
      <c r="XO1100" s="119"/>
      <c r="XP1100" s="119"/>
      <c r="XQ1100" s="119"/>
      <c r="XR1100" s="119"/>
      <c r="XS1100" s="119"/>
      <c r="XT1100" s="119"/>
      <c r="XU1100" s="119"/>
      <c r="XV1100" s="119"/>
      <c r="XW1100" s="119"/>
      <c r="XX1100" s="119"/>
      <c r="XY1100" s="119"/>
      <c r="XZ1100" s="119"/>
      <c r="YA1100" s="119"/>
      <c r="YB1100" s="119"/>
      <c r="YC1100" s="119"/>
      <c r="YD1100" s="119"/>
      <c r="YE1100" s="119"/>
      <c r="YF1100" s="119"/>
      <c r="YG1100" s="119"/>
      <c r="YH1100" s="119"/>
      <c r="YI1100" s="119"/>
      <c r="YJ1100" s="119"/>
      <c r="YK1100" s="119"/>
      <c r="YL1100" s="119"/>
      <c r="YM1100" s="119"/>
      <c r="YN1100" s="119"/>
      <c r="YO1100" s="119"/>
      <c r="YP1100" s="119"/>
      <c r="YQ1100" s="119"/>
      <c r="YR1100" s="119"/>
      <c r="YS1100" s="119"/>
      <c r="YT1100" s="119"/>
      <c r="YU1100" s="119"/>
      <c r="YV1100" s="119"/>
      <c r="YW1100" s="119"/>
      <c r="YX1100" s="119"/>
      <c r="YY1100" s="119"/>
      <c r="YZ1100" s="119"/>
      <c r="ZA1100" s="119"/>
      <c r="ZB1100" s="119"/>
      <c r="ZC1100" s="119"/>
      <c r="ZD1100" s="119"/>
      <c r="ZE1100" s="119"/>
      <c r="ZF1100" s="119"/>
      <c r="ZG1100" s="119"/>
      <c r="ZH1100" s="119"/>
      <c r="ZI1100" s="119"/>
      <c r="ZJ1100" s="119"/>
      <c r="ZK1100" s="119"/>
      <c r="ZL1100" s="119"/>
      <c r="ZM1100" s="119"/>
      <c r="ZN1100" s="119"/>
      <c r="ZO1100" s="119"/>
      <c r="ZP1100" s="119"/>
      <c r="ZQ1100" s="119"/>
      <c r="ZR1100" s="119"/>
      <c r="ZS1100" s="119"/>
      <c r="ZT1100" s="119"/>
      <c r="ZU1100" s="119"/>
      <c r="ZV1100" s="119"/>
      <c r="ZW1100" s="119"/>
      <c r="ZX1100" s="119"/>
      <c r="ZY1100" s="119"/>
      <c r="ZZ1100" s="119"/>
      <c r="AAA1100" s="119"/>
      <c r="AAB1100" s="119"/>
      <c r="AAC1100" s="119"/>
      <c r="AAD1100" s="119"/>
      <c r="AAE1100" s="119"/>
      <c r="AAF1100" s="119"/>
      <c r="AAG1100" s="119"/>
      <c r="AAH1100" s="119"/>
      <c r="AAI1100" s="119"/>
      <c r="AAJ1100" s="119"/>
      <c r="AAK1100" s="119"/>
      <c r="AAL1100" s="119"/>
      <c r="AAM1100" s="119"/>
      <c r="AAN1100" s="119"/>
      <c r="AAO1100" s="119"/>
      <c r="AAP1100" s="119"/>
      <c r="AAQ1100" s="119"/>
      <c r="AAR1100" s="119"/>
      <c r="AAS1100" s="119"/>
      <c r="AAT1100" s="119"/>
      <c r="AAU1100" s="119"/>
      <c r="AAV1100" s="119"/>
      <c r="AAW1100" s="119"/>
      <c r="AAX1100" s="119"/>
      <c r="AAY1100" s="119"/>
      <c r="AAZ1100" s="119"/>
      <c r="ABA1100" s="119"/>
      <c r="ABB1100" s="119"/>
      <c r="ABC1100" s="119"/>
      <c r="ABD1100" s="119"/>
      <c r="ABE1100" s="119"/>
      <c r="ABF1100" s="119"/>
      <c r="ABG1100" s="119"/>
      <c r="ABH1100" s="119"/>
      <c r="ABI1100" s="119"/>
      <c r="ABJ1100" s="119"/>
      <c r="ABK1100" s="119"/>
      <c r="ABL1100" s="119"/>
      <c r="ABM1100" s="119"/>
      <c r="ABN1100" s="119"/>
      <c r="ABO1100" s="119"/>
      <c r="ABP1100" s="119"/>
      <c r="ABQ1100" s="119"/>
      <c r="ABR1100" s="119"/>
      <c r="ABS1100" s="119"/>
      <c r="ABT1100" s="119"/>
      <c r="ABU1100" s="119"/>
      <c r="ABV1100" s="119"/>
      <c r="ABW1100" s="119"/>
      <c r="ABX1100" s="119"/>
      <c r="ABY1100" s="119"/>
      <c r="ABZ1100" s="119"/>
      <c r="ACA1100" s="119"/>
      <c r="ACB1100" s="119"/>
      <c r="ACC1100" s="119"/>
      <c r="ACD1100" s="119"/>
      <c r="ACE1100" s="119"/>
      <c r="ACF1100" s="119"/>
      <c r="ACG1100" s="119"/>
      <c r="ACH1100" s="119"/>
      <c r="ACI1100" s="119"/>
      <c r="ACJ1100" s="119"/>
      <c r="ACK1100" s="119"/>
      <c r="ACL1100" s="119"/>
      <c r="ACM1100" s="119"/>
      <c r="ACN1100" s="119"/>
      <c r="ACO1100" s="119"/>
      <c r="ACP1100" s="119"/>
      <c r="ACQ1100" s="119"/>
      <c r="ACR1100" s="119"/>
      <c r="ACS1100" s="119"/>
      <c r="ACT1100" s="119"/>
      <c r="ACU1100" s="119"/>
      <c r="ACV1100" s="119"/>
      <c r="ACW1100" s="119"/>
      <c r="ACX1100" s="119"/>
      <c r="ACY1100" s="119"/>
      <c r="ACZ1100" s="119"/>
      <c r="ADA1100" s="119"/>
      <c r="ADB1100" s="119"/>
      <c r="ADC1100" s="119"/>
      <c r="ADD1100" s="119"/>
      <c r="ADE1100" s="119"/>
      <c r="ADF1100" s="119"/>
      <c r="ADG1100" s="119"/>
      <c r="ADH1100" s="119"/>
      <c r="ADI1100" s="119"/>
      <c r="ADJ1100" s="119"/>
      <c r="ADK1100" s="119"/>
      <c r="ADL1100" s="119"/>
      <c r="ADM1100" s="119"/>
      <c r="ADN1100" s="119"/>
      <c r="ADO1100" s="119"/>
      <c r="ADP1100" s="119"/>
      <c r="ADQ1100" s="119"/>
      <c r="ADR1100" s="119"/>
      <c r="ADS1100" s="119"/>
      <c r="ADT1100" s="119"/>
      <c r="ADU1100" s="119"/>
      <c r="ADV1100" s="119"/>
      <c r="ADW1100" s="119"/>
      <c r="ADX1100" s="119"/>
      <c r="ADY1100" s="119"/>
      <c r="ADZ1100" s="119"/>
      <c r="AEA1100" s="119"/>
      <c r="AEB1100" s="119"/>
      <c r="AEC1100" s="119"/>
      <c r="AED1100" s="119"/>
      <c r="AEE1100" s="119"/>
      <c r="AEF1100" s="119"/>
      <c r="AEG1100" s="119"/>
      <c r="AEH1100" s="119"/>
      <c r="AEI1100" s="119"/>
      <c r="AEJ1100" s="119"/>
      <c r="AEK1100" s="119"/>
      <c r="AEL1100" s="119"/>
      <c r="AEM1100" s="119"/>
      <c r="AEN1100" s="119"/>
      <c r="AEO1100" s="119"/>
      <c r="AEP1100" s="119"/>
      <c r="AEQ1100" s="119"/>
      <c r="AER1100" s="119"/>
      <c r="AES1100" s="119"/>
      <c r="AET1100" s="119"/>
      <c r="AEU1100" s="119"/>
      <c r="AEV1100" s="119"/>
      <c r="AEW1100" s="119"/>
      <c r="AEX1100" s="119"/>
      <c r="AEY1100" s="119"/>
      <c r="AEZ1100" s="119"/>
      <c r="AFA1100" s="119"/>
      <c r="AFB1100" s="119"/>
      <c r="AFC1100" s="119"/>
      <c r="AFD1100" s="119"/>
      <c r="AFE1100" s="119"/>
      <c r="AFF1100" s="119"/>
      <c r="AFG1100" s="119"/>
      <c r="AFH1100" s="119"/>
      <c r="AFI1100" s="119"/>
      <c r="AFJ1100" s="119"/>
      <c r="AFK1100" s="119"/>
      <c r="AFL1100" s="119"/>
      <c r="AFM1100" s="119"/>
      <c r="AFN1100" s="119"/>
      <c r="AFO1100" s="119"/>
      <c r="AFP1100" s="119"/>
      <c r="AFQ1100" s="119"/>
      <c r="AFR1100" s="119"/>
      <c r="AFS1100" s="119"/>
      <c r="AFT1100" s="119"/>
      <c r="AFU1100" s="119"/>
      <c r="AFV1100" s="119"/>
      <c r="AFW1100" s="119"/>
      <c r="AFX1100" s="119"/>
      <c r="AFY1100" s="119"/>
      <c r="AFZ1100" s="119"/>
      <c r="AGA1100" s="119"/>
      <c r="AGB1100" s="119"/>
      <c r="AGC1100" s="119"/>
      <c r="AGD1100" s="119"/>
      <c r="AGE1100" s="119"/>
      <c r="AGF1100" s="119"/>
      <c r="AGG1100" s="119"/>
      <c r="AGH1100" s="119"/>
      <c r="AGI1100" s="119"/>
      <c r="AGJ1100" s="119"/>
      <c r="AGK1100" s="119"/>
      <c r="AGL1100" s="119"/>
      <c r="AGM1100" s="119"/>
      <c r="AGN1100" s="119"/>
      <c r="AGO1100" s="119"/>
      <c r="AGP1100" s="119"/>
      <c r="AGQ1100" s="119"/>
      <c r="AGR1100" s="119"/>
      <c r="AGS1100" s="119"/>
      <c r="AGT1100" s="119"/>
      <c r="AGU1100" s="119"/>
      <c r="AGV1100" s="119"/>
      <c r="AGW1100" s="119"/>
      <c r="AGX1100" s="119"/>
      <c r="AGY1100" s="119"/>
      <c r="AGZ1100" s="119"/>
      <c r="AHA1100" s="119"/>
      <c r="AHB1100" s="119"/>
      <c r="AHC1100" s="119"/>
      <c r="AHD1100" s="119"/>
      <c r="AHE1100" s="119"/>
      <c r="AHF1100" s="119"/>
      <c r="AHG1100" s="119"/>
      <c r="AHH1100" s="119"/>
      <c r="AHI1100" s="119"/>
      <c r="AHJ1100" s="119"/>
      <c r="AHK1100" s="119"/>
      <c r="AHL1100" s="119"/>
      <c r="AHM1100" s="119"/>
      <c r="AHN1100" s="119"/>
      <c r="AHO1100" s="119"/>
      <c r="AHP1100" s="119"/>
      <c r="AHQ1100" s="119"/>
      <c r="AHR1100" s="119"/>
      <c r="AHS1100" s="119"/>
      <c r="AHT1100" s="119"/>
      <c r="AHU1100" s="119"/>
      <c r="AHV1100" s="119"/>
      <c r="AHW1100" s="119"/>
      <c r="AHX1100" s="119"/>
      <c r="AHY1100" s="119"/>
      <c r="AHZ1100" s="119"/>
      <c r="AIA1100" s="119"/>
      <c r="AIB1100" s="119"/>
      <c r="AIC1100" s="119"/>
      <c r="AID1100" s="119"/>
      <c r="AIE1100" s="119"/>
      <c r="AIF1100" s="119"/>
      <c r="AIG1100" s="119"/>
      <c r="AIH1100" s="119"/>
      <c r="AII1100" s="119"/>
      <c r="AIJ1100" s="119"/>
      <c r="AIK1100" s="119"/>
      <c r="AIL1100" s="119"/>
      <c r="AIM1100" s="119"/>
      <c r="AIN1100" s="119"/>
      <c r="AIO1100" s="119"/>
      <c r="AIP1100" s="119"/>
      <c r="AIQ1100" s="119"/>
      <c r="AIR1100" s="119"/>
      <c r="AIS1100" s="119"/>
      <c r="AIT1100" s="119"/>
      <c r="AIU1100" s="119"/>
      <c r="AIV1100" s="119"/>
      <c r="AIW1100" s="119"/>
      <c r="AIX1100" s="119"/>
      <c r="AIY1100" s="119"/>
      <c r="AIZ1100" s="119"/>
      <c r="AJA1100" s="119"/>
      <c r="AJB1100" s="119"/>
      <c r="AJC1100" s="119"/>
      <c r="AJD1100" s="119"/>
      <c r="AJE1100" s="119"/>
      <c r="AJF1100" s="119"/>
      <c r="AJG1100" s="119"/>
      <c r="AJH1100" s="119"/>
      <c r="AJI1100" s="119"/>
      <c r="AJJ1100" s="119"/>
      <c r="AJK1100" s="119"/>
      <c r="AJL1100" s="119"/>
      <c r="AJM1100" s="119"/>
      <c r="AJN1100" s="119"/>
      <c r="AJO1100" s="119"/>
      <c r="AJP1100" s="119"/>
      <c r="AJQ1100" s="119"/>
      <c r="AJR1100" s="119"/>
      <c r="AJS1100" s="119"/>
      <c r="AJT1100" s="119"/>
      <c r="AJU1100" s="119"/>
      <c r="AJV1100" s="119"/>
      <c r="AJW1100" s="119"/>
      <c r="AJX1100" s="119"/>
      <c r="AJY1100" s="119"/>
      <c r="AJZ1100" s="119"/>
      <c r="AKA1100" s="119"/>
      <c r="AKB1100" s="119"/>
      <c r="AKC1100" s="119"/>
      <c r="AKD1100" s="119"/>
      <c r="AKE1100" s="119"/>
      <c r="AKF1100" s="119"/>
      <c r="AKG1100" s="119"/>
      <c r="AKH1100" s="119"/>
      <c r="AKI1100" s="119"/>
      <c r="AKJ1100" s="119"/>
      <c r="AKK1100" s="119"/>
      <c r="AKL1100" s="119"/>
      <c r="AKM1100" s="119"/>
      <c r="AKN1100" s="119"/>
      <c r="AKO1100" s="119"/>
      <c r="AKP1100" s="119"/>
      <c r="AKQ1100" s="119"/>
      <c r="AKR1100" s="119"/>
      <c r="AKS1100" s="119"/>
      <c r="AKT1100" s="119"/>
      <c r="AKU1100" s="119"/>
      <c r="AKV1100" s="119"/>
      <c r="AKW1100" s="119"/>
      <c r="AKX1100" s="119"/>
      <c r="AKY1100" s="119"/>
      <c r="AKZ1100" s="119"/>
      <c r="ALA1100" s="119"/>
      <c r="ALB1100" s="119"/>
      <c r="ALC1100" s="119"/>
      <c r="ALD1100" s="119"/>
      <c r="ALE1100" s="119"/>
      <c r="ALF1100" s="119"/>
      <c r="ALG1100" s="119"/>
      <c r="ALH1100" s="119"/>
      <c r="ALI1100" s="119"/>
      <c r="ALJ1100" s="119"/>
      <c r="ALK1100" s="119"/>
      <c r="ALL1100" s="119"/>
      <c r="ALM1100" s="119"/>
      <c r="ALN1100" s="119"/>
      <c r="ALO1100" s="119"/>
      <c r="ALP1100" s="119"/>
      <c r="ALQ1100" s="119"/>
      <c r="ALR1100" s="119"/>
      <c r="ALS1100" s="119"/>
      <c r="ALT1100" s="119"/>
      <c r="ALU1100" s="119"/>
      <c r="ALV1100" s="119"/>
      <c r="ALW1100" s="119"/>
      <c r="ALX1100" s="119"/>
      <c r="ALY1100" s="119"/>
      <c r="ALZ1100" s="119"/>
      <c r="AMA1100" s="119"/>
      <c r="AMB1100" s="119"/>
      <c r="AMC1100" s="119"/>
      <c r="AMD1100" s="119"/>
      <c r="AME1100" s="119"/>
      <c r="AMF1100" s="119"/>
      <c r="AMG1100" s="119"/>
    </row>
    <row r="1101" customFormat="false" ht="15" hidden="false" customHeight="false" outlineLevel="0" collapsed="false">
      <c r="A1101" s="118"/>
      <c r="B1101" s="118"/>
      <c r="C1101" s="48" t="n">
        <f aca="false">IF(F1101=F1100,C1100,IF(F1101=(F1100+10),C1100,(C1100+10)))</f>
        <v>1970</v>
      </c>
      <c r="E1101" s="50" t="n">
        <f aca="false">IF(C1100=C1101,IF(AND(I1101&lt;&gt;"M",I1101&lt;&gt;"m-up"),E1100+10,E1100),10)</f>
        <v>30</v>
      </c>
      <c r="F1101" s="39" t="n">
        <f aca="false">O1101+(N1101*60)+(M1101*3600)</f>
        <v>54392</v>
      </c>
      <c r="G1101" s="39" t="str">
        <f aca="false">CONCATENATE(J1101,K1101,L1101)</f>
        <v>2017121</v>
      </c>
      <c r="H1101" s="39" t="n">
        <v>5</v>
      </c>
      <c r="I1101" s="39" t="s">
        <v>0</v>
      </c>
      <c r="J1101" s="39" t="n">
        <v>2017</v>
      </c>
      <c r="K1101" s="39" t="n">
        <v>12</v>
      </c>
      <c r="L1101" s="39" t="n">
        <v>1</v>
      </c>
      <c r="M1101" s="39" t="n">
        <v>15</v>
      </c>
      <c r="N1101" s="39" t="n">
        <v>6</v>
      </c>
      <c r="O1101" s="39" t="n">
        <v>32</v>
      </c>
      <c r="P1101" s="39" t="n">
        <v>404</v>
      </c>
      <c r="Q1101" s="39" t="n">
        <v>1</v>
      </c>
      <c r="R1101" s="39" t="s">
        <v>1</v>
      </c>
      <c r="S1101" s="39" t="s">
        <v>2</v>
      </c>
      <c r="WH1101" s="119"/>
      <c r="WI1101" s="119"/>
      <c r="WJ1101" s="119"/>
      <c r="WK1101" s="119"/>
      <c r="WL1101" s="119"/>
      <c r="WM1101" s="119"/>
      <c r="WN1101" s="119"/>
      <c r="WO1101" s="119"/>
      <c r="WP1101" s="119"/>
      <c r="WQ1101" s="119"/>
      <c r="WR1101" s="119"/>
      <c r="WS1101" s="119"/>
      <c r="WT1101" s="119"/>
      <c r="WU1101" s="119"/>
      <c r="WV1101" s="119"/>
      <c r="WW1101" s="119"/>
      <c r="WX1101" s="119"/>
      <c r="WY1101" s="119"/>
      <c r="WZ1101" s="119"/>
      <c r="XA1101" s="119"/>
      <c r="XB1101" s="119"/>
      <c r="XC1101" s="119"/>
      <c r="XD1101" s="119"/>
      <c r="XE1101" s="119"/>
      <c r="XF1101" s="119"/>
      <c r="XG1101" s="119"/>
      <c r="XH1101" s="119"/>
      <c r="XI1101" s="119"/>
      <c r="XJ1101" s="119"/>
      <c r="XK1101" s="119"/>
      <c r="XL1101" s="119"/>
      <c r="XM1101" s="119"/>
      <c r="XN1101" s="119"/>
      <c r="XO1101" s="119"/>
      <c r="XP1101" s="119"/>
      <c r="XQ1101" s="119"/>
      <c r="XR1101" s="119"/>
      <c r="XS1101" s="119"/>
      <c r="XT1101" s="119"/>
      <c r="XU1101" s="119"/>
      <c r="XV1101" s="119"/>
      <c r="XW1101" s="119"/>
      <c r="XX1101" s="119"/>
      <c r="XY1101" s="119"/>
      <c r="XZ1101" s="119"/>
      <c r="YA1101" s="119"/>
      <c r="YB1101" s="119"/>
      <c r="YC1101" s="119"/>
      <c r="YD1101" s="119"/>
      <c r="YE1101" s="119"/>
      <c r="YF1101" s="119"/>
      <c r="YG1101" s="119"/>
      <c r="YH1101" s="119"/>
      <c r="YI1101" s="119"/>
      <c r="YJ1101" s="119"/>
      <c r="YK1101" s="119"/>
      <c r="YL1101" s="119"/>
      <c r="YM1101" s="119"/>
      <c r="YN1101" s="119"/>
      <c r="YO1101" s="119"/>
      <c r="YP1101" s="119"/>
      <c r="YQ1101" s="119"/>
      <c r="YR1101" s="119"/>
      <c r="YS1101" s="119"/>
      <c r="YT1101" s="119"/>
      <c r="YU1101" s="119"/>
      <c r="YV1101" s="119"/>
      <c r="YW1101" s="119"/>
      <c r="YX1101" s="119"/>
      <c r="YY1101" s="119"/>
      <c r="YZ1101" s="119"/>
      <c r="ZA1101" s="119"/>
      <c r="ZB1101" s="119"/>
      <c r="ZC1101" s="119"/>
      <c r="ZD1101" s="119"/>
      <c r="ZE1101" s="119"/>
      <c r="ZF1101" s="119"/>
      <c r="ZG1101" s="119"/>
      <c r="ZH1101" s="119"/>
      <c r="ZI1101" s="119"/>
      <c r="ZJ1101" s="119"/>
      <c r="ZK1101" s="119"/>
      <c r="ZL1101" s="119"/>
      <c r="ZM1101" s="119"/>
      <c r="ZN1101" s="119"/>
      <c r="ZO1101" s="119"/>
      <c r="ZP1101" s="119"/>
      <c r="ZQ1101" s="119"/>
      <c r="ZR1101" s="119"/>
      <c r="ZS1101" s="119"/>
      <c r="ZT1101" s="119"/>
      <c r="ZU1101" s="119"/>
      <c r="ZV1101" s="119"/>
      <c r="ZW1101" s="119"/>
      <c r="ZX1101" s="119"/>
      <c r="ZY1101" s="119"/>
      <c r="ZZ1101" s="119"/>
      <c r="AAA1101" s="119"/>
      <c r="AAB1101" s="119"/>
      <c r="AAC1101" s="119"/>
      <c r="AAD1101" s="119"/>
      <c r="AAE1101" s="119"/>
      <c r="AAF1101" s="119"/>
      <c r="AAG1101" s="119"/>
      <c r="AAH1101" s="119"/>
      <c r="AAI1101" s="119"/>
      <c r="AAJ1101" s="119"/>
      <c r="AAK1101" s="119"/>
      <c r="AAL1101" s="119"/>
      <c r="AAM1101" s="119"/>
      <c r="AAN1101" s="119"/>
      <c r="AAO1101" s="119"/>
      <c r="AAP1101" s="119"/>
      <c r="AAQ1101" s="119"/>
      <c r="AAR1101" s="119"/>
      <c r="AAS1101" s="119"/>
      <c r="AAT1101" s="119"/>
      <c r="AAU1101" s="119"/>
      <c r="AAV1101" s="119"/>
      <c r="AAW1101" s="119"/>
      <c r="AAX1101" s="119"/>
      <c r="AAY1101" s="119"/>
      <c r="AAZ1101" s="119"/>
      <c r="ABA1101" s="119"/>
      <c r="ABB1101" s="119"/>
      <c r="ABC1101" s="119"/>
      <c r="ABD1101" s="119"/>
      <c r="ABE1101" s="119"/>
      <c r="ABF1101" s="119"/>
      <c r="ABG1101" s="119"/>
      <c r="ABH1101" s="119"/>
      <c r="ABI1101" s="119"/>
      <c r="ABJ1101" s="119"/>
      <c r="ABK1101" s="119"/>
      <c r="ABL1101" s="119"/>
      <c r="ABM1101" s="119"/>
      <c r="ABN1101" s="119"/>
      <c r="ABO1101" s="119"/>
      <c r="ABP1101" s="119"/>
      <c r="ABQ1101" s="119"/>
      <c r="ABR1101" s="119"/>
      <c r="ABS1101" s="119"/>
      <c r="ABT1101" s="119"/>
      <c r="ABU1101" s="119"/>
      <c r="ABV1101" s="119"/>
      <c r="ABW1101" s="119"/>
      <c r="ABX1101" s="119"/>
      <c r="ABY1101" s="119"/>
      <c r="ABZ1101" s="119"/>
      <c r="ACA1101" s="119"/>
      <c r="ACB1101" s="119"/>
      <c r="ACC1101" s="119"/>
      <c r="ACD1101" s="119"/>
      <c r="ACE1101" s="119"/>
      <c r="ACF1101" s="119"/>
      <c r="ACG1101" s="119"/>
      <c r="ACH1101" s="119"/>
      <c r="ACI1101" s="119"/>
      <c r="ACJ1101" s="119"/>
      <c r="ACK1101" s="119"/>
      <c r="ACL1101" s="119"/>
      <c r="ACM1101" s="119"/>
      <c r="ACN1101" s="119"/>
      <c r="ACO1101" s="119"/>
      <c r="ACP1101" s="119"/>
      <c r="ACQ1101" s="119"/>
      <c r="ACR1101" s="119"/>
      <c r="ACS1101" s="119"/>
      <c r="ACT1101" s="119"/>
      <c r="ACU1101" s="119"/>
      <c r="ACV1101" s="119"/>
      <c r="ACW1101" s="119"/>
      <c r="ACX1101" s="119"/>
      <c r="ACY1101" s="119"/>
      <c r="ACZ1101" s="119"/>
      <c r="ADA1101" s="119"/>
      <c r="ADB1101" s="119"/>
      <c r="ADC1101" s="119"/>
      <c r="ADD1101" s="119"/>
      <c r="ADE1101" s="119"/>
      <c r="ADF1101" s="119"/>
      <c r="ADG1101" s="119"/>
      <c r="ADH1101" s="119"/>
      <c r="ADI1101" s="119"/>
      <c r="ADJ1101" s="119"/>
      <c r="ADK1101" s="119"/>
      <c r="ADL1101" s="119"/>
      <c r="ADM1101" s="119"/>
      <c r="ADN1101" s="119"/>
      <c r="ADO1101" s="119"/>
      <c r="ADP1101" s="119"/>
      <c r="ADQ1101" s="119"/>
      <c r="ADR1101" s="119"/>
      <c r="ADS1101" s="119"/>
      <c r="ADT1101" s="119"/>
      <c r="ADU1101" s="119"/>
      <c r="ADV1101" s="119"/>
      <c r="ADW1101" s="119"/>
      <c r="ADX1101" s="119"/>
      <c r="ADY1101" s="119"/>
      <c r="ADZ1101" s="119"/>
      <c r="AEA1101" s="119"/>
      <c r="AEB1101" s="119"/>
      <c r="AEC1101" s="119"/>
      <c r="AED1101" s="119"/>
      <c r="AEE1101" s="119"/>
      <c r="AEF1101" s="119"/>
      <c r="AEG1101" s="119"/>
      <c r="AEH1101" s="119"/>
      <c r="AEI1101" s="119"/>
      <c r="AEJ1101" s="119"/>
      <c r="AEK1101" s="119"/>
      <c r="AEL1101" s="119"/>
      <c r="AEM1101" s="119"/>
      <c r="AEN1101" s="119"/>
      <c r="AEO1101" s="119"/>
      <c r="AEP1101" s="119"/>
      <c r="AEQ1101" s="119"/>
      <c r="AER1101" s="119"/>
      <c r="AES1101" s="119"/>
      <c r="AET1101" s="119"/>
      <c r="AEU1101" s="119"/>
      <c r="AEV1101" s="119"/>
      <c r="AEW1101" s="119"/>
      <c r="AEX1101" s="119"/>
      <c r="AEY1101" s="119"/>
      <c r="AEZ1101" s="119"/>
      <c r="AFA1101" s="119"/>
      <c r="AFB1101" s="119"/>
      <c r="AFC1101" s="119"/>
      <c r="AFD1101" s="119"/>
      <c r="AFE1101" s="119"/>
      <c r="AFF1101" s="119"/>
      <c r="AFG1101" s="119"/>
      <c r="AFH1101" s="119"/>
      <c r="AFI1101" s="119"/>
      <c r="AFJ1101" s="119"/>
      <c r="AFK1101" s="119"/>
      <c r="AFL1101" s="119"/>
      <c r="AFM1101" s="119"/>
      <c r="AFN1101" s="119"/>
      <c r="AFO1101" s="119"/>
      <c r="AFP1101" s="119"/>
      <c r="AFQ1101" s="119"/>
      <c r="AFR1101" s="119"/>
      <c r="AFS1101" s="119"/>
      <c r="AFT1101" s="119"/>
      <c r="AFU1101" s="119"/>
      <c r="AFV1101" s="119"/>
      <c r="AFW1101" s="119"/>
      <c r="AFX1101" s="119"/>
      <c r="AFY1101" s="119"/>
      <c r="AFZ1101" s="119"/>
      <c r="AGA1101" s="119"/>
      <c r="AGB1101" s="119"/>
      <c r="AGC1101" s="119"/>
      <c r="AGD1101" s="119"/>
      <c r="AGE1101" s="119"/>
      <c r="AGF1101" s="119"/>
      <c r="AGG1101" s="119"/>
      <c r="AGH1101" s="119"/>
      <c r="AGI1101" s="119"/>
      <c r="AGJ1101" s="119"/>
      <c r="AGK1101" s="119"/>
      <c r="AGL1101" s="119"/>
      <c r="AGM1101" s="119"/>
      <c r="AGN1101" s="119"/>
      <c r="AGO1101" s="119"/>
      <c r="AGP1101" s="119"/>
      <c r="AGQ1101" s="119"/>
      <c r="AGR1101" s="119"/>
      <c r="AGS1101" s="119"/>
      <c r="AGT1101" s="119"/>
      <c r="AGU1101" s="119"/>
      <c r="AGV1101" s="119"/>
      <c r="AGW1101" s="119"/>
      <c r="AGX1101" s="119"/>
      <c r="AGY1101" s="119"/>
      <c r="AGZ1101" s="119"/>
      <c r="AHA1101" s="119"/>
      <c r="AHB1101" s="119"/>
      <c r="AHC1101" s="119"/>
      <c r="AHD1101" s="119"/>
      <c r="AHE1101" s="119"/>
      <c r="AHF1101" s="119"/>
      <c r="AHG1101" s="119"/>
      <c r="AHH1101" s="119"/>
      <c r="AHI1101" s="119"/>
      <c r="AHJ1101" s="119"/>
      <c r="AHK1101" s="119"/>
      <c r="AHL1101" s="119"/>
      <c r="AHM1101" s="119"/>
      <c r="AHN1101" s="119"/>
      <c r="AHO1101" s="119"/>
      <c r="AHP1101" s="119"/>
      <c r="AHQ1101" s="119"/>
      <c r="AHR1101" s="119"/>
      <c r="AHS1101" s="119"/>
      <c r="AHT1101" s="119"/>
      <c r="AHU1101" s="119"/>
      <c r="AHV1101" s="119"/>
      <c r="AHW1101" s="119"/>
      <c r="AHX1101" s="119"/>
      <c r="AHY1101" s="119"/>
      <c r="AHZ1101" s="119"/>
      <c r="AIA1101" s="119"/>
      <c r="AIB1101" s="119"/>
      <c r="AIC1101" s="119"/>
      <c r="AID1101" s="119"/>
      <c r="AIE1101" s="119"/>
      <c r="AIF1101" s="119"/>
      <c r="AIG1101" s="119"/>
      <c r="AIH1101" s="119"/>
      <c r="AII1101" s="119"/>
      <c r="AIJ1101" s="119"/>
      <c r="AIK1101" s="119"/>
      <c r="AIL1101" s="119"/>
      <c r="AIM1101" s="119"/>
      <c r="AIN1101" s="119"/>
      <c r="AIO1101" s="119"/>
      <c r="AIP1101" s="119"/>
      <c r="AIQ1101" s="119"/>
      <c r="AIR1101" s="119"/>
      <c r="AIS1101" s="119"/>
      <c r="AIT1101" s="119"/>
      <c r="AIU1101" s="119"/>
      <c r="AIV1101" s="119"/>
      <c r="AIW1101" s="119"/>
      <c r="AIX1101" s="119"/>
      <c r="AIY1101" s="119"/>
      <c r="AIZ1101" s="119"/>
      <c r="AJA1101" s="119"/>
      <c r="AJB1101" s="119"/>
      <c r="AJC1101" s="119"/>
      <c r="AJD1101" s="119"/>
      <c r="AJE1101" s="119"/>
      <c r="AJF1101" s="119"/>
      <c r="AJG1101" s="119"/>
      <c r="AJH1101" s="119"/>
      <c r="AJI1101" s="119"/>
      <c r="AJJ1101" s="119"/>
      <c r="AJK1101" s="119"/>
      <c r="AJL1101" s="119"/>
      <c r="AJM1101" s="119"/>
      <c r="AJN1101" s="119"/>
      <c r="AJO1101" s="119"/>
      <c r="AJP1101" s="119"/>
      <c r="AJQ1101" s="119"/>
      <c r="AJR1101" s="119"/>
      <c r="AJS1101" s="119"/>
      <c r="AJT1101" s="119"/>
      <c r="AJU1101" s="119"/>
      <c r="AJV1101" s="119"/>
      <c r="AJW1101" s="119"/>
      <c r="AJX1101" s="119"/>
      <c r="AJY1101" s="119"/>
      <c r="AJZ1101" s="119"/>
      <c r="AKA1101" s="119"/>
      <c r="AKB1101" s="119"/>
      <c r="AKC1101" s="119"/>
      <c r="AKD1101" s="119"/>
      <c r="AKE1101" s="119"/>
      <c r="AKF1101" s="119"/>
      <c r="AKG1101" s="119"/>
      <c r="AKH1101" s="119"/>
      <c r="AKI1101" s="119"/>
      <c r="AKJ1101" s="119"/>
      <c r="AKK1101" s="119"/>
      <c r="AKL1101" s="119"/>
      <c r="AKM1101" s="119"/>
      <c r="AKN1101" s="119"/>
      <c r="AKO1101" s="119"/>
      <c r="AKP1101" s="119"/>
      <c r="AKQ1101" s="119"/>
      <c r="AKR1101" s="119"/>
      <c r="AKS1101" s="119"/>
      <c r="AKT1101" s="119"/>
      <c r="AKU1101" s="119"/>
      <c r="AKV1101" s="119"/>
      <c r="AKW1101" s="119"/>
      <c r="AKX1101" s="119"/>
      <c r="AKY1101" s="119"/>
      <c r="AKZ1101" s="119"/>
      <c r="ALA1101" s="119"/>
      <c r="ALB1101" s="119"/>
      <c r="ALC1101" s="119"/>
      <c r="ALD1101" s="119"/>
      <c r="ALE1101" s="119"/>
      <c r="ALF1101" s="119"/>
      <c r="ALG1101" s="119"/>
      <c r="ALH1101" s="119"/>
      <c r="ALI1101" s="119"/>
      <c r="ALJ1101" s="119"/>
      <c r="ALK1101" s="119"/>
      <c r="ALL1101" s="119"/>
      <c r="ALM1101" s="119"/>
      <c r="ALN1101" s="119"/>
      <c r="ALO1101" s="119"/>
      <c r="ALP1101" s="119"/>
      <c r="ALQ1101" s="119"/>
      <c r="ALR1101" s="119"/>
      <c r="ALS1101" s="119"/>
      <c r="ALT1101" s="119"/>
      <c r="ALU1101" s="119"/>
      <c r="ALV1101" s="119"/>
      <c r="ALW1101" s="119"/>
      <c r="ALX1101" s="119"/>
      <c r="ALY1101" s="119"/>
      <c r="ALZ1101" s="119"/>
      <c r="AMA1101" s="119"/>
      <c r="AMB1101" s="119"/>
      <c r="AMC1101" s="119"/>
      <c r="AMD1101" s="119"/>
      <c r="AME1101" s="119"/>
      <c r="AMF1101" s="119"/>
      <c r="AMG1101" s="119"/>
    </row>
    <row r="1102" customFormat="false" ht="15" hidden="false" customHeight="false" outlineLevel="0" collapsed="false">
      <c r="A1102" s="118"/>
      <c r="B1102" s="118"/>
      <c r="C1102" s="48" t="n">
        <f aca="false">IF(F1102=F1101,C1101,IF(F1102=(F1101+10),C1101,(C1101+10)))</f>
        <v>1970</v>
      </c>
      <c r="E1102" s="50" t="n">
        <f aca="false">IF(C1101=C1102,IF(AND(I1102&lt;&gt;"M",I1102&lt;&gt;"m-up"),E1101+10,E1101),10)</f>
        <v>40</v>
      </c>
      <c r="F1102" s="39" t="n">
        <f aca="false">O1102+(N1102*60)+(M1102*3600)</f>
        <v>54392</v>
      </c>
      <c r="G1102" s="39" t="str">
        <f aca="false">CONCATENATE(J1102,K1102,L1102)</f>
        <v>2017121</v>
      </c>
      <c r="I1102" s="39" t="s">
        <v>9</v>
      </c>
      <c r="J1102" s="39" t="n">
        <v>2017</v>
      </c>
      <c r="K1102" s="39" t="n">
        <v>12</v>
      </c>
      <c r="L1102" s="39" t="n">
        <v>1</v>
      </c>
      <c r="M1102" s="39" t="n">
        <v>15</v>
      </c>
      <c r="N1102" s="39" t="n">
        <v>6</v>
      </c>
      <c r="O1102" s="39" t="n">
        <v>32</v>
      </c>
      <c r="P1102" s="39" t="n">
        <v>466</v>
      </c>
      <c r="R1102" s="39" t="s">
        <v>1</v>
      </c>
      <c r="S1102" s="39" t="s">
        <v>2</v>
      </c>
      <c r="WH1102" s="119"/>
      <c r="WI1102" s="119"/>
      <c r="WJ1102" s="119"/>
      <c r="WK1102" s="119"/>
      <c r="WL1102" s="119"/>
      <c r="WM1102" s="119"/>
      <c r="WN1102" s="119"/>
      <c r="WO1102" s="119"/>
      <c r="WP1102" s="119"/>
      <c r="WQ1102" s="119"/>
      <c r="WR1102" s="119"/>
      <c r="WS1102" s="119"/>
      <c r="WT1102" s="119"/>
      <c r="WU1102" s="119"/>
      <c r="WV1102" s="119"/>
      <c r="WW1102" s="119"/>
      <c r="WX1102" s="119"/>
      <c r="WY1102" s="119"/>
      <c r="WZ1102" s="119"/>
      <c r="XA1102" s="119"/>
      <c r="XB1102" s="119"/>
      <c r="XC1102" s="119"/>
      <c r="XD1102" s="119"/>
      <c r="XE1102" s="119"/>
      <c r="XF1102" s="119"/>
      <c r="XG1102" s="119"/>
      <c r="XH1102" s="119"/>
      <c r="XI1102" s="119"/>
      <c r="XJ1102" s="119"/>
      <c r="XK1102" s="119"/>
      <c r="XL1102" s="119"/>
      <c r="XM1102" s="119"/>
      <c r="XN1102" s="119"/>
      <c r="XO1102" s="119"/>
      <c r="XP1102" s="119"/>
      <c r="XQ1102" s="119"/>
      <c r="XR1102" s="119"/>
      <c r="XS1102" s="119"/>
      <c r="XT1102" s="119"/>
      <c r="XU1102" s="119"/>
      <c r="XV1102" s="119"/>
      <c r="XW1102" s="119"/>
      <c r="XX1102" s="119"/>
      <c r="XY1102" s="119"/>
      <c r="XZ1102" s="119"/>
      <c r="YA1102" s="119"/>
      <c r="YB1102" s="119"/>
      <c r="YC1102" s="119"/>
      <c r="YD1102" s="119"/>
      <c r="YE1102" s="119"/>
      <c r="YF1102" s="119"/>
      <c r="YG1102" s="119"/>
      <c r="YH1102" s="119"/>
      <c r="YI1102" s="119"/>
      <c r="YJ1102" s="119"/>
      <c r="YK1102" s="119"/>
      <c r="YL1102" s="119"/>
      <c r="YM1102" s="119"/>
      <c r="YN1102" s="119"/>
      <c r="YO1102" s="119"/>
      <c r="YP1102" s="119"/>
      <c r="YQ1102" s="119"/>
      <c r="YR1102" s="119"/>
      <c r="YS1102" s="119"/>
      <c r="YT1102" s="119"/>
      <c r="YU1102" s="119"/>
      <c r="YV1102" s="119"/>
      <c r="YW1102" s="119"/>
      <c r="YX1102" s="119"/>
      <c r="YY1102" s="119"/>
      <c r="YZ1102" s="119"/>
      <c r="ZA1102" s="119"/>
      <c r="ZB1102" s="119"/>
      <c r="ZC1102" s="119"/>
      <c r="ZD1102" s="119"/>
      <c r="ZE1102" s="119"/>
      <c r="ZF1102" s="119"/>
      <c r="ZG1102" s="119"/>
      <c r="ZH1102" s="119"/>
      <c r="ZI1102" s="119"/>
      <c r="ZJ1102" s="119"/>
      <c r="ZK1102" s="119"/>
      <c r="ZL1102" s="119"/>
      <c r="ZM1102" s="119"/>
      <c r="ZN1102" s="119"/>
      <c r="ZO1102" s="119"/>
      <c r="ZP1102" s="119"/>
      <c r="ZQ1102" s="119"/>
      <c r="ZR1102" s="119"/>
      <c r="ZS1102" s="119"/>
      <c r="ZT1102" s="119"/>
      <c r="ZU1102" s="119"/>
      <c r="ZV1102" s="119"/>
      <c r="ZW1102" s="119"/>
      <c r="ZX1102" s="119"/>
      <c r="ZY1102" s="119"/>
      <c r="ZZ1102" s="119"/>
      <c r="AAA1102" s="119"/>
      <c r="AAB1102" s="119"/>
      <c r="AAC1102" s="119"/>
      <c r="AAD1102" s="119"/>
      <c r="AAE1102" s="119"/>
      <c r="AAF1102" s="119"/>
      <c r="AAG1102" s="119"/>
      <c r="AAH1102" s="119"/>
      <c r="AAI1102" s="119"/>
      <c r="AAJ1102" s="119"/>
      <c r="AAK1102" s="119"/>
      <c r="AAL1102" s="119"/>
      <c r="AAM1102" s="119"/>
      <c r="AAN1102" s="119"/>
      <c r="AAO1102" s="119"/>
      <c r="AAP1102" s="119"/>
      <c r="AAQ1102" s="119"/>
      <c r="AAR1102" s="119"/>
      <c r="AAS1102" s="119"/>
      <c r="AAT1102" s="119"/>
      <c r="AAU1102" s="119"/>
      <c r="AAV1102" s="119"/>
      <c r="AAW1102" s="119"/>
      <c r="AAX1102" s="119"/>
      <c r="AAY1102" s="119"/>
      <c r="AAZ1102" s="119"/>
      <c r="ABA1102" s="119"/>
      <c r="ABB1102" s="119"/>
      <c r="ABC1102" s="119"/>
      <c r="ABD1102" s="119"/>
      <c r="ABE1102" s="119"/>
      <c r="ABF1102" s="119"/>
      <c r="ABG1102" s="119"/>
      <c r="ABH1102" s="119"/>
      <c r="ABI1102" s="119"/>
      <c r="ABJ1102" s="119"/>
      <c r="ABK1102" s="119"/>
      <c r="ABL1102" s="119"/>
      <c r="ABM1102" s="119"/>
      <c r="ABN1102" s="119"/>
      <c r="ABO1102" s="119"/>
      <c r="ABP1102" s="119"/>
      <c r="ABQ1102" s="119"/>
      <c r="ABR1102" s="119"/>
      <c r="ABS1102" s="119"/>
      <c r="ABT1102" s="119"/>
      <c r="ABU1102" s="119"/>
      <c r="ABV1102" s="119"/>
      <c r="ABW1102" s="119"/>
      <c r="ABX1102" s="119"/>
      <c r="ABY1102" s="119"/>
      <c r="ABZ1102" s="119"/>
      <c r="ACA1102" s="119"/>
      <c r="ACB1102" s="119"/>
      <c r="ACC1102" s="119"/>
      <c r="ACD1102" s="119"/>
      <c r="ACE1102" s="119"/>
      <c r="ACF1102" s="119"/>
      <c r="ACG1102" s="119"/>
      <c r="ACH1102" s="119"/>
      <c r="ACI1102" s="119"/>
      <c r="ACJ1102" s="119"/>
      <c r="ACK1102" s="119"/>
      <c r="ACL1102" s="119"/>
      <c r="ACM1102" s="119"/>
      <c r="ACN1102" s="119"/>
      <c r="ACO1102" s="119"/>
      <c r="ACP1102" s="119"/>
      <c r="ACQ1102" s="119"/>
      <c r="ACR1102" s="119"/>
      <c r="ACS1102" s="119"/>
      <c r="ACT1102" s="119"/>
      <c r="ACU1102" s="119"/>
      <c r="ACV1102" s="119"/>
      <c r="ACW1102" s="119"/>
      <c r="ACX1102" s="119"/>
      <c r="ACY1102" s="119"/>
      <c r="ACZ1102" s="119"/>
      <c r="ADA1102" s="119"/>
      <c r="ADB1102" s="119"/>
      <c r="ADC1102" s="119"/>
      <c r="ADD1102" s="119"/>
      <c r="ADE1102" s="119"/>
      <c r="ADF1102" s="119"/>
      <c r="ADG1102" s="119"/>
      <c r="ADH1102" s="119"/>
      <c r="ADI1102" s="119"/>
      <c r="ADJ1102" s="119"/>
      <c r="ADK1102" s="119"/>
      <c r="ADL1102" s="119"/>
      <c r="ADM1102" s="119"/>
      <c r="ADN1102" s="119"/>
      <c r="ADO1102" s="119"/>
      <c r="ADP1102" s="119"/>
      <c r="ADQ1102" s="119"/>
      <c r="ADR1102" s="119"/>
      <c r="ADS1102" s="119"/>
      <c r="ADT1102" s="119"/>
      <c r="ADU1102" s="119"/>
      <c r="ADV1102" s="119"/>
      <c r="ADW1102" s="119"/>
      <c r="ADX1102" s="119"/>
      <c r="ADY1102" s="119"/>
      <c r="ADZ1102" s="119"/>
      <c r="AEA1102" s="119"/>
      <c r="AEB1102" s="119"/>
      <c r="AEC1102" s="119"/>
      <c r="AED1102" s="119"/>
      <c r="AEE1102" s="119"/>
      <c r="AEF1102" s="119"/>
      <c r="AEG1102" s="119"/>
      <c r="AEH1102" s="119"/>
      <c r="AEI1102" s="119"/>
      <c r="AEJ1102" s="119"/>
      <c r="AEK1102" s="119"/>
      <c r="AEL1102" s="119"/>
      <c r="AEM1102" s="119"/>
      <c r="AEN1102" s="119"/>
      <c r="AEO1102" s="119"/>
      <c r="AEP1102" s="119"/>
      <c r="AEQ1102" s="119"/>
      <c r="AER1102" s="119"/>
      <c r="AES1102" s="119"/>
      <c r="AET1102" s="119"/>
      <c r="AEU1102" s="119"/>
      <c r="AEV1102" s="119"/>
      <c r="AEW1102" s="119"/>
      <c r="AEX1102" s="119"/>
      <c r="AEY1102" s="119"/>
      <c r="AEZ1102" s="119"/>
      <c r="AFA1102" s="119"/>
      <c r="AFB1102" s="119"/>
      <c r="AFC1102" s="119"/>
      <c r="AFD1102" s="119"/>
      <c r="AFE1102" s="119"/>
      <c r="AFF1102" s="119"/>
      <c r="AFG1102" s="119"/>
      <c r="AFH1102" s="119"/>
      <c r="AFI1102" s="119"/>
      <c r="AFJ1102" s="119"/>
      <c r="AFK1102" s="119"/>
      <c r="AFL1102" s="119"/>
      <c r="AFM1102" s="119"/>
      <c r="AFN1102" s="119"/>
      <c r="AFO1102" s="119"/>
      <c r="AFP1102" s="119"/>
      <c r="AFQ1102" s="119"/>
      <c r="AFR1102" s="119"/>
      <c r="AFS1102" s="119"/>
      <c r="AFT1102" s="119"/>
      <c r="AFU1102" s="119"/>
      <c r="AFV1102" s="119"/>
      <c r="AFW1102" s="119"/>
      <c r="AFX1102" s="119"/>
      <c r="AFY1102" s="119"/>
      <c r="AFZ1102" s="119"/>
      <c r="AGA1102" s="119"/>
      <c r="AGB1102" s="119"/>
      <c r="AGC1102" s="119"/>
      <c r="AGD1102" s="119"/>
      <c r="AGE1102" s="119"/>
      <c r="AGF1102" s="119"/>
      <c r="AGG1102" s="119"/>
      <c r="AGH1102" s="119"/>
      <c r="AGI1102" s="119"/>
      <c r="AGJ1102" s="119"/>
      <c r="AGK1102" s="119"/>
      <c r="AGL1102" s="119"/>
      <c r="AGM1102" s="119"/>
      <c r="AGN1102" s="119"/>
      <c r="AGO1102" s="119"/>
      <c r="AGP1102" s="119"/>
      <c r="AGQ1102" s="119"/>
      <c r="AGR1102" s="119"/>
      <c r="AGS1102" s="119"/>
      <c r="AGT1102" s="119"/>
      <c r="AGU1102" s="119"/>
      <c r="AGV1102" s="119"/>
      <c r="AGW1102" s="119"/>
      <c r="AGX1102" s="119"/>
      <c r="AGY1102" s="119"/>
      <c r="AGZ1102" s="119"/>
      <c r="AHA1102" s="119"/>
      <c r="AHB1102" s="119"/>
      <c r="AHC1102" s="119"/>
      <c r="AHD1102" s="119"/>
      <c r="AHE1102" s="119"/>
      <c r="AHF1102" s="119"/>
      <c r="AHG1102" s="119"/>
      <c r="AHH1102" s="119"/>
      <c r="AHI1102" s="119"/>
      <c r="AHJ1102" s="119"/>
      <c r="AHK1102" s="119"/>
      <c r="AHL1102" s="119"/>
      <c r="AHM1102" s="119"/>
      <c r="AHN1102" s="119"/>
      <c r="AHO1102" s="119"/>
      <c r="AHP1102" s="119"/>
      <c r="AHQ1102" s="119"/>
      <c r="AHR1102" s="119"/>
      <c r="AHS1102" s="119"/>
      <c r="AHT1102" s="119"/>
      <c r="AHU1102" s="119"/>
      <c r="AHV1102" s="119"/>
      <c r="AHW1102" s="119"/>
      <c r="AHX1102" s="119"/>
      <c r="AHY1102" s="119"/>
      <c r="AHZ1102" s="119"/>
      <c r="AIA1102" s="119"/>
      <c r="AIB1102" s="119"/>
      <c r="AIC1102" s="119"/>
      <c r="AID1102" s="119"/>
      <c r="AIE1102" s="119"/>
      <c r="AIF1102" s="119"/>
      <c r="AIG1102" s="119"/>
      <c r="AIH1102" s="119"/>
      <c r="AII1102" s="119"/>
      <c r="AIJ1102" s="119"/>
      <c r="AIK1102" s="119"/>
      <c r="AIL1102" s="119"/>
      <c r="AIM1102" s="119"/>
      <c r="AIN1102" s="119"/>
      <c r="AIO1102" s="119"/>
      <c r="AIP1102" s="119"/>
      <c r="AIQ1102" s="119"/>
      <c r="AIR1102" s="119"/>
      <c r="AIS1102" s="119"/>
      <c r="AIT1102" s="119"/>
      <c r="AIU1102" s="119"/>
      <c r="AIV1102" s="119"/>
      <c r="AIW1102" s="119"/>
      <c r="AIX1102" s="119"/>
      <c r="AIY1102" s="119"/>
      <c r="AIZ1102" s="119"/>
      <c r="AJA1102" s="119"/>
      <c r="AJB1102" s="119"/>
      <c r="AJC1102" s="119"/>
      <c r="AJD1102" s="119"/>
      <c r="AJE1102" s="119"/>
      <c r="AJF1102" s="119"/>
      <c r="AJG1102" s="119"/>
      <c r="AJH1102" s="119"/>
      <c r="AJI1102" s="119"/>
      <c r="AJJ1102" s="119"/>
      <c r="AJK1102" s="119"/>
      <c r="AJL1102" s="119"/>
      <c r="AJM1102" s="119"/>
      <c r="AJN1102" s="119"/>
      <c r="AJO1102" s="119"/>
      <c r="AJP1102" s="119"/>
      <c r="AJQ1102" s="119"/>
      <c r="AJR1102" s="119"/>
      <c r="AJS1102" s="119"/>
      <c r="AJT1102" s="119"/>
      <c r="AJU1102" s="119"/>
      <c r="AJV1102" s="119"/>
      <c r="AJW1102" s="119"/>
      <c r="AJX1102" s="119"/>
      <c r="AJY1102" s="119"/>
      <c r="AJZ1102" s="119"/>
      <c r="AKA1102" s="119"/>
      <c r="AKB1102" s="119"/>
      <c r="AKC1102" s="119"/>
      <c r="AKD1102" s="119"/>
      <c r="AKE1102" s="119"/>
      <c r="AKF1102" s="119"/>
      <c r="AKG1102" s="119"/>
      <c r="AKH1102" s="119"/>
      <c r="AKI1102" s="119"/>
      <c r="AKJ1102" s="119"/>
      <c r="AKK1102" s="119"/>
      <c r="AKL1102" s="119"/>
      <c r="AKM1102" s="119"/>
      <c r="AKN1102" s="119"/>
      <c r="AKO1102" s="119"/>
      <c r="AKP1102" s="119"/>
      <c r="AKQ1102" s="119"/>
      <c r="AKR1102" s="119"/>
      <c r="AKS1102" s="119"/>
      <c r="AKT1102" s="119"/>
      <c r="AKU1102" s="119"/>
      <c r="AKV1102" s="119"/>
      <c r="AKW1102" s="119"/>
      <c r="AKX1102" s="119"/>
      <c r="AKY1102" s="119"/>
      <c r="AKZ1102" s="119"/>
      <c r="ALA1102" s="119"/>
      <c r="ALB1102" s="119"/>
      <c r="ALC1102" s="119"/>
      <c r="ALD1102" s="119"/>
      <c r="ALE1102" s="119"/>
      <c r="ALF1102" s="119"/>
      <c r="ALG1102" s="119"/>
      <c r="ALH1102" s="119"/>
      <c r="ALI1102" s="119"/>
      <c r="ALJ1102" s="119"/>
      <c r="ALK1102" s="119"/>
      <c r="ALL1102" s="119"/>
      <c r="ALM1102" s="119"/>
      <c r="ALN1102" s="119"/>
      <c r="ALO1102" s="119"/>
      <c r="ALP1102" s="119"/>
      <c r="ALQ1102" s="119"/>
      <c r="ALR1102" s="119"/>
      <c r="ALS1102" s="119"/>
      <c r="ALT1102" s="119"/>
      <c r="ALU1102" s="119"/>
      <c r="ALV1102" s="119"/>
      <c r="ALW1102" s="119"/>
      <c r="ALX1102" s="119"/>
      <c r="ALY1102" s="119"/>
      <c r="ALZ1102" s="119"/>
      <c r="AMA1102" s="119"/>
      <c r="AMB1102" s="119"/>
      <c r="AMC1102" s="119"/>
      <c r="AMD1102" s="119"/>
      <c r="AME1102" s="119"/>
      <c r="AMF1102" s="119"/>
      <c r="AMG1102" s="119"/>
    </row>
    <row r="1103" customFormat="false" ht="15" hidden="false" customHeight="false" outlineLevel="0" collapsed="false">
      <c r="A1103" s="118"/>
      <c r="B1103" s="118"/>
      <c r="C1103" s="48" t="n">
        <f aca="false">IF(F1103=F1102,C1102,IF(F1103=(F1102+10),C1102,(C1102+10)))</f>
        <v>1980</v>
      </c>
      <c r="D1103" s="79" t="s">
        <v>408</v>
      </c>
      <c r="E1103" s="50" t="n">
        <f aca="false">IF(C1102=C1103,IF(AND(I1103&lt;&gt;"M",I1103&lt;&gt;"m-up"),E1102+10,E1102),10)</f>
        <v>10</v>
      </c>
      <c r="F1103" s="52" t="n">
        <f aca="false">O1103+(N1103*60)+(M1103*3600)</f>
        <v>54414</v>
      </c>
      <c r="G1103" s="52" t="str">
        <f aca="false">CONCATENATE(J1103,K1103,L1103)</f>
        <v>2017121</v>
      </c>
      <c r="H1103" s="52" t="n">
        <v>6</v>
      </c>
      <c r="I1103" s="52" t="s">
        <v>0</v>
      </c>
      <c r="J1103" s="52" t="n">
        <v>2017</v>
      </c>
      <c r="K1103" s="52" t="n">
        <v>12</v>
      </c>
      <c r="L1103" s="52" t="n">
        <v>1</v>
      </c>
      <c r="M1103" s="52" t="n">
        <v>15</v>
      </c>
      <c r="N1103" s="52" t="n">
        <v>6</v>
      </c>
      <c r="O1103" s="52" t="n">
        <v>54</v>
      </c>
      <c r="P1103" s="52" t="n">
        <v>172</v>
      </c>
      <c r="Q1103" s="52" t="n">
        <v>1</v>
      </c>
      <c r="R1103" s="52" t="s">
        <v>1</v>
      </c>
      <c r="S1103" s="52" t="s">
        <v>2</v>
      </c>
      <c r="T1103" s="52"/>
      <c r="U1103" s="53"/>
      <c r="WH1103" s="119"/>
      <c r="WI1103" s="119"/>
      <c r="WJ1103" s="119"/>
      <c r="WK1103" s="119"/>
      <c r="WL1103" s="119"/>
      <c r="WM1103" s="119"/>
      <c r="WN1103" s="119"/>
      <c r="WO1103" s="119"/>
      <c r="WP1103" s="119"/>
      <c r="WQ1103" s="119"/>
      <c r="WR1103" s="119"/>
      <c r="WS1103" s="119"/>
      <c r="WT1103" s="119"/>
      <c r="WU1103" s="119"/>
      <c r="WV1103" s="119"/>
      <c r="WW1103" s="119"/>
      <c r="WX1103" s="119"/>
      <c r="WY1103" s="119"/>
      <c r="WZ1103" s="119"/>
      <c r="XA1103" s="119"/>
      <c r="XB1103" s="119"/>
      <c r="XC1103" s="119"/>
      <c r="XD1103" s="119"/>
      <c r="XE1103" s="119"/>
      <c r="XF1103" s="119"/>
      <c r="XG1103" s="119"/>
      <c r="XH1103" s="119"/>
      <c r="XI1103" s="119"/>
      <c r="XJ1103" s="119"/>
      <c r="XK1103" s="119"/>
      <c r="XL1103" s="119"/>
      <c r="XM1103" s="119"/>
      <c r="XN1103" s="119"/>
      <c r="XO1103" s="119"/>
      <c r="XP1103" s="119"/>
      <c r="XQ1103" s="119"/>
      <c r="XR1103" s="119"/>
      <c r="XS1103" s="119"/>
      <c r="XT1103" s="119"/>
      <c r="XU1103" s="119"/>
      <c r="XV1103" s="119"/>
      <c r="XW1103" s="119"/>
      <c r="XX1103" s="119"/>
      <c r="XY1103" s="119"/>
      <c r="XZ1103" s="119"/>
      <c r="YA1103" s="119"/>
      <c r="YB1103" s="119"/>
      <c r="YC1103" s="119"/>
      <c r="YD1103" s="119"/>
      <c r="YE1103" s="119"/>
      <c r="YF1103" s="119"/>
      <c r="YG1103" s="119"/>
      <c r="YH1103" s="119"/>
      <c r="YI1103" s="119"/>
      <c r="YJ1103" s="119"/>
      <c r="YK1103" s="119"/>
      <c r="YL1103" s="119"/>
      <c r="YM1103" s="119"/>
      <c r="YN1103" s="119"/>
      <c r="YO1103" s="119"/>
      <c r="YP1103" s="119"/>
      <c r="YQ1103" s="119"/>
      <c r="YR1103" s="119"/>
      <c r="YS1103" s="119"/>
      <c r="YT1103" s="119"/>
      <c r="YU1103" s="119"/>
      <c r="YV1103" s="119"/>
      <c r="YW1103" s="119"/>
      <c r="YX1103" s="119"/>
      <c r="YY1103" s="119"/>
      <c r="YZ1103" s="119"/>
      <c r="ZA1103" s="119"/>
      <c r="ZB1103" s="119"/>
      <c r="ZC1103" s="119"/>
      <c r="ZD1103" s="119"/>
      <c r="ZE1103" s="119"/>
      <c r="ZF1103" s="119"/>
      <c r="ZG1103" s="119"/>
      <c r="ZH1103" s="119"/>
      <c r="ZI1103" s="119"/>
      <c r="ZJ1103" s="119"/>
      <c r="ZK1103" s="119"/>
      <c r="ZL1103" s="119"/>
      <c r="ZM1103" s="119"/>
      <c r="ZN1103" s="119"/>
      <c r="ZO1103" s="119"/>
      <c r="ZP1103" s="119"/>
      <c r="ZQ1103" s="119"/>
      <c r="ZR1103" s="119"/>
      <c r="ZS1103" s="119"/>
      <c r="ZT1103" s="119"/>
      <c r="ZU1103" s="119"/>
      <c r="ZV1103" s="119"/>
      <c r="ZW1103" s="119"/>
      <c r="ZX1103" s="119"/>
      <c r="ZY1103" s="119"/>
      <c r="ZZ1103" s="119"/>
      <c r="AAA1103" s="119"/>
      <c r="AAB1103" s="119"/>
      <c r="AAC1103" s="119"/>
      <c r="AAD1103" s="119"/>
      <c r="AAE1103" s="119"/>
      <c r="AAF1103" s="119"/>
      <c r="AAG1103" s="119"/>
      <c r="AAH1103" s="119"/>
      <c r="AAI1103" s="119"/>
      <c r="AAJ1103" s="119"/>
      <c r="AAK1103" s="119"/>
      <c r="AAL1103" s="119"/>
      <c r="AAM1103" s="119"/>
      <c r="AAN1103" s="119"/>
      <c r="AAO1103" s="119"/>
      <c r="AAP1103" s="119"/>
      <c r="AAQ1103" s="119"/>
      <c r="AAR1103" s="119"/>
      <c r="AAS1103" s="119"/>
      <c r="AAT1103" s="119"/>
      <c r="AAU1103" s="119"/>
      <c r="AAV1103" s="119"/>
      <c r="AAW1103" s="119"/>
      <c r="AAX1103" s="119"/>
      <c r="AAY1103" s="119"/>
      <c r="AAZ1103" s="119"/>
      <c r="ABA1103" s="119"/>
      <c r="ABB1103" s="119"/>
      <c r="ABC1103" s="119"/>
      <c r="ABD1103" s="119"/>
      <c r="ABE1103" s="119"/>
      <c r="ABF1103" s="119"/>
      <c r="ABG1103" s="119"/>
      <c r="ABH1103" s="119"/>
      <c r="ABI1103" s="119"/>
      <c r="ABJ1103" s="119"/>
      <c r="ABK1103" s="119"/>
      <c r="ABL1103" s="119"/>
      <c r="ABM1103" s="119"/>
      <c r="ABN1103" s="119"/>
      <c r="ABO1103" s="119"/>
      <c r="ABP1103" s="119"/>
      <c r="ABQ1103" s="119"/>
      <c r="ABR1103" s="119"/>
      <c r="ABS1103" s="119"/>
      <c r="ABT1103" s="119"/>
      <c r="ABU1103" s="119"/>
      <c r="ABV1103" s="119"/>
      <c r="ABW1103" s="119"/>
      <c r="ABX1103" s="119"/>
      <c r="ABY1103" s="119"/>
      <c r="ABZ1103" s="119"/>
      <c r="ACA1103" s="119"/>
      <c r="ACB1103" s="119"/>
      <c r="ACC1103" s="119"/>
      <c r="ACD1103" s="119"/>
      <c r="ACE1103" s="119"/>
      <c r="ACF1103" s="119"/>
      <c r="ACG1103" s="119"/>
      <c r="ACH1103" s="119"/>
      <c r="ACI1103" s="119"/>
      <c r="ACJ1103" s="119"/>
      <c r="ACK1103" s="119"/>
      <c r="ACL1103" s="119"/>
      <c r="ACM1103" s="119"/>
      <c r="ACN1103" s="119"/>
      <c r="ACO1103" s="119"/>
      <c r="ACP1103" s="119"/>
      <c r="ACQ1103" s="119"/>
      <c r="ACR1103" s="119"/>
      <c r="ACS1103" s="119"/>
      <c r="ACT1103" s="119"/>
      <c r="ACU1103" s="119"/>
      <c r="ACV1103" s="119"/>
      <c r="ACW1103" s="119"/>
      <c r="ACX1103" s="119"/>
      <c r="ACY1103" s="119"/>
      <c r="ACZ1103" s="119"/>
      <c r="ADA1103" s="119"/>
      <c r="ADB1103" s="119"/>
      <c r="ADC1103" s="119"/>
      <c r="ADD1103" s="119"/>
      <c r="ADE1103" s="119"/>
      <c r="ADF1103" s="119"/>
      <c r="ADG1103" s="119"/>
      <c r="ADH1103" s="119"/>
      <c r="ADI1103" s="119"/>
      <c r="ADJ1103" s="119"/>
      <c r="ADK1103" s="119"/>
      <c r="ADL1103" s="119"/>
      <c r="ADM1103" s="119"/>
      <c r="ADN1103" s="119"/>
      <c r="ADO1103" s="119"/>
      <c r="ADP1103" s="119"/>
      <c r="ADQ1103" s="119"/>
      <c r="ADR1103" s="119"/>
      <c r="ADS1103" s="119"/>
      <c r="ADT1103" s="119"/>
      <c r="ADU1103" s="119"/>
      <c r="ADV1103" s="119"/>
      <c r="ADW1103" s="119"/>
      <c r="ADX1103" s="119"/>
      <c r="ADY1103" s="119"/>
      <c r="ADZ1103" s="119"/>
      <c r="AEA1103" s="119"/>
      <c r="AEB1103" s="119"/>
      <c r="AEC1103" s="119"/>
      <c r="AED1103" s="119"/>
      <c r="AEE1103" s="119"/>
      <c r="AEF1103" s="119"/>
      <c r="AEG1103" s="119"/>
      <c r="AEH1103" s="119"/>
      <c r="AEI1103" s="119"/>
      <c r="AEJ1103" s="119"/>
      <c r="AEK1103" s="119"/>
      <c r="AEL1103" s="119"/>
      <c r="AEM1103" s="119"/>
      <c r="AEN1103" s="119"/>
      <c r="AEO1103" s="119"/>
      <c r="AEP1103" s="119"/>
      <c r="AEQ1103" s="119"/>
      <c r="AER1103" s="119"/>
      <c r="AES1103" s="119"/>
      <c r="AET1103" s="119"/>
      <c r="AEU1103" s="119"/>
      <c r="AEV1103" s="119"/>
      <c r="AEW1103" s="119"/>
      <c r="AEX1103" s="119"/>
      <c r="AEY1103" s="119"/>
      <c r="AEZ1103" s="119"/>
      <c r="AFA1103" s="119"/>
      <c r="AFB1103" s="119"/>
      <c r="AFC1103" s="119"/>
      <c r="AFD1103" s="119"/>
      <c r="AFE1103" s="119"/>
      <c r="AFF1103" s="119"/>
      <c r="AFG1103" s="119"/>
      <c r="AFH1103" s="119"/>
      <c r="AFI1103" s="119"/>
      <c r="AFJ1103" s="119"/>
      <c r="AFK1103" s="119"/>
      <c r="AFL1103" s="119"/>
      <c r="AFM1103" s="119"/>
      <c r="AFN1103" s="119"/>
      <c r="AFO1103" s="119"/>
      <c r="AFP1103" s="119"/>
      <c r="AFQ1103" s="119"/>
      <c r="AFR1103" s="119"/>
      <c r="AFS1103" s="119"/>
      <c r="AFT1103" s="119"/>
      <c r="AFU1103" s="119"/>
      <c r="AFV1103" s="119"/>
      <c r="AFW1103" s="119"/>
      <c r="AFX1103" s="119"/>
      <c r="AFY1103" s="119"/>
      <c r="AFZ1103" s="119"/>
      <c r="AGA1103" s="119"/>
      <c r="AGB1103" s="119"/>
      <c r="AGC1103" s="119"/>
      <c r="AGD1103" s="119"/>
      <c r="AGE1103" s="119"/>
      <c r="AGF1103" s="119"/>
      <c r="AGG1103" s="119"/>
      <c r="AGH1103" s="119"/>
      <c r="AGI1103" s="119"/>
      <c r="AGJ1103" s="119"/>
      <c r="AGK1103" s="119"/>
      <c r="AGL1103" s="119"/>
      <c r="AGM1103" s="119"/>
      <c r="AGN1103" s="119"/>
      <c r="AGO1103" s="119"/>
      <c r="AGP1103" s="119"/>
      <c r="AGQ1103" s="119"/>
      <c r="AGR1103" s="119"/>
      <c r="AGS1103" s="119"/>
      <c r="AGT1103" s="119"/>
      <c r="AGU1103" s="119"/>
      <c r="AGV1103" s="119"/>
      <c r="AGW1103" s="119"/>
      <c r="AGX1103" s="119"/>
      <c r="AGY1103" s="119"/>
      <c r="AGZ1103" s="119"/>
      <c r="AHA1103" s="119"/>
      <c r="AHB1103" s="119"/>
      <c r="AHC1103" s="119"/>
      <c r="AHD1103" s="119"/>
      <c r="AHE1103" s="119"/>
      <c r="AHF1103" s="119"/>
      <c r="AHG1103" s="119"/>
      <c r="AHH1103" s="119"/>
      <c r="AHI1103" s="119"/>
      <c r="AHJ1103" s="119"/>
      <c r="AHK1103" s="119"/>
      <c r="AHL1103" s="119"/>
      <c r="AHM1103" s="119"/>
      <c r="AHN1103" s="119"/>
      <c r="AHO1103" s="119"/>
      <c r="AHP1103" s="119"/>
      <c r="AHQ1103" s="119"/>
      <c r="AHR1103" s="119"/>
      <c r="AHS1103" s="119"/>
      <c r="AHT1103" s="119"/>
      <c r="AHU1103" s="119"/>
      <c r="AHV1103" s="119"/>
      <c r="AHW1103" s="119"/>
      <c r="AHX1103" s="119"/>
      <c r="AHY1103" s="119"/>
      <c r="AHZ1103" s="119"/>
      <c r="AIA1103" s="119"/>
      <c r="AIB1103" s="119"/>
      <c r="AIC1103" s="119"/>
      <c r="AID1103" s="119"/>
      <c r="AIE1103" s="119"/>
      <c r="AIF1103" s="119"/>
      <c r="AIG1103" s="119"/>
      <c r="AIH1103" s="119"/>
      <c r="AII1103" s="119"/>
      <c r="AIJ1103" s="119"/>
      <c r="AIK1103" s="119"/>
      <c r="AIL1103" s="119"/>
      <c r="AIM1103" s="119"/>
      <c r="AIN1103" s="119"/>
      <c r="AIO1103" s="119"/>
      <c r="AIP1103" s="119"/>
      <c r="AIQ1103" s="119"/>
      <c r="AIR1103" s="119"/>
      <c r="AIS1103" s="119"/>
      <c r="AIT1103" s="119"/>
      <c r="AIU1103" s="119"/>
      <c r="AIV1103" s="119"/>
      <c r="AIW1103" s="119"/>
      <c r="AIX1103" s="119"/>
      <c r="AIY1103" s="119"/>
      <c r="AIZ1103" s="119"/>
      <c r="AJA1103" s="119"/>
      <c r="AJB1103" s="119"/>
      <c r="AJC1103" s="119"/>
      <c r="AJD1103" s="119"/>
      <c r="AJE1103" s="119"/>
      <c r="AJF1103" s="119"/>
      <c r="AJG1103" s="119"/>
      <c r="AJH1103" s="119"/>
      <c r="AJI1103" s="119"/>
      <c r="AJJ1103" s="119"/>
      <c r="AJK1103" s="119"/>
      <c r="AJL1103" s="119"/>
      <c r="AJM1103" s="119"/>
      <c r="AJN1103" s="119"/>
      <c r="AJO1103" s="119"/>
      <c r="AJP1103" s="119"/>
      <c r="AJQ1103" s="119"/>
      <c r="AJR1103" s="119"/>
      <c r="AJS1103" s="119"/>
      <c r="AJT1103" s="119"/>
      <c r="AJU1103" s="119"/>
      <c r="AJV1103" s="119"/>
      <c r="AJW1103" s="119"/>
      <c r="AJX1103" s="119"/>
      <c r="AJY1103" s="119"/>
      <c r="AJZ1103" s="119"/>
      <c r="AKA1103" s="119"/>
      <c r="AKB1103" s="119"/>
      <c r="AKC1103" s="119"/>
      <c r="AKD1103" s="119"/>
      <c r="AKE1103" s="119"/>
      <c r="AKF1103" s="119"/>
      <c r="AKG1103" s="119"/>
      <c r="AKH1103" s="119"/>
      <c r="AKI1103" s="119"/>
      <c r="AKJ1103" s="119"/>
      <c r="AKK1103" s="119"/>
      <c r="AKL1103" s="119"/>
      <c r="AKM1103" s="119"/>
      <c r="AKN1103" s="119"/>
      <c r="AKO1103" s="119"/>
      <c r="AKP1103" s="119"/>
      <c r="AKQ1103" s="119"/>
      <c r="AKR1103" s="119"/>
      <c r="AKS1103" s="119"/>
      <c r="AKT1103" s="119"/>
      <c r="AKU1103" s="119"/>
      <c r="AKV1103" s="119"/>
      <c r="AKW1103" s="119"/>
      <c r="AKX1103" s="119"/>
      <c r="AKY1103" s="119"/>
      <c r="AKZ1103" s="119"/>
      <c r="ALA1103" s="119"/>
      <c r="ALB1103" s="119"/>
      <c r="ALC1103" s="119"/>
      <c r="ALD1103" s="119"/>
      <c r="ALE1103" s="119"/>
      <c r="ALF1103" s="119"/>
      <c r="ALG1103" s="119"/>
      <c r="ALH1103" s="119"/>
      <c r="ALI1103" s="119"/>
      <c r="ALJ1103" s="119"/>
      <c r="ALK1103" s="119"/>
      <c r="ALL1103" s="119"/>
      <c r="ALM1103" s="119"/>
      <c r="ALN1103" s="119"/>
      <c r="ALO1103" s="119"/>
      <c r="ALP1103" s="119"/>
      <c r="ALQ1103" s="119"/>
      <c r="ALR1103" s="119"/>
      <c r="ALS1103" s="119"/>
      <c r="ALT1103" s="119"/>
      <c r="ALU1103" s="119"/>
      <c r="ALV1103" s="119"/>
      <c r="ALW1103" s="119"/>
      <c r="ALX1103" s="119"/>
      <c r="ALY1103" s="119"/>
      <c r="ALZ1103" s="119"/>
      <c r="AMA1103" s="119"/>
      <c r="AMB1103" s="119"/>
      <c r="AMC1103" s="119"/>
      <c r="AMD1103" s="119"/>
      <c r="AME1103" s="119"/>
      <c r="AMF1103" s="119"/>
      <c r="AMG1103" s="119"/>
    </row>
    <row r="1104" customFormat="false" ht="15" hidden="false" customHeight="false" outlineLevel="0" collapsed="false">
      <c r="A1104" s="118"/>
      <c r="B1104" s="118"/>
      <c r="C1104" s="48" t="n">
        <f aca="false">IF(F1104=F1103,C1103,IF(F1104=(F1103+10),C1103,(C1103+10)))</f>
        <v>1980</v>
      </c>
      <c r="D1104" s="38" t="s">
        <v>408</v>
      </c>
      <c r="E1104" s="50" t="n">
        <f aca="false">IF(C1103=C1104,IF(AND(I1104&lt;&gt;"M",I1104&lt;&gt;"m-up"),E1103+10,E1103),10)</f>
        <v>20</v>
      </c>
      <c r="F1104" s="39" t="n">
        <f aca="false">O1104+(N1104*60)+(M1104*3600)</f>
        <v>54414</v>
      </c>
      <c r="G1104" s="39" t="str">
        <f aca="false">CONCATENATE(J1104,K1104,L1104)</f>
        <v>2017121</v>
      </c>
      <c r="H1104" s="39" t="n">
        <v>1</v>
      </c>
      <c r="I1104" s="39" t="s">
        <v>0</v>
      </c>
      <c r="J1104" s="39" t="n">
        <v>2017</v>
      </c>
      <c r="K1104" s="39" t="n">
        <v>12</v>
      </c>
      <c r="L1104" s="39" t="n">
        <v>1</v>
      </c>
      <c r="M1104" s="39" t="n">
        <v>15</v>
      </c>
      <c r="N1104" s="39" t="n">
        <v>6</v>
      </c>
      <c r="O1104" s="39" t="n">
        <v>54</v>
      </c>
      <c r="P1104" s="39" t="n">
        <v>189</v>
      </c>
      <c r="Q1104" s="39" t="n">
        <v>1</v>
      </c>
      <c r="R1104" s="39" t="s">
        <v>1</v>
      </c>
      <c r="S1104" s="39" t="s">
        <v>2</v>
      </c>
      <c r="WH1104" s="119"/>
      <c r="WI1104" s="119"/>
      <c r="WJ1104" s="119"/>
      <c r="WK1104" s="119"/>
      <c r="WL1104" s="119"/>
      <c r="WM1104" s="119"/>
      <c r="WN1104" s="119"/>
      <c r="WO1104" s="119"/>
      <c r="WP1104" s="119"/>
      <c r="WQ1104" s="119"/>
      <c r="WR1104" s="119"/>
      <c r="WS1104" s="119"/>
      <c r="WT1104" s="119"/>
      <c r="WU1104" s="119"/>
      <c r="WV1104" s="119"/>
      <c r="WW1104" s="119"/>
      <c r="WX1104" s="119"/>
      <c r="WY1104" s="119"/>
      <c r="WZ1104" s="119"/>
      <c r="XA1104" s="119"/>
      <c r="XB1104" s="119"/>
      <c r="XC1104" s="119"/>
      <c r="XD1104" s="119"/>
      <c r="XE1104" s="119"/>
      <c r="XF1104" s="119"/>
      <c r="XG1104" s="119"/>
      <c r="XH1104" s="119"/>
      <c r="XI1104" s="119"/>
      <c r="XJ1104" s="119"/>
      <c r="XK1104" s="119"/>
      <c r="XL1104" s="119"/>
      <c r="XM1104" s="119"/>
      <c r="XN1104" s="119"/>
      <c r="XO1104" s="119"/>
      <c r="XP1104" s="119"/>
      <c r="XQ1104" s="119"/>
      <c r="XR1104" s="119"/>
      <c r="XS1104" s="119"/>
      <c r="XT1104" s="119"/>
      <c r="XU1104" s="119"/>
      <c r="XV1104" s="119"/>
      <c r="XW1104" s="119"/>
      <c r="XX1104" s="119"/>
      <c r="XY1104" s="119"/>
      <c r="XZ1104" s="119"/>
      <c r="YA1104" s="119"/>
      <c r="YB1104" s="119"/>
      <c r="YC1104" s="119"/>
      <c r="YD1104" s="119"/>
      <c r="YE1104" s="119"/>
      <c r="YF1104" s="119"/>
      <c r="YG1104" s="119"/>
      <c r="YH1104" s="119"/>
      <c r="YI1104" s="119"/>
      <c r="YJ1104" s="119"/>
      <c r="YK1104" s="119"/>
      <c r="YL1104" s="119"/>
      <c r="YM1104" s="119"/>
      <c r="YN1104" s="119"/>
      <c r="YO1104" s="119"/>
      <c r="YP1104" s="119"/>
      <c r="YQ1104" s="119"/>
      <c r="YR1104" s="119"/>
      <c r="YS1104" s="119"/>
      <c r="YT1104" s="119"/>
      <c r="YU1104" s="119"/>
      <c r="YV1104" s="119"/>
      <c r="YW1104" s="119"/>
      <c r="YX1104" s="119"/>
      <c r="YY1104" s="119"/>
      <c r="YZ1104" s="119"/>
      <c r="ZA1104" s="119"/>
      <c r="ZB1104" s="119"/>
      <c r="ZC1104" s="119"/>
      <c r="ZD1104" s="119"/>
      <c r="ZE1104" s="119"/>
      <c r="ZF1104" s="119"/>
      <c r="ZG1104" s="119"/>
      <c r="ZH1104" s="119"/>
      <c r="ZI1104" s="119"/>
      <c r="ZJ1104" s="119"/>
      <c r="ZK1104" s="119"/>
      <c r="ZL1104" s="119"/>
      <c r="ZM1104" s="119"/>
      <c r="ZN1104" s="119"/>
      <c r="ZO1104" s="119"/>
      <c r="ZP1104" s="119"/>
      <c r="ZQ1104" s="119"/>
      <c r="ZR1104" s="119"/>
      <c r="ZS1104" s="119"/>
      <c r="ZT1104" s="119"/>
      <c r="ZU1104" s="119"/>
      <c r="ZV1104" s="119"/>
      <c r="ZW1104" s="119"/>
      <c r="ZX1104" s="119"/>
      <c r="ZY1104" s="119"/>
      <c r="ZZ1104" s="119"/>
      <c r="AAA1104" s="119"/>
      <c r="AAB1104" s="119"/>
      <c r="AAC1104" s="119"/>
      <c r="AAD1104" s="119"/>
      <c r="AAE1104" s="119"/>
      <c r="AAF1104" s="119"/>
      <c r="AAG1104" s="119"/>
      <c r="AAH1104" s="119"/>
      <c r="AAI1104" s="119"/>
      <c r="AAJ1104" s="119"/>
      <c r="AAK1104" s="119"/>
      <c r="AAL1104" s="119"/>
      <c r="AAM1104" s="119"/>
      <c r="AAN1104" s="119"/>
      <c r="AAO1104" s="119"/>
      <c r="AAP1104" s="119"/>
      <c r="AAQ1104" s="119"/>
      <c r="AAR1104" s="119"/>
      <c r="AAS1104" s="119"/>
      <c r="AAT1104" s="119"/>
      <c r="AAU1104" s="119"/>
      <c r="AAV1104" s="119"/>
      <c r="AAW1104" s="119"/>
      <c r="AAX1104" s="119"/>
      <c r="AAY1104" s="119"/>
      <c r="AAZ1104" s="119"/>
      <c r="ABA1104" s="119"/>
      <c r="ABB1104" s="119"/>
      <c r="ABC1104" s="119"/>
      <c r="ABD1104" s="119"/>
      <c r="ABE1104" s="119"/>
      <c r="ABF1104" s="119"/>
      <c r="ABG1104" s="119"/>
      <c r="ABH1104" s="119"/>
      <c r="ABI1104" s="119"/>
      <c r="ABJ1104" s="119"/>
      <c r="ABK1104" s="119"/>
      <c r="ABL1104" s="119"/>
      <c r="ABM1104" s="119"/>
      <c r="ABN1104" s="119"/>
      <c r="ABO1104" s="119"/>
      <c r="ABP1104" s="119"/>
      <c r="ABQ1104" s="119"/>
      <c r="ABR1104" s="119"/>
      <c r="ABS1104" s="119"/>
      <c r="ABT1104" s="119"/>
      <c r="ABU1104" s="119"/>
      <c r="ABV1104" s="119"/>
      <c r="ABW1104" s="119"/>
      <c r="ABX1104" s="119"/>
      <c r="ABY1104" s="119"/>
      <c r="ABZ1104" s="119"/>
      <c r="ACA1104" s="119"/>
      <c r="ACB1104" s="119"/>
      <c r="ACC1104" s="119"/>
      <c r="ACD1104" s="119"/>
      <c r="ACE1104" s="119"/>
      <c r="ACF1104" s="119"/>
      <c r="ACG1104" s="119"/>
      <c r="ACH1104" s="119"/>
      <c r="ACI1104" s="119"/>
      <c r="ACJ1104" s="119"/>
      <c r="ACK1104" s="119"/>
      <c r="ACL1104" s="119"/>
      <c r="ACM1104" s="119"/>
      <c r="ACN1104" s="119"/>
      <c r="ACO1104" s="119"/>
      <c r="ACP1104" s="119"/>
      <c r="ACQ1104" s="119"/>
      <c r="ACR1104" s="119"/>
      <c r="ACS1104" s="119"/>
      <c r="ACT1104" s="119"/>
      <c r="ACU1104" s="119"/>
      <c r="ACV1104" s="119"/>
      <c r="ACW1104" s="119"/>
      <c r="ACX1104" s="119"/>
      <c r="ACY1104" s="119"/>
      <c r="ACZ1104" s="119"/>
      <c r="ADA1104" s="119"/>
      <c r="ADB1104" s="119"/>
      <c r="ADC1104" s="119"/>
      <c r="ADD1104" s="119"/>
      <c r="ADE1104" s="119"/>
      <c r="ADF1104" s="119"/>
      <c r="ADG1104" s="119"/>
      <c r="ADH1104" s="119"/>
      <c r="ADI1104" s="119"/>
      <c r="ADJ1104" s="119"/>
      <c r="ADK1104" s="119"/>
      <c r="ADL1104" s="119"/>
      <c r="ADM1104" s="119"/>
      <c r="ADN1104" s="119"/>
      <c r="ADO1104" s="119"/>
      <c r="ADP1104" s="119"/>
      <c r="ADQ1104" s="119"/>
      <c r="ADR1104" s="119"/>
      <c r="ADS1104" s="119"/>
      <c r="ADT1104" s="119"/>
      <c r="ADU1104" s="119"/>
      <c r="ADV1104" s="119"/>
      <c r="ADW1104" s="119"/>
      <c r="ADX1104" s="119"/>
      <c r="ADY1104" s="119"/>
      <c r="ADZ1104" s="119"/>
      <c r="AEA1104" s="119"/>
      <c r="AEB1104" s="119"/>
      <c r="AEC1104" s="119"/>
      <c r="AED1104" s="119"/>
      <c r="AEE1104" s="119"/>
      <c r="AEF1104" s="119"/>
      <c r="AEG1104" s="119"/>
      <c r="AEH1104" s="119"/>
      <c r="AEI1104" s="119"/>
      <c r="AEJ1104" s="119"/>
      <c r="AEK1104" s="119"/>
      <c r="AEL1104" s="119"/>
      <c r="AEM1104" s="119"/>
      <c r="AEN1104" s="119"/>
      <c r="AEO1104" s="119"/>
      <c r="AEP1104" s="119"/>
      <c r="AEQ1104" s="119"/>
      <c r="AER1104" s="119"/>
      <c r="AES1104" s="119"/>
      <c r="AET1104" s="119"/>
      <c r="AEU1104" s="119"/>
      <c r="AEV1104" s="119"/>
      <c r="AEW1104" s="119"/>
      <c r="AEX1104" s="119"/>
      <c r="AEY1104" s="119"/>
      <c r="AEZ1104" s="119"/>
      <c r="AFA1104" s="119"/>
      <c r="AFB1104" s="119"/>
      <c r="AFC1104" s="119"/>
      <c r="AFD1104" s="119"/>
      <c r="AFE1104" s="119"/>
      <c r="AFF1104" s="119"/>
      <c r="AFG1104" s="119"/>
      <c r="AFH1104" s="119"/>
      <c r="AFI1104" s="119"/>
      <c r="AFJ1104" s="119"/>
      <c r="AFK1104" s="119"/>
      <c r="AFL1104" s="119"/>
      <c r="AFM1104" s="119"/>
      <c r="AFN1104" s="119"/>
      <c r="AFO1104" s="119"/>
      <c r="AFP1104" s="119"/>
      <c r="AFQ1104" s="119"/>
      <c r="AFR1104" s="119"/>
      <c r="AFS1104" s="119"/>
      <c r="AFT1104" s="119"/>
      <c r="AFU1104" s="119"/>
      <c r="AFV1104" s="119"/>
      <c r="AFW1104" s="119"/>
      <c r="AFX1104" s="119"/>
      <c r="AFY1104" s="119"/>
      <c r="AFZ1104" s="119"/>
      <c r="AGA1104" s="119"/>
      <c r="AGB1104" s="119"/>
      <c r="AGC1104" s="119"/>
      <c r="AGD1104" s="119"/>
      <c r="AGE1104" s="119"/>
      <c r="AGF1104" s="119"/>
      <c r="AGG1104" s="119"/>
      <c r="AGH1104" s="119"/>
      <c r="AGI1104" s="119"/>
      <c r="AGJ1104" s="119"/>
      <c r="AGK1104" s="119"/>
      <c r="AGL1104" s="119"/>
      <c r="AGM1104" s="119"/>
      <c r="AGN1104" s="119"/>
      <c r="AGO1104" s="119"/>
      <c r="AGP1104" s="119"/>
      <c r="AGQ1104" s="119"/>
      <c r="AGR1104" s="119"/>
      <c r="AGS1104" s="119"/>
      <c r="AGT1104" s="119"/>
      <c r="AGU1104" s="119"/>
      <c r="AGV1104" s="119"/>
      <c r="AGW1104" s="119"/>
      <c r="AGX1104" s="119"/>
      <c r="AGY1104" s="119"/>
      <c r="AGZ1104" s="119"/>
      <c r="AHA1104" s="119"/>
      <c r="AHB1104" s="119"/>
      <c r="AHC1104" s="119"/>
      <c r="AHD1104" s="119"/>
      <c r="AHE1104" s="119"/>
      <c r="AHF1104" s="119"/>
      <c r="AHG1104" s="119"/>
      <c r="AHH1104" s="119"/>
      <c r="AHI1104" s="119"/>
      <c r="AHJ1104" s="119"/>
      <c r="AHK1104" s="119"/>
      <c r="AHL1104" s="119"/>
      <c r="AHM1104" s="119"/>
      <c r="AHN1104" s="119"/>
      <c r="AHO1104" s="119"/>
      <c r="AHP1104" s="119"/>
      <c r="AHQ1104" s="119"/>
      <c r="AHR1104" s="119"/>
      <c r="AHS1104" s="119"/>
      <c r="AHT1104" s="119"/>
      <c r="AHU1104" s="119"/>
      <c r="AHV1104" s="119"/>
      <c r="AHW1104" s="119"/>
      <c r="AHX1104" s="119"/>
      <c r="AHY1104" s="119"/>
      <c r="AHZ1104" s="119"/>
      <c r="AIA1104" s="119"/>
      <c r="AIB1104" s="119"/>
      <c r="AIC1104" s="119"/>
      <c r="AID1104" s="119"/>
      <c r="AIE1104" s="119"/>
      <c r="AIF1104" s="119"/>
      <c r="AIG1104" s="119"/>
      <c r="AIH1104" s="119"/>
      <c r="AII1104" s="119"/>
      <c r="AIJ1104" s="119"/>
      <c r="AIK1104" s="119"/>
      <c r="AIL1104" s="119"/>
      <c r="AIM1104" s="119"/>
      <c r="AIN1104" s="119"/>
      <c r="AIO1104" s="119"/>
      <c r="AIP1104" s="119"/>
      <c r="AIQ1104" s="119"/>
      <c r="AIR1104" s="119"/>
      <c r="AIS1104" s="119"/>
      <c r="AIT1104" s="119"/>
      <c r="AIU1104" s="119"/>
      <c r="AIV1104" s="119"/>
      <c r="AIW1104" s="119"/>
      <c r="AIX1104" s="119"/>
      <c r="AIY1104" s="119"/>
      <c r="AIZ1104" s="119"/>
      <c r="AJA1104" s="119"/>
      <c r="AJB1104" s="119"/>
      <c r="AJC1104" s="119"/>
      <c r="AJD1104" s="119"/>
      <c r="AJE1104" s="119"/>
      <c r="AJF1104" s="119"/>
      <c r="AJG1104" s="119"/>
      <c r="AJH1104" s="119"/>
      <c r="AJI1104" s="119"/>
      <c r="AJJ1104" s="119"/>
      <c r="AJK1104" s="119"/>
      <c r="AJL1104" s="119"/>
      <c r="AJM1104" s="119"/>
      <c r="AJN1104" s="119"/>
      <c r="AJO1104" s="119"/>
      <c r="AJP1104" s="119"/>
      <c r="AJQ1104" s="119"/>
      <c r="AJR1104" s="119"/>
      <c r="AJS1104" s="119"/>
      <c r="AJT1104" s="119"/>
      <c r="AJU1104" s="119"/>
      <c r="AJV1104" s="119"/>
      <c r="AJW1104" s="119"/>
      <c r="AJX1104" s="119"/>
      <c r="AJY1104" s="119"/>
      <c r="AJZ1104" s="119"/>
      <c r="AKA1104" s="119"/>
      <c r="AKB1104" s="119"/>
      <c r="AKC1104" s="119"/>
      <c r="AKD1104" s="119"/>
      <c r="AKE1104" s="119"/>
      <c r="AKF1104" s="119"/>
      <c r="AKG1104" s="119"/>
      <c r="AKH1104" s="119"/>
      <c r="AKI1104" s="119"/>
      <c r="AKJ1104" s="119"/>
      <c r="AKK1104" s="119"/>
      <c r="AKL1104" s="119"/>
      <c r="AKM1104" s="119"/>
      <c r="AKN1104" s="119"/>
      <c r="AKO1104" s="119"/>
      <c r="AKP1104" s="119"/>
      <c r="AKQ1104" s="119"/>
      <c r="AKR1104" s="119"/>
      <c r="AKS1104" s="119"/>
      <c r="AKT1104" s="119"/>
      <c r="AKU1104" s="119"/>
      <c r="AKV1104" s="119"/>
      <c r="AKW1104" s="119"/>
      <c r="AKX1104" s="119"/>
      <c r="AKY1104" s="119"/>
      <c r="AKZ1104" s="119"/>
      <c r="ALA1104" s="119"/>
      <c r="ALB1104" s="119"/>
      <c r="ALC1104" s="119"/>
      <c r="ALD1104" s="119"/>
      <c r="ALE1104" s="119"/>
      <c r="ALF1104" s="119"/>
      <c r="ALG1104" s="119"/>
      <c r="ALH1104" s="119"/>
      <c r="ALI1104" s="119"/>
      <c r="ALJ1104" s="119"/>
      <c r="ALK1104" s="119"/>
      <c r="ALL1104" s="119"/>
      <c r="ALM1104" s="119"/>
      <c r="ALN1104" s="119"/>
      <c r="ALO1104" s="119"/>
      <c r="ALP1104" s="119"/>
      <c r="ALQ1104" s="119"/>
      <c r="ALR1104" s="119"/>
      <c r="ALS1104" s="119"/>
      <c r="ALT1104" s="119"/>
      <c r="ALU1104" s="119"/>
      <c r="ALV1104" s="119"/>
      <c r="ALW1104" s="119"/>
      <c r="ALX1104" s="119"/>
      <c r="ALY1104" s="119"/>
      <c r="ALZ1104" s="119"/>
      <c r="AMA1104" s="119"/>
      <c r="AMB1104" s="119"/>
      <c r="AMC1104" s="119"/>
      <c r="AMD1104" s="119"/>
      <c r="AME1104" s="119"/>
      <c r="AMF1104" s="119"/>
      <c r="AMG1104" s="119"/>
    </row>
    <row r="1105" customFormat="false" ht="15" hidden="false" customHeight="false" outlineLevel="0" collapsed="false">
      <c r="A1105" s="118"/>
      <c r="B1105" s="118"/>
      <c r="C1105" s="48" t="n">
        <f aca="false">IF(F1105=F1104,C1104,IF(F1105=(F1104+10),C1104,(C1104+10)))</f>
        <v>1980</v>
      </c>
      <c r="D1105" s="38" t="s">
        <v>408</v>
      </c>
      <c r="E1105" s="50" t="n">
        <f aca="false">IF(C1104=C1105,IF(AND(I1105&lt;&gt;"M",I1105&lt;&gt;"m-up"),E1104+10,E1104),10)</f>
        <v>30</v>
      </c>
      <c r="F1105" s="39" t="n">
        <f aca="false">O1105+(N1105*60)+(M1105*3600)</f>
        <v>54414</v>
      </c>
      <c r="G1105" s="39" t="str">
        <f aca="false">CONCATENATE(J1105,K1105,L1105)</f>
        <v>2017121</v>
      </c>
      <c r="H1105" s="39" t="n">
        <v>2</v>
      </c>
      <c r="I1105" s="39" t="s">
        <v>0</v>
      </c>
      <c r="J1105" s="39" t="n">
        <v>2017</v>
      </c>
      <c r="K1105" s="39" t="n">
        <v>12</v>
      </c>
      <c r="L1105" s="39" t="n">
        <v>1</v>
      </c>
      <c r="M1105" s="39" t="n">
        <v>15</v>
      </c>
      <c r="N1105" s="39" t="n">
        <v>6</v>
      </c>
      <c r="O1105" s="39" t="n">
        <v>54</v>
      </c>
      <c r="P1105" s="39" t="n">
        <v>201</v>
      </c>
      <c r="Q1105" s="39" t="n">
        <v>1</v>
      </c>
      <c r="R1105" s="39" t="s">
        <v>1</v>
      </c>
      <c r="S1105" s="39" t="s">
        <v>2</v>
      </c>
      <c r="WH1105" s="119"/>
      <c r="WI1105" s="119"/>
      <c r="WJ1105" s="119"/>
      <c r="WK1105" s="119"/>
      <c r="WL1105" s="119"/>
      <c r="WM1105" s="119"/>
      <c r="WN1105" s="119"/>
      <c r="WO1105" s="119"/>
      <c r="WP1105" s="119"/>
      <c r="WQ1105" s="119"/>
      <c r="WR1105" s="119"/>
      <c r="WS1105" s="119"/>
      <c r="WT1105" s="119"/>
      <c r="WU1105" s="119"/>
      <c r="WV1105" s="119"/>
      <c r="WW1105" s="119"/>
      <c r="WX1105" s="119"/>
      <c r="WY1105" s="119"/>
      <c r="WZ1105" s="119"/>
      <c r="XA1105" s="119"/>
      <c r="XB1105" s="119"/>
      <c r="XC1105" s="119"/>
      <c r="XD1105" s="119"/>
      <c r="XE1105" s="119"/>
      <c r="XF1105" s="119"/>
      <c r="XG1105" s="119"/>
      <c r="XH1105" s="119"/>
      <c r="XI1105" s="119"/>
      <c r="XJ1105" s="119"/>
      <c r="XK1105" s="119"/>
      <c r="XL1105" s="119"/>
      <c r="XM1105" s="119"/>
      <c r="XN1105" s="119"/>
      <c r="XO1105" s="119"/>
      <c r="XP1105" s="119"/>
      <c r="XQ1105" s="119"/>
      <c r="XR1105" s="119"/>
      <c r="XS1105" s="119"/>
      <c r="XT1105" s="119"/>
      <c r="XU1105" s="119"/>
      <c r="XV1105" s="119"/>
      <c r="XW1105" s="119"/>
      <c r="XX1105" s="119"/>
      <c r="XY1105" s="119"/>
      <c r="XZ1105" s="119"/>
      <c r="YA1105" s="119"/>
      <c r="YB1105" s="119"/>
      <c r="YC1105" s="119"/>
      <c r="YD1105" s="119"/>
      <c r="YE1105" s="119"/>
      <c r="YF1105" s="119"/>
      <c r="YG1105" s="119"/>
      <c r="YH1105" s="119"/>
      <c r="YI1105" s="119"/>
      <c r="YJ1105" s="119"/>
      <c r="YK1105" s="119"/>
      <c r="YL1105" s="119"/>
      <c r="YM1105" s="119"/>
      <c r="YN1105" s="119"/>
      <c r="YO1105" s="119"/>
      <c r="YP1105" s="119"/>
      <c r="YQ1105" s="119"/>
      <c r="YR1105" s="119"/>
      <c r="YS1105" s="119"/>
      <c r="YT1105" s="119"/>
      <c r="YU1105" s="119"/>
      <c r="YV1105" s="119"/>
      <c r="YW1105" s="119"/>
      <c r="YX1105" s="119"/>
      <c r="YY1105" s="119"/>
      <c r="YZ1105" s="119"/>
      <c r="ZA1105" s="119"/>
      <c r="ZB1105" s="119"/>
      <c r="ZC1105" s="119"/>
      <c r="ZD1105" s="119"/>
      <c r="ZE1105" s="119"/>
      <c r="ZF1105" s="119"/>
      <c r="ZG1105" s="119"/>
      <c r="ZH1105" s="119"/>
      <c r="ZI1105" s="119"/>
      <c r="ZJ1105" s="119"/>
      <c r="ZK1105" s="119"/>
      <c r="ZL1105" s="119"/>
      <c r="ZM1105" s="119"/>
      <c r="ZN1105" s="119"/>
      <c r="ZO1105" s="119"/>
      <c r="ZP1105" s="119"/>
      <c r="ZQ1105" s="119"/>
      <c r="ZR1105" s="119"/>
      <c r="ZS1105" s="119"/>
      <c r="ZT1105" s="119"/>
      <c r="ZU1105" s="119"/>
      <c r="ZV1105" s="119"/>
      <c r="ZW1105" s="119"/>
      <c r="ZX1105" s="119"/>
      <c r="ZY1105" s="119"/>
      <c r="ZZ1105" s="119"/>
      <c r="AAA1105" s="119"/>
      <c r="AAB1105" s="119"/>
      <c r="AAC1105" s="119"/>
      <c r="AAD1105" s="119"/>
      <c r="AAE1105" s="119"/>
      <c r="AAF1105" s="119"/>
      <c r="AAG1105" s="119"/>
      <c r="AAH1105" s="119"/>
      <c r="AAI1105" s="119"/>
      <c r="AAJ1105" s="119"/>
      <c r="AAK1105" s="119"/>
      <c r="AAL1105" s="119"/>
      <c r="AAM1105" s="119"/>
      <c r="AAN1105" s="119"/>
      <c r="AAO1105" s="119"/>
      <c r="AAP1105" s="119"/>
      <c r="AAQ1105" s="119"/>
      <c r="AAR1105" s="119"/>
      <c r="AAS1105" s="119"/>
      <c r="AAT1105" s="119"/>
      <c r="AAU1105" s="119"/>
      <c r="AAV1105" s="119"/>
      <c r="AAW1105" s="119"/>
      <c r="AAX1105" s="119"/>
      <c r="AAY1105" s="119"/>
      <c r="AAZ1105" s="119"/>
      <c r="ABA1105" s="119"/>
      <c r="ABB1105" s="119"/>
      <c r="ABC1105" s="119"/>
      <c r="ABD1105" s="119"/>
      <c r="ABE1105" s="119"/>
      <c r="ABF1105" s="119"/>
      <c r="ABG1105" s="119"/>
      <c r="ABH1105" s="119"/>
      <c r="ABI1105" s="119"/>
      <c r="ABJ1105" s="119"/>
      <c r="ABK1105" s="119"/>
      <c r="ABL1105" s="119"/>
      <c r="ABM1105" s="119"/>
      <c r="ABN1105" s="119"/>
      <c r="ABO1105" s="119"/>
      <c r="ABP1105" s="119"/>
      <c r="ABQ1105" s="119"/>
      <c r="ABR1105" s="119"/>
      <c r="ABS1105" s="119"/>
      <c r="ABT1105" s="119"/>
      <c r="ABU1105" s="119"/>
      <c r="ABV1105" s="119"/>
      <c r="ABW1105" s="119"/>
      <c r="ABX1105" s="119"/>
      <c r="ABY1105" s="119"/>
      <c r="ABZ1105" s="119"/>
      <c r="ACA1105" s="119"/>
      <c r="ACB1105" s="119"/>
      <c r="ACC1105" s="119"/>
      <c r="ACD1105" s="119"/>
      <c r="ACE1105" s="119"/>
      <c r="ACF1105" s="119"/>
      <c r="ACG1105" s="119"/>
      <c r="ACH1105" s="119"/>
      <c r="ACI1105" s="119"/>
      <c r="ACJ1105" s="119"/>
      <c r="ACK1105" s="119"/>
      <c r="ACL1105" s="119"/>
      <c r="ACM1105" s="119"/>
      <c r="ACN1105" s="119"/>
      <c r="ACO1105" s="119"/>
      <c r="ACP1105" s="119"/>
      <c r="ACQ1105" s="119"/>
      <c r="ACR1105" s="119"/>
      <c r="ACS1105" s="119"/>
      <c r="ACT1105" s="119"/>
      <c r="ACU1105" s="119"/>
      <c r="ACV1105" s="119"/>
      <c r="ACW1105" s="119"/>
      <c r="ACX1105" s="119"/>
      <c r="ACY1105" s="119"/>
      <c r="ACZ1105" s="119"/>
      <c r="ADA1105" s="119"/>
      <c r="ADB1105" s="119"/>
      <c r="ADC1105" s="119"/>
      <c r="ADD1105" s="119"/>
      <c r="ADE1105" s="119"/>
      <c r="ADF1105" s="119"/>
      <c r="ADG1105" s="119"/>
      <c r="ADH1105" s="119"/>
      <c r="ADI1105" s="119"/>
      <c r="ADJ1105" s="119"/>
      <c r="ADK1105" s="119"/>
      <c r="ADL1105" s="119"/>
      <c r="ADM1105" s="119"/>
      <c r="ADN1105" s="119"/>
      <c r="ADO1105" s="119"/>
      <c r="ADP1105" s="119"/>
      <c r="ADQ1105" s="119"/>
      <c r="ADR1105" s="119"/>
      <c r="ADS1105" s="119"/>
      <c r="ADT1105" s="119"/>
      <c r="ADU1105" s="119"/>
      <c r="ADV1105" s="119"/>
      <c r="ADW1105" s="119"/>
      <c r="ADX1105" s="119"/>
      <c r="ADY1105" s="119"/>
      <c r="ADZ1105" s="119"/>
      <c r="AEA1105" s="119"/>
      <c r="AEB1105" s="119"/>
      <c r="AEC1105" s="119"/>
      <c r="AED1105" s="119"/>
      <c r="AEE1105" s="119"/>
      <c r="AEF1105" s="119"/>
      <c r="AEG1105" s="119"/>
      <c r="AEH1105" s="119"/>
      <c r="AEI1105" s="119"/>
      <c r="AEJ1105" s="119"/>
      <c r="AEK1105" s="119"/>
      <c r="AEL1105" s="119"/>
      <c r="AEM1105" s="119"/>
      <c r="AEN1105" s="119"/>
      <c r="AEO1105" s="119"/>
      <c r="AEP1105" s="119"/>
      <c r="AEQ1105" s="119"/>
      <c r="AER1105" s="119"/>
      <c r="AES1105" s="119"/>
      <c r="AET1105" s="119"/>
      <c r="AEU1105" s="119"/>
      <c r="AEV1105" s="119"/>
      <c r="AEW1105" s="119"/>
      <c r="AEX1105" s="119"/>
      <c r="AEY1105" s="119"/>
      <c r="AEZ1105" s="119"/>
      <c r="AFA1105" s="119"/>
      <c r="AFB1105" s="119"/>
      <c r="AFC1105" s="119"/>
      <c r="AFD1105" s="119"/>
      <c r="AFE1105" s="119"/>
      <c r="AFF1105" s="119"/>
      <c r="AFG1105" s="119"/>
      <c r="AFH1105" s="119"/>
      <c r="AFI1105" s="119"/>
      <c r="AFJ1105" s="119"/>
      <c r="AFK1105" s="119"/>
      <c r="AFL1105" s="119"/>
      <c r="AFM1105" s="119"/>
      <c r="AFN1105" s="119"/>
      <c r="AFO1105" s="119"/>
      <c r="AFP1105" s="119"/>
      <c r="AFQ1105" s="119"/>
      <c r="AFR1105" s="119"/>
      <c r="AFS1105" s="119"/>
      <c r="AFT1105" s="119"/>
      <c r="AFU1105" s="119"/>
      <c r="AFV1105" s="119"/>
      <c r="AFW1105" s="119"/>
      <c r="AFX1105" s="119"/>
      <c r="AFY1105" s="119"/>
      <c r="AFZ1105" s="119"/>
      <c r="AGA1105" s="119"/>
      <c r="AGB1105" s="119"/>
      <c r="AGC1105" s="119"/>
      <c r="AGD1105" s="119"/>
      <c r="AGE1105" s="119"/>
      <c r="AGF1105" s="119"/>
      <c r="AGG1105" s="119"/>
      <c r="AGH1105" s="119"/>
      <c r="AGI1105" s="119"/>
      <c r="AGJ1105" s="119"/>
      <c r="AGK1105" s="119"/>
      <c r="AGL1105" s="119"/>
      <c r="AGM1105" s="119"/>
      <c r="AGN1105" s="119"/>
      <c r="AGO1105" s="119"/>
      <c r="AGP1105" s="119"/>
      <c r="AGQ1105" s="119"/>
      <c r="AGR1105" s="119"/>
      <c r="AGS1105" s="119"/>
      <c r="AGT1105" s="119"/>
      <c r="AGU1105" s="119"/>
      <c r="AGV1105" s="119"/>
      <c r="AGW1105" s="119"/>
      <c r="AGX1105" s="119"/>
      <c r="AGY1105" s="119"/>
      <c r="AGZ1105" s="119"/>
      <c r="AHA1105" s="119"/>
      <c r="AHB1105" s="119"/>
      <c r="AHC1105" s="119"/>
      <c r="AHD1105" s="119"/>
      <c r="AHE1105" s="119"/>
      <c r="AHF1105" s="119"/>
      <c r="AHG1105" s="119"/>
      <c r="AHH1105" s="119"/>
      <c r="AHI1105" s="119"/>
      <c r="AHJ1105" s="119"/>
      <c r="AHK1105" s="119"/>
      <c r="AHL1105" s="119"/>
      <c r="AHM1105" s="119"/>
      <c r="AHN1105" s="119"/>
      <c r="AHO1105" s="119"/>
      <c r="AHP1105" s="119"/>
      <c r="AHQ1105" s="119"/>
      <c r="AHR1105" s="119"/>
      <c r="AHS1105" s="119"/>
      <c r="AHT1105" s="119"/>
      <c r="AHU1105" s="119"/>
      <c r="AHV1105" s="119"/>
      <c r="AHW1105" s="119"/>
      <c r="AHX1105" s="119"/>
      <c r="AHY1105" s="119"/>
      <c r="AHZ1105" s="119"/>
      <c r="AIA1105" s="119"/>
      <c r="AIB1105" s="119"/>
      <c r="AIC1105" s="119"/>
      <c r="AID1105" s="119"/>
      <c r="AIE1105" s="119"/>
      <c r="AIF1105" s="119"/>
      <c r="AIG1105" s="119"/>
      <c r="AIH1105" s="119"/>
      <c r="AII1105" s="119"/>
      <c r="AIJ1105" s="119"/>
      <c r="AIK1105" s="119"/>
      <c r="AIL1105" s="119"/>
      <c r="AIM1105" s="119"/>
      <c r="AIN1105" s="119"/>
      <c r="AIO1105" s="119"/>
      <c r="AIP1105" s="119"/>
      <c r="AIQ1105" s="119"/>
      <c r="AIR1105" s="119"/>
      <c r="AIS1105" s="119"/>
      <c r="AIT1105" s="119"/>
      <c r="AIU1105" s="119"/>
      <c r="AIV1105" s="119"/>
      <c r="AIW1105" s="119"/>
      <c r="AIX1105" s="119"/>
      <c r="AIY1105" s="119"/>
      <c r="AIZ1105" s="119"/>
      <c r="AJA1105" s="119"/>
      <c r="AJB1105" s="119"/>
      <c r="AJC1105" s="119"/>
      <c r="AJD1105" s="119"/>
      <c r="AJE1105" s="119"/>
      <c r="AJF1105" s="119"/>
      <c r="AJG1105" s="119"/>
      <c r="AJH1105" s="119"/>
      <c r="AJI1105" s="119"/>
      <c r="AJJ1105" s="119"/>
      <c r="AJK1105" s="119"/>
      <c r="AJL1105" s="119"/>
      <c r="AJM1105" s="119"/>
      <c r="AJN1105" s="119"/>
      <c r="AJO1105" s="119"/>
      <c r="AJP1105" s="119"/>
      <c r="AJQ1105" s="119"/>
      <c r="AJR1105" s="119"/>
      <c r="AJS1105" s="119"/>
      <c r="AJT1105" s="119"/>
      <c r="AJU1105" s="119"/>
      <c r="AJV1105" s="119"/>
      <c r="AJW1105" s="119"/>
      <c r="AJX1105" s="119"/>
      <c r="AJY1105" s="119"/>
      <c r="AJZ1105" s="119"/>
      <c r="AKA1105" s="119"/>
      <c r="AKB1105" s="119"/>
      <c r="AKC1105" s="119"/>
      <c r="AKD1105" s="119"/>
      <c r="AKE1105" s="119"/>
      <c r="AKF1105" s="119"/>
      <c r="AKG1105" s="119"/>
      <c r="AKH1105" s="119"/>
      <c r="AKI1105" s="119"/>
      <c r="AKJ1105" s="119"/>
      <c r="AKK1105" s="119"/>
      <c r="AKL1105" s="119"/>
      <c r="AKM1105" s="119"/>
      <c r="AKN1105" s="119"/>
      <c r="AKO1105" s="119"/>
      <c r="AKP1105" s="119"/>
      <c r="AKQ1105" s="119"/>
      <c r="AKR1105" s="119"/>
      <c r="AKS1105" s="119"/>
      <c r="AKT1105" s="119"/>
      <c r="AKU1105" s="119"/>
      <c r="AKV1105" s="119"/>
      <c r="AKW1105" s="119"/>
      <c r="AKX1105" s="119"/>
      <c r="AKY1105" s="119"/>
      <c r="AKZ1105" s="119"/>
      <c r="ALA1105" s="119"/>
      <c r="ALB1105" s="119"/>
      <c r="ALC1105" s="119"/>
      <c r="ALD1105" s="119"/>
      <c r="ALE1105" s="119"/>
      <c r="ALF1105" s="119"/>
      <c r="ALG1105" s="119"/>
      <c r="ALH1105" s="119"/>
      <c r="ALI1105" s="119"/>
      <c r="ALJ1105" s="119"/>
      <c r="ALK1105" s="119"/>
      <c r="ALL1105" s="119"/>
      <c r="ALM1105" s="119"/>
      <c r="ALN1105" s="119"/>
      <c r="ALO1105" s="119"/>
      <c r="ALP1105" s="119"/>
      <c r="ALQ1105" s="119"/>
      <c r="ALR1105" s="119"/>
      <c r="ALS1105" s="119"/>
      <c r="ALT1105" s="119"/>
      <c r="ALU1105" s="119"/>
      <c r="ALV1105" s="119"/>
      <c r="ALW1105" s="119"/>
      <c r="ALX1105" s="119"/>
      <c r="ALY1105" s="119"/>
      <c r="ALZ1105" s="119"/>
      <c r="AMA1105" s="119"/>
      <c r="AMB1105" s="119"/>
      <c r="AMC1105" s="119"/>
      <c r="AMD1105" s="119"/>
      <c r="AME1105" s="119"/>
      <c r="AMF1105" s="119"/>
      <c r="AMG1105" s="119"/>
    </row>
    <row r="1106" customFormat="false" ht="15" hidden="false" customHeight="false" outlineLevel="0" collapsed="false">
      <c r="A1106" s="118"/>
      <c r="B1106" s="118"/>
      <c r="C1106" s="48" t="n">
        <f aca="false">IF(F1106=F1105,C1105,IF(F1106=(F1105+10),C1105,(C1105+10)))</f>
        <v>1980</v>
      </c>
      <c r="D1106" s="38" t="s">
        <v>408</v>
      </c>
      <c r="E1106" s="50" t="n">
        <f aca="false">IF(C1105=C1106,IF(AND(I1106&lt;&gt;"M",I1106&lt;&gt;"m-up"),E1105+10,E1105),10)</f>
        <v>40</v>
      </c>
      <c r="F1106" s="39" t="n">
        <f aca="false">O1106+(N1106*60)+(M1106*3600)</f>
        <v>54414</v>
      </c>
      <c r="G1106" s="39" t="str">
        <f aca="false">CONCATENATE(J1106,K1106,L1106)</f>
        <v>2017121</v>
      </c>
      <c r="H1106" s="39" t="n">
        <v>213</v>
      </c>
      <c r="I1106" s="39" t="s">
        <v>0</v>
      </c>
      <c r="J1106" s="39" t="n">
        <v>2017</v>
      </c>
      <c r="K1106" s="39" t="n">
        <v>12</v>
      </c>
      <c r="L1106" s="39" t="n">
        <v>1</v>
      </c>
      <c r="M1106" s="39" t="n">
        <v>15</v>
      </c>
      <c r="N1106" s="39" t="n">
        <v>6</v>
      </c>
      <c r="O1106" s="39" t="n">
        <v>54</v>
      </c>
      <c r="P1106" s="39" t="n">
        <v>220</v>
      </c>
      <c r="Q1106" s="39" t="n">
        <v>1</v>
      </c>
      <c r="R1106" s="39" t="s">
        <v>1</v>
      </c>
      <c r="S1106" s="39" t="s">
        <v>2</v>
      </c>
      <c r="WH1106" s="119"/>
      <c r="WI1106" s="119"/>
      <c r="WJ1106" s="119"/>
      <c r="WK1106" s="119"/>
      <c r="WL1106" s="119"/>
      <c r="WM1106" s="119"/>
      <c r="WN1106" s="119"/>
      <c r="WO1106" s="119"/>
      <c r="WP1106" s="119"/>
      <c r="WQ1106" s="119"/>
      <c r="WR1106" s="119"/>
      <c r="WS1106" s="119"/>
      <c r="WT1106" s="119"/>
      <c r="WU1106" s="119"/>
      <c r="WV1106" s="119"/>
      <c r="WW1106" s="119"/>
      <c r="WX1106" s="119"/>
      <c r="WY1106" s="119"/>
      <c r="WZ1106" s="119"/>
      <c r="XA1106" s="119"/>
      <c r="XB1106" s="119"/>
      <c r="XC1106" s="119"/>
      <c r="XD1106" s="119"/>
      <c r="XE1106" s="119"/>
      <c r="XF1106" s="119"/>
      <c r="XG1106" s="119"/>
      <c r="XH1106" s="119"/>
      <c r="XI1106" s="119"/>
      <c r="XJ1106" s="119"/>
      <c r="XK1106" s="119"/>
      <c r="XL1106" s="119"/>
      <c r="XM1106" s="119"/>
      <c r="XN1106" s="119"/>
      <c r="XO1106" s="119"/>
      <c r="XP1106" s="119"/>
      <c r="XQ1106" s="119"/>
      <c r="XR1106" s="119"/>
      <c r="XS1106" s="119"/>
      <c r="XT1106" s="119"/>
      <c r="XU1106" s="119"/>
      <c r="XV1106" s="119"/>
      <c r="XW1106" s="119"/>
      <c r="XX1106" s="119"/>
      <c r="XY1106" s="119"/>
      <c r="XZ1106" s="119"/>
      <c r="YA1106" s="119"/>
      <c r="YB1106" s="119"/>
      <c r="YC1106" s="119"/>
      <c r="YD1106" s="119"/>
      <c r="YE1106" s="119"/>
      <c r="YF1106" s="119"/>
      <c r="YG1106" s="119"/>
      <c r="YH1106" s="119"/>
      <c r="YI1106" s="119"/>
      <c r="YJ1106" s="119"/>
      <c r="YK1106" s="119"/>
      <c r="YL1106" s="119"/>
      <c r="YM1106" s="119"/>
      <c r="YN1106" s="119"/>
      <c r="YO1106" s="119"/>
      <c r="YP1106" s="119"/>
      <c r="YQ1106" s="119"/>
      <c r="YR1106" s="119"/>
      <c r="YS1106" s="119"/>
      <c r="YT1106" s="119"/>
      <c r="YU1106" s="119"/>
      <c r="YV1106" s="119"/>
      <c r="YW1106" s="119"/>
      <c r="YX1106" s="119"/>
      <c r="YY1106" s="119"/>
      <c r="YZ1106" s="119"/>
      <c r="ZA1106" s="119"/>
      <c r="ZB1106" s="119"/>
      <c r="ZC1106" s="119"/>
      <c r="ZD1106" s="119"/>
      <c r="ZE1106" s="119"/>
      <c r="ZF1106" s="119"/>
      <c r="ZG1106" s="119"/>
      <c r="ZH1106" s="119"/>
      <c r="ZI1106" s="119"/>
      <c r="ZJ1106" s="119"/>
      <c r="ZK1106" s="119"/>
      <c r="ZL1106" s="119"/>
      <c r="ZM1106" s="119"/>
      <c r="ZN1106" s="119"/>
      <c r="ZO1106" s="119"/>
      <c r="ZP1106" s="119"/>
      <c r="ZQ1106" s="119"/>
      <c r="ZR1106" s="119"/>
      <c r="ZS1106" s="119"/>
      <c r="ZT1106" s="119"/>
      <c r="ZU1106" s="119"/>
      <c r="ZV1106" s="119"/>
      <c r="ZW1106" s="119"/>
      <c r="ZX1106" s="119"/>
      <c r="ZY1106" s="119"/>
      <c r="ZZ1106" s="119"/>
      <c r="AAA1106" s="119"/>
      <c r="AAB1106" s="119"/>
      <c r="AAC1106" s="119"/>
      <c r="AAD1106" s="119"/>
      <c r="AAE1106" s="119"/>
      <c r="AAF1106" s="119"/>
      <c r="AAG1106" s="119"/>
      <c r="AAH1106" s="119"/>
      <c r="AAI1106" s="119"/>
      <c r="AAJ1106" s="119"/>
      <c r="AAK1106" s="119"/>
      <c r="AAL1106" s="119"/>
      <c r="AAM1106" s="119"/>
      <c r="AAN1106" s="119"/>
      <c r="AAO1106" s="119"/>
      <c r="AAP1106" s="119"/>
      <c r="AAQ1106" s="119"/>
      <c r="AAR1106" s="119"/>
      <c r="AAS1106" s="119"/>
      <c r="AAT1106" s="119"/>
      <c r="AAU1106" s="119"/>
      <c r="AAV1106" s="119"/>
      <c r="AAW1106" s="119"/>
      <c r="AAX1106" s="119"/>
      <c r="AAY1106" s="119"/>
      <c r="AAZ1106" s="119"/>
      <c r="ABA1106" s="119"/>
      <c r="ABB1106" s="119"/>
      <c r="ABC1106" s="119"/>
      <c r="ABD1106" s="119"/>
      <c r="ABE1106" s="119"/>
      <c r="ABF1106" s="119"/>
      <c r="ABG1106" s="119"/>
      <c r="ABH1106" s="119"/>
      <c r="ABI1106" s="119"/>
      <c r="ABJ1106" s="119"/>
      <c r="ABK1106" s="119"/>
      <c r="ABL1106" s="119"/>
      <c r="ABM1106" s="119"/>
      <c r="ABN1106" s="119"/>
      <c r="ABO1106" s="119"/>
      <c r="ABP1106" s="119"/>
      <c r="ABQ1106" s="119"/>
      <c r="ABR1106" s="119"/>
      <c r="ABS1106" s="119"/>
      <c r="ABT1106" s="119"/>
      <c r="ABU1106" s="119"/>
      <c r="ABV1106" s="119"/>
      <c r="ABW1106" s="119"/>
      <c r="ABX1106" s="119"/>
      <c r="ABY1106" s="119"/>
      <c r="ABZ1106" s="119"/>
      <c r="ACA1106" s="119"/>
      <c r="ACB1106" s="119"/>
      <c r="ACC1106" s="119"/>
      <c r="ACD1106" s="119"/>
      <c r="ACE1106" s="119"/>
      <c r="ACF1106" s="119"/>
      <c r="ACG1106" s="119"/>
      <c r="ACH1106" s="119"/>
      <c r="ACI1106" s="119"/>
      <c r="ACJ1106" s="119"/>
      <c r="ACK1106" s="119"/>
      <c r="ACL1106" s="119"/>
      <c r="ACM1106" s="119"/>
      <c r="ACN1106" s="119"/>
      <c r="ACO1106" s="119"/>
      <c r="ACP1106" s="119"/>
      <c r="ACQ1106" s="119"/>
      <c r="ACR1106" s="119"/>
      <c r="ACS1106" s="119"/>
      <c r="ACT1106" s="119"/>
      <c r="ACU1106" s="119"/>
      <c r="ACV1106" s="119"/>
      <c r="ACW1106" s="119"/>
      <c r="ACX1106" s="119"/>
      <c r="ACY1106" s="119"/>
      <c r="ACZ1106" s="119"/>
      <c r="ADA1106" s="119"/>
      <c r="ADB1106" s="119"/>
      <c r="ADC1106" s="119"/>
      <c r="ADD1106" s="119"/>
      <c r="ADE1106" s="119"/>
      <c r="ADF1106" s="119"/>
      <c r="ADG1106" s="119"/>
      <c r="ADH1106" s="119"/>
      <c r="ADI1106" s="119"/>
      <c r="ADJ1106" s="119"/>
      <c r="ADK1106" s="119"/>
      <c r="ADL1106" s="119"/>
      <c r="ADM1106" s="119"/>
      <c r="ADN1106" s="119"/>
      <c r="ADO1106" s="119"/>
      <c r="ADP1106" s="119"/>
      <c r="ADQ1106" s="119"/>
      <c r="ADR1106" s="119"/>
      <c r="ADS1106" s="119"/>
      <c r="ADT1106" s="119"/>
      <c r="ADU1106" s="119"/>
      <c r="ADV1106" s="119"/>
      <c r="ADW1106" s="119"/>
      <c r="ADX1106" s="119"/>
      <c r="ADY1106" s="119"/>
      <c r="ADZ1106" s="119"/>
      <c r="AEA1106" s="119"/>
      <c r="AEB1106" s="119"/>
      <c r="AEC1106" s="119"/>
      <c r="AED1106" s="119"/>
      <c r="AEE1106" s="119"/>
      <c r="AEF1106" s="119"/>
      <c r="AEG1106" s="119"/>
      <c r="AEH1106" s="119"/>
      <c r="AEI1106" s="119"/>
      <c r="AEJ1106" s="119"/>
      <c r="AEK1106" s="119"/>
      <c r="AEL1106" s="119"/>
      <c r="AEM1106" s="119"/>
      <c r="AEN1106" s="119"/>
      <c r="AEO1106" s="119"/>
      <c r="AEP1106" s="119"/>
      <c r="AEQ1106" s="119"/>
      <c r="AER1106" s="119"/>
      <c r="AES1106" s="119"/>
      <c r="AET1106" s="119"/>
      <c r="AEU1106" s="119"/>
      <c r="AEV1106" s="119"/>
      <c r="AEW1106" s="119"/>
      <c r="AEX1106" s="119"/>
      <c r="AEY1106" s="119"/>
      <c r="AEZ1106" s="119"/>
      <c r="AFA1106" s="119"/>
      <c r="AFB1106" s="119"/>
      <c r="AFC1106" s="119"/>
      <c r="AFD1106" s="119"/>
      <c r="AFE1106" s="119"/>
      <c r="AFF1106" s="119"/>
      <c r="AFG1106" s="119"/>
      <c r="AFH1106" s="119"/>
      <c r="AFI1106" s="119"/>
      <c r="AFJ1106" s="119"/>
      <c r="AFK1106" s="119"/>
      <c r="AFL1106" s="119"/>
      <c r="AFM1106" s="119"/>
      <c r="AFN1106" s="119"/>
      <c r="AFO1106" s="119"/>
      <c r="AFP1106" s="119"/>
      <c r="AFQ1106" s="119"/>
      <c r="AFR1106" s="119"/>
      <c r="AFS1106" s="119"/>
      <c r="AFT1106" s="119"/>
      <c r="AFU1106" s="119"/>
      <c r="AFV1106" s="119"/>
      <c r="AFW1106" s="119"/>
      <c r="AFX1106" s="119"/>
      <c r="AFY1106" s="119"/>
      <c r="AFZ1106" s="119"/>
      <c r="AGA1106" s="119"/>
      <c r="AGB1106" s="119"/>
      <c r="AGC1106" s="119"/>
      <c r="AGD1106" s="119"/>
      <c r="AGE1106" s="119"/>
      <c r="AGF1106" s="119"/>
      <c r="AGG1106" s="119"/>
      <c r="AGH1106" s="119"/>
      <c r="AGI1106" s="119"/>
      <c r="AGJ1106" s="119"/>
      <c r="AGK1106" s="119"/>
      <c r="AGL1106" s="119"/>
      <c r="AGM1106" s="119"/>
      <c r="AGN1106" s="119"/>
      <c r="AGO1106" s="119"/>
      <c r="AGP1106" s="119"/>
      <c r="AGQ1106" s="119"/>
      <c r="AGR1106" s="119"/>
      <c r="AGS1106" s="119"/>
      <c r="AGT1106" s="119"/>
      <c r="AGU1106" s="119"/>
      <c r="AGV1106" s="119"/>
      <c r="AGW1106" s="119"/>
      <c r="AGX1106" s="119"/>
      <c r="AGY1106" s="119"/>
      <c r="AGZ1106" s="119"/>
      <c r="AHA1106" s="119"/>
      <c r="AHB1106" s="119"/>
      <c r="AHC1106" s="119"/>
      <c r="AHD1106" s="119"/>
      <c r="AHE1106" s="119"/>
      <c r="AHF1106" s="119"/>
      <c r="AHG1106" s="119"/>
      <c r="AHH1106" s="119"/>
      <c r="AHI1106" s="119"/>
      <c r="AHJ1106" s="119"/>
      <c r="AHK1106" s="119"/>
      <c r="AHL1106" s="119"/>
      <c r="AHM1106" s="119"/>
      <c r="AHN1106" s="119"/>
      <c r="AHO1106" s="119"/>
      <c r="AHP1106" s="119"/>
      <c r="AHQ1106" s="119"/>
      <c r="AHR1106" s="119"/>
      <c r="AHS1106" s="119"/>
      <c r="AHT1106" s="119"/>
      <c r="AHU1106" s="119"/>
      <c r="AHV1106" s="119"/>
      <c r="AHW1106" s="119"/>
      <c r="AHX1106" s="119"/>
      <c r="AHY1106" s="119"/>
      <c r="AHZ1106" s="119"/>
      <c r="AIA1106" s="119"/>
      <c r="AIB1106" s="119"/>
      <c r="AIC1106" s="119"/>
      <c r="AID1106" s="119"/>
      <c r="AIE1106" s="119"/>
      <c r="AIF1106" s="119"/>
      <c r="AIG1106" s="119"/>
      <c r="AIH1106" s="119"/>
      <c r="AII1106" s="119"/>
      <c r="AIJ1106" s="119"/>
      <c r="AIK1106" s="119"/>
      <c r="AIL1106" s="119"/>
      <c r="AIM1106" s="119"/>
      <c r="AIN1106" s="119"/>
      <c r="AIO1106" s="119"/>
      <c r="AIP1106" s="119"/>
      <c r="AIQ1106" s="119"/>
      <c r="AIR1106" s="119"/>
      <c r="AIS1106" s="119"/>
      <c r="AIT1106" s="119"/>
      <c r="AIU1106" s="119"/>
      <c r="AIV1106" s="119"/>
      <c r="AIW1106" s="119"/>
      <c r="AIX1106" s="119"/>
      <c r="AIY1106" s="119"/>
      <c r="AIZ1106" s="119"/>
      <c r="AJA1106" s="119"/>
      <c r="AJB1106" s="119"/>
      <c r="AJC1106" s="119"/>
      <c r="AJD1106" s="119"/>
      <c r="AJE1106" s="119"/>
      <c r="AJF1106" s="119"/>
      <c r="AJG1106" s="119"/>
      <c r="AJH1106" s="119"/>
      <c r="AJI1106" s="119"/>
      <c r="AJJ1106" s="119"/>
      <c r="AJK1106" s="119"/>
      <c r="AJL1106" s="119"/>
      <c r="AJM1106" s="119"/>
      <c r="AJN1106" s="119"/>
      <c r="AJO1106" s="119"/>
      <c r="AJP1106" s="119"/>
      <c r="AJQ1106" s="119"/>
      <c r="AJR1106" s="119"/>
      <c r="AJS1106" s="119"/>
      <c r="AJT1106" s="119"/>
      <c r="AJU1106" s="119"/>
      <c r="AJV1106" s="119"/>
      <c r="AJW1106" s="119"/>
      <c r="AJX1106" s="119"/>
      <c r="AJY1106" s="119"/>
      <c r="AJZ1106" s="119"/>
      <c r="AKA1106" s="119"/>
      <c r="AKB1106" s="119"/>
      <c r="AKC1106" s="119"/>
      <c r="AKD1106" s="119"/>
      <c r="AKE1106" s="119"/>
      <c r="AKF1106" s="119"/>
      <c r="AKG1106" s="119"/>
      <c r="AKH1106" s="119"/>
      <c r="AKI1106" s="119"/>
      <c r="AKJ1106" s="119"/>
      <c r="AKK1106" s="119"/>
      <c r="AKL1106" s="119"/>
      <c r="AKM1106" s="119"/>
      <c r="AKN1106" s="119"/>
      <c r="AKO1106" s="119"/>
      <c r="AKP1106" s="119"/>
      <c r="AKQ1106" s="119"/>
      <c r="AKR1106" s="119"/>
      <c r="AKS1106" s="119"/>
      <c r="AKT1106" s="119"/>
      <c r="AKU1106" s="119"/>
      <c r="AKV1106" s="119"/>
      <c r="AKW1106" s="119"/>
      <c r="AKX1106" s="119"/>
      <c r="AKY1106" s="119"/>
      <c r="AKZ1106" s="119"/>
      <c r="ALA1106" s="119"/>
      <c r="ALB1106" s="119"/>
      <c r="ALC1106" s="119"/>
      <c r="ALD1106" s="119"/>
      <c r="ALE1106" s="119"/>
      <c r="ALF1106" s="119"/>
      <c r="ALG1106" s="119"/>
      <c r="ALH1106" s="119"/>
      <c r="ALI1106" s="119"/>
      <c r="ALJ1106" s="119"/>
      <c r="ALK1106" s="119"/>
      <c r="ALL1106" s="119"/>
      <c r="ALM1106" s="119"/>
      <c r="ALN1106" s="119"/>
      <c r="ALO1106" s="119"/>
      <c r="ALP1106" s="119"/>
      <c r="ALQ1106" s="119"/>
      <c r="ALR1106" s="119"/>
      <c r="ALS1106" s="119"/>
      <c r="ALT1106" s="119"/>
      <c r="ALU1106" s="119"/>
      <c r="ALV1106" s="119"/>
      <c r="ALW1106" s="119"/>
      <c r="ALX1106" s="119"/>
      <c r="ALY1106" s="119"/>
      <c r="ALZ1106" s="119"/>
      <c r="AMA1106" s="119"/>
      <c r="AMB1106" s="119"/>
      <c r="AMC1106" s="119"/>
      <c r="AMD1106" s="119"/>
      <c r="AME1106" s="119"/>
      <c r="AMF1106" s="119"/>
      <c r="AMG1106" s="119"/>
    </row>
    <row r="1107" customFormat="false" ht="15" hidden="false" customHeight="false" outlineLevel="0" collapsed="false">
      <c r="A1107" s="118"/>
      <c r="B1107" s="118"/>
      <c r="C1107" s="48" t="n">
        <f aca="false">IF(F1107=F1106,C1106,IF(F1107=(F1106+10),C1106,(C1106+10)))</f>
        <v>1990</v>
      </c>
      <c r="D1107" s="79"/>
      <c r="E1107" s="50" t="n">
        <f aca="false">IF(C1106=C1107,IF(AND(I1107&lt;&gt;"M",I1107&lt;&gt;"m-up"),E1106+10,E1106),10)</f>
        <v>10</v>
      </c>
      <c r="F1107" s="52" t="n">
        <f aca="false">O1107+(N1107*60)+(M1107*3600)</f>
        <v>56339</v>
      </c>
      <c r="G1107" s="52" t="str">
        <f aca="false">CONCATENATE(J1107,K1107,L1107)</f>
        <v>2017121</v>
      </c>
      <c r="H1107" s="52"/>
      <c r="I1107" s="52" t="s">
        <v>9</v>
      </c>
      <c r="J1107" s="52" t="n">
        <v>2017</v>
      </c>
      <c r="K1107" s="52" t="n">
        <v>12</v>
      </c>
      <c r="L1107" s="52" t="n">
        <v>1</v>
      </c>
      <c r="M1107" s="52" t="n">
        <v>15</v>
      </c>
      <c r="N1107" s="52" t="n">
        <v>38</v>
      </c>
      <c r="O1107" s="52" t="n">
        <v>59</v>
      </c>
      <c r="P1107" s="52" t="n">
        <v>835</v>
      </c>
      <c r="Q1107" s="52"/>
      <c r="R1107" s="52" t="s">
        <v>1</v>
      </c>
      <c r="S1107" s="52" t="s">
        <v>2</v>
      </c>
      <c r="T1107" s="52"/>
      <c r="U1107" s="53"/>
      <c r="WH1107" s="119"/>
      <c r="WI1107" s="119"/>
      <c r="WJ1107" s="119"/>
      <c r="WK1107" s="119"/>
      <c r="WL1107" s="119"/>
      <c r="WM1107" s="119"/>
      <c r="WN1107" s="119"/>
      <c r="WO1107" s="119"/>
      <c r="WP1107" s="119"/>
      <c r="WQ1107" s="119"/>
      <c r="WR1107" s="119"/>
      <c r="WS1107" s="119"/>
      <c r="WT1107" s="119"/>
      <c r="WU1107" s="119"/>
      <c r="WV1107" s="119"/>
      <c r="WW1107" s="119"/>
      <c r="WX1107" s="119"/>
      <c r="WY1107" s="119"/>
      <c r="WZ1107" s="119"/>
      <c r="XA1107" s="119"/>
      <c r="XB1107" s="119"/>
      <c r="XC1107" s="119"/>
      <c r="XD1107" s="119"/>
      <c r="XE1107" s="119"/>
      <c r="XF1107" s="119"/>
      <c r="XG1107" s="119"/>
      <c r="XH1107" s="119"/>
      <c r="XI1107" s="119"/>
      <c r="XJ1107" s="119"/>
      <c r="XK1107" s="119"/>
      <c r="XL1107" s="119"/>
      <c r="XM1107" s="119"/>
      <c r="XN1107" s="119"/>
      <c r="XO1107" s="119"/>
      <c r="XP1107" s="119"/>
      <c r="XQ1107" s="119"/>
      <c r="XR1107" s="119"/>
      <c r="XS1107" s="119"/>
      <c r="XT1107" s="119"/>
      <c r="XU1107" s="119"/>
      <c r="XV1107" s="119"/>
      <c r="XW1107" s="119"/>
      <c r="XX1107" s="119"/>
      <c r="XY1107" s="119"/>
      <c r="XZ1107" s="119"/>
      <c r="YA1107" s="119"/>
      <c r="YB1107" s="119"/>
      <c r="YC1107" s="119"/>
      <c r="YD1107" s="119"/>
      <c r="YE1107" s="119"/>
      <c r="YF1107" s="119"/>
      <c r="YG1107" s="119"/>
      <c r="YH1107" s="119"/>
      <c r="YI1107" s="119"/>
      <c r="YJ1107" s="119"/>
      <c r="YK1107" s="119"/>
      <c r="YL1107" s="119"/>
      <c r="YM1107" s="119"/>
      <c r="YN1107" s="119"/>
      <c r="YO1107" s="119"/>
      <c r="YP1107" s="119"/>
      <c r="YQ1107" s="119"/>
      <c r="YR1107" s="119"/>
      <c r="YS1107" s="119"/>
      <c r="YT1107" s="119"/>
      <c r="YU1107" s="119"/>
      <c r="YV1107" s="119"/>
      <c r="YW1107" s="119"/>
      <c r="YX1107" s="119"/>
      <c r="YY1107" s="119"/>
      <c r="YZ1107" s="119"/>
      <c r="ZA1107" s="119"/>
      <c r="ZB1107" s="119"/>
      <c r="ZC1107" s="119"/>
      <c r="ZD1107" s="119"/>
      <c r="ZE1107" s="119"/>
      <c r="ZF1107" s="119"/>
      <c r="ZG1107" s="119"/>
      <c r="ZH1107" s="119"/>
      <c r="ZI1107" s="119"/>
      <c r="ZJ1107" s="119"/>
      <c r="ZK1107" s="119"/>
      <c r="ZL1107" s="119"/>
      <c r="ZM1107" s="119"/>
      <c r="ZN1107" s="119"/>
      <c r="ZO1107" s="119"/>
      <c r="ZP1107" s="119"/>
      <c r="ZQ1107" s="119"/>
      <c r="ZR1107" s="119"/>
      <c r="ZS1107" s="119"/>
      <c r="ZT1107" s="119"/>
      <c r="ZU1107" s="119"/>
      <c r="ZV1107" s="119"/>
      <c r="ZW1107" s="119"/>
      <c r="ZX1107" s="119"/>
      <c r="ZY1107" s="119"/>
      <c r="ZZ1107" s="119"/>
      <c r="AAA1107" s="119"/>
      <c r="AAB1107" s="119"/>
      <c r="AAC1107" s="119"/>
      <c r="AAD1107" s="119"/>
      <c r="AAE1107" s="119"/>
      <c r="AAF1107" s="119"/>
      <c r="AAG1107" s="119"/>
      <c r="AAH1107" s="119"/>
      <c r="AAI1107" s="119"/>
      <c r="AAJ1107" s="119"/>
      <c r="AAK1107" s="119"/>
      <c r="AAL1107" s="119"/>
      <c r="AAM1107" s="119"/>
      <c r="AAN1107" s="119"/>
      <c r="AAO1107" s="119"/>
      <c r="AAP1107" s="119"/>
      <c r="AAQ1107" s="119"/>
      <c r="AAR1107" s="119"/>
      <c r="AAS1107" s="119"/>
      <c r="AAT1107" s="119"/>
      <c r="AAU1107" s="119"/>
      <c r="AAV1107" s="119"/>
      <c r="AAW1107" s="119"/>
      <c r="AAX1107" s="119"/>
      <c r="AAY1107" s="119"/>
      <c r="AAZ1107" s="119"/>
      <c r="ABA1107" s="119"/>
      <c r="ABB1107" s="119"/>
      <c r="ABC1107" s="119"/>
      <c r="ABD1107" s="119"/>
      <c r="ABE1107" s="119"/>
      <c r="ABF1107" s="119"/>
      <c r="ABG1107" s="119"/>
      <c r="ABH1107" s="119"/>
      <c r="ABI1107" s="119"/>
      <c r="ABJ1107" s="119"/>
      <c r="ABK1107" s="119"/>
      <c r="ABL1107" s="119"/>
      <c r="ABM1107" s="119"/>
      <c r="ABN1107" s="119"/>
      <c r="ABO1107" s="119"/>
      <c r="ABP1107" s="119"/>
      <c r="ABQ1107" s="119"/>
      <c r="ABR1107" s="119"/>
      <c r="ABS1107" s="119"/>
      <c r="ABT1107" s="119"/>
      <c r="ABU1107" s="119"/>
      <c r="ABV1107" s="119"/>
      <c r="ABW1107" s="119"/>
      <c r="ABX1107" s="119"/>
      <c r="ABY1107" s="119"/>
      <c r="ABZ1107" s="119"/>
      <c r="ACA1107" s="119"/>
      <c r="ACB1107" s="119"/>
      <c r="ACC1107" s="119"/>
      <c r="ACD1107" s="119"/>
      <c r="ACE1107" s="119"/>
      <c r="ACF1107" s="119"/>
      <c r="ACG1107" s="119"/>
      <c r="ACH1107" s="119"/>
      <c r="ACI1107" s="119"/>
      <c r="ACJ1107" s="119"/>
      <c r="ACK1107" s="119"/>
      <c r="ACL1107" s="119"/>
      <c r="ACM1107" s="119"/>
      <c r="ACN1107" s="119"/>
      <c r="ACO1107" s="119"/>
      <c r="ACP1107" s="119"/>
      <c r="ACQ1107" s="119"/>
      <c r="ACR1107" s="119"/>
      <c r="ACS1107" s="119"/>
      <c r="ACT1107" s="119"/>
      <c r="ACU1107" s="119"/>
      <c r="ACV1107" s="119"/>
      <c r="ACW1107" s="119"/>
      <c r="ACX1107" s="119"/>
      <c r="ACY1107" s="119"/>
      <c r="ACZ1107" s="119"/>
      <c r="ADA1107" s="119"/>
      <c r="ADB1107" s="119"/>
      <c r="ADC1107" s="119"/>
      <c r="ADD1107" s="119"/>
      <c r="ADE1107" s="119"/>
      <c r="ADF1107" s="119"/>
      <c r="ADG1107" s="119"/>
      <c r="ADH1107" s="119"/>
      <c r="ADI1107" s="119"/>
      <c r="ADJ1107" s="119"/>
      <c r="ADK1107" s="119"/>
      <c r="ADL1107" s="119"/>
      <c r="ADM1107" s="119"/>
      <c r="ADN1107" s="119"/>
      <c r="ADO1107" s="119"/>
      <c r="ADP1107" s="119"/>
      <c r="ADQ1107" s="119"/>
      <c r="ADR1107" s="119"/>
      <c r="ADS1107" s="119"/>
      <c r="ADT1107" s="119"/>
      <c r="ADU1107" s="119"/>
      <c r="ADV1107" s="119"/>
      <c r="ADW1107" s="119"/>
      <c r="ADX1107" s="119"/>
      <c r="ADY1107" s="119"/>
      <c r="ADZ1107" s="119"/>
      <c r="AEA1107" s="119"/>
      <c r="AEB1107" s="119"/>
      <c r="AEC1107" s="119"/>
      <c r="AED1107" s="119"/>
      <c r="AEE1107" s="119"/>
      <c r="AEF1107" s="119"/>
      <c r="AEG1107" s="119"/>
      <c r="AEH1107" s="119"/>
      <c r="AEI1107" s="119"/>
      <c r="AEJ1107" s="119"/>
      <c r="AEK1107" s="119"/>
      <c r="AEL1107" s="119"/>
      <c r="AEM1107" s="119"/>
      <c r="AEN1107" s="119"/>
      <c r="AEO1107" s="119"/>
      <c r="AEP1107" s="119"/>
      <c r="AEQ1107" s="119"/>
      <c r="AER1107" s="119"/>
      <c r="AES1107" s="119"/>
      <c r="AET1107" s="119"/>
      <c r="AEU1107" s="119"/>
      <c r="AEV1107" s="119"/>
      <c r="AEW1107" s="119"/>
      <c r="AEX1107" s="119"/>
      <c r="AEY1107" s="119"/>
      <c r="AEZ1107" s="119"/>
      <c r="AFA1107" s="119"/>
      <c r="AFB1107" s="119"/>
      <c r="AFC1107" s="119"/>
      <c r="AFD1107" s="119"/>
      <c r="AFE1107" s="119"/>
      <c r="AFF1107" s="119"/>
      <c r="AFG1107" s="119"/>
      <c r="AFH1107" s="119"/>
      <c r="AFI1107" s="119"/>
      <c r="AFJ1107" s="119"/>
      <c r="AFK1107" s="119"/>
      <c r="AFL1107" s="119"/>
      <c r="AFM1107" s="119"/>
      <c r="AFN1107" s="119"/>
      <c r="AFO1107" s="119"/>
      <c r="AFP1107" s="119"/>
      <c r="AFQ1107" s="119"/>
      <c r="AFR1107" s="119"/>
      <c r="AFS1107" s="119"/>
      <c r="AFT1107" s="119"/>
      <c r="AFU1107" s="119"/>
      <c r="AFV1107" s="119"/>
      <c r="AFW1107" s="119"/>
      <c r="AFX1107" s="119"/>
      <c r="AFY1107" s="119"/>
      <c r="AFZ1107" s="119"/>
      <c r="AGA1107" s="119"/>
      <c r="AGB1107" s="119"/>
      <c r="AGC1107" s="119"/>
      <c r="AGD1107" s="119"/>
      <c r="AGE1107" s="119"/>
      <c r="AGF1107" s="119"/>
      <c r="AGG1107" s="119"/>
      <c r="AGH1107" s="119"/>
      <c r="AGI1107" s="119"/>
      <c r="AGJ1107" s="119"/>
      <c r="AGK1107" s="119"/>
      <c r="AGL1107" s="119"/>
      <c r="AGM1107" s="119"/>
      <c r="AGN1107" s="119"/>
      <c r="AGO1107" s="119"/>
      <c r="AGP1107" s="119"/>
      <c r="AGQ1107" s="119"/>
      <c r="AGR1107" s="119"/>
      <c r="AGS1107" s="119"/>
      <c r="AGT1107" s="119"/>
      <c r="AGU1107" s="119"/>
      <c r="AGV1107" s="119"/>
      <c r="AGW1107" s="119"/>
      <c r="AGX1107" s="119"/>
      <c r="AGY1107" s="119"/>
      <c r="AGZ1107" s="119"/>
      <c r="AHA1107" s="119"/>
      <c r="AHB1107" s="119"/>
      <c r="AHC1107" s="119"/>
      <c r="AHD1107" s="119"/>
      <c r="AHE1107" s="119"/>
      <c r="AHF1107" s="119"/>
      <c r="AHG1107" s="119"/>
      <c r="AHH1107" s="119"/>
      <c r="AHI1107" s="119"/>
      <c r="AHJ1107" s="119"/>
      <c r="AHK1107" s="119"/>
      <c r="AHL1107" s="119"/>
      <c r="AHM1107" s="119"/>
      <c r="AHN1107" s="119"/>
      <c r="AHO1107" s="119"/>
      <c r="AHP1107" s="119"/>
      <c r="AHQ1107" s="119"/>
      <c r="AHR1107" s="119"/>
      <c r="AHS1107" s="119"/>
      <c r="AHT1107" s="119"/>
      <c r="AHU1107" s="119"/>
      <c r="AHV1107" s="119"/>
      <c r="AHW1107" s="119"/>
      <c r="AHX1107" s="119"/>
      <c r="AHY1107" s="119"/>
      <c r="AHZ1107" s="119"/>
      <c r="AIA1107" s="119"/>
      <c r="AIB1107" s="119"/>
      <c r="AIC1107" s="119"/>
      <c r="AID1107" s="119"/>
      <c r="AIE1107" s="119"/>
      <c r="AIF1107" s="119"/>
      <c r="AIG1107" s="119"/>
      <c r="AIH1107" s="119"/>
      <c r="AII1107" s="119"/>
      <c r="AIJ1107" s="119"/>
      <c r="AIK1107" s="119"/>
      <c r="AIL1107" s="119"/>
      <c r="AIM1107" s="119"/>
      <c r="AIN1107" s="119"/>
      <c r="AIO1107" s="119"/>
      <c r="AIP1107" s="119"/>
      <c r="AIQ1107" s="119"/>
      <c r="AIR1107" s="119"/>
      <c r="AIS1107" s="119"/>
      <c r="AIT1107" s="119"/>
      <c r="AIU1107" s="119"/>
      <c r="AIV1107" s="119"/>
      <c r="AIW1107" s="119"/>
      <c r="AIX1107" s="119"/>
      <c r="AIY1107" s="119"/>
      <c r="AIZ1107" s="119"/>
      <c r="AJA1107" s="119"/>
      <c r="AJB1107" s="119"/>
      <c r="AJC1107" s="119"/>
      <c r="AJD1107" s="119"/>
      <c r="AJE1107" s="119"/>
      <c r="AJF1107" s="119"/>
      <c r="AJG1107" s="119"/>
      <c r="AJH1107" s="119"/>
      <c r="AJI1107" s="119"/>
      <c r="AJJ1107" s="119"/>
      <c r="AJK1107" s="119"/>
      <c r="AJL1107" s="119"/>
      <c r="AJM1107" s="119"/>
      <c r="AJN1107" s="119"/>
      <c r="AJO1107" s="119"/>
      <c r="AJP1107" s="119"/>
      <c r="AJQ1107" s="119"/>
      <c r="AJR1107" s="119"/>
      <c r="AJS1107" s="119"/>
      <c r="AJT1107" s="119"/>
      <c r="AJU1107" s="119"/>
      <c r="AJV1107" s="119"/>
      <c r="AJW1107" s="119"/>
      <c r="AJX1107" s="119"/>
      <c r="AJY1107" s="119"/>
      <c r="AJZ1107" s="119"/>
      <c r="AKA1107" s="119"/>
      <c r="AKB1107" s="119"/>
      <c r="AKC1107" s="119"/>
      <c r="AKD1107" s="119"/>
      <c r="AKE1107" s="119"/>
      <c r="AKF1107" s="119"/>
      <c r="AKG1107" s="119"/>
      <c r="AKH1107" s="119"/>
      <c r="AKI1107" s="119"/>
      <c r="AKJ1107" s="119"/>
      <c r="AKK1107" s="119"/>
      <c r="AKL1107" s="119"/>
      <c r="AKM1107" s="119"/>
      <c r="AKN1107" s="119"/>
      <c r="AKO1107" s="119"/>
      <c r="AKP1107" s="119"/>
      <c r="AKQ1107" s="119"/>
      <c r="AKR1107" s="119"/>
      <c r="AKS1107" s="119"/>
      <c r="AKT1107" s="119"/>
      <c r="AKU1107" s="119"/>
      <c r="AKV1107" s="119"/>
      <c r="AKW1107" s="119"/>
      <c r="AKX1107" s="119"/>
      <c r="AKY1107" s="119"/>
      <c r="AKZ1107" s="119"/>
      <c r="ALA1107" s="119"/>
      <c r="ALB1107" s="119"/>
      <c r="ALC1107" s="119"/>
      <c r="ALD1107" s="119"/>
      <c r="ALE1107" s="119"/>
      <c r="ALF1107" s="119"/>
      <c r="ALG1107" s="119"/>
      <c r="ALH1107" s="119"/>
      <c r="ALI1107" s="119"/>
      <c r="ALJ1107" s="119"/>
      <c r="ALK1107" s="119"/>
      <c r="ALL1107" s="119"/>
      <c r="ALM1107" s="119"/>
      <c r="ALN1107" s="119"/>
      <c r="ALO1107" s="119"/>
      <c r="ALP1107" s="119"/>
      <c r="ALQ1107" s="119"/>
      <c r="ALR1107" s="119"/>
      <c r="ALS1107" s="119"/>
      <c r="ALT1107" s="119"/>
      <c r="ALU1107" s="119"/>
      <c r="ALV1107" s="119"/>
      <c r="ALW1107" s="119"/>
      <c r="ALX1107" s="119"/>
      <c r="ALY1107" s="119"/>
      <c r="ALZ1107" s="119"/>
      <c r="AMA1107" s="119"/>
      <c r="AMB1107" s="119"/>
      <c r="AMC1107" s="119"/>
      <c r="AMD1107" s="119"/>
      <c r="AME1107" s="119"/>
      <c r="AMF1107" s="119"/>
      <c r="AMG1107" s="119"/>
    </row>
    <row r="1108" customFormat="false" ht="15" hidden="false" customHeight="false" outlineLevel="0" collapsed="false">
      <c r="A1108" s="118"/>
      <c r="B1108" s="118"/>
      <c r="C1108" s="48" t="n">
        <f aca="false">IF(F1108=F1107,C1107,IF(F1108=(F1107+10),C1107,(C1107+10)))</f>
        <v>1990</v>
      </c>
      <c r="E1108" s="50" t="n">
        <f aca="false">IF(C1107=C1108,IF(AND(I1108&lt;&gt;"M",I1108&lt;&gt;"m-up"),E1107+10,E1107),10)</f>
        <v>20</v>
      </c>
      <c r="F1108" s="39" t="n">
        <f aca="false">O1108+(N1108*60)+(M1108*3600)</f>
        <v>56339</v>
      </c>
      <c r="G1108" s="39" t="str">
        <f aca="false">CONCATENATE(J1108,K1108,L1108)</f>
        <v>2017121</v>
      </c>
      <c r="H1108" s="39" t="n">
        <v>9</v>
      </c>
      <c r="I1108" s="39" t="s">
        <v>0</v>
      </c>
      <c r="J1108" s="39" t="n">
        <v>2017</v>
      </c>
      <c r="K1108" s="39" t="n">
        <v>12</v>
      </c>
      <c r="L1108" s="39" t="n">
        <v>1</v>
      </c>
      <c r="M1108" s="39" t="n">
        <v>15</v>
      </c>
      <c r="N1108" s="39" t="n">
        <v>38</v>
      </c>
      <c r="O1108" s="39" t="n">
        <v>59</v>
      </c>
      <c r="P1108" s="39" t="n">
        <v>963</v>
      </c>
      <c r="Q1108" s="39" t="n">
        <v>1</v>
      </c>
      <c r="R1108" s="39" t="s">
        <v>1</v>
      </c>
      <c r="S1108" s="39" t="s">
        <v>2</v>
      </c>
      <c r="WH1108" s="119"/>
      <c r="WI1108" s="119"/>
      <c r="WJ1108" s="119"/>
      <c r="WK1108" s="119"/>
      <c r="WL1108" s="119"/>
      <c r="WM1108" s="119"/>
      <c r="WN1108" s="119"/>
      <c r="WO1108" s="119"/>
      <c r="WP1108" s="119"/>
      <c r="WQ1108" s="119"/>
      <c r="WR1108" s="119"/>
      <c r="WS1108" s="119"/>
      <c r="WT1108" s="119"/>
      <c r="WU1108" s="119"/>
      <c r="WV1108" s="119"/>
      <c r="WW1108" s="119"/>
      <c r="WX1108" s="119"/>
      <c r="WY1108" s="119"/>
      <c r="WZ1108" s="119"/>
      <c r="XA1108" s="119"/>
      <c r="XB1108" s="119"/>
      <c r="XC1108" s="119"/>
      <c r="XD1108" s="119"/>
      <c r="XE1108" s="119"/>
      <c r="XF1108" s="119"/>
      <c r="XG1108" s="119"/>
      <c r="XH1108" s="119"/>
      <c r="XI1108" s="119"/>
      <c r="XJ1108" s="119"/>
      <c r="XK1108" s="119"/>
      <c r="XL1108" s="119"/>
      <c r="XM1108" s="119"/>
      <c r="XN1108" s="119"/>
      <c r="XO1108" s="119"/>
      <c r="XP1108" s="119"/>
      <c r="XQ1108" s="119"/>
      <c r="XR1108" s="119"/>
      <c r="XS1108" s="119"/>
      <c r="XT1108" s="119"/>
      <c r="XU1108" s="119"/>
      <c r="XV1108" s="119"/>
      <c r="XW1108" s="119"/>
      <c r="XX1108" s="119"/>
      <c r="XY1108" s="119"/>
      <c r="XZ1108" s="119"/>
      <c r="YA1108" s="119"/>
      <c r="YB1108" s="119"/>
      <c r="YC1108" s="119"/>
      <c r="YD1108" s="119"/>
      <c r="YE1108" s="119"/>
      <c r="YF1108" s="119"/>
      <c r="YG1108" s="119"/>
      <c r="YH1108" s="119"/>
      <c r="YI1108" s="119"/>
      <c r="YJ1108" s="119"/>
      <c r="YK1108" s="119"/>
      <c r="YL1108" s="119"/>
      <c r="YM1108" s="119"/>
      <c r="YN1108" s="119"/>
      <c r="YO1108" s="119"/>
      <c r="YP1108" s="119"/>
      <c r="YQ1108" s="119"/>
      <c r="YR1108" s="119"/>
      <c r="YS1108" s="119"/>
      <c r="YT1108" s="119"/>
      <c r="YU1108" s="119"/>
      <c r="YV1108" s="119"/>
      <c r="YW1108" s="119"/>
      <c r="YX1108" s="119"/>
      <c r="YY1108" s="119"/>
      <c r="YZ1108" s="119"/>
      <c r="ZA1108" s="119"/>
      <c r="ZB1108" s="119"/>
      <c r="ZC1108" s="119"/>
      <c r="ZD1108" s="119"/>
      <c r="ZE1108" s="119"/>
      <c r="ZF1108" s="119"/>
      <c r="ZG1108" s="119"/>
      <c r="ZH1108" s="119"/>
      <c r="ZI1108" s="119"/>
      <c r="ZJ1108" s="119"/>
      <c r="ZK1108" s="119"/>
      <c r="ZL1108" s="119"/>
      <c r="ZM1108" s="119"/>
      <c r="ZN1108" s="119"/>
      <c r="ZO1108" s="119"/>
      <c r="ZP1108" s="119"/>
      <c r="ZQ1108" s="119"/>
      <c r="ZR1108" s="119"/>
      <c r="ZS1108" s="119"/>
      <c r="ZT1108" s="119"/>
      <c r="ZU1108" s="119"/>
      <c r="ZV1108" s="119"/>
      <c r="ZW1108" s="119"/>
      <c r="ZX1108" s="119"/>
      <c r="ZY1108" s="119"/>
      <c r="ZZ1108" s="119"/>
      <c r="AAA1108" s="119"/>
      <c r="AAB1108" s="119"/>
      <c r="AAC1108" s="119"/>
      <c r="AAD1108" s="119"/>
      <c r="AAE1108" s="119"/>
      <c r="AAF1108" s="119"/>
      <c r="AAG1108" s="119"/>
      <c r="AAH1108" s="119"/>
      <c r="AAI1108" s="119"/>
      <c r="AAJ1108" s="119"/>
      <c r="AAK1108" s="119"/>
      <c r="AAL1108" s="119"/>
      <c r="AAM1108" s="119"/>
      <c r="AAN1108" s="119"/>
      <c r="AAO1108" s="119"/>
      <c r="AAP1108" s="119"/>
      <c r="AAQ1108" s="119"/>
      <c r="AAR1108" s="119"/>
      <c r="AAS1108" s="119"/>
      <c r="AAT1108" s="119"/>
      <c r="AAU1108" s="119"/>
      <c r="AAV1108" s="119"/>
      <c r="AAW1108" s="119"/>
      <c r="AAX1108" s="119"/>
      <c r="AAY1108" s="119"/>
      <c r="AAZ1108" s="119"/>
      <c r="ABA1108" s="119"/>
      <c r="ABB1108" s="119"/>
      <c r="ABC1108" s="119"/>
      <c r="ABD1108" s="119"/>
      <c r="ABE1108" s="119"/>
      <c r="ABF1108" s="119"/>
      <c r="ABG1108" s="119"/>
      <c r="ABH1108" s="119"/>
      <c r="ABI1108" s="119"/>
      <c r="ABJ1108" s="119"/>
      <c r="ABK1108" s="119"/>
      <c r="ABL1108" s="119"/>
      <c r="ABM1108" s="119"/>
      <c r="ABN1108" s="119"/>
      <c r="ABO1108" s="119"/>
      <c r="ABP1108" s="119"/>
      <c r="ABQ1108" s="119"/>
      <c r="ABR1108" s="119"/>
      <c r="ABS1108" s="119"/>
      <c r="ABT1108" s="119"/>
      <c r="ABU1108" s="119"/>
      <c r="ABV1108" s="119"/>
      <c r="ABW1108" s="119"/>
      <c r="ABX1108" s="119"/>
      <c r="ABY1108" s="119"/>
      <c r="ABZ1108" s="119"/>
      <c r="ACA1108" s="119"/>
      <c r="ACB1108" s="119"/>
      <c r="ACC1108" s="119"/>
      <c r="ACD1108" s="119"/>
      <c r="ACE1108" s="119"/>
      <c r="ACF1108" s="119"/>
      <c r="ACG1108" s="119"/>
      <c r="ACH1108" s="119"/>
      <c r="ACI1108" s="119"/>
      <c r="ACJ1108" s="119"/>
      <c r="ACK1108" s="119"/>
      <c r="ACL1108" s="119"/>
      <c r="ACM1108" s="119"/>
      <c r="ACN1108" s="119"/>
      <c r="ACO1108" s="119"/>
      <c r="ACP1108" s="119"/>
      <c r="ACQ1108" s="119"/>
      <c r="ACR1108" s="119"/>
      <c r="ACS1108" s="119"/>
      <c r="ACT1108" s="119"/>
      <c r="ACU1108" s="119"/>
      <c r="ACV1108" s="119"/>
      <c r="ACW1108" s="119"/>
      <c r="ACX1108" s="119"/>
      <c r="ACY1108" s="119"/>
      <c r="ACZ1108" s="119"/>
      <c r="ADA1108" s="119"/>
      <c r="ADB1108" s="119"/>
      <c r="ADC1108" s="119"/>
      <c r="ADD1108" s="119"/>
      <c r="ADE1108" s="119"/>
      <c r="ADF1108" s="119"/>
      <c r="ADG1108" s="119"/>
      <c r="ADH1108" s="119"/>
      <c r="ADI1108" s="119"/>
      <c r="ADJ1108" s="119"/>
      <c r="ADK1108" s="119"/>
      <c r="ADL1108" s="119"/>
      <c r="ADM1108" s="119"/>
      <c r="ADN1108" s="119"/>
      <c r="ADO1108" s="119"/>
      <c r="ADP1108" s="119"/>
      <c r="ADQ1108" s="119"/>
      <c r="ADR1108" s="119"/>
      <c r="ADS1108" s="119"/>
      <c r="ADT1108" s="119"/>
      <c r="ADU1108" s="119"/>
      <c r="ADV1108" s="119"/>
      <c r="ADW1108" s="119"/>
      <c r="ADX1108" s="119"/>
      <c r="ADY1108" s="119"/>
      <c r="ADZ1108" s="119"/>
      <c r="AEA1108" s="119"/>
      <c r="AEB1108" s="119"/>
      <c r="AEC1108" s="119"/>
      <c r="AED1108" s="119"/>
      <c r="AEE1108" s="119"/>
      <c r="AEF1108" s="119"/>
      <c r="AEG1108" s="119"/>
      <c r="AEH1108" s="119"/>
      <c r="AEI1108" s="119"/>
      <c r="AEJ1108" s="119"/>
      <c r="AEK1108" s="119"/>
      <c r="AEL1108" s="119"/>
      <c r="AEM1108" s="119"/>
      <c r="AEN1108" s="119"/>
      <c r="AEO1108" s="119"/>
      <c r="AEP1108" s="119"/>
      <c r="AEQ1108" s="119"/>
      <c r="AER1108" s="119"/>
      <c r="AES1108" s="119"/>
      <c r="AET1108" s="119"/>
      <c r="AEU1108" s="119"/>
      <c r="AEV1108" s="119"/>
      <c r="AEW1108" s="119"/>
      <c r="AEX1108" s="119"/>
      <c r="AEY1108" s="119"/>
      <c r="AEZ1108" s="119"/>
      <c r="AFA1108" s="119"/>
      <c r="AFB1108" s="119"/>
      <c r="AFC1108" s="119"/>
      <c r="AFD1108" s="119"/>
      <c r="AFE1108" s="119"/>
      <c r="AFF1108" s="119"/>
      <c r="AFG1108" s="119"/>
      <c r="AFH1108" s="119"/>
      <c r="AFI1108" s="119"/>
      <c r="AFJ1108" s="119"/>
      <c r="AFK1108" s="119"/>
      <c r="AFL1108" s="119"/>
      <c r="AFM1108" s="119"/>
      <c r="AFN1108" s="119"/>
      <c r="AFO1108" s="119"/>
      <c r="AFP1108" s="119"/>
      <c r="AFQ1108" s="119"/>
      <c r="AFR1108" s="119"/>
      <c r="AFS1108" s="119"/>
      <c r="AFT1108" s="119"/>
      <c r="AFU1108" s="119"/>
      <c r="AFV1108" s="119"/>
      <c r="AFW1108" s="119"/>
      <c r="AFX1108" s="119"/>
      <c r="AFY1108" s="119"/>
      <c r="AFZ1108" s="119"/>
      <c r="AGA1108" s="119"/>
      <c r="AGB1108" s="119"/>
      <c r="AGC1108" s="119"/>
      <c r="AGD1108" s="119"/>
      <c r="AGE1108" s="119"/>
      <c r="AGF1108" s="119"/>
      <c r="AGG1108" s="119"/>
      <c r="AGH1108" s="119"/>
      <c r="AGI1108" s="119"/>
      <c r="AGJ1108" s="119"/>
      <c r="AGK1108" s="119"/>
      <c r="AGL1108" s="119"/>
      <c r="AGM1108" s="119"/>
      <c r="AGN1108" s="119"/>
      <c r="AGO1108" s="119"/>
      <c r="AGP1108" s="119"/>
      <c r="AGQ1108" s="119"/>
      <c r="AGR1108" s="119"/>
      <c r="AGS1108" s="119"/>
      <c r="AGT1108" s="119"/>
      <c r="AGU1108" s="119"/>
      <c r="AGV1108" s="119"/>
      <c r="AGW1108" s="119"/>
      <c r="AGX1108" s="119"/>
      <c r="AGY1108" s="119"/>
      <c r="AGZ1108" s="119"/>
      <c r="AHA1108" s="119"/>
      <c r="AHB1108" s="119"/>
      <c r="AHC1108" s="119"/>
      <c r="AHD1108" s="119"/>
      <c r="AHE1108" s="119"/>
      <c r="AHF1108" s="119"/>
      <c r="AHG1108" s="119"/>
      <c r="AHH1108" s="119"/>
      <c r="AHI1108" s="119"/>
      <c r="AHJ1108" s="119"/>
      <c r="AHK1108" s="119"/>
      <c r="AHL1108" s="119"/>
      <c r="AHM1108" s="119"/>
      <c r="AHN1108" s="119"/>
      <c r="AHO1108" s="119"/>
      <c r="AHP1108" s="119"/>
      <c r="AHQ1108" s="119"/>
      <c r="AHR1108" s="119"/>
      <c r="AHS1108" s="119"/>
      <c r="AHT1108" s="119"/>
      <c r="AHU1108" s="119"/>
      <c r="AHV1108" s="119"/>
      <c r="AHW1108" s="119"/>
      <c r="AHX1108" s="119"/>
      <c r="AHY1108" s="119"/>
      <c r="AHZ1108" s="119"/>
      <c r="AIA1108" s="119"/>
      <c r="AIB1108" s="119"/>
      <c r="AIC1108" s="119"/>
      <c r="AID1108" s="119"/>
      <c r="AIE1108" s="119"/>
      <c r="AIF1108" s="119"/>
      <c r="AIG1108" s="119"/>
      <c r="AIH1108" s="119"/>
      <c r="AII1108" s="119"/>
      <c r="AIJ1108" s="119"/>
      <c r="AIK1108" s="119"/>
      <c r="AIL1108" s="119"/>
      <c r="AIM1108" s="119"/>
      <c r="AIN1108" s="119"/>
      <c r="AIO1108" s="119"/>
      <c r="AIP1108" s="119"/>
      <c r="AIQ1108" s="119"/>
      <c r="AIR1108" s="119"/>
      <c r="AIS1108" s="119"/>
      <c r="AIT1108" s="119"/>
      <c r="AIU1108" s="119"/>
      <c r="AIV1108" s="119"/>
      <c r="AIW1108" s="119"/>
      <c r="AIX1108" s="119"/>
      <c r="AIY1108" s="119"/>
      <c r="AIZ1108" s="119"/>
      <c r="AJA1108" s="119"/>
      <c r="AJB1108" s="119"/>
      <c r="AJC1108" s="119"/>
      <c r="AJD1108" s="119"/>
      <c r="AJE1108" s="119"/>
      <c r="AJF1108" s="119"/>
      <c r="AJG1108" s="119"/>
      <c r="AJH1108" s="119"/>
      <c r="AJI1108" s="119"/>
      <c r="AJJ1108" s="119"/>
      <c r="AJK1108" s="119"/>
      <c r="AJL1108" s="119"/>
      <c r="AJM1108" s="119"/>
      <c r="AJN1108" s="119"/>
      <c r="AJO1108" s="119"/>
      <c r="AJP1108" s="119"/>
      <c r="AJQ1108" s="119"/>
      <c r="AJR1108" s="119"/>
      <c r="AJS1108" s="119"/>
      <c r="AJT1108" s="119"/>
      <c r="AJU1108" s="119"/>
      <c r="AJV1108" s="119"/>
      <c r="AJW1108" s="119"/>
      <c r="AJX1108" s="119"/>
      <c r="AJY1108" s="119"/>
      <c r="AJZ1108" s="119"/>
      <c r="AKA1108" s="119"/>
      <c r="AKB1108" s="119"/>
      <c r="AKC1108" s="119"/>
      <c r="AKD1108" s="119"/>
      <c r="AKE1108" s="119"/>
      <c r="AKF1108" s="119"/>
      <c r="AKG1108" s="119"/>
      <c r="AKH1108" s="119"/>
      <c r="AKI1108" s="119"/>
      <c r="AKJ1108" s="119"/>
      <c r="AKK1108" s="119"/>
      <c r="AKL1108" s="119"/>
      <c r="AKM1108" s="119"/>
      <c r="AKN1108" s="119"/>
      <c r="AKO1108" s="119"/>
      <c r="AKP1108" s="119"/>
      <c r="AKQ1108" s="119"/>
      <c r="AKR1108" s="119"/>
      <c r="AKS1108" s="119"/>
      <c r="AKT1108" s="119"/>
      <c r="AKU1108" s="119"/>
      <c r="AKV1108" s="119"/>
      <c r="AKW1108" s="119"/>
      <c r="AKX1108" s="119"/>
      <c r="AKY1108" s="119"/>
      <c r="AKZ1108" s="119"/>
      <c r="ALA1108" s="119"/>
      <c r="ALB1108" s="119"/>
      <c r="ALC1108" s="119"/>
      <c r="ALD1108" s="119"/>
      <c r="ALE1108" s="119"/>
      <c r="ALF1108" s="119"/>
      <c r="ALG1108" s="119"/>
      <c r="ALH1108" s="119"/>
      <c r="ALI1108" s="119"/>
      <c r="ALJ1108" s="119"/>
      <c r="ALK1108" s="119"/>
      <c r="ALL1108" s="119"/>
      <c r="ALM1108" s="119"/>
      <c r="ALN1108" s="119"/>
      <c r="ALO1108" s="119"/>
      <c r="ALP1108" s="119"/>
      <c r="ALQ1108" s="119"/>
      <c r="ALR1108" s="119"/>
      <c r="ALS1108" s="119"/>
      <c r="ALT1108" s="119"/>
      <c r="ALU1108" s="119"/>
      <c r="ALV1108" s="119"/>
      <c r="ALW1108" s="119"/>
      <c r="ALX1108" s="119"/>
      <c r="ALY1108" s="119"/>
      <c r="ALZ1108" s="119"/>
      <c r="AMA1108" s="119"/>
      <c r="AMB1108" s="119"/>
      <c r="AMC1108" s="119"/>
      <c r="AMD1108" s="119"/>
      <c r="AME1108" s="119"/>
      <c r="AMF1108" s="119"/>
      <c r="AMG1108" s="119"/>
    </row>
    <row r="1109" customFormat="false" ht="15" hidden="false" customHeight="false" outlineLevel="0" collapsed="false">
      <c r="A1109" s="118"/>
      <c r="B1109" s="118"/>
      <c r="C1109" s="48" t="n">
        <f aca="false">IF(F1109=F1108,C1108,IF(F1109=(F1108+10),C1108,(C1108+10)))</f>
        <v>2000</v>
      </c>
      <c r="D1109" s="79"/>
      <c r="E1109" s="50" t="n">
        <f aca="false">IF(C1108=C1109,IF(AND(I1109&lt;&gt;"M",I1109&lt;&gt;"m-up"),E1108+10,E1108),10)</f>
        <v>10</v>
      </c>
      <c r="F1109" s="52" t="n">
        <f aca="false">O1109+(N1109*60)+(M1109*3600)</f>
        <v>56413</v>
      </c>
      <c r="G1109" s="52" t="str">
        <f aca="false">CONCATENATE(J1109,K1109,L1109)</f>
        <v>2017121</v>
      </c>
      <c r="H1109" s="52" t="n">
        <v>3</v>
      </c>
      <c r="I1109" s="52" t="s">
        <v>0</v>
      </c>
      <c r="J1109" s="52" t="n">
        <v>2017</v>
      </c>
      <c r="K1109" s="52" t="n">
        <v>12</v>
      </c>
      <c r="L1109" s="52" t="n">
        <v>1</v>
      </c>
      <c r="M1109" s="52" t="n">
        <v>15</v>
      </c>
      <c r="N1109" s="52" t="n">
        <v>40</v>
      </c>
      <c r="O1109" s="52" t="n">
        <v>13</v>
      </c>
      <c r="P1109" s="52" t="n">
        <v>75</v>
      </c>
      <c r="Q1109" s="52" t="n">
        <v>1</v>
      </c>
      <c r="R1109" s="52" t="s">
        <v>29</v>
      </c>
      <c r="S1109" s="52" t="s">
        <v>2</v>
      </c>
      <c r="T1109" s="52"/>
      <c r="U1109" s="53"/>
      <c r="WH1109" s="119"/>
      <c r="WI1109" s="119"/>
      <c r="WJ1109" s="119"/>
      <c r="WK1109" s="119"/>
      <c r="WL1109" s="119"/>
      <c r="WM1109" s="119"/>
      <c r="WN1109" s="119"/>
      <c r="WO1109" s="119"/>
      <c r="WP1109" s="119"/>
      <c r="WQ1109" s="119"/>
      <c r="WR1109" s="119"/>
      <c r="WS1109" s="119"/>
      <c r="WT1109" s="119"/>
      <c r="WU1109" s="119"/>
      <c r="WV1109" s="119"/>
      <c r="WW1109" s="119"/>
      <c r="WX1109" s="119"/>
      <c r="WY1109" s="119"/>
      <c r="WZ1109" s="119"/>
      <c r="XA1109" s="119"/>
      <c r="XB1109" s="119"/>
      <c r="XC1109" s="119"/>
      <c r="XD1109" s="119"/>
      <c r="XE1109" s="119"/>
      <c r="XF1109" s="119"/>
      <c r="XG1109" s="119"/>
      <c r="XH1109" s="119"/>
      <c r="XI1109" s="119"/>
      <c r="XJ1109" s="119"/>
      <c r="XK1109" s="119"/>
      <c r="XL1109" s="119"/>
      <c r="XM1109" s="119"/>
      <c r="XN1109" s="119"/>
      <c r="XO1109" s="119"/>
      <c r="XP1109" s="119"/>
      <c r="XQ1109" s="119"/>
      <c r="XR1109" s="119"/>
      <c r="XS1109" s="119"/>
      <c r="XT1109" s="119"/>
      <c r="XU1109" s="119"/>
      <c r="XV1109" s="119"/>
      <c r="XW1109" s="119"/>
      <c r="XX1109" s="119"/>
      <c r="XY1109" s="119"/>
      <c r="XZ1109" s="119"/>
      <c r="YA1109" s="119"/>
      <c r="YB1109" s="119"/>
      <c r="YC1109" s="119"/>
      <c r="YD1109" s="119"/>
      <c r="YE1109" s="119"/>
      <c r="YF1109" s="119"/>
      <c r="YG1109" s="119"/>
      <c r="YH1109" s="119"/>
      <c r="YI1109" s="119"/>
      <c r="YJ1109" s="119"/>
      <c r="YK1109" s="119"/>
      <c r="YL1109" s="119"/>
      <c r="YM1109" s="119"/>
      <c r="YN1109" s="119"/>
      <c r="YO1109" s="119"/>
      <c r="YP1109" s="119"/>
      <c r="YQ1109" s="119"/>
      <c r="YR1109" s="119"/>
      <c r="YS1109" s="119"/>
      <c r="YT1109" s="119"/>
      <c r="YU1109" s="119"/>
      <c r="YV1109" s="119"/>
      <c r="YW1109" s="119"/>
      <c r="YX1109" s="119"/>
      <c r="YY1109" s="119"/>
      <c r="YZ1109" s="119"/>
      <c r="ZA1109" s="119"/>
      <c r="ZB1109" s="119"/>
      <c r="ZC1109" s="119"/>
      <c r="ZD1109" s="119"/>
      <c r="ZE1109" s="119"/>
      <c r="ZF1109" s="119"/>
      <c r="ZG1109" s="119"/>
      <c r="ZH1109" s="119"/>
      <c r="ZI1109" s="119"/>
      <c r="ZJ1109" s="119"/>
      <c r="ZK1109" s="119"/>
      <c r="ZL1109" s="119"/>
      <c r="ZM1109" s="119"/>
      <c r="ZN1109" s="119"/>
      <c r="ZO1109" s="119"/>
      <c r="ZP1109" s="119"/>
      <c r="ZQ1109" s="119"/>
      <c r="ZR1109" s="119"/>
      <c r="ZS1109" s="119"/>
      <c r="ZT1109" s="119"/>
      <c r="ZU1109" s="119"/>
      <c r="ZV1109" s="119"/>
      <c r="ZW1109" s="119"/>
      <c r="ZX1109" s="119"/>
      <c r="ZY1109" s="119"/>
      <c r="ZZ1109" s="119"/>
      <c r="AAA1109" s="119"/>
      <c r="AAB1109" s="119"/>
      <c r="AAC1109" s="119"/>
      <c r="AAD1109" s="119"/>
      <c r="AAE1109" s="119"/>
      <c r="AAF1109" s="119"/>
      <c r="AAG1109" s="119"/>
      <c r="AAH1109" s="119"/>
      <c r="AAI1109" s="119"/>
      <c r="AAJ1109" s="119"/>
      <c r="AAK1109" s="119"/>
      <c r="AAL1109" s="119"/>
      <c r="AAM1109" s="119"/>
      <c r="AAN1109" s="119"/>
      <c r="AAO1109" s="119"/>
      <c r="AAP1109" s="119"/>
      <c r="AAQ1109" s="119"/>
      <c r="AAR1109" s="119"/>
      <c r="AAS1109" s="119"/>
      <c r="AAT1109" s="119"/>
      <c r="AAU1109" s="119"/>
      <c r="AAV1109" s="119"/>
      <c r="AAW1109" s="119"/>
      <c r="AAX1109" s="119"/>
      <c r="AAY1109" s="119"/>
      <c r="AAZ1109" s="119"/>
      <c r="ABA1109" s="119"/>
      <c r="ABB1109" s="119"/>
      <c r="ABC1109" s="119"/>
      <c r="ABD1109" s="119"/>
      <c r="ABE1109" s="119"/>
      <c r="ABF1109" s="119"/>
      <c r="ABG1109" s="119"/>
      <c r="ABH1109" s="119"/>
      <c r="ABI1109" s="119"/>
      <c r="ABJ1109" s="119"/>
      <c r="ABK1109" s="119"/>
      <c r="ABL1109" s="119"/>
      <c r="ABM1109" s="119"/>
      <c r="ABN1109" s="119"/>
      <c r="ABO1109" s="119"/>
      <c r="ABP1109" s="119"/>
      <c r="ABQ1109" s="119"/>
      <c r="ABR1109" s="119"/>
      <c r="ABS1109" s="119"/>
      <c r="ABT1109" s="119"/>
      <c r="ABU1109" s="119"/>
      <c r="ABV1109" s="119"/>
      <c r="ABW1109" s="119"/>
      <c r="ABX1109" s="119"/>
      <c r="ABY1109" s="119"/>
      <c r="ABZ1109" s="119"/>
      <c r="ACA1109" s="119"/>
      <c r="ACB1109" s="119"/>
      <c r="ACC1109" s="119"/>
      <c r="ACD1109" s="119"/>
      <c r="ACE1109" s="119"/>
      <c r="ACF1109" s="119"/>
      <c r="ACG1109" s="119"/>
      <c r="ACH1109" s="119"/>
      <c r="ACI1109" s="119"/>
      <c r="ACJ1109" s="119"/>
      <c r="ACK1109" s="119"/>
      <c r="ACL1109" s="119"/>
      <c r="ACM1109" s="119"/>
      <c r="ACN1109" s="119"/>
      <c r="ACO1109" s="119"/>
      <c r="ACP1109" s="119"/>
      <c r="ACQ1109" s="119"/>
      <c r="ACR1109" s="119"/>
      <c r="ACS1109" s="119"/>
      <c r="ACT1109" s="119"/>
      <c r="ACU1109" s="119"/>
      <c r="ACV1109" s="119"/>
      <c r="ACW1109" s="119"/>
      <c r="ACX1109" s="119"/>
      <c r="ACY1109" s="119"/>
      <c r="ACZ1109" s="119"/>
      <c r="ADA1109" s="119"/>
      <c r="ADB1109" s="119"/>
      <c r="ADC1109" s="119"/>
      <c r="ADD1109" s="119"/>
      <c r="ADE1109" s="119"/>
      <c r="ADF1109" s="119"/>
      <c r="ADG1109" s="119"/>
      <c r="ADH1109" s="119"/>
      <c r="ADI1109" s="119"/>
      <c r="ADJ1109" s="119"/>
      <c r="ADK1109" s="119"/>
      <c r="ADL1109" s="119"/>
      <c r="ADM1109" s="119"/>
      <c r="ADN1109" s="119"/>
      <c r="ADO1109" s="119"/>
      <c r="ADP1109" s="119"/>
      <c r="ADQ1109" s="119"/>
      <c r="ADR1109" s="119"/>
      <c r="ADS1109" s="119"/>
      <c r="ADT1109" s="119"/>
      <c r="ADU1109" s="119"/>
      <c r="ADV1109" s="119"/>
      <c r="ADW1109" s="119"/>
      <c r="ADX1109" s="119"/>
      <c r="ADY1109" s="119"/>
      <c r="ADZ1109" s="119"/>
      <c r="AEA1109" s="119"/>
      <c r="AEB1109" s="119"/>
      <c r="AEC1109" s="119"/>
      <c r="AED1109" s="119"/>
      <c r="AEE1109" s="119"/>
      <c r="AEF1109" s="119"/>
      <c r="AEG1109" s="119"/>
      <c r="AEH1109" s="119"/>
      <c r="AEI1109" s="119"/>
      <c r="AEJ1109" s="119"/>
      <c r="AEK1109" s="119"/>
      <c r="AEL1109" s="119"/>
      <c r="AEM1109" s="119"/>
      <c r="AEN1109" s="119"/>
      <c r="AEO1109" s="119"/>
      <c r="AEP1109" s="119"/>
      <c r="AEQ1109" s="119"/>
      <c r="AER1109" s="119"/>
      <c r="AES1109" s="119"/>
      <c r="AET1109" s="119"/>
      <c r="AEU1109" s="119"/>
      <c r="AEV1109" s="119"/>
      <c r="AEW1109" s="119"/>
      <c r="AEX1109" s="119"/>
      <c r="AEY1109" s="119"/>
      <c r="AEZ1109" s="119"/>
      <c r="AFA1109" s="119"/>
      <c r="AFB1109" s="119"/>
      <c r="AFC1109" s="119"/>
      <c r="AFD1109" s="119"/>
      <c r="AFE1109" s="119"/>
      <c r="AFF1109" s="119"/>
      <c r="AFG1109" s="119"/>
      <c r="AFH1109" s="119"/>
      <c r="AFI1109" s="119"/>
      <c r="AFJ1109" s="119"/>
      <c r="AFK1109" s="119"/>
      <c r="AFL1109" s="119"/>
      <c r="AFM1109" s="119"/>
      <c r="AFN1109" s="119"/>
      <c r="AFO1109" s="119"/>
      <c r="AFP1109" s="119"/>
      <c r="AFQ1109" s="119"/>
      <c r="AFR1109" s="119"/>
      <c r="AFS1109" s="119"/>
      <c r="AFT1109" s="119"/>
      <c r="AFU1109" s="119"/>
      <c r="AFV1109" s="119"/>
      <c r="AFW1109" s="119"/>
      <c r="AFX1109" s="119"/>
      <c r="AFY1109" s="119"/>
      <c r="AFZ1109" s="119"/>
      <c r="AGA1109" s="119"/>
      <c r="AGB1109" s="119"/>
      <c r="AGC1109" s="119"/>
      <c r="AGD1109" s="119"/>
      <c r="AGE1109" s="119"/>
      <c r="AGF1109" s="119"/>
      <c r="AGG1109" s="119"/>
      <c r="AGH1109" s="119"/>
      <c r="AGI1109" s="119"/>
      <c r="AGJ1109" s="119"/>
      <c r="AGK1109" s="119"/>
      <c r="AGL1109" s="119"/>
      <c r="AGM1109" s="119"/>
      <c r="AGN1109" s="119"/>
      <c r="AGO1109" s="119"/>
      <c r="AGP1109" s="119"/>
      <c r="AGQ1109" s="119"/>
      <c r="AGR1109" s="119"/>
      <c r="AGS1109" s="119"/>
      <c r="AGT1109" s="119"/>
      <c r="AGU1109" s="119"/>
      <c r="AGV1109" s="119"/>
      <c r="AGW1109" s="119"/>
      <c r="AGX1109" s="119"/>
      <c r="AGY1109" s="119"/>
      <c r="AGZ1109" s="119"/>
      <c r="AHA1109" s="119"/>
      <c r="AHB1109" s="119"/>
      <c r="AHC1109" s="119"/>
      <c r="AHD1109" s="119"/>
      <c r="AHE1109" s="119"/>
      <c r="AHF1109" s="119"/>
      <c r="AHG1109" s="119"/>
      <c r="AHH1109" s="119"/>
      <c r="AHI1109" s="119"/>
      <c r="AHJ1109" s="119"/>
      <c r="AHK1109" s="119"/>
      <c r="AHL1109" s="119"/>
      <c r="AHM1109" s="119"/>
      <c r="AHN1109" s="119"/>
      <c r="AHO1109" s="119"/>
      <c r="AHP1109" s="119"/>
      <c r="AHQ1109" s="119"/>
      <c r="AHR1109" s="119"/>
      <c r="AHS1109" s="119"/>
      <c r="AHT1109" s="119"/>
      <c r="AHU1109" s="119"/>
      <c r="AHV1109" s="119"/>
      <c r="AHW1109" s="119"/>
      <c r="AHX1109" s="119"/>
      <c r="AHY1109" s="119"/>
      <c r="AHZ1109" s="119"/>
      <c r="AIA1109" s="119"/>
      <c r="AIB1109" s="119"/>
      <c r="AIC1109" s="119"/>
      <c r="AID1109" s="119"/>
      <c r="AIE1109" s="119"/>
      <c r="AIF1109" s="119"/>
      <c r="AIG1109" s="119"/>
      <c r="AIH1109" s="119"/>
      <c r="AII1109" s="119"/>
      <c r="AIJ1109" s="119"/>
      <c r="AIK1109" s="119"/>
      <c r="AIL1109" s="119"/>
      <c r="AIM1109" s="119"/>
      <c r="AIN1109" s="119"/>
      <c r="AIO1109" s="119"/>
      <c r="AIP1109" s="119"/>
      <c r="AIQ1109" s="119"/>
      <c r="AIR1109" s="119"/>
      <c r="AIS1109" s="119"/>
      <c r="AIT1109" s="119"/>
      <c r="AIU1109" s="119"/>
      <c r="AIV1109" s="119"/>
      <c r="AIW1109" s="119"/>
      <c r="AIX1109" s="119"/>
      <c r="AIY1109" s="119"/>
      <c r="AIZ1109" s="119"/>
      <c r="AJA1109" s="119"/>
      <c r="AJB1109" s="119"/>
      <c r="AJC1109" s="119"/>
      <c r="AJD1109" s="119"/>
      <c r="AJE1109" s="119"/>
      <c r="AJF1109" s="119"/>
      <c r="AJG1109" s="119"/>
      <c r="AJH1109" s="119"/>
      <c r="AJI1109" s="119"/>
      <c r="AJJ1109" s="119"/>
      <c r="AJK1109" s="119"/>
      <c r="AJL1109" s="119"/>
      <c r="AJM1109" s="119"/>
      <c r="AJN1109" s="119"/>
      <c r="AJO1109" s="119"/>
      <c r="AJP1109" s="119"/>
      <c r="AJQ1109" s="119"/>
      <c r="AJR1109" s="119"/>
      <c r="AJS1109" s="119"/>
      <c r="AJT1109" s="119"/>
      <c r="AJU1109" s="119"/>
      <c r="AJV1109" s="119"/>
      <c r="AJW1109" s="119"/>
      <c r="AJX1109" s="119"/>
      <c r="AJY1109" s="119"/>
      <c r="AJZ1109" s="119"/>
      <c r="AKA1109" s="119"/>
      <c r="AKB1109" s="119"/>
      <c r="AKC1109" s="119"/>
      <c r="AKD1109" s="119"/>
      <c r="AKE1109" s="119"/>
      <c r="AKF1109" s="119"/>
      <c r="AKG1109" s="119"/>
      <c r="AKH1109" s="119"/>
      <c r="AKI1109" s="119"/>
      <c r="AKJ1109" s="119"/>
      <c r="AKK1109" s="119"/>
      <c r="AKL1109" s="119"/>
      <c r="AKM1109" s="119"/>
      <c r="AKN1109" s="119"/>
      <c r="AKO1109" s="119"/>
      <c r="AKP1109" s="119"/>
      <c r="AKQ1109" s="119"/>
      <c r="AKR1109" s="119"/>
      <c r="AKS1109" s="119"/>
      <c r="AKT1109" s="119"/>
      <c r="AKU1109" s="119"/>
      <c r="AKV1109" s="119"/>
      <c r="AKW1109" s="119"/>
      <c r="AKX1109" s="119"/>
      <c r="AKY1109" s="119"/>
      <c r="AKZ1109" s="119"/>
      <c r="ALA1109" s="119"/>
      <c r="ALB1109" s="119"/>
      <c r="ALC1109" s="119"/>
      <c r="ALD1109" s="119"/>
      <c r="ALE1109" s="119"/>
      <c r="ALF1109" s="119"/>
      <c r="ALG1109" s="119"/>
      <c r="ALH1109" s="119"/>
      <c r="ALI1109" s="119"/>
      <c r="ALJ1109" s="119"/>
      <c r="ALK1109" s="119"/>
      <c r="ALL1109" s="119"/>
      <c r="ALM1109" s="119"/>
      <c r="ALN1109" s="119"/>
      <c r="ALO1109" s="119"/>
      <c r="ALP1109" s="119"/>
      <c r="ALQ1109" s="119"/>
      <c r="ALR1109" s="119"/>
      <c r="ALS1109" s="119"/>
      <c r="ALT1109" s="119"/>
      <c r="ALU1109" s="119"/>
      <c r="ALV1109" s="119"/>
      <c r="ALW1109" s="119"/>
      <c r="ALX1109" s="119"/>
      <c r="ALY1109" s="119"/>
      <c r="ALZ1109" s="119"/>
      <c r="AMA1109" s="119"/>
      <c r="AMB1109" s="119"/>
      <c r="AMC1109" s="119"/>
      <c r="AMD1109" s="119"/>
      <c r="AME1109" s="119"/>
      <c r="AMF1109" s="119"/>
      <c r="AMG1109" s="119"/>
    </row>
    <row r="1110" customFormat="false" ht="15" hidden="false" customHeight="false" outlineLevel="0" collapsed="false">
      <c r="A1110" s="118"/>
      <c r="B1110" s="118"/>
      <c r="C1110" s="48" t="n">
        <f aca="false">IF(F1110=F1109,C1109,IF(F1110=(F1109+10),C1109,(C1109+10)))</f>
        <v>2010</v>
      </c>
      <c r="D1110" s="79"/>
      <c r="E1110" s="50" t="n">
        <f aca="false">IF(C1109=C1110,IF(AND(I1110&lt;&gt;"M",I1110&lt;&gt;"m-up"),E1109+10,E1109),10)</f>
        <v>10</v>
      </c>
      <c r="F1110" s="52" t="n">
        <f aca="false">O1110+(N1110*60)+(M1110*3600)</f>
        <v>67393</v>
      </c>
      <c r="G1110" s="52" t="str">
        <f aca="false">CONCATENATE(J1110,K1110,L1110)</f>
        <v>2017123</v>
      </c>
      <c r="H1110" s="52" t="n">
        <v>90</v>
      </c>
      <c r="I1110" s="52" t="s">
        <v>0</v>
      </c>
      <c r="J1110" s="52" t="n">
        <v>2017</v>
      </c>
      <c r="K1110" s="52" t="n">
        <v>12</v>
      </c>
      <c r="L1110" s="52" t="n">
        <v>3</v>
      </c>
      <c r="M1110" s="52" t="n">
        <v>18</v>
      </c>
      <c r="N1110" s="52" t="n">
        <v>43</v>
      </c>
      <c r="O1110" s="52" t="n">
        <v>13</v>
      </c>
      <c r="P1110" s="52" t="n">
        <v>817</v>
      </c>
      <c r="Q1110" s="52" t="n">
        <v>1</v>
      </c>
      <c r="R1110" s="52" t="s">
        <v>29</v>
      </c>
      <c r="S1110" s="52" t="s">
        <v>2</v>
      </c>
      <c r="T1110" s="52"/>
      <c r="U1110" s="53"/>
      <c r="WH1110" s="119"/>
      <c r="WI1110" s="119"/>
      <c r="WJ1110" s="119"/>
      <c r="WK1110" s="119"/>
      <c r="WL1110" s="119"/>
      <c r="WM1110" s="119"/>
      <c r="WN1110" s="119"/>
      <c r="WO1110" s="119"/>
      <c r="WP1110" s="119"/>
      <c r="WQ1110" s="119"/>
      <c r="WR1110" s="119"/>
      <c r="WS1110" s="119"/>
      <c r="WT1110" s="119"/>
      <c r="WU1110" s="119"/>
      <c r="WV1110" s="119"/>
      <c r="WW1110" s="119"/>
      <c r="WX1110" s="119"/>
      <c r="WY1110" s="119"/>
      <c r="WZ1110" s="119"/>
      <c r="XA1110" s="119"/>
      <c r="XB1110" s="119"/>
      <c r="XC1110" s="119"/>
      <c r="XD1110" s="119"/>
      <c r="XE1110" s="119"/>
      <c r="XF1110" s="119"/>
      <c r="XG1110" s="119"/>
      <c r="XH1110" s="119"/>
      <c r="XI1110" s="119"/>
      <c r="XJ1110" s="119"/>
      <c r="XK1110" s="119"/>
      <c r="XL1110" s="119"/>
      <c r="XM1110" s="119"/>
      <c r="XN1110" s="119"/>
      <c r="XO1110" s="119"/>
      <c r="XP1110" s="119"/>
      <c r="XQ1110" s="119"/>
      <c r="XR1110" s="119"/>
      <c r="XS1110" s="119"/>
      <c r="XT1110" s="119"/>
      <c r="XU1110" s="119"/>
      <c r="XV1110" s="119"/>
      <c r="XW1110" s="119"/>
      <c r="XX1110" s="119"/>
      <c r="XY1110" s="119"/>
      <c r="XZ1110" s="119"/>
      <c r="YA1110" s="119"/>
      <c r="YB1110" s="119"/>
      <c r="YC1110" s="119"/>
      <c r="YD1110" s="119"/>
      <c r="YE1110" s="119"/>
      <c r="YF1110" s="119"/>
      <c r="YG1110" s="119"/>
      <c r="YH1110" s="119"/>
      <c r="YI1110" s="119"/>
      <c r="YJ1110" s="119"/>
      <c r="YK1110" s="119"/>
      <c r="YL1110" s="119"/>
      <c r="YM1110" s="119"/>
      <c r="YN1110" s="119"/>
      <c r="YO1110" s="119"/>
      <c r="YP1110" s="119"/>
      <c r="YQ1110" s="119"/>
      <c r="YR1110" s="119"/>
      <c r="YS1110" s="119"/>
      <c r="YT1110" s="119"/>
      <c r="YU1110" s="119"/>
      <c r="YV1110" s="119"/>
      <c r="YW1110" s="119"/>
      <c r="YX1110" s="119"/>
      <c r="YY1110" s="119"/>
      <c r="YZ1110" s="119"/>
      <c r="ZA1110" s="119"/>
      <c r="ZB1110" s="119"/>
      <c r="ZC1110" s="119"/>
      <c r="ZD1110" s="119"/>
      <c r="ZE1110" s="119"/>
      <c r="ZF1110" s="119"/>
      <c r="ZG1110" s="119"/>
      <c r="ZH1110" s="119"/>
      <c r="ZI1110" s="119"/>
      <c r="ZJ1110" s="119"/>
      <c r="ZK1110" s="119"/>
      <c r="ZL1110" s="119"/>
      <c r="ZM1110" s="119"/>
      <c r="ZN1110" s="119"/>
      <c r="ZO1110" s="119"/>
      <c r="ZP1110" s="119"/>
      <c r="ZQ1110" s="119"/>
      <c r="ZR1110" s="119"/>
      <c r="ZS1110" s="119"/>
      <c r="ZT1110" s="119"/>
      <c r="ZU1110" s="119"/>
      <c r="ZV1110" s="119"/>
      <c r="ZW1110" s="119"/>
      <c r="ZX1110" s="119"/>
      <c r="ZY1110" s="119"/>
      <c r="ZZ1110" s="119"/>
      <c r="AAA1110" s="119"/>
      <c r="AAB1110" s="119"/>
      <c r="AAC1110" s="119"/>
      <c r="AAD1110" s="119"/>
      <c r="AAE1110" s="119"/>
      <c r="AAF1110" s="119"/>
      <c r="AAG1110" s="119"/>
      <c r="AAH1110" s="119"/>
      <c r="AAI1110" s="119"/>
      <c r="AAJ1110" s="119"/>
      <c r="AAK1110" s="119"/>
      <c r="AAL1110" s="119"/>
      <c r="AAM1110" s="119"/>
      <c r="AAN1110" s="119"/>
      <c r="AAO1110" s="119"/>
      <c r="AAP1110" s="119"/>
      <c r="AAQ1110" s="119"/>
      <c r="AAR1110" s="119"/>
      <c r="AAS1110" s="119"/>
      <c r="AAT1110" s="119"/>
      <c r="AAU1110" s="119"/>
      <c r="AAV1110" s="119"/>
      <c r="AAW1110" s="119"/>
      <c r="AAX1110" s="119"/>
      <c r="AAY1110" s="119"/>
      <c r="AAZ1110" s="119"/>
      <c r="ABA1110" s="119"/>
      <c r="ABB1110" s="119"/>
      <c r="ABC1110" s="119"/>
      <c r="ABD1110" s="119"/>
      <c r="ABE1110" s="119"/>
      <c r="ABF1110" s="119"/>
      <c r="ABG1110" s="119"/>
      <c r="ABH1110" s="119"/>
      <c r="ABI1110" s="119"/>
      <c r="ABJ1110" s="119"/>
      <c r="ABK1110" s="119"/>
      <c r="ABL1110" s="119"/>
      <c r="ABM1110" s="119"/>
      <c r="ABN1110" s="119"/>
      <c r="ABO1110" s="119"/>
      <c r="ABP1110" s="119"/>
      <c r="ABQ1110" s="119"/>
      <c r="ABR1110" s="119"/>
      <c r="ABS1110" s="119"/>
      <c r="ABT1110" s="119"/>
      <c r="ABU1110" s="119"/>
      <c r="ABV1110" s="119"/>
      <c r="ABW1110" s="119"/>
      <c r="ABX1110" s="119"/>
      <c r="ABY1110" s="119"/>
      <c r="ABZ1110" s="119"/>
      <c r="ACA1110" s="119"/>
      <c r="ACB1110" s="119"/>
      <c r="ACC1110" s="119"/>
      <c r="ACD1110" s="119"/>
      <c r="ACE1110" s="119"/>
      <c r="ACF1110" s="119"/>
      <c r="ACG1110" s="119"/>
      <c r="ACH1110" s="119"/>
      <c r="ACI1110" s="119"/>
      <c r="ACJ1110" s="119"/>
      <c r="ACK1110" s="119"/>
      <c r="ACL1110" s="119"/>
      <c r="ACM1110" s="119"/>
      <c r="ACN1110" s="119"/>
      <c r="ACO1110" s="119"/>
      <c r="ACP1110" s="119"/>
      <c r="ACQ1110" s="119"/>
      <c r="ACR1110" s="119"/>
      <c r="ACS1110" s="119"/>
      <c r="ACT1110" s="119"/>
      <c r="ACU1110" s="119"/>
      <c r="ACV1110" s="119"/>
      <c r="ACW1110" s="119"/>
      <c r="ACX1110" s="119"/>
      <c r="ACY1110" s="119"/>
      <c r="ACZ1110" s="119"/>
      <c r="ADA1110" s="119"/>
      <c r="ADB1110" s="119"/>
      <c r="ADC1110" s="119"/>
      <c r="ADD1110" s="119"/>
      <c r="ADE1110" s="119"/>
      <c r="ADF1110" s="119"/>
      <c r="ADG1110" s="119"/>
      <c r="ADH1110" s="119"/>
      <c r="ADI1110" s="119"/>
      <c r="ADJ1110" s="119"/>
      <c r="ADK1110" s="119"/>
      <c r="ADL1110" s="119"/>
      <c r="ADM1110" s="119"/>
      <c r="ADN1110" s="119"/>
      <c r="ADO1110" s="119"/>
      <c r="ADP1110" s="119"/>
      <c r="ADQ1110" s="119"/>
      <c r="ADR1110" s="119"/>
      <c r="ADS1110" s="119"/>
      <c r="ADT1110" s="119"/>
      <c r="ADU1110" s="119"/>
      <c r="ADV1110" s="119"/>
      <c r="ADW1110" s="119"/>
      <c r="ADX1110" s="119"/>
      <c r="ADY1110" s="119"/>
      <c r="ADZ1110" s="119"/>
      <c r="AEA1110" s="119"/>
      <c r="AEB1110" s="119"/>
      <c r="AEC1110" s="119"/>
      <c r="AED1110" s="119"/>
      <c r="AEE1110" s="119"/>
      <c r="AEF1110" s="119"/>
      <c r="AEG1110" s="119"/>
      <c r="AEH1110" s="119"/>
      <c r="AEI1110" s="119"/>
      <c r="AEJ1110" s="119"/>
      <c r="AEK1110" s="119"/>
      <c r="AEL1110" s="119"/>
      <c r="AEM1110" s="119"/>
      <c r="AEN1110" s="119"/>
      <c r="AEO1110" s="119"/>
      <c r="AEP1110" s="119"/>
      <c r="AEQ1110" s="119"/>
      <c r="AER1110" s="119"/>
      <c r="AES1110" s="119"/>
      <c r="AET1110" s="119"/>
      <c r="AEU1110" s="119"/>
      <c r="AEV1110" s="119"/>
      <c r="AEW1110" s="119"/>
      <c r="AEX1110" s="119"/>
      <c r="AEY1110" s="119"/>
      <c r="AEZ1110" s="119"/>
      <c r="AFA1110" s="119"/>
      <c r="AFB1110" s="119"/>
      <c r="AFC1110" s="119"/>
      <c r="AFD1110" s="119"/>
      <c r="AFE1110" s="119"/>
      <c r="AFF1110" s="119"/>
      <c r="AFG1110" s="119"/>
      <c r="AFH1110" s="119"/>
      <c r="AFI1110" s="119"/>
      <c r="AFJ1110" s="119"/>
      <c r="AFK1110" s="119"/>
      <c r="AFL1110" s="119"/>
      <c r="AFM1110" s="119"/>
      <c r="AFN1110" s="119"/>
      <c r="AFO1110" s="119"/>
      <c r="AFP1110" s="119"/>
      <c r="AFQ1110" s="119"/>
      <c r="AFR1110" s="119"/>
      <c r="AFS1110" s="119"/>
      <c r="AFT1110" s="119"/>
      <c r="AFU1110" s="119"/>
      <c r="AFV1110" s="119"/>
      <c r="AFW1110" s="119"/>
      <c r="AFX1110" s="119"/>
      <c r="AFY1110" s="119"/>
      <c r="AFZ1110" s="119"/>
      <c r="AGA1110" s="119"/>
      <c r="AGB1110" s="119"/>
      <c r="AGC1110" s="119"/>
      <c r="AGD1110" s="119"/>
      <c r="AGE1110" s="119"/>
      <c r="AGF1110" s="119"/>
      <c r="AGG1110" s="119"/>
      <c r="AGH1110" s="119"/>
      <c r="AGI1110" s="119"/>
      <c r="AGJ1110" s="119"/>
      <c r="AGK1110" s="119"/>
      <c r="AGL1110" s="119"/>
      <c r="AGM1110" s="119"/>
      <c r="AGN1110" s="119"/>
      <c r="AGO1110" s="119"/>
      <c r="AGP1110" s="119"/>
      <c r="AGQ1110" s="119"/>
      <c r="AGR1110" s="119"/>
      <c r="AGS1110" s="119"/>
      <c r="AGT1110" s="119"/>
      <c r="AGU1110" s="119"/>
      <c r="AGV1110" s="119"/>
      <c r="AGW1110" s="119"/>
      <c r="AGX1110" s="119"/>
      <c r="AGY1110" s="119"/>
      <c r="AGZ1110" s="119"/>
      <c r="AHA1110" s="119"/>
      <c r="AHB1110" s="119"/>
      <c r="AHC1110" s="119"/>
      <c r="AHD1110" s="119"/>
      <c r="AHE1110" s="119"/>
      <c r="AHF1110" s="119"/>
      <c r="AHG1110" s="119"/>
      <c r="AHH1110" s="119"/>
      <c r="AHI1110" s="119"/>
      <c r="AHJ1110" s="119"/>
      <c r="AHK1110" s="119"/>
      <c r="AHL1110" s="119"/>
      <c r="AHM1110" s="119"/>
      <c r="AHN1110" s="119"/>
      <c r="AHO1110" s="119"/>
      <c r="AHP1110" s="119"/>
      <c r="AHQ1110" s="119"/>
      <c r="AHR1110" s="119"/>
      <c r="AHS1110" s="119"/>
      <c r="AHT1110" s="119"/>
      <c r="AHU1110" s="119"/>
      <c r="AHV1110" s="119"/>
      <c r="AHW1110" s="119"/>
      <c r="AHX1110" s="119"/>
      <c r="AHY1110" s="119"/>
      <c r="AHZ1110" s="119"/>
      <c r="AIA1110" s="119"/>
      <c r="AIB1110" s="119"/>
      <c r="AIC1110" s="119"/>
      <c r="AID1110" s="119"/>
      <c r="AIE1110" s="119"/>
      <c r="AIF1110" s="119"/>
      <c r="AIG1110" s="119"/>
      <c r="AIH1110" s="119"/>
      <c r="AII1110" s="119"/>
      <c r="AIJ1110" s="119"/>
      <c r="AIK1110" s="119"/>
      <c r="AIL1110" s="119"/>
      <c r="AIM1110" s="119"/>
      <c r="AIN1110" s="119"/>
      <c r="AIO1110" s="119"/>
      <c r="AIP1110" s="119"/>
      <c r="AIQ1110" s="119"/>
      <c r="AIR1110" s="119"/>
      <c r="AIS1110" s="119"/>
      <c r="AIT1110" s="119"/>
      <c r="AIU1110" s="119"/>
      <c r="AIV1110" s="119"/>
      <c r="AIW1110" s="119"/>
      <c r="AIX1110" s="119"/>
      <c r="AIY1110" s="119"/>
      <c r="AIZ1110" s="119"/>
      <c r="AJA1110" s="119"/>
      <c r="AJB1110" s="119"/>
      <c r="AJC1110" s="119"/>
      <c r="AJD1110" s="119"/>
      <c r="AJE1110" s="119"/>
      <c r="AJF1110" s="119"/>
      <c r="AJG1110" s="119"/>
      <c r="AJH1110" s="119"/>
      <c r="AJI1110" s="119"/>
      <c r="AJJ1110" s="119"/>
      <c r="AJK1110" s="119"/>
      <c r="AJL1110" s="119"/>
      <c r="AJM1110" s="119"/>
      <c r="AJN1110" s="119"/>
      <c r="AJO1110" s="119"/>
      <c r="AJP1110" s="119"/>
      <c r="AJQ1110" s="119"/>
      <c r="AJR1110" s="119"/>
      <c r="AJS1110" s="119"/>
      <c r="AJT1110" s="119"/>
      <c r="AJU1110" s="119"/>
      <c r="AJV1110" s="119"/>
      <c r="AJW1110" s="119"/>
      <c r="AJX1110" s="119"/>
      <c r="AJY1110" s="119"/>
      <c r="AJZ1110" s="119"/>
      <c r="AKA1110" s="119"/>
      <c r="AKB1110" s="119"/>
      <c r="AKC1110" s="119"/>
      <c r="AKD1110" s="119"/>
      <c r="AKE1110" s="119"/>
      <c r="AKF1110" s="119"/>
      <c r="AKG1110" s="119"/>
      <c r="AKH1110" s="119"/>
      <c r="AKI1110" s="119"/>
      <c r="AKJ1110" s="119"/>
      <c r="AKK1110" s="119"/>
      <c r="AKL1110" s="119"/>
      <c r="AKM1110" s="119"/>
      <c r="AKN1110" s="119"/>
      <c r="AKO1110" s="119"/>
      <c r="AKP1110" s="119"/>
      <c r="AKQ1110" s="119"/>
      <c r="AKR1110" s="119"/>
      <c r="AKS1110" s="119"/>
      <c r="AKT1110" s="119"/>
      <c r="AKU1110" s="119"/>
      <c r="AKV1110" s="119"/>
      <c r="AKW1110" s="119"/>
      <c r="AKX1110" s="119"/>
      <c r="AKY1110" s="119"/>
      <c r="AKZ1110" s="119"/>
      <c r="ALA1110" s="119"/>
      <c r="ALB1110" s="119"/>
      <c r="ALC1110" s="119"/>
      <c r="ALD1110" s="119"/>
      <c r="ALE1110" s="119"/>
      <c r="ALF1110" s="119"/>
      <c r="ALG1110" s="119"/>
      <c r="ALH1110" s="119"/>
      <c r="ALI1110" s="119"/>
      <c r="ALJ1110" s="119"/>
      <c r="ALK1110" s="119"/>
      <c r="ALL1110" s="119"/>
      <c r="ALM1110" s="119"/>
      <c r="ALN1110" s="119"/>
      <c r="ALO1110" s="119"/>
      <c r="ALP1110" s="119"/>
      <c r="ALQ1110" s="119"/>
      <c r="ALR1110" s="119"/>
      <c r="ALS1110" s="119"/>
      <c r="ALT1110" s="119"/>
      <c r="ALU1110" s="119"/>
      <c r="ALV1110" s="119"/>
      <c r="ALW1110" s="119"/>
      <c r="ALX1110" s="119"/>
      <c r="ALY1110" s="119"/>
      <c r="ALZ1110" s="119"/>
      <c r="AMA1110" s="119"/>
      <c r="AMB1110" s="119"/>
      <c r="AMC1110" s="119"/>
      <c r="AMD1110" s="119"/>
      <c r="AME1110" s="119"/>
      <c r="AMF1110" s="119"/>
      <c r="AMG1110" s="119"/>
    </row>
    <row r="1111" s="94" customFormat="true" ht="15" hidden="false" customHeight="false" outlineLevel="0" collapsed="false">
      <c r="A1111" s="115"/>
      <c r="B1111" s="115"/>
      <c r="C1111" s="48" t="n">
        <f aca="false">IF(F1111=F1110,C1110,IF(F1111=(F1110+10),C1110,(C1110+10)))</f>
        <v>2020</v>
      </c>
      <c r="D1111" s="125" t="s">
        <v>409</v>
      </c>
      <c r="E1111" s="50" t="n">
        <f aca="false">IF(C1110=C1111,IF(AND(I1111&lt;&gt;"M",I1111&lt;&gt;"m-up"),E1110+10,E1110),10)</f>
        <v>10</v>
      </c>
      <c r="F1111" s="110" t="n">
        <f aca="false">O1111+(N1111*60)+(M1111*3600)</f>
        <v>67939</v>
      </c>
      <c r="G1111" s="110" t="str">
        <f aca="false">CONCATENATE(J1111,K1111,L1111)</f>
        <v>2017123</v>
      </c>
      <c r="H1111" s="110" t="n">
        <v>567</v>
      </c>
      <c r="I1111" s="110" t="s">
        <v>0</v>
      </c>
      <c r="J1111" s="110" t="n">
        <v>2017</v>
      </c>
      <c r="K1111" s="110" t="n">
        <v>12</v>
      </c>
      <c r="L1111" s="110" t="n">
        <v>3</v>
      </c>
      <c r="M1111" s="110" t="n">
        <v>18</v>
      </c>
      <c r="N1111" s="110" t="n">
        <v>52</v>
      </c>
      <c r="O1111" s="110" t="n">
        <v>19</v>
      </c>
      <c r="P1111" s="110" t="n">
        <v>800</v>
      </c>
      <c r="Q1111" s="110" t="n">
        <v>1</v>
      </c>
      <c r="R1111" s="110" t="s">
        <v>29</v>
      </c>
      <c r="S1111" s="110" t="s">
        <v>2</v>
      </c>
      <c r="T1111" s="110"/>
      <c r="U1111" s="126" t="s">
        <v>410</v>
      </c>
      <c r="V1111" s="98" t="s">
        <v>411</v>
      </c>
      <c r="W1111" s="98" t="s">
        <v>412</v>
      </c>
      <c r="X1111" s="98" t="s">
        <v>413</v>
      </c>
      <c r="Y1111" s="98" t="n">
        <v>40</v>
      </c>
      <c r="Z1111" s="98"/>
      <c r="AA1111" s="40"/>
      <c r="AB1111" s="40"/>
      <c r="AC1111" s="40"/>
      <c r="AD1111" s="40"/>
      <c r="AE1111" s="40"/>
      <c r="AF1111" s="40"/>
      <c r="AG1111" s="40"/>
      <c r="AH1111" s="40"/>
      <c r="AI1111" s="40"/>
      <c r="AJ1111" s="40"/>
      <c r="AK1111" s="40"/>
      <c r="AL1111" s="40"/>
      <c r="AM1111" s="40"/>
      <c r="AN1111" s="40"/>
      <c r="AO1111" s="40"/>
      <c r="AP1111" s="40"/>
      <c r="AQ1111" s="40"/>
      <c r="AR1111" s="40"/>
      <c r="AS1111" s="40"/>
      <c r="AT1111" s="40"/>
      <c r="AU1111" s="40"/>
      <c r="AV1111" s="40"/>
      <c r="AW1111" s="40"/>
      <c r="AX1111" s="40"/>
      <c r="AY1111" s="40"/>
      <c r="AZ1111" s="40"/>
      <c r="BA1111" s="40"/>
      <c r="BB1111" s="40"/>
      <c r="BC1111" s="40"/>
      <c r="BD1111" s="40"/>
      <c r="BE1111" s="40"/>
      <c r="BF1111" s="40"/>
      <c r="BG1111" s="40"/>
      <c r="BH1111" s="40"/>
      <c r="BI1111" s="40"/>
      <c r="BJ1111" s="40"/>
      <c r="BK1111" s="40"/>
      <c r="BL1111" s="40"/>
      <c r="BM1111" s="40"/>
      <c r="BN1111" s="40"/>
      <c r="BO1111" s="40"/>
      <c r="BP1111" s="40"/>
      <c r="BQ1111" s="40"/>
      <c r="BR1111" s="40"/>
      <c r="BS1111" s="40"/>
      <c r="BT1111" s="40"/>
      <c r="BU1111" s="40"/>
      <c r="BV1111" s="40"/>
      <c r="BW1111" s="40"/>
      <c r="BX1111" s="40"/>
      <c r="BY1111" s="40"/>
      <c r="BZ1111" s="40"/>
      <c r="CA1111" s="40"/>
      <c r="CB1111" s="40"/>
      <c r="CC1111" s="40"/>
      <c r="CD1111" s="40"/>
      <c r="CE1111" s="40"/>
      <c r="CF1111" s="40"/>
      <c r="CG1111" s="40"/>
      <c r="CH1111" s="40"/>
      <c r="CI1111" s="40"/>
      <c r="CJ1111" s="40"/>
      <c r="CK1111" s="40"/>
      <c r="CL1111" s="40"/>
      <c r="CM1111" s="40"/>
      <c r="CN1111" s="40"/>
      <c r="CO1111" s="40"/>
      <c r="CP1111" s="40"/>
      <c r="CQ1111" s="40"/>
      <c r="CR1111" s="40"/>
      <c r="CS1111" s="40"/>
      <c r="CT1111" s="40"/>
      <c r="CU1111" s="40"/>
      <c r="CV1111" s="40"/>
      <c r="CW1111" s="40"/>
      <c r="CX1111" s="40"/>
      <c r="CY1111" s="40"/>
      <c r="CZ1111" s="40"/>
      <c r="DA1111" s="40"/>
      <c r="DB1111" s="40"/>
      <c r="DC1111" s="40"/>
      <c r="DD1111" s="40"/>
      <c r="DE1111" s="40"/>
      <c r="DF1111" s="40"/>
      <c r="DG1111" s="40"/>
      <c r="DH1111" s="40"/>
      <c r="DI1111" s="40"/>
      <c r="DJ1111" s="40"/>
      <c r="DK1111" s="40"/>
      <c r="DL1111" s="40"/>
      <c r="DM1111" s="40"/>
      <c r="DN1111" s="40"/>
      <c r="DO1111" s="40"/>
      <c r="DP1111" s="40"/>
      <c r="DQ1111" s="40"/>
      <c r="DR1111" s="40"/>
      <c r="DS1111" s="40"/>
      <c r="DT1111" s="40"/>
      <c r="DU1111" s="40"/>
      <c r="DV1111" s="40"/>
      <c r="DW1111" s="40"/>
      <c r="DX1111" s="40"/>
      <c r="DY1111" s="40"/>
      <c r="DZ1111" s="40"/>
      <c r="EA1111" s="40"/>
      <c r="EB1111" s="40"/>
      <c r="EC1111" s="40"/>
      <c r="ED1111" s="40"/>
      <c r="EE1111" s="40"/>
      <c r="EF1111" s="40"/>
      <c r="EG1111" s="40"/>
      <c r="EH1111" s="40"/>
      <c r="EI1111" s="40"/>
      <c r="EJ1111" s="40"/>
      <c r="EK1111" s="40"/>
      <c r="EL1111" s="40"/>
      <c r="EM1111" s="40"/>
      <c r="EN1111" s="40"/>
      <c r="EO1111" s="40"/>
      <c r="EP1111" s="40"/>
      <c r="EQ1111" s="40"/>
      <c r="ER1111" s="40"/>
      <c r="ES1111" s="40"/>
      <c r="ET1111" s="40"/>
      <c r="EU1111" s="40"/>
      <c r="EV1111" s="40"/>
      <c r="EW1111" s="40"/>
      <c r="EX1111" s="40"/>
      <c r="EY1111" s="40"/>
      <c r="EZ1111" s="40"/>
      <c r="FA1111" s="40"/>
      <c r="FB1111" s="40"/>
      <c r="FC1111" s="40"/>
      <c r="FD1111" s="40"/>
      <c r="FE1111" s="40"/>
      <c r="FF1111" s="40"/>
      <c r="FG1111" s="40"/>
      <c r="FH1111" s="40"/>
      <c r="FI1111" s="40"/>
      <c r="FJ1111" s="40"/>
      <c r="FK1111" s="40"/>
      <c r="FL1111" s="40"/>
      <c r="FM1111" s="40"/>
      <c r="FN1111" s="40"/>
      <c r="FO1111" s="40"/>
      <c r="FP1111" s="40"/>
      <c r="FQ1111" s="40"/>
      <c r="FR1111" s="40"/>
      <c r="FS1111" s="40"/>
      <c r="FT1111" s="40"/>
      <c r="FU1111" s="40"/>
      <c r="FV1111" s="40"/>
      <c r="FW1111" s="40"/>
      <c r="FX1111" s="40"/>
      <c r="FY1111" s="40"/>
      <c r="FZ1111" s="40"/>
      <c r="GA1111" s="40"/>
      <c r="GB1111" s="40"/>
      <c r="GC1111" s="40"/>
      <c r="GD1111" s="40"/>
      <c r="GE1111" s="40"/>
      <c r="GF1111" s="40"/>
      <c r="GG1111" s="40"/>
      <c r="GH1111" s="40"/>
      <c r="GI1111" s="40"/>
      <c r="GJ1111" s="40"/>
      <c r="GK1111" s="40"/>
      <c r="GL1111" s="40"/>
      <c r="GM1111" s="40"/>
      <c r="GN1111" s="40"/>
      <c r="GO1111" s="40"/>
      <c r="GP1111" s="40"/>
      <c r="GQ1111" s="40"/>
      <c r="GR1111" s="40"/>
      <c r="GS1111" s="40"/>
      <c r="GT1111" s="40"/>
      <c r="GU1111" s="40"/>
      <c r="GV1111" s="40"/>
      <c r="GW1111" s="40"/>
      <c r="GX1111" s="40"/>
      <c r="GY1111" s="40"/>
      <c r="GZ1111" s="40"/>
      <c r="HA1111" s="40"/>
      <c r="HB1111" s="40"/>
      <c r="HC1111" s="40"/>
      <c r="HD1111" s="40"/>
      <c r="HE1111" s="40"/>
      <c r="HF1111" s="40"/>
      <c r="HG1111" s="40"/>
      <c r="HH1111" s="40"/>
      <c r="HI1111" s="40"/>
      <c r="HJ1111" s="40"/>
      <c r="HK1111" s="40"/>
      <c r="HL1111" s="40"/>
      <c r="HM1111" s="40"/>
      <c r="HN1111" s="40"/>
      <c r="HO1111" s="40"/>
      <c r="HP1111" s="40"/>
      <c r="HQ1111" s="40"/>
      <c r="HR1111" s="40"/>
      <c r="HS1111" s="40"/>
      <c r="HT1111" s="40"/>
      <c r="HU1111" s="40"/>
      <c r="HV1111" s="40"/>
      <c r="HW1111" s="40"/>
      <c r="HX1111" s="40"/>
      <c r="HY1111" s="40"/>
      <c r="HZ1111" s="40"/>
      <c r="IA1111" s="40"/>
      <c r="IB1111" s="40"/>
      <c r="IC1111" s="40"/>
      <c r="ID1111" s="40"/>
      <c r="IE1111" s="40"/>
      <c r="IF1111" s="40"/>
      <c r="IG1111" s="40"/>
      <c r="IH1111" s="40"/>
      <c r="II1111" s="40"/>
      <c r="IJ1111" s="40"/>
      <c r="IK1111" s="40"/>
      <c r="IL1111" s="40"/>
      <c r="IM1111" s="40"/>
      <c r="IN1111" s="40"/>
      <c r="IO1111" s="40"/>
      <c r="IP1111" s="40"/>
      <c r="IQ1111" s="40"/>
      <c r="IR1111" s="40"/>
      <c r="IS1111" s="40"/>
      <c r="IT1111" s="40"/>
      <c r="IU1111" s="40"/>
      <c r="IV1111" s="40"/>
      <c r="IW1111" s="40"/>
      <c r="IX1111" s="40"/>
      <c r="IY1111" s="40"/>
      <c r="IZ1111" s="40"/>
      <c r="JA1111" s="40"/>
      <c r="JB1111" s="40"/>
      <c r="JC1111" s="40"/>
      <c r="JD1111" s="40"/>
      <c r="JE1111" s="40"/>
      <c r="JF1111" s="40"/>
      <c r="JG1111" s="40"/>
      <c r="JH1111" s="40"/>
      <c r="JI1111" s="40"/>
      <c r="JJ1111" s="40"/>
      <c r="JK1111" s="40"/>
      <c r="JL1111" s="40"/>
      <c r="JM1111" s="40"/>
      <c r="JN1111" s="40"/>
      <c r="JO1111" s="40"/>
      <c r="JP1111" s="40"/>
      <c r="JQ1111" s="40"/>
      <c r="JR1111" s="40"/>
      <c r="JS1111" s="40"/>
      <c r="JT1111" s="40"/>
      <c r="JU1111" s="40"/>
      <c r="JV1111" s="40"/>
      <c r="JW1111" s="40"/>
      <c r="JX1111" s="40"/>
      <c r="JY1111" s="40"/>
      <c r="JZ1111" s="40"/>
      <c r="AMH1111" s="0"/>
      <c r="AMI1111" s="0"/>
      <c r="AMJ1111" s="0"/>
    </row>
    <row r="1112" customFormat="false" ht="15" hidden="false" customHeight="false" outlineLevel="0" collapsed="false">
      <c r="A1112" s="118"/>
      <c r="B1112" s="118"/>
      <c r="C1112" s="48" t="n">
        <f aca="false">IF(F1112=F1111,C1111,IF(F1112=(F1111+10),C1111,(C1111+10)))</f>
        <v>2020</v>
      </c>
      <c r="D1112" s="38" t="s">
        <v>409</v>
      </c>
      <c r="E1112" s="50" t="n">
        <f aca="false">IF(C1111=C1112,IF(AND(I1112&lt;&gt;"M",I1112&lt;&gt;"m-up"),E1111+10,E1111),10)</f>
        <v>20</v>
      </c>
      <c r="F1112" s="39" t="n">
        <f aca="false">O1112+(N1112*60)+(M1112*3600)</f>
        <v>67939</v>
      </c>
      <c r="G1112" s="39" t="str">
        <f aca="false">CONCATENATE(J1112,K1112,L1112)</f>
        <v>2017123</v>
      </c>
      <c r="H1112" s="39" t="n">
        <v>729</v>
      </c>
      <c r="I1112" s="39" t="s">
        <v>17</v>
      </c>
      <c r="J1112" s="39" t="n">
        <v>2017</v>
      </c>
      <c r="K1112" s="39" t="n">
        <v>12</v>
      </c>
      <c r="L1112" s="39" t="n">
        <v>3</v>
      </c>
      <c r="M1112" s="39" t="n">
        <v>18</v>
      </c>
      <c r="N1112" s="39" t="n">
        <v>52</v>
      </c>
      <c r="O1112" s="39" t="n">
        <v>19</v>
      </c>
      <c r="P1112" s="39" t="n">
        <v>826</v>
      </c>
      <c r="Q1112" s="39" t="n">
        <v>2</v>
      </c>
      <c r="R1112" s="39" t="s">
        <v>1</v>
      </c>
      <c r="S1112" s="39" t="s">
        <v>2</v>
      </c>
      <c r="U1112" s="40" t="s">
        <v>78</v>
      </c>
      <c r="WH1112" s="119"/>
      <c r="WI1112" s="119"/>
      <c r="WJ1112" s="119"/>
      <c r="WK1112" s="119"/>
      <c r="WL1112" s="119"/>
      <c r="WM1112" s="119"/>
      <c r="WN1112" s="119"/>
      <c r="WO1112" s="119"/>
      <c r="WP1112" s="119"/>
      <c r="WQ1112" s="119"/>
      <c r="WR1112" s="119"/>
      <c r="WS1112" s="119"/>
      <c r="WT1112" s="119"/>
      <c r="WU1112" s="119"/>
      <c r="WV1112" s="119"/>
      <c r="WW1112" s="119"/>
      <c r="WX1112" s="119"/>
      <c r="WY1112" s="119"/>
      <c r="WZ1112" s="119"/>
      <c r="XA1112" s="119"/>
      <c r="XB1112" s="119"/>
      <c r="XC1112" s="119"/>
      <c r="XD1112" s="119"/>
      <c r="XE1112" s="119"/>
      <c r="XF1112" s="119"/>
      <c r="XG1112" s="119"/>
      <c r="XH1112" s="119"/>
      <c r="XI1112" s="119"/>
      <c r="XJ1112" s="119"/>
      <c r="XK1112" s="119"/>
      <c r="XL1112" s="119"/>
      <c r="XM1112" s="119"/>
      <c r="XN1112" s="119"/>
      <c r="XO1112" s="119"/>
      <c r="XP1112" s="119"/>
      <c r="XQ1112" s="119"/>
      <c r="XR1112" s="119"/>
      <c r="XS1112" s="119"/>
      <c r="XT1112" s="119"/>
      <c r="XU1112" s="119"/>
      <c r="XV1112" s="119"/>
      <c r="XW1112" s="119"/>
      <c r="XX1112" s="119"/>
      <c r="XY1112" s="119"/>
      <c r="XZ1112" s="119"/>
      <c r="YA1112" s="119"/>
      <c r="YB1112" s="119"/>
      <c r="YC1112" s="119"/>
      <c r="YD1112" s="119"/>
      <c r="YE1112" s="119"/>
      <c r="YF1112" s="119"/>
      <c r="YG1112" s="119"/>
      <c r="YH1112" s="119"/>
      <c r="YI1112" s="119"/>
      <c r="YJ1112" s="119"/>
      <c r="YK1112" s="119"/>
      <c r="YL1112" s="119"/>
      <c r="YM1112" s="119"/>
      <c r="YN1112" s="119"/>
      <c r="YO1112" s="119"/>
      <c r="YP1112" s="119"/>
      <c r="YQ1112" s="119"/>
      <c r="YR1112" s="119"/>
      <c r="YS1112" s="119"/>
      <c r="YT1112" s="119"/>
      <c r="YU1112" s="119"/>
      <c r="YV1112" s="119"/>
      <c r="YW1112" s="119"/>
      <c r="YX1112" s="119"/>
      <c r="YY1112" s="119"/>
      <c r="YZ1112" s="119"/>
      <c r="ZA1112" s="119"/>
      <c r="ZB1112" s="119"/>
      <c r="ZC1112" s="119"/>
      <c r="ZD1112" s="119"/>
      <c r="ZE1112" s="119"/>
      <c r="ZF1112" s="119"/>
      <c r="ZG1112" s="119"/>
      <c r="ZH1112" s="119"/>
      <c r="ZI1112" s="119"/>
      <c r="ZJ1112" s="119"/>
      <c r="ZK1112" s="119"/>
      <c r="ZL1112" s="119"/>
      <c r="ZM1112" s="119"/>
      <c r="ZN1112" s="119"/>
      <c r="ZO1112" s="119"/>
      <c r="ZP1112" s="119"/>
      <c r="ZQ1112" s="119"/>
      <c r="ZR1112" s="119"/>
      <c r="ZS1112" s="119"/>
      <c r="ZT1112" s="119"/>
      <c r="ZU1112" s="119"/>
      <c r="ZV1112" s="119"/>
      <c r="ZW1112" s="119"/>
      <c r="ZX1112" s="119"/>
      <c r="ZY1112" s="119"/>
      <c r="ZZ1112" s="119"/>
      <c r="AAA1112" s="119"/>
      <c r="AAB1112" s="119"/>
      <c r="AAC1112" s="119"/>
      <c r="AAD1112" s="119"/>
      <c r="AAE1112" s="119"/>
      <c r="AAF1112" s="119"/>
      <c r="AAG1112" s="119"/>
      <c r="AAH1112" s="119"/>
      <c r="AAI1112" s="119"/>
      <c r="AAJ1112" s="119"/>
      <c r="AAK1112" s="119"/>
      <c r="AAL1112" s="119"/>
      <c r="AAM1112" s="119"/>
      <c r="AAN1112" s="119"/>
      <c r="AAO1112" s="119"/>
      <c r="AAP1112" s="119"/>
      <c r="AAQ1112" s="119"/>
      <c r="AAR1112" s="119"/>
      <c r="AAS1112" s="119"/>
      <c r="AAT1112" s="119"/>
      <c r="AAU1112" s="119"/>
      <c r="AAV1112" s="119"/>
      <c r="AAW1112" s="119"/>
      <c r="AAX1112" s="119"/>
      <c r="AAY1112" s="119"/>
      <c r="AAZ1112" s="119"/>
      <c r="ABA1112" s="119"/>
      <c r="ABB1112" s="119"/>
      <c r="ABC1112" s="119"/>
      <c r="ABD1112" s="119"/>
      <c r="ABE1112" s="119"/>
      <c r="ABF1112" s="119"/>
      <c r="ABG1112" s="119"/>
      <c r="ABH1112" s="119"/>
      <c r="ABI1112" s="119"/>
      <c r="ABJ1112" s="119"/>
      <c r="ABK1112" s="119"/>
      <c r="ABL1112" s="119"/>
      <c r="ABM1112" s="119"/>
      <c r="ABN1112" s="119"/>
      <c r="ABO1112" s="119"/>
      <c r="ABP1112" s="119"/>
      <c r="ABQ1112" s="119"/>
      <c r="ABR1112" s="119"/>
      <c r="ABS1112" s="119"/>
      <c r="ABT1112" s="119"/>
      <c r="ABU1112" s="119"/>
      <c r="ABV1112" s="119"/>
      <c r="ABW1112" s="119"/>
      <c r="ABX1112" s="119"/>
      <c r="ABY1112" s="119"/>
      <c r="ABZ1112" s="119"/>
      <c r="ACA1112" s="119"/>
      <c r="ACB1112" s="119"/>
      <c r="ACC1112" s="119"/>
      <c r="ACD1112" s="119"/>
      <c r="ACE1112" s="119"/>
      <c r="ACF1112" s="119"/>
      <c r="ACG1112" s="119"/>
      <c r="ACH1112" s="119"/>
      <c r="ACI1112" s="119"/>
      <c r="ACJ1112" s="119"/>
      <c r="ACK1112" s="119"/>
      <c r="ACL1112" s="119"/>
      <c r="ACM1112" s="119"/>
      <c r="ACN1112" s="119"/>
      <c r="ACO1112" s="119"/>
      <c r="ACP1112" s="119"/>
      <c r="ACQ1112" s="119"/>
      <c r="ACR1112" s="119"/>
      <c r="ACS1112" s="119"/>
      <c r="ACT1112" s="119"/>
      <c r="ACU1112" s="119"/>
      <c r="ACV1112" s="119"/>
      <c r="ACW1112" s="119"/>
      <c r="ACX1112" s="119"/>
      <c r="ACY1112" s="119"/>
      <c r="ACZ1112" s="119"/>
      <c r="ADA1112" s="119"/>
      <c r="ADB1112" s="119"/>
      <c r="ADC1112" s="119"/>
      <c r="ADD1112" s="119"/>
      <c r="ADE1112" s="119"/>
      <c r="ADF1112" s="119"/>
      <c r="ADG1112" s="119"/>
      <c r="ADH1112" s="119"/>
      <c r="ADI1112" s="119"/>
      <c r="ADJ1112" s="119"/>
      <c r="ADK1112" s="119"/>
      <c r="ADL1112" s="119"/>
      <c r="ADM1112" s="119"/>
      <c r="ADN1112" s="119"/>
      <c r="ADO1112" s="119"/>
      <c r="ADP1112" s="119"/>
      <c r="ADQ1112" s="119"/>
      <c r="ADR1112" s="119"/>
      <c r="ADS1112" s="119"/>
      <c r="ADT1112" s="119"/>
      <c r="ADU1112" s="119"/>
      <c r="ADV1112" s="119"/>
      <c r="ADW1112" s="119"/>
      <c r="ADX1112" s="119"/>
      <c r="ADY1112" s="119"/>
      <c r="ADZ1112" s="119"/>
      <c r="AEA1112" s="119"/>
      <c r="AEB1112" s="119"/>
      <c r="AEC1112" s="119"/>
      <c r="AED1112" s="119"/>
      <c r="AEE1112" s="119"/>
      <c r="AEF1112" s="119"/>
      <c r="AEG1112" s="119"/>
      <c r="AEH1112" s="119"/>
      <c r="AEI1112" s="119"/>
      <c r="AEJ1112" s="119"/>
      <c r="AEK1112" s="119"/>
      <c r="AEL1112" s="119"/>
      <c r="AEM1112" s="119"/>
      <c r="AEN1112" s="119"/>
      <c r="AEO1112" s="119"/>
      <c r="AEP1112" s="119"/>
      <c r="AEQ1112" s="119"/>
      <c r="AER1112" s="119"/>
      <c r="AES1112" s="119"/>
      <c r="AET1112" s="119"/>
      <c r="AEU1112" s="119"/>
      <c r="AEV1112" s="119"/>
      <c r="AEW1112" s="119"/>
      <c r="AEX1112" s="119"/>
      <c r="AEY1112" s="119"/>
      <c r="AEZ1112" s="119"/>
      <c r="AFA1112" s="119"/>
      <c r="AFB1112" s="119"/>
      <c r="AFC1112" s="119"/>
      <c r="AFD1112" s="119"/>
      <c r="AFE1112" s="119"/>
      <c r="AFF1112" s="119"/>
      <c r="AFG1112" s="119"/>
      <c r="AFH1112" s="119"/>
      <c r="AFI1112" s="119"/>
      <c r="AFJ1112" s="119"/>
      <c r="AFK1112" s="119"/>
      <c r="AFL1112" s="119"/>
      <c r="AFM1112" s="119"/>
      <c r="AFN1112" s="119"/>
      <c r="AFO1112" s="119"/>
      <c r="AFP1112" s="119"/>
      <c r="AFQ1112" s="119"/>
      <c r="AFR1112" s="119"/>
      <c r="AFS1112" s="119"/>
      <c r="AFT1112" s="119"/>
      <c r="AFU1112" s="119"/>
      <c r="AFV1112" s="119"/>
      <c r="AFW1112" s="119"/>
      <c r="AFX1112" s="119"/>
      <c r="AFY1112" s="119"/>
      <c r="AFZ1112" s="119"/>
      <c r="AGA1112" s="119"/>
      <c r="AGB1112" s="119"/>
      <c r="AGC1112" s="119"/>
      <c r="AGD1112" s="119"/>
      <c r="AGE1112" s="119"/>
      <c r="AGF1112" s="119"/>
      <c r="AGG1112" s="119"/>
      <c r="AGH1112" s="119"/>
      <c r="AGI1112" s="119"/>
      <c r="AGJ1112" s="119"/>
      <c r="AGK1112" s="119"/>
      <c r="AGL1112" s="119"/>
      <c r="AGM1112" s="119"/>
      <c r="AGN1112" s="119"/>
      <c r="AGO1112" s="119"/>
      <c r="AGP1112" s="119"/>
      <c r="AGQ1112" s="119"/>
      <c r="AGR1112" s="119"/>
      <c r="AGS1112" s="119"/>
      <c r="AGT1112" s="119"/>
      <c r="AGU1112" s="119"/>
      <c r="AGV1112" s="119"/>
      <c r="AGW1112" s="119"/>
      <c r="AGX1112" s="119"/>
      <c r="AGY1112" s="119"/>
      <c r="AGZ1112" s="119"/>
      <c r="AHA1112" s="119"/>
      <c r="AHB1112" s="119"/>
      <c r="AHC1112" s="119"/>
      <c r="AHD1112" s="119"/>
      <c r="AHE1112" s="119"/>
      <c r="AHF1112" s="119"/>
      <c r="AHG1112" s="119"/>
      <c r="AHH1112" s="119"/>
      <c r="AHI1112" s="119"/>
      <c r="AHJ1112" s="119"/>
      <c r="AHK1112" s="119"/>
      <c r="AHL1112" s="119"/>
      <c r="AHM1112" s="119"/>
      <c r="AHN1112" s="119"/>
      <c r="AHO1112" s="119"/>
      <c r="AHP1112" s="119"/>
      <c r="AHQ1112" s="119"/>
      <c r="AHR1112" s="119"/>
      <c r="AHS1112" s="119"/>
      <c r="AHT1112" s="119"/>
      <c r="AHU1112" s="119"/>
      <c r="AHV1112" s="119"/>
      <c r="AHW1112" s="119"/>
      <c r="AHX1112" s="119"/>
      <c r="AHY1112" s="119"/>
      <c r="AHZ1112" s="119"/>
      <c r="AIA1112" s="119"/>
      <c r="AIB1112" s="119"/>
      <c r="AIC1112" s="119"/>
      <c r="AID1112" s="119"/>
      <c r="AIE1112" s="119"/>
      <c r="AIF1112" s="119"/>
      <c r="AIG1112" s="119"/>
      <c r="AIH1112" s="119"/>
      <c r="AII1112" s="119"/>
      <c r="AIJ1112" s="119"/>
      <c r="AIK1112" s="119"/>
      <c r="AIL1112" s="119"/>
      <c r="AIM1112" s="119"/>
      <c r="AIN1112" s="119"/>
      <c r="AIO1112" s="119"/>
      <c r="AIP1112" s="119"/>
      <c r="AIQ1112" s="119"/>
      <c r="AIR1112" s="119"/>
      <c r="AIS1112" s="119"/>
      <c r="AIT1112" s="119"/>
      <c r="AIU1112" s="119"/>
      <c r="AIV1112" s="119"/>
      <c r="AIW1112" s="119"/>
      <c r="AIX1112" s="119"/>
      <c r="AIY1112" s="119"/>
      <c r="AIZ1112" s="119"/>
      <c r="AJA1112" s="119"/>
      <c r="AJB1112" s="119"/>
      <c r="AJC1112" s="119"/>
      <c r="AJD1112" s="119"/>
      <c r="AJE1112" s="119"/>
      <c r="AJF1112" s="119"/>
      <c r="AJG1112" s="119"/>
      <c r="AJH1112" s="119"/>
      <c r="AJI1112" s="119"/>
      <c r="AJJ1112" s="119"/>
      <c r="AJK1112" s="119"/>
      <c r="AJL1112" s="119"/>
      <c r="AJM1112" s="119"/>
      <c r="AJN1112" s="119"/>
      <c r="AJO1112" s="119"/>
      <c r="AJP1112" s="119"/>
      <c r="AJQ1112" s="119"/>
      <c r="AJR1112" s="119"/>
      <c r="AJS1112" s="119"/>
      <c r="AJT1112" s="119"/>
      <c r="AJU1112" s="119"/>
      <c r="AJV1112" s="119"/>
      <c r="AJW1112" s="119"/>
      <c r="AJX1112" s="119"/>
      <c r="AJY1112" s="119"/>
      <c r="AJZ1112" s="119"/>
      <c r="AKA1112" s="119"/>
      <c r="AKB1112" s="119"/>
      <c r="AKC1112" s="119"/>
      <c r="AKD1112" s="119"/>
      <c r="AKE1112" s="119"/>
      <c r="AKF1112" s="119"/>
      <c r="AKG1112" s="119"/>
      <c r="AKH1112" s="119"/>
      <c r="AKI1112" s="119"/>
      <c r="AKJ1112" s="119"/>
      <c r="AKK1112" s="119"/>
      <c r="AKL1112" s="119"/>
      <c r="AKM1112" s="119"/>
      <c r="AKN1112" s="119"/>
      <c r="AKO1112" s="119"/>
      <c r="AKP1112" s="119"/>
      <c r="AKQ1112" s="119"/>
      <c r="AKR1112" s="119"/>
      <c r="AKS1112" s="119"/>
      <c r="AKT1112" s="119"/>
      <c r="AKU1112" s="119"/>
      <c r="AKV1112" s="119"/>
      <c r="AKW1112" s="119"/>
      <c r="AKX1112" s="119"/>
      <c r="AKY1112" s="119"/>
      <c r="AKZ1112" s="119"/>
      <c r="ALA1112" s="119"/>
      <c r="ALB1112" s="119"/>
      <c r="ALC1112" s="119"/>
      <c r="ALD1112" s="119"/>
      <c r="ALE1112" s="119"/>
      <c r="ALF1112" s="119"/>
      <c r="ALG1112" s="119"/>
      <c r="ALH1112" s="119"/>
      <c r="ALI1112" s="119"/>
      <c r="ALJ1112" s="119"/>
      <c r="ALK1112" s="119"/>
      <c r="ALL1112" s="119"/>
      <c r="ALM1112" s="119"/>
      <c r="ALN1112" s="119"/>
      <c r="ALO1112" s="119"/>
      <c r="ALP1112" s="119"/>
      <c r="ALQ1112" s="119"/>
      <c r="ALR1112" s="119"/>
      <c r="ALS1112" s="119"/>
      <c r="ALT1112" s="119"/>
      <c r="ALU1112" s="119"/>
      <c r="ALV1112" s="119"/>
      <c r="ALW1112" s="119"/>
      <c r="ALX1112" s="119"/>
      <c r="ALY1112" s="119"/>
      <c r="ALZ1112" s="119"/>
      <c r="AMA1112" s="119"/>
      <c r="AMB1112" s="119"/>
      <c r="AMC1112" s="119"/>
      <c r="AMD1112" s="119"/>
      <c r="AME1112" s="119"/>
      <c r="AMF1112" s="119"/>
      <c r="AMG1112" s="119"/>
    </row>
    <row r="1113" customFormat="false" ht="15" hidden="false" customHeight="false" outlineLevel="0" collapsed="false">
      <c r="A1113" s="118"/>
      <c r="B1113" s="118"/>
      <c r="C1113" s="48" t="n">
        <f aca="false">IF(F1113=F1112,C1112,IF(F1113=(F1112+10),C1112,(C1112+10)))</f>
        <v>2020</v>
      </c>
      <c r="D1113" s="38" t="s">
        <v>409</v>
      </c>
      <c r="E1113" s="50" t="n">
        <f aca="false">IF(C1112=C1113,IF(AND(I1113&lt;&gt;"M",I1113&lt;&gt;"m-up"),E1112+10,E1112),10)</f>
        <v>30</v>
      </c>
      <c r="F1113" s="39" t="n">
        <f aca="false">O1113+(N1113*60)+(M1113*3600)</f>
        <v>67939</v>
      </c>
      <c r="G1113" s="39" t="str">
        <f aca="false">CONCATENATE(J1113,K1113,L1113)</f>
        <v>2017123</v>
      </c>
      <c r="H1113" s="39" t="n">
        <v>0</v>
      </c>
      <c r="I1113" s="39" t="s">
        <v>414</v>
      </c>
      <c r="J1113" s="39" t="n">
        <v>2017</v>
      </c>
      <c r="K1113" s="39" t="n">
        <v>12</v>
      </c>
      <c r="L1113" s="39" t="n">
        <v>3</v>
      </c>
      <c r="M1113" s="39" t="n">
        <v>18</v>
      </c>
      <c r="N1113" s="39" t="n">
        <v>52</v>
      </c>
      <c r="O1113" s="39" t="n">
        <v>19</v>
      </c>
      <c r="P1113" s="39" t="n">
        <v>949</v>
      </c>
      <c r="Q1113" s="39" t="n">
        <v>2</v>
      </c>
      <c r="R1113" s="39" t="s">
        <v>1</v>
      </c>
      <c r="S1113" s="39" t="s">
        <v>2</v>
      </c>
      <c r="WH1113" s="119"/>
      <c r="WI1113" s="119"/>
      <c r="WJ1113" s="119"/>
      <c r="WK1113" s="119"/>
      <c r="WL1113" s="119"/>
      <c r="WM1113" s="119"/>
      <c r="WN1113" s="119"/>
      <c r="WO1113" s="119"/>
      <c r="WP1113" s="119"/>
      <c r="WQ1113" s="119"/>
      <c r="WR1113" s="119"/>
      <c r="WS1113" s="119"/>
      <c r="WT1113" s="119"/>
      <c r="WU1113" s="119"/>
      <c r="WV1113" s="119"/>
      <c r="WW1113" s="119"/>
      <c r="WX1113" s="119"/>
      <c r="WY1113" s="119"/>
      <c r="WZ1113" s="119"/>
      <c r="XA1113" s="119"/>
      <c r="XB1113" s="119"/>
      <c r="XC1113" s="119"/>
      <c r="XD1113" s="119"/>
      <c r="XE1113" s="119"/>
      <c r="XF1113" s="119"/>
      <c r="XG1113" s="119"/>
      <c r="XH1113" s="119"/>
      <c r="XI1113" s="119"/>
      <c r="XJ1113" s="119"/>
      <c r="XK1113" s="119"/>
      <c r="XL1113" s="119"/>
      <c r="XM1113" s="119"/>
      <c r="XN1113" s="119"/>
      <c r="XO1113" s="119"/>
      <c r="XP1113" s="119"/>
      <c r="XQ1113" s="119"/>
      <c r="XR1113" s="119"/>
      <c r="XS1113" s="119"/>
      <c r="XT1113" s="119"/>
      <c r="XU1113" s="119"/>
      <c r="XV1113" s="119"/>
      <c r="XW1113" s="119"/>
      <c r="XX1113" s="119"/>
      <c r="XY1113" s="119"/>
      <c r="XZ1113" s="119"/>
      <c r="YA1113" s="119"/>
      <c r="YB1113" s="119"/>
      <c r="YC1113" s="119"/>
      <c r="YD1113" s="119"/>
      <c r="YE1113" s="119"/>
      <c r="YF1113" s="119"/>
      <c r="YG1113" s="119"/>
      <c r="YH1113" s="119"/>
      <c r="YI1113" s="119"/>
      <c r="YJ1113" s="119"/>
      <c r="YK1113" s="119"/>
      <c r="YL1113" s="119"/>
      <c r="YM1113" s="119"/>
      <c r="YN1113" s="119"/>
      <c r="YO1113" s="119"/>
      <c r="YP1113" s="119"/>
      <c r="YQ1113" s="119"/>
      <c r="YR1113" s="119"/>
      <c r="YS1113" s="119"/>
      <c r="YT1113" s="119"/>
      <c r="YU1113" s="119"/>
      <c r="YV1113" s="119"/>
      <c r="YW1113" s="119"/>
      <c r="YX1113" s="119"/>
      <c r="YY1113" s="119"/>
      <c r="YZ1113" s="119"/>
      <c r="ZA1113" s="119"/>
      <c r="ZB1113" s="119"/>
      <c r="ZC1113" s="119"/>
      <c r="ZD1113" s="119"/>
      <c r="ZE1113" s="119"/>
      <c r="ZF1113" s="119"/>
      <c r="ZG1113" s="119"/>
      <c r="ZH1113" s="119"/>
      <c r="ZI1113" s="119"/>
      <c r="ZJ1113" s="119"/>
      <c r="ZK1113" s="119"/>
      <c r="ZL1113" s="119"/>
      <c r="ZM1113" s="119"/>
      <c r="ZN1113" s="119"/>
      <c r="ZO1113" s="119"/>
      <c r="ZP1113" s="119"/>
      <c r="ZQ1113" s="119"/>
      <c r="ZR1113" s="119"/>
      <c r="ZS1113" s="119"/>
      <c r="ZT1113" s="119"/>
      <c r="ZU1113" s="119"/>
      <c r="ZV1113" s="119"/>
      <c r="ZW1113" s="119"/>
      <c r="ZX1113" s="119"/>
      <c r="ZY1113" s="119"/>
      <c r="ZZ1113" s="119"/>
      <c r="AAA1113" s="119"/>
      <c r="AAB1113" s="119"/>
      <c r="AAC1113" s="119"/>
      <c r="AAD1113" s="119"/>
      <c r="AAE1113" s="119"/>
      <c r="AAF1113" s="119"/>
      <c r="AAG1113" s="119"/>
      <c r="AAH1113" s="119"/>
      <c r="AAI1113" s="119"/>
      <c r="AAJ1113" s="119"/>
      <c r="AAK1113" s="119"/>
      <c r="AAL1113" s="119"/>
      <c r="AAM1113" s="119"/>
      <c r="AAN1113" s="119"/>
      <c r="AAO1113" s="119"/>
      <c r="AAP1113" s="119"/>
      <c r="AAQ1113" s="119"/>
      <c r="AAR1113" s="119"/>
      <c r="AAS1113" s="119"/>
      <c r="AAT1113" s="119"/>
      <c r="AAU1113" s="119"/>
      <c r="AAV1113" s="119"/>
      <c r="AAW1113" s="119"/>
      <c r="AAX1113" s="119"/>
      <c r="AAY1113" s="119"/>
      <c r="AAZ1113" s="119"/>
      <c r="ABA1113" s="119"/>
      <c r="ABB1113" s="119"/>
      <c r="ABC1113" s="119"/>
      <c r="ABD1113" s="119"/>
      <c r="ABE1113" s="119"/>
      <c r="ABF1113" s="119"/>
      <c r="ABG1113" s="119"/>
      <c r="ABH1113" s="119"/>
      <c r="ABI1113" s="119"/>
      <c r="ABJ1113" s="119"/>
      <c r="ABK1113" s="119"/>
      <c r="ABL1113" s="119"/>
      <c r="ABM1113" s="119"/>
      <c r="ABN1113" s="119"/>
      <c r="ABO1113" s="119"/>
      <c r="ABP1113" s="119"/>
      <c r="ABQ1113" s="119"/>
      <c r="ABR1113" s="119"/>
      <c r="ABS1113" s="119"/>
      <c r="ABT1113" s="119"/>
      <c r="ABU1113" s="119"/>
      <c r="ABV1113" s="119"/>
      <c r="ABW1113" s="119"/>
      <c r="ABX1113" s="119"/>
      <c r="ABY1113" s="119"/>
      <c r="ABZ1113" s="119"/>
      <c r="ACA1113" s="119"/>
      <c r="ACB1113" s="119"/>
      <c r="ACC1113" s="119"/>
      <c r="ACD1113" s="119"/>
      <c r="ACE1113" s="119"/>
      <c r="ACF1113" s="119"/>
      <c r="ACG1113" s="119"/>
      <c r="ACH1113" s="119"/>
      <c r="ACI1113" s="119"/>
      <c r="ACJ1113" s="119"/>
      <c r="ACK1113" s="119"/>
      <c r="ACL1113" s="119"/>
      <c r="ACM1113" s="119"/>
      <c r="ACN1113" s="119"/>
      <c r="ACO1113" s="119"/>
      <c r="ACP1113" s="119"/>
      <c r="ACQ1113" s="119"/>
      <c r="ACR1113" s="119"/>
      <c r="ACS1113" s="119"/>
      <c r="ACT1113" s="119"/>
      <c r="ACU1113" s="119"/>
      <c r="ACV1113" s="119"/>
      <c r="ACW1113" s="119"/>
      <c r="ACX1113" s="119"/>
      <c r="ACY1113" s="119"/>
      <c r="ACZ1113" s="119"/>
      <c r="ADA1113" s="119"/>
      <c r="ADB1113" s="119"/>
      <c r="ADC1113" s="119"/>
      <c r="ADD1113" s="119"/>
      <c r="ADE1113" s="119"/>
      <c r="ADF1113" s="119"/>
      <c r="ADG1113" s="119"/>
      <c r="ADH1113" s="119"/>
      <c r="ADI1113" s="119"/>
      <c r="ADJ1113" s="119"/>
      <c r="ADK1113" s="119"/>
      <c r="ADL1113" s="119"/>
      <c r="ADM1113" s="119"/>
      <c r="ADN1113" s="119"/>
      <c r="ADO1113" s="119"/>
      <c r="ADP1113" s="119"/>
      <c r="ADQ1113" s="119"/>
      <c r="ADR1113" s="119"/>
      <c r="ADS1113" s="119"/>
      <c r="ADT1113" s="119"/>
      <c r="ADU1113" s="119"/>
      <c r="ADV1113" s="119"/>
      <c r="ADW1113" s="119"/>
      <c r="ADX1113" s="119"/>
      <c r="ADY1113" s="119"/>
      <c r="ADZ1113" s="119"/>
      <c r="AEA1113" s="119"/>
      <c r="AEB1113" s="119"/>
      <c r="AEC1113" s="119"/>
      <c r="AED1113" s="119"/>
      <c r="AEE1113" s="119"/>
      <c r="AEF1113" s="119"/>
      <c r="AEG1113" s="119"/>
      <c r="AEH1113" s="119"/>
      <c r="AEI1113" s="119"/>
      <c r="AEJ1113" s="119"/>
      <c r="AEK1113" s="119"/>
      <c r="AEL1113" s="119"/>
      <c r="AEM1113" s="119"/>
      <c r="AEN1113" s="119"/>
      <c r="AEO1113" s="119"/>
      <c r="AEP1113" s="119"/>
      <c r="AEQ1113" s="119"/>
      <c r="AER1113" s="119"/>
      <c r="AES1113" s="119"/>
      <c r="AET1113" s="119"/>
      <c r="AEU1113" s="119"/>
      <c r="AEV1113" s="119"/>
      <c r="AEW1113" s="119"/>
      <c r="AEX1113" s="119"/>
      <c r="AEY1113" s="119"/>
      <c r="AEZ1113" s="119"/>
      <c r="AFA1113" s="119"/>
      <c r="AFB1113" s="119"/>
      <c r="AFC1113" s="119"/>
      <c r="AFD1113" s="119"/>
      <c r="AFE1113" s="119"/>
      <c r="AFF1113" s="119"/>
      <c r="AFG1113" s="119"/>
      <c r="AFH1113" s="119"/>
      <c r="AFI1113" s="119"/>
      <c r="AFJ1113" s="119"/>
      <c r="AFK1113" s="119"/>
      <c r="AFL1113" s="119"/>
      <c r="AFM1113" s="119"/>
      <c r="AFN1113" s="119"/>
      <c r="AFO1113" s="119"/>
      <c r="AFP1113" s="119"/>
      <c r="AFQ1113" s="119"/>
      <c r="AFR1113" s="119"/>
      <c r="AFS1113" s="119"/>
      <c r="AFT1113" s="119"/>
      <c r="AFU1113" s="119"/>
      <c r="AFV1113" s="119"/>
      <c r="AFW1113" s="119"/>
      <c r="AFX1113" s="119"/>
      <c r="AFY1113" s="119"/>
      <c r="AFZ1113" s="119"/>
      <c r="AGA1113" s="119"/>
      <c r="AGB1113" s="119"/>
      <c r="AGC1113" s="119"/>
      <c r="AGD1113" s="119"/>
      <c r="AGE1113" s="119"/>
      <c r="AGF1113" s="119"/>
      <c r="AGG1113" s="119"/>
      <c r="AGH1113" s="119"/>
      <c r="AGI1113" s="119"/>
      <c r="AGJ1113" s="119"/>
      <c r="AGK1113" s="119"/>
      <c r="AGL1113" s="119"/>
      <c r="AGM1113" s="119"/>
      <c r="AGN1113" s="119"/>
      <c r="AGO1113" s="119"/>
      <c r="AGP1113" s="119"/>
      <c r="AGQ1113" s="119"/>
      <c r="AGR1113" s="119"/>
      <c r="AGS1113" s="119"/>
      <c r="AGT1113" s="119"/>
      <c r="AGU1113" s="119"/>
      <c r="AGV1113" s="119"/>
      <c r="AGW1113" s="119"/>
      <c r="AGX1113" s="119"/>
      <c r="AGY1113" s="119"/>
      <c r="AGZ1113" s="119"/>
      <c r="AHA1113" s="119"/>
      <c r="AHB1113" s="119"/>
      <c r="AHC1113" s="119"/>
      <c r="AHD1113" s="119"/>
      <c r="AHE1113" s="119"/>
      <c r="AHF1113" s="119"/>
      <c r="AHG1113" s="119"/>
      <c r="AHH1113" s="119"/>
      <c r="AHI1113" s="119"/>
      <c r="AHJ1113" s="119"/>
      <c r="AHK1113" s="119"/>
      <c r="AHL1113" s="119"/>
      <c r="AHM1113" s="119"/>
      <c r="AHN1113" s="119"/>
      <c r="AHO1113" s="119"/>
      <c r="AHP1113" s="119"/>
      <c r="AHQ1113" s="119"/>
      <c r="AHR1113" s="119"/>
      <c r="AHS1113" s="119"/>
      <c r="AHT1113" s="119"/>
      <c r="AHU1113" s="119"/>
      <c r="AHV1113" s="119"/>
      <c r="AHW1113" s="119"/>
      <c r="AHX1113" s="119"/>
      <c r="AHY1113" s="119"/>
      <c r="AHZ1113" s="119"/>
      <c r="AIA1113" s="119"/>
      <c r="AIB1113" s="119"/>
      <c r="AIC1113" s="119"/>
      <c r="AID1113" s="119"/>
      <c r="AIE1113" s="119"/>
      <c r="AIF1113" s="119"/>
      <c r="AIG1113" s="119"/>
      <c r="AIH1113" s="119"/>
      <c r="AII1113" s="119"/>
      <c r="AIJ1113" s="119"/>
      <c r="AIK1113" s="119"/>
      <c r="AIL1113" s="119"/>
      <c r="AIM1113" s="119"/>
      <c r="AIN1113" s="119"/>
      <c r="AIO1113" s="119"/>
      <c r="AIP1113" s="119"/>
      <c r="AIQ1113" s="119"/>
      <c r="AIR1113" s="119"/>
      <c r="AIS1113" s="119"/>
      <c r="AIT1113" s="119"/>
      <c r="AIU1113" s="119"/>
      <c r="AIV1113" s="119"/>
      <c r="AIW1113" s="119"/>
      <c r="AIX1113" s="119"/>
      <c r="AIY1113" s="119"/>
      <c r="AIZ1113" s="119"/>
      <c r="AJA1113" s="119"/>
      <c r="AJB1113" s="119"/>
      <c r="AJC1113" s="119"/>
      <c r="AJD1113" s="119"/>
      <c r="AJE1113" s="119"/>
      <c r="AJF1113" s="119"/>
      <c r="AJG1113" s="119"/>
      <c r="AJH1113" s="119"/>
      <c r="AJI1113" s="119"/>
      <c r="AJJ1113" s="119"/>
      <c r="AJK1113" s="119"/>
      <c r="AJL1113" s="119"/>
      <c r="AJM1113" s="119"/>
      <c r="AJN1113" s="119"/>
      <c r="AJO1113" s="119"/>
      <c r="AJP1113" s="119"/>
      <c r="AJQ1113" s="119"/>
      <c r="AJR1113" s="119"/>
      <c r="AJS1113" s="119"/>
      <c r="AJT1113" s="119"/>
      <c r="AJU1113" s="119"/>
      <c r="AJV1113" s="119"/>
      <c r="AJW1113" s="119"/>
      <c r="AJX1113" s="119"/>
      <c r="AJY1113" s="119"/>
      <c r="AJZ1113" s="119"/>
      <c r="AKA1113" s="119"/>
      <c r="AKB1113" s="119"/>
      <c r="AKC1113" s="119"/>
      <c r="AKD1113" s="119"/>
      <c r="AKE1113" s="119"/>
      <c r="AKF1113" s="119"/>
      <c r="AKG1113" s="119"/>
      <c r="AKH1113" s="119"/>
      <c r="AKI1113" s="119"/>
      <c r="AKJ1113" s="119"/>
      <c r="AKK1113" s="119"/>
      <c r="AKL1113" s="119"/>
      <c r="AKM1113" s="119"/>
      <c r="AKN1113" s="119"/>
      <c r="AKO1113" s="119"/>
      <c r="AKP1113" s="119"/>
      <c r="AKQ1113" s="119"/>
      <c r="AKR1113" s="119"/>
      <c r="AKS1113" s="119"/>
      <c r="AKT1113" s="119"/>
      <c r="AKU1113" s="119"/>
      <c r="AKV1113" s="119"/>
      <c r="AKW1113" s="119"/>
      <c r="AKX1113" s="119"/>
      <c r="AKY1113" s="119"/>
      <c r="AKZ1113" s="119"/>
      <c r="ALA1113" s="119"/>
      <c r="ALB1113" s="119"/>
      <c r="ALC1113" s="119"/>
      <c r="ALD1113" s="119"/>
      <c r="ALE1113" s="119"/>
      <c r="ALF1113" s="119"/>
      <c r="ALG1113" s="119"/>
      <c r="ALH1113" s="119"/>
      <c r="ALI1113" s="119"/>
      <c r="ALJ1113" s="119"/>
      <c r="ALK1113" s="119"/>
      <c r="ALL1113" s="119"/>
      <c r="ALM1113" s="119"/>
      <c r="ALN1113" s="119"/>
      <c r="ALO1113" s="119"/>
      <c r="ALP1113" s="119"/>
      <c r="ALQ1113" s="119"/>
      <c r="ALR1113" s="119"/>
      <c r="ALS1113" s="119"/>
      <c r="ALT1113" s="119"/>
      <c r="ALU1113" s="119"/>
      <c r="ALV1113" s="119"/>
      <c r="ALW1113" s="119"/>
      <c r="ALX1113" s="119"/>
      <c r="ALY1113" s="119"/>
      <c r="ALZ1113" s="119"/>
      <c r="AMA1113" s="119"/>
      <c r="AMB1113" s="119"/>
      <c r="AMC1113" s="119"/>
      <c r="AMD1113" s="119"/>
      <c r="AME1113" s="119"/>
      <c r="AMF1113" s="119"/>
      <c r="AMG1113" s="119"/>
    </row>
    <row r="1114" customFormat="false" ht="15" hidden="false" customHeight="false" outlineLevel="0" collapsed="false">
      <c r="A1114" s="118"/>
      <c r="B1114" s="118"/>
      <c r="C1114" s="48" t="n">
        <f aca="false">IF(F1114=F1113,C1113,IF(F1114=(F1113+10),C1113,(C1113+10)))</f>
        <v>2020</v>
      </c>
      <c r="D1114" s="38" t="s">
        <v>409</v>
      </c>
      <c r="E1114" s="50" t="n">
        <f aca="false">IF(C1113=C1114,IF(AND(I1114&lt;&gt;"M",I1114&lt;&gt;"m-up"),E1113+10,E1113),10)</f>
        <v>30</v>
      </c>
      <c r="F1114" s="39" t="n">
        <f aca="false">O1114+(N1114*60)+(M1114*3600)</f>
        <v>67939</v>
      </c>
      <c r="G1114" s="39" t="str">
        <f aca="false">CONCATENATE(J1114,K1114,L1114)</f>
        <v>2017123</v>
      </c>
      <c r="H1114" s="39" t="n">
        <v>0</v>
      </c>
      <c r="I1114" s="78" t="s">
        <v>21</v>
      </c>
      <c r="J1114" s="39" t="n">
        <v>2017</v>
      </c>
      <c r="K1114" s="39" t="n">
        <v>12</v>
      </c>
      <c r="L1114" s="39" t="n">
        <v>3</v>
      </c>
      <c r="M1114" s="39" t="n">
        <v>18</v>
      </c>
      <c r="N1114" s="39" t="n">
        <v>52</v>
      </c>
      <c r="O1114" s="39" t="n">
        <v>19</v>
      </c>
      <c r="P1114" s="39" t="n">
        <v>955</v>
      </c>
      <c r="Q1114" s="39" t="n">
        <v>2</v>
      </c>
      <c r="R1114" s="39" t="s">
        <v>1</v>
      </c>
      <c r="S1114" s="39" t="s">
        <v>2</v>
      </c>
      <c r="WH1114" s="119"/>
      <c r="WI1114" s="119"/>
      <c r="WJ1114" s="119"/>
      <c r="WK1114" s="119"/>
      <c r="WL1114" s="119"/>
      <c r="WM1114" s="119"/>
      <c r="WN1114" s="119"/>
      <c r="WO1114" s="119"/>
      <c r="WP1114" s="119"/>
      <c r="WQ1114" s="119"/>
      <c r="WR1114" s="119"/>
      <c r="WS1114" s="119"/>
      <c r="WT1114" s="119"/>
      <c r="WU1114" s="119"/>
      <c r="WV1114" s="119"/>
      <c r="WW1114" s="119"/>
      <c r="WX1114" s="119"/>
      <c r="WY1114" s="119"/>
      <c r="WZ1114" s="119"/>
      <c r="XA1114" s="119"/>
      <c r="XB1114" s="119"/>
      <c r="XC1114" s="119"/>
      <c r="XD1114" s="119"/>
      <c r="XE1114" s="119"/>
      <c r="XF1114" s="119"/>
      <c r="XG1114" s="119"/>
      <c r="XH1114" s="119"/>
      <c r="XI1114" s="119"/>
      <c r="XJ1114" s="119"/>
      <c r="XK1114" s="119"/>
      <c r="XL1114" s="119"/>
      <c r="XM1114" s="119"/>
      <c r="XN1114" s="119"/>
      <c r="XO1114" s="119"/>
      <c r="XP1114" s="119"/>
      <c r="XQ1114" s="119"/>
      <c r="XR1114" s="119"/>
      <c r="XS1114" s="119"/>
      <c r="XT1114" s="119"/>
      <c r="XU1114" s="119"/>
      <c r="XV1114" s="119"/>
      <c r="XW1114" s="119"/>
      <c r="XX1114" s="119"/>
      <c r="XY1114" s="119"/>
      <c r="XZ1114" s="119"/>
      <c r="YA1114" s="119"/>
      <c r="YB1114" s="119"/>
      <c r="YC1114" s="119"/>
      <c r="YD1114" s="119"/>
      <c r="YE1114" s="119"/>
      <c r="YF1114" s="119"/>
      <c r="YG1114" s="119"/>
      <c r="YH1114" s="119"/>
      <c r="YI1114" s="119"/>
      <c r="YJ1114" s="119"/>
      <c r="YK1114" s="119"/>
      <c r="YL1114" s="119"/>
      <c r="YM1114" s="119"/>
      <c r="YN1114" s="119"/>
      <c r="YO1114" s="119"/>
      <c r="YP1114" s="119"/>
      <c r="YQ1114" s="119"/>
      <c r="YR1114" s="119"/>
      <c r="YS1114" s="119"/>
      <c r="YT1114" s="119"/>
      <c r="YU1114" s="119"/>
      <c r="YV1114" s="119"/>
      <c r="YW1114" s="119"/>
      <c r="YX1114" s="119"/>
      <c r="YY1114" s="119"/>
      <c r="YZ1114" s="119"/>
      <c r="ZA1114" s="119"/>
      <c r="ZB1114" s="119"/>
      <c r="ZC1114" s="119"/>
      <c r="ZD1114" s="119"/>
      <c r="ZE1114" s="119"/>
      <c r="ZF1114" s="119"/>
      <c r="ZG1114" s="119"/>
      <c r="ZH1114" s="119"/>
      <c r="ZI1114" s="119"/>
      <c r="ZJ1114" s="119"/>
      <c r="ZK1114" s="119"/>
      <c r="ZL1114" s="119"/>
      <c r="ZM1114" s="119"/>
      <c r="ZN1114" s="119"/>
      <c r="ZO1114" s="119"/>
      <c r="ZP1114" s="119"/>
      <c r="ZQ1114" s="119"/>
      <c r="ZR1114" s="119"/>
      <c r="ZS1114" s="119"/>
      <c r="ZT1114" s="119"/>
      <c r="ZU1114" s="119"/>
      <c r="ZV1114" s="119"/>
      <c r="ZW1114" s="119"/>
      <c r="ZX1114" s="119"/>
      <c r="ZY1114" s="119"/>
      <c r="ZZ1114" s="119"/>
      <c r="AAA1114" s="119"/>
      <c r="AAB1114" s="119"/>
      <c r="AAC1114" s="119"/>
      <c r="AAD1114" s="119"/>
      <c r="AAE1114" s="119"/>
      <c r="AAF1114" s="119"/>
      <c r="AAG1114" s="119"/>
      <c r="AAH1114" s="119"/>
      <c r="AAI1114" s="119"/>
      <c r="AAJ1114" s="119"/>
      <c r="AAK1114" s="119"/>
      <c r="AAL1114" s="119"/>
      <c r="AAM1114" s="119"/>
      <c r="AAN1114" s="119"/>
      <c r="AAO1114" s="119"/>
      <c r="AAP1114" s="119"/>
      <c r="AAQ1114" s="119"/>
      <c r="AAR1114" s="119"/>
      <c r="AAS1114" s="119"/>
      <c r="AAT1114" s="119"/>
      <c r="AAU1114" s="119"/>
      <c r="AAV1114" s="119"/>
      <c r="AAW1114" s="119"/>
      <c r="AAX1114" s="119"/>
      <c r="AAY1114" s="119"/>
      <c r="AAZ1114" s="119"/>
      <c r="ABA1114" s="119"/>
      <c r="ABB1114" s="119"/>
      <c r="ABC1114" s="119"/>
      <c r="ABD1114" s="119"/>
      <c r="ABE1114" s="119"/>
      <c r="ABF1114" s="119"/>
      <c r="ABG1114" s="119"/>
      <c r="ABH1114" s="119"/>
      <c r="ABI1114" s="119"/>
      <c r="ABJ1114" s="119"/>
      <c r="ABK1114" s="119"/>
      <c r="ABL1114" s="119"/>
      <c r="ABM1114" s="119"/>
      <c r="ABN1114" s="119"/>
      <c r="ABO1114" s="119"/>
      <c r="ABP1114" s="119"/>
      <c r="ABQ1114" s="119"/>
      <c r="ABR1114" s="119"/>
      <c r="ABS1114" s="119"/>
      <c r="ABT1114" s="119"/>
      <c r="ABU1114" s="119"/>
      <c r="ABV1114" s="119"/>
      <c r="ABW1114" s="119"/>
      <c r="ABX1114" s="119"/>
      <c r="ABY1114" s="119"/>
      <c r="ABZ1114" s="119"/>
      <c r="ACA1114" s="119"/>
      <c r="ACB1114" s="119"/>
      <c r="ACC1114" s="119"/>
      <c r="ACD1114" s="119"/>
      <c r="ACE1114" s="119"/>
      <c r="ACF1114" s="119"/>
      <c r="ACG1114" s="119"/>
      <c r="ACH1114" s="119"/>
      <c r="ACI1114" s="119"/>
      <c r="ACJ1114" s="119"/>
      <c r="ACK1114" s="119"/>
      <c r="ACL1114" s="119"/>
      <c r="ACM1114" s="119"/>
      <c r="ACN1114" s="119"/>
      <c r="ACO1114" s="119"/>
      <c r="ACP1114" s="119"/>
      <c r="ACQ1114" s="119"/>
      <c r="ACR1114" s="119"/>
      <c r="ACS1114" s="119"/>
      <c r="ACT1114" s="119"/>
      <c r="ACU1114" s="119"/>
      <c r="ACV1114" s="119"/>
      <c r="ACW1114" s="119"/>
      <c r="ACX1114" s="119"/>
      <c r="ACY1114" s="119"/>
      <c r="ACZ1114" s="119"/>
      <c r="ADA1114" s="119"/>
      <c r="ADB1114" s="119"/>
      <c r="ADC1114" s="119"/>
      <c r="ADD1114" s="119"/>
      <c r="ADE1114" s="119"/>
      <c r="ADF1114" s="119"/>
      <c r="ADG1114" s="119"/>
      <c r="ADH1114" s="119"/>
      <c r="ADI1114" s="119"/>
      <c r="ADJ1114" s="119"/>
      <c r="ADK1114" s="119"/>
      <c r="ADL1114" s="119"/>
      <c r="ADM1114" s="119"/>
      <c r="ADN1114" s="119"/>
      <c r="ADO1114" s="119"/>
      <c r="ADP1114" s="119"/>
      <c r="ADQ1114" s="119"/>
      <c r="ADR1114" s="119"/>
      <c r="ADS1114" s="119"/>
      <c r="ADT1114" s="119"/>
      <c r="ADU1114" s="119"/>
      <c r="ADV1114" s="119"/>
      <c r="ADW1114" s="119"/>
      <c r="ADX1114" s="119"/>
      <c r="ADY1114" s="119"/>
      <c r="ADZ1114" s="119"/>
      <c r="AEA1114" s="119"/>
      <c r="AEB1114" s="119"/>
      <c r="AEC1114" s="119"/>
      <c r="AED1114" s="119"/>
      <c r="AEE1114" s="119"/>
      <c r="AEF1114" s="119"/>
      <c r="AEG1114" s="119"/>
      <c r="AEH1114" s="119"/>
      <c r="AEI1114" s="119"/>
      <c r="AEJ1114" s="119"/>
      <c r="AEK1114" s="119"/>
      <c r="AEL1114" s="119"/>
      <c r="AEM1114" s="119"/>
      <c r="AEN1114" s="119"/>
      <c r="AEO1114" s="119"/>
      <c r="AEP1114" s="119"/>
      <c r="AEQ1114" s="119"/>
      <c r="AER1114" s="119"/>
      <c r="AES1114" s="119"/>
      <c r="AET1114" s="119"/>
      <c r="AEU1114" s="119"/>
      <c r="AEV1114" s="119"/>
      <c r="AEW1114" s="119"/>
      <c r="AEX1114" s="119"/>
      <c r="AEY1114" s="119"/>
      <c r="AEZ1114" s="119"/>
      <c r="AFA1114" s="119"/>
      <c r="AFB1114" s="119"/>
      <c r="AFC1114" s="119"/>
      <c r="AFD1114" s="119"/>
      <c r="AFE1114" s="119"/>
      <c r="AFF1114" s="119"/>
      <c r="AFG1114" s="119"/>
      <c r="AFH1114" s="119"/>
      <c r="AFI1114" s="119"/>
      <c r="AFJ1114" s="119"/>
      <c r="AFK1114" s="119"/>
      <c r="AFL1114" s="119"/>
      <c r="AFM1114" s="119"/>
      <c r="AFN1114" s="119"/>
      <c r="AFO1114" s="119"/>
      <c r="AFP1114" s="119"/>
      <c r="AFQ1114" s="119"/>
      <c r="AFR1114" s="119"/>
      <c r="AFS1114" s="119"/>
      <c r="AFT1114" s="119"/>
      <c r="AFU1114" s="119"/>
      <c r="AFV1114" s="119"/>
      <c r="AFW1114" s="119"/>
      <c r="AFX1114" s="119"/>
      <c r="AFY1114" s="119"/>
      <c r="AFZ1114" s="119"/>
      <c r="AGA1114" s="119"/>
      <c r="AGB1114" s="119"/>
      <c r="AGC1114" s="119"/>
      <c r="AGD1114" s="119"/>
      <c r="AGE1114" s="119"/>
      <c r="AGF1114" s="119"/>
      <c r="AGG1114" s="119"/>
      <c r="AGH1114" s="119"/>
      <c r="AGI1114" s="119"/>
      <c r="AGJ1114" s="119"/>
      <c r="AGK1114" s="119"/>
      <c r="AGL1114" s="119"/>
      <c r="AGM1114" s="119"/>
      <c r="AGN1114" s="119"/>
      <c r="AGO1114" s="119"/>
      <c r="AGP1114" s="119"/>
      <c r="AGQ1114" s="119"/>
      <c r="AGR1114" s="119"/>
      <c r="AGS1114" s="119"/>
      <c r="AGT1114" s="119"/>
      <c r="AGU1114" s="119"/>
      <c r="AGV1114" s="119"/>
      <c r="AGW1114" s="119"/>
      <c r="AGX1114" s="119"/>
      <c r="AGY1114" s="119"/>
      <c r="AGZ1114" s="119"/>
      <c r="AHA1114" s="119"/>
      <c r="AHB1114" s="119"/>
      <c r="AHC1114" s="119"/>
      <c r="AHD1114" s="119"/>
      <c r="AHE1114" s="119"/>
      <c r="AHF1114" s="119"/>
      <c r="AHG1114" s="119"/>
      <c r="AHH1114" s="119"/>
      <c r="AHI1114" s="119"/>
      <c r="AHJ1114" s="119"/>
      <c r="AHK1114" s="119"/>
      <c r="AHL1114" s="119"/>
      <c r="AHM1114" s="119"/>
      <c r="AHN1114" s="119"/>
      <c r="AHO1114" s="119"/>
      <c r="AHP1114" s="119"/>
      <c r="AHQ1114" s="119"/>
      <c r="AHR1114" s="119"/>
      <c r="AHS1114" s="119"/>
      <c r="AHT1114" s="119"/>
      <c r="AHU1114" s="119"/>
      <c r="AHV1114" s="119"/>
      <c r="AHW1114" s="119"/>
      <c r="AHX1114" s="119"/>
      <c r="AHY1114" s="119"/>
      <c r="AHZ1114" s="119"/>
      <c r="AIA1114" s="119"/>
      <c r="AIB1114" s="119"/>
      <c r="AIC1114" s="119"/>
      <c r="AID1114" s="119"/>
      <c r="AIE1114" s="119"/>
      <c r="AIF1114" s="119"/>
      <c r="AIG1114" s="119"/>
      <c r="AIH1114" s="119"/>
      <c r="AII1114" s="119"/>
      <c r="AIJ1114" s="119"/>
      <c r="AIK1114" s="119"/>
      <c r="AIL1114" s="119"/>
      <c r="AIM1114" s="119"/>
      <c r="AIN1114" s="119"/>
      <c r="AIO1114" s="119"/>
      <c r="AIP1114" s="119"/>
      <c r="AIQ1114" s="119"/>
      <c r="AIR1114" s="119"/>
      <c r="AIS1114" s="119"/>
      <c r="AIT1114" s="119"/>
      <c r="AIU1114" s="119"/>
      <c r="AIV1114" s="119"/>
      <c r="AIW1114" s="119"/>
      <c r="AIX1114" s="119"/>
      <c r="AIY1114" s="119"/>
      <c r="AIZ1114" s="119"/>
      <c r="AJA1114" s="119"/>
      <c r="AJB1114" s="119"/>
      <c r="AJC1114" s="119"/>
      <c r="AJD1114" s="119"/>
      <c r="AJE1114" s="119"/>
      <c r="AJF1114" s="119"/>
      <c r="AJG1114" s="119"/>
      <c r="AJH1114" s="119"/>
      <c r="AJI1114" s="119"/>
      <c r="AJJ1114" s="119"/>
      <c r="AJK1114" s="119"/>
      <c r="AJL1114" s="119"/>
      <c r="AJM1114" s="119"/>
      <c r="AJN1114" s="119"/>
      <c r="AJO1114" s="119"/>
      <c r="AJP1114" s="119"/>
      <c r="AJQ1114" s="119"/>
      <c r="AJR1114" s="119"/>
      <c r="AJS1114" s="119"/>
      <c r="AJT1114" s="119"/>
      <c r="AJU1114" s="119"/>
      <c r="AJV1114" s="119"/>
      <c r="AJW1114" s="119"/>
      <c r="AJX1114" s="119"/>
      <c r="AJY1114" s="119"/>
      <c r="AJZ1114" s="119"/>
      <c r="AKA1114" s="119"/>
      <c r="AKB1114" s="119"/>
      <c r="AKC1114" s="119"/>
      <c r="AKD1114" s="119"/>
      <c r="AKE1114" s="119"/>
      <c r="AKF1114" s="119"/>
      <c r="AKG1114" s="119"/>
      <c r="AKH1114" s="119"/>
      <c r="AKI1114" s="119"/>
      <c r="AKJ1114" s="119"/>
      <c r="AKK1114" s="119"/>
      <c r="AKL1114" s="119"/>
      <c r="AKM1114" s="119"/>
      <c r="AKN1114" s="119"/>
      <c r="AKO1114" s="119"/>
      <c r="AKP1114" s="119"/>
      <c r="AKQ1114" s="119"/>
      <c r="AKR1114" s="119"/>
      <c r="AKS1114" s="119"/>
      <c r="AKT1114" s="119"/>
      <c r="AKU1114" s="119"/>
      <c r="AKV1114" s="119"/>
      <c r="AKW1114" s="119"/>
      <c r="AKX1114" s="119"/>
      <c r="AKY1114" s="119"/>
      <c r="AKZ1114" s="119"/>
      <c r="ALA1114" s="119"/>
      <c r="ALB1114" s="119"/>
      <c r="ALC1114" s="119"/>
      <c r="ALD1114" s="119"/>
      <c r="ALE1114" s="119"/>
      <c r="ALF1114" s="119"/>
      <c r="ALG1114" s="119"/>
      <c r="ALH1114" s="119"/>
      <c r="ALI1114" s="119"/>
      <c r="ALJ1114" s="119"/>
      <c r="ALK1114" s="119"/>
      <c r="ALL1114" s="119"/>
      <c r="ALM1114" s="119"/>
      <c r="ALN1114" s="119"/>
      <c r="ALO1114" s="119"/>
      <c r="ALP1114" s="119"/>
      <c r="ALQ1114" s="119"/>
      <c r="ALR1114" s="119"/>
      <c r="ALS1114" s="119"/>
      <c r="ALT1114" s="119"/>
      <c r="ALU1114" s="119"/>
      <c r="ALV1114" s="119"/>
      <c r="ALW1114" s="119"/>
      <c r="ALX1114" s="119"/>
      <c r="ALY1114" s="119"/>
      <c r="ALZ1114" s="119"/>
      <c r="AMA1114" s="119"/>
      <c r="AMB1114" s="119"/>
      <c r="AMC1114" s="119"/>
      <c r="AMD1114" s="119"/>
      <c r="AME1114" s="119"/>
      <c r="AMF1114" s="119"/>
      <c r="AMG1114" s="119"/>
    </row>
    <row r="1115" customFormat="false" ht="15" hidden="false" customHeight="false" outlineLevel="0" collapsed="false">
      <c r="A1115" s="118"/>
      <c r="B1115" s="118"/>
      <c r="C1115" s="48" t="n">
        <f aca="false">IF(F1115=F1114,C1114,IF(F1115=(F1114+10),C1114,(C1114+10)))</f>
        <v>2020</v>
      </c>
      <c r="D1115" s="38" t="s">
        <v>409</v>
      </c>
      <c r="E1115" s="50" t="n">
        <f aca="false">IF(C1114=C1115,IF(AND(I1115&lt;&gt;"M",I1115&lt;&gt;"m-up"),E1114+10,E1114),10)</f>
        <v>30</v>
      </c>
      <c r="F1115" s="39" t="n">
        <f aca="false">O1115+(N1115*60)+(M1115*3600)</f>
        <v>67939</v>
      </c>
      <c r="G1115" s="39" t="str">
        <f aca="false">CONCATENATE(J1115,K1115,L1115)</f>
        <v>2017123</v>
      </c>
      <c r="H1115" s="39" t="n">
        <v>0</v>
      </c>
      <c r="I1115" s="78" t="s">
        <v>21</v>
      </c>
      <c r="J1115" s="39" t="n">
        <v>2017</v>
      </c>
      <c r="K1115" s="39" t="n">
        <v>12</v>
      </c>
      <c r="L1115" s="39" t="n">
        <v>3</v>
      </c>
      <c r="M1115" s="39" t="n">
        <v>18</v>
      </c>
      <c r="N1115" s="39" t="n">
        <v>52</v>
      </c>
      <c r="O1115" s="39" t="n">
        <v>19</v>
      </c>
      <c r="P1115" s="39" t="n">
        <v>959</v>
      </c>
      <c r="Q1115" s="39" t="n">
        <v>2</v>
      </c>
      <c r="R1115" s="39" t="s">
        <v>1</v>
      </c>
      <c r="S1115" s="39" t="s">
        <v>2</v>
      </c>
      <c r="WH1115" s="119"/>
      <c r="WI1115" s="119"/>
      <c r="WJ1115" s="119"/>
      <c r="WK1115" s="119"/>
      <c r="WL1115" s="119"/>
      <c r="WM1115" s="119"/>
      <c r="WN1115" s="119"/>
      <c r="WO1115" s="119"/>
      <c r="WP1115" s="119"/>
      <c r="WQ1115" s="119"/>
      <c r="WR1115" s="119"/>
      <c r="WS1115" s="119"/>
      <c r="WT1115" s="119"/>
      <c r="WU1115" s="119"/>
      <c r="WV1115" s="119"/>
      <c r="WW1115" s="119"/>
      <c r="WX1115" s="119"/>
      <c r="WY1115" s="119"/>
      <c r="WZ1115" s="119"/>
      <c r="XA1115" s="119"/>
      <c r="XB1115" s="119"/>
      <c r="XC1115" s="119"/>
      <c r="XD1115" s="119"/>
      <c r="XE1115" s="119"/>
      <c r="XF1115" s="119"/>
      <c r="XG1115" s="119"/>
      <c r="XH1115" s="119"/>
      <c r="XI1115" s="119"/>
      <c r="XJ1115" s="119"/>
      <c r="XK1115" s="119"/>
      <c r="XL1115" s="119"/>
      <c r="XM1115" s="119"/>
      <c r="XN1115" s="119"/>
      <c r="XO1115" s="119"/>
      <c r="XP1115" s="119"/>
      <c r="XQ1115" s="119"/>
      <c r="XR1115" s="119"/>
      <c r="XS1115" s="119"/>
      <c r="XT1115" s="119"/>
      <c r="XU1115" s="119"/>
      <c r="XV1115" s="119"/>
      <c r="XW1115" s="119"/>
      <c r="XX1115" s="119"/>
      <c r="XY1115" s="119"/>
      <c r="XZ1115" s="119"/>
      <c r="YA1115" s="119"/>
      <c r="YB1115" s="119"/>
      <c r="YC1115" s="119"/>
      <c r="YD1115" s="119"/>
      <c r="YE1115" s="119"/>
      <c r="YF1115" s="119"/>
      <c r="YG1115" s="119"/>
      <c r="YH1115" s="119"/>
      <c r="YI1115" s="119"/>
      <c r="YJ1115" s="119"/>
      <c r="YK1115" s="119"/>
      <c r="YL1115" s="119"/>
      <c r="YM1115" s="119"/>
      <c r="YN1115" s="119"/>
      <c r="YO1115" s="119"/>
      <c r="YP1115" s="119"/>
      <c r="YQ1115" s="119"/>
      <c r="YR1115" s="119"/>
      <c r="YS1115" s="119"/>
      <c r="YT1115" s="119"/>
      <c r="YU1115" s="119"/>
      <c r="YV1115" s="119"/>
      <c r="YW1115" s="119"/>
      <c r="YX1115" s="119"/>
      <c r="YY1115" s="119"/>
      <c r="YZ1115" s="119"/>
      <c r="ZA1115" s="119"/>
      <c r="ZB1115" s="119"/>
      <c r="ZC1115" s="119"/>
      <c r="ZD1115" s="119"/>
      <c r="ZE1115" s="119"/>
      <c r="ZF1115" s="119"/>
      <c r="ZG1115" s="119"/>
      <c r="ZH1115" s="119"/>
      <c r="ZI1115" s="119"/>
      <c r="ZJ1115" s="119"/>
      <c r="ZK1115" s="119"/>
      <c r="ZL1115" s="119"/>
      <c r="ZM1115" s="119"/>
      <c r="ZN1115" s="119"/>
      <c r="ZO1115" s="119"/>
      <c r="ZP1115" s="119"/>
      <c r="ZQ1115" s="119"/>
      <c r="ZR1115" s="119"/>
      <c r="ZS1115" s="119"/>
      <c r="ZT1115" s="119"/>
      <c r="ZU1115" s="119"/>
      <c r="ZV1115" s="119"/>
      <c r="ZW1115" s="119"/>
      <c r="ZX1115" s="119"/>
      <c r="ZY1115" s="119"/>
      <c r="ZZ1115" s="119"/>
      <c r="AAA1115" s="119"/>
      <c r="AAB1115" s="119"/>
      <c r="AAC1115" s="119"/>
      <c r="AAD1115" s="119"/>
      <c r="AAE1115" s="119"/>
      <c r="AAF1115" s="119"/>
      <c r="AAG1115" s="119"/>
      <c r="AAH1115" s="119"/>
      <c r="AAI1115" s="119"/>
      <c r="AAJ1115" s="119"/>
      <c r="AAK1115" s="119"/>
      <c r="AAL1115" s="119"/>
      <c r="AAM1115" s="119"/>
      <c r="AAN1115" s="119"/>
      <c r="AAO1115" s="119"/>
      <c r="AAP1115" s="119"/>
      <c r="AAQ1115" s="119"/>
      <c r="AAR1115" s="119"/>
      <c r="AAS1115" s="119"/>
      <c r="AAT1115" s="119"/>
      <c r="AAU1115" s="119"/>
      <c r="AAV1115" s="119"/>
      <c r="AAW1115" s="119"/>
      <c r="AAX1115" s="119"/>
      <c r="AAY1115" s="119"/>
      <c r="AAZ1115" s="119"/>
      <c r="ABA1115" s="119"/>
      <c r="ABB1115" s="119"/>
      <c r="ABC1115" s="119"/>
      <c r="ABD1115" s="119"/>
      <c r="ABE1115" s="119"/>
      <c r="ABF1115" s="119"/>
      <c r="ABG1115" s="119"/>
      <c r="ABH1115" s="119"/>
      <c r="ABI1115" s="119"/>
      <c r="ABJ1115" s="119"/>
      <c r="ABK1115" s="119"/>
      <c r="ABL1115" s="119"/>
      <c r="ABM1115" s="119"/>
      <c r="ABN1115" s="119"/>
      <c r="ABO1115" s="119"/>
      <c r="ABP1115" s="119"/>
      <c r="ABQ1115" s="119"/>
      <c r="ABR1115" s="119"/>
      <c r="ABS1115" s="119"/>
      <c r="ABT1115" s="119"/>
      <c r="ABU1115" s="119"/>
      <c r="ABV1115" s="119"/>
      <c r="ABW1115" s="119"/>
      <c r="ABX1115" s="119"/>
      <c r="ABY1115" s="119"/>
      <c r="ABZ1115" s="119"/>
      <c r="ACA1115" s="119"/>
      <c r="ACB1115" s="119"/>
      <c r="ACC1115" s="119"/>
      <c r="ACD1115" s="119"/>
      <c r="ACE1115" s="119"/>
      <c r="ACF1115" s="119"/>
      <c r="ACG1115" s="119"/>
      <c r="ACH1115" s="119"/>
      <c r="ACI1115" s="119"/>
      <c r="ACJ1115" s="119"/>
      <c r="ACK1115" s="119"/>
      <c r="ACL1115" s="119"/>
      <c r="ACM1115" s="119"/>
      <c r="ACN1115" s="119"/>
      <c r="ACO1115" s="119"/>
      <c r="ACP1115" s="119"/>
      <c r="ACQ1115" s="119"/>
      <c r="ACR1115" s="119"/>
      <c r="ACS1115" s="119"/>
      <c r="ACT1115" s="119"/>
      <c r="ACU1115" s="119"/>
      <c r="ACV1115" s="119"/>
      <c r="ACW1115" s="119"/>
      <c r="ACX1115" s="119"/>
      <c r="ACY1115" s="119"/>
      <c r="ACZ1115" s="119"/>
      <c r="ADA1115" s="119"/>
      <c r="ADB1115" s="119"/>
      <c r="ADC1115" s="119"/>
      <c r="ADD1115" s="119"/>
      <c r="ADE1115" s="119"/>
      <c r="ADF1115" s="119"/>
      <c r="ADG1115" s="119"/>
      <c r="ADH1115" s="119"/>
      <c r="ADI1115" s="119"/>
      <c r="ADJ1115" s="119"/>
      <c r="ADK1115" s="119"/>
      <c r="ADL1115" s="119"/>
      <c r="ADM1115" s="119"/>
      <c r="ADN1115" s="119"/>
      <c r="ADO1115" s="119"/>
      <c r="ADP1115" s="119"/>
      <c r="ADQ1115" s="119"/>
      <c r="ADR1115" s="119"/>
      <c r="ADS1115" s="119"/>
      <c r="ADT1115" s="119"/>
      <c r="ADU1115" s="119"/>
      <c r="ADV1115" s="119"/>
      <c r="ADW1115" s="119"/>
      <c r="ADX1115" s="119"/>
      <c r="ADY1115" s="119"/>
      <c r="ADZ1115" s="119"/>
      <c r="AEA1115" s="119"/>
      <c r="AEB1115" s="119"/>
      <c r="AEC1115" s="119"/>
      <c r="AED1115" s="119"/>
      <c r="AEE1115" s="119"/>
      <c r="AEF1115" s="119"/>
      <c r="AEG1115" s="119"/>
      <c r="AEH1115" s="119"/>
      <c r="AEI1115" s="119"/>
      <c r="AEJ1115" s="119"/>
      <c r="AEK1115" s="119"/>
      <c r="AEL1115" s="119"/>
      <c r="AEM1115" s="119"/>
      <c r="AEN1115" s="119"/>
      <c r="AEO1115" s="119"/>
      <c r="AEP1115" s="119"/>
      <c r="AEQ1115" s="119"/>
      <c r="AER1115" s="119"/>
      <c r="AES1115" s="119"/>
      <c r="AET1115" s="119"/>
      <c r="AEU1115" s="119"/>
      <c r="AEV1115" s="119"/>
      <c r="AEW1115" s="119"/>
      <c r="AEX1115" s="119"/>
      <c r="AEY1115" s="119"/>
      <c r="AEZ1115" s="119"/>
      <c r="AFA1115" s="119"/>
      <c r="AFB1115" s="119"/>
      <c r="AFC1115" s="119"/>
      <c r="AFD1115" s="119"/>
      <c r="AFE1115" s="119"/>
      <c r="AFF1115" s="119"/>
      <c r="AFG1115" s="119"/>
      <c r="AFH1115" s="119"/>
      <c r="AFI1115" s="119"/>
      <c r="AFJ1115" s="119"/>
      <c r="AFK1115" s="119"/>
      <c r="AFL1115" s="119"/>
      <c r="AFM1115" s="119"/>
      <c r="AFN1115" s="119"/>
      <c r="AFO1115" s="119"/>
      <c r="AFP1115" s="119"/>
      <c r="AFQ1115" s="119"/>
      <c r="AFR1115" s="119"/>
      <c r="AFS1115" s="119"/>
      <c r="AFT1115" s="119"/>
      <c r="AFU1115" s="119"/>
      <c r="AFV1115" s="119"/>
      <c r="AFW1115" s="119"/>
      <c r="AFX1115" s="119"/>
      <c r="AFY1115" s="119"/>
      <c r="AFZ1115" s="119"/>
      <c r="AGA1115" s="119"/>
      <c r="AGB1115" s="119"/>
      <c r="AGC1115" s="119"/>
      <c r="AGD1115" s="119"/>
      <c r="AGE1115" s="119"/>
      <c r="AGF1115" s="119"/>
      <c r="AGG1115" s="119"/>
      <c r="AGH1115" s="119"/>
      <c r="AGI1115" s="119"/>
      <c r="AGJ1115" s="119"/>
      <c r="AGK1115" s="119"/>
      <c r="AGL1115" s="119"/>
      <c r="AGM1115" s="119"/>
      <c r="AGN1115" s="119"/>
      <c r="AGO1115" s="119"/>
      <c r="AGP1115" s="119"/>
      <c r="AGQ1115" s="119"/>
      <c r="AGR1115" s="119"/>
      <c r="AGS1115" s="119"/>
      <c r="AGT1115" s="119"/>
      <c r="AGU1115" s="119"/>
      <c r="AGV1115" s="119"/>
      <c r="AGW1115" s="119"/>
      <c r="AGX1115" s="119"/>
      <c r="AGY1115" s="119"/>
      <c r="AGZ1115" s="119"/>
      <c r="AHA1115" s="119"/>
      <c r="AHB1115" s="119"/>
      <c r="AHC1115" s="119"/>
      <c r="AHD1115" s="119"/>
      <c r="AHE1115" s="119"/>
      <c r="AHF1115" s="119"/>
      <c r="AHG1115" s="119"/>
      <c r="AHH1115" s="119"/>
      <c r="AHI1115" s="119"/>
      <c r="AHJ1115" s="119"/>
      <c r="AHK1115" s="119"/>
      <c r="AHL1115" s="119"/>
      <c r="AHM1115" s="119"/>
      <c r="AHN1115" s="119"/>
      <c r="AHO1115" s="119"/>
      <c r="AHP1115" s="119"/>
      <c r="AHQ1115" s="119"/>
      <c r="AHR1115" s="119"/>
      <c r="AHS1115" s="119"/>
      <c r="AHT1115" s="119"/>
      <c r="AHU1115" s="119"/>
      <c r="AHV1115" s="119"/>
      <c r="AHW1115" s="119"/>
      <c r="AHX1115" s="119"/>
      <c r="AHY1115" s="119"/>
      <c r="AHZ1115" s="119"/>
      <c r="AIA1115" s="119"/>
      <c r="AIB1115" s="119"/>
      <c r="AIC1115" s="119"/>
      <c r="AID1115" s="119"/>
      <c r="AIE1115" s="119"/>
      <c r="AIF1115" s="119"/>
      <c r="AIG1115" s="119"/>
      <c r="AIH1115" s="119"/>
      <c r="AII1115" s="119"/>
      <c r="AIJ1115" s="119"/>
      <c r="AIK1115" s="119"/>
      <c r="AIL1115" s="119"/>
      <c r="AIM1115" s="119"/>
      <c r="AIN1115" s="119"/>
      <c r="AIO1115" s="119"/>
      <c r="AIP1115" s="119"/>
      <c r="AIQ1115" s="119"/>
      <c r="AIR1115" s="119"/>
      <c r="AIS1115" s="119"/>
      <c r="AIT1115" s="119"/>
      <c r="AIU1115" s="119"/>
      <c r="AIV1115" s="119"/>
      <c r="AIW1115" s="119"/>
      <c r="AIX1115" s="119"/>
      <c r="AIY1115" s="119"/>
      <c r="AIZ1115" s="119"/>
      <c r="AJA1115" s="119"/>
      <c r="AJB1115" s="119"/>
      <c r="AJC1115" s="119"/>
      <c r="AJD1115" s="119"/>
      <c r="AJE1115" s="119"/>
      <c r="AJF1115" s="119"/>
      <c r="AJG1115" s="119"/>
      <c r="AJH1115" s="119"/>
      <c r="AJI1115" s="119"/>
      <c r="AJJ1115" s="119"/>
      <c r="AJK1115" s="119"/>
      <c r="AJL1115" s="119"/>
      <c r="AJM1115" s="119"/>
      <c r="AJN1115" s="119"/>
      <c r="AJO1115" s="119"/>
      <c r="AJP1115" s="119"/>
      <c r="AJQ1115" s="119"/>
      <c r="AJR1115" s="119"/>
      <c r="AJS1115" s="119"/>
      <c r="AJT1115" s="119"/>
      <c r="AJU1115" s="119"/>
      <c r="AJV1115" s="119"/>
      <c r="AJW1115" s="119"/>
      <c r="AJX1115" s="119"/>
      <c r="AJY1115" s="119"/>
      <c r="AJZ1115" s="119"/>
      <c r="AKA1115" s="119"/>
      <c r="AKB1115" s="119"/>
      <c r="AKC1115" s="119"/>
      <c r="AKD1115" s="119"/>
      <c r="AKE1115" s="119"/>
      <c r="AKF1115" s="119"/>
      <c r="AKG1115" s="119"/>
      <c r="AKH1115" s="119"/>
      <c r="AKI1115" s="119"/>
      <c r="AKJ1115" s="119"/>
      <c r="AKK1115" s="119"/>
      <c r="AKL1115" s="119"/>
      <c r="AKM1115" s="119"/>
      <c r="AKN1115" s="119"/>
      <c r="AKO1115" s="119"/>
      <c r="AKP1115" s="119"/>
      <c r="AKQ1115" s="119"/>
      <c r="AKR1115" s="119"/>
      <c r="AKS1115" s="119"/>
      <c r="AKT1115" s="119"/>
      <c r="AKU1115" s="119"/>
      <c r="AKV1115" s="119"/>
      <c r="AKW1115" s="119"/>
      <c r="AKX1115" s="119"/>
      <c r="AKY1115" s="119"/>
      <c r="AKZ1115" s="119"/>
      <c r="ALA1115" s="119"/>
      <c r="ALB1115" s="119"/>
      <c r="ALC1115" s="119"/>
      <c r="ALD1115" s="119"/>
      <c r="ALE1115" s="119"/>
      <c r="ALF1115" s="119"/>
      <c r="ALG1115" s="119"/>
      <c r="ALH1115" s="119"/>
      <c r="ALI1115" s="119"/>
      <c r="ALJ1115" s="119"/>
      <c r="ALK1115" s="119"/>
      <c r="ALL1115" s="119"/>
      <c r="ALM1115" s="119"/>
      <c r="ALN1115" s="119"/>
      <c r="ALO1115" s="119"/>
      <c r="ALP1115" s="119"/>
      <c r="ALQ1115" s="119"/>
      <c r="ALR1115" s="119"/>
      <c r="ALS1115" s="119"/>
      <c r="ALT1115" s="119"/>
      <c r="ALU1115" s="119"/>
      <c r="ALV1115" s="119"/>
      <c r="ALW1115" s="119"/>
      <c r="ALX1115" s="119"/>
      <c r="ALY1115" s="119"/>
      <c r="ALZ1115" s="119"/>
      <c r="AMA1115" s="119"/>
      <c r="AMB1115" s="119"/>
      <c r="AMC1115" s="119"/>
      <c r="AMD1115" s="119"/>
      <c r="AME1115" s="119"/>
      <c r="AMF1115" s="119"/>
      <c r="AMG1115" s="119"/>
    </row>
    <row r="1116" customFormat="false" ht="15" hidden="false" customHeight="false" outlineLevel="0" collapsed="false">
      <c r="A1116" s="118"/>
      <c r="B1116" s="118"/>
      <c r="C1116" s="48" t="n">
        <f aca="false">IF(F1116=F1115,C1115,IF(F1116=(F1115+10),C1115,(C1115+10)))</f>
        <v>2020</v>
      </c>
      <c r="D1116" s="38" t="s">
        <v>409</v>
      </c>
      <c r="E1116" s="50" t="n">
        <f aca="false">IF(C1115=C1116,IF(AND(I1116&lt;&gt;"M",I1116&lt;&gt;"m-up"),E1115+10,E1115),10)</f>
        <v>30</v>
      </c>
      <c r="F1116" s="39" t="n">
        <f aca="false">O1116+(N1116*60)+(M1116*3600)</f>
        <v>67939</v>
      </c>
      <c r="G1116" s="39" t="str">
        <f aca="false">CONCATENATE(J1116,K1116,L1116)</f>
        <v>2017123</v>
      </c>
      <c r="H1116" s="39" t="n">
        <v>0</v>
      </c>
      <c r="I1116" s="78" t="s">
        <v>21</v>
      </c>
      <c r="J1116" s="39" t="n">
        <v>2017</v>
      </c>
      <c r="K1116" s="39" t="n">
        <v>12</v>
      </c>
      <c r="L1116" s="39" t="n">
        <v>3</v>
      </c>
      <c r="M1116" s="39" t="n">
        <v>18</v>
      </c>
      <c r="N1116" s="39" t="n">
        <v>52</v>
      </c>
      <c r="O1116" s="39" t="n">
        <v>19</v>
      </c>
      <c r="P1116" s="39" t="n">
        <v>965</v>
      </c>
      <c r="Q1116" s="39" t="n">
        <v>2</v>
      </c>
      <c r="R1116" s="39" t="s">
        <v>1</v>
      </c>
      <c r="S1116" s="39" t="s">
        <v>2</v>
      </c>
      <c r="WH1116" s="119"/>
      <c r="WI1116" s="119"/>
      <c r="WJ1116" s="119"/>
      <c r="WK1116" s="119"/>
      <c r="WL1116" s="119"/>
      <c r="WM1116" s="119"/>
      <c r="WN1116" s="119"/>
      <c r="WO1116" s="119"/>
      <c r="WP1116" s="119"/>
      <c r="WQ1116" s="119"/>
      <c r="WR1116" s="119"/>
      <c r="WS1116" s="119"/>
      <c r="WT1116" s="119"/>
      <c r="WU1116" s="119"/>
      <c r="WV1116" s="119"/>
      <c r="WW1116" s="119"/>
      <c r="WX1116" s="119"/>
      <c r="WY1116" s="119"/>
      <c r="WZ1116" s="119"/>
      <c r="XA1116" s="119"/>
      <c r="XB1116" s="119"/>
      <c r="XC1116" s="119"/>
      <c r="XD1116" s="119"/>
      <c r="XE1116" s="119"/>
      <c r="XF1116" s="119"/>
      <c r="XG1116" s="119"/>
      <c r="XH1116" s="119"/>
      <c r="XI1116" s="119"/>
      <c r="XJ1116" s="119"/>
      <c r="XK1116" s="119"/>
      <c r="XL1116" s="119"/>
      <c r="XM1116" s="119"/>
      <c r="XN1116" s="119"/>
      <c r="XO1116" s="119"/>
      <c r="XP1116" s="119"/>
      <c r="XQ1116" s="119"/>
      <c r="XR1116" s="119"/>
      <c r="XS1116" s="119"/>
      <c r="XT1116" s="119"/>
      <c r="XU1116" s="119"/>
      <c r="XV1116" s="119"/>
      <c r="XW1116" s="119"/>
      <c r="XX1116" s="119"/>
      <c r="XY1116" s="119"/>
      <c r="XZ1116" s="119"/>
      <c r="YA1116" s="119"/>
      <c r="YB1116" s="119"/>
      <c r="YC1116" s="119"/>
      <c r="YD1116" s="119"/>
      <c r="YE1116" s="119"/>
      <c r="YF1116" s="119"/>
      <c r="YG1116" s="119"/>
      <c r="YH1116" s="119"/>
      <c r="YI1116" s="119"/>
      <c r="YJ1116" s="119"/>
      <c r="YK1116" s="119"/>
      <c r="YL1116" s="119"/>
      <c r="YM1116" s="119"/>
      <c r="YN1116" s="119"/>
      <c r="YO1116" s="119"/>
      <c r="YP1116" s="119"/>
      <c r="YQ1116" s="119"/>
      <c r="YR1116" s="119"/>
      <c r="YS1116" s="119"/>
      <c r="YT1116" s="119"/>
      <c r="YU1116" s="119"/>
      <c r="YV1116" s="119"/>
      <c r="YW1116" s="119"/>
      <c r="YX1116" s="119"/>
      <c r="YY1116" s="119"/>
      <c r="YZ1116" s="119"/>
      <c r="ZA1116" s="119"/>
      <c r="ZB1116" s="119"/>
      <c r="ZC1116" s="119"/>
      <c r="ZD1116" s="119"/>
      <c r="ZE1116" s="119"/>
      <c r="ZF1116" s="119"/>
      <c r="ZG1116" s="119"/>
      <c r="ZH1116" s="119"/>
      <c r="ZI1116" s="119"/>
      <c r="ZJ1116" s="119"/>
      <c r="ZK1116" s="119"/>
      <c r="ZL1116" s="119"/>
      <c r="ZM1116" s="119"/>
      <c r="ZN1116" s="119"/>
      <c r="ZO1116" s="119"/>
      <c r="ZP1116" s="119"/>
      <c r="ZQ1116" s="119"/>
      <c r="ZR1116" s="119"/>
      <c r="ZS1116" s="119"/>
      <c r="ZT1116" s="119"/>
      <c r="ZU1116" s="119"/>
      <c r="ZV1116" s="119"/>
      <c r="ZW1116" s="119"/>
      <c r="ZX1116" s="119"/>
      <c r="ZY1116" s="119"/>
      <c r="ZZ1116" s="119"/>
      <c r="AAA1116" s="119"/>
      <c r="AAB1116" s="119"/>
      <c r="AAC1116" s="119"/>
      <c r="AAD1116" s="119"/>
      <c r="AAE1116" s="119"/>
      <c r="AAF1116" s="119"/>
      <c r="AAG1116" s="119"/>
      <c r="AAH1116" s="119"/>
      <c r="AAI1116" s="119"/>
      <c r="AAJ1116" s="119"/>
      <c r="AAK1116" s="119"/>
      <c r="AAL1116" s="119"/>
      <c r="AAM1116" s="119"/>
      <c r="AAN1116" s="119"/>
      <c r="AAO1116" s="119"/>
      <c r="AAP1116" s="119"/>
      <c r="AAQ1116" s="119"/>
      <c r="AAR1116" s="119"/>
      <c r="AAS1116" s="119"/>
      <c r="AAT1116" s="119"/>
      <c r="AAU1116" s="119"/>
      <c r="AAV1116" s="119"/>
      <c r="AAW1116" s="119"/>
      <c r="AAX1116" s="119"/>
      <c r="AAY1116" s="119"/>
      <c r="AAZ1116" s="119"/>
      <c r="ABA1116" s="119"/>
      <c r="ABB1116" s="119"/>
      <c r="ABC1116" s="119"/>
      <c r="ABD1116" s="119"/>
      <c r="ABE1116" s="119"/>
      <c r="ABF1116" s="119"/>
      <c r="ABG1116" s="119"/>
      <c r="ABH1116" s="119"/>
      <c r="ABI1116" s="119"/>
      <c r="ABJ1116" s="119"/>
      <c r="ABK1116" s="119"/>
      <c r="ABL1116" s="119"/>
      <c r="ABM1116" s="119"/>
      <c r="ABN1116" s="119"/>
      <c r="ABO1116" s="119"/>
      <c r="ABP1116" s="119"/>
      <c r="ABQ1116" s="119"/>
      <c r="ABR1116" s="119"/>
      <c r="ABS1116" s="119"/>
      <c r="ABT1116" s="119"/>
      <c r="ABU1116" s="119"/>
      <c r="ABV1116" s="119"/>
      <c r="ABW1116" s="119"/>
      <c r="ABX1116" s="119"/>
      <c r="ABY1116" s="119"/>
      <c r="ABZ1116" s="119"/>
      <c r="ACA1116" s="119"/>
      <c r="ACB1116" s="119"/>
      <c r="ACC1116" s="119"/>
      <c r="ACD1116" s="119"/>
      <c r="ACE1116" s="119"/>
      <c r="ACF1116" s="119"/>
      <c r="ACG1116" s="119"/>
      <c r="ACH1116" s="119"/>
      <c r="ACI1116" s="119"/>
      <c r="ACJ1116" s="119"/>
      <c r="ACK1116" s="119"/>
      <c r="ACL1116" s="119"/>
      <c r="ACM1116" s="119"/>
      <c r="ACN1116" s="119"/>
      <c r="ACO1116" s="119"/>
      <c r="ACP1116" s="119"/>
      <c r="ACQ1116" s="119"/>
      <c r="ACR1116" s="119"/>
      <c r="ACS1116" s="119"/>
      <c r="ACT1116" s="119"/>
      <c r="ACU1116" s="119"/>
      <c r="ACV1116" s="119"/>
      <c r="ACW1116" s="119"/>
      <c r="ACX1116" s="119"/>
      <c r="ACY1116" s="119"/>
      <c r="ACZ1116" s="119"/>
      <c r="ADA1116" s="119"/>
      <c r="ADB1116" s="119"/>
      <c r="ADC1116" s="119"/>
      <c r="ADD1116" s="119"/>
      <c r="ADE1116" s="119"/>
      <c r="ADF1116" s="119"/>
      <c r="ADG1116" s="119"/>
      <c r="ADH1116" s="119"/>
      <c r="ADI1116" s="119"/>
      <c r="ADJ1116" s="119"/>
      <c r="ADK1116" s="119"/>
      <c r="ADL1116" s="119"/>
      <c r="ADM1116" s="119"/>
      <c r="ADN1116" s="119"/>
      <c r="ADO1116" s="119"/>
      <c r="ADP1116" s="119"/>
      <c r="ADQ1116" s="119"/>
      <c r="ADR1116" s="119"/>
      <c r="ADS1116" s="119"/>
      <c r="ADT1116" s="119"/>
      <c r="ADU1116" s="119"/>
      <c r="ADV1116" s="119"/>
      <c r="ADW1116" s="119"/>
      <c r="ADX1116" s="119"/>
      <c r="ADY1116" s="119"/>
      <c r="ADZ1116" s="119"/>
      <c r="AEA1116" s="119"/>
      <c r="AEB1116" s="119"/>
      <c r="AEC1116" s="119"/>
      <c r="AED1116" s="119"/>
      <c r="AEE1116" s="119"/>
      <c r="AEF1116" s="119"/>
      <c r="AEG1116" s="119"/>
      <c r="AEH1116" s="119"/>
      <c r="AEI1116" s="119"/>
      <c r="AEJ1116" s="119"/>
      <c r="AEK1116" s="119"/>
      <c r="AEL1116" s="119"/>
      <c r="AEM1116" s="119"/>
      <c r="AEN1116" s="119"/>
      <c r="AEO1116" s="119"/>
      <c r="AEP1116" s="119"/>
      <c r="AEQ1116" s="119"/>
      <c r="AER1116" s="119"/>
      <c r="AES1116" s="119"/>
      <c r="AET1116" s="119"/>
      <c r="AEU1116" s="119"/>
      <c r="AEV1116" s="119"/>
      <c r="AEW1116" s="119"/>
      <c r="AEX1116" s="119"/>
      <c r="AEY1116" s="119"/>
      <c r="AEZ1116" s="119"/>
      <c r="AFA1116" s="119"/>
      <c r="AFB1116" s="119"/>
      <c r="AFC1116" s="119"/>
      <c r="AFD1116" s="119"/>
      <c r="AFE1116" s="119"/>
      <c r="AFF1116" s="119"/>
      <c r="AFG1116" s="119"/>
      <c r="AFH1116" s="119"/>
      <c r="AFI1116" s="119"/>
      <c r="AFJ1116" s="119"/>
      <c r="AFK1116" s="119"/>
      <c r="AFL1116" s="119"/>
      <c r="AFM1116" s="119"/>
      <c r="AFN1116" s="119"/>
      <c r="AFO1116" s="119"/>
      <c r="AFP1116" s="119"/>
      <c r="AFQ1116" s="119"/>
      <c r="AFR1116" s="119"/>
      <c r="AFS1116" s="119"/>
      <c r="AFT1116" s="119"/>
      <c r="AFU1116" s="119"/>
      <c r="AFV1116" s="119"/>
      <c r="AFW1116" s="119"/>
      <c r="AFX1116" s="119"/>
      <c r="AFY1116" s="119"/>
      <c r="AFZ1116" s="119"/>
      <c r="AGA1116" s="119"/>
      <c r="AGB1116" s="119"/>
      <c r="AGC1116" s="119"/>
      <c r="AGD1116" s="119"/>
      <c r="AGE1116" s="119"/>
      <c r="AGF1116" s="119"/>
      <c r="AGG1116" s="119"/>
      <c r="AGH1116" s="119"/>
      <c r="AGI1116" s="119"/>
      <c r="AGJ1116" s="119"/>
      <c r="AGK1116" s="119"/>
      <c r="AGL1116" s="119"/>
      <c r="AGM1116" s="119"/>
      <c r="AGN1116" s="119"/>
      <c r="AGO1116" s="119"/>
      <c r="AGP1116" s="119"/>
      <c r="AGQ1116" s="119"/>
      <c r="AGR1116" s="119"/>
      <c r="AGS1116" s="119"/>
      <c r="AGT1116" s="119"/>
      <c r="AGU1116" s="119"/>
      <c r="AGV1116" s="119"/>
      <c r="AGW1116" s="119"/>
      <c r="AGX1116" s="119"/>
      <c r="AGY1116" s="119"/>
      <c r="AGZ1116" s="119"/>
      <c r="AHA1116" s="119"/>
      <c r="AHB1116" s="119"/>
      <c r="AHC1116" s="119"/>
      <c r="AHD1116" s="119"/>
      <c r="AHE1116" s="119"/>
      <c r="AHF1116" s="119"/>
      <c r="AHG1116" s="119"/>
      <c r="AHH1116" s="119"/>
      <c r="AHI1116" s="119"/>
      <c r="AHJ1116" s="119"/>
      <c r="AHK1116" s="119"/>
      <c r="AHL1116" s="119"/>
      <c r="AHM1116" s="119"/>
      <c r="AHN1116" s="119"/>
      <c r="AHO1116" s="119"/>
      <c r="AHP1116" s="119"/>
      <c r="AHQ1116" s="119"/>
      <c r="AHR1116" s="119"/>
      <c r="AHS1116" s="119"/>
      <c r="AHT1116" s="119"/>
      <c r="AHU1116" s="119"/>
      <c r="AHV1116" s="119"/>
      <c r="AHW1116" s="119"/>
      <c r="AHX1116" s="119"/>
      <c r="AHY1116" s="119"/>
      <c r="AHZ1116" s="119"/>
      <c r="AIA1116" s="119"/>
      <c r="AIB1116" s="119"/>
      <c r="AIC1116" s="119"/>
      <c r="AID1116" s="119"/>
      <c r="AIE1116" s="119"/>
      <c r="AIF1116" s="119"/>
      <c r="AIG1116" s="119"/>
      <c r="AIH1116" s="119"/>
      <c r="AII1116" s="119"/>
      <c r="AIJ1116" s="119"/>
      <c r="AIK1116" s="119"/>
      <c r="AIL1116" s="119"/>
      <c r="AIM1116" s="119"/>
      <c r="AIN1116" s="119"/>
      <c r="AIO1116" s="119"/>
      <c r="AIP1116" s="119"/>
      <c r="AIQ1116" s="119"/>
      <c r="AIR1116" s="119"/>
      <c r="AIS1116" s="119"/>
      <c r="AIT1116" s="119"/>
      <c r="AIU1116" s="119"/>
      <c r="AIV1116" s="119"/>
      <c r="AIW1116" s="119"/>
      <c r="AIX1116" s="119"/>
      <c r="AIY1116" s="119"/>
      <c r="AIZ1116" s="119"/>
      <c r="AJA1116" s="119"/>
      <c r="AJB1116" s="119"/>
      <c r="AJC1116" s="119"/>
      <c r="AJD1116" s="119"/>
      <c r="AJE1116" s="119"/>
      <c r="AJF1116" s="119"/>
      <c r="AJG1116" s="119"/>
      <c r="AJH1116" s="119"/>
      <c r="AJI1116" s="119"/>
      <c r="AJJ1116" s="119"/>
      <c r="AJK1116" s="119"/>
      <c r="AJL1116" s="119"/>
      <c r="AJM1116" s="119"/>
      <c r="AJN1116" s="119"/>
      <c r="AJO1116" s="119"/>
      <c r="AJP1116" s="119"/>
      <c r="AJQ1116" s="119"/>
      <c r="AJR1116" s="119"/>
      <c r="AJS1116" s="119"/>
      <c r="AJT1116" s="119"/>
      <c r="AJU1116" s="119"/>
      <c r="AJV1116" s="119"/>
      <c r="AJW1116" s="119"/>
      <c r="AJX1116" s="119"/>
      <c r="AJY1116" s="119"/>
      <c r="AJZ1116" s="119"/>
      <c r="AKA1116" s="119"/>
      <c r="AKB1116" s="119"/>
      <c r="AKC1116" s="119"/>
      <c r="AKD1116" s="119"/>
      <c r="AKE1116" s="119"/>
      <c r="AKF1116" s="119"/>
      <c r="AKG1116" s="119"/>
      <c r="AKH1116" s="119"/>
      <c r="AKI1116" s="119"/>
      <c r="AKJ1116" s="119"/>
      <c r="AKK1116" s="119"/>
      <c r="AKL1116" s="119"/>
      <c r="AKM1116" s="119"/>
      <c r="AKN1116" s="119"/>
      <c r="AKO1116" s="119"/>
      <c r="AKP1116" s="119"/>
      <c r="AKQ1116" s="119"/>
      <c r="AKR1116" s="119"/>
      <c r="AKS1116" s="119"/>
      <c r="AKT1116" s="119"/>
      <c r="AKU1116" s="119"/>
      <c r="AKV1116" s="119"/>
      <c r="AKW1116" s="119"/>
      <c r="AKX1116" s="119"/>
      <c r="AKY1116" s="119"/>
      <c r="AKZ1116" s="119"/>
      <c r="ALA1116" s="119"/>
      <c r="ALB1116" s="119"/>
      <c r="ALC1116" s="119"/>
      <c r="ALD1116" s="119"/>
      <c r="ALE1116" s="119"/>
      <c r="ALF1116" s="119"/>
      <c r="ALG1116" s="119"/>
      <c r="ALH1116" s="119"/>
      <c r="ALI1116" s="119"/>
      <c r="ALJ1116" s="119"/>
      <c r="ALK1116" s="119"/>
      <c r="ALL1116" s="119"/>
      <c r="ALM1116" s="119"/>
      <c r="ALN1116" s="119"/>
      <c r="ALO1116" s="119"/>
      <c r="ALP1116" s="119"/>
      <c r="ALQ1116" s="119"/>
      <c r="ALR1116" s="119"/>
      <c r="ALS1116" s="119"/>
      <c r="ALT1116" s="119"/>
      <c r="ALU1116" s="119"/>
      <c r="ALV1116" s="119"/>
      <c r="ALW1116" s="119"/>
      <c r="ALX1116" s="119"/>
      <c r="ALY1116" s="119"/>
      <c r="ALZ1116" s="119"/>
      <c r="AMA1116" s="119"/>
      <c r="AMB1116" s="119"/>
      <c r="AMC1116" s="119"/>
      <c r="AMD1116" s="119"/>
      <c r="AME1116" s="119"/>
      <c r="AMF1116" s="119"/>
      <c r="AMG1116" s="119"/>
    </row>
    <row r="1117" customFormat="false" ht="15" hidden="false" customHeight="false" outlineLevel="0" collapsed="false">
      <c r="A1117" s="118"/>
      <c r="B1117" s="118"/>
      <c r="C1117" s="48" t="n">
        <f aca="false">IF(F1117=F1116,C1116,IF(F1117=(F1116+10),C1116,(C1116+10)))</f>
        <v>2020</v>
      </c>
      <c r="D1117" s="38" t="s">
        <v>409</v>
      </c>
      <c r="E1117" s="50" t="n">
        <f aca="false">IF(C1116=C1117,IF(AND(I1117&lt;&gt;"M",I1117&lt;&gt;"m-up"),E1116+10,E1116),10)</f>
        <v>30</v>
      </c>
      <c r="F1117" s="39" t="n">
        <f aca="false">O1117+(N1117*60)+(M1117*3600)</f>
        <v>67939</v>
      </c>
      <c r="G1117" s="39" t="str">
        <f aca="false">CONCATENATE(J1117,K1117,L1117)</f>
        <v>2017123</v>
      </c>
      <c r="H1117" s="39" t="n">
        <v>0</v>
      </c>
      <c r="I1117" s="78" t="s">
        <v>21</v>
      </c>
      <c r="J1117" s="39" t="n">
        <v>2017</v>
      </c>
      <c r="K1117" s="39" t="n">
        <v>12</v>
      </c>
      <c r="L1117" s="39" t="n">
        <v>3</v>
      </c>
      <c r="M1117" s="39" t="n">
        <v>18</v>
      </c>
      <c r="N1117" s="39" t="n">
        <v>52</v>
      </c>
      <c r="O1117" s="39" t="n">
        <v>19</v>
      </c>
      <c r="P1117" s="39" t="n">
        <v>972</v>
      </c>
      <c r="Q1117" s="39" t="n">
        <v>2</v>
      </c>
      <c r="R1117" s="39" t="s">
        <v>1</v>
      </c>
      <c r="S1117" s="39" t="s">
        <v>2</v>
      </c>
      <c r="WH1117" s="119"/>
      <c r="WI1117" s="119"/>
      <c r="WJ1117" s="119"/>
      <c r="WK1117" s="119"/>
      <c r="WL1117" s="119"/>
      <c r="WM1117" s="119"/>
      <c r="WN1117" s="119"/>
      <c r="WO1117" s="119"/>
      <c r="WP1117" s="119"/>
      <c r="WQ1117" s="119"/>
      <c r="WR1117" s="119"/>
      <c r="WS1117" s="119"/>
      <c r="WT1117" s="119"/>
      <c r="WU1117" s="119"/>
      <c r="WV1117" s="119"/>
      <c r="WW1117" s="119"/>
      <c r="WX1117" s="119"/>
      <c r="WY1117" s="119"/>
      <c r="WZ1117" s="119"/>
      <c r="XA1117" s="119"/>
      <c r="XB1117" s="119"/>
      <c r="XC1117" s="119"/>
      <c r="XD1117" s="119"/>
      <c r="XE1117" s="119"/>
      <c r="XF1117" s="119"/>
      <c r="XG1117" s="119"/>
      <c r="XH1117" s="119"/>
      <c r="XI1117" s="119"/>
      <c r="XJ1117" s="119"/>
      <c r="XK1117" s="119"/>
      <c r="XL1117" s="119"/>
      <c r="XM1117" s="119"/>
      <c r="XN1117" s="119"/>
      <c r="XO1117" s="119"/>
      <c r="XP1117" s="119"/>
      <c r="XQ1117" s="119"/>
      <c r="XR1117" s="119"/>
      <c r="XS1117" s="119"/>
      <c r="XT1117" s="119"/>
      <c r="XU1117" s="119"/>
      <c r="XV1117" s="119"/>
      <c r="XW1117" s="119"/>
      <c r="XX1117" s="119"/>
      <c r="XY1117" s="119"/>
      <c r="XZ1117" s="119"/>
      <c r="YA1117" s="119"/>
      <c r="YB1117" s="119"/>
      <c r="YC1117" s="119"/>
      <c r="YD1117" s="119"/>
      <c r="YE1117" s="119"/>
      <c r="YF1117" s="119"/>
      <c r="YG1117" s="119"/>
      <c r="YH1117" s="119"/>
      <c r="YI1117" s="119"/>
      <c r="YJ1117" s="119"/>
      <c r="YK1117" s="119"/>
      <c r="YL1117" s="119"/>
      <c r="YM1117" s="119"/>
      <c r="YN1117" s="119"/>
      <c r="YO1117" s="119"/>
      <c r="YP1117" s="119"/>
      <c r="YQ1117" s="119"/>
      <c r="YR1117" s="119"/>
      <c r="YS1117" s="119"/>
      <c r="YT1117" s="119"/>
      <c r="YU1117" s="119"/>
      <c r="YV1117" s="119"/>
      <c r="YW1117" s="119"/>
      <c r="YX1117" s="119"/>
      <c r="YY1117" s="119"/>
      <c r="YZ1117" s="119"/>
      <c r="ZA1117" s="119"/>
      <c r="ZB1117" s="119"/>
      <c r="ZC1117" s="119"/>
      <c r="ZD1117" s="119"/>
      <c r="ZE1117" s="119"/>
      <c r="ZF1117" s="119"/>
      <c r="ZG1117" s="119"/>
      <c r="ZH1117" s="119"/>
      <c r="ZI1117" s="119"/>
      <c r="ZJ1117" s="119"/>
      <c r="ZK1117" s="119"/>
      <c r="ZL1117" s="119"/>
      <c r="ZM1117" s="119"/>
      <c r="ZN1117" s="119"/>
      <c r="ZO1117" s="119"/>
      <c r="ZP1117" s="119"/>
      <c r="ZQ1117" s="119"/>
      <c r="ZR1117" s="119"/>
      <c r="ZS1117" s="119"/>
      <c r="ZT1117" s="119"/>
      <c r="ZU1117" s="119"/>
      <c r="ZV1117" s="119"/>
      <c r="ZW1117" s="119"/>
      <c r="ZX1117" s="119"/>
      <c r="ZY1117" s="119"/>
      <c r="ZZ1117" s="119"/>
      <c r="AAA1117" s="119"/>
      <c r="AAB1117" s="119"/>
      <c r="AAC1117" s="119"/>
      <c r="AAD1117" s="119"/>
      <c r="AAE1117" s="119"/>
      <c r="AAF1117" s="119"/>
      <c r="AAG1117" s="119"/>
      <c r="AAH1117" s="119"/>
      <c r="AAI1117" s="119"/>
      <c r="AAJ1117" s="119"/>
      <c r="AAK1117" s="119"/>
      <c r="AAL1117" s="119"/>
      <c r="AAM1117" s="119"/>
      <c r="AAN1117" s="119"/>
      <c r="AAO1117" s="119"/>
      <c r="AAP1117" s="119"/>
      <c r="AAQ1117" s="119"/>
      <c r="AAR1117" s="119"/>
      <c r="AAS1117" s="119"/>
      <c r="AAT1117" s="119"/>
      <c r="AAU1117" s="119"/>
      <c r="AAV1117" s="119"/>
      <c r="AAW1117" s="119"/>
      <c r="AAX1117" s="119"/>
      <c r="AAY1117" s="119"/>
      <c r="AAZ1117" s="119"/>
      <c r="ABA1117" s="119"/>
      <c r="ABB1117" s="119"/>
      <c r="ABC1117" s="119"/>
      <c r="ABD1117" s="119"/>
      <c r="ABE1117" s="119"/>
      <c r="ABF1117" s="119"/>
      <c r="ABG1117" s="119"/>
      <c r="ABH1117" s="119"/>
      <c r="ABI1117" s="119"/>
      <c r="ABJ1117" s="119"/>
      <c r="ABK1117" s="119"/>
      <c r="ABL1117" s="119"/>
      <c r="ABM1117" s="119"/>
      <c r="ABN1117" s="119"/>
      <c r="ABO1117" s="119"/>
      <c r="ABP1117" s="119"/>
      <c r="ABQ1117" s="119"/>
      <c r="ABR1117" s="119"/>
      <c r="ABS1117" s="119"/>
      <c r="ABT1117" s="119"/>
      <c r="ABU1117" s="119"/>
      <c r="ABV1117" s="119"/>
      <c r="ABW1117" s="119"/>
      <c r="ABX1117" s="119"/>
      <c r="ABY1117" s="119"/>
      <c r="ABZ1117" s="119"/>
      <c r="ACA1117" s="119"/>
      <c r="ACB1117" s="119"/>
      <c r="ACC1117" s="119"/>
      <c r="ACD1117" s="119"/>
      <c r="ACE1117" s="119"/>
      <c r="ACF1117" s="119"/>
      <c r="ACG1117" s="119"/>
      <c r="ACH1117" s="119"/>
      <c r="ACI1117" s="119"/>
      <c r="ACJ1117" s="119"/>
      <c r="ACK1117" s="119"/>
      <c r="ACL1117" s="119"/>
      <c r="ACM1117" s="119"/>
      <c r="ACN1117" s="119"/>
      <c r="ACO1117" s="119"/>
      <c r="ACP1117" s="119"/>
      <c r="ACQ1117" s="119"/>
      <c r="ACR1117" s="119"/>
      <c r="ACS1117" s="119"/>
      <c r="ACT1117" s="119"/>
      <c r="ACU1117" s="119"/>
      <c r="ACV1117" s="119"/>
      <c r="ACW1117" s="119"/>
      <c r="ACX1117" s="119"/>
      <c r="ACY1117" s="119"/>
      <c r="ACZ1117" s="119"/>
      <c r="ADA1117" s="119"/>
      <c r="ADB1117" s="119"/>
      <c r="ADC1117" s="119"/>
      <c r="ADD1117" s="119"/>
      <c r="ADE1117" s="119"/>
      <c r="ADF1117" s="119"/>
      <c r="ADG1117" s="119"/>
      <c r="ADH1117" s="119"/>
      <c r="ADI1117" s="119"/>
      <c r="ADJ1117" s="119"/>
      <c r="ADK1117" s="119"/>
      <c r="ADL1117" s="119"/>
      <c r="ADM1117" s="119"/>
      <c r="ADN1117" s="119"/>
      <c r="ADO1117" s="119"/>
      <c r="ADP1117" s="119"/>
      <c r="ADQ1117" s="119"/>
      <c r="ADR1117" s="119"/>
      <c r="ADS1117" s="119"/>
      <c r="ADT1117" s="119"/>
      <c r="ADU1117" s="119"/>
      <c r="ADV1117" s="119"/>
      <c r="ADW1117" s="119"/>
      <c r="ADX1117" s="119"/>
      <c r="ADY1117" s="119"/>
      <c r="ADZ1117" s="119"/>
      <c r="AEA1117" s="119"/>
      <c r="AEB1117" s="119"/>
      <c r="AEC1117" s="119"/>
      <c r="AED1117" s="119"/>
      <c r="AEE1117" s="119"/>
      <c r="AEF1117" s="119"/>
      <c r="AEG1117" s="119"/>
      <c r="AEH1117" s="119"/>
      <c r="AEI1117" s="119"/>
      <c r="AEJ1117" s="119"/>
      <c r="AEK1117" s="119"/>
      <c r="AEL1117" s="119"/>
      <c r="AEM1117" s="119"/>
      <c r="AEN1117" s="119"/>
      <c r="AEO1117" s="119"/>
      <c r="AEP1117" s="119"/>
      <c r="AEQ1117" s="119"/>
      <c r="AER1117" s="119"/>
      <c r="AES1117" s="119"/>
      <c r="AET1117" s="119"/>
      <c r="AEU1117" s="119"/>
      <c r="AEV1117" s="119"/>
      <c r="AEW1117" s="119"/>
      <c r="AEX1117" s="119"/>
      <c r="AEY1117" s="119"/>
      <c r="AEZ1117" s="119"/>
      <c r="AFA1117" s="119"/>
      <c r="AFB1117" s="119"/>
      <c r="AFC1117" s="119"/>
      <c r="AFD1117" s="119"/>
      <c r="AFE1117" s="119"/>
      <c r="AFF1117" s="119"/>
      <c r="AFG1117" s="119"/>
      <c r="AFH1117" s="119"/>
      <c r="AFI1117" s="119"/>
      <c r="AFJ1117" s="119"/>
      <c r="AFK1117" s="119"/>
      <c r="AFL1117" s="119"/>
      <c r="AFM1117" s="119"/>
      <c r="AFN1117" s="119"/>
      <c r="AFO1117" s="119"/>
      <c r="AFP1117" s="119"/>
      <c r="AFQ1117" s="119"/>
      <c r="AFR1117" s="119"/>
      <c r="AFS1117" s="119"/>
      <c r="AFT1117" s="119"/>
      <c r="AFU1117" s="119"/>
      <c r="AFV1117" s="119"/>
      <c r="AFW1117" s="119"/>
      <c r="AFX1117" s="119"/>
      <c r="AFY1117" s="119"/>
      <c r="AFZ1117" s="119"/>
      <c r="AGA1117" s="119"/>
      <c r="AGB1117" s="119"/>
      <c r="AGC1117" s="119"/>
      <c r="AGD1117" s="119"/>
      <c r="AGE1117" s="119"/>
      <c r="AGF1117" s="119"/>
      <c r="AGG1117" s="119"/>
      <c r="AGH1117" s="119"/>
      <c r="AGI1117" s="119"/>
      <c r="AGJ1117" s="119"/>
      <c r="AGK1117" s="119"/>
      <c r="AGL1117" s="119"/>
      <c r="AGM1117" s="119"/>
      <c r="AGN1117" s="119"/>
      <c r="AGO1117" s="119"/>
      <c r="AGP1117" s="119"/>
      <c r="AGQ1117" s="119"/>
      <c r="AGR1117" s="119"/>
      <c r="AGS1117" s="119"/>
      <c r="AGT1117" s="119"/>
      <c r="AGU1117" s="119"/>
      <c r="AGV1117" s="119"/>
      <c r="AGW1117" s="119"/>
      <c r="AGX1117" s="119"/>
      <c r="AGY1117" s="119"/>
      <c r="AGZ1117" s="119"/>
      <c r="AHA1117" s="119"/>
      <c r="AHB1117" s="119"/>
      <c r="AHC1117" s="119"/>
      <c r="AHD1117" s="119"/>
      <c r="AHE1117" s="119"/>
      <c r="AHF1117" s="119"/>
      <c r="AHG1117" s="119"/>
      <c r="AHH1117" s="119"/>
      <c r="AHI1117" s="119"/>
      <c r="AHJ1117" s="119"/>
      <c r="AHK1117" s="119"/>
      <c r="AHL1117" s="119"/>
      <c r="AHM1117" s="119"/>
      <c r="AHN1117" s="119"/>
      <c r="AHO1117" s="119"/>
      <c r="AHP1117" s="119"/>
      <c r="AHQ1117" s="119"/>
      <c r="AHR1117" s="119"/>
      <c r="AHS1117" s="119"/>
      <c r="AHT1117" s="119"/>
      <c r="AHU1117" s="119"/>
      <c r="AHV1117" s="119"/>
      <c r="AHW1117" s="119"/>
      <c r="AHX1117" s="119"/>
      <c r="AHY1117" s="119"/>
      <c r="AHZ1117" s="119"/>
      <c r="AIA1117" s="119"/>
      <c r="AIB1117" s="119"/>
      <c r="AIC1117" s="119"/>
      <c r="AID1117" s="119"/>
      <c r="AIE1117" s="119"/>
      <c r="AIF1117" s="119"/>
      <c r="AIG1117" s="119"/>
      <c r="AIH1117" s="119"/>
      <c r="AII1117" s="119"/>
      <c r="AIJ1117" s="119"/>
      <c r="AIK1117" s="119"/>
      <c r="AIL1117" s="119"/>
      <c r="AIM1117" s="119"/>
      <c r="AIN1117" s="119"/>
      <c r="AIO1117" s="119"/>
      <c r="AIP1117" s="119"/>
      <c r="AIQ1117" s="119"/>
      <c r="AIR1117" s="119"/>
      <c r="AIS1117" s="119"/>
      <c r="AIT1117" s="119"/>
      <c r="AIU1117" s="119"/>
      <c r="AIV1117" s="119"/>
      <c r="AIW1117" s="119"/>
      <c r="AIX1117" s="119"/>
      <c r="AIY1117" s="119"/>
      <c r="AIZ1117" s="119"/>
      <c r="AJA1117" s="119"/>
      <c r="AJB1117" s="119"/>
      <c r="AJC1117" s="119"/>
      <c r="AJD1117" s="119"/>
      <c r="AJE1117" s="119"/>
      <c r="AJF1117" s="119"/>
      <c r="AJG1117" s="119"/>
      <c r="AJH1117" s="119"/>
      <c r="AJI1117" s="119"/>
      <c r="AJJ1117" s="119"/>
      <c r="AJK1117" s="119"/>
      <c r="AJL1117" s="119"/>
      <c r="AJM1117" s="119"/>
      <c r="AJN1117" s="119"/>
      <c r="AJO1117" s="119"/>
      <c r="AJP1117" s="119"/>
      <c r="AJQ1117" s="119"/>
      <c r="AJR1117" s="119"/>
      <c r="AJS1117" s="119"/>
      <c r="AJT1117" s="119"/>
      <c r="AJU1117" s="119"/>
      <c r="AJV1117" s="119"/>
      <c r="AJW1117" s="119"/>
      <c r="AJX1117" s="119"/>
      <c r="AJY1117" s="119"/>
      <c r="AJZ1117" s="119"/>
      <c r="AKA1117" s="119"/>
      <c r="AKB1117" s="119"/>
      <c r="AKC1117" s="119"/>
      <c r="AKD1117" s="119"/>
      <c r="AKE1117" s="119"/>
      <c r="AKF1117" s="119"/>
      <c r="AKG1117" s="119"/>
      <c r="AKH1117" s="119"/>
      <c r="AKI1117" s="119"/>
      <c r="AKJ1117" s="119"/>
      <c r="AKK1117" s="119"/>
      <c r="AKL1117" s="119"/>
      <c r="AKM1117" s="119"/>
      <c r="AKN1117" s="119"/>
      <c r="AKO1117" s="119"/>
      <c r="AKP1117" s="119"/>
      <c r="AKQ1117" s="119"/>
      <c r="AKR1117" s="119"/>
      <c r="AKS1117" s="119"/>
      <c r="AKT1117" s="119"/>
      <c r="AKU1117" s="119"/>
      <c r="AKV1117" s="119"/>
      <c r="AKW1117" s="119"/>
      <c r="AKX1117" s="119"/>
      <c r="AKY1117" s="119"/>
      <c r="AKZ1117" s="119"/>
      <c r="ALA1117" s="119"/>
      <c r="ALB1117" s="119"/>
      <c r="ALC1117" s="119"/>
      <c r="ALD1117" s="119"/>
      <c r="ALE1117" s="119"/>
      <c r="ALF1117" s="119"/>
      <c r="ALG1117" s="119"/>
      <c r="ALH1117" s="119"/>
      <c r="ALI1117" s="119"/>
      <c r="ALJ1117" s="119"/>
      <c r="ALK1117" s="119"/>
      <c r="ALL1117" s="119"/>
      <c r="ALM1117" s="119"/>
      <c r="ALN1117" s="119"/>
      <c r="ALO1117" s="119"/>
      <c r="ALP1117" s="119"/>
      <c r="ALQ1117" s="119"/>
      <c r="ALR1117" s="119"/>
      <c r="ALS1117" s="119"/>
      <c r="ALT1117" s="119"/>
      <c r="ALU1117" s="119"/>
      <c r="ALV1117" s="119"/>
      <c r="ALW1117" s="119"/>
      <c r="ALX1117" s="119"/>
      <c r="ALY1117" s="119"/>
      <c r="ALZ1117" s="119"/>
      <c r="AMA1117" s="119"/>
      <c r="AMB1117" s="119"/>
      <c r="AMC1117" s="119"/>
      <c r="AMD1117" s="119"/>
      <c r="AME1117" s="119"/>
      <c r="AMF1117" s="119"/>
      <c r="AMG1117" s="119"/>
    </row>
    <row r="1118" customFormat="false" ht="15" hidden="false" customHeight="false" outlineLevel="0" collapsed="false">
      <c r="A1118" s="118"/>
      <c r="B1118" s="118"/>
      <c r="C1118" s="48" t="n">
        <f aca="false">IF(F1118=F1117,C1117,IF(F1118=(F1117+10),C1117,(C1117+10)))</f>
        <v>2020</v>
      </c>
      <c r="D1118" s="38" t="s">
        <v>409</v>
      </c>
      <c r="E1118" s="50" t="n">
        <f aca="false">IF(C1117=C1118,IF(AND(I1118&lt;&gt;"M",I1118&lt;&gt;"m-up"),E1117+10,E1117),10)</f>
        <v>30</v>
      </c>
      <c r="F1118" s="39" t="n">
        <f aca="false">O1118+(N1118*60)+(M1118*3600)</f>
        <v>67939</v>
      </c>
      <c r="G1118" s="39" t="str">
        <f aca="false">CONCATENATE(J1118,K1118,L1118)</f>
        <v>2017123</v>
      </c>
      <c r="H1118" s="39" t="n">
        <v>0</v>
      </c>
      <c r="I1118" s="78" t="s">
        <v>21</v>
      </c>
      <c r="J1118" s="39" t="n">
        <v>2017</v>
      </c>
      <c r="K1118" s="39" t="n">
        <v>12</v>
      </c>
      <c r="L1118" s="39" t="n">
        <v>3</v>
      </c>
      <c r="M1118" s="39" t="n">
        <v>18</v>
      </c>
      <c r="N1118" s="39" t="n">
        <v>52</v>
      </c>
      <c r="O1118" s="39" t="n">
        <v>19</v>
      </c>
      <c r="P1118" s="39" t="n">
        <v>977</v>
      </c>
      <c r="Q1118" s="39" t="n">
        <v>2</v>
      </c>
      <c r="R1118" s="39" t="s">
        <v>1</v>
      </c>
      <c r="S1118" s="39" t="s">
        <v>2</v>
      </c>
      <c r="WH1118" s="119"/>
      <c r="WI1118" s="119"/>
      <c r="WJ1118" s="119"/>
      <c r="WK1118" s="119"/>
      <c r="WL1118" s="119"/>
      <c r="WM1118" s="119"/>
      <c r="WN1118" s="119"/>
      <c r="WO1118" s="119"/>
      <c r="WP1118" s="119"/>
      <c r="WQ1118" s="119"/>
      <c r="WR1118" s="119"/>
      <c r="WS1118" s="119"/>
      <c r="WT1118" s="119"/>
      <c r="WU1118" s="119"/>
      <c r="WV1118" s="119"/>
      <c r="WW1118" s="119"/>
      <c r="WX1118" s="119"/>
      <c r="WY1118" s="119"/>
      <c r="WZ1118" s="119"/>
      <c r="XA1118" s="119"/>
      <c r="XB1118" s="119"/>
      <c r="XC1118" s="119"/>
      <c r="XD1118" s="119"/>
      <c r="XE1118" s="119"/>
      <c r="XF1118" s="119"/>
      <c r="XG1118" s="119"/>
      <c r="XH1118" s="119"/>
      <c r="XI1118" s="119"/>
      <c r="XJ1118" s="119"/>
      <c r="XK1118" s="119"/>
      <c r="XL1118" s="119"/>
      <c r="XM1118" s="119"/>
      <c r="XN1118" s="119"/>
      <c r="XO1118" s="119"/>
      <c r="XP1118" s="119"/>
      <c r="XQ1118" s="119"/>
      <c r="XR1118" s="119"/>
      <c r="XS1118" s="119"/>
      <c r="XT1118" s="119"/>
      <c r="XU1118" s="119"/>
      <c r="XV1118" s="119"/>
      <c r="XW1118" s="119"/>
      <c r="XX1118" s="119"/>
      <c r="XY1118" s="119"/>
      <c r="XZ1118" s="119"/>
      <c r="YA1118" s="119"/>
      <c r="YB1118" s="119"/>
      <c r="YC1118" s="119"/>
      <c r="YD1118" s="119"/>
      <c r="YE1118" s="119"/>
      <c r="YF1118" s="119"/>
      <c r="YG1118" s="119"/>
      <c r="YH1118" s="119"/>
      <c r="YI1118" s="119"/>
      <c r="YJ1118" s="119"/>
      <c r="YK1118" s="119"/>
      <c r="YL1118" s="119"/>
      <c r="YM1118" s="119"/>
      <c r="YN1118" s="119"/>
      <c r="YO1118" s="119"/>
      <c r="YP1118" s="119"/>
      <c r="YQ1118" s="119"/>
      <c r="YR1118" s="119"/>
      <c r="YS1118" s="119"/>
      <c r="YT1118" s="119"/>
      <c r="YU1118" s="119"/>
      <c r="YV1118" s="119"/>
      <c r="YW1118" s="119"/>
      <c r="YX1118" s="119"/>
      <c r="YY1118" s="119"/>
      <c r="YZ1118" s="119"/>
      <c r="ZA1118" s="119"/>
      <c r="ZB1118" s="119"/>
      <c r="ZC1118" s="119"/>
      <c r="ZD1118" s="119"/>
      <c r="ZE1118" s="119"/>
      <c r="ZF1118" s="119"/>
      <c r="ZG1118" s="119"/>
      <c r="ZH1118" s="119"/>
      <c r="ZI1118" s="119"/>
      <c r="ZJ1118" s="119"/>
      <c r="ZK1118" s="119"/>
      <c r="ZL1118" s="119"/>
      <c r="ZM1118" s="119"/>
      <c r="ZN1118" s="119"/>
      <c r="ZO1118" s="119"/>
      <c r="ZP1118" s="119"/>
      <c r="ZQ1118" s="119"/>
      <c r="ZR1118" s="119"/>
      <c r="ZS1118" s="119"/>
      <c r="ZT1118" s="119"/>
      <c r="ZU1118" s="119"/>
      <c r="ZV1118" s="119"/>
      <c r="ZW1118" s="119"/>
      <c r="ZX1118" s="119"/>
      <c r="ZY1118" s="119"/>
      <c r="ZZ1118" s="119"/>
      <c r="AAA1118" s="119"/>
      <c r="AAB1118" s="119"/>
      <c r="AAC1118" s="119"/>
      <c r="AAD1118" s="119"/>
      <c r="AAE1118" s="119"/>
      <c r="AAF1118" s="119"/>
      <c r="AAG1118" s="119"/>
      <c r="AAH1118" s="119"/>
      <c r="AAI1118" s="119"/>
      <c r="AAJ1118" s="119"/>
      <c r="AAK1118" s="119"/>
      <c r="AAL1118" s="119"/>
      <c r="AAM1118" s="119"/>
      <c r="AAN1118" s="119"/>
      <c r="AAO1118" s="119"/>
      <c r="AAP1118" s="119"/>
      <c r="AAQ1118" s="119"/>
      <c r="AAR1118" s="119"/>
      <c r="AAS1118" s="119"/>
      <c r="AAT1118" s="119"/>
      <c r="AAU1118" s="119"/>
      <c r="AAV1118" s="119"/>
      <c r="AAW1118" s="119"/>
      <c r="AAX1118" s="119"/>
      <c r="AAY1118" s="119"/>
      <c r="AAZ1118" s="119"/>
      <c r="ABA1118" s="119"/>
      <c r="ABB1118" s="119"/>
      <c r="ABC1118" s="119"/>
      <c r="ABD1118" s="119"/>
      <c r="ABE1118" s="119"/>
      <c r="ABF1118" s="119"/>
      <c r="ABG1118" s="119"/>
      <c r="ABH1118" s="119"/>
      <c r="ABI1118" s="119"/>
      <c r="ABJ1118" s="119"/>
      <c r="ABK1118" s="119"/>
      <c r="ABL1118" s="119"/>
      <c r="ABM1118" s="119"/>
      <c r="ABN1118" s="119"/>
      <c r="ABO1118" s="119"/>
      <c r="ABP1118" s="119"/>
      <c r="ABQ1118" s="119"/>
      <c r="ABR1118" s="119"/>
      <c r="ABS1118" s="119"/>
      <c r="ABT1118" s="119"/>
      <c r="ABU1118" s="119"/>
      <c r="ABV1118" s="119"/>
      <c r="ABW1118" s="119"/>
      <c r="ABX1118" s="119"/>
      <c r="ABY1118" s="119"/>
      <c r="ABZ1118" s="119"/>
      <c r="ACA1118" s="119"/>
      <c r="ACB1118" s="119"/>
      <c r="ACC1118" s="119"/>
      <c r="ACD1118" s="119"/>
      <c r="ACE1118" s="119"/>
      <c r="ACF1118" s="119"/>
      <c r="ACG1118" s="119"/>
      <c r="ACH1118" s="119"/>
      <c r="ACI1118" s="119"/>
      <c r="ACJ1118" s="119"/>
      <c r="ACK1118" s="119"/>
      <c r="ACL1118" s="119"/>
      <c r="ACM1118" s="119"/>
      <c r="ACN1118" s="119"/>
      <c r="ACO1118" s="119"/>
      <c r="ACP1118" s="119"/>
      <c r="ACQ1118" s="119"/>
      <c r="ACR1118" s="119"/>
      <c r="ACS1118" s="119"/>
      <c r="ACT1118" s="119"/>
      <c r="ACU1118" s="119"/>
      <c r="ACV1118" s="119"/>
      <c r="ACW1118" s="119"/>
      <c r="ACX1118" s="119"/>
      <c r="ACY1118" s="119"/>
      <c r="ACZ1118" s="119"/>
      <c r="ADA1118" s="119"/>
      <c r="ADB1118" s="119"/>
      <c r="ADC1118" s="119"/>
      <c r="ADD1118" s="119"/>
      <c r="ADE1118" s="119"/>
      <c r="ADF1118" s="119"/>
      <c r="ADG1118" s="119"/>
      <c r="ADH1118" s="119"/>
      <c r="ADI1118" s="119"/>
      <c r="ADJ1118" s="119"/>
      <c r="ADK1118" s="119"/>
      <c r="ADL1118" s="119"/>
      <c r="ADM1118" s="119"/>
      <c r="ADN1118" s="119"/>
      <c r="ADO1118" s="119"/>
      <c r="ADP1118" s="119"/>
      <c r="ADQ1118" s="119"/>
      <c r="ADR1118" s="119"/>
      <c r="ADS1118" s="119"/>
      <c r="ADT1118" s="119"/>
      <c r="ADU1118" s="119"/>
      <c r="ADV1118" s="119"/>
      <c r="ADW1118" s="119"/>
      <c r="ADX1118" s="119"/>
      <c r="ADY1118" s="119"/>
      <c r="ADZ1118" s="119"/>
      <c r="AEA1118" s="119"/>
      <c r="AEB1118" s="119"/>
      <c r="AEC1118" s="119"/>
      <c r="AED1118" s="119"/>
      <c r="AEE1118" s="119"/>
      <c r="AEF1118" s="119"/>
      <c r="AEG1118" s="119"/>
      <c r="AEH1118" s="119"/>
      <c r="AEI1118" s="119"/>
      <c r="AEJ1118" s="119"/>
      <c r="AEK1118" s="119"/>
      <c r="AEL1118" s="119"/>
      <c r="AEM1118" s="119"/>
      <c r="AEN1118" s="119"/>
      <c r="AEO1118" s="119"/>
      <c r="AEP1118" s="119"/>
      <c r="AEQ1118" s="119"/>
      <c r="AER1118" s="119"/>
      <c r="AES1118" s="119"/>
      <c r="AET1118" s="119"/>
      <c r="AEU1118" s="119"/>
      <c r="AEV1118" s="119"/>
      <c r="AEW1118" s="119"/>
      <c r="AEX1118" s="119"/>
      <c r="AEY1118" s="119"/>
      <c r="AEZ1118" s="119"/>
      <c r="AFA1118" s="119"/>
      <c r="AFB1118" s="119"/>
      <c r="AFC1118" s="119"/>
      <c r="AFD1118" s="119"/>
      <c r="AFE1118" s="119"/>
      <c r="AFF1118" s="119"/>
      <c r="AFG1118" s="119"/>
      <c r="AFH1118" s="119"/>
      <c r="AFI1118" s="119"/>
      <c r="AFJ1118" s="119"/>
      <c r="AFK1118" s="119"/>
      <c r="AFL1118" s="119"/>
      <c r="AFM1118" s="119"/>
      <c r="AFN1118" s="119"/>
      <c r="AFO1118" s="119"/>
      <c r="AFP1118" s="119"/>
      <c r="AFQ1118" s="119"/>
      <c r="AFR1118" s="119"/>
      <c r="AFS1118" s="119"/>
      <c r="AFT1118" s="119"/>
      <c r="AFU1118" s="119"/>
      <c r="AFV1118" s="119"/>
      <c r="AFW1118" s="119"/>
      <c r="AFX1118" s="119"/>
      <c r="AFY1118" s="119"/>
      <c r="AFZ1118" s="119"/>
      <c r="AGA1118" s="119"/>
      <c r="AGB1118" s="119"/>
      <c r="AGC1118" s="119"/>
      <c r="AGD1118" s="119"/>
      <c r="AGE1118" s="119"/>
      <c r="AGF1118" s="119"/>
      <c r="AGG1118" s="119"/>
      <c r="AGH1118" s="119"/>
      <c r="AGI1118" s="119"/>
      <c r="AGJ1118" s="119"/>
      <c r="AGK1118" s="119"/>
      <c r="AGL1118" s="119"/>
      <c r="AGM1118" s="119"/>
      <c r="AGN1118" s="119"/>
      <c r="AGO1118" s="119"/>
      <c r="AGP1118" s="119"/>
      <c r="AGQ1118" s="119"/>
      <c r="AGR1118" s="119"/>
      <c r="AGS1118" s="119"/>
      <c r="AGT1118" s="119"/>
      <c r="AGU1118" s="119"/>
      <c r="AGV1118" s="119"/>
      <c r="AGW1118" s="119"/>
      <c r="AGX1118" s="119"/>
      <c r="AGY1118" s="119"/>
      <c r="AGZ1118" s="119"/>
      <c r="AHA1118" s="119"/>
      <c r="AHB1118" s="119"/>
      <c r="AHC1118" s="119"/>
      <c r="AHD1118" s="119"/>
      <c r="AHE1118" s="119"/>
      <c r="AHF1118" s="119"/>
      <c r="AHG1118" s="119"/>
      <c r="AHH1118" s="119"/>
      <c r="AHI1118" s="119"/>
      <c r="AHJ1118" s="119"/>
      <c r="AHK1118" s="119"/>
      <c r="AHL1118" s="119"/>
      <c r="AHM1118" s="119"/>
      <c r="AHN1118" s="119"/>
      <c r="AHO1118" s="119"/>
      <c r="AHP1118" s="119"/>
      <c r="AHQ1118" s="119"/>
      <c r="AHR1118" s="119"/>
      <c r="AHS1118" s="119"/>
      <c r="AHT1118" s="119"/>
      <c r="AHU1118" s="119"/>
      <c r="AHV1118" s="119"/>
      <c r="AHW1118" s="119"/>
      <c r="AHX1118" s="119"/>
      <c r="AHY1118" s="119"/>
      <c r="AHZ1118" s="119"/>
      <c r="AIA1118" s="119"/>
      <c r="AIB1118" s="119"/>
      <c r="AIC1118" s="119"/>
      <c r="AID1118" s="119"/>
      <c r="AIE1118" s="119"/>
      <c r="AIF1118" s="119"/>
      <c r="AIG1118" s="119"/>
      <c r="AIH1118" s="119"/>
      <c r="AII1118" s="119"/>
      <c r="AIJ1118" s="119"/>
      <c r="AIK1118" s="119"/>
      <c r="AIL1118" s="119"/>
      <c r="AIM1118" s="119"/>
      <c r="AIN1118" s="119"/>
      <c r="AIO1118" s="119"/>
      <c r="AIP1118" s="119"/>
      <c r="AIQ1118" s="119"/>
      <c r="AIR1118" s="119"/>
      <c r="AIS1118" s="119"/>
      <c r="AIT1118" s="119"/>
      <c r="AIU1118" s="119"/>
      <c r="AIV1118" s="119"/>
      <c r="AIW1118" s="119"/>
      <c r="AIX1118" s="119"/>
      <c r="AIY1118" s="119"/>
      <c r="AIZ1118" s="119"/>
      <c r="AJA1118" s="119"/>
      <c r="AJB1118" s="119"/>
      <c r="AJC1118" s="119"/>
      <c r="AJD1118" s="119"/>
      <c r="AJE1118" s="119"/>
      <c r="AJF1118" s="119"/>
      <c r="AJG1118" s="119"/>
      <c r="AJH1118" s="119"/>
      <c r="AJI1118" s="119"/>
      <c r="AJJ1118" s="119"/>
      <c r="AJK1118" s="119"/>
      <c r="AJL1118" s="119"/>
      <c r="AJM1118" s="119"/>
      <c r="AJN1118" s="119"/>
      <c r="AJO1118" s="119"/>
      <c r="AJP1118" s="119"/>
      <c r="AJQ1118" s="119"/>
      <c r="AJR1118" s="119"/>
      <c r="AJS1118" s="119"/>
      <c r="AJT1118" s="119"/>
      <c r="AJU1118" s="119"/>
      <c r="AJV1118" s="119"/>
      <c r="AJW1118" s="119"/>
      <c r="AJX1118" s="119"/>
      <c r="AJY1118" s="119"/>
      <c r="AJZ1118" s="119"/>
      <c r="AKA1118" s="119"/>
      <c r="AKB1118" s="119"/>
      <c r="AKC1118" s="119"/>
      <c r="AKD1118" s="119"/>
      <c r="AKE1118" s="119"/>
      <c r="AKF1118" s="119"/>
      <c r="AKG1118" s="119"/>
      <c r="AKH1118" s="119"/>
      <c r="AKI1118" s="119"/>
      <c r="AKJ1118" s="119"/>
      <c r="AKK1118" s="119"/>
      <c r="AKL1118" s="119"/>
      <c r="AKM1118" s="119"/>
      <c r="AKN1118" s="119"/>
      <c r="AKO1118" s="119"/>
      <c r="AKP1118" s="119"/>
      <c r="AKQ1118" s="119"/>
      <c r="AKR1118" s="119"/>
      <c r="AKS1118" s="119"/>
      <c r="AKT1118" s="119"/>
      <c r="AKU1118" s="119"/>
      <c r="AKV1118" s="119"/>
      <c r="AKW1118" s="119"/>
      <c r="AKX1118" s="119"/>
      <c r="AKY1118" s="119"/>
      <c r="AKZ1118" s="119"/>
      <c r="ALA1118" s="119"/>
      <c r="ALB1118" s="119"/>
      <c r="ALC1118" s="119"/>
      <c r="ALD1118" s="119"/>
      <c r="ALE1118" s="119"/>
      <c r="ALF1118" s="119"/>
      <c r="ALG1118" s="119"/>
      <c r="ALH1118" s="119"/>
      <c r="ALI1118" s="119"/>
      <c r="ALJ1118" s="119"/>
      <c r="ALK1118" s="119"/>
      <c r="ALL1118" s="119"/>
      <c r="ALM1118" s="119"/>
      <c r="ALN1118" s="119"/>
      <c r="ALO1118" s="119"/>
      <c r="ALP1118" s="119"/>
      <c r="ALQ1118" s="119"/>
      <c r="ALR1118" s="119"/>
      <c r="ALS1118" s="119"/>
      <c r="ALT1118" s="119"/>
      <c r="ALU1118" s="119"/>
      <c r="ALV1118" s="119"/>
      <c r="ALW1118" s="119"/>
      <c r="ALX1118" s="119"/>
      <c r="ALY1118" s="119"/>
      <c r="ALZ1118" s="119"/>
      <c r="AMA1118" s="119"/>
      <c r="AMB1118" s="119"/>
      <c r="AMC1118" s="119"/>
      <c r="AMD1118" s="119"/>
      <c r="AME1118" s="119"/>
      <c r="AMF1118" s="119"/>
      <c r="AMG1118" s="119"/>
    </row>
    <row r="1119" customFormat="false" ht="15" hidden="false" customHeight="false" outlineLevel="0" collapsed="false">
      <c r="A1119" s="118"/>
      <c r="B1119" s="118"/>
      <c r="C1119" s="48" t="n">
        <f aca="false">IF(F1119=F1118,C1118,IF(F1119=(F1118+10),C1118,(C1118+10)))</f>
        <v>2020</v>
      </c>
      <c r="D1119" s="38" t="s">
        <v>409</v>
      </c>
      <c r="E1119" s="50" t="n">
        <f aca="false">IF(C1118=C1119,IF(AND(I1119&lt;&gt;"M",I1119&lt;&gt;"m-up"),E1118+10,E1118),10)</f>
        <v>30</v>
      </c>
      <c r="F1119" s="39" t="n">
        <f aca="false">O1119+(N1119*60)+(M1119*3600)</f>
        <v>67939</v>
      </c>
      <c r="G1119" s="39" t="str">
        <f aca="false">CONCATENATE(J1119,K1119,L1119)</f>
        <v>2017123</v>
      </c>
      <c r="H1119" s="39" t="n">
        <v>0</v>
      </c>
      <c r="I1119" s="78" t="s">
        <v>21</v>
      </c>
      <c r="J1119" s="39" t="n">
        <v>2017</v>
      </c>
      <c r="K1119" s="39" t="n">
        <v>12</v>
      </c>
      <c r="L1119" s="39" t="n">
        <v>3</v>
      </c>
      <c r="M1119" s="39" t="n">
        <v>18</v>
      </c>
      <c r="N1119" s="39" t="n">
        <v>52</v>
      </c>
      <c r="O1119" s="39" t="n">
        <v>19</v>
      </c>
      <c r="P1119" s="39" t="n">
        <v>981</v>
      </c>
      <c r="Q1119" s="39" t="n">
        <v>2</v>
      </c>
      <c r="R1119" s="39" t="s">
        <v>1</v>
      </c>
      <c r="S1119" s="39" t="s">
        <v>2</v>
      </c>
      <c r="WH1119" s="119"/>
      <c r="WI1119" s="119"/>
      <c r="WJ1119" s="119"/>
      <c r="WK1119" s="119"/>
      <c r="WL1119" s="119"/>
      <c r="WM1119" s="119"/>
      <c r="WN1119" s="119"/>
      <c r="WO1119" s="119"/>
      <c r="WP1119" s="119"/>
      <c r="WQ1119" s="119"/>
      <c r="WR1119" s="119"/>
      <c r="WS1119" s="119"/>
      <c r="WT1119" s="119"/>
      <c r="WU1119" s="119"/>
      <c r="WV1119" s="119"/>
      <c r="WW1119" s="119"/>
      <c r="WX1119" s="119"/>
      <c r="WY1119" s="119"/>
      <c r="WZ1119" s="119"/>
      <c r="XA1119" s="119"/>
      <c r="XB1119" s="119"/>
      <c r="XC1119" s="119"/>
      <c r="XD1119" s="119"/>
      <c r="XE1119" s="119"/>
      <c r="XF1119" s="119"/>
      <c r="XG1119" s="119"/>
      <c r="XH1119" s="119"/>
      <c r="XI1119" s="119"/>
      <c r="XJ1119" s="119"/>
      <c r="XK1119" s="119"/>
      <c r="XL1119" s="119"/>
      <c r="XM1119" s="119"/>
      <c r="XN1119" s="119"/>
      <c r="XO1119" s="119"/>
      <c r="XP1119" s="119"/>
      <c r="XQ1119" s="119"/>
      <c r="XR1119" s="119"/>
      <c r="XS1119" s="119"/>
      <c r="XT1119" s="119"/>
      <c r="XU1119" s="119"/>
      <c r="XV1119" s="119"/>
      <c r="XW1119" s="119"/>
      <c r="XX1119" s="119"/>
      <c r="XY1119" s="119"/>
      <c r="XZ1119" s="119"/>
      <c r="YA1119" s="119"/>
      <c r="YB1119" s="119"/>
      <c r="YC1119" s="119"/>
      <c r="YD1119" s="119"/>
      <c r="YE1119" s="119"/>
      <c r="YF1119" s="119"/>
      <c r="YG1119" s="119"/>
      <c r="YH1119" s="119"/>
      <c r="YI1119" s="119"/>
      <c r="YJ1119" s="119"/>
      <c r="YK1119" s="119"/>
      <c r="YL1119" s="119"/>
      <c r="YM1119" s="119"/>
      <c r="YN1119" s="119"/>
      <c r="YO1119" s="119"/>
      <c r="YP1119" s="119"/>
      <c r="YQ1119" s="119"/>
      <c r="YR1119" s="119"/>
      <c r="YS1119" s="119"/>
      <c r="YT1119" s="119"/>
      <c r="YU1119" s="119"/>
      <c r="YV1119" s="119"/>
      <c r="YW1119" s="119"/>
      <c r="YX1119" s="119"/>
      <c r="YY1119" s="119"/>
      <c r="YZ1119" s="119"/>
      <c r="ZA1119" s="119"/>
      <c r="ZB1119" s="119"/>
      <c r="ZC1119" s="119"/>
      <c r="ZD1119" s="119"/>
      <c r="ZE1119" s="119"/>
      <c r="ZF1119" s="119"/>
      <c r="ZG1119" s="119"/>
      <c r="ZH1119" s="119"/>
      <c r="ZI1119" s="119"/>
      <c r="ZJ1119" s="119"/>
      <c r="ZK1119" s="119"/>
      <c r="ZL1119" s="119"/>
      <c r="ZM1119" s="119"/>
      <c r="ZN1119" s="119"/>
      <c r="ZO1119" s="119"/>
      <c r="ZP1119" s="119"/>
      <c r="ZQ1119" s="119"/>
      <c r="ZR1119" s="119"/>
      <c r="ZS1119" s="119"/>
      <c r="ZT1119" s="119"/>
      <c r="ZU1119" s="119"/>
      <c r="ZV1119" s="119"/>
      <c r="ZW1119" s="119"/>
      <c r="ZX1119" s="119"/>
      <c r="ZY1119" s="119"/>
      <c r="ZZ1119" s="119"/>
      <c r="AAA1119" s="119"/>
      <c r="AAB1119" s="119"/>
      <c r="AAC1119" s="119"/>
      <c r="AAD1119" s="119"/>
      <c r="AAE1119" s="119"/>
      <c r="AAF1119" s="119"/>
      <c r="AAG1119" s="119"/>
      <c r="AAH1119" s="119"/>
      <c r="AAI1119" s="119"/>
      <c r="AAJ1119" s="119"/>
      <c r="AAK1119" s="119"/>
      <c r="AAL1119" s="119"/>
      <c r="AAM1119" s="119"/>
      <c r="AAN1119" s="119"/>
      <c r="AAO1119" s="119"/>
      <c r="AAP1119" s="119"/>
      <c r="AAQ1119" s="119"/>
      <c r="AAR1119" s="119"/>
      <c r="AAS1119" s="119"/>
      <c r="AAT1119" s="119"/>
      <c r="AAU1119" s="119"/>
      <c r="AAV1119" s="119"/>
      <c r="AAW1119" s="119"/>
      <c r="AAX1119" s="119"/>
      <c r="AAY1119" s="119"/>
      <c r="AAZ1119" s="119"/>
      <c r="ABA1119" s="119"/>
      <c r="ABB1119" s="119"/>
      <c r="ABC1119" s="119"/>
      <c r="ABD1119" s="119"/>
      <c r="ABE1119" s="119"/>
      <c r="ABF1119" s="119"/>
      <c r="ABG1119" s="119"/>
      <c r="ABH1119" s="119"/>
      <c r="ABI1119" s="119"/>
      <c r="ABJ1119" s="119"/>
      <c r="ABK1119" s="119"/>
      <c r="ABL1119" s="119"/>
      <c r="ABM1119" s="119"/>
      <c r="ABN1119" s="119"/>
      <c r="ABO1119" s="119"/>
      <c r="ABP1119" s="119"/>
      <c r="ABQ1119" s="119"/>
      <c r="ABR1119" s="119"/>
      <c r="ABS1119" s="119"/>
      <c r="ABT1119" s="119"/>
      <c r="ABU1119" s="119"/>
      <c r="ABV1119" s="119"/>
      <c r="ABW1119" s="119"/>
      <c r="ABX1119" s="119"/>
      <c r="ABY1119" s="119"/>
      <c r="ABZ1119" s="119"/>
      <c r="ACA1119" s="119"/>
      <c r="ACB1119" s="119"/>
      <c r="ACC1119" s="119"/>
      <c r="ACD1119" s="119"/>
      <c r="ACE1119" s="119"/>
      <c r="ACF1119" s="119"/>
      <c r="ACG1119" s="119"/>
      <c r="ACH1119" s="119"/>
      <c r="ACI1119" s="119"/>
      <c r="ACJ1119" s="119"/>
      <c r="ACK1119" s="119"/>
      <c r="ACL1119" s="119"/>
      <c r="ACM1119" s="119"/>
      <c r="ACN1119" s="119"/>
      <c r="ACO1119" s="119"/>
      <c r="ACP1119" s="119"/>
      <c r="ACQ1119" s="119"/>
      <c r="ACR1119" s="119"/>
      <c r="ACS1119" s="119"/>
      <c r="ACT1119" s="119"/>
      <c r="ACU1119" s="119"/>
      <c r="ACV1119" s="119"/>
      <c r="ACW1119" s="119"/>
      <c r="ACX1119" s="119"/>
      <c r="ACY1119" s="119"/>
      <c r="ACZ1119" s="119"/>
      <c r="ADA1119" s="119"/>
      <c r="ADB1119" s="119"/>
      <c r="ADC1119" s="119"/>
      <c r="ADD1119" s="119"/>
      <c r="ADE1119" s="119"/>
      <c r="ADF1119" s="119"/>
      <c r="ADG1119" s="119"/>
      <c r="ADH1119" s="119"/>
      <c r="ADI1119" s="119"/>
      <c r="ADJ1119" s="119"/>
      <c r="ADK1119" s="119"/>
      <c r="ADL1119" s="119"/>
      <c r="ADM1119" s="119"/>
      <c r="ADN1119" s="119"/>
      <c r="ADO1119" s="119"/>
      <c r="ADP1119" s="119"/>
      <c r="ADQ1119" s="119"/>
      <c r="ADR1119" s="119"/>
      <c r="ADS1119" s="119"/>
      <c r="ADT1119" s="119"/>
      <c r="ADU1119" s="119"/>
      <c r="ADV1119" s="119"/>
      <c r="ADW1119" s="119"/>
      <c r="ADX1119" s="119"/>
      <c r="ADY1119" s="119"/>
      <c r="ADZ1119" s="119"/>
      <c r="AEA1119" s="119"/>
      <c r="AEB1119" s="119"/>
      <c r="AEC1119" s="119"/>
      <c r="AED1119" s="119"/>
      <c r="AEE1119" s="119"/>
      <c r="AEF1119" s="119"/>
      <c r="AEG1119" s="119"/>
      <c r="AEH1119" s="119"/>
      <c r="AEI1119" s="119"/>
      <c r="AEJ1119" s="119"/>
      <c r="AEK1119" s="119"/>
      <c r="AEL1119" s="119"/>
      <c r="AEM1119" s="119"/>
      <c r="AEN1119" s="119"/>
      <c r="AEO1119" s="119"/>
      <c r="AEP1119" s="119"/>
      <c r="AEQ1119" s="119"/>
      <c r="AER1119" s="119"/>
      <c r="AES1119" s="119"/>
      <c r="AET1119" s="119"/>
      <c r="AEU1119" s="119"/>
      <c r="AEV1119" s="119"/>
      <c r="AEW1119" s="119"/>
      <c r="AEX1119" s="119"/>
      <c r="AEY1119" s="119"/>
      <c r="AEZ1119" s="119"/>
      <c r="AFA1119" s="119"/>
      <c r="AFB1119" s="119"/>
      <c r="AFC1119" s="119"/>
      <c r="AFD1119" s="119"/>
      <c r="AFE1119" s="119"/>
      <c r="AFF1119" s="119"/>
      <c r="AFG1119" s="119"/>
      <c r="AFH1119" s="119"/>
      <c r="AFI1119" s="119"/>
      <c r="AFJ1119" s="119"/>
      <c r="AFK1119" s="119"/>
      <c r="AFL1119" s="119"/>
      <c r="AFM1119" s="119"/>
      <c r="AFN1119" s="119"/>
      <c r="AFO1119" s="119"/>
      <c r="AFP1119" s="119"/>
      <c r="AFQ1119" s="119"/>
      <c r="AFR1119" s="119"/>
      <c r="AFS1119" s="119"/>
      <c r="AFT1119" s="119"/>
      <c r="AFU1119" s="119"/>
      <c r="AFV1119" s="119"/>
      <c r="AFW1119" s="119"/>
      <c r="AFX1119" s="119"/>
      <c r="AFY1119" s="119"/>
      <c r="AFZ1119" s="119"/>
      <c r="AGA1119" s="119"/>
      <c r="AGB1119" s="119"/>
      <c r="AGC1119" s="119"/>
      <c r="AGD1119" s="119"/>
      <c r="AGE1119" s="119"/>
      <c r="AGF1119" s="119"/>
      <c r="AGG1119" s="119"/>
      <c r="AGH1119" s="119"/>
      <c r="AGI1119" s="119"/>
      <c r="AGJ1119" s="119"/>
      <c r="AGK1119" s="119"/>
      <c r="AGL1119" s="119"/>
      <c r="AGM1119" s="119"/>
      <c r="AGN1119" s="119"/>
      <c r="AGO1119" s="119"/>
      <c r="AGP1119" s="119"/>
      <c r="AGQ1119" s="119"/>
      <c r="AGR1119" s="119"/>
      <c r="AGS1119" s="119"/>
      <c r="AGT1119" s="119"/>
      <c r="AGU1119" s="119"/>
      <c r="AGV1119" s="119"/>
      <c r="AGW1119" s="119"/>
      <c r="AGX1119" s="119"/>
      <c r="AGY1119" s="119"/>
      <c r="AGZ1119" s="119"/>
      <c r="AHA1119" s="119"/>
      <c r="AHB1119" s="119"/>
      <c r="AHC1119" s="119"/>
      <c r="AHD1119" s="119"/>
      <c r="AHE1119" s="119"/>
      <c r="AHF1119" s="119"/>
      <c r="AHG1119" s="119"/>
      <c r="AHH1119" s="119"/>
      <c r="AHI1119" s="119"/>
      <c r="AHJ1119" s="119"/>
      <c r="AHK1119" s="119"/>
      <c r="AHL1119" s="119"/>
      <c r="AHM1119" s="119"/>
      <c r="AHN1119" s="119"/>
      <c r="AHO1119" s="119"/>
      <c r="AHP1119" s="119"/>
      <c r="AHQ1119" s="119"/>
      <c r="AHR1119" s="119"/>
      <c r="AHS1119" s="119"/>
      <c r="AHT1119" s="119"/>
      <c r="AHU1119" s="119"/>
      <c r="AHV1119" s="119"/>
      <c r="AHW1119" s="119"/>
      <c r="AHX1119" s="119"/>
      <c r="AHY1119" s="119"/>
      <c r="AHZ1119" s="119"/>
      <c r="AIA1119" s="119"/>
      <c r="AIB1119" s="119"/>
      <c r="AIC1119" s="119"/>
      <c r="AID1119" s="119"/>
      <c r="AIE1119" s="119"/>
      <c r="AIF1119" s="119"/>
      <c r="AIG1119" s="119"/>
      <c r="AIH1119" s="119"/>
      <c r="AII1119" s="119"/>
      <c r="AIJ1119" s="119"/>
      <c r="AIK1119" s="119"/>
      <c r="AIL1119" s="119"/>
      <c r="AIM1119" s="119"/>
      <c r="AIN1119" s="119"/>
      <c r="AIO1119" s="119"/>
      <c r="AIP1119" s="119"/>
      <c r="AIQ1119" s="119"/>
      <c r="AIR1119" s="119"/>
      <c r="AIS1119" s="119"/>
      <c r="AIT1119" s="119"/>
      <c r="AIU1119" s="119"/>
      <c r="AIV1119" s="119"/>
      <c r="AIW1119" s="119"/>
      <c r="AIX1119" s="119"/>
      <c r="AIY1119" s="119"/>
      <c r="AIZ1119" s="119"/>
      <c r="AJA1119" s="119"/>
      <c r="AJB1119" s="119"/>
      <c r="AJC1119" s="119"/>
      <c r="AJD1119" s="119"/>
      <c r="AJE1119" s="119"/>
      <c r="AJF1119" s="119"/>
      <c r="AJG1119" s="119"/>
      <c r="AJH1119" s="119"/>
      <c r="AJI1119" s="119"/>
      <c r="AJJ1119" s="119"/>
      <c r="AJK1119" s="119"/>
      <c r="AJL1119" s="119"/>
      <c r="AJM1119" s="119"/>
      <c r="AJN1119" s="119"/>
      <c r="AJO1119" s="119"/>
      <c r="AJP1119" s="119"/>
      <c r="AJQ1119" s="119"/>
      <c r="AJR1119" s="119"/>
      <c r="AJS1119" s="119"/>
      <c r="AJT1119" s="119"/>
      <c r="AJU1119" s="119"/>
      <c r="AJV1119" s="119"/>
      <c r="AJW1119" s="119"/>
      <c r="AJX1119" s="119"/>
      <c r="AJY1119" s="119"/>
      <c r="AJZ1119" s="119"/>
      <c r="AKA1119" s="119"/>
      <c r="AKB1119" s="119"/>
      <c r="AKC1119" s="119"/>
      <c r="AKD1119" s="119"/>
      <c r="AKE1119" s="119"/>
      <c r="AKF1119" s="119"/>
      <c r="AKG1119" s="119"/>
      <c r="AKH1119" s="119"/>
      <c r="AKI1119" s="119"/>
      <c r="AKJ1119" s="119"/>
      <c r="AKK1119" s="119"/>
      <c r="AKL1119" s="119"/>
      <c r="AKM1119" s="119"/>
      <c r="AKN1119" s="119"/>
      <c r="AKO1119" s="119"/>
      <c r="AKP1119" s="119"/>
      <c r="AKQ1119" s="119"/>
      <c r="AKR1119" s="119"/>
      <c r="AKS1119" s="119"/>
      <c r="AKT1119" s="119"/>
      <c r="AKU1119" s="119"/>
      <c r="AKV1119" s="119"/>
      <c r="AKW1119" s="119"/>
      <c r="AKX1119" s="119"/>
      <c r="AKY1119" s="119"/>
      <c r="AKZ1119" s="119"/>
      <c r="ALA1119" s="119"/>
      <c r="ALB1119" s="119"/>
      <c r="ALC1119" s="119"/>
      <c r="ALD1119" s="119"/>
      <c r="ALE1119" s="119"/>
      <c r="ALF1119" s="119"/>
      <c r="ALG1119" s="119"/>
      <c r="ALH1119" s="119"/>
      <c r="ALI1119" s="119"/>
      <c r="ALJ1119" s="119"/>
      <c r="ALK1119" s="119"/>
      <c r="ALL1119" s="119"/>
      <c r="ALM1119" s="119"/>
      <c r="ALN1119" s="119"/>
      <c r="ALO1119" s="119"/>
      <c r="ALP1119" s="119"/>
      <c r="ALQ1119" s="119"/>
      <c r="ALR1119" s="119"/>
      <c r="ALS1119" s="119"/>
      <c r="ALT1119" s="119"/>
      <c r="ALU1119" s="119"/>
      <c r="ALV1119" s="119"/>
      <c r="ALW1119" s="119"/>
      <c r="ALX1119" s="119"/>
      <c r="ALY1119" s="119"/>
      <c r="ALZ1119" s="119"/>
      <c r="AMA1119" s="119"/>
      <c r="AMB1119" s="119"/>
      <c r="AMC1119" s="119"/>
      <c r="AMD1119" s="119"/>
      <c r="AME1119" s="119"/>
      <c r="AMF1119" s="119"/>
      <c r="AMG1119" s="119"/>
    </row>
    <row r="1120" customFormat="false" ht="15" hidden="false" customHeight="false" outlineLevel="0" collapsed="false">
      <c r="A1120" s="118"/>
      <c r="B1120" s="118"/>
      <c r="C1120" s="48" t="n">
        <f aca="false">IF(F1120=F1119,C1119,IF(F1120=(F1119+10),C1119,(C1119+10)))</f>
        <v>2020</v>
      </c>
      <c r="D1120" s="38" t="s">
        <v>409</v>
      </c>
      <c r="E1120" s="50" t="n">
        <f aca="false">IF(C1119=C1120,IF(AND(I1120&lt;&gt;"M",I1120&lt;&gt;"m-up"),E1119+10,E1119),10)</f>
        <v>30</v>
      </c>
      <c r="F1120" s="39" t="n">
        <f aca="false">O1120+(N1120*60)+(M1120*3600)</f>
        <v>67939</v>
      </c>
      <c r="G1120" s="39" t="str">
        <f aca="false">CONCATENATE(J1120,K1120,L1120)</f>
        <v>2017123</v>
      </c>
      <c r="H1120" s="39" t="n">
        <v>0</v>
      </c>
      <c r="I1120" s="78" t="s">
        <v>21</v>
      </c>
      <c r="J1120" s="39" t="n">
        <v>2017</v>
      </c>
      <c r="K1120" s="39" t="n">
        <v>12</v>
      </c>
      <c r="L1120" s="39" t="n">
        <v>3</v>
      </c>
      <c r="M1120" s="39" t="n">
        <v>18</v>
      </c>
      <c r="N1120" s="39" t="n">
        <v>52</v>
      </c>
      <c r="O1120" s="39" t="n">
        <v>19</v>
      </c>
      <c r="P1120" s="39" t="n">
        <v>984</v>
      </c>
      <c r="Q1120" s="39" t="n">
        <v>2</v>
      </c>
      <c r="R1120" s="39" t="s">
        <v>1</v>
      </c>
      <c r="S1120" s="39" t="s">
        <v>2</v>
      </c>
      <c r="WH1120" s="119"/>
      <c r="WI1120" s="119"/>
      <c r="WJ1120" s="119"/>
      <c r="WK1120" s="119"/>
      <c r="WL1120" s="119"/>
      <c r="WM1120" s="119"/>
      <c r="WN1120" s="119"/>
      <c r="WO1120" s="119"/>
      <c r="WP1120" s="119"/>
      <c r="WQ1120" s="119"/>
      <c r="WR1120" s="119"/>
      <c r="WS1120" s="119"/>
      <c r="WT1120" s="119"/>
      <c r="WU1120" s="119"/>
      <c r="WV1120" s="119"/>
      <c r="WW1120" s="119"/>
      <c r="WX1120" s="119"/>
      <c r="WY1120" s="119"/>
      <c r="WZ1120" s="119"/>
      <c r="XA1120" s="119"/>
      <c r="XB1120" s="119"/>
      <c r="XC1120" s="119"/>
      <c r="XD1120" s="119"/>
      <c r="XE1120" s="119"/>
      <c r="XF1120" s="119"/>
      <c r="XG1120" s="119"/>
      <c r="XH1120" s="119"/>
      <c r="XI1120" s="119"/>
      <c r="XJ1120" s="119"/>
      <c r="XK1120" s="119"/>
      <c r="XL1120" s="119"/>
      <c r="XM1120" s="119"/>
      <c r="XN1120" s="119"/>
      <c r="XO1120" s="119"/>
      <c r="XP1120" s="119"/>
      <c r="XQ1120" s="119"/>
      <c r="XR1120" s="119"/>
      <c r="XS1120" s="119"/>
      <c r="XT1120" s="119"/>
      <c r="XU1120" s="119"/>
      <c r="XV1120" s="119"/>
      <c r="XW1120" s="119"/>
      <c r="XX1120" s="119"/>
      <c r="XY1120" s="119"/>
      <c r="XZ1120" s="119"/>
      <c r="YA1120" s="119"/>
      <c r="YB1120" s="119"/>
      <c r="YC1120" s="119"/>
      <c r="YD1120" s="119"/>
      <c r="YE1120" s="119"/>
      <c r="YF1120" s="119"/>
      <c r="YG1120" s="119"/>
      <c r="YH1120" s="119"/>
      <c r="YI1120" s="119"/>
      <c r="YJ1120" s="119"/>
      <c r="YK1120" s="119"/>
      <c r="YL1120" s="119"/>
      <c r="YM1120" s="119"/>
      <c r="YN1120" s="119"/>
      <c r="YO1120" s="119"/>
      <c r="YP1120" s="119"/>
      <c r="YQ1120" s="119"/>
      <c r="YR1120" s="119"/>
      <c r="YS1120" s="119"/>
      <c r="YT1120" s="119"/>
      <c r="YU1120" s="119"/>
      <c r="YV1120" s="119"/>
      <c r="YW1120" s="119"/>
      <c r="YX1120" s="119"/>
      <c r="YY1120" s="119"/>
      <c r="YZ1120" s="119"/>
      <c r="ZA1120" s="119"/>
      <c r="ZB1120" s="119"/>
      <c r="ZC1120" s="119"/>
      <c r="ZD1120" s="119"/>
      <c r="ZE1120" s="119"/>
      <c r="ZF1120" s="119"/>
      <c r="ZG1120" s="119"/>
      <c r="ZH1120" s="119"/>
      <c r="ZI1120" s="119"/>
      <c r="ZJ1120" s="119"/>
      <c r="ZK1120" s="119"/>
      <c r="ZL1120" s="119"/>
      <c r="ZM1120" s="119"/>
      <c r="ZN1120" s="119"/>
      <c r="ZO1120" s="119"/>
      <c r="ZP1120" s="119"/>
      <c r="ZQ1120" s="119"/>
      <c r="ZR1120" s="119"/>
      <c r="ZS1120" s="119"/>
      <c r="ZT1120" s="119"/>
      <c r="ZU1120" s="119"/>
      <c r="ZV1120" s="119"/>
      <c r="ZW1120" s="119"/>
      <c r="ZX1120" s="119"/>
      <c r="ZY1120" s="119"/>
      <c r="ZZ1120" s="119"/>
      <c r="AAA1120" s="119"/>
      <c r="AAB1120" s="119"/>
      <c r="AAC1120" s="119"/>
      <c r="AAD1120" s="119"/>
      <c r="AAE1120" s="119"/>
      <c r="AAF1120" s="119"/>
      <c r="AAG1120" s="119"/>
      <c r="AAH1120" s="119"/>
      <c r="AAI1120" s="119"/>
      <c r="AAJ1120" s="119"/>
      <c r="AAK1120" s="119"/>
      <c r="AAL1120" s="119"/>
      <c r="AAM1120" s="119"/>
      <c r="AAN1120" s="119"/>
      <c r="AAO1120" s="119"/>
      <c r="AAP1120" s="119"/>
      <c r="AAQ1120" s="119"/>
      <c r="AAR1120" s="119"/>
      <c r="AAS1120" s="119"/>
      <c r="AAT1120" s="119"/>
      <c r="AAU1120" s="119"/>
      <c r="AAV1120" s="119"/>
      <c r="AAW1120" s="119"/>
      <c r="AAX1120" s="119"/>
      <c r="AAY1120" s="119"/>
      <c r="AAZ1120" s="119"/>
      <c r="ABA1120" s="119"/>
      <c r="ABB1120" s="119"/>
      <c r="ABC1120" s="119"/>
      <c r="ABD1120" s="119"/>
      <c r="ABE1120" s="119"/>
      <c r="ABF1120" s="119"/>
      <c r="ABG1120" s="119"/>
      <c r="ABH1120" s="119"/>
      <c r="ABI1120" s="119"/>
      <c r="ABJ1120" s="119"/>
      <c r="ABK1120" s="119"/>
      <c r="ABL1120" s="119"/>
      <c r="ABM1120" s="119"/>
      <c r="ABN1120" s="119"/>
      <c r="ABO1120" s="119"/>
      <c r="ABP1120" s="119"/>
      <c r="ABQ1120" s="119"/>
      <c r="ABR1120" s="119"/>
      <c r="ABS1120" s="119"/>
      <c r="ABT1120" s="119"/>
      <c r="ABU1120" s="119"/>
      <c r="ABV1120" s="119"/>
      <c r="ABW1120" s="119"/>
      <c r="ABX1120" s="119"/>
      <c r="ABY1120" s="119"/>
      <c r="ABZ1120" s="119"/>
      <c r="ACA1120" s="119"/>
      <c r="ACB1120" s="119"/>
      <c r="ACC1120" s="119"/>
      <c r="ACD1120" s="119"/>
      <c r="ACE1120" s="119"/>
      <c r="ACF1120" s="119"/>
      <c r="ACG1120" s="119"/>
      <c r="ACH1120" s="119"/>
      <c r="ACI1120" s="119"/>
      <c r="ACJ1120" s="119"/>
      <c r="ACK1120" s="119"/>
      <c r="ACL1120" s="119"/>
      <c r="ACM1120" s="119"/>
      <c r="ACN1120" s="119"/>
      <c r="ACO1120" s="119"/>
      <c r="ACP1120" s="119"/>
      <c r="ACQ1120" s="119"/>
      <c r="ACR1120" s="119"/>
      <c r="ACS1120" s="119"/>
      <c r="ACT1120" s="119"/>
      <c r="ACU1120" s="119"/>
      <c r="ACV1120" s="119"/>
      <c r="ACW1120" s="119"/>
      <c r="ACX1120" s="119"/>
      <c r="ACY1120" s="119"/>
      <c r="ACZ1120" s="119"/>
      <c r="ADA1120" s="119"/>
      <c r="ADB1120" s="119"/>
      <c r="ADC1120" s="119"/>
      <c r="ADD1120" s="119"/>
      <c r="ADE1120" s="119"/>
      <c r="ADF1120" s="119"/>
      <c r="ADG1120" s="119"/>
      <c r="ADH1120" s="119"/>
      <c r="ADI1120" s="119"/>
      <c r="ADJ1120" s="119"/>
      <c r="ADK1120" s="119"/>
      <c r="ADL1120" s="119"/>
      <c r="ADM1120" s="119"/>
      <c r="ADN1120" s="119"/>
      <c r="ADO1120" s="119"/>
      <c r="ADP1120" s="119"/>
      <c r="ADQ1120" s="119"/>
      <c r="ADR1120" s="119"/>
      <c r="ADS1120" s="119"/>
      <c r="ADT1120" s="119"/>
      <c r="ADU1120" s="119"/>
      <c r="ADV1120" s="119"/>
      <c r="ADW1120" s="119"/>
      <c r="ADX1120" s="119"/>
      <c r="ADY1120" s="119"/>
      <c r="ADZ1120" s="119"/>
      <c r="AEA1120" s="119"/>
      <c r="AEB1120" s="119"/>
      <c r="AEC1120" s="119"/>
      <c r="AED1120" s="119"/>
      <c r="AEE1120" s="119"/>
      <c r="AEF1120" s="119"/>
      <c r="AEG1120" s="119"/>
      <c r="AEH1120" s="119"/>
      <c r="AEI1120" s="119"/>
      <c r="AEJ1120" s="119"/>
      <c r="AEK1120" s="119"/>
      <c r="AEL1120" s="119"/>
      <c r="AEM1120" s="119"/>
      <c r="AEN1120" s="119"/>
      <c r="AEO1120" s="119"/>
      <c r="AEP1120" s="119"/>
      <c r="AEQ1120" s="119"/>
      <c r="AER1120" s="119"/>
      <c r="AES1120" s="119"/>
      <c r="AET1120" s="119"/>
      <c r="AEU1120" s="119"/>
      <c r="AEV1120" s="119"/>
      <c r="AEW1120" s="119"/>
      <c r="AEX1120" s="119"/>
      <c r="AEY1120" s="119"/>
      <c r="AEZ1120" s="119"/>
      <c r="AFA1120" s="119"/>
      <c r="AFB1120" s="119"/>
      <c r="AFC1120" s="119"/>
      <c r="AFD1120" s="119"/>
      <c r="AFE1120" s="119"/>
      <c r="AFF1120" s="119"/>
      <c r="AFG1120" s="119"/>
      <c r="AFH1120" s="119"/>
      <c r="AFI1120" s="119"/>
      <c r="AFJ1120" s="119"/>
      <c r="AFK1120" s="119"/>
      <c r="AFL1120" s="119"/>
      <c r="AFM1120" s="119"/>
      <c r="AFN1120" s="119"/>
      <c r="AFO1120" s="119"/>
      <c r="AFP1120" s="119"/>
      <c r="AFQ1120" s="119"/>
      <c r="AFR1120" s="119"/>
      <c r="AFS1120" s="119"/>
      <c r="AFT1120" s="119"/>
      <c r="AFU1120" s="119"/>
      <c r="AFV1120" s="119"/>
      <c r="AFW1120" s="119"/>
      <c r="AFX1120" s="119"/>
      <c r="AFY1120" s="119"/>
      <c r="AFZ1120" s="119"/>
      <c r="AGA1120" s="119"/>
      <c r="AGB1120" s="119"/>
      <c r="AGC1120" s="119"/>
      <c r="AGD1120" s="119"/>
      <c r="AGE1120" s="119"/>
      <c r="AGF1120" s="119"/>
      <c r="AGG1120" s="119"/>
      <c r="AGH1120" s="119"/>
      <c r="AGI1120" s="119"/>
      <c r="AGJ1120" s="119"/>
      <c r="AGK1120" s="119"/>
      <c r="AGL1120" s="119"/>
      <c r="AGM1120" s="119"/>
      <c r="AGN1120" s="119"/>
      <c r="AGO1120" s="119"/>
      <c r="AGP1120" s="119"/>
      <c r="AGQ1120" s="119"/>
      <c r="AGR1120" s="119"/>
      <c r="AGS1120" s="119"/>
      <c r="AGT1120" s="119"/>
      <c r="AGU1120" s="119"/>
      <c r="AGV1120" s="119"/>
      <c r="AGW1120" s="119"/>
      <c r="AGX1120" s="119"/>
      <c r="AGY1120" s="119"/>
      <c r="AGZ1120" s="119"/>
      <c r="AHA1120" s="119"/>
      <c r="AHB1120" s="119"/>
      <c r="AHC1120" s="119"/>
      <c r="AHD1120" s="119"/>
      <c r="AHE1120" s="119"/>
      <c r="AHF1120" s="119"/>
      <c r="AHG1120" s="119"/>
      <c r="AHH1120" s="119"/>
      <c r="AHI1120" s="119"/>
      <c r="AHJ1120" s="119"/>
      <c r="AHK1120" s="119"/>
      <c r="AHL1120" s="119"/>
      <c r="AHM1120" s="119"/>
      <c r="AHN1120" s="119"/>
      <c r="AHO1120" s="119"/>
      <c r="AHP1120" s="119"/>
      <c r="AHQ1120" s="119"/>
      <c r="AHR1120" s="119"/>
      <c r="AHS1120" s="119"/>
      <c r="AHT1120" s="119"/>
      <c r="AHU1120" s="119"/>
      <c r="AHV1120" s="119"/>
      <c r="AHW1120" s="119"/>
      <c r="AHX1120" s="119"/>
      <c r="AHY1120" s="119"/>
      <c r="AHZ1120" s="119"/>
      <c r="AIA1120" s="119"/>
      <c r="AIB1120" s="119"/>
      <c r="AIC1120" s="119"/>
      <c r="AID1120" s="119"/>
      <c r="AIE1120" s="119"/>
      <c r="AIF1120" s="119"/>
      <c r="AIG1120" s="119"/>
      <c r="AIH1120" s="119"/>
      <c r="AII1120" s="119"/>
      <c r="AIJ1120" s="119"/>
      <c r="AIK1120" s="119"/>
      <c r="AIL1120" s="119"/>
      <c r="AIM1120" s="119"/>
      <c r="AIN1120" s="119"/>
      <c r="AIO1120" s="119"/>
      <c r="AIP1120" s="119"/>
      <c r="AIQ1120" s="119"/>
      <c r="AIR1120" s="119"/>
      <c r="AIS1120" s="119"/>
      <c r="AIT1120" s="119"/>
      <c r="AIU1120" s="119"/>
      <c r="AIV1120" s="119"/>
      <c r="AIW1120" s="119"/>
      <c r="AIX1120" s="119"/>
      <c r="AIY1120" s="119"/>
      <c r="AIZ1120" s="119"/>
      <c r="AJA1120" s="119"/>
      <c r="AJB1120" s="119"/>
      <c r="AJC1120" s="119"/>
      <c r="AJD1120" s="119"/>
      <c r="AJE1120" s="119"/>
      <c r="AJF1120" s="119"/>
      <c r="AJG1120" s="119"/>
      <c r="AJH1120" s="119"/>
      <c r="AJI1120" s="119"/>
      <c r="AJJ1120" s="119"/>
      <c r="AJK1120" s="119"/>
      <c r="AJL1120" s="119"/>
      <c r="AJM1120" s="119"/>
      <c r="AJN1120" s="119"/>
      <c r="AJO1120" s="119"/>
      <c r="AJP1120" s="119"/>
      <c r="AJQ1120" s="119"/>
      <c r="AJR1120" s="119"/>
      <c r="AJS1120" s="119"/>
      <c r="AJT1120" s="119"/>
      <c r="AJU1120" s="119"/>
      <c r="AJV1120" s="119"/>
      <c r="AJW1120" s="119"/>
      <c r="AJX1120" s="119"/>
      <c r="AJY1120" s="119"/>
      <c r="AJZ1120" s="119"/>
      <c r="AKA1120" s="119"/>
      <c r="AKB1120" s="119"/>
      <c r="AKC1120" s="119"/>
      <c r="AKD1120" s="119"/>
      <c r="AKE1120" s="119"/>
      <c r="AKF1120" s="119"/>
      <c r="AKG1120" s="119"/>
      <c r="AKH1120" s="119"/>
      <c r="AKI1120" s="119"/>
      <c r="AKJ1120" s="119"/>
      <c r="AKK1120" s="119"/>
      <c r="AKL1120" s="119"/>
      <c r="AKM1120" s="119"/>
      <c r="AKN1120" s="119"/>
      <c r="AKO1120" s="119"/>
      <c r="AKP1120" s="119"/>
      <c r="AKQ1120" s="119"/>
      <c r="AKR1120" s="119"/>
      <c r="AKS1120" s="119"/>
      <c r="AKT1120" s="119"/>
      <c r="AKU1120" s="119"/>
      <c r="AKV1120" s="119"/>
      <c r="AKW1120" s="119"/>
      <c r="AKX1120" s="119"/>
      <c r="AKY1120" s="119"/>
      <c r="AKZ1120" s="119"/>
      <c r="ALA1120" s="119"/>
      <c r="ALB1120" s="119"/>
      <c r="ALC1120" s="119"/>
      <c r="ALD1120" s="119"/>
      <c r="ALE1120" s="119"/>
      <c r="ALF1120" s="119"/>
      <c r="ALG1120" s="119"/>
      <c r="ALH1120" s="119"/>
      <c r="ALI1120" s="119"/>
      <c r="ALJ1120" s="119"/>
      <c r="ALK1120" s="119"/>
      <c r="ALL1120" s="119"/>
      <c r="ALM1120" s="119"/>
      <c r="ALN1120" s="119"/>
      <c r="ALO1120" s="119"/>
      <c r="ALP1120" s="119"/>
      <c r="ALQ1120" s="119"/>
      <c r="ALR1120" s="119"/>
      <c r="ALS1120" s="119"/>
      <c r="ALT1120" s="119"/>
      <c r="ALU1120" s="119"/>
      <c r="ALV1120" s="119"/>
      <c r="ALW1120" s="119"/>
      <c r="ALX1120" s="119"/>
      <c r="ALY1120" s="119"/>
      <c r="ALZ1120" s="119"/>
      <c r="AMA1120" s="119"/>
      <c r="AMB1120" s="119"/>
      <c r="AMC1120" s="119"/>
      <c r="AMD1120" s="119"/>
      <c r="AME1120" s="119"/>
      <c r="AMF1120" s="119"/>
      <c r="AMG1120" s="119"/>
    </row>
    <row r="1121" customFormat="false" ht="15" hidden="false" customHeight="false" outlineLevel="0" collapsed="false">
      <c r="A1121" s="118"/>
      <c r="B1121" s="118"/>
      <c r="C1121" s="48" t="n">
        <f aca="false">IF(F1121=F1120,C1120,IF(F1121=(F1120+10),C1120,(C1120+10)))</f>
        <v>2020</v>
      </c>
      <c r="D1121" s="38" t="s">
        <v>409</v>
      </c>
      <c r="E1121" s="50" t="n">
        <f aca="false">IF(C1120=C1121,IF(AND(I1121&lt;&gt;"M",I1121&lt;&gt;"m-up"),E1120+10,E1120),10)</f>
        <v>30</v>
      </c>
      <c r="F1121" s="39" t="n">
        <f aca="false">O1121+(N1121*60)+(M1121*3600)</f>
        <v>67939</v>
      </c>
      <c r="G1121" s="39" t="str">
        <f aca="false">CONCATENATE(J1121,K1121,L1121)</f>
        <v>2017123</v>
      </c>
      <c r="H1121" s="39" t="n">
        <v>0</v>
      </c>
      <c r="I1121" s="78" t="s">
        <v>21</v>
      </c>
      <c r="J1121" s="39" t="n">
        <v>2017</v>
      </c>
      <c r="K1121" s="39" t="n">
        <v>12</v>
      </c>
      <c r="L1121" s="39" t="n">
        <v>3</v>
      </c>
      <c r="M1121" s="39" t="n">
        <v>18</v>
      </c>
      <c r="N1121" s="39" t="n">
        <v>52</v>
      </c>
      <c r="O1121" s="39" t="n">
        <v>19</v>
      </c>
      <c r="P1121" s="39" t="n">
        <v>989</v>
      </c>
      <c r="Q1121" s="39" t="n">
        <v>2</v>
      </c>
      <c r="R1121" s="39" t="s">
        <v>1</v>
      </c>
      <c r="S1121" s="39" t="s">
        <v>2</v>
      </c>
      <c r="WH1121" s="119"/>
      <c r="WI1121" s="119"/>
      <c r="WJ1121" s="119"/>
      <c r="WK1121" s="119"/>
      <c r="WL1121" s="119"/>
      <c r="WM1121" s="119"/>
      <c r="WN1121" s="119"/>
      <c r="WO1121" s="119"/>
      <c r="WP1121" s="119"/>
      <c r="WQ1121" s="119"/>
      <c r="WR1121" s="119"/>
      <c r="WS1121" s="119"/>
      <c r="WT1121" s="119"/>
      <c r="WU1121" s="119"/>
      <c r="WV1121" s="119"/>
      <c r="WW1121" s="119"/>
      <c r="WX1121" s="119"/>
      <c r="WY1121" s="119"/>
      <c r="WZ1121" s="119"/>
      <c r="XA1121" s="119"/>
      <c r="XB1121" s="119"/>
      <c r="XC1121" s="119"/>
      <c r="XD1121" s="119"/>
      <c r="XE1121" s="119"/>
      <c r="XF1121" s="119"/>
      <c r="XG1121" s="119"/>
      <c r="XH1121" s="119"/>
      <c r="XI1121" s="119"/>
      <c r="XJ1121" s="119"/>
      <c r="XK1121" s="119"/>
      <c r="XL1121" s="119"/>
      <c r="XM1121" s="119"/>
      <c r="XN1121" s="119"/>
      <c r="XO1121" s="119"/>
      <c r="XP1121" s="119"/>
      <c r="XQ1121" s="119"/>
      <c r="XR1121" s="119"/>
      <c r="XS1121" s="119"/>
      <c r="XT1121" s="119"/>
      <c r="XU1121" s="119"/>
      <c r="XV1121" s="119"/>
      <c r="XW1121" s="119"/>
      <c r="XX1121" s="119"/>
      <c r="XY1121" s="119"/>
      <c r="XZ1121" s="119"/>
      <c r="YA1121" s="119"/>
      <c r="YB1121" s="119"/>
      <c r="YC1121" s="119"/>
      <c r="YD1121" s="119"/>
      <c r="YE1121" s="119"/>
      <c r="YF1121" s="119"/>
      <c r="YG1121" s="119"/>
      <c r="YH1121" s="119"/>
      <c r="YI1121" s="119"/>
      <c r="YJ1121" s="119"/>
      <c r="YK1121" s="119"/>
      <c r="YL1121" s="119"/>
      <c r="YM1121" s="119"/>
      <c r="YN1121" s="119"/>
      <c r="YO1121" s="119"/>
      <c r="YP1121" s="119"/>
      <c r="YQ1121" s="119"/>
      <c r="YR1121" s="119"/>
      <c r="YS1121" s="119"/>
      <c r="YT1121" s="119"/>
      <c r="YU1121" s="119"/>
      <c r="YV1121" s="119"/>
      <c r="YW1121" s="119"/>
      <c r="YX1121" s="119"/>
      <c r="YY1121" s="119"/>
      <c r="YZ1121" s="119"/>
      <c r="ZA1121" s="119"/>
      <c r="ZB1121" s="119"/>
      <c r="ZC1121" s="119"/>
      <c r="ZD1121" s="119"/>
      <c r="ZE1121" s="119"/>
      <c r="ZF1121" s="119"/>
      <c r="ZG1121" s="119"/>
      <c r="ZH1121" s="119"/>
      <c r="ZI1121" s="119"/>
      <c r="ZJ1121" s="119"/>
      <c r="ZK1121" s="119"/>
      <c r="ZL1121" s="119"/>
      <c r="ZM1121" s="119"/>
      <c r="ZN1121" s="119"/>
      <c r="ZO1121" s="119"/>
      <c r="ZP1121" s="119"/>
      <c r="ZQ1121" s="119"/>
      <c r="ZR1121" s="119"/>
      <c r="ZS1121" s="119"/>
      <c r="ZT1121" s="119"/>
      <c r="ZU1121" s="119"/>
      <c r="ZV1121" s="119"/>
      <c r="ZW1121" s="119"/>
      <c r="ZX1121" s="119"/>
      <c r="ZY1121" s="119"/>
      <c r="ZZ1121" s="119"/>
      <c r="AAA1121" s="119"/>
      <c r="AAB1121" s="119"/>
      <c r="AAC1121" s="119"/>
      <c r="AAD1121" s="119"/>
      <c r="AAE1121" s="119"/>
      <c r="AAF1121" s="119"/>
      <c r="AAG1121" s="119"/>
      <c r="AAH1121" s="119"/>
      <c r="AAI1121" s="119"/>
      <c r="AAJ1121" s="119"/>
      <c r="AAK1121" s="119"/>
      <c r="AAL1121" s="119"/>
      <c r="AAM1121" s="119"/>
      <c r="AAN1121" s="119"/>
      <c r="AAO1121" s="119"/>
      <c r="AAP1121" s="119"/>
      <c r="AAQ1121" s="119"/>
      <c r="AAR1121" s="119"/>
      <c r="AAS1121" s="119"/>
      <c r="AAT1121" s="119"/>
      <c r="AAU1121" s="119"/>
      <c r="AAV1121" s="119"/>
      <c r="AAW1121" s="119"/>
      <c r="AAX1121" s="119"/>
      <c r="AAY1121" s="119"/>
      <c r="AAZ1121" s="119"/>
      <c r="ABA1121" s="119"/>
      <c r="ABB1121" s="119"/>
      <c r="ABC1121" s="119"/>
      <c r="ABD1121" s="119"/>
      <c r="ABE1121" s="119"/>
      <c r="ABF1121" s="119"/>
      <c r="ABG1121" s="119"/>
      <c r="ABH1121" s="119"/>
      <c r="ABI1121" s="119"/>
      <c r="ABJ1121" s="119"/>
      <c r="ABK1121" s="119"/>
      <c r="ABL1121" s="119"/>
      <c r="ABM1121" s="119"/>
      <c r="ABN1121" s="119"/>
      <c r="ABO1121" s="119"/>
      <c r="ABP1121" s="119"/>
      <c r="ABQ1121" s="119"/>
      <c r="ABR1121" s="119"/>
      <c r="ABS1121" s="119"/>
      <c r="ABT1121" s="119"/>
      <c r="ABU1121" s="119"/>
      <c r="ABV1121" s="119"/>
      <c r="ABW1121" s="119"/>
      <c r="ABX1121" s="119"/>
      <c r="ABY1121" s="119"/>
      <c r="ABZ1121" s="119"/>
      <c r="ACA1121" s="119"/>
      <c r="ACB1121" s="119"/>
      <c r="ACC1121" s="119"/>
      <c r="ACD1121" s="119"/>
      <c r="ACE1121" s="119"/>
      <c r="ACF1121" s="119"/>
      <c r="ACG1121" s="119"/>
      <c r="ACH1121" s="119"/>
      <c r="ACI1121" s="119"/>
      <c r="ACJ1121" s="119"/>
      <c r="ACK1121" s="119"/>
      <c r="ACL1121" s="119"/>
      <c r="ACM1121" s="119"/>
      <c r="ACN1121" s="119"/>
      <c r="ACO1121" s="119"/>
      <c r="ACP1121" s="119"/>
      <c r="ACQ1121" s="119"/>
      <c r="ACR1121" s="119"/>
      <c r="ACS1121" s="119"/>
      <c r="ACT1121" s="119"/>
      <c r="ACU1121" s="119"/>
      <c r="ACV1121" s="119"/>
      <c r="ACW1121" s="119"/>
      <c r="ACX1121" s="119"/>
      <c r="ACY1121" s="119"/>
      <c r="ACZ1121" s="119"/>
      <c r="ADA1121" s="119"/>
      <c r="ADB1121" s="119"/>
      <c r="ADC1121" s="119"/>
      <c r="ADD1121" s="119"/>
      <c r="ADE1121" s="119"/>
      <c r="ADF1121" s="119"/>
      <c r="ADG1121" s="119"/>
      <c r="ADH1121" s="119"/>
      <c r="ADI1121" s="119"/>
      <c r="ADJ1121" s="119"/>
      <c r="ADK1121" s="119"/>
      <c r="ADL1121" s="119"/>
      <c r="ADM1121" s="119"/>
      <c r="ADN1121" s="119"/>
      <c r="ADO1121" s="119"/>
      <c r="ADP1121" s="119"/>
      <c r="ADQ1121" s="119"/>
      <c r="ADR1121" s="119"/>
      <c r="ADS1121" s="119"/>
      <c r="ADT1121" s="119"/>
      <c r="ADU1121" s="119"/>
      <c r="ADV1121" s="119"/>
      <c r="ADW1121" s="119"/>
      <c r="ADX1121" s="119"/>
      <c r="ADY1121" s="119"/>
      <c r="ADZ1121" s="119"/>
      <c r="AEA1121" s="119"/>
      <c r="AEB1121" s="119"/>
      <c r="AEC1121" s="119"/>
      <c r="AED1121" s="119"/>
      <c r="AEE1121" s="119"/>
      <c r="AEF1121" s="119"/>
      <c r="AEG1121" s="119"/>
      <c r="AEH1121" s="119"/>
      <c r="AEI1121" s="119"/>
      <c r="AEJ1121" s="119"/>
      <c r="AEK1121" s="119"/>
      <c r="AEL1121" s="119"/>
      <c r="AEM1121" s="119"/>
      <c r="AEN1121" s="119"/>
      <c r="AEO1121" s="119"/>
      <c r="AEP1121" s="119"/>
      <c r="AEQ1121" s="119"/>
      <c r="AER1121" s="119"/>
      <c r="AES1121" s="119"/>
      <c r="AET1121" s="119"/>
      <c r="AEU1121" s="119"/>
      <c r="AEV1121" s="119"/>
      <c r="AEW1121" s="119"/>
      <c r="AEX1121" s="119"/>
      <c r="AEY1121" s="119"/>
      <c r="AEZ1121" s="119"/>
      <c r="AFA1121" s="119"/>
      <c r="AFB1121" s="119"/>
      <c r="AFC1121" s="119"/>
      <c r="AFD1121" s="119"/>
      <c r="AFE1121" s="119"/>
      <c r="AFF1121" s="119"/>
      <c r="AFG1121" s="119"/>
      <c r="AFH1121" s="119"/>
      <c r="AFI1121" s="119"/>
      <c r="AFJ1121" s="119"/>
      <c r="AFK1121" s="119"/>
      <c r="AFL1121" s="119"/>
      <c r="AFM1121" s="119"/>
      <c r="AFN1121" s="119"/>
      <c r="AFO1121" s="119"/>
      <c r="AFP1121" s="119"/>
      <c r="AFQ1121" s="119"/>
      <c r="AFR1121" s="119"/>
      <c r="AFS1121" s="119"/>
      <c r="AFT1121" s="119"/>
      <c r="AFU1121" s="119"/>
      <c r="AFV1121" s="119"/>
      <c r="AFW1121" s="119"/>
      <c r="AFX1121" s="119"/>
      <c r="AFY1121" s="119"/>
      <c r="AFZ1121" s="119"/>
      <c r="AGA1121" s="119"/>
      <c r="AGB1121" s="119"/>
      <c r="AGC1121" s="119"/>
      <c r="AGD1121" s="119"/>
      <c r="AGE1121" s="119"/>
      <c r="AGF1121" s="119"/>
      <c r="AGG1121" s="119"/>
      <c r="AGH1121" s="119"/>
      <c r="AGI1121" s="119"/>
      <c r="AGJ1121" s="119"/>
      <c r="AGK1121" s="119"/>
      <c r="AGL1121" s="119"/>
      <c r="AGM1121" s="119"/>
      <c r="AGN1121" s="119"/>
      <c r="AGO1121" s="119"/>
      <c r="AGP1121" s="119"/>
      <c r="AGQ1121" s="119"/>
      <c r="AGR1121" s="119"/>
      <c r="AGS1121" s="119"/>
      <c r="AGT1121" s="119"/>
      <c r="AGU1121" s="119"/>
      <c r="AGV1121" s="119"/>
      <c r="AGW1121" s="119"/>
      <c r="AGX1121" s="119"/>
      <c r="AGY1121" s="119"/>
      <c r="AGZ1121" s="119"/>
      <c r="AHA1121" s="119"/>
      <c r="AHB1121" s="119"/>
      <c r="AHC1121" s="119"/>
      <c r="AHD1121" s="119"/>
      <c r="AHE1121" s="119"/>
      <c r="AHF1121" s="119"/>
      <c r="AHG1121" s="119"/>
      <c r="AHH1121" s="119"/>
      <c r="AHI1121" s="119"/>
      <c r="AHJ1121" s="119"/>
      <c r="AHK1121" s="119"/>
      <c r="AHL1121" s="119"/>
      <c r="AHM1121" s="119"/>
      <c r="AHN1121" s="119"/>
      <c r="AHO1121" s="119"/>
      <c r="AHP1121" s="119"/>
      <c r="AHQ1121" s="119"/>
      <c r="AHR1121" s="119"/>
      <c r="AHS1121" s="119"/>
      <c r="AHT1121" s="119"/>
      <c r="AHU1121" s="119"/>
      <c r="AHV1121" s="119"/>
      <c r="AHW1121" s="119"/>
      <c r="AHX1121" s="119"/>
      <c r="AHY1121" s="119"/>
      <c r="AHZ1121" s="119"/>
      <c r="AIA1121" s="119"/>
      <c r="AIB1121" s="119"/>
      <c r="AIC1121" s="119"/>
      <c r="AID1121" s="119"/>
      <c r="AIE1121" s="119"/>
      <c r="AIF1121" s="119"/>
      <c r="AIG1121" s="119"/>
      <c r="AIH1121" s="119"/>
      <c r="AII1121" s="119"/>
      <c r="AIJ1121" s="119"/>
      <c r="AIK1121" s="119"/>
      <c r="AIL1121" s="119"/>
      <c r="AIM1121" s="119"/>
      <c r="AIN1121" s="119"/>
      <c r="AIO1121" s="119"/>
      <c r="AIP1121" s="119"/>
      <c r="AIQ1121" s="119"/>
      <c r="AIR1121" s="119"/>
      <c r="AIS1121" s="119"/>
      <c r="AIT1121" s="119"/>
      <c r="AIU1121" s="119"/>
      <c r="AIV1121" s="119"/>
      <c r="AIW1121" s="119"/>
      <c r="AIX1121" s="119"/>
      <c r="AIY1121" s="119"/>
      <c r="AIZ1121" s="119"/>
      <c r="AJA1121" s="119"/>
      <c r="AJB1121" s="119"/>
      <c r="AJC1121" s="119"/>
      <c r="AJD1121" s="119"/>
      <c r="AJE1121" s="119"/>
      <c r="AJF1121" s="119"/>
      <c r="AJG1121" s="119"/>
      <c r="AJH1121" s="119"/>
      <c r="AJI1121" s="119"/>
      <c r="AJJ1121" s="119"/>
      <c r="AJK1121" s="119"/>
      <c r="AJL1121" s="119"/>
      <c r="AJM1121" s="119"/>
      <c r="AJN1121" s="119"/>
      <c r="AJO1121" s="119"/>
      <c r="AJP1121" s="119"/>
      <c r="AJQ1121" s="119"/>
      <c r="AJR1121" s="119"/>
      <c r="AJS1121" s="119"/>
      <c r="AJT1121" s="119"/>
      <c r="AJU1121" s="119"/>
      <c r="AJV1121" s="119"/>
      <c r="AJW1121" s="119"/>
      <c r="AJX1121" s="119"/>
      <c r="AJY1121" s="119"/>
      <c r="AJZ1121" s="119"/>
      <c r="AKA1121" s="119"/>
      <c r="AKB1121" s="119"/>
      <c r="AKC1121" s="119"/>
      <c r="AKD1121" s="119"/>
      <c r="AKE1121" s="119"/>
      <c r="AKF1121" s="119"/>
      <c r="AKG1121" s="119"/>
      <c r="AKH1121" s="119"/>
      <c r="AKI1121" s="119"/>
      <c r="AKJ1121" s="119"/>
      <c r="AKK1121" s="119"/>
      <c r="AKL1121" s="119"/>
      <c r="AKM1121" s="119"/>
      <c r="AKN1121" s="119"/>
      <c r="AKO1121" s="119"/>
      <c r="AKP1121" s="119"/>
      <c r="AKQ1121" s="119"/>
      <c r="AKR1121" s="119"/>
      <c r="AKS1121" s="119"/>
      <c r="AKT1121" s="119"/>
      <c r="AKU1121" s="119"/>
      <c r="AKV1121" s="119"/>
      <c r="AKW1121" s="119"/>
      <c r="AKX1121" s="119"/>
      <c r="AKY1121" s="119"/>
      <c r="AKZ1121" s="119"/>
      <c r="ALA1121" s="119"/>
      <c r="ALB1121" s="119"/>
      <c r="ALC1121" s="119"/>
      <c r="ALD1121" s="119"/>
      <c r="ALE1121" s="119"/>
      <c r="ALF1121" s="119"/>
      <c r="ALG1121" s="119"/>
      <c r="ALH1121" s="119"/>
      <c r="ALI1121" s="119"/>
      <c r="ALJ1121" s="119"/>
      <c r="ALK1121" s="119"/>
      <c r="ALL1121" s="119"/>
      <c r="ALM1121" s="119"/>
      <c r="ALN1121" s="119"/>
      <c r="ALO1121" s="119"/>
      <c r="ALP1121" s="119"/>
      <c r="ALQ1121" s="119"/>
      <c r="ALR1121" s="119"/>
      <c r="ALS1121" s="119"/>
      <c r="ALT1121" s="119"/>
      <c r="ALU1121" s="119"/>
      <c r="ALV1121" s="119"/>
      <c r="ALW1121" s="119"/>
      <c r="ALX1121" s="119"/>
      <c r="ALY1121" s="119"/>
      <c r="ALZ1121" s="119"/>
      <c r="AMA1121" s="119"/>
      <c r="AMB1121" s="119"/>
      <c r="AMC1121" s="119"/>
      <c r="AMD1121" s="119"/>
      <c r="AME1121" s="119"/>
      <c r="AMF1121" s="119"/>
      <c r="AMG1121" s="119"/>
    </row>
    <row r="1122" customFormat="false" ht="15" hidden="false" customHeight="false" outlineLevel="0" collapsed="false">
      <c r="A1122" s="118"/>
      <c r="B1122" s="118"/>
      <c r="C1122" s="48" t="n">
        <f aca="false">IF(F1122=F1121,C1121,IF(F1122=(F1121+10),C1121,(C1121+10)))</f>
        <v>2020</v>
      </c>
      <c r="D1122" s="38" t="s">
        <v>409</v>
      </c>
      <c r="E1122" s="50" t="n">
        <f aca="false">IF(C1121=C1122,IF(AND(I1122&lt;&gt;"M",I1122&lt;&gt;"m-up"),E1121+10,E1121),10)</f>
        <v>30</v>
      </c>
      <c r="F1122" s="39" t="n">
        <f aca="false">O1122+(N1122*60)+(M1122*3600)</f>
        <v>67939</v>
      </c>
      <c r="G1122" s="39" t="str">
        <f aca="false">CONCATENATE(J1122,K1122,L1122)</f>
        <v>2017123</v>
      </c>
      <c r="H1122" s="39" t="n">
        <v>0</v>
      </c>
      <c r="I1122" s="78" t="s">
        <v>21</v>
      </c>
      <c r="J1122" s="39" t="n">
        <v>2017</v>
      </c>
      <c r="K1122" s="39" t="n">
        <v>12</v>
      </c>
      <c r="L1122" s="39" t="n">
        <v>3</v>
      </c>
      <c r="M1122" s="39" t="n">
        <v>18</v>
      </c>
      <c r="N1122" s="39" t="n">
        <v>52</v>
      </c>
      <c r="O1122" s="39" t="n">
        <v>19</v>
      </c>
      <c r="P1122" s="39" t="n">
        <v>990</v>
      </c>
      <c r="Q1122" s="39" t="n">
        <v>2</v>
      </c>
      <c r="R1122" s="39" t="s">
        <v>1</v>
      </c>
      <c r="S1122" s="39" t="s">
        <v>2</v>
      </c>
      <c r="U1122" s="40" t="s">
        <v>79</v>
      </c>
      <c r="WH1122" s="119"/>
      <c r="WI1122" s="119"/>
      <c r="WJ1122" s="119"/>
      <c r="WK1122" s="119"/>
      <c r="WL1122" s="119"/>
      <c r="WM1122" s="119"/>
      <c r="WN1122" s="119"/>
      <c r="WO1122" s="119"/>
      <c r="WP1122" s="119"/>
      <c r="WQ1122" s="119"/>
      <c r="WR1122" s="119"/>
      <c r="WS1122" s="119"/>
      <c r="WT1122" s="119"/>
      <c r="WU1122" s="119"/>
      <c r="WV1122" s="119"/>
      <c r="WW1122" s="119"/>
      <c r="WX1122" s="119"/>
      <c r="WY1122" s="119"/>
      <c r="WZ1122" s="119"/>
      <c r="XA1122" s="119"/>
      <c r="XB1122" s="119"/>
      <c r="XC1122" s="119"/>
      <c r="XD1122" s="119"/>
      <c r="XE1122" s="119"/>
      <c r="XF1122" s="119"/>
      <c r="XG1122" s="119"/>
      <c r="XH1122" s="119"/>
      <c r="XI1122" s="119"/>
      <c r="XJ1122" s="119"/>
      <c r="XK1122" s="119"/>
      <c r="XL1122" s="119"/>
      <c r="XM1122" s="119"/>
      <c r="XN1122" s="119"/>
      <c r="XO1122" s="119"/>
      <c r="XP1122" s="119"/>
      <c r="XQ1122" s="119"/>
      <c r="XR1122" s="119"/>
      <c r="XS1122" s="119"/>
      <c r="XT1122" s="119"/>
      <c r="XU1122" s="119"/>
      <c r="XV1122" s="119"/>
      <c r="XW1122" s="119"/>
      <c r="XX1122" s="119"/>
      <c r="XY1122" s="119"/>
      <c r="XZ1122" s="119"/>
      <c r="YA1122" s="119"/>
      <c r="YB1122" s="119"/>
      <c r="YC1122" s="119"/>
      <c r="YD1122" s="119"/>
      <c r="YE1122" s="119"/>
      <c r="YF1122" s="119"/>
      <c r="YG1122" s="119"/>
      <c r="YH1122" s="119"/>
      <c r="YI1122" s="119"/>
      <c r="YJ1122" s="119"/>
      <c r="YK1122" s="119"/>
      <c r="YL1122" s="119"/>
      <c r="YM1122" s="119"/>
      <c r="YN1122" s="119"/>
      <c r="YO1122" s="119"/>
      <c r="YP1122" s="119"/>
      <c r="YQ1122" s="119"/>
      <c r="YR1122" s="119"/>
      <c r="YS1122" s="119"/>
      <c r="YT1122" s="119"/>
      <c r="YU1122" s="119"/>
      <c r="YV1122" s="119"/>
      <c r="YW1122" s="119"/>
      <c r="YX1122" s="119"/>
      <c r="YY1122" s="119"/>
      <c r="YZ1122" s="119"/>
      <c r="ZA1122" s="119"/>
      <c r="ZB1122" s="119"/>
      <c r="ZC1122" s="119"/>
      <c r="ZD1122" s="119"/>
      <c r="ZE1122" s="119"/>
      <c r="ZF1122" s="119"/>
      <c r="ZG1122" s="119"/>
      <c r="ZH1122" s="119"/>
      <c r="ZI1122" s="119"/>
      <c r="ZJ1122" s="119"/>
      <c r="ZK1122" s="119"/>
      <c r="ZL1122" s="119"/>
      <c r="ZM1122" s="119"/>
      <c r="ZN1122" s="119"/>
      <c r="ZO1122" s="119"/>
      <c r="ZP1122" s="119"/>
      <c r="ZQ1122" s="119"/>
      <c r="ZR1122" s="119"/>
      <c r="ZS1122" s="119"/>
      <c r="ZT1122" s="119"/>
      <c r="ZU1122" s="119"/>
      <c r="ZV1122" s="119"/>
      <c r="ZW1122" s="119"/>
      <c r="ZX1122" s="119"/>
      <c r="ZY1122" s="119"/>
      <c r="ZZ1122" s="119"/>
      <c r="AAA1122" s="119"/>
      <c r="AAB1122" s="119"/>
      <c r="AAC1122" s="119"/>
      <c r="AAD1122" s="119"/>
      <c r="AAE1122" s="119"/>
      <c r="AAF1122" s="119"/>
      <c r="AAG1122" s="119"/>
      <c r="AAH1122" s="119"/>
      <c r="AAI1122" s="119"/>
      <c r="AAJ1122" s="119"/>
      <c r="AAK1122" s="119"/>
      <c r="AAL1122" s="119"/>
      <c r="AAM1122" s="119"/>
      <c r="AAN1122" s="119"/>
      <c r="AAO1122" s="119"/>
      <c r="AAP1122" s="119"/>
      <c r="AAQ1122" s="119"/>
      <c r="AAR1122" s="119"/>
      <c r="AAS1122" s="119"/>
      <c r="AAT1122" s="119"/>
      <c r="AAU1122" s="119"/>
      <c r="AAV1122" s="119"/>
      <c r="AAW1122" s="119"/>
      <c r="AAX1122" s="119"/>
      <c r="AAY1122" s="119"/>
      <c r="AAZ1122" s="119"/>
      <c r="ABA1122" s="119"/>
      <c r="ABB1122" s="119"/>
      <c r="ABC1122" s="119"/>
      <c r="ABD1122" s="119"/>
      <c r="ABE1122" s="119"/>
      <c r="ABF1122" s="119"/>
      <c r="ABG1122" s="119"/>
      <c r="ABH1122" s="119"/>
      <c r="ABI1122" s="119"/>
      <c r="ABJ1122" s="119"/>
      <c r="ABK1122" s="119"/>
      <c r="ABL1122" s="119"/>
      <c r="ABM1122" s="119"/>
      <c r="ABN1122" s="119"/>
      <c r="ABO1122" s="119"/>
      <c r="ABP1122" s="119"/>
      <c r="ABQ1122" s="119"/>
      <c r="ABR1122" s="119"/>
      <c r="ABS1122" s="119"/>
      <c r="ABT1122" s="119"/>
      <c r="ABU1122" s="119"/>
      <c r="ABV1122" s="119"/>
      <c r="ABW1122" s="119"/>
      <c r="ABX1122" s="119"/>
      <c r="ABY1122" s="119"/>
      <c r="ABZ1122" s="119"/>
      <c r="ACA1122" s="119"/>
      <c r="ACB1122" s="119"/>
      <c r="ACC1122" s="119"/>
      <c r="ACD1122" s="119"/>
      <c r="ACE1122" s="119"/>
      <c r="ACF1122" s="119"/>
      <c r="ACG1122" s="119"/>
      <c r="ACH1122" s="119"/>
      <c r="ACI1122" s="119"/>
      <c r="ACJ1122" s="119"/>
      <c r="ACK1122" s="119"/>
      <c r="ACL1122" s="119"/>
      <c r="ACM1122" s="119"/>
      <c r="ACN1122" s="119"/>
      <c r="ACO1122" s="119"/>
      <c r="ACP1122" s="119"/>
      <c r="ACQ1122" s="119"/>
      <c r="ACR1122" s="119"/>
      <c r="ACS1122" s="119"/>
      <c r="ACT1122" s="119"/>
      <c r="ACU1122" s="119"/>
      <c r="ACV1122" s="119"/>
      <c r="ACW1122" s="119"/>
      <c r="ACX1122" s="119"/>
      <c r="ACY1122" s="119"/>
      <c r="ACZ1122" s="119"/>
      <c r="ADA1122" s="119"/>
      <c r="ADB1122" s="119"/>
      <c r="ADC1122" s="119"/>
      <c r="ADD1122" s="119"/>
      <c r="ADE1122" s="119"/>
      <c r="ADF1122" s="119"/>
      <c r="ADG1122" s="119"/>
      <c r="ADH1122" s="119"/>
      <c r="ADI1122" s="119"/>
      <c r="ADJ1122" s="119"/>
      <c r="ADK1122" s="119"/>
      <c r="ADL1122" s="119"/>
      <c r="ADM1122" s="119"/>
      <c r="ADN1122" s="119"/>
      <c r="ADO1122" s="119"/>
      <c r="ADP1122" s="119"/>
      <c r="ADQ1122" s="119"/>
      <c r="ADR1122" s="119"/>
      <c r="ADS1122" s="119"/>
      <c r="ADT1122" s="119"/>
      <c r="ADU1122" s="119"/>
      <c r="ADV1122" s="119"/>
      <c r="ADW1122" s="119"/>
      <c r="ADX1122" s="119"/>
      <c r="ADY1122" s="119"/>
      <c r="ADZ1122" s="119"/>
      <c r="AEA1122" s="119"/>
      <c r="AEB1122" s="119"/>
      <c r="AEC1122" s="119"/>
      <c r="AED1122" s="119"/>
      <c r="AEE1122" s="119"/>
      <c r="AEF1122" s="119"/>
      <c r="AEG1122" s="119"/>
      <c r="AEH1122" s="119"/>
      <c r="AEI1122" s="119"/>
      <c r="AEJ1122" s="119"/>
      <c r="AEK1122" s="119"/>
      <c r="AEL1122" s="119"/>
      <c r="AEM1122" s="119"/>
      <c r="AEN1122" s="119"/>
      <c r="AEO1122" s="119"/>
      <c r="AEP1122" s="119"/>
      <c r="AEQ1122" s="119"/>
      <c r="AER1122" s="119"/>
      <c r="AES1122" s="119"/>
      <c r="AET1122" s="119"/>
      <c r="AEU1122" s="119"/>
      <c r="AEV1122" s="119"/>
      <c r="AEW1122" s="119"/>
      <c r="AEX1122" s="119"/>
      <c r="AEY1122" s="119"/>
      <c r="AEZ1122" s="119"/>
      <c r="AFA1122" s="119"/>
      <c r="AFB1122" s="119"/>
      <c r="AFC1122" s="119"/>
      <c r="AFD1122" s="119"/>
      <c r="AFE1122" s="119"/>
      <c r="AFF1122" s="119"/>
      <c r="AFG1122" s="119"/>
      <c r="AFH1122" s="119"/>
      <c r="AFI1122" s="119"/>
      <c r="AFJ1122" s="119"/>
      <c r="AFK1122" s="119"/>
      <c r="AFL1122" s="119"/>
      <c r="AFM1122" s="119"/>
      <c r="AFN1122" s="119"/>
      <c r="AFO1122" s="119"/>
      <c r="AFP1122" s="119"/>
      <c r="AFQ1122" s="119"/>
      <c r="AFR1122" s="119"/>
      <c r="AFS1122" s="119"/>
      <c r="AFT1122" s="119"/>
      <c r="AFU1122" s="119"/>
      <c r="AFV1122" s="119"/>
      <c r="AFW1122" s="119"/>
      <c r="AFX1122" s="119"/>
      <c r="AFY1122" s="119"/>
      <c r="AFZ1122" s="119"/>
      <c r="AGA1122" s="119"/>
      <c r="AGB1122" s="119"/>
      <c r="AGC1122" s="119"/>
      <c r="AGD1122" s="119"/>
      <c r="AGE1122" s="119"/>
      <c r="AGF1122" s="119"/>
      <c r="AGG1122" s="119"/>
      <c r="AGH1122" s="119"/>
      <c r="AGI1122" s="119"/>
      <c r="AGJ1122" s="119"/>
      <c r="AGK1122" s="119"/>
      <c r="AGL1122" s="119"/>
      <c r="AGM1122" s="119"/>
      <c r="AGN1122" s="119"/>
      <c r="AGO1122" s="119"/>
      <c r="AGP1122" s="119"/>
      <c r="AGQ1122" s="119"/>
      <c r="AGR1122" s="119"/>
      <c r="AGS1122" s="119"/>
      <c r="AGT1122" s="119"/>
      <c r="AGU1122" s="119"/>
      <c r="AGV1122" s="119"/>
      <c r="AGW1122" s="119"/>
      <c r="AGX1122" s="119"/>
      <c r="AGY1122" s="119"/>
      <c r="AGZ1122" s="119"/>
      <c r="AHA1122" s="119"/>
      <c r="AHB1122" s="119"/>
      <c r="AHC1122" s="119"/>
      <c r="AHD1122" s="119"/>
      <c r="AHE1122" s="119"/>
      <c r="AHF1122" s="119"/>
      <c r="AHG1122" s="119"/>
      <c r="AHH1122" s="119"/>
      <c r="AHI1122" s="119"/>
      <c r="AHJ1122" s="119"/>
      <c r="AHK1122" s="119"/>
      <c r="AHL1122" s="119"/>
      <c r="AHM1122" s="119"/>
      <c r="AHN1122" s="119"/>
      <c r="AHO1122" s="119"/>
      <c r="AHP1122" s="119"/>
      <c r="AHQ1122" s="119"/>
      <c r="AHR1122" s="119"/>
      <c r="AHS1122" s="119"/>
      <c r="AHT1122" s="119"/>
      <c r="AHU1122" s="119"/>
      <c r="AHV1122" s="119"/>
      <c r="AHW1122" s="119"/>
      <c r="AHX1122" s="119"/>
      <c r="AHY1122" s="119"/>
      <c r="AHZ1122" s="119"/>
      <c r="AIA1122" s="119"/>
      <c r="AIB1122" s="119"/>
      <c r="AIC1122" s="119"/>
      <c r="AID1122" s="119"/>
      <c r="AIE1122" s="119"/>
      <c r="AIF1122" s="119"/>
      <c r="AIG1122" s="119"/>
      <c r="AIH1122" s="119"/>
      <c r="AII1122" s="119"/>
      <c r="AIJ1122" s="119"/>
      <c r="AIK1122" s="119"/>
      <c r="AIL1122" s="119"/>
      <c r="AIM1122" s="119"/>
      <c r="AIN1122" s="119"/>
      <c r="AIO1122" s="119"/>
      <c r="AIP1122" s="119"/>
      <c r="AIQ1122" s="119"/>
      <c r="AIR1122" s="119"/>
      <c r="AIS1122" s="119"/>
      <c r="AIT1122" s="119"/>
      <c r="AIU1122" s="119"/>
      <c r="AIV1122" s="119"/>
      <c r="AIW1122" s="119"/>
      <c r="AIX1122" s="119"/>
      <c r="AIY1122" s="119"/>
      <c r="AIZ1122" s="119"/>
      <c r="AJA1122" s="119"/>
      <c r="AJB1122" s="119"/>
      <c r="AJC1122" s="119"/>
      <c r="AJD1122" s="119"/>
      <c r="AJE1122" s="119"/>
      <c r="AJF1122" s="119"/>
      <c r="AJG1122" s="119"/>
      <c r="AJH1122" s="119"/>
      <c r="AJI1122" s="119"/>
      <c r="AJJ1122" s="119"/>
      <c r="AJK1122" s="119"/>
      <c r="AJL1122" s="119"/>
      <c r="AJM1122" s="119"/>
      <c r="AJN1122" s="119"/>
      <c r="AJO1122" s="119"/>
      <c r="AJP1122" s="119"/>
      <c r="AJQ1122" s="119"/>
      <c r="AJR1122" s="119"/>
      <c r="AJS1122" s="119"/>
      <c r="AJT1122" s="119"/>
      <c r="AJU1122" s="119"/>
      <c r="AJV1122" s="119"/>
      <c r="AJW1122" s="119"/>
      <c r="AJX1122" s="119"/>
      <c r="AJY1122" s="119"/>
      <c r="AJZ1122" s="119"/>
      <c r="AKA1122" s="119"/>
      <c r="AKB1122" s="119"/>
      <c r="AKC1122" s="119"/>
      <c r="AKD1122" s="119"/>
      <c r="AKE1122" s="119"/>
      <c r="AKF1122" s="119"/>
      <c r="AKG1122" s="119"/>
      <c r="AKH1122" s="119"/>
      <c r="AKI1122" s="119"/>
      <c r="AKJ1122" s="119"/>
      <c r="AKK1122" s="119"/>
      <c r="AKL1122" s="119"/>
      <c r="AKM1122" s="119"/>
      <c r="AKN1122" s="119"/>
      <c r="AKO1122" s="119"/>
      <c r="AKP1122" s="119"/>
      <c r="AKQ1122" s="119"/>
      <c r="AKR1122" s="119"/>
      <c r="AKS1122" s="119"/>
      <c r="AKT1122" s="119"/>
      <c r="AKU1122" s="119"/>
      <c r="AKV1122" s="119"/>
      <c r="AKW1122" s="119"/>
      <c r="AKX1122" s="119"/>
      <c r="AKY1122" s="119"/>
      <c r="AKZ1122" s="119"/>
      <c r="ALA1122" s="119"/>
      <c r="ALB1122" s="119"/>
      <c r="ALC1122" s="119"/>
      <c r="ALD1122" s="119"/>
      <c r="ALE1122" s="119"/>
      <c r="ALF1122" s="119"/>
      <c r="ALG1122" s="119"/>
      <c r="ALH1122" s="119"/>
      <c r="ALI1122" s="119"/>
      <c r="ALJ1122" s="119"/>
      <c r="ALK1122" s="119"/>
      <c r="ALL1122" s="119"/>
      <c r="ALM1122" s="119"/>
      <c r="ALN1122" s="119"/>
      <c r="ALO1122" s="119"/>
      <c r="ALP1122" s="119"/>
      <c r="ALQ1122" s="119"/>
      <c r="ALR1122" s="119"/>
      <c r="ALS1122" s="119"/>
      <c r="ALT1122" s="119"/>
      <c r="ALU1122" s="119"/>
      <c r="ALV1122" s="119"/>
      <c r="ALW1122" s="119"/>
      <c r="ALX1122" s="119"/>
      <c r="ALY1122" s="119"/>
      <c r="ALZ1122" s="119"/>
      <c r="AMA1122" s="119"/>
      <c r="AMB1122" s="119"/>
      <c r="AMC1122" s="119"/>
      <c r="AMD1122" s="119"/>
      <c r="AME1122" s="119"/>
      <c r="AMF1122" s="119"/>
      <c r="AMG1122" s="119"/>
    </row>
    <row r="1123" customFormat="false" ht="15" hidden="false" customHeight="false" outlineLevel="0" collapsed="false">
      <c r="A1123" s="118"/>
      <c r="B1123" s="118"/>
      <c r="C1123" s="48" t="n">
        <f aca="false">IF(F1123=F1122,C1122,IF(F1123=(F1122+10),C1122,(C1122+10)))</f>
        <v>2020</v>
      </c>
      <c r="D1123" s="38" t="s">
        <v>409</v>
      </c>
      <c r="E1123" s="50" t="n">
        <f aca="false">IF(C1122=C1123,IF(AND(I1123&lt;&gt;"M",I1123&lt;&gt;"m-up"),E1122+10,E1122),10)</f>
        <v>30</v>
      </c>
      <c r="F1123" s="39" t="n">
        <f aca="false">O1123+(N1123*60)+(M1123*3600)</f>
        <v>67939</v>
      </c>
      <c r="G1123" s="39" t="str">
        <f aca="false">CONCATENATE(J1123,K1123,L1123)</f>
        <v>2017123</v>
      </c>
      <c r="H1123" s="39" t="n">
        <v>0</v>
      </c>
      <c r="I1123" s="78" t="s">
        <v>21</v>
      </c>
      <c r="J1123" s="39" t="n">
        <v>2017</v>
      </c>
      <c r="K1123" s="39" t="n">
        <v>12</v>
      </c>
      <c r="L1123" s="39" t="n">
        <v>3</v>
      </c>
      <c r="M1123" s="39" t="n">
        <v>18</v>
      </c>
      <c r="N1123" s="39" t="n">
        <v>52</v>
      </c>
      <c r="O1123" s="39" t="n">
        <v>19</v>
      </c>
      <c r="P1123" s="39" t="n">
        <v>998</v>
      </c>
      <c r="Q1123" s="39" t="n">
        <v>2</v>
      </c>
      <c r="R1123" s="39" t="s">
        <v>1</v>
      </c>
      <c r="S1123" s="39" t="s">
        <v>2</v>
      </c>
      <c r="WH1123" s="119"/>
      <c r="WI1123" s="119"/>
      <c r="WJ1123" s="119"/>
      <c r="WK1123" s="119"/>
      <c r="WL1123" s="119"/>
      <c r="WM1123" s="119"/>
      <c r="WN1123" s="119"/>
      <c r="WO1123" s="119"/>
      <c r="WP1123" s="119"/>
      <c r="WQ1123" s="119"/>
      <c r="WR1123" s="119"/>
      <c r="WS1123" s="119"/>
      <c r="WT1123" s="119"/>
      <c r="WU1123" s="119"/>
      <c r="WV1123" s="119"/>
      <c r="WW1123" s="119"/>
      <c r="WX1123" s="119"/>
      <c r="WY1123" s="119"/>
      <c r="WZ1123" s="119"/>
      <c r="XA1123" s="119"/>
      <c r="XB1123" s="119"/>
      <c r="XC1123" s="119"/>
      <c r="XD1123" s="119"/>
      <c r="XE1123" s="119"/>
      <c r="XF1123" s="119"/>
      <c r="XG1123" s="119"/>
      <c r="XH1123" s="119"/>
      <c r="XI1123" s="119"/>
      <c r="XJ1123" s="119"/>
      <c r="XK1123" s="119"/>
      <c r="XL1123" s="119"/>
      <c r="XM1123" s="119"/>
      <c r="XN1123" s="119"/>
      <c r="XO1123" s="119"/>
      <c r="XP1123" s="119"/>
      <c r="XQ1123" s="119"/>
      <c r="XR1123" s="119"/>
      <c r="XS1123" s="119"/>
      <c r="XT1123" s="119"/>
      <c r="XU1123" s="119"/>
      <c r="XV1123" s="119"/>
      <c r="XW1123" s="119"/>
      <c r="XX1123" s="119"/>
      <c r="XY1123" s="119"/>
      <c r="XZ1123" s="119"/>
      <c r="YA1123" s="119"/>
      <c r="YB1123" s="119"/>
      <c r="YC1123" s="119"/>
      <c r="YD1123" s="119"/>
      <c r="YE1123" s="119"/>
      <c r="YF1123" s="119"/>
      <c r="YG1123" s="119"/>
      <c r="YH1123" s="119"/>
      <c r="YI1123" s="119"/>
      <c r="YJ1123" s="119"/>
      <c r="YK1123" s="119"/>
      <c r="YL1123" s="119"/>
      <c r="YM1123" s="119"/>
      <c r="YN1123" s="119"/>
      <c r="YO1123" s="119"/>
      <c r="YP1123" s="119"/>
      <c r="YQ1123" s="119"/>
      <c r="YR1123" s="119"/>
      <c r="YS1123" s="119"/>
      <c r="YT1123" s="119"/>
      <c r="YU1123" s="119"/>
      <c r="YV1123" s="119"/>
      <c r="YW1123" s="119"/>
      <c r="YX1123" s="119"/>
      <c r="YY1123" s="119"/>
      <c r="YZ1123" s="119"/>
      <c r="ZA1123" s="119"/>
      <c r="ZB1123" s="119"/>
      <c r="ZC1123" s="119"/>
      <c r="ZD1123" s="119"/>
      <c r="ZE1123" s="119"/>
      <c r="ZF1123" s="119"/>
      <c r="ZG1123" s="119"/>
      <c r="ZH1123" s="119"/>
      <c r="ZI1123" s="119"/>
      <c r="ZJ1123" s="119"/>
      <c r="ZK1123" s="119"/>
      <c r="ZL1123" s="119"/>
      <c r="ZM1123" s="119"/>
      <c r="ZN1123" s="119"/>
      <c r="ZO1123" s="119"/>
      <c r="ZP1123" s="119"/>
      <c r="ZQ1123" s="119"/>
      <c r="ZR1123" s="119"/>
      <c r="ZS1123" s="119"/>
      <c r="ZT1123" s="119"/>
      <c r="ZU1123" s="119"/>
      <c r="ZV1123" s="119"/>
      <c r="ZW1123" s="119"/>
      <c r="ZX1123" s="119"/>
      <c r="ZY1123" s="119"/>
      <c r="ZZ1123" s="119"/>
      <c r="AAA1123" s="119"/>
      <c r="AAB1123" s="119"/>
      <c r="AAC1123" s="119"/>
      <c r="AAD1123" s="119"/>
      <c r="AAE1123" s="119"/>
      <c r="AAF1123" s="119"/>
      <c r="AAG1123" s="119"/>
      <c r="AAH1123" s="119"/>
      <c r="AAI1123" s="119"/>
      <c r="AAJ1123" s="119"/>
      <c r="AAK1123" s="119"/>
      <c r="AAL1123" s="119"/>
      <c r="AAM1123" s="119"/>
      <c r="AAN1123" s="119"/>
      <c r="AAO1123" s="119"/>
      <c r="AAP1123" s="119"/>
      <c r="AAQ1123" s="119"/>
      <c r="AAR1123" s="119"/>
      <c r="AAS1123" s="119"/>
      <c r="AAT1123" s="119"/>
      <c r="AAU1123" s="119"/>
      <c r="AAV1123" s="119"/>
      <c r="AAW1123" s="119"/>
      <c r="AAX1123" s="119"/>
      <c r="AAY1123" s="119"/>
      <c r="AAZ1123" s="119"/>
      <c r="ABA1123" s="119"/>
      <c r="ABB1123" s="119"/>
      <c r="ABC1123" s="119"/>
      <c r="ABD1123" s="119"/>
      <c r="ABE1123" s="119"/>
      <c r="ABF1123" s="119"/>
      <c r="ABG1123" s="119"/>
      <c r="ABH1123" s="119"/>
      <c r="ABI1123" s="119"/>
      <c r="ABJ1123" s="119"/>
      <c r="ABK1123" s="119"/>
      <c r="ABL1123" s="119"/>
      <c r="ABM1123" s="119"/>
      <c r="ABN1123" s="119"/>
      <c r="ABO1123" s="119"/>
      <c r="ABP1123" s="119"/>
      <c r="ABQ1123" s="119"/>
      <c r="ABR1123" s="119"/>
      <c r="ABS1123" s="119"/>
      <c r="ABT1123" s="119"/>
      <c r="ABU1123" s="119"/>
      <c r="ABV1123" s="119"/>
      <c r="ABW1123" s="119"/>
      <c r="ABX1123" s="119"/>
      <c r="ABY1123" s="119"/>
      <c r="ABZ1123" s="119"/>
      <c r="ACA1123" s="119"/>
      <c r="ACB1123" s="119"/>
      <c r="ACC1123" s="119"/>
      <c r="ACD1123" s="119"/>
      <c r="ACE1123" s="119"/>
      <c r="ACF1123" s="119"/>
      <c r="ACG1123" s="119"/>
      <c r="ACH1123" s="119"/>
      <c r="ACI1123" s="119"/>
      <c r="ACJ1123" s="119"/>
      <c r="ACK1123" s="119"/>
      <c r="ACL1123" s="119"/>
      <c r="ACM1123" s="119"/>
      <c r="ACN1123" s="119"/>
      <c r="ACO1123" s="119"/>
      <c r="ACP1123" s="119"/>
      <c r="ACQ1123" s="119"/>
      <c r="ACR1123" s="119"/>
      <c r="ACS1123" s="119"/>
      <c r="ACT1123" s="119"/>
      <c r="ACU1123" s="119"/>
      <c r="ACV1123" s="119"/>
      <c r="ACW1123" s="119"/>
      <c r="ACX1123" s="119"/>
      <c r="ACY1123" s="119"/>
      <c r="ACZ1123" s="119"/>
      <c r="ADA1123" s="119"/>
      <c r="ADB1123" s="119"/>
      <c r="ADC1123" s="119"/>
      <c r="ADD1123" s="119"/>
      <c r="ADE1123" s="119"/>
      <c r="ADF1123" s="119"/>
      <c r="ADG1123" s="119"/>
      <c r="ADH1123" s="119"/>
      <c r="ADI1123" s="119"/>
      <c r="ADJ1123" s="119"/>
      <c r="ADK1123" s="119"/>
      <c r="ADL1123" s="119"/>
      <c r="ADM1123" s="119"/>
      <c r="ADN1123" s="119"/>
      <c r="ADO1123" s="119"/>
      <c r="ADP1123" s="119"/>
      <c r="ADQ1123" s="119"/>
      <c r="ADR1123" s="119"/>
      <c r="ADS1123" s="119"/>
      <c r="ADT1123" s="119"/>
      <c r="ADU1123" s="119"/>
      <c r="ADV1123" s="119"/>
      <c r="ADW1123" s="119"/>
      <c r="ADX1123" s="119"/>
      <c r="ADY1123" s="119"/>
      <c r="ADZ1123" s="119"/>
      <c r="AEA1123" s="119"/>
      <c r="AEB1123" s="119"/>
      <c r="AEC1123" s="119"/>
      <c r="AED1123" s="119"/>
      <c r="AEE1123" s="119"/>
      <c r="AEF1123" s="119"/>
      <c r="AEG1123" s="119"/>
      <c r="AEH1123" s="119"/>
      <c r="AEI1123" s="119"/>
      <c r="AEJ1123" s="119"/>
      <c r="AEK1123" s="119"/>
      <c r="AEL1123" s="119"/>
      <c r="AEM1123" s="119"/>
      <c r="AEN1123" s="119"/>
      <c r="AEO1123" s="119"/>
      <c r="AEP1123" s="119"/>
      <c r="AEQ1123" s="119"/>
      <c r="AER1123" s="119"/>
      <c r="AES1123" s="119"/>
      <c r="AET1123" s="119"/>
      <c r="AEU1123" s="119"/>
      <c r="AEV1123" s="119"/>
      <c r="AEW1123" s="119"/>
      <c r="AEX1123" s="119"/>
      <c r="AEY1123" s="119"/>
      <c r="AEZ1123" s="119"/>
      <c r="AFA1123" s="119"/>
      <c r="AFB1123" s="119"/>
      <c r="AFC1123" s="119"/>
      <c r="AFD1123" s="119"/>
      <c r="AFE1123" s="119"/>
      <c r="AFF1123" s="119"/>
      <c r="AFG1123" s="119"/>
      <c r="AFH1123" s="119"/>
      <c r="AFI1123" s="119"/>
      <c r="AFJ1123" s="119"/>
      <c r="AFK1123" s="119"/>
      <c r="AFL1123" s="119"/>
      <c r="AFM1123" s="119"/>
      <c r="AFN1123" s="119"/>
      <c r="AFO1123" s="119"/>
      <c r="AFP1123" s="119"/>
      <c r="AFQ1123" s="119"/>
      <c r="AFR1123" s="119"/>
      <c r="AFS1123" s="119"/>
      <c r="AFT1123" s="119"/>
      <c r="AFU1123" s="119"/>
      <c r="AFV1123" s="119"/>
      <c r="AFW1123" s="119"/>
      <c r="AFX1123" s="119"/>
      <c r="AFY1123" s="119"/>
      <c r="AFZ1123" s="119"/>
      <c r="AGA1123" s="119"/>
      <c r="AGB1123" s="119"/>
      <c r="AGC1123" s="119"/>
      <c r="AGD1123" s="119"/>
      <c r="AGE1123" s="119"/>
      <c r="AGF1123" s="119"/>
      <c r="AGG1123" s="119"/>
      <c r="AGH1123" s="119"/>
      <c r="AGI1123" s="119"/>
      <c r="AGJ1123" s="119"/>
      <c r="AGK1123" s="119"/>
      <c r="AGL1123" s="119"/>
      <c r="AGM1123" s="119"/>
      <c r="AGN1123" s="119"/>
      <c r="AGO1123" s="119"/>
      <c r="AGP1123" s="119"/>
      <c r="AGQ1123" s="119"/>
      <c r="AGR1123" s="119"/>
      <c r="AGS1123" s="119"/>
      <c r="AGT1123" s="119"/>
      <c r="AGU1123" s="119"/>
      <c r="AGV1123" s="119"/>
      <c r="AGW1123" s="119"/>
      <c r="AGX1123" s="119"/>
      <c r="AGY1123" s="119"/>
      <c r="AGZ1123" s="119"/>
      <c r="AHA1123" s="119"/>
      <c r="AHB1123" s="119"/>
      <c r="AHC1123" s="119"/>
      <c r="AHD1123" s="119"/>
      <c r="AHE1123" s="119"/>
      <c r="AHF1123" s="119"/>
      <c r="AHG1123" s="119"/>
      <c r="AHH1123" s="119"/>
      <c r="AHI1123" s="119"/>
      <c r="AHJ1123" s="119"/>
      <c r="AHK1123" s="119"/>
      <c r="AHL1123" s="119"/>
      <c r="AHM1123" s="119"/>
      <c r="AHN1123" s="119"/>
      <c r="AHO1123" s="119"/>
      <c r="AHP1123" s="119"/>
      <c r="AHQ1123" s="119"/>
      <c r="AHR1123" s="119"/>
      <c r="AHS1123" s="119"/>
      <c r="AHT1123" s="119"/>
      <c r="AHU1123" s="119"/>
      <c r="AHV1123" s="119"/>
      <c r="AHW1123" s="119"/>
      <c r="AHX1123" s="119"/>
      <c r="AHY1123" s="119"/>
      <c r="AHZ1123" s="119"/>
      <c r="AIA1123" s="119"/>
      <c r="AIB1123" s="119"/>
      <c r="AIC1123" s="119"/>
      <c r="AID1123" s="119"/>
      <c r="AIE1123" s="119"/>
      <c r="AIF1123" s="119"/>
      <c r="AIG1123" s="119"/>
      <c r="AIH1123" s="119"/>
      <c r="AII1123" s="119"/>
      <c r="AIJ1123" s="119"/>
      <c r="AIK1123" s="119"/>
      <c r="AIL1123" s="119"/>
      <c r="AIM1123" s="119"/>
      <c r="AIN1123" s="119"/>
      <c r="AIO1123" s="119"/>
      <c r="AIP1123" s="119"/>
      <c r="AIQ1123" s="119"/>
      <c r="AIR1123" s="119"/>
      <c r="AIS1123" s="119"/>
      <c r="AIT1123" s="119"/>
      <c r="AIU1123" s="119"/>
      <c r="AIV1123" s="119"/>
      <c r="AIW1123" s="119"/>
      <c r="AIX1123" s="119"/>
      <c r="AIY1123" s="119"/>
      <c r="AIZ1123" s="119"/>
      <c r="AJA1123" s="119"/>
      <c r="AJB1123" s="119"/>
      <c r="AJC1123" s="119"/>
      <c r="AJD1123" s="119"/>
      <c r="AJE1123" s="119"/>
      <c r="AJF1123" s="119"/>
      <c r="AJG1123" s="119"/>
      <c r="AJH1123" s="119"/>
      <c r="AJI1123" s="119"/>
      <c r="AJJ1123" s="119"/>
      <c r="AJK1123" s="119"/>
      <c r="AJL1123" s="119"/>
      <c r="AJM1123" s="119"/>
      <c r="AJN1123" s="119"/>
      <c r="AJO1123" s="119"/>
      <c r="AJP1123" s="119"/>
      <c r="AJQ1123" s="119"/>
      <c r="AJR1123" s="119"/>
      <c r="AJS1123" s="119"/>
      <c r="AJT1123" s="119"/>
      <c r="AJU1123" s="119"/>
      <c r="AJV1123" s="119"/>
      <c r="AJW1123" s="119"/>
      <c r="AJX1123" s="119"/>
      <c r="AJY1123" s="119"/>
      <c r="AJZ1123" s="119"/>
      <c r="AKA1123" s="119"/>
      <c r="AKB1123" s="119"/>
      <c r="AKC1123" s="119"/>
      <c r="AKD1123" s="119"/>
      <c r="AKE1123" s="119"/>
      <c r="AKF1123" s="119"/>
      <c r="AKG1123" s="119"/>
      <c r="AKH1123" s="119"/>
      <c r="AKI1123" s="119"/>
      <c r="AKJ1123" s="119"/>
      <c r="AKK1123" s="119"/>
      <c r="AKL1123" s="119"/>
      <c r="AKM1123" s="119"/>
      <c r="AKN1123" s="119"/>
      <c r="AKO1123" s="119"/>
      <c r="AKP1123" s="119"/>
      <c r="AKQ1123" s="119"/>
      <c r="AKR1123" s="119"/>
      <c r="AKS1123" s="119"/>
      <c r="AKT1123" s="119"/>
      <c r="AKU1123" s="119"/>
      <c r="AKV1123" s="119"/>
      <c r="AKW1123" s="119"/>
      <c r="AKX1123" s="119"/>
      <c r="AKY1123" s="119"/>
      <c r="AKZ1123" s="119"/>
      <c r="ALA1123" s="119"/>
      <c r="ALB1123" s="119"/>
      <c r="ALC1123" s="119"/>
      <c r="ALD1123" s="119"/>
      <c r="ALE1123" s="119"/>
      <c r="ALF1123" s="119"/>
      <c r="ALG1123" s="119"/>
      <c r="ALH1123" s="119"/>
      <c r="ALI1123" s="119"/>
      <c r="ALJ1123" s="119"/>
      <c r="ALK1123" s="119"/>
      <c r="ALL1123" s="119"/>
      <c r="ALM1123" s="119"/>
      <c r="ALN1123" s="119"/>
      <c r="ALO1123" s="119"/>
      <c r="ALP1123" s="119"/>
      <c r="ALQ1123" s="119"/>
      <c r="ALR1123" s="119"/>
      <c r="ALS1123" s="119"/>
      <c r="ALT1123" s="119"/>
      <c r="ALU1123" s="119"/>
      <c r="ALV1123" s="119"/>
      <c r="ALW1123" s="119"/>
      <c r="ALX1123" s="119"/>
      <c r="ALY1123" s="119"/>
      <c r="ALZ1123" s="119"/>
      <c r="AMA1123" s="119"/>
      <c r="AMB1123" s="119"/>
      <c r="AMC1123" s="119"/>
      <c r="AMD1123" s="119"/>
      <c r="AME1123" s="119"/>
      <c r="AMF1123" s="119"/>
      <c r="AMG1123" s="119"/>
    </row>
    <row r="1124" customFormat="false" ht="15" hidden="false" customHeight="false" outlineLevel="0" collapsed="false">
      <c r="A1124" s="118"/>
      <c r="B1124" s="118"/>
      <c r="C1124" s="48" t="n">
        <f aca="false">IF(F1124=F1123,C1123,IF(F1124=(F1123+10),C1123,(C1123+10)))</f>
        <v>2030</v>
      </c>
      <c r="D1124" s="38" t="s">
        <v>409</v>
      </c>
      <c r="E1124" s="50" t="n">
        <f aca="false">IF(C1123=C1124,IF(AND(I1124&lt;&gt;"M",I1124&lt;&gt;"m-up"),E1123+10,E1123),10)</f>
        <v>10</v>
      </c>
      <c r="F1124" s="39" t="n">
        <f aca="false">O1124+(N1124*60)+(M1124*3600)</f>
        <v>67940</v>
      </c>
      <c r="G1124" s="39" t="str">
        <f aca="false">CONCATENATE(J1124,K1124,L1124)</f>
        <v>2017123</v>
      </c>
      <c r="H1124" s="39" t="n">
        <v>0</v>
      </c>
      <c r="I1124" s="78" t="s">
        <v>21</v>
      </c>
      <c r="J1124" s="39" t="n">
        <v>2017</v>
      </c>
      <c r="K1124" s="39" t="n">
        <v>12</v>
      </c>
      <c r="L1124" s="39" t="n">
        <v>3</v>
      </c>
      <c r="M1124" s="39" t="n">
        <v>18</v>
      </c>
      <c r="N1124" s="39" t="n">
        <v>52</v>
      </c>
      <c r="O1124" s="39" t="n">
        <v>20</v>
      </c>
      <c r="P1124" s="39" t="n">
        <v>0</v>
      </c>
      <c r="Q1124" s="39" t="n">
        <v>2</v>
      </c>
      <c r="R1124" s="39" t="s">
        <v>1</v>
      </c>
      <c r="S1124" s="39" t="s">
        <v>2</v>
      </c>
      <c r="WH1124" s="119"/>
      <c r="WI1124" s="119"/>
      <c r="WJ1124" s="119"/>
      <c r="WK1124" s="119"/>
      <c r="WL1124" s="119"/>
      <c r="WM1124" s="119"/>
      <c r="WN1124" s="119"/>
      <c r="WO1124" s="119"/>
      <c r="WP1124" s="119"/>
      <c r="WQ1124" s="119"/>
      <c r="WR1124" s="119"/>
      <c r="WS1124" s="119"/>
      <c r="WT1124" s="119"/>
      <c r="WU1124" s="119"/>
      <c r="WV1124" s="119"/>
      <c r="WW1124" s="119"/>
      <c r="WX1124" s="119"/>
      <c r="WY1124" s="119"/>
      <c r="WZ1124" s="119"/>
      <c r="XA1124" s="119"/>
      <c r="XB1124" s="119"/>
      <c r="XC1124" s="119"/>
      <c r="XD1124" s="119"/>
      <c r="XE1124" s="119"/>
      <c r="XF1124" s="119"/>
      <c r="XG1124" s="119"/>
      <c r="XH1124" s="119"/>
      <c r="XI1124" s="119"/>
      <c r="XJ1124" s="119"/>
      <c r="XK1124" s="119"/>
      <c r="XL1124" s="119"/>
      <c r="XM1124" s="119"/>
      <c r="XN1124" s="119"/>
      <c r="XO1124" s="119"/>
      <c r="XP1124" s="119"/>
      <c r="XQ1124" s="119"/>
      <c r="XR1124" s="119"/>
      <c r="XS1124" s="119"/>
      <c r="XT1124" s="119"/>
      <c r="XU1124" s="119"/>
      <c r="XV1124" s="119"/>
      <c r="XW1124" s="119"/>
      <c r="XX1124" s="119"/>
      <c r="XY1124" s="119"/>
      <c r="XZ1124" s="119"/>
      <c r="YA1124" s="119"/>
      <c r="YB1124" s="119"/>
      <c r="YC1124" s="119"/>
      <c r="YD1124" s="119"/>
      <c r="YE1124" s="119"/>
      <c r="YF1124" s="119"/>
      <c r="YG1124" s="119"/>
      <c r="YH1124" s="119"/>
      <c r="YI1124" s="119"/>
      <c r="YJ1124" s="119"/>
      <c r="YK1124" s="119"/>
      <c r="YL1124" s="119"/>
      <c r="YM1124" s="119"/>
      <c r="YN1124" s="119"/>
      <c r="YO1124" s="119"/>
      <c r="YP1124" s="119"/>
      <c r="YQ1124" s="119"/>
      <c r="YR1124" s="119"/>
      <c r="YS1124" s="119"/>
      <c r="YT1124" s="119"/>
      <c r="YU1124" s="119"/>
      <c r="YV1124" s="119"/>
      <c r="YW1124" s="119"/>
      <c r="YX1124" s="119"/>
      <c r="YY1124" s="119"/>
      <c r="YZ1124" s="119"/>
      <c r="ZA1124" s="119"/>
      <c r="ZB1124" s="119"/>
      <c r="ZC1124" s="119"/>
      <c r="ZD1124" s="119"/>
      <c r="ZE1124" s="119"/>
      <c r="ZF1124" s="119"/>
      <c r="ZG1124" s="119"/>
      <c r="ZH1124" s="119"/>
      <c r="ZI1124" s="119"/>
      <c r="ZJ1124" s="119"/>
      <c r="ZK1124" s="119"/>
      <c r="ZL1124" s="119"/>
      <c r="ZM1124" s="119"/>
      <c r="ZN1124" s="119"/>
      <c r="ZO1124" s="119"/>
      <c r="ZP1124" s="119"/>
      <c r="ZQ1124" s="119"/>
      <c r="ZR1124" s="119"/>
      <c r="ZS1124" s="119"/>
      <c r="ZT1124" s="119"/>
      <c r="ZU1124" s="119"/>
      <c r="ZV1124" s="119"/>
      <c r="ZW1124" s="119"/>
      <c r="ZX1124" s="119"/>
      <c r="ZY1124" s="119"/>
      <c r="ZZ1124" s="119"/>
      <c r="AAA1124" s="119"/>
      <c r="AAB1124" s="119"/>
      <c r="AAC1124" s="119"/>
      <c r="AAD1124" s="119"/>
      <c r="AAE1124" s="119"/>
      <c r="AAF1124" s="119"/>
      <c r="AAG1124" s="119"/>
      <c r="AAH1124" s="119"/>
      <c r="AAI1124" s="119"/>
      <c r="AAJ1124" s="119"/>
      <c r="AAK1124" s="119"/>
      <c r="AAL1124" s="119"/>
      <c r="AAM1124" s="119"/>
      <c r="AAN1124" s="119"/>
      <c r="AAO1124" s="119"/>
      <c r="AAP1124" s="119"/>
      <c r="AAQ1124" s="119"/>
      <c r="AAR1124" s="119"/>
      <c r="AAS1124" s="119"/>
      <c r="AAT1124" s="119"/>
      <c r="AAU1124" s="119"/>
      <c r="AAV1124" s="119"/>
      <c r="AAW1124" s="119"/>
      <c r="AAX1124" s="119"/>
      <c r="AAY1124" s="119"/>
      <c r="AAZ1124" s="119"/>
      <c r="ABA1124" s="119"/>
      <c r="ABB1124" s="119"/>
      <c r="ABC1124" s="119"/>
      <c r="ABD1124" s="119"/>
      <c r="ABE1124" s="119"/>
      <c r="ABF1124" s="119"/>
      <c r="ABG1124" s="119"/>
      <c r="ABH1124" s="119"/>
      <c r="ABI1124" s="119"/>
      <c r="ABJ1124" s="119"/>
      <c r="ABK1124" s="119"/>
      <c r="ABL1124" s="119"/>
      <c r="ABM1124" s="119"/>
      <c r="ABN1124" s="119"/>
      <c r="ABO1124" s="119"/>
      <c r="ABP1124" s="119"/>
      <c r="ABQ1124" s="119"/>
      <c r="ABR1124" s="119"/>
      <c r="ABS1124" s="119"/>
      <c r="ABT1124" s="119"/>
      <c r="ABU1124" s="119"/>
      <c r="ABV1124" s="119"/>
      <c r="ABW1124" s="119"/>
      <c r="ABX1124" s="119"/>
      <c r="ABY1124" s="119"/>
      <c r="ABZ1124" s="119"/>
      <c r="ACA1124" s="119"/>
      <c r="ACB1124" s="119"/>
      <c r="ACC1124" s="119"/>
      <c r="ACD1124" s="119"/>
      <c r="ACE1124" s="119"/>
      <c r="ACF1124" s="119"/>
      <c r="ACG1124" s="119"/>
      <c r="ACH1124" s="119"/>
      <c r="ACI1124" s="119"/>
      <c r="ACJ1124" s="119"/>
      <c r="ACK1124" s="119"/>
      <c r="ACL1124" s="119"/>
      <c r="ACM1124" s="119"/>
      <c r="ACN1124" s="119"/>
      <c r="ACO1124" s="119"/>
      <c r="ACP1124" s="119"/>
      <c r="ACQ1124" s="119"/>
      <c r="ACR1124" s="119"/>
      <c r="ACS1124" s="119"/>
      <c r="ACT1124" s="119"/>
      <c r="ACU1124" s="119"/>
      <c r="ACV1124" s="119"/>
      <c r="ACW1124" s="119"/>
      <c r="ACX1124" s="119"/>
      <c r="ACY1124" s="119"/>
      <c r="ACZ1124" s="119"/>
      <c r="ADA1124" s="119"/>
      <c r="ADB1124" s="119"/>
      <c r="ADC1124" s="119"/>
      <c r="ADD1124" s="119"/>
      <c r="ADE1124" s="119"/>
      <c r="ADF1124" s="119"/>
      <c r="ADG1124" s="119"/>
      <c r="ADH1124" s="119"/>
      <c r="ADI1124" s="119"/>
      <c r="ADJ1124" s="119"/>
      <c r="ADK1124" s="119"/>
      <c r="ADL1124" s="119"/>
      <c r="ADM1124" s="119"/>
      <c r="ADN1124" s="119"/>
      <c r="ADO1124" s="119"/>
      <c r="ADP1124" s="119"/>
      <c r="ADQ1124" s="119"/>
      <c r="ADR1124" s="119"/>
      <c r="ADS1124" s="119"/>
      <c r="ADT1124" s="119"/>
      <c r="ADU1124" s="119"/>
      <c r="ADV1124" s="119"/>
      <c r="ADW1124" s="119"/>
      <c r="ADX1124" s="119"/>
      <c r="ADY1124" s="119"/>
      <c r="ADZ1124" s="119"/>
      <c r="AEA1124" s="119"/>
      <c r="AEB1124" s="119"/>
      <c r="AEC1124" s="119"/>
      <c r="AED1124" s="119"/>
      <c r="AEE1124" s="119"/>
      <c r="AEF1124" s="119"/>
      <c r="AEG1124" s="119"/>
      <c r="AEH1124" s="119"/>
      <c r="AEI1124" s="119"/>
      <c r="AEJ1124" s="119"/>
      <c r="AEK1124" s="119"/>
      <c r="AEL1124" s="119"/>
      <c r="AEM1124" s="119"/>
      <c r="AEN1124" s="119"/>
      <c r="AEO1124" s="119"/>
      <c r="AEP1124" s="119"/>
      <c r="AEQ1124" s="119"/>
      <c r="AER1124" s="119"/>
      <c r="AES1124" s="119"/>
      <c r="AET1124" s="119"/>
      <c r="AEU1124" s="119"/>
      <c r="AEV1124" s="119"/>
      <c r="AEW1124" s="119"/>
      <c r="AEX1124" s="119"/>
      <c r="AEY1124" s="119"/>
      <c r="AEZ1124" s="119"/>
      <c r="AFA1124" s="119"/>
      <c r="AFB1124" s="119"/>
      <c r="AFC1124" s="119"/>
      <c r="AFD1124" s="119"/>
      <c r="AFE1124" s="119"/>
      <c r="AFF1124" s="119"/>
      <c r="AFG1124" s="119"/>
      <c r="AFH1124" s="119"/>
      <c r="AFI1124" s="119"/>
      <c r="AFJ1124" s="119"/>
      <c r="AFK1124" s="119"/>
      <c r="AFL1124" s="119"/>
      <c r="AFM1124" s="119"/>
      <c r="AFN1124" s="119"/>
      <c r="AFO1124" s="119"/>
      <c r="AFP1124" s="119"/>
      <c r="AFQ1124" s="119"/>
      <c r="AFR1124" s="119"/>
      <c r="AFS1124" s="119"/>
      <c r="AFT1124" s="119"/>
      <c r="AFU1124" s="119"/>
      <c r="AFV1124" s="119"/>
      <c r="AFW1124" s="119"/>
      <c r="AFX1124" s="119"/>
      <c r="AFY1124" s="119"/>
      <c r="AFZ1124" s="119"/>
      <c r="AGA1124" s="119"/>
      <c r="AGB1124" s="119"/>
      <c r="AGC1124" s="119"/>
      <c r="AGD1124" s="119"/>
      <c r="AGE1124" s="119"/>
      <c r="AGF1124" s="119"/>
      <c r="AGG1124" s="119"/>
      <c r="AGH1124" s="119"/>
      <c r="AGI1124" s="119"/>
      <c r="AGJ1124" s="119"/>
      <c r="AGK1124" s="119"/>
      <c r="AGL1124" s="119"/>
      <c r="AGM1124" s="119"/>
      <c r="AGN1124" s="119"/>
      <c r="AGO1124" s="119"/>
      <c r="AGP1124" s="119"/>
      <c r="AGQ1124" s="119"/>
      <c r="AGR1124" s="119"/>
      <c r="AGS1124" s="119"/>
      <c r="AGT1124" s="119"/>
      <c r="AGU1124" s="119"/>
      <c r="AGV1124" s="119"/>
      <c r="AGW1124" s="119"/>
      <c r="AGX1124" s="119"/>
      <c r="AGY1124" s="119"/>
      <c r="AGZ1124" s="119"/>
      <c r="AHA1124" s="119"/>
      <c r="AHB1124" s="119"/>
      <c r="AHC1124" s="119"/>
      <c r="AHD1124" s="119"/>
      <c r="AHE1124" s="119"/>
      <c r="AHF1124" s="119"/>
      <c r="AHG1124" s="119"/>
      <c r="AHH1124" s="119"/>
      <c r="AHI1124" s="119"/>
      <c r="AHJ1124" s="119"/>
      <c r="AHK1124" s="119"/>
      <c r="AHL1124" s="119"/>
      <c r="AHM1124" s="119"/>
      <c r="AHN1124" s="119"/>
      <c r="AHO1124" s="119"/>
      <c r="AHP1124" s="119"/>
      <c r="AHQ1124" s="119"/>
      <c r="AHR1124" s="119"/>
      <c r="AHS1124" s="119"/>
      <c r="AHT1124" s="119"/>
      <c r="AHU1124" s="119"/>
      <c r="AHV1124" s="119"/>
      <c r="AHW1124" s="119"/>
      <c r="AHX1124" s="119"/>
      <c r="AHY1124" s="119"/>
      <c r="AHZ1124" s="119"/>
      <c r="AIA1124" s="119"/>
      <c r="AIB1124" s="119"/>
      <c r="AIC1124" s="119"/>
      <c r="AID1124" s="119"/>
      <c r="AIE1124" s="119"/>
      <c r="AIF1124" s="119"/>
      <c r="AIG1124" s="119"/>
      <c r="AIH1124" s="119"/>
      <c r="AII1124" s="119"/>
      <c r="AIJ1124" s="119"/>
      <c r="AIK1124" s="119"/>
      <c r="AIL1124" s="119"/>
      <c r="AIM1124" s="119"/>
      <c r="AIN1124" s="119"/>
      <c r="AIO1124" s="119"/>
      <c r="AIP1124" s="119"/>
      <c r="AIQ1124" s="119"/>
      <c r="AIR1124" s="119"/>
      <c r="AIS1124" s="119"/>
      <c r="AIT1124" s="119"/>
      <c r="AIU1124" s="119"/>
      <c r="AIV1124" s="119"/>
      <c r="AIW1124" s="119"/>
      <c r="AIX1124" s="119"/>
      <c r="AIY1124" s="119"/>
      <c r="AIZ1124" s="119"/>
      <c r="AJA1124" s="119"/>
      <c r="AJB1124" s="119"/>
      <c r="AJC1124" s="119"/>
      <c r="AJD1124" s="119"/>
      <c r="AJE1124" s="119"/>
      <c r="AJF1124" s="119"/>
      <c r="AJG1124" s="119"/>
      <c r="AJH1124" s="119"/>
      <c r="AJI1124" s="119"/>
      <c r="AJJ1124" s="119"/>
      <c r="AJK1124" s="119"/>
      <c r="AJL1124" s="119"/>
      <c r="AJM1124" s="119"/>
      <c r="AJN1124" s="119"/>
      <c r="AJO1124" s="119"/>
      <c r="AJP1124" s="119"/>
      <c r="AJQ1124" s="119"/>
      <c r="AJR1124" s="119"/>
      <c r="AJS1124" s="119"/>
      <c r="AJT1124" s="119"/>
      <c r="AJU1124" s="119"/>
      <c r="AJV1124" s="119"/>
      <c r="AJW1124" s="119"/>
      <c r="AJX1124" s="119"/>
      <c r="AJY1124" s="119"/>
      <c r="AJZ1124" s="119"/>
      <c r="AKA1124" s="119"/>
      <c r="AKB1124" s="119"/>
      <c r="AKC1124" s="119"/>
      <c r="AKD1124" s="119"/>
      <c r="AKE1124" s="119"/>
      <c r="AKF1124" s="119"/>
      <c r="AKG1124" s="119"/>
      <c r="AKH1124" s="119"/>
      <c r="AKI1124" s="119"/>
      <c r="AKJ1124" s="119"/>
      <c r="AKK1124" s="119"/>
      <c r="AKL1124" s="119"/>
      <c r="AKM1124" s="119"/>
      <c r="AKN1124" s="119"/>
      <c r="AKO1124" s="119"/>
      <c r="AKP1124" s="119"/>
      <c r="AKQ1124" s="119"/>
      <c r="AKR1124" s="119"/>
      <c r="AKS1124" s="119"/>
      <c r="AKT1124" s="119"/>
      <c r="AKU1124" s="119"/>
      <c r="AKV1124" s="119"/>
      <c r="AKW1124" s="119"/>
      <c r="AKX1124" s="119"/>
      <c r="AKY1124" s="119"/>
      <c r="AKZ1124" s="119"/>
      <c r="ALA1124" s="119"/>
      <c r="ALB1124" s="119"/>
      <c r="ALC1124" s="119"/>
      <c r="ALD1124" s="119"/>
      <c r="ALE1124" s="119"/>
      <c r="ALF1124" s="119"/>
      <c r="ALG1124" s="119"/>
      <c r="ALH1124" s="119"/>
      <c r="ALI1124" s="119"/>
      <c r="ALJ1124" s="119"/>
      <c r="ALK1124" s="119"/>
      <c r="ALL1124" s="119"/>
      <c r="ALM1124" s="119"/>
      <c r="ALN1124" s="119"/>
      <c r="ALO1124" s="119"/>
      <c r="ALP1124" s="119"/>
      <c r="ALQ1124" s="119"/>
      <c r="ALR1124" s="119"/>
      <c r="ALS1124" s="119"/>
      <c r="ALT1124" s="119"/>
      <c r="ALU1124" s="119"/>
      <c r="ALV1124" s="119"/>
      <c r="ALW1124" s="119"/>
      <c r="ALX1124" s="119"/>
      <c r="ALY1124" s="119"/>
      <c r="ALZ1124" s="119"/>
      <c r="AMA1124" s="119"/>
      <c r="AMB1124" s="119"/>
      <c r="AMC1124" s="119"/>
      <c r="AMD1124" s="119"/>
      <c r="AME1124" s="119"/>
      <c r="AMF1124" s="119"/>
      <c r="AMG1124" s="119"/>
    </row>
    <row r="1125" customFormat="false" ht="15" hidden="false" customHeight="false" outlineLevel="0" collapsed="false">
      <c r="A1125" s="118"/>
      <c r="B1125" s="118"/>
      <c r="C1125" s="48" t="n">
        <f aca="false">IF(F1125=F1124,C1124,IF(F1125=(F1124+10),C1124,(C1124+10)))</f>
        <v>2030</v>
      </c>
      <c r="D1125" s="38" t="s">
        <v>409</v>
      </c>
      <c r="E1125" s="50" t="n">
        <f aca="false">IF(C1124=C1125,IF(AND(I1125&lt;&gt;"M",I1125&lt;&gt;"m-up"),E1124+10,E1124),10)</f>
        <v>10</v>
      </c>
      <c r="F1125" s="39" t="n">
        <f aca="false">O1125+(N1125*60)+(M1125*3600)</f>
        <v>67940</v>
      </c>
      <c r="G1125" s="39" t="str">
        <f aca="false">CONCATENATE(J1125,K1125,L1125)</f>
        <v>2017123</v>
      </c>
      <c r="H1125" s="39" t="n">
        <v>0</v>
      </c>
      <c r="I1125" s="78" t="s">
        <v>21</v>
      </c>
      <c r="J1125" s="39" t="n">
        <v>2017</v>
      </c>
      <c r="K1125" s="39" t="n">
        <v>12</v>
      </c>
      <c r="L1125" s="39" t="n">
        <v>3</v>
      </c>
      <c r="M1125" s="39" t="n">
        <v>18</v>
      </c>
      <c r="N1125" s="39" t="n">
        <v>52</v>
      </c>
      <c r="O1125" s="39" t="n">
        <v>20</v>
      </c>
      <c r="P1125" s="39" t="n">
        <v>7</v>
      </c>
      <c r="Q1125" s="39" t="n">
        <v>2</v>
      </c>
      <c r="R1125" s="39" t="s">
        <v>1</v>
      </c>
      <c r="S1125" s="39" t="s">
        <v>2</v>
      </c>
      <c r="WH1125" s="119"/>
      <c r="WI1125" s="119"/>
      <c r="WJ1125" s="119"/>
      <c r="WK1125" s="119"/>
      <c r="WL1125" s="119"/>
      <c r="WM1125" s="119"/>
      <c r="WN1125" s="119"/>
      <c r="WO1125" s="119"/>
      <c r="WP1125" s="119"/>
      <c r="WQ1125" s="119"/>
      <c r="WR1125" s="119"/>
      <c r="WS1125" s="119"/>
      <c r="WT1125" s="119"/>
      <c r="WU1125" s="119"/>
      <c r="WV1125" s="119"/>
      <c r="WW1125" s="119"/>
      <c r="WX1125" s="119"/>
      <c r="WY1125" s="119"/>
      <c r="WZ1125" s="119"/>
      <c r="XA1125" s="119"/>
      <c r="XB1125" s="119"/>
      <c r="XC1125" s="119"/>
      <c r="XD1125" s="119"/>
      <c r="XE1125" s="119"/>
      <c r="XF1125" s="119"/>
      <c r="XG1125" s="119"/>
      <c r="XH1125" s="119"/>
      <c r="XI1125" s="119"/>
      <c r="XJ1125" s="119"/>
      <c r="XK1125" s="119"/>
      <c r="XL1125" s="119"/>
      <c r="XM1125" s="119"/>
      <c r="XN1125" s="119"/>
      <c r="XO1125" s="119"/>
      <c r="XP1125" s="119"/>
      <c r="XQ1125" s="119"/>
      <c r="XR1125" s="119"/>
      <c r="XS1125" s="119"/>
      <c r="XT1125" s="119"/>
      <c r="XU1125" s="119"/>
      <c r="XV1125" s="119"/>
      <c r="XW1125" s="119"/>
      <c r="XX1125" s="119"/>
      <c r="XY1125" s="119"/>
      <c r="XZ1125" s="119"/>
      <c r="YA1125" s="119"/>
      <c r="YB1125" s="119"/>
      <c r="YC1125" s="119"/>
      <c r="YD1125" s="119"/>
      <c r="YE1125" s="119"/>
      <c r="YF1125" s="119"/>
      <c r="YG1125" s="119"/>
      <c r="YH1125" s="119"/>
      <c r="YI1125" s="119"/>
      <c r="YJ1125" s="119"/>
      <c r="YK1125" s="119"/>
      <c r="YL1125" s="119"/>
      <c r="YM1125" s="119"/>
      <c r="YN1125" s="119"/>
      <c r="YO1125" s="119"/>
      <c r="YP1125" s="119"/>
      <c r="YQ1125" s="119"/>
      <c r="YR1125" s="119"/>
      <c r="YS1125" s="119"/>
      <c r="YT1125" s="119"/>
      <c r="YU1125" s="119"/>
      <c r="YV1125" s="119"/>
      <c r="YW1125" s="119"/>
      <c r="YX1125" s="119"/>
      <c r="YY1125" s="119"/>
      <c r="YZ1125" s="119"/>
      <c r="ZA1125" s="119"/>
      <c r="ZB1125" s="119"/>
      <c r="ZC1125" s="119"/>
      <c r="ZD1125" s="119"/>
      <c r="ZE1125" s="119"/>
      <c r="ZF1125" s="119"/>
      <c r="ZG1125" s="119"/>
      <c r="ZH1125" s="119"/>
      <c r="ZI1125" s="119"/>
      <c r="ZJ1125" s="119"/>
      <c r="ZK1125" s="119"/>
      <c r="ZL1125" s="119"/>
      <c r="ZM1125" s="119"/>
      <c r="ZN1125" s="119"/>
      <c r="ZO1125" s="119"/>
      <c r="ZP1125" s="119"/>
      <c r="ZQ1125" s="119"/>
      <c r="ZR1125" s="119"/>
      <c r="ZS1125" s="119"/>
      <c r="ZT1125" s="119"/>
      <c r="ZU1125" s="119"/>
      <c r="ZV1125" s="119"/>
      <c r="ZW1125" s="119"/>
      <c r="ZX1125" s="119"/>
      <c r="ZY1125" s="119"/>
      <c r="ZZ1125" s="119"/>
      <c r="AAA1125" s="119"/>
      <c r="AAB1125" s="119"/>
      <c r="AAC1125" s="119"/>
      <c r="AAD1125" s="119"/>
      <c r="AAE1125" s="119"/>
      <c r="AAF1125" s="119"/>
      <c r="AAG1125" s="119"/>
      <c r="AAH1125" s="119"/>
      <c r="AAI1125" s="119"/>
      <c r="AAJ1125" s="119"/>
      <c r="AAK1125" s="119"/>
      <c r="AAL1125" s="119"/>
      <c r="AAM1125" s="119"/>
      <c r="AAN1125" s="119"/>
      <c r="AAO1125" s="119"/>
      <c r="AAP1125" s="119"/>
      <c r="AAQ1125" s="119"/>
      <c r="AAR1125" s="119"/>
      <c r="AAS1125" s="119"/>
      <c r="AAT1125" s="119"/>
      <c r="AAU1125" s="119"/>
      <c r="AAV1125" s="119"/>
      <c r="AAW1125" s="119"/>
      <c r="AAX1125" s="119"/>
      <c r="AAY1125" s="119"/>
      <c r="AAZ1125" s="119"/>
      <c r="ABA1125" s="119"/>
      <c r="ABB1125" s="119"/>
      <c r="ABC1125" s="119"/>
      <c r="ABD1125" s="119"/>
      <c r="ABE1125" s="119"/>
      <c r="ABF1125" s="119"/>
      <c r="ABG1125" s="119"/>
      <c r="ABH1125" s="119"/>
      <c r="ABI1125" s="119"/>
      <c r="ABJ1125" s="119"/>
      <c r="ABK1125" s="119"/>
      <c r="ABL1125" s="119"/>
      <c r="ABM1125" s="119"/>
      <c r="ABN1125" s="119"/>
      <c r="ABO1125" s="119"/>
      <c r="ABP1125" s="119"/>
      <c r="ABQ1125" s="119"/>
      <c r="ABR1125" s="119"/>
      <c r="ABS1125" s="119"/>
      <c r="ABT1125" s="119"/>
      <c r="ABU1125" s="119"/>
      <c r="ABV1125" s="119"/>
      <c r="ABW1125" s="119"/>
      <c r="ABX1125" s="119"/>
      <c r="ABY1125" s="119"/>
      <c r="ABZ1125" s="119"/>
      <c r="ACA1125" s="119"/>
      <c r="ACB1125" s="119"/>
      <c r="ACC1125" s="119"/>
      <c r="ACD1125" s="119"/>
      <c r="ACE1125" s="119"/>
      <c r="ACF1125" s="119"/>
      <c r="ACG1125" s="119"/>
      <c r="ACH1125" s="119"/>
      <c r="ACI1125" s="119"/>
      <c r="ACJ1125" s="119"/>
      <c r="ACK1125" s="119"/>
      <c r="ACL1125" s="119"/>
      <c r="ACM1125" s="119"/>
      <c r="ACN1125" s="119"/>
      <c r="ACO1125" s="119"/>
      <c r="ACP1125" s="119"/>
      <c r="ACQ1125" s="119"/>
      <c r="ACR1125" s="119"/>
      <c r="ACS1125" s="119"/>
      <c r="ACT1125" s="119"/>
      <c r="ACU1125" s="119"/>
      <c r="ACV1125" s="119"/>
      <c r="ACW1125" s="119"/>
      <c r="ACX1125" s="119"/>
      <c r="ACY1125" s="119"/>
      <c r="ACZ1125" s="119"/>
      <c r="ADA1125" s="119"/>
      <c r="ADB1125" s="119"/>
      <c r="ADC1125" s="119"/>
      <c r="ADD1125" s="119"/>
      <c r="ADE1125" s="119"/>
      <c r="ADF1125" s="119"/>
      <c r="ADG1125" s="119"/>
      <c r="ADH1125" s="119"/>
      <c r="ADI1125" s="119"/>
      <c r="ADJ1125" s="119"/>
      <c r="ADK1125" s="119"/>
      <c r="ADL1125" s="119"/>
      <c r="ADM1125" s="119"/>
      <c r="ADN1125" s="119"/>
      <c r="ADO1125" s="119"/>
      <c r="ADP1125" s="119"/>
      <c r="ADQ1125" s="119"/>
      <c r="ADR1125" s="119"/>
      <c r="ADS1125" s="119"/>
      <c r="ADT1125" s="119"/>
      <c r="ADU1125" s="119"/>
      <c r="ADV1125" s="119"/>
      <c r="ADW1125" s="119"/>
      <c r="ADX1125" s="119"/>
      <c r="ADY1125" s="119"/>
      <c r="ADZ1125" s="119"/>
      <c r="AEA1125" s="119"/>
      <c r="AEB1125" s="119"/>
      <c r="AEC1125" s="119"/>
      <c r="AED1125" s="119"/>
      <c r="AEE1125" s="119"/>
      <c r="AEF1125" s="119"/>
      <c r="AEG1125" s="119"/>
      <c r="AEH1125" s="119"/>
      <c r="AEI1125" s="119"/>
      <c r="AEJ1125" s="119"/>
      <c r="AEK1125" s="119"/>
      <c r="AEL1125" s="119"/>
      <c r="AEM1125" s="119"/>
      <c r="AEN1125" s="119"/>
      <c r="AEO1125" s="119"/>
      <c r="AEP1125" s="119"/>
      <c r="AEQ1125" s="119"/>
      <c r="AER1125" s="119"/>
      <c r="AES1125" s="119"/>
      <c r="AET1125" s="119"/>
      <c r="AEU1125" s="119"/>
      <c r="AEV1125" s="119"/>
      <c r="AEW1125" s="119"/>
      <c r="AEX1125" s="119"/>
      <c r="AEY1125" s="119"/>
      <c r="AEZ1125" s="119"/>
      <c r="AFA1125" s="119"/>
      <c r="AFB1125" s="119"/>
      <c r="AFC1125" s="119"/>
      <c r="AFD1125" s="119"/>
      <c r="AFE1125" s="119"/>
      <c r="AFF1125" s="119"/>
      <c r="AFG1125" s="119"/>
      <c r="AFH1125" s="119"/>
      <c r="AFI1125" s="119"/>
      <c r="AFJ1125" s="119"/>
      <c r="AFK1125" s="119"/>
      <c r="AFL1125" s="119"/>
      <c r="AFM1125" s="119"/>
      <c r="AFN1125" s="119"/>
      <c r="AFO1125" s="119"/>
      <c r="AFP1125" s="119"/>
      <c r="AFQ1125" s="119"/>
      <c r="AFR1125" s="119"/>
      <c r="AFS1125" s="119"/>
      <c r="AFT1125" s="119"/>
      <c r="AFU1125" s="119"/>
      <c r="AFV1125" s="119"/>
      <c r="AFW1125" s="119"/>
      <c r="AFX1125" s="119"/>
      <c r="AFY1125" s="119"/>
      <c r="AFZ1125" s="119"/>
      <c r="AGA1125" s="119"/>
      <c r="AGB1125" s="119"/>
      <c r="AGC1125" s="119"/>
      <c r="AGD1125" s="119"/>
      <c r="AGE1125" s="119"/>
      <c r="AGF1125" s="119"/>
      <c r="AGG1125" s="119"/>
      <c r="AGH1125" s="119"/>
      <c r="AGI1125" s="119"/>
      <c r="AGJ1125" s="119"/>
      <c r="AGK1125" s="119"/>
      <c r="AGL1125" s="119"/>
      <c r="AGM1125" s="119"/>
      <c r="AGN1125" s="119"/>
      <c r="AGO1125" s="119"/>
      <c r="AGP1125" s="119"/>
      <c r="AGQ1125" s="119"/>
      <c r="AGR1125" s="119"/>
      <c r="AGS1125" s="119"/>
      <c r="AGT1125" s="119"/>
      <c r="AGU1125" s="119"/>
      <c r="AGV1125" s="119"/>
      <c r="AGW1125" s="119"/>
      <c r="AGX1125" s="119"/>
      <c r="AGY1125" s="119"/>
      <c r="AGZ1125" s="119"/>
      <c r="AHA1125" s="119"/>
      <c r="AHB1125" s="119"/>
      <c r="AHC1125" s="119"/>
      <c r="AHD1125" s="119"/>
      <c r="AHE1125" s="119"/>
      <c r="AHF1125" s="119"/>
      <c r="AHG1125" s="119"/>
      <c r="AHH1125" s="119"/>
      <c r="AHI1125" s="119"/>
      <c r="AHJ1125" s="119"/>
      <c r="AHK1125" s="119"/>
      <c r="AHL1125" s="119"/>
      <c r="AHM1125" s="119"/>
      <c r="AHN1125" s="119"/>
      <c r="AHO1125" s="119"/>
      <c r="AHP1125" s="119"/>
      <c r="AHQ1125" s="119"/>
      <c r="AHR1125" s="119"/>
      <c r="AHS1125" s="119"/>
      <c r="AHT1125" s="119"/>
      <c r="AHU1125" s="119"/>
      <c r="AHV1125" s="119"/>
      <c r="AHW1125" s="119"/>
      <c r="AHX1125" s="119"/>
      <c r="AHY1125" s="119"/>
      <c r="AHZ1125" s="119"/>
      <c r="AIA1125" s="119"/>
      <c r="AIB1125" s="119"/>
      <c r="AIC1125" s="119"/>
      <c r="AID1125" s="119"/>
      <c r="AIE1125" s="119"/>
      <c r="AIF1125" s="119"/>
      <c r="AIG1125" s="119"/>
      <c r="AIH1125" s="119"/>
      <c r="AII1125" s="119"/>
      <c r="AIJ1125" s="119"/>
      <c r="AIK1125" s="119"/>
      <c r="AIL1125" s="119"/>
      <c r="AIM1125" s="119"/>
      <c r="AIN1125" s="119"/>
      <c r="AIO1125" s="119"/>
      <c r="AIP1125" s="119"/>
      <c r="AIQ1125" s="119"/>
      <c r="AIR1125" s="119"/>
      <c r="AIS1125" s="119"/>
      <c r="AIT1125" s="119"/>
      <c r="AIU1125" s="119"/>
      <c r="AIV1125" s="119"/>
      <c r="AIW1125" s="119"/>
      <c r="AIX1125" s="119"/>
      <c r="AIY1125" s="119"/>
      <c r="AIZ1125" s="119"/>
      <c r="AJA1125" s="119"/>
      <c r="AJB1125" s="119"/>
      <c r="AJC1125" s="119"/>
      <c r="AJD1125" s="119"/>
      <c r="AJE1125" s="119"/>
      <c r="AJF1125" s="119"/>
      <c r="AJG1125" s="119"/>
      <c r="AJH1125" s="119"/>
      <c r="AJI1125" s="119"/>
      <c r="AJJ1125" s="119"/>
      <c r="AJK1125" s="119"/>
      <c r="AJL1125" s="119"/>
      <c r="AJM1125" s="119"/>
      <c r="AJN1125" s="119"/>
      <c r="AJO1125" s="119"/>
      <c r="AJP1125" s="119"/>
      <c r="AJQ1125" s="119"/>
      <c r="AJR1125" s="119"/>
      <c r="AJS1125" s="119"/>
      <c r="AJT1125" s="119"/>
      <c r="AJU1125" s="119"/>
      <c r="AJV1125" s="119"/>
      <c r="AJW1125" s="119"/>
      <c r="AJX1125" s="119"/>
      <c r="AJY1125" s="119"/>
      <c r="AJZ1125" s="119"/>
      <c r="AKA1125" s="119"/>
      <c r="AKB1125" s="119"/>
      <c r="AKC1125" s="119"/>
      <c r="AKD1125" s="119"/>
      <c r="AKE1125" s="119"/>
      <c r="AKF1125" s="119"/>
      <c r="AKG1125" s="119"/>
      <c r="AKH1125" s="119"/>
      <c r="AKI1125" s="119"/>
      <c r="AKJ1125" s="119"/>
      <c r="AKK1125" s="119"/>
      <c r="AKL1125" s="119"/>
      <c r="AKM1125" s="119"/>
      <c r="AKN1125" s="119"/>
      <c r="AKO1125" s="119"/>
      <c r="AKP1125" s="119"/>
      <c r="AKQ1125" s="119"/>
      <c r="AKR1125" s="119"/>
      <c r="AKS1125" s="119"/>
      <c r="AKT1125" s="119"/>
      <c r="AKU1125" s="119"/>
      <c r="AKV1125" s="119"/>
      <c r="AKW1125" s="119"/>
      <c r="AKX1125" s="119"/>
      <c r="AKY1125" s="119"/>
      <c r="AKZ1125" s="119"/>
      <c r="ALA1125" s="119"/>
      <c r="ALB1125" s="119"/>
      <c r="ALC1125" s="119"/>
      <c r="ALD1125" s="119"/>
      <c r="ALE1125" s="119"/>
      <c r="ALF1125" s="119"/>
      <c r="ALG1125" s="119"/>
      <c r="ALH1125" s="119"/>
      <c r="ALI1125" s="119"/>
      <c r="ALJ1125" s="119"/>
      <c r="ALK1125" s="119"/>
      <c r="ALL1125" s="119"/>
      <c r="ALM1125" s="119"/>
      <c r="ALN1125" s="119"/>
      <c r="ALO1125" s="119"/>
      <c r="ALP1125" s="119"/>
      <c r="ALQ1125" s="119"/>
      <c r="ALR1125" s="119"/>
      <c r="ALS1125" s="119"/>
      <c r="ALT1125" s="119"/>
      <c r="ALU1125" s="119"/>
      <c r="ALV1125" s="119"/>
      <c r="ALW1125" s="119"/>
      <c r="ALX1125" s="119"/>
      <c r="ALY1125" s="119"/>
      <c r="ALZ1125" s="119"/>
      <c r="AMA1125" s="119"/>
      <c r="AMB1125" s="119"/>
      <c r="AMC1125" s="119"/>
      <c r="AMD1125" s="119"/>
      <c r="AME1125" s="119"/>
      <c r="AMF1125" s="119"/>
      <c r="AMG1125" s="119"/>
    </row>
    <row r="1126" customFormat="false" ht="15" hidden="false" customHeight="false" outlineLevel="0" collapsed="false">
      <c r="A1126" s="118"/>
      <c r="B1126" s="118"/>
      <c r="C1126" s="48" t="n">
        <f aca="false">IF(F1126=F1125,C1125,IF(F1126=(F1125+10),C1125,(C1125+10)))</f>
        <v>2030</v>
      </c>
      <c r="D1126" s="38" t="s">
        <v>409</v>
      </c>
      <c r="E1126" s="50" t="n">
        <f aca="false">IF(C1125=C1126,IF(AND(I1126&lt;&gt;"M",I1126&lt;&gt;"m-up"),E1125+10,E1125),10)</f>
        <v>10</v>
      </c>
      <c r="F1126" s="39" t="n">
        <f aca="false">O1126+(N1126*60)+(M1126*3600)</f>
        <v>67940</v>
      </c>
      <c r="G1126" s="39" t="str">
        <f aca="false">CONCATENATE(J1126,K1126,L1126)</f>
        <v>2017123</v>
      </c>
      <c r="H1126" s="39" t="n">
        <v>0</v>
      </c>
      <c r="I1126" s="78" t="s">
        <v>21</v>
      </c>
      <c r="J1126" s="39" t="n">
        <v>2017</v>
      </c>
      <c r="K1126" s="39" t="n">
        <v>12</v>
      </c>
      <c r="L1126" s="39" t="n">
        <v>3</v>
      </c>
      <c r="M1126" s="39" t="n">
        <v>18</v>
      </c>
      <c r="N1126" s="39" t="n">
        <v>52</v>
      </c>
      <c r="O1126" s="39" t="n">
        <v>20</v>
      </c>
      <c r="P1126" s="39" t="n">
        <v>17</v>
      </c>
      <c r="Q1126" s="39" t="n">
        <v>2</v>
      </c>
      <c r="R1126" s="39" t="s">
        <v>1</v>
      </c>
      <c r="S1126" s="39" t="s">
        <v>2</v>
      </c>
      <c r="WH1126" s="119"/>
      <c r="WI1126" s="119"/>
      <c r="WJ1126" s="119"/>
      <c r="WK1126" s="119"/>
      <c r="WL1126" s="119"/>
      <c r="WM1126" s="119"/>
      <c r="WN1126" s="119"/>
      <c r="WO1126" s="119"/>
      <c r="WP1126" s="119"/>
      <c r="WQ1126" s="119"/>
      <c r="WR1126" s="119"/>
      <c r="WS1126" s="119"/>
      <c r="WT1126" s="119"/>
      <c r="WU1126" s="119"/>
      <c r="WV1126" s="119"/>
      <c r="WW1126" s="119"/>
      <c r="WX1126" s="119"/>
      <c r="WY1126" s="119"/>
      <c r="WZ1126" s="119"/>
      <c r="XA1126" s="119"/>
      <c r="XB1126" s="119"/>
      <c r="XC1126" s="119"/>
      <c r="XD1126" s="119"/>
      <c r="XE1126" s="119"/>
      <c r="XF1126" s="119"/>
      <c r="XG1126" s="119"/>
      <c r="XH1126" s="119"/>
      <c r="XI1126" s="119"/>
      <c r="XJ1126" s="119"/>
      <c r="XK1126" s="119"/>
      <c r="XL1126" s="119"/>
      <c r="XM1126" s="119"/>
      <c r="XN1126" s="119"/>
      <c r="XO1126" s="119"/>
      <c r="XP1126" s="119"/>
      <c r="XQ1126" s="119"/>
      <c r="XR1126" s="119"/>
      <c r="XS1126" s="119"/>
      <c r="XT1126" s="119"/>
      <c r="XU1126" s="119"/>
      <c r="XV1126" s="119"/>
      <c r="XW1126" s="119"/>
      <c r="XX1126" s="119"/>
      <c r="XY1126" s="119"/>
      <c r="XZ1126" s="119"/>
      <c r="YA1126" s="119"/>
      <c r="YB1126" s="119"/>
      <c r="YC1126" s="119"/>
      <c r="YD1126" s="119"/>
      <c r="YE1126" s="119"/>
      <c r="YF1126" s="119"/>
      <c r="YG1126" s="119"/>
      <c r="YH1126" s="119"/>
      <c r="YI1126" s="119"/>
      <c r="YJ1126" s="119"/>
      <c r="YK1126" s="119"/>
      <c r="YL1126" s="119"/>
      <c r="YM1126" s="119"/>
      <c r="YN1126" s="119"/>
      <c r="YO1126" s="119"/>
      <c r="YP1126" s="119"/>
      <c r="YQ1126" s="119"/>
      <c r="YR1126" s="119"/>
      <c r="YS1126" s="119"/>
      <c r="YT1126" s="119"/>
      <c r="YU1126" s="119"/>
      <c r="YV1126" s="119"/>
      <c r="YW1126" s="119"/>
      <c r="YX1126" s="119"/>
      <c r="YY1126" s="119"/>
      <c r="YZ1126" s="119"/>
      <c r="ZA1126" s="119"/>
      <c r="ZB1126" s="119"/>
      <c r="ZC1126" s="119"/>
      <c r="ZD1126" s="119"/>
      <c r="ZE1126" s="119"/>
      <c r="ZF1126" s="119"/>
      <c r="ZG1126" s="119"/>
      <c r="ZH1126" s="119"/>
      <c r="ZI1126" s="119"/>
      <c r="ZJ1126" s="119"/>
      <c r="ZK1126" s="119"/>
      <c r="ZL1126" s="119"/>
      <c r="ZM1126" s="119"/>
      <c r="ZN1126" s="119"/>
      <c r="ZO1126" s="119"/>
      <c r="ZP1126" s="119"/>
      <c r="ZQ1126" s="119"/>
      <c r="ZR1126" s="119"/>
      <c r="ZS1126" s="119"/>
      <c r="ZT1126" s="119"/>
      <c r="ZU1126" s="119"/>
      <c r="ZV1126" s="119"/>
      <c r="ZW1126" s="119"/>
      <c r="ZX1126" s="119"/>
      <c r="ZY1126" s="119"/>
      <c r="ZZ1126" s="119"/>
      <c r="AAA1126" s="119"/>
      <c r="AAB1126" s="119"/>
      <c r="AAC1126" s="119"/>
      <c r="AAD1126" s="119"/>
      <c r="AAE1126" s="119"/>
      <c r="AAF1126" s="119"/>
      <c r="AAG1126" s="119"/>
      <c r="AAH1126" s="119"/>
      <c r="AAI1126" s="119"/>
      <c r="AAJ1126" s="119"/>
      <c r="AAK1126" s="119"/>
      <c r="AAL1126" s="119"/>
      <c r="AAM1126" s="119"/>
      <c r="AAN1126" s="119"/>
      <c r="AAO1126" s="119"/>
      <c r="AAP1126" s="119"/>
      <c r="AAQ1126" s="119"/>
      <c r="AAR1126" s="119"/>
      <c r="AAS1126" s="119"/>
      <c r="AAT1126" s="119"/>
      <c r="AAU1126" s="119"/>
      <c r="AAV1126" s="119"/>
      <c r="AAW1126" s="119"/>
      <c r="AAX1126" s="119"/>
      <c r="AAY1126" s="119"/>
      <c r="AAZ1126" s="119"/>
      <c r="ABA1126" s="119"/>
      <c r="ABB1126" s="119"/>
      <c r="ABC1126" s="119"/>
      <c r="ABD1126" s="119"/>
      <c r="ABE1126" s="119"/>
      <c r="ABF1126" s="119"/>
      <c r="ABG1126" s="119"/>
      <c r="ABH1126" s="119"/>
      <c r="ABI1126" s="119"/>
      <c r="ABJ1126" s="119"/>
      <c r="ABK1126" s="119"/>
      <c r="ABL1126" s="119"/>
      <c r="ABM1126" s="119"/>
      <c r="ABN1126" s="119"/>
      <c r="ABO1126" s="119"/>
      <c r="ABP1126" s="119"/>
      <c r="ABQ1126" s="119"/>
      <c r="ABR1126" s="119"/>
      <c r="ABS1126" s="119"/>
      <c r="ABT1126" s="119"/>
      <c r="ABU1126" s="119"/>
      <c r="ABV1126" s="119"/>
      <c r="ABW1126" s="119"/>
      <c r="ABX1126" s="119"/>
      <c r="ABY1126" s="119"/>
      <c r="ABZ1126" s="119"/>
      <c r="ACA1126" s="119"/>
      <c r="ACB1126" s="119"/>
      <c r="ACC1126" s="119"/>
      <c r="ACD1126" s="119"/>
      <c r="ACE1126" s="119"/>
      <c r="ACF1126" s="119"/>
      <c r="ACG1126" s="119"/>
      <c r="ACH1126" s="119"/>
      <c r="ACI1126" s="119"/>
      <c r="ACJ1126" s="119"/>
      <c r="ACK1126" s="119"/>
      <c r="ACL1126" s="119"/>
      <c r="ACM1126" s="119"/>
      <c r="ACN1126" s="119"/>
      <c r="ACO1126" s="119"/>
      <c r="ACP1126" s="119"/>
      <c r="ACQ1126" s="119"/>
      <c r="ACR1126" s="119"/>
      <c r="ACS1126" s="119"/>
      <c r="ACT1126" s="119"/>
      <c r="ACU1126" s="119"/>
      <c r="ACV1126" s="119"/>
      <c r="ACW1126" s="119"/>
      <c r="ACX1126" s="119"/>
      <c r="ACY1126" s="119"/>
      <c r="ACZ1126" s="119"/>
      <c r="ADA1126" s="119"/>
      <c r="ADB1126" s="119"/>
      <c r="ADC1126" s="119"/>
      <c r="ADD1126" s="119"/>
      <c r="ADE1126" s="119"/>
      <c r="ADF1126" s="119"/>
      <c r="ADG1126" s="119"/>
      <c r="ADH1126" s="119"/>
      <c r="ADI1126" s="119"/>
      <c r="ADJ1126" s="119"/>
      <c r="ADK1126" s="119"/>
      <c r="ADL1126" s="119"/>
      <c r="ADM1126" s="119"/>
      <c r="ADN1126" s="119"/>
      <c r="ADO1126" s="119"/>
      <c r="ADP1126" s="119"/>
      <c r="ADQ1126" s="119"/>
      <c r="ADR1126" s="119"/>
      <c r="ADS1126" s="119"/>
      <c r="ADT1126" s="119"/>
      <c r="ADU1126" s="119"/>
      <c r="ADV1126" s="119"/>
      <c r="ADW1126" s="119"/>
      <c r="ADX1126" s="119"/>
      <c r="ADY1126" s="119"/>
      <c r="ADZ1126" s="119"/>
      <c r="AEA1126" s="119"/>
      <c r="AEB1126" s="119"/>
      <c r="AEC1126" s="119"/>
      <c r="AED1126" s="119"/>
      <c r="AEE1126" s="119"/>
      <c r="AEF1126" s="119"/>
      <c r="AEG1126" s="119"/>
      <c r="AEH1126" s="119"/>
      <c r="AEI1126" s="119"/>
      <c r="AEJ1126" s="119"/>
      <c r="AEK1126" s="119"/>
      <c r="AEL1126" s="119"/>
      <c r="AEM1126" s="119"/>
      <c r="AEN1126" s="119"/>
      <c r="AEO1126" s="119"/>
      <c r="AEP1126" s="119"/>
      <c r="AEQ1126" s="119"/>
      <c r="AER1126" s="119"/>
      <c r="AES1126" s="119"/>
      <c r="AET1126" s="119"/>
      <c r="AEU1126" s="119"/>
      <c r="AEV1126" s="119"/>
      <c r="AEW1126" s="119"/>
      <c r="AEX1126" s="119"/>
      <c r="AEY1126" s="119"/>
      <c r="AEZ1126" s="119"/>
      <c r="AFA1126" s="119"/>
      <c r="AFB1126" s="119"/>
      <c r="AFC1126" s="119"/>
      <c r="AFD1126" s="119"/>
      <c r="AFE1126" s="119"/>
      <c r="AFF1126" s="119"/>
      <c r="AFG1126" s="119"/>
      <c r="AFH1126" s="119"/>
      <c r="AFI1126" s="119"/>
      <c r="AFJ1126" s="119"/>
      <c r="AFK1126" s="119"/>
      <c r="AFL1126" s="119"/>
      <c r="AFM1126" s="119"/>
      <c r="AFN1126" s="119"/>
      <c r="AFO1126" s="119"/>
      <c r="AFP1126" s="119"/>
      <c r="AFQ1126" s="119"/>
      <c r="AFR1126" s="119"/>
      <c r="AFS1126" s="119"/>
      <c r="AFT1126" s="119"/>
      <c r="AFU1126" s="119"/>
      <c r="AFV1126" s="119"/>
      <c r="AFW1126" s="119"/>
      <c r="AFX1126" s="119"/>
      <c r="AFY1126" s="119"/>
      <c r="AFZ1126" s="119"/>
      <c r="AGA1126" s="119"/>
      <c r="AGB1126" s="119"/>
      <c r="AGC1126" s="119"/>
      <c r="AGD1126" s="119"/>
      <c r="AGE1126" s="119"/>
      <c r="AGF1126" s="119"/>
      <c r="AGG1126" s="119"/>
      <c r="AGH1126" s="119"/>
      <c r="AGI1126" s="119"/>
      <c r="AGJ1126" s="119"/>
      <c r="AGK1126" s="119"/>
      <c r="AGL1126" s="119"/>
      <c r="AGM1126" s="119"/>
      <c r="AGN1126" s="119"/>
      <c r="AGO1126" s="119"/>
      <c r="AGP1126" s="119"/>
      <c r="AGQ1126" s="119"/>
      <c r="AGR1126" s="119"/>
      <c r="AGS1126" s="119"/>
      <c r="AGT1126" s="119"/>
      <c r="AGU1126" s="119"/>
      <c r="AGV1126" s="119"/>
      <c r="AGW1126" s="119"/>
      <c r="AGX1126" s="119"/>
      <c r="AGY1126" s="119"/>
      <c r="AGZ1126" s="119"/>
      <c r="AHA1126" s="119"/>
      <c r="AHB1126" s="119"/>
      <c r="AHC1126" s="119"/>
      <c r="AHD1126" s="119"/>
      <c r="AHE1126" s="119"/>
      <c r="AHF1126" s="119"/>
      <c r="AHG1126" s="119"/>
      <c r="AHH1126" s="119"/>
      <c r="AHI1126" s="119"/>
      <c r="AHJ1126" s="119"/>
      <c r="AHK1126" s="119"/>
      <c r="AHL1126" s="119"/>
      <c r="AHM1126" s="119"/>
      <c r="AHN1126" s="119"/>
      <c r="AHO1126" s="119"/>
      <c r="AHP1126" s="119"/>
      <c r="AHQ1126" s="119"/>
      <c r="AHR1126" s="119"/>
      <c r="AHS1126" s="119"/>
      <c r="AHT1126" s="119"/>
      <c r="AHU1126" s="119"/>
      <c r="AHV1126" s="119"/>
      <c r="AHW1126" s="119"/>
      <c r="AHX1126" s="119"/>
      <c r="AHY1126" s="119"/>
      <c r="AHZ1126" s="119"/>
      <c r="AIA1126" s="119"/>
      <c r="AIB1126" s="119"/>
      <c r="AIC1126" s="119"/>
      <c r="AID1126" s="119"/>
      <c r="AIE1126" s="119"/>
      <c r="AIF1126" s="119"/>
      <c r="AIG1126" s="119"/>
      <c r="AIH1126" s="119"/>
      <c r="AII1126" s="119"/>
      <c r="AIJ1126" s="119"/>
      <c r="AIK1126" s="119"/>
      <c r="AIL1126" s="119"/>
      <c r="AIM1126" s="119"/>
      <c r="AIN1126" s="119"/>
      <c r="AIO1126" s="119"/>
      <c r="AIP1126" s="119"/>
      <c r="AIQ1126" s="119"/>
      <c r="AIR1126" s="119"/>
      <c r="AIS1126" s="119"/>
      <c r="AIT1126" s="119"/>
      <c r="AIU1126" s="119"/>
      <c r="AIV1126" s="119"/>
      <c r="AIW1126" s="119"/>
      <c r="AIX1126" s="119"/>
      <c r="AIY1126" s="119"/>
      <c r="AIZ1126" s="119"/>
      <c r="AJA1126" s="119"/>
      <c r="AJB1126" s="119"/>
      <c r="AJC1126" s="119"/>
      <c r="AJD1126" s="119"/>
      <c r="AJE1126" s="119"/>
      <c r="AJF1126" s="119"/>
      <c r="AJG1126" s="119"/>
      <c r="AJH1126" s="119"/>
      <c r="AJI1126" s="119"/>
      <c r="AJJ1126" s="119"/>
      <c r="AJK1126" s="119"/>
      <c r="AJL1126" s="119"/>
      <c r="AJM1126" s="119"/>
      <c r="AJN1126" s="119"/>
      <c r="AJO1126" s="119"/>
      <c r="AJP1126" s="119"/>
      <c r="AJQ1126" s="119"/>
      <c r="AJR1126" s="119"/>
      <c r="AJS1126" s="119"/>
      <c r="AJT1126" s="119"/>
      <c r="AJU1126" s="119"/>
      <c r="AJV1126" s="119"/>
      <c r="AJW1126" s="119"/>
      <c r="AJX1126" s="119"/>
      <c r="AJY1126" s="119"/>
      <c r="AJZ1126" s="119"/>
      <c r="AKA1126" s="119"/>
      <c r="AKB1126" s="119"/>
      <c r="AKC1126" s="119"/>
      <c r="AKD1126" s="119"/>
      <c r="AKE1126" s="119"/>
      <c r="AKF1126" s="119"/>
      <c r="AKG1126" s="119"/>
      <c r="AKH1126" s="119"/>
      <c r="AKI1126" s="119"/>
      <c r="AKJ1126" s="119"/>
      <c r="AKK1126" s="119"/>
      <c r="AKL1126" s="119"/>
      <c r="AKM1126" s="119"/>
      <c r="AKN1126" s="119"/>
      <c r="AKO1126" s="119"/>
      <c r="AKP1126" s="119"/>
      <c r="AKQ1126" s="119"/>
      <c r="AKR1126" s="119"/>
      <c r="AKS1126" s="119"/>
      <c r="AKT1126" s="119"/>
      <c r="AKU1126" s="119"/>
      <c r="AKV1126" s="119"/>
      <c r="AKW1126" s="119"/>
      <c r="AKX1126" s="119"/>
      <c r="AKY1126" s="119"/>
      <c r="AKZ1126" s="119"/>
      <c r="ALA1126" s="119"/>
      <c r="ALB1126" s="119"/>
      <c r="ALC1126" s="119"/>
      <c r="ALD1126" s="119"/>
      <c r="ALE1126" s="119"/>
      <c r="ALF1126" s="119"/>
      <c r="ALG1126" s="119"/>
      <c r="ALH1126" s="119"/>
      <c r="ALI1126" s="119"/>
      <c r="ALJ1126" s="119"/>
      <c r="ALK1126" s="119"/>
      <c r="ALL1126" s="119"/>
      <c r="ALM1126" s="119"/>
      <c r="ALN1126" s="119"/>
      <c r="ALO1126" s="119"/>
      <c r="ALP1126" s="119"/>
      <c r="ALQ1126" s="119"/>
      <c r="ALR1126" s="119"/>
      <c r="ALS1126" s="119"/>
      <c r="ALT1126" s="119"/>
      <c r="ALU1126" s="119"/>
      <c r="ALV1126" s="119"/>
      <c r="ALW1126" s="119"/>
      <c r="ALX1126" s="119"/>
      <c r="ALY1126" s="119"/>
      <c r="ALZ1126" s="119"/>
      <c r="AMA1126" s="119"/>
      <c r="AMB1126" s="119"/>
      <c r="AMC1126" s="119"/>
      <c r="AMD1126" s="119"/>
      <c r="AME1126" s="119"/>
      <c r="AMF1126" s="119"/>
      <c r="AMG1126" s="119"/>
    </row>
    <row r="1127" customFormat="false" ht="15" hidden="false" customHeight="false" outlineLevel="0" collapsed="false">
      <c r="A1127" s="118"/>
      <c r="B1127" s="118"/>
      <c r="C1127" s="48" t="n">
        <f aca="false">IF(F1127=F1126,C1126,IF(F1127=(F1126+10),C1126,(C1126+10)))</f>
        <v>2030</v>
      </c>
      <c r="D1127" s="38" t="s">
        <v>409</v>
      </c>
      <c r="E1127" s="50" t="n">
        <f aca="false">IF(C1126=C1127,IF(AND(I1127&lt;&gt;"M",I1127&lt;&gt;"m-up"),E1126+10,E1126),10)</f>
        <v>10</v>
      </c>
      <c r="F1127" s="39" t="n">
        <f aca="false">O1127+(N1127*60)+(M1127*3600)</f>
        <v>67940</v>
      </c>
      <c r="G1127" s="39" t="str">
        <f aca="false">CONCATENATE(J1127,K1127,L1127)</f>
        <v>2017123</v>
      </c>
      <c r="H1127" s="39" t="n">
        <v>0</v>
      </c>
      <c r="I1127" s="78" t="s">
        <v>21</v>
      </c>
      <c r="J1127" s="39" t="n">
        <v>2017</v>
      </c>
      <c r="K1127" s="39" t="n">
        <v>12</v>
      </c>
      <c r="L1127" s="39" t="n">
        <v>3</v>
      </c>
      <c r="M1127" s="39" t="n">
        <v>18</v>
      </c>
      <c r="N1127" s="39" t="n">
        <v>52</v>
      </c>
      <c r="O1127" s="39" t="n">
        <v>20</v>
      </c>
      <c r="P1127" s="39" t="n">
        <v>18</v>
      </c>
      <c r="Q1127" s="39" t="n">
        <v>2</v>
      </c>
      <c r="R1127" s="39" t="s">
        <v>1</v>
      </c>
      <c r="S1127" s="39" t="s">
        <v>2</v>
      </c>
      <c r="WH1127" s="119"/>
      <c r="WI1127" s="119"/>
      <c r="WJ1127" s="119"/>
      <c r="WK1127" s="119"/>
      <c r="WL1127" s="119"/>
      <c r="WM1127" s="119"/>
      <c r="WN1127" s="119"/>
      <c r="WO1127" s="119"/>
      <c r="WP1127" s="119"/>
      <c r="WQ1127" s="119"/>
      <c r="WR1127" s="119"/>
      <c r="WS1127" s="119"/>
      <c r="WT1127" s="119"/>
      <c r="WU1127" s="119"/>
      <c r="WV1127" s="119"/>
      <c r="WW1127" s="119"/>
      <c r="WX1127" s="119"/>
      <c r="WY1127" s="119"/>
      <c r="WZ1127" s="119"/>
      <c r="XA1127" s="119"/>
      <c r="XB1127" s="119"/>
      <c r="XC1127" s="119"/>
      <c r="XD1127" s="119"/>
      <c r="XE1127" s="119"/>
      <c r="XF1127" s="119"/>
      <c r="XG1127" s="119"/>
      <c r="XH1127" s="119"/>
      <c r="XI1127" s="119"/>
      <c r="XJ1127" s="119"/>
      <c r="XK1127" s="119"/>
      <c r="XL1127" s="119"/>
      <c r="XM1127" s="119"/>
      <c r="XN1127" s="119"/>
      <c r="XO1127" s="119"/>
      <c r="XP1127" s="119"/>
      <c r="XQ1127" s="119"/>
      <c r="XR1127" s="119"/>
      <c r="XS1127" s="119"/>
      <c r="XT1127" s="119"/>
      <c r="XU1127" s="119"/>
      <c r="XV1127" s="119"/>
      <c r="XW1127" s="119"/>
      <c r="XX1127" s="119"/>
      <c r="XY1127" s="119"/>
      <c r="XZ1127" s="119"/>
      <c r="YA1127" s="119"/>
      <c r="YB1127" s="119"/>
      <c r="YC1127" s="119"/>
      <c r="YD1127" s="119"/>
      <c r="YE1127" s="119"/>
      <c r="YF1127" s="119"/>
      <c r="YG1127" s="119"/>
      <c r="YH1127" s="119"/>
      <c r="YI1127" s="119"/>
      <c r="YJ1127" s="119"/>
      <c r="YK1127" s="119"/>
      <c r="YL1127" s="119"/>
      <c r="YM1127" s="119"/>
      <c r="YN1127" s="119"/>
      <c r="YO1127" s="119"/>
      <c r="YP1127" s="119"/>
      <c r="YQ1127" s="119"/>
      <c r="YR1127" s="119"/>
      <c r="YS1127" s="119"/>
      <c r="YT1127" s="119"/>
      <c r="YU1127" s="119"/>
      <c r="YV1127" s="119"/>
      <c r="YW1127" s="119"/>
      <c r="YX1127" s="119"/>
      <c r="YY1127" s="119"/>
      <c r="YZ1127" s="119"/>
      <c r="ZA1127" s="119"/>
      <c r="ZB1127" s="119"/>
      <c r="ZC1127" s="119"/>
      <c r="ZD1127" s="119"/>
      <c r="ZE1127" s="119"/>
      <c r="ZF1127" s="119"/>
      <c r="ZG1127" s="119"/>
      <c r="ZH1127" s="119"/>
      <c r="ZI1127" s="119"/>
      <c r="ZJ1127" s="119"/>
      <c r="ZK1127" s="119"/>
      <c r="ZL1127" s="119"/>
      <c r="ZM1127" s="119"/>
      <c r="ZN1127" s="119"/>
      <c r="ZO1127" s="119"/>
      <c r="ZP1127" s="119"/>
      <c r="ZQ1127" s="119"/>
      <c r="ZR1127" s="119"/>
      <c r="ZS1127" s="119"/>
      <c r="ZT1127" s="119"/>
      <c r="ZU1127" s="119"/>
      <c r="ZV1127" s="119"/>
      <c r="ZW1127" s="119"/>
      <c r="ZX1127" s="119"/>
      <c r="ZY1127" s="119"/>
      <c r="ZZ1127" s="119"/>
      <c r="AAA1127" s="119"/>
      <c r="AAB1127" s="119"/>
      <c r="AAC1127" s="119"/>
      <c r="AAD1127" s="119"/>
      <c r="AAE1127" s="119"/>
      <c r="AAF1127" s="119"/>
      <c r="AAG1127" s="119"/>
      <c r="AAH1127" s="119"/>
      <c r="AAI1127" s="119"/>
      <c r="AAJ1127" s="119"/>
      <c r="AAK1127" s="119"/>
      <c r="AAL1127" s="119"/>
      <c r="AAM1127" s="119"/>
      <c r="AAN1127" s="119"/>
      <c r="AAO1127" s="119"/>
      <c r="AAP1127" s="119"/>
      <c r="AAQ1127" s="119"/>
      <c r="AAR1127" s="119"/>
      <c r="AAS1127" s="119"/>
      <c r="AAT1127" s="119"/>
      <c r="AAU1127" s="119"/>
      <c r="AAV1127" s="119"/>
      <c r="AAW1127" s="119"/>
      <c r="AAX1127" s="119"/>
      <c r="AAY1127" s="119"/>
      <c r="AAZ1127" s="119"/>
      <c r="ABA1127" s="119"/>
      <c r="ABB1127" s="119"/>
      <c r="ABC1127" s="119"/>
      <c r="ABD1127" s="119"/>
      <c r="ABE1127" s="119"/>
      <c r="ABF1127" s="119"/>
      <c r="ABG1127" s="119"/>
      <c r="ABH1127" s="119"/>
      <c r="ABI1127" s="119"/>
      <c r="ABJ1127" s="119"/>
      <c r="ABK1127" s="119"/>
      <c r="ABL1127" s="119"/>
      <c r="ABM1127" s="119"/>
      <c r="ABN1127" s="119"/>
      <c r="ABO1127" s="119"/>
      <c r="ABP1127" s="119"/>
      <c r="ABQ1127" s="119"/>
      <c r="ABR1127" s="119"/>
      <c r="ABS1127" s="119"/>
      <c r="ABT1127" s="119"/>
      <c r="ABU1127" s="119"/>
      <c r="ABV1127" s="119"/>
      <c r="ABW1127" s="119"/>
      <c r="ABX1127" s="119"/>
      <c r="ABY1127" s="119"/>
      <c r="ABZ1127" s="119"/>
      <c r="ACA1127" s="119"/>
      <c r="ACB1127" s="119"/>
      <c r="ACC1127" s="119"/>
      <c r="ACD1127" s="119"/>
      <c r="ACE1127" s="119"/>
      <c r="ACF1127" s="119"/>
      <c r="ACG1127" s="119"/>
      <c r="ACH1127" s="119"/>
      <c r="ACI1127" s="119"/>
      <c r="ACJ1127" s="119"/>
      <c r="ACK1127" s="119"/>
      <c r="ACL1127" s="119"/>
      <c r="ACM1127" s="119"/>
      <c r="ACN1127" s="119"/>
      <c r="ACO1127" s="119"/>
      <c r="ACP1127" s="119"/>
      <c r="ACQ1127" s="119"/>
      <c r="ACR1127" s="119"/>
      <c r="ACS1127" s="119"/>
      <c r="ACT1127" s="119"/>
      <c r="ACU1127" s="119"/>
      <c r="ACV1127" s="119"/>
      <c r="ACW1127" s="119"/>
      <c r="ACX1127" s="119"/>
      <c r="ACY1127" s="119"/>
      <c r="ACZ1127" s="119"/>
      <c r="ADA1127" s="119"/>
      <c r="ADB1127" s="119"/>
      <c r="ADC1127" s="119"/>
      <c r="ADD1127" s="119"/>
      <c r="ADE1127" s="119"/>
      <c r="ADF1127" s="119"/>
      <c r="ADG1127" s="119"/>
      <c r="ADH1127" s="119"/>
      <c r="ADI1127" s="119"/>
      <c r="ADJ1127" s="119"/>
      <c r="ADK1127" s="119"/>
      <c r="ADL1127" s="119"/>
      <c r="ADM1127" s="119"/>
      <c r="ADN1127" s="119"/>
      <c r="ADO1127" s="119"/>
      <c r="ADP1127" s="119"/>
      <c r="ADQ1127" s="119"/>
      <c r="ADR1127" s="119"/>
      <c r="ADS1127" s="119"/>
      <c r="ADT1127" s="119"/>
      <c r="ADU1127" s="119"/>
      <c r="ADV1127" s="119"/>
      <c r="ADW1127" s="119"/>
      <c r="ADX1127" s="119"/>
      <c r="ADY1127" s="119"/>
      <c r="ADZ1127" s="119"/>
      <c r="AEA1127" s="119"/>
      <c r="AEB1127" s="119"/>
      <c r="AEC1127" s="119"/>
      <c r="AED1127" s="119"/>
      <c r="AEE1127" s="119"/>
      <c r="AEF1127" s="119"/>
      <c r="AEG1127" s="119"/>
      <c r="AEH1127" s="119"/>
      <c r="AEI1127" s="119"/>
      <c r="AEJ1127" s="119"/>
      <c r="AEK1127" s="119"/>
      <c r="AEL1127" s="119"/>
      <c r="AEM1127" s="119"/>
      <c r="AEN1127" s="119"/>
      <c r="AEO1127" s="119"/>
      <c r="AEP1127" s="119"/>
      <c r="AEQ1127" s="119"/>
      <c r="AER1127" s="119"/>
      <c r="AES1127" s="119"/>
      <c r="AET1127" s="119"/>
      <c r="AEU1127" s="119"/>
      <c r="AEV1127" s="119"/>
      <c r="AEW1127" s="119"/>
      <c r="AEX1127" s="119"/>
      <c r="AEY1127" s="119"/>
      <c r="AEZ1127" s="119"/>
      <c r="AFA1127" s="119"/>
      <c r="AFB1127" s="119"/>
      <c r="AFC1127" s="119"/>
      <c r="AFD1127" s="119"/>
      <c r="AFE1127" s="119"/>
      <c r="AFF1127" s="119"/>
      <c r="AFG1127" s="119"/>
      <c r="AFH1127" s="119"/>
      <c r="AFI1127" s="119"/>
      <c r="AFJ1127" s="119"/>
      <c r="AFK1127" s="119"/>
      <c r="AFL1127" s="119"/>
      <c r="AFM1127" s="119"/>
      <c r="AFN1127" s="119"/>
      <c r="AFO1127" s="119"/>
      <c r="AFP1127" s="119"/>
      <c r="AFQ1127" s="119"/>
      <c r="AFR1127" s="119"/>
      <c r="AFS1127" s="119"/>
      <c r="AFT1127" s="119"/>
      <c r="AFU1127" s="119"/>
      <c r="AFV1127" s="119"/>
      <c r="AFW1127" s="119"/>
      <c r="AFX1127" s="119"/>
      <c r="AFY1127" s="119"/>
      <c r="AFZ1127" s="119"/>
      <c r="AGA1127" s="119"/>
      <c r="AGB1127" s="119"/>
      <c r="AGC1127" s="119"/>
      <c r="AGD1127" s="119"/>
      <c r="AGE1127" s="119"/>
      <c r="AGF1127" s="119"/>
      <c r="AGG1127" s="119"/>
      <c r="AGH1127" s="119"/>
      <c r="AGI1127" s="119"/>
      <c r="AGJ1127" s="119"/>
      <c r="AGK1127" s="119"/>
      <c r="AGL1127" s="119"/>
      <c r="AGM1127" s="119"/>
      <c r="AGN1127" s="119"/>
      <c r="AGO1127" s="119"/>
      <c r="AGP1127" s="119"/>
      <c r="AGQ1127" s="119"/>
      <c r="AGR1127" s="119"/>
      <c r="AGS1127" s="119"/>
      <c r="AGT1127" s="119"/>
      <c r="AGU1127" s="119"/>
      <c r="AGV1127" s="119"/>
      <c r="AGW1127" s="119"/>
      <c r="AGX1127" s="119"/>
      <c r="AGY1127" s="119"/>
      <c r="AGZ1127" s="119"/>
      <c r="AHA1127" s="119"/>
      <c r="AHB1127" s="119"/>
      <c r="AHC1127" s="119"/>
      <c r="AHD1127" s="119"/>
      <c r="AHE1127" s="119"/>
      <c r="AHF1127" s="119"/>
      <c r="AHG1127" s="119"/>
      <c r="AHH1127" s="119"/>
      <c r="AHI1127" s="119"/>
      <c r="AHJ1127" s="119"/>
      <c r="AHK1127" s="119"/>
      <c r="AHL1127" s="119"/>
      <c r="AHM1127" s="119"/>
      <c r="AHN1127" s="119"/>
      <c r="AHO1127" s="119"/>
      <c r="AHP1127" s="119"/>
      <c r="AHQ1127" s="119"/>
      <c r="AHR1127" s="119"/>
      <c r="AHS1127" s="119"/>
      <c r="AHT1127" s="119"/>
      <c r="AHU1127" s="119"/>
      <c r="AHV1127" s="119"/>
      <c r="AHW1127" s="119"/>
      <c r="AHX1127" s="119"/>
      <c r="AHY1127" s="119"/>
      <c r="AHZ1127" s="119"/>
      <c r="AIA1127" s="119"/>
      <c r="AIB1127" s="119"/>
      <c r="AIC1127" s="119"/>
      <c r="AID1127" s="119"/>
      <c r="AIE1127" s="119"/>
      <c r="AIF1127" s="119"/>
      <c r="AIG1127" s="119"/>
      <c r="AIH1127" s="119"/>
      <c r="AII1127" s="119"/>
      <c r="AIJ1127" s="119"/>
      <c r="AIK1127" s="119"/>
      <c r="AIL1127" s="119"/>
      <c r="AIM1127" s="119"/>
      <c r="AIN1127" s="119"/>
      <c r="AIO1127" s="119"/>
      <c r="AIP1127" s="119"/>
      <c r="AIQ1127" s="119"/>
      <c r="AIR1127" s="119"/>
      <c r="AIS1127" s="119"/>
      <c r="AIT1127" s="119"/>
      <c r="AIU1127" s="119"/>
      <c r="AIV1127" s="119"/>
      <c r="AIW1127" s="119"/>
      <c r="AIX1127" s="119"/>
      <c r="AIY1127" s="119"/>
      <c r="AIZ1127" s="119"/>
      <c r="AJA1127" s="119"/>
      <c r="AJB1127" s="119"/>
      <c r="AJC1127" s="119"/>
      <c r="AJD1127" s="119"/>
      <c r="AJE1127" s="119"/>
      <c r="AJF1127" s="119"/>
      <c r="AJG1127" s="119"/>
      <c r="AJH1127" s="119"/>
      <c r="AJI1127" s="119"/>
      <c r="AJJ1127" s="119"/>
      <c r="AJK1127" s="119"/>
      <c r="AJL1127" s="119"/>
      <c r="AJM1127" s="119"/>
      <c r="AJN1127" s="119"/>
      <c r="AJO1127" s="119"/>
      <c r="AJP1127" s="119"/>
      <c r="AJQ1127" s="119"/>
      <c r="AJR1127" s="119"/>
      <c r="AJS1127" s="119"/>
      <c r="AJT1127" s="119"/>
      <c r="AJU1127" s="119"/>
      <c r="AJV1127" s="119"/>
      <c r="AJW1127" s="119"/>
      <c r="AJX1127" s="119"/>
      <c r="AJY1127" s="119"/>
      <c r="AJZ1127" s="119"/>
      <c r="AKA1127" s="119"/>
      <c r="AKB1127" s="119"/>
      <c r="AKC1127" s="119"/>
      <c r="AKD1127" s="119"/>
      <c r="AKE1127" s="119"/>
      <c r="AKF1127" s="119"/>
      <c r="AKG1127" s="119"/>
      <c r="AKH1127" s="119"/>
      <c r="AKI1127" s="119"/>
      <c r="AKJ1127" s="119"/>
      <c r="AKK1127" s="119"/>
      <c r="AKL1127" s="119"/>
      <c r="AKM1127" s="119"/>
      <c r="AKN1127" s="119"/>
      <c r="AKO1127" s="119"/>
      <c r="AKP1127" s="119"/>
      <c r="AKQ1127" s="119"/>
      <c r="AKR1127" s="119"/>
      <c r="AKS1127" s="119"/>
      <c r="AKT1127" s="119"/>
      <c r="AKU1127" s="119"/>
      <c r="AKV1127" s="119"/>
      <c r="AKW1127" s="119"/>
      <c r="AKX1127" s="119"/>
      <c r="AKY1127" s="119"/>
      <c r="AKZ1127" s="119"/>
      <c r="ALA1127" s="119"/>
      <c r="ALB1127" s="119"/>
      <c r="ALC1127" s="119"/>
      <c r="ALD1127" s="119"/>
      <c r="ALE1127" s="119"/>
      <c r="ALF1127" s="119"/>
      <c r="ALG1127" s="119"/>
      <c r="ALH1127" s="119"/>
      <c r="ALI1127" s="119"/>
      <c r="ALJ1127" s="119"/>
      <c r="ALK1127" s="119"/>
      <c r="ALL1127" s="119"/>
      <c r="ALM1127" s="119"/>
      <c r="ALN1127" s="119"/>
      <c r="ALO1127" s="119"/>
      <c r="ALP1127" s="119"/>
      <c r="ALQ1127" s="119"/>
      <c r="ALR1127" s="119"/>
      <c r="ALS1127" s="119"/>
      <c r="ALT1127" s="119"/>
      <c r="ALU1127" s="119"/>
      <c r="ALV1127" s="119"/>
      <c r="ALW1127" s="119"/>
      <c r="ALX1127" s="119"/>
      <c r="ALY1127" s="119"/>
      <c r="ALZ1127" s="119"/>
      <c r="AMA1127" s="119"/>
      <c r="AMB1127" s="119"/>
      <c r="AMC1127" s="119"/>
      <c r="AMD1127" s="119"/>
      <c r="AME1127" s="119"/>
      <c r="AMF1127" s="119"/>
      <c r="AMG1127" s="119"/>
    </row>
    <row r="1128" customFormat="false" ht="15" hidden="false" customHeight="false" outlineLevel="0" collapsed="false">
      <c r="A1128" s="118"/>
      <c r="B1128" s="118"/>
      <c r="C1128" s="48" t="n">
        <f aca="false">IF(F1128=F1127,C1127,IF(F1128=(F1127+10),C1127,(C1127+10)))</f>
        <v>2030</v>
      </c>
      <c r="D1128" s="38" t="s">
        <v>409</v>
      </c>
      <c r="E1128" s="50" t="n">
        <f aca="false">IF(C1127=C1128,IF(AND(I1128&lt;&gt;"M",I1128&lt;&gt;"m-up"),E1127+10,E1127),10)</f>
        <v>10</v>
      </c>
      <c r="F1128" s="39" t="n">
        <f aca="false">O1128+(N1128*60)+(M1128*3600)</f>
        <v>67940</v>
      </c>
      <c r="G1128" s="39" t="str">
        <f aca="false">CONCATENATE(J1128,K1128,L1128)</f>
        <v>2017123</v>
      </c>
      <c r="H1128" s="39" t="n">
        <v>0</v>
      </c>
      <c r="I1128" s="78" t="s">
        <v>21</v>
      </c>
      <c r="J1128" s="39" t="n">
        <v>2017</v>
      </c>
      <c r="K1128" s="39" t="n">
        <v>12</v>
      </c>
      <c r="L1128" s="39" t="n">
        <v>3</v>
      </c>
      <c r="M1128" s="39" t="n">
        <v>18</v>
      </c>
      <c r="N1128" s="39" t="n">
        <v>52</v>
      </c>
      <c r="O1128" s="39" t="n">
        <v>20</v>
      </c>
      <c r="P1128" s="39" t="n">
        <v>29</v>
      </c>
      <c r="Q1128" s="39" t="n">
        <v>2</v>
      </c>
      <c r="R1128" s="39" t="s">
        <v>1</v>
      </c>
      <c r="S1128" s="39" t="s">
        <v>2</v>
      </c>
      <c r="WH1128" s="119"/>
      <c r="WI1128" s="119"/>
      <c r="WJ1128" s="119"/>
      <c r="WK1128" s="119"/>
      <c r="WL1128" s="119"/>
      <c r="WM1128" s="119"/>
      <c r="WN1128" s="119"/>
      <c r="WO1128" s="119"/>
      <c r="WP1128" s="119"/>
      <c r="WQ1128" s="119"/>
      <c r="WR1128" s="119"/>
      <c r="WS1128" s="119"/>
      <c r="WT1128" s="119"/>
      <c r="WU1128" s="119"/>
      <c r="WV1128" s="119"/>
      <c r="WW1128" s="119"/>
      <c r="WX1128" s="119"/>
      <c r="WY1128" s="119"/>
      <c r="WZ1128" s="119"/>
      <c r="XA1128" s="119"/>
      <c r="XB1128" s="119"/>
      <c r="XC1128" s="119"/>
      <c r="XD1128" s="119"/>
      <c r="XE1128" s="119"/>
      <c r="XF1128" s="119"/>
      <c r="XG1128" s="119"/>
      <c r="XH1128" s="119"/>
      <c r="XI1128" s="119"/>
      <c r="XJ1128" s="119"/>
      <c r="XK1128" s="119"/>
      <c r="XL1128" s="119"/>
      <c r="XM1128" s="119"/>
      <c r="XN1128" s="119"/>
      <c r="XO1128" s="119"/>
      <c r="XP1128" s="119"/>
      <c r="XQ1128" s="119"/>
      <c r="XR1128" s="119"/>
      <c r="XS1128" s="119"/>
      <c r="XT1128" s="119"/>
      <c r="XU1128" s="119"/>
      <c r="XV1128" s="119"/>
      <c r="XW1128" s="119"/>
      <c r="XX1128" s="119"/>
      <c r="XY1128" s="119"/>
      <c r="XZ1128" s="119"/>
      <c r="YA1128" s="119"/>
      <c r="YB1128" s="119"/>
      <c r="YC1128" s="119"/>
      <c r="YD1128" s="119"/>
      <c r="YE1128" s="119"/>
      <c r="YF1128" s="119"/>
      <c r="YG1128" s="119"/>
      <c r="YH1128" s="119"/>
      <c r="YI1128" s="119"/>
      <c r="YJ1128" s="119"/>
      <c r="YK1128" s="119"/>
      <c r="YL1128" s="119"/>
      <c r="YM1128" s="119"/>
      <c r="YN1128" s="119"/>
      <c r="YO1128" s="119"/>
      <c r="YP1128" s="119"/>
      <c r="YQ1128" s="119"/>
      <c r="YR1128" s="119"/>
      <c r="YS1128" s="119"/>
      <c r="YT1128" s="119"/>
      <c r="YU1128" s="119"/>
      <c r="YV1128" s="119"/>
      <c r="YW1128" s="119"/>
      <c r="YX1128" s="119"/>
      <c r="YY1128" s="119"/>
      <c r="YZ1128" s="119"/>
      <c r="ZA1128" s="119"/>
      <c r="ZB1128" s="119"/>
      <c r="ZC1128" s="119"/>
      <c r="ZD1128" s="119"/>
      <c r="ZE1128" s="119"/>
      <c r="ZF1128" s="119"/>
      <c r="ZG1128" s="119"/>
      <c r="ZH1128" s="119"/>
      <c r="ZI1128" s="119"/>
      <c r="ZJ1128" s="119"/>
      <c r="ZK1128" s="119"/>
      <c r="ZL1128" s="119"/>
      <c r="ZM1128" s="119"/>
      <c r="ZN1128" s="119"/>
      <c r="ZO1128" s="119"/>
      <c r="ZP1128" s="119"/>
      <c r="ZQ1128" s="119"/>
      <c r="ZR1128" s="119"/>
      <c r="ZS1128" s="119"/>
      <c r="ZT1128" s="119"/>
      <c r="ZU1128" s="119"/>
      <c r="ZV1128" s="119"/>
      <c r="ZW1128" s="119"/>
      <c r="ZX1128" s="119"/>
      <c r="ZY1128" s="119"/>
      <c r="ZZ1128" s="119"/>
      <c r="AAA1128" s="119"/>
      <c r="AAB1128" s="119"/>
      <c r="AAC1128" s="119"/>
      <c r="AAD1128" s="119"/>
      <c r="AAE1128" s="119"/>
      <c r="AAF1128" s="119"/>
      <c r="AAG1128" s="119"/>
      <c r="AAH1128" s="119"/>
      <c r="AAI1128" s="119"/>
      <c r="AAJ1128" s="119"/>
      <c r="AAK1128" s="119"/>
      <c r="AAL1128" s="119"/>
      <c r="AAM1128" s="119"/>
      <c r="AAN1128" s="119"/>
      <c r="AAO1128" s="119"/>
      <c r="AAP1128" s="119"/>
      <c r="AAQ1128" s="119"/>
      <c r="AAR1128" s="119"/>
      <c r="AAS1128" s="119"/>
      <c r="AAT1128" s="119"/>
      <c r="AAU1128" s="119"/>
      <c r="AAV1128" s="119"/>
      <c r="AAW1128" s="119"/>
      <c r="AAX1128" s="119"/>
      <c r="AAY1128" s="119"/>
      <c r="AAZ1128" s="119"/>
      <c r="ABA1128" s="119"/>
      <c r="ABB1128" s="119"/>
      <c r="ABC1128" s="119"/>
      <c r="ABD1128" s="119"/>
      <c r="ABE1128" s="119"/>
      <c r="ABF1128" s="119"/>
      <c r="ABG1128" s="119"/>
      <c r="ABH1128" s="119"/>
      <c r="ABI1128" s="119"/>
      <c r="ABJ1128" s="119"/>
      <c r="ABK1128" s="119"/>
      <c r="ABL1128" s="119"/>
      <c r="ABM1128" s="119"/>
      <c r="ABN1128" s="119"/>
      <c r="ABO1128" s="119"/>
      <c r="ABP1128" s="119"/>
      <c r="ABQ1128" s="119"/>
      <c r="ABR1128" s="119"/>
      <c r="ABS1128" s="119"/>
      <c r="ABT1128" s="119"/>
      <c r="ABU1128" s="119"/>
      <c r="ABV1128" s="119"/>
      <c r="ABW1128" s="119"/>
      <c r="ABX1128" s="119"/>
      <c r="ABY1128" s="119"/>
      <c r="ABZ1128" s="119"/>
      <c r="ACA1128" s="119"/>
      <c r="ACB1128" s="119"/>
      <c r="ACC1128" s="119"/>
      <c r="ACD1128" s="119"/>
      <c r="ACE1128" s="119"/>
      <c r="ACF1128" s="119"/>
      <c r="ACG1128" s="119"/>
      <c r="ACH1128" s="119"/>
      <c r="ACI1128" s="119"/>
      <c r="ACJ1128" s="119"/>
      <c r="ACK1128" s="119"/>
      <c r="ACL1128" s="119"/>
      <c r="ACM1128" s="119"/>
      <c r="ACN1128" s="119"/>
      <c r="ACO1128" s="119"/>
      <c r="ACP1128" s="119"/>
      <c r="ACQ1128" s="119"/>
      <c r="ACR1128" s="119"/>
      <c r="ACS1128" s="119"/>
      <c r="ACT1128" s="119"/>
      <c r="ACU1128" s="119"/>
      <c r="ACV1128" s="119"/>
      <c r="ACW1128" s="119"/>
      <c r="ACX1128" s="119"/>
      <c r="ACY1128" s="119"/>
      <c r="ACZ1128" s="119"/>
      <c r="ADA1128" s="119"/>
      <c r="ADB1128" s="119"/>
      <c r="ADC1128" s="119"/>
      <c r="ADD1128" s="119"/>
      <c r="ADE1128" s="119"/>
      <c r="ADF1128" s="119"/>
      <c r="ADG1128" s="119"/>
      <c r="ADH1128" s="119"/>
      <c r="ADI1128" s="119"/>
      <c r="ADJ1128" s="119"/>
      <c r="ADK1128" s="119"/>
      <c r="ADL1128" s="119"/>
      <c r="ADM1128" s="119"/>
      <c r="ADN1128" s="119"/>
      <c r="ADO1128" s="119"/>
      <c r="ADP1128" s="119"/>
      <c r="ADQ1128" s="119"/>
      <c r="ADR1128" s="119"/>
      <c r="ADS1128" s="119"/>
      <c r="ADT1128" s="119"/>
      <c r="ADU1128" s="119"/>
      <c r="ADV1128" s="119"/>
      <c r="ADW1128" s="119"/>
      <c r="ADX1128" s="119"/>
      <c r="ADY1128" s="119"/>
      <c r="ADZ1128" s="119"/>
      <c r="AEA1128" s="119"/>
      <c r="AEB1128" s="119"/>
      <c r="AEC1128" s="119"/>
      <c r="AED1128" s="119"/>
      <c r="AEE1128" s="119"/>
      <c r="AEF1128" s="119"/>
      <c r="AEG1128" s="119"/>
      <c r="AEH1128" s="119"/>
      <c r="AEI1128" s="119"/>
      <c r="AEJ1128" s="119"/>
      <c r="AEK1128" s="119"/>
      <c r="AEL1128" s="119"/>
      <c r="AEM1128" s="119"/>
      <c r="AEN1128" s="119"/>
      <c r="AEO1128" s="119"/>
      <c r="AEP1128" s="119"/>
      <c r="AEQ1128" s="119"/>
      <c r="AER1128" s="119"/>
      <c r="AES1128" s="119"/>
      <c r="AET1128" s="119"/>
      <c r="AEU1128" s="119"/>
      <c r="AEV1128" s="119"/>
      <c r="AEW1128" s="119"/>
      <c r="AEX1128" s="119"/>
      <c r="AEY1128" s="119"/>
      <c r="AEZ1128" s="119"/>
      <c r="AFA1128" s="119"/>
      <c r="AFB1128" s="119"/>
      <c r="AFC1128" s="119"/>
      <c r="AFD1128" s="119"/>
      <c r="AFE1128" s="119"/>
      <c r="AFF1128" s="119"/>
      <c r="AFG1128" s="119"/>
      <c r="AFH1128" s="119"/>
      <c r="AFI1128" s="119"/>
      <c r="AFJ1128" s="119"/>
      <c r="AFK1128" s="119"/>
      <c r="AFL1128" s="119"/>
      <c r="AFM1128" s="119"/>
      <c r="AFN1128" s="119"/>
      <c r="AFO1128" s="119"/>
      <c r="AFP1128" s="119"/>
      <c r="AFQ1128" s="119"/>
      <c r="AFR1128" s="119"/>
      <c r="AFS1128" s="119"/>
      <c r="AFT1128" s="119"/>
      <c r="AFU1128" s="119"/>
      <c r="AFV1128" s="119"/>
      <c r="AFW1128" s="119"/>
      <c r="AFX1128" s="119"/>
      <c r="AFY1128" s="119"/>
      <c r="AFZ1128" s="119"/>
      <c r="AGA1128" s="119"/>
      <c r="AGB1128" s="119"/>
      <c r="AGC1128" s="119"/>
      <c r="AGD1128" s="119"/>
      <c r="AGE1128" s="119"/>
      <c r="AGF1128" s="119"/>
      <c r="AGG1128" s="119"/>
      <c r="AGH1128" s="119"/>
      <c r="AGI1128" s="119"/>
      <c r="AGJ1128" s="119"/>
      <c r="AGK1128" s="119"/>
      <c r="AGL1128" s="119"/>
      <c r="AGM1128" s="119"/>
      <c r="AGN1128" s="119"/>
      <c r="AGO1128" s="119"/>
      <c r="AGP1128" s="119"/>
      <c r="AGQ1128" s="119"/>
      <c r="AGR1128" s="119"/>
      <c r="AGS1128" s="119"/>
      <c r="AGT1128" s="119"/>
      <c r="AGU1128" s="119"/>
      <c r="AGV1128" s="119"/>
      <c r="AGW1128" s="119"/>
      <c r="AGX1128" s="119"/>
      <c r="AGY1128" s="119"/>
      <c r="AGZ1128" s="119"/>
      <c r="AHA1128" s="119"/>
      <c r="AHB1128" s="119"/>
      <c r="AHC1128" s="119"/>
      <c r="AHD1128" s="119"/>
      <c r="AHE1128" s="119"/>
      <c r="AHF1128" s="119"/>
      <c r="AHG1128" s="119"/>
      <c r="AHH1128" s="119"/>
      <c r="AHI1128" s="119"/>
      <c r="AHJ1128" s="119"/>
      <c r="AHK1128" s="119"/>
      <c r="AHL1128" s="119"/>
      <c r="AHM1128" s="119"/>
      <c r="AHN1128" s="119"/>
      <c r="AHO1128" s="119"/>
      <c r="AHP1128" s="119"/>
      <c r="AHQ1128" s="119"/>
      <c r="AHR1128" s="119"/>
      <c r="AHS1128" s="119"/>
      <c r="AHT1128" s="119"/>
      <c r="AHU1128" s="119"/>
      <c r="AHV1128" s="119"/>
      <c r="AHW1128" s="119"/>
      <c r="AHX1128" s="119"/>
      <c r="AHY1128" s="119"/>
      <c r="AHZ1128" s="119"/>
      <c r="AIA1128" s="119"/>
      <c r="AIB1128" s="119"/>
      <c r="AIC1128" s="119"/>
      <c r="AID1128" s="119"/>
      <c r="AIE1128" s="119"/>
      <c r="AIF1128" s="119"/>
      <c r="AIG1128" s="119"/>
      <c r="AIH1128" s="119"/>
      <c r="AII1128" s="119"/>
      <c r="AIJ1128" s="119"/>
      <c r="AIK1128" s="119"/>
      <c r="AIL1128" s="119"/>
      <c r="AIM1128" s="119"/>
      <c r="AIN1128" s="119"/>
      <c r="AIO1128" s="119"/>
      <c r="AIP1128" s="119"/>
      <c r="AIQ1128" s="119"/>
      <c r="AIR1128" s="119"/>
      <c r="AIS1128" s="119"/>
      <c r="AIT1128" s="119"/>
      <c r="AIU1128" s="119"/>
      <c r="AIV1128" s="119"/>
      <c r="AIW1128" s="119"/>
      <c r="AIX1128" s="119"/>
      <c r="AIY1128" s="119"/>
      <c r="AIZ1128" s="119"/>
      <c r="AJA1128" s="119"/>
      <c r="AJB1128" s="119"/>
      <c r="AJC1128" s="119"/>
      <c r="AJD1128" s="119"/>
      <c r="AJE1128" s="119"/>
      <c r="AJF1128" s="119"/>
      <c r="AJG1128" s="119"/>
      <c r="AJH1128" s="119"/>
      <c r="AJI1128" s="119"/>
      <c r="AJJ1128" s="119"/>
      <c r="AJK1128" s="119"/>
      <c r="AJL1128" s="119"/>
      <c r="AJM1128" s="119"/>
      <c r="AJN1128" s="119"/>
      <c r="AJO1128" s="119"/>
      <c r="AJP1128" s="119"/>
      <c r="AJQ1128" s="119"/>
      <c r="AJR1128" s="119"/>
      <c r="AJS1128" s="119"/>
      <c r="AJT1128" s="119"/>
      <c r="AJU1128" s="119"/>
      <c r="AJV1128" s="119"/>
      <c r="AJW1128" s="119"/>
      <c r="AJX1128" s="119"/>
      <c r="AJY1128" s="119"/>
      <c r="AJZ1128" s="119"/>
      <c r="AKA1128" s="119"/>
      <c r="AKB1128" s="119"/>
      <c r="AKC1128" s="119"/>
      <c r="AKD1128" s="119"/>
      <c r="AKE1128" s="119"/>
      <c r="AKF1128" s="119"/>
      <c r="AKG1128" s="119"/>
      <c r="AKH1128" s="119"/>
      <c r="AKI1128" s="119"/>
      <c r="AKJ1128" s="119"/>
      <c r="AKK1128" s="119"/>
      <c r="AKL1128" s="119"/>
      <c r="AKM1128" s="119"/>
      <c r="AKN1128" s="119"/>
      <c r="AKO1128" s="119"/>
      <c r="AKP1128" s="119"/>
      <c r="AKQ1128" s="119"/>
      <c r="AKR1128" s="119"/>
      <c r="AKS1128" s="119"/>
      <c r="AKT1128" s="119"/>
      <c r="AKU1128" s="119"/>
      <c r="AKV1128" s="119"/>
      <c r="AKW1128" s="119"/>
      <c r="AKX1128" s="119"/>
      <c r="AKY1128" s="119"/>
      <c r="AKZ1128" s="119"/>
      <c r="ALA1128" s="119"/>
      <c r="ALB1128" s="119"/>
      <c r="ALC1128" s="119"/>
      <c r="ALD1128" s="119"/>
      <c r="ALE1128" s="119"/>
      <c r="ALF1128" s="119"/>
      <c r="ALG1128" s="119"/>
      <c r="ALH1128" s="119"/>
      <c r="ALI1128" s="119"/>
      <c r="ALJ1128" s="119"/>
      <c r="ALK1128" s="119"/>
      <c r="ALL1128" s="119"/>
      <c r="ALM1128" s="119"/>
      <c r="ALN1128" s="119"/>
      <c r="ALO1128" s="119"/>
      <c r="ALP1128" s="119"/>
      <c r="ALQ1128" s="119"/>
      <c r="ALR1128" s="119"/>
      <c r="ALS1128" s="119"/>
      <c r="ALT1128" s="119"/>
      <c r="ALU1128" s="119"/>
      <c r="ALV1128" s="119"/>
      <c r="ALW1128" s="119"/>
      <c r="ALX1128" s="119"/>
      <c r="ALY1128" s="119"/>
      <c r="ALZ1128" s="119"/>
      <c r="AMA1128" s="119"/>
      <c r="AMB1128" s="119"/>
      <c r="AMC1128" s="119"/>
      <c r="AMD1128" s="119"/>
      <c r="AME1128" s="119"/>
      <c r="AMF1128" s="119"/>
      <c r="AMG1128" s="119"/>
    </row>
    <row r="1129" customFormat="false" ht="15" hidden="false" customHeight="false" outlineLevel="0" collapsed="false">
      <c r="A1129" s="118"/>
      <c r="B1129" s="118"/>
      <c r="C1129" s="48" t="n">
        <f aca="false">IF(F1129=F1128,C1128,IF(F1129=(F1128+10),C1128,(C1128+10)))</f>
        <v>2030</v>
      </c>
      <c r="D1129" s="38" t="s">
        <v>409</v>
      </c>
      <c r="E1129" s="50" t="n">
        <f aca="false">IF(C1128=C1129,IF(AND(I1129&lt;&gt;"M",I1129&lt;&gt;"m-up"),E1128+10,E1128),10)</f>
        <v>10</v>
      </c>
      <c r="F1129" s="39" t="n">
        <f aca="false">O1129+(N1129*60)+(M1129*3600)</f>
        <v>67940</v>
      </c>
      <c r="G1129" s="39" t="str">
        <f aca="false">CONCATENATE(J1129,K1129,L1129)</f>
        <v>2017123</v>
      </c>
      <c r="H1129" s="39" t="n">
        <v>0</v>
      </c>
      <c r="I1129" s="78" t="s">
        <v>21</v>
      </c>
      <c r="J1129" s="39" t="n">
        <v>2017</v>
      </c>
      <c r="K1129" s="39" t="n">
        <v>12</v>
      </c>
      <c r="L1129" s="39" t="n">
        <v>3</v>
      </c>
      <c r="M1129" s="39" t="n">
        <v>18</v>
      </c>
      <c r="N1129" s="39" t="n">
        <v>52</v>
      </c>
      <c r="O1129" s="39" t="n">
        <v>20</v>
      </c>
      <c r="P1129" s="39" t="n">
        <v>40</v>
      </c>
      <c r="Q1129" s="39" t="n">
        <v>2</v>
      </c>
      <c r="R1129" s="39" t="s">
        <v>1</v>
      </c>
      <c r="S1129" s="39" t="s">
        <v>2</v>
      </c>
      <c r="WH1129" s="119"/>
      <c r="WI1129" s="119"/>
      <c r="WJ1129" s="119"/>
      <c r="WK1129" s="119"/>
      <c r="WL1129" s="119"/>
      <c r="WM1129" s="119"/>
      <c r="WN1129" s="119"/>
      <c r="WO1129" s="119"/>
      <c r="WP1129" s="119"/>
      <c r="WQ1129" s="119"/>
      <c r="WR1129" s="119"/>
      <c r="WS1129" s="119"/>
      <c r="WT1129" s="119"/>
      <c r="WU1129" s="119"/>
      <c r="WV1129" s="119"/>
      <c r="WW1129" s="119"/>
      <c r="WX1129" s="119"/>
      <c r="WY1129" s="119"/>
      <c r="WZ1129" s="119"/>
      <c r="XA1129" s="119"/>
      <c r="XB1129" s="119"/>
      <c r="XC1129" s="119"/>
      <c r="XD1129" s="119"/>
      <c r="XE1129" s="119"/>
      <c r="XF1129" s="119"/>
      <c r="XG1129" s="119"/>
      <c r="XH1129" s="119"/>
      <c r="XI1129" s="119"/>
      <c r="XJ1129" s="119"/>
      <c r="XK1129" s="119"/>
      <c r="XL1129" s="119"/>
      <c r="XM1129" s="119"/>
      <c r="XN1129" s="119"/>
      <c r="XO1129" s="119"/>
      <c r="XP1129" s="119"/>
      <c r="XQ1129" s="119"/>
      <c r="XR1129" s="119"/>
      <c r="XS1129" s="119"/>
      <c r="XT1129" s="119"/>
      <c r="XU1129" s="119"/>
      <c r="XV1129" s="119"/>
      <c r="XW1129" s="119"/>
      <c r="XX1129" s="119"/>
      <c r="XY1129" s="119"/>
      <c r="XZ1129" s="119"/>
      <c r="YA1129" s="119"/>
      <c r="YB1129" s="119"/>
      <c r="YC1129" s="119"/>
      <c r="YD1129" s="119"/>
      <c r="YE1129" s="119"/>
      <c r="YF1129" s="119"/>
      <c r="YG1129" s="119"/>
      <c r="YH1129" s="119"/>
      <c r="YI1129" s="119"/>
      <c r="YJ1129" s="119"/>
      <c r="YK1129" s="119"/>
      <c r="YL1129" s="119"/>
      <c r="YM1129" s="119"/>
      <c r="YN1129" s="119"/>
      <c r="YO1129" s="119"/>
      <c r="YP1129" s="119"/>
      <c r="YQ1129" s="119"/>
      <c r="YR1129" s="119"/>
      <c r="YS1129" s="119"/>
      <c r="YT1129" s="119"/>
      <c r="YU1129" s="119"/>
      <c r="YV1129" s="119"/>
      <c r="YW1129" s="119"/>
      <c r="YX1129" s="119"/>
      <c r="YY1129" s="119"/>
      <c r="YZ1129" s="119"/>
      <c r="ZA1129" s="119"/>
      <c r="ZB1129" s="119"/>
      <c r="ZC1129" s="119"/>
      <c r="ZD1129" s="119"/>
      <c r="ZE1129" s="119"/>
      <c r="ZF1129" s="119"/>
      <c r="ZG1129" s="119"/>
      <c r="ZH1129" s="119"/>
      <c r="ZI1129" s="119"/>
      <c r="ZJ1129" s="119"/>
      <c r="ZK1129" s="119"/>
      <c r="ZL1129" s="119"/>
      <c r="ZM1129" s="119"/>
      <c r="ZN1129" s="119"/>
      <c r="ZO1129" s="119"/>
      <c r="ZP1129" s="119"/>
      <c r="ZQ1129" s="119"/>
      <c r="ZR1129" s="119"/>
      <c r="ZS1129" s="119"/>
      <c r="ZT1129" s="119"/>
      <c r="ZU1129" s="119"/>
      <c r="ZV1129" s="119"/>
      <c r="ZW1129" s="119"/>
      <c r="ZX1129" s="119"/>
      <c r="ZY1129" s="119"/>
      <c r="ZZ1129" s="119"/>
      <c r="AAA1129" s="119"/>
      <c r="AAB1129" s="119"/>
      <c r="AAC1129" s="119"/>
      <c r="AAD1129" s="119"/>
      <c r="AAE1129" s="119"/>
      <c r="AAF1129" s="119"/>
      <c r="AAG1129" s="119"/>
      <c r="AAH1129" s="119"/>
      <c r="AAI1129" s="119"/>
      <c r="AAJ1129" s="119"/>
      <c r="AAK1129" s="119"/>
      <c r="AAL1129" s="119"/>
      <c r="AAM1129" s="119"/>
      <c r="AAN1129" s="119"/>
      <c r="AAO1129" s="119"/>
      <c r="AAP1129" s="119"/>
      <c r="AAQ1129" s="119"/>
      <c r="AAR1129" s="119"/>
      <c r="AAS1129" s="119"/>
      <c r="AAT1129" s="119"/>
      <c r="AAU1129" s="119"/>
      <c r="AAV1129" s="119"/>
      <c r="AAW1129" s="119"/>
      <c r="AAX1129" s="119"/>
      <c r="AAY1129" s="119"/>
      <c r="AAZ1129" s="119"/>
      <c r="ABA1129" s="119"/>
      <c r="ABB1129" s="119"/>
      <c r="ABC1129" s="119"/>
      <c r="ABD1129" s="119"/>
      <c r="ABE1129" s="119"/>
      <c r="ABF1129" s="119"/>
      <c r="ABG1129" s="119"/>
      <c r="ABH1129" s="119"/>
      <c r="ABI1129" s="119"/>
      <c r="ABJ1129" s="119"/>
      <c r="ABK1129" s="119"/>
      <c r="ABL1129" s="119"/>
      <c r="ABM1129" s="119"/>
      <c r="ABN1129" s="119"/>
      <c r="ABO1129" s="119"/>
      <c r="ABP1129" s="119"/>
      <c r="ABQ1129" s="119"/>
      <c r="ABR1129" s="119"/>
      <c r="ABS1129" s="119"/>
      <c r="ABT1129" s="119"/>
      <c r="ABU1129" s="119"/>
      <c r="ABV1129" s="119"/>
      <c r="ABW1129" s="119"/>
      <c r="ABX1129" s="119"/>
      <c r="ABY1129" s="119"/>
      <c r="ABZ1129" s="119"/>
      <c r="ACA1129" s="119"/>
      <c r="ACB1129" s="119"/>
      <c r="ACC1129" s="119"/>
      <c r="ACD1129" s="119"/>
      <c r="ACE1129" s="119"/>
      <c r="ACF1129" s="119"/>
      <c r="ACG1129" s="119"/>
      <c r="ACH1129" s="119"/>
      <c r="ACI1129" s="119"/>
      <c r="ACJ1129" s="119"/>
      <c r="ACK1129" s="119"/>
      <c r="ACL1129" s="119"/>
      <c r="ACM1129" s="119"/>
      <c r="ACN1129" s="119"/>
      <c r="ACO1129" s="119"/>
      <c r="ACP1129" s="119"/>
      <c r="ACQ1129" s="119"/>
      <c r="ACR1129" s="119"/>
      <c r="ACS1129" s="119"/>
      <c r="ACT1129" s="119"/>
      <c r="ACU1129" s="119"/>
      <c r="ACV1129" s="119"/>
      <c r="ACW1129" s="119"/>
      <c r="ACX1129" s="119"/>
      <c r="ACY1129" s="119"/>
      <c r="ACZ1129" s="119"/>
      <c r="ADA1129" s="119"/>
      <c r="ADB1129" s="119"/>
      <c r="ADC1129" s="119"/>
      <c r="ADD1129" s="119"/>
      <c r="ADE1129" s="119"/>
      <c r="ADF1129" s="119"/>
      <c r="ADG1129" s="119"/>
      <c r="ADH1129" s="119"/>
      <c r="ADI1129" s="119"/>
      <c r="ADJ1129" s="119"/>
      <c r="ADK1129" s="119"/>
      <c r="ADL1129" s="119"/>
      <c r="ADM1129" s="119"/>
      <c r="ADN1129" s="119"/>
      <c r="ADO1129" s="119"/>
      <c r="ADP1129" s="119"/>
      <c r="ADQ1129" s="119"/>
      <c r="ADR1129" s="119"/>
      <c r="ADS1129" s="119"/>
      <c r="ADT1129" s="119"/>
      <c r="ADU1129" s="119"/>
      <c r="ADV1129" s="119"/>
      <c r="ADW1129" s="119"/>
      <c r="ADX1129" s="119"/>
      <c r="ADY1129" s="119"/>
      <c r="ADZ1129" s="119"/>
      <c r="AEA1129" s="119"/>
      <c r="AEB1129" s="119"/>
      <c r="AEC1129" s="119"/>
      <c r="AED1129" s="119"/>
      <c r="AEE1129" s="119"/>
      <c r="AEF1129" s="119"/>
      <c r="AEG1129" s="119"/>
      <c r="AEH1129" s="119"/>
      <c r="AEI1129" s="119"/>
      <c r="AEJ1129" s="119"/>
      <c r="AEK1129" s="119"/>
      <c r="AEL1129" s="119"/>
      <c r="AEM1129" s="119"/>
      <c r="AEN1129" s="119"/>
      <c r="AEO1129" s="119"/>
      <c r="AEP1129" s="119"/>
      <c r="AEQ1129" s="119"/>
      <c r="AER1129" s="119"/>
      <c r="AES1129" s="119"/>
      <c r="AET1129" s="119"/>
      <c r="AEU1129" s="119"/>
      <c r="AEV1129" s="119"/>
      <c r="AEW1129" s="119"/>
      <c r="AEX1129" s="119"/>
      <c r="AEY1129" s="119"/>
      <c r="AEZ1129" s="119"/>
      <c r="AFA1129" s="119"/>
      <c r="AFB1129" s="119"/>
      <c r="AFC1129" s="119"/>
      <c r="AFD1129" s="119"/>
      <c r="AFE1129" s="119"/>
      <c r="AFF1129" s="119"/>
      <c r="AFG1129" s="119"/>
      <c r="AFH1129" s="119"/>
      <c r="AFI1129" s="119"/>
      <c r="AFJ1129" s="119"/>
      <c r="AFK1129" s="119"/>
      <c r="AFL1129" s="119"/>
      <c r="AFM1129" s="119"/>
      <c r="AFN1129" s="119"/>
      <c r="AFO1129" s="119"/>
      <c r="AFP1129" s="119"/>
      <c r="AFQ1129" s="119"/>
      <c r="AFR1129" s="119"/>
      <c r="AFS1129" s="119"/>
      <c r="AFT1129" s="119"/>
      <c r="AFU1129" s="119"/>
      <c r="AFV1129" s="119"/>
      <c r="AFW1129" s="119"/>
      <c r="AFX1129" s="119"/>
      <c r="AFY1129" s="119"/>
      <c r="AFZ1129" s="119"/>
      <c r="AGA1129" s="119"/>
      <c r="AGB1129" s="119"/>
      <c r="AGC1129" s="119"/>
      <c r="AGD1129" s="119"/>
      <c r="AGE1129" s="119"/>
      <c r="AGF1129" s="119"/>
      <c r="AGG1129" s="119"/>
      <c r="AGH1129" s="119"/>
      <c r="AGI1129" s="119"/>
      <c r="AGJ1129" s="119"/>
      <c r="AGK1129" s="119"/>
      <c r="AGL1129" s="119"/>
      <c r="AGM1129" s="119"/>
      <c r="AGN1129" s="119"/>
      <c r="AGO1129" s="119"/>
      <c r="AGP1129" s="119"/>
      <c r="AGQ1129" s="119"/>
      <c r="AGR1129" s="119"/>
      <c r="AGS1129" s="119"/>
      <c r="AGT1129" s="119"/>
      <c r="AGU1129" s="119"/>
      <c r="AGV1129" s="119"/>
      <c r="AGW1129" s="119"/>
      <c r="AGX1129" s="119"/>
      <c r="AGY1129" s="119"/>
      <c r="AGZ1129" s="119"/>
      <c r="AHA1129" s="119"/>
      <c r="AHB1129" s="119"/>
      <c r="AHC1129" s="119"/>
      <c r="AHD1129" s="119"/>
      <c r="AHE1129" s="119"/>
      <c r="AHF1129" s="119"/>
      <c r="AHG1129" s="119"/>
      <c r="AHH1129" s="119"/>
      <c r="AHI1129" s="119"/>
      <c r="AHJ1129" s="119"/>
      <c r="AHK1129" s="119"/>
      <c r="AHL1129" s="119"/>
      <c r="AHM1129" s="119"/>
      <c r="AHN1129" s="119"/>
      <c r="AHO1129" s="119"/>
      <c r="AHP1129" s="119"/>
      <c r="AHQ1129" s="119"/>
      <c r="AHR1129" s="119"/>
      <c r="AHS1129" s="119"/>
      <c r="AHT1129" s="119"/>
      <c r="AHU1129" s="119"/>
      <c r="AHV1129" s="119"/>
      <c r="AHW1129" s="119"/>
      <c r="AHX1129" s="119"/>
      <c r="AHY1129" s="119"/>
      <c r="AHZ1129" s="119"/>
      <c r="AIA1129" s="119"/>
      <c r="AIB1129" s="119"/>
      <c r="AIC1129" s="119"/>
      <c r="AID1129" s="119"/>
      <c r="AIE1129" s="119"/>
      <c r="AIF1129" s="119"/>
      <c r="AIG1129" s="119"/>
      <c r="AIH1129" s="119"/>
      <c r="AII1129" s="119"/>
      <c r="AIJ1129" s="119"/>
      <c r="AIK1129" s="119"/>
      <c r="AIL1129" s="119"/>
      <c r="AIM1129" s="119"/>
      <c r="AIN1129" s="119"/>
      <c r="AIO1129" s="119"/>
      <c r="AIP1129" s="119"/>
      <c r="AIQ1129" s="119"/>
      <c r="AIR1129" s="119"/>
      <c r="AIS1129" s="119"/>
      <c r="AIT1129" s="119"/>
      <c r="AIU1129" s="119"/>
      <c r="AIV1129" s="119"/>
      <c r="AIW1129" s="119"/>
      <c r="AIX1129" s="119"/>
      <c r="AIY1129" s="119"/>
      <c r="AIZ1129" s="119"/>
      <c r="AJA1129" s="119"/>
      <c r="AJB1129" s="119"/>
      <c r="AJC1129" s="119"/>
      <c r="AJD1129" s="119"/>
      <c r="AJE1129" s="119"/>
      <c r="AJF1129" s="119"/>
      <c r="AJG1129" s="119"/>
      <c r="AJH1129" s="119"/>
      <c r="AJI1129" s="119"/>
      <c r="AJJ1129" s="119"/>
      <c r="AJK1129" s="119"/>
      <c r="AJL1129" s="119"/>
      <c r="AJM1129" s="119"/>
      <c r="AJN1129" s="119"/>
      <c r="AJO1129" s="119"/>
      <c r="AJP1129" s="119"/>
      <c r="AJQ1129" s="119"/>
      <c r="AJR1129" s="119"/>
      <c r="AJS1129" s="119"/>
      <c r="AJT1129" s="119"/>
      <c r="AJU1129" s="119"/>
      <c r="AJV1129" s="119"/>
      <c r="AJW1129" s="119"/>
      <c r="AJX1129" s="119"/>
      <c r="AJY1129" s="119"/>
      <c r="AJZ1129" s="119"/>
      <c r="AKA1129" s="119"/>
      <c r="AKB1129" s="119"/>
      <c r="AKC1129" s="119"/>
      <c r="AKD1129" s="119"/>
      <c r="AKE1129" s="119"/>
      <c r="AKF1129" s="119"/>
      <c r="AKG1129" s="119"/>
      <c r="AKH1129" s="119"/>
      <c r="AKI1129" s="119"/>
      <c r="AKJ1129" s="119"/>
      <c r="AKK1129" s="119"/>
      <c r="AKL1129" s="119"/>
      <c r="AKM1129" s="119"/>
      <c r="AKN1129" s="119"/>
      <c r="AKO1129" s="119"/>
      <c r="AKP1129" s="119"/>
      <c r="AKQ1129" s="119"/>
      <c r="AKR1129" s="119"/>
      <c r="AKS1129" s="119"/>
      <c r="AKT1129" s="119"/>
      <c r="AKU1129" s="119"/>
      <c r="AKV1129" s="119"/>
      <c r="AKW1129" s="119"/>
      <c r="AKX1129" s="119"/>
      <c r="AKY1129" s="119"/>
      <c r="AKZ1129" s="119"/>
      <c r="ALA1129" s="119"/>
      <c r="ALB1129" s="119"/>
      <c r="ALC1129" s="119"/>
      <c r="ALD1129" s="119"/>
      <c r="ALE1129" s="119"/>
      <c r="ALF1129" s="119"/>
      <c r="ALG1129" s="119"/>
      <c r="ALH1129" s="119"/>
      <c r="ALI1129" s="119"/>
      <c r="ALJ1129" s="119"/>
      <c r="ALK1129" s="119"/>
      <c r="ALL1129" s="119"/>
      <c r="ALM1129" s="119"/>
      <c r="ALN1129" s="119"/>
      <c r="ALO1129" s="119"/>
      <c r="ALP1129" s="119"/>
      <c r="ALQ1129" s="119"/>
      <c r="ALR1129" s="119"/>
      <c r="ALS1129" s="119"/>
      <c r="ALT1129" s="119"/>
      <c r="ALU1129" s="119"/>
      <c r="ALV1129" s="119"/>
      <c r="ALW1129" s="119"/>
      <c r="ALX1129" s="119"/>
      <c r="ALY1129" s="119"/>
      <c r="ALZ1129" s="119"/>
      <c r="AMA1129" s="119"/>
      <c r="AMB1129" s="119"/>
      <c r="AMC1129" s="119"/>
      <c r="AMD1129" s="119"/>
      <c r="AME1129" s="119"/>
      <c r="AMF1129" s="119"/>
      <c r="AMG1129" s="119"/>
    </row>
    <row r="1130" customFormat="false" ht="15" hidden="false" customHeight="false" outlineLevel="0" collapsed="false">
      <c r="A1130" s="118"/>
      <c r="B1130" s="118"/>
      <c r="C1130" s="48" t="n">
        <f aca="false">IF(F1130=F1129,C1129,IF(F1130=(F1129+10),C1129,(C1129+10)))</f>
        <v>2030</v>
      </c>
      <c r="D1130" s="38" t="s">
        <v>409</v>
      </c>
      <c r="E1130" s="50" t="n">
        <f aca="false">IF(C1129=C1130,IF(AND(I1130&lt;&gt;"M",I1130&lt;&gt;"m-up"),E1129+10,E1129),10)</f>
        <v>10</v>
      </c>
      <c r="F1130" s="39" t="n">
        <f aca="false">O1130+(N1130*60)+(M1130*3600)</f>
        <v>67940</v>
      </c>
      <c r="G1130" s="39" t="str">
        <f aca="false">CONCATENATE(J1130,K1130,L1130)</f>
        <v>2017123</v>
      </c>
      <c r="H1130" s="39" t="n">
        <v>0</v>
      </c>
      <c r="I1130" s="78" t="s">
        <v>21</v>
      </c>
      <c r="J1130" s="39" t="n">
        <v>2017</v>
      </c>
      <c r="K1130" s="39" t="n">
        <v>12</v>
      </c>
      <c r="L1130" s="39" t="n">
        <v>3</v>
      </c>
      <c r="M1130" s="39" t="n">
        <v>18</v>
      </c>
      <c r="N1130" s="39" t="n">
        <v>52</v>
      </c>
      <c r="O1130" s="39" t="n">
        <v>20</v>
      </c>
      <c r="P1130" s="39" t="n">
        <v>50</v>
      </c>
      <c r="Q1130" s="39" t="n">
        <v>2</v>
      </c>
      <c r="R1130" s="39" t="s">
        <v>1</v>
      </c>
      <c r="S1130" s="39" t="s">
        <v>2</v>
      </c>
      <c r="WH1130" s="119"/>
      <c r="WI1130" s="119"/>
      <c r="WJ1130" s="119"/>
      <c r="WK1130" s="119"/>
      <c r="WL1130" s="119"/>
      <c r="WM1130" s="119"/>
      <c r="WN1130" s="119"/>
      <c r="WO1130" s="119"/>
      <c r="WP1130" s="119"/>
      <c r="WQ1130" s="119"/>
      <c r="WR1130" s="119"/>
      <c r="WS1130" s="119"/>
      <c r="WT1130" s="119"/>
      <c r="WU1130" s="119"/>
      <c r="WV1130" s="119"/>
      <c r="WW1130" s="119"/>
      <c r="WX1130" s="119"/>
      <c r="WY1130" s="119"/>
      <c r="WZ1130" s="119"/>
      <c r="XA1130" s="119"/>
      <c r="XB1130" s="119"/>
      <c r="XC1130" s="119"/>
      <c r="XD1130" s="119"/>
      <c r="XE1130" s="119"/>
      <c r="XF1130" s="119"/>
      <c r="XG1130" s="119"/>
      <c r="XH1130" s="119"/>
      <c r="XI1130" s="119"/>
      <c r="XJ1130" s="119"/>
      <c r="XK1130" s="119"/>
      <c r="XL1130" s="119"/>
      <c r="XM1130" s="119"/>
      <c r="XN1130" s="119"/>
      <c r="XO1130" s="119"/>
      <c r="XP1130" s="119"/>
      <c r="XQ1130" s="119"/>
      <c r="XR1130" s="119"/>
      <c r="XS1130" s="119"/>
      <c r="XT1130" s="119"/>
      <c r="XU1130" s="119"/>
      <c r="XV1130" s="119"/>
      <c r="XW1130" s="119"/>
      <c r="XX1130" s="119"/>
      <c r="XY1130" s="119"/>
      <c r="XZ1130" s="119"/>
      <c r="YA1130" s="119"/>
      <c r="YB1130" s="119"/>
      <c r="YC1130" s="119"/>
      <c r="YD1130" s="119"/>
      <c r="YE1130" s="119"/>
      <c r="YF1130" s="119"/>
      <c r="YG1130" s="119"/>
      <c r="YH1130" s="119"/>
      <c r="YI1130" s="119"/>
      <c r="YJ1130" s="119"/>
      <c r="YK1130" s="119"/>
      <c r="YL1130" s="119"/>
      <c r="YM1130" s="119"/>
      <c r="YN1130" s="119"/>
      <c r="YO1130" s="119"/>
      <c r="YP1130" s="119"/>
      <c r="YQ1130" s="119"/>
      <c r="YR1130" s="119"/>
      <c r="YS1130" s="119"/>
      <c r="YT1130" s="119"/>
      <c r="YU1130" s="119"/>
      <c r="YV1130" s="119"/>
      <c r="YW1130" s="119"/>
      <c r="YX1130" s="119"/>
      <c r="YY1130" s="119"/>
      <c r="YZ1130" s="119"/>
      <c r="ZA1130" s="119"/>
      <c r="ZB1130" s="119"/>
      <c r="ZC1130" s="119"/>
      <c r="ZD1130" s="119"/>
      <c r="ZE1130" s="119"/>
      <c r="ZF1130" s="119"/>
      <c r="ZG1130" s="119"/>
      <c r="ZH1130" s="119"/>
      <c r="ZI1130" s="119"/>
      <c r="ZJ1130" s="119"/>
      <c r="ZK1130" s="119"/>
      <c r="ZL1130" s="119"/>
      <c r="ZM1130" s="119"/>
      <c r="ZN1130" s="119"/>
      <c r="ZO1130" s="119"/>
      <c r="ZP1130" s="119"/>
      <c r="ZQ1130" s="119"/>
      <c r="ZR1130" s="119"/>
      <c r="ZS1130" s="119"/>
      <c r="ZT1130" s="119"/>
      <c r="ZU1130" s="119"/>
      <c r="ZV1130" s="119"/>
      <c r="ZW1130" s="119"/>
      <c r="ZX1130" s="119"/>
      <c r="ZY1130" s="119"/>
      <c r="ZZ1130" s="119"/>
      <c r="AAA1130" s="119"/>
      <c r="AAB1130" s="119"/>
      <c r="AAC1130" s="119"/>
      <c r="AAD1130" s="119"/>
      <c r="AAE1130" s="119"/>
      <c r="AAF1130" s="119"/>
      <c r="AAG1130" s="119"/>
      <c r="AAH1130" s="119"/>
      <c r="AAI1130" s="119"/>
      <c r="AAJ1130" s="119"/>
      <c r="AAK1130" s="119"/>
      <c r="AAL1130" s="119"/>
      <c r="AAM1130" s="119"/>
      <c r="AAN1130" s="119"/>
      <c r="AAO1130" s="119"/>
      <c r="AAP1130" s="119"/>
      <c r="AAQ1130" s="119"/>
      <c r="AAR1130" s="119"/>
      <c r="AAS1130" s="119"/>
      <c r="AAT1130" s="119"/>
      <c r="AAU1130" s="119"/>
      <c r="AAV1130" s="119"/>
      <c r="AAW1130" s="119"/>
      <c r="AAX1130" s="119"/>
      <c r="AAY1130" s="119"/>
      <c r="AAZ1130" s="119"/>
      <c r="ABA1130" s="119"/>
      <c r="ABB1130" s="119"/>
      <c r="ABC1130" s="119"/>
      <c r="ABD1130" s="119"/>
      <c r="ABE1130" s="119"/>
      <c r="ABF1130" s="119"/>
      <c r="ABG1130" s="119"/>
      <c r="ABH1130" s="119"/>
      <c r="ABI1130" s="119"/>
      <c r="ABJ1130" s="119"/>
      <c r="ABK1130" s="119"/>
      <c r="ABL1130" s="119"/>
      <c r="ABM1130" s="119"/>
      <c r="ABN1130" s="119"/>
      <c r="ABO1130" s="119"/>
      <c r="ABP1130" s="119"/>
      <c r="ABQ1130" s="119"/>
      <c r="ABR1130" s="119"/>
      <c r="ABS1130" s="119"/>
      <c r="ABT1130" s="119"/>
      <c r="ABU1130" s="119"/>
      <c r="ABV1130" s="119"/>
      <c r="ABW1130" s="119"/>
      <c r="ABX1130" s="119"/>
      <c r="ABY1130" s="119"/>
      <c r="ABZ1130" s="119"/>
      <c r="ACA1130" s="119"/>
      <c r="ACB1130" s="119"/>
      <c r="ACC1130" s="119"/>
      <c r="ACD1130" s="119"/>
      <c r="ACE1130" s="119"/>
      <c r="ACF1130" s="119"/>
      <c r="ACG1130" s="119"/>
      <c r="ACH1130" s="119"/>
      <c r="ACI1130" s="119"/>
      <c r="ACJ1130" s="119"/>
      <c r="ACK1130" s="119"/>
      <c r="ACL1130" s="119"/>
      <c r="ACM1130" s="119"/>
      <c r="ACN1130" s="119"/>
      <c r="ACO1130" s="119"/>
      <c r="ACP1130" s="119"/>
      <c r="ACQ1130" s="119"/>
      <c r="ACR1130" s="119"/>
      <c r="ACS1130" s="119"/>
      <c r="ACT1130" s="119"/>
      <c r="ACU1130" s="119"/>
      <c r="ACV1130" s="119"/>
      <c r="ACW1130" s="119"/>
      <c r="ACX1130" s="119"/>
      <c r="ACY1130" s="119"/>
      <c r="ACZ1130" s="119"/>
      <c r="ADA1130" s="119"/>
      <c r="ADB1130" s="119"/>
      <c r="ADC1130" s="119"/>
      <c r="ADD1130" s="119"/>
      <c r="ADE1130" s="119"/>
      <c r="ADF1130" s="119"/>
      <c r="ADG1130" s="119"/>
      <c r="ADH1130" s="119"/>
      <c r="ADI1130" s="119"/>
      <c r="ADJ1130" s="119"/>
      <c r="ADK1130" s="119"/>
      <c r="ADL1130" s="119"/>
      <c r="ADM1130" s="119"/>
      <c r="ADN1130" s="119"/>
      <c r="ADO1130" s="119"/>
      <c r="ADP1130" s="119"/>
      <c r="ADQ1130" s="119"/>
      <c r="ADR1130" s="119"/>
      <c r="ADS1130" s="119"/>
      <c r="ADT1130" s="119"/>
      <c r="ADU1130" s="119"/>
      <c r="ADV1130" s="119"/>
      <c r="ADW1130" s="119"/>
      <c r="ADX1130" s="119"/>
      <c r="ADY1130" s="119"/>
      <c r="ADZ1130" s="119"/>
      <c r="AEA1130" s="119"/>
      <c r="AEB1130" s="119"/>
      <c r="AEC1130" s="119"/>
      <c r="AED1130" s="119"/>
      <c r="AEE1130" s="119"/>
      <c r="AEF1130" s="119"/>
      <c r="AEG1130" s="119"/>
      <c r="AEH1130" s="119"/>
      <c r="AEI1130" s="119"/>
      <c r="AEJ1130" s="119"/>
      <c r="AEK1130" s="119"/>
      <c r="AEL1130" s="119"/>
      <c r="AEM1130" s="119"/>
      <c r="AEN1130" s="119"/>
      <c r="AEO1130" s="119"/>
      <c r="AEP1130" s="119"/>
      <c r="AEQ1130" s="119"/>
      <c r="AER1130" s="119"/>
      <c r="AES1130" s="119"/>
      <c r="AET1130" s="119"/>
      <c r="AEU1130" s="119"/>
      <c r="AEV1130" s="119"/>
      <c r="AEW1130" s="119"/>
      <c r="AEX1130" s="119"/>
      <c r="AEY1130" s="119"/>
      <c r="AEZ1130" s="119"/>
      <c r="AFA1130" s="119"/>
      <c r="AFB1130" s="119"/>
      <c r="AFC1130" s="119"/>
      <c r="AFD1130" s="119"/>
      <c r="AFE1130" s="119"/>
      <c r="AFF1130" s="119"/>
      <c r="AFG1130" s="119"/>
      <c r="AFH1130" s="119"/>
      <c r="AFI1130" s="119"/>
      <c r="AFJ1130" s="119"/>
      <c r="AFK1130" s="119"/>
      <c r="AFL1130" s="119"/>
      <c r="AFM1130" s="119"/>
      <c r="AFN1130" s="119"/>
      <c r="AFO1130" s="119"/>
      <c r="AFP1130" s="119"/>
      <c r="AFQ1130" s="119"/>
      <c r="AFR1130" s="119"/>
      <c r="AFS1130" s="119"/>
      <c r="AFT1130" s="119"/>
      <c r="AFU1130" s="119"/>
      <c r="AFV1130" s="119"/>
      <c r="AFW1130" s="119"/>
      <c r="AFX1130" s="119"/>
      <c r="AFY1130" s="119"/>
      <c r="AFZ1130" s="119"/>
      <c r="AGA1130" s="119"/>
      <c r="AGB1130" s="119"/>
      <c r="AGC1130" s="119"/>
      <c r="AGD1130" s="119"/>
      <c r="AGE1130" s="119"/>
      <c r="AGF1130" s="119"/>
      <c r="AGG1130" s="119"/>
      <c r="AGH1130" s="119"/>
      <c r="AGI1130" s="119"/>
      <c r="AGJ1130" s="119"/>
      <c r="AGK1130" s="119"/>
      <c r="AGL1130" s="119"/>
      <c r="AGM1130" s="119"/>
      <c r="AGN1130" s="119"/>
      <c r="AGO1130" s="119"/>
      <c r="AGP1130" s="119"/>
      <c r="AGQ1130" s="119"/>
      <c r="AGR1130" s="119"/>
      <c r="AGS1130" s="119"/>
      <c r="AGT1130" s="119"/>
      <c r="AGU1130" s="119"/>
      <c r="AGV1130" s="119"/>
      <c r="AGW1130" s="119"/>
      <c r="AGX1130" s="119"/>
      <c r="AGY1130" s="119"/>
      <c r="AGZ1130" s="119"/>
      <c r="AHA1130" s="119"/>
      <c r="AHB1130" s="119"/>
      <c r="AHC1130" s="119"/>
      <c r="AHD1130" s="119"/>
      <c r="AHE1130" s="119"/>
      <c r="AHF1130" s="119"/>
      <c r="AHG1130" s="119"/>
      <c r="AHH1130" s="119"/>
      <c r="AHI1130" s="119"/>
      <c r="AHJ1130" s="119"/>
      <c r="AHK1130" s="119"/>
      <c r="AHL1130" s="119"/>
      <c r="AHM1130" s="119"/>
      <c r="AHN1130" s="119"/>
      <c r="AHO1130" s="119"/>
      <c r="AHP1130" s="119"/>
      <c r="AHQ1130" s="119"/>
      <c r="AHR1130" s="119"/>
      <c r="AHS1130" s="119"/>
      <c r="AHT1130" s="119"/>
      <c r="AHU1130" s="119"/>
      <c r="AHV1130" s="119"/>
      <c r="AHW1130" s="119"/>
      <c r="AHX1130" s="119"/>
      <c r="AHY1130" s="119"/>
      <c r="AHZ1130" s="119"/>
      <c r="AIA1130" s="119"/>
      <c r="AIB1130" s="119"/>
      <c r="AIC1130" s="119"/>
      <c r="AID1130" s="119"/>
      <c r="AIE1130" s="119"/>
      <c r="AIF1130" s="119"/>
      <c r="AIG1130" s="119"/>
      <c r="AIH1130" s="119"/>
      <c r="AII1130" s="119"/>
      <c r="AIJ1130" s="119"/>
      <c r="AIK1130" s="119"/>
      <c r="AIL1130" s="119"/>
      <c r="AIM1130" s="119"/>
      <c r="AIN1130" s="119"/>
      <c r="AIO1130" s="119"/>
      <c r="AIP1130" s="119"/>
      <c r="AIQ1130" s="119"/>
      <c r="AIR1130" s="119"/>
      <c r="AIS1130" s="119"/>
      <c r="AIT1130" s="119"/>
      <c r="AIU1130" s="119"/>
      <c r="AIV1130" s="119"/>
      <c r="AIW1130" s="119"/>
      <c r="AIX1130" s="119"/>
      <c r="AIY1130" s="119"/>
      <c r="AIZ1130" s="119"/>
      <c r="AJA1130" s="119"/>
      <c r="AJB1130" s="119"/>
      <c r="AJC1130" s="119"/>
      <c r="AJD1130" s="119"/>
      <c r="AJE1130" s="119"/>
      <c r="AJF1130" s="119"/>
      <c r="AJG1130" s="119"/>
      <c r="AJH1130" s="119"/>
      <c r="AJI1130" s="119"/>
      <c r="AJJ1130" s="119"/>
      <c r="AJK1130" s="119"/>
      <c r="AJL1130" s="119"/>
      <c r="AJM1130" s="119"/>
      <c r="AJN1130" s="119"/>
      <c r="AJO1130" s="119"/>
      <c r="AJP1130" s="119"/>
      <c r="AJQ1130" s="119"/>
      <c r="AJR1130" s="119"/>
      <c r="AJS1130" s="119"/>
      <c r="AJT1130" s="119"/>
      <c r="AJU1130" s="119"/>
      <c r="AJV1130" s="119"/>
      <c r="AJW1130" s="119"/>
      <c r="AJX1130" s="119"/>
      <c r="AJY1130" s="119"/>
      <c r="AJZ1130" s="119"/>
      <c r="AKA1130" s="119"/>
      <c r="AKB1130" s="119"/>
      <c r="AKC1130" s="119"/>
      <c r="AKD1130" s="119"/>
      <c r="AKE1130" s="119"/>
      <c r="AKF1130" s="119"/>
      <c r="AKG1130" s="119"/>
      <c r="AKH1130" s="119"/>
      <c r="AKI1130" s="119"/>
      <c r="AKJ1130" s="119"/>
      <c r="AKK1130" s="119"/>
      <c r="AKL1130" s="119"/>
      <c r="AKM1130" s="119"/>
      <c r="AKN1130" s="119"/>
      <c r="AKO1130" s="119"/>
      <c r="AKP1130" s="119"/>
      <c r="AKQ1130" s="119"/>
      <c r="AKR1130" s="119"/>
      <c r="AKS1130" s="119"/>
      <c r="AKT1130" s="119"/>
      <c r="AKU1130" s="119"/>
      <c r="AKV1130" s="119"/>
      <c r="AKW1130" s="119"/>
      <c r="AKX1130" s="119"/>
      <c r="AKY1130" s="119"/>
      <c r="AKZ1130" s="119"/>
      <c r="ALA1130" s="119"/>
      <c r="ALB1130" s="119"/>
      <c r="ALC1130" s="119"/>
      <c r="ALD1130" s="119"/>
      <c r="ALE1130" s="119"/>
      <c r="ALF1130" s="119"/>
      <c r="ALG1130" s="119"/>
      <c r="ALH1130" s="119"/>
      <c r="ALI1130" s="119"/>
      <c r="ALJ1130" s="119"/>
      <c r="ALK1130" s="119"/>
      <c r="ALL1130" s="119"/>
      <c r="ALM1130" s="119"/>
      <c r="ALN1130" s="119"/>
      <c r="ALO1130" s="119"/>
      <c r="ALP1130" s="119"/>
      <c r="ALQ1130" s="119"/>
      <c r="ALR1130" s="119"/>
      <c r="ALS1130" s="119"/>
      <c r="ALT1130" s="119"/>
      <c r="ALU1130" s="119"/>
      <c r="ALV1130" s="119"/>
      <c r="ALW1130" s="119"/>
      <c r="ALX1130" s="119"/>
      <c r="ALY1130" s="119"/>
      <c r="ALZ1130" s="119"/>
      <c r="AMA1130" s="119"/>
      <c r="AMB1130" s="119"/>
      <c r="AMC1130" s="119"/>
      <c r="AMD1130" s="119"/>
      <c r="AME1130" s="119"/>
      <c r="AMF1130" s="119"/>
      <c r="AMG1130" s="119"/>
    </row>
    <row r="1131" customFormat="false" ht="15" hidden="false" customHeight="false" outlineLevel="0" collapsed="false">
      <c r="A1131" s="120"/>
      <c r="B1131" s="120"/>
      <c r="C1131" s="48" t="n">
        <f aca="false">IF(F1131=F1130,C1130,IF(F1131=(F1130+10),C1130,(C1130+10)))</f>
        <v>2030</v>
      </c>
      <c r="D1131" s="38" t="s">
        <v>409</v>
      </c>
      <c r="E1131" s="50" t="n">
        <f aca="false">IF(C1130=C1131,IF(AND(I1131&lt;&gt;"M",I1131&lt;&gt;"m-up"),E1130+10,E1130),10)</f>
        <v>10</v>
      </c>
      <c r="F1131" s="39" t="n">
        <f aca="false">O1131+(N1131*60)+(M1131*3600)</f>
        <v>67940</v>
      </c>
      <c r="G1131" s="39" t="str">
        <f aca="false">CONCATENATE(J1131,K1131,L1131)</f>
        <v>2017123</v>
      </c>
      <c r="H1131" s="39" t="n">
        <v>0</v>
      </c>
      <c r="I1131" s="78" t="s">
        <v>21</v>
      </c>
      <c r="J1131" s="39" t="n">
        <v>2017</v>
      </c>
      <c r="K1131" s="39" t="n">
        <v>12</v>
      </c>
      <c r="L1131" s="39" t="n">
        <v>3</v>
      </c>
      <c r="M1131" s="39" t="n">
        <v>18</v>
      </c>
      <c r="N1131" s="39" t="n">
        <v>52</v>
      </c>
      <c r="O1131" s="39" t="n">
        <v>20</v>
      </c>
      <c r="P1131" s="39" t="n">
        <v>55</v>
      </c>
      <c r="Q1131" s="39" t="n">
        <v>2</v>
      </c>
      <c r="R1131" s="39" t="s">
        <v>1</v>
      </c>
      <c r="S1131" s="39" t="s">
        <v>2</v>
      </c>
      <c r="WH1131" s="121"/>
      <c r="WI1131" s="121"/>
      <c r="WJ1131" s="121"/>
      <c r="WK1131" s="121"/>
      <c r="WL1131" s="121"/>
      <c r="WM1131" s="121"/>
      <c r="WN1131" s="121"/>
      <c r="WO1131" s="121"/>
      <c r="WP1131" s="121"/>
      <c r="WQ1131" s="121"/>
      <c r="WR1131" s="121"/>
      <c r="WS1131" s="121"/>
      <c r="WT1131" s="121"/>
      <c r="WU1131" s="121"/>
      <c r="WV1131" s="121"/>
      <c r="WW1131" s="121"/>
      <c r="WX1131" s="121"/>
      <c r="WY1131" s="121"/>
      <c r="WZ1131" s="121"/>
      <c r="XA1131" s="121"/>
      <c r="XB1131" s="121"/>
      <c r="XC1131" s="121"/>
      <c r="XD1131" s="121"/>
      <c r="XE1131" s="121"/>
      <c r="XF1131" s="121"/>
      <c r="XG1131" s="121"/>
      <c r="XH1131" s="121"/>
      <c r="XI1131" s="121"/>
      <c r="XJ1131" s="121"/>
      <c r="XK1131" s="121"/>
      <c r="XL1131" s="121"/>
      <c r="XM1131" s="121"/>
      <c r="XN1131" s="121"/>
      <c r="XO1131" s="121"/>
      <c r="XP1131" s="121"/>
      <c r="XQ1131" s="121"/>
      <c r="XR1131" s="121"/>
      <c r="XS1131" s="121"/>
      <c r="XT1131" s="121"/>
      <c r="XU1131" s="121"/>
      <c r="XV1131" s="121"/>
      <c r="XW1131" s="121"/>
      <c r="XX1131" s="121"/>
      <c r="XY1131" s="121"/>
      <c r="XZ1131" s="121"/>
      <c r="YA1131" s="121"/>
      <c r="YB1131" s="121"/>
      <c r="YC1131" s="121"/>
      <c r="YD1131" s="121"/>
      <c r="YE1131" s="121"/>
      <c r="YF1131" s="121"/>
      <c r="YG1131" s="121"/>
      <c r="YH1131" s="121"/>
      <c r="YI1131" s="121"/>
      <c r="YJ1131" s="121"/>
      <c r="YK1131" s="121"/>
      <c r="YL1131" s="121"/>
      <c r="YM1131" s="121"/>
      <c r="YN1131" s="121"/>
      <c r="YO1131" s="121"/>
      <c r="YP1131" s="121"/>
      <c r="YQ1131" s="121"/>
      <c r="YR1131" s="121"/>
      <c r="YS1131" s="121"/>
      <c r="YT1131" s="121"/>
      <c r="YU1131" s="121"/>
      <c r="YV1131" s="121"/>
      <c r="YW1131" s="121"/>
      <c r="YX1131" s="121"/>
      <c r="YY1131" s="121"/>
      <c r="YZ1131" s="121"/>
      <c r="ZA1131" s="121"/>
      <c r="ZB1131" s="121"/>
      <c r="ZC1131" s="121"/>
      <c r="ZD1131" s="121"/>
      <c r="ZE1131" s="121"/>
      <c r="ZF1131" s="121"/>
      <c r="ZG1131" s="121"/>
      <c r="ZH1131" s="121"/>
      <c r="ZI1131" s="121"/>
      <c r="ZJ1131" s="121"/>
      <c r="ZK1131" s="121"/>
      <c r="ZL1131" s="121"/>
      <c r="ZM1131" s="121"/>
      <c r="ZN1131" s="121"/>
      <c r="ZO1131" s="121"/>
      <c r="ZP1131" s="121"/>
      <c r="ZQ1131" s="121"/>
      <c r="ZR1131" s="121"/>
      <c r="ZS1131" s="121"/>
      <c r="ZT1131" s="121"/>
      <c r="ZU1131" s="121"/>
      <c r="ZV1131" s="121"/>
      <c r="ZW1131" s="121"/>
      <c r="ZX1131" s="121"/>
      <c r="ZY1131" s="121"/>
      <c r="ZZ1131" s="121"/>
      <c r="AAA1131" s="121"/>
      <c r="AAB1131" s="121"/>
      <c r="AAC1131" s="121"/>
      <c r="AAD1131" s="121"/>
      <c r="AAE1131" s="121"/>
      <c r="AAF1131" s="121"/>
      <c r="AAG1131" s="121"/>
      <c r="AAH1131" s="121"/>
      <c r="AAI1131" s="121"/>
      <c r="AAJ1131" s="121"/>
      <c r="AAK1131" s="121"/>
      <c r="AAL1131" s="121"/>
      <c r="AAM1131" s="121"/>
      <c r="AAN1131" s="121"/>
      <c r="AAO1131" s="121"/>
      <c r="AAP1131" s="121"/>
      <c r="AAQ1131" s="121"/>
      <c r="AAR1131" s="121"/>
      <c r="AAS1131" s="121"/>
      <c r="AAT1131" s="121"/>
      <c r="AAU1131" s="121"/>
      <c r="AAV1131" s="121"/>
      <c r="AAW1131" s="121"/>
      <c r="AAX1131" s="121"/>
      <c r="AAY1131" s="121"/>
      <c r="AAZ1131" s="121"/>
      <c r="ABA1131" s="121"/>
      <c r="ABB1131" s="121"/>
      <c r="ABC1131" s="121"/>
      <c r="ABD1131" s="121"/>
      <c r="ABE1131" s="121"/>
      <c r="ABF1131" s="121"/>
      <c r="ABG1131" s="121"/>
      <c r="ABH1131" s="121"/>
      <c r="ABI1131" s="121"/>
      <c r="ABJ1131" s="121"/>
      <c r="ABK1131" s="121"/>
      <c r="ABL1131" s="121"/>
      <c r="ABM1131" s="121"/>
      <c r="ABN1131" s="121"/>
      <c r="ABO1131" s="121"/>
      <c r="ABP1131" s="121"/>
      <c r="ABQ1131" s="121"/>
      <c r="ABR1131" s="121"/>
      <c r="ABS1131" s="121"/>
      <c r="ABT1131" s="121"/>
      <c r="ABU1131" s="121"/>
      <c r="ABV1131" s="121"/>
      <c r="ABW1131" s="121"/>
      <c r="ABX1131" s="121"/>
      <c r="ABY1131" s="121"/>
      <c r="ABZ1131" s="121"/>
      <c r="ACA1131" s="121"/>
      <c r="ACB1131" s="121"/>
      <c r="ACC1131" s="121"/>
      <c r="ACD1131" s="121"/>
      <c r="ACE1131" s="121"/>
      <c r="ACF1131" s="121"/>
      <c r="ACG1131" s="121"/>
      <c r="ACH1131" s="121"/>
      <c r="ACI1131" s="121"/>
      <c r="ACJ1131" s="121"/>
      <c r="ACK1131" s="121"/>
      <c r="ACL1131" s="121"/>
      <c r="ACM1131" s="121"/>
      <c r="ACN1131" s="121"/>
      <c r="ACO1131" s="121"/>
      <c r="ACP1131" s="121"/>
      <c r="ACQ1131" s="121"/>
      <c r="ACR1131" s="121"/>
      <c r="ACS1131" s="121"/>
      <c r="ACT1131" s="121"/>
      <c r="ACU1131" s="121"/>
      <c r="ACV1131" s="121"/>
      <c r="ACW1131" s="121"/>
      <c r="ACX1131" s="121"/>
      <c r="ACY1131" s="121"/>
      <c r="ACZ1131" s="121"/>
      <c r="ADA1131" s="121"/>
      <c r="ADB1131" s="121"/>
      <c r="ADC1131" s="121"/>
      <c r="ADD1131" s="121"/>
      <c r="ADE1131" s="121"/>
      <c r="ADF1131" s="121"/>
      <c r="ADG1131" s="121"/>
      <c r="ADH1131" s="121"/>
      <c r="ADI1131" s="121"/>
      <c r="ADJ1131" s="121"/>
      <c r="ADK1131" s="121"/>
      <c r="ADL1131" s="121"/>
      <c r="ADM1131" s="121"/>
      <c r="ADN1131" s="121"/>
      <c r="ADO1131" s="121"/>
      <c r="ADP1131" s="121"/>
      <c r="ADQ1131" s="121"/>
      <c r="ADR1131" s="121"/>
      <c r="ADS1131" s="121"/>
      <c r="ADT1131" s="121"/>
      <c r="ADU1131" s="121"/>
      <c r="ADV1131" s="121"/>
      <c r="ADW1131" s="121"/>
      <c r="ADX1131" s="121"/>
      <c r="ADY1131" s="121"/>
      <c r="ADZ1131" s="121"/>
      <c r="AEA1131" s="121"/>
      <c r="AEB1131" s="121"/>
      <c r="AEC1131" s="121"/>
      <c r="AED1131" s="121"/>
      <c r="AEE1131" s="121"/>
      <c r="AEF1131" s="121"/>
      <c r="AEG1131" s="121"/>
      <c r="AEH1131" s="121"/>
      <c r="AEI1131" s="121"/>
      <c r="AEJ1131" s="121"/>
      <c r="AEK1131" s="121"/>
      <c r="AEL1131" s="121"/>
      <c r="AEM1131" s="121"/>
      <c r="AEN1131" s="121"/>
      <c r="AEO1131" s="121"/>
      <c r="AEP1131" s="121"/>
      <c r="AEQ1131" s="121"/>
      <c r="AER1131" s="121"/>
      <c r="AES1131" s="121"/>
      <c r="AET1131" s="121"/>
      <c r="AEU1131" s="121"/>
      <c r="AEV1131" s="121"/>
      <c r="AEW1131" s="121"/>
      <c r="AEX1131" s="121"/>
      <c r="AEY1131" s="121"/>
      <c r="AEZ1131" s="121"/>
      <c r="AFA1131" s="121"/>
      <c r="AFB1131" s="121"/>
      <c r="AFC1131" s="121"/>
      <c r="AFD1131" s="121"/>
      <c r="AFE1131" s="121"/>
      <c r="AFF1131" s="121"/>
      <c r="AFG1131" s="121"/>
      <c r="AFH1131" s="121"/>
      <c r="AFI1131" s="121"/>
      <c r="AFJ1131" s="121"/>
      <c r="AFK1131" s="121"/>
      <c r="AFL1131" s="121"/>
      <c r="AFM1131" s="121"/>
      <c r="AFN1131" s="121"/>
      <c r="AFO1131" s="121"/>
      <c r="AFP1131" s="121"/>
      <c r="AFQ1131" s="121"/>
      <c r="AFR1131" s="121"/>
      <c r="AFS1131" s="121"/>
      <c r="AFT1131" s="121"/>
      <c r="AFU1131" s="121"/>
      <c r="AFV1131" s="121"/>
      <c r="AFW1131" s="121"/>
      <c r="AFX1131" s="121"/>
      <c r="AFY1131" s="121"/>
      <c r="AFZ1131" s="121"/>
      <c r="AGA1131" s="121"/>
      <c r="AGB1131" s="121"/>
      <c r="AGC1131" s="121"/>
      <c r="AGD1131" s="121"/>
      <c r="AGE1131" s="121"/>
      <c r="AGF1131" s="121"/>
      <c r="AGG1131" s="121"/>
      <c r="AGH1131" s="121"/>
      <c r="AGI1131" s="121"/>
      <c r="AGJ1131" s="121"/>
      <c r="AGK1131" s="121"/>
      <c r="AGL1131" s="121"/>
      <c r="AGM1131" s="121"/>
      <c r="AGN1131" s="121"/>
      <c r="AGO1131" s="121"/>
      <c r="AGP1131" s="121"/>
      <c r="AGQ1131" s="121"/>
      <c r="AGR1131" s="121"/>
      <c r="AGS1131" s="121"/>
      <c r="AGT1131" s="121"/>
      <c r="AGU1131" s="121"/>
      <c r="AGV1131" s="121"/>
      <c r="AGW1131" s="121"/>
      <c r="AGX1131" s="121"/>
      <c r="AGY1131" s="121"/>
      <c r="AGZ1131" s="121"/>
      <c r="AHA1131" s="121"/>
      <c r="AHB1131" s="121"/>
      <c r="AHC1131" s="121"/>
      <c r="AHD1131" s="121"/>
      <c r="AHE1131" s="121"/>
      <c r="AHF1131" s="121"/>
      <c r="AHG1131" s="121"/>
      <c r="AHH1131" s="121"/>
      <c r="AHI1131" s="121"/>
      <c r="AHJ1131" s="121"/>
      <c r="AHK1131" s="121"/>
      <c r="AHL1131" s="121"/>
      <c r="AHM1131" s="121"/>
      <c r="AHN1131" s="121"/>
      <c r="AHO1131" s="121"/>
      <c r="AHP1131" s="121"/>
      <c r="AHQ1131" s="121"/>
      <c r="AHR1131" s="121"/>
      <c r="AHS1131" s="121"/>
      <c r="AHT1131" s="121"/>
      <c r="AHU1131" s="121"/>
      <c r="AHV1131" s="121"/>
      <c r="AHW1131" s="121"/>
      <c r="AHX1131" s="121"/>
      <c r="AHY1131" s="121"/>
      <c r="AHZ1131" s="121"/>
      <c r="AIA1131" s="121"/>
      <c r="AIB1131" s="121"/>
      <c r="AIC1131" s="121"/>
      <c r="AID1131" s="121"/>
      <c r="AIE1131" s="121"/>
      <c r="AIF1131" s="121"/>
      <c r="AIG1131" s="121"/>
      <c r="AIH1131" s="121"/>
      <c r="AII1131" s="121"/>
      <c r="AIJ1131" s="121"/>
      <c r="AIK1131" s="121"/>
      <c r="AIL1131" s="121"/>
      <c r="AIM1131" s="121"/>
      <c r="AIN1131" s="121"/>
      <c r="AIO1131" s="121"/>
      <c r="AIP1131" s="121"/>
      <c r="AIQ1131" s="121"/>
      <c r="AIR1131" s="121"/>
      <c r="AIS1131" s="121"/>
      <c r="AIT1131" s="121"/>
      <c r="AIU1131" s="121"/>
      <c r="AIV1131" s="121"/>
      <c r="AIW1131" s="121"/>
      <c r="AIX1131" s="121"/>
      <c r="AIY1131" s="121"/>
      <c r="AIZ1131" s="121"/>
      <c r="AJA1131" s="121"/>
      <c r="AJB1131" s="121"/>
      <c r="AJC1131" s="121"/>
      <c r="AJD1131" s="121"/>
      <c r="AJE1131" s="121"/>
      <c r="AJF1131" s="121"/>
      <c r="AJG1131" s="121"/>
      <c r="AJH1131" s="121"/>
      <c r="AJI1131" s="121"/>
      <c r="AJJ1131" s="121"/>
      <c r="AJK1131" s="121"/>
      <c r="AJL1131" s="121"/>
      <c r="AJM1131" s="121"/>
      <c r="AJN1131" s="121"/>
      <c r="AJO1131" s="121"/>
      <c r="AJP1131" s="121"/>
      <c r="AJQ1131" s="121"/>
      <c r="AJR1131" s="121"/>
      <c r="AJS1131" s="121"/>
      <c r="AJT1131" s="121"/>
      <c r="AJU1131" s="121"/>
      <c r="AJV1131" s="121"/>
      <c r="AJW1131" s="121"/>
      <c r="AJX1131" s="121"/>
      <c r="AJY1131" s="121"/>
      <c r="AJZ1131" s="121"/>
      <c r="AKA1131" s="121"/>
      <c r="AKB1131" s="121"/>
      <c r="AKC1131" s="121"/>
      <c r="AKD1131" s="121"/>
      <c r="AKE1131" s="121"/>
      <c r="AKF1131" s="121"/>
      <c r="AKG1131" s="121"/>
      <c r="AKH1131" s="121"/>
      <c r="AKI1131" s="121"/>
      <c r="AKJ1131" s="121"/>
      <c r="AKK1131" s="121"/>
      <c r="AKL1131" s="121"/>
      <c r="AKM1131" s="121"/>
      <c r="AKN1131" s="121"/>
      <c r="AKO1131" s="121"/>
      <c r="AKP1131" s="121"/>
      <c r="AKQ1131" s="121"/>
      <c r="AKR1131" s="121"/>
      <c r="AKS1131" s="121"/>
      <c r="AKT1131" s="121"/>
      <c r="AKU1131" s="121"/>
      <c r="AKV1131" s="121"/>
      <c r="AKW1131" s="121"/>
      <c r="AKX1131" s="121"/>
      <c r="AKY1131" s="121"/>
      <c r="AKZ1131" s="121"/>
      <c r="ALA1131" s="121"/>
      <c r="ALB1131" s="121"/>
      <c r="ALC1131" s="121"/>
      <c r="ALD1131" s="121"/>
      <c r="ALE1131" s="121"/>
      <c r="ALF1131" s="121"/>
      <c r="ALG1131" s="121"/>
      <c r="ALH1131" s="121"/>
      <c r="ALI1131" s="121"/>
      <c r="ALJ1131" s="121"/>
      <c r="ALK1131" s="121"/>
      <c r="ALL1131" s="121"/>
      <c r="ALM1131" s="121"/>
      <c r="ALN1131" s="121"/>
      <c r="ALO1131" s="121"/>
      <c r="ALP1131" s="121"/>
      <c r="ALQ1131" s="121"/>
      <c r="ALR1131" s="121"/>
      <c r="ALS1131" s="121"/>
      <c r="ALT1131" s="121"/>
      <c r="ALU1131" s="121"/>
      <c r="ALV1131" s="121"/>
      <c r="ALW1131" s="121"/>
      <c r="ALX1131" s="121"/>
      <c r="ALY1131" s="121"/>
      <c r="ALZ1131" s="121"/>
      <c r="AMA1131" s="121"/>
      <c r="AMB1131" s="121"/>
      <c r="AMC1131" s="121"/>
      <c r="AMD1131" s="121"/>
      <c r="AME1131" s="121"/>
      <c r="AMF1131" s="121"/>
      <c r="AMG1131" s="121"/>
    </row>
    <row r="1132" customFormat="false" ht="15" hidden="false" customHeight="false" outlineLevel="0" collapsed="false">
      <c r="A1132" s="120"/>
      <c r="B1132" s="120"/>
      <c r="C1132" s="48" t="n">
        <f aca="false">IF(F1132=F1131,C1131,IF(F1132=(F1131+10),C1131,(C1131+10)))</f>
        <v>2030</v>
      </c>
      <c r="D1132" s="38" t="s">
        <v>409</v>
      </c>
      <c r="E1132" s="50" t="n">
        <f aca="false">IF(C1131=C1132,IF(AND(I1132&lt;&gt;"M",I1132&lt;&gt;"m-up"),E1131+10,E1131),10)</f>
        <v>10</v>
      </c>
      <c r="F1132" s="39" t="n">
        <f aca="false">O1132+(N1132*60)+(M1132*3600)</f>
        <v>67940</v>
      </c>
      <c r="G1132" s="39" t="str">
        <f aca="false">CONCATENATE(J1132,K1132,L1132)</f>
        <v>2017123</v>
      </c>
      <c r="H1132" s="39" t="n">
        <v>0</v>
      </c>
      <c r="I1132" s="78" t="s">
        <v>21</v>
      </c>
      <c r="J1132" s="39" t="n">
        <v>2017</v>
      </c>
      <c r="K1132" s="39" t="n">
        <v>12</v>
      </c>
      <c r="L1132" s="39" t="n">
        <v>3</v>
      </c>
      <c r="M1132" s="39" t="n">
        <v>18</v>
      </c>
      <c r="N1132" s="39" t="n">
        <v>52</v>
      </c>
      <c r="O1132" s="39" t="n">
        <v>20</v>
      </c>
      <c r="P1132" s="39" t="n">
        <v>64</v>
      </c>
      <c r="Q1132" s="39" t="n">
        <v>2</v>
      </c>
      <c r="R1132" s="39" t="s">
        <v>1</v>
      </c>
      <c r="S1132" s="39" t="s">
        <v>2</v>
      </c>
      <c r="WH1132" s="121"/>
      <c r="WI1132" s="121"/>
      <c r="WJ1132" s="121"/>
      <c r="WK1132" s="121"/>
      <c r="WL1132" s="121"/>
      <c r="WM1132" s="121"/>
      <c r="WN1132" s="121"/>
      <c r="WO1132" s="121"/>
      <c r="WP1132" s="121"/>
      <c r="WQ1132" s="121"/>
      <c r="WR1132" s="121"/>
      <c r="WS1132" s="121"/>
      <c r="WT1132" s="121"/>
      <c r="WU1132" s="121"/>
      <c r="WV1132" s="121"/>
      <c r="WW1132" s="121"/>
      <c r="WX1132" s="121"/>
      <c r="WY1132" s="121"/>
      <c r="WZ1132" s="121"/>
      <c r="XA1132" s="121"/>
      <c r="XB1132" s="121"/>
      <c r="XC1132" s="121"/>
      <c r="XD1132" s="121"/>
      <c r="XE1132" s="121"/>
      <c r="XF1132" s="121"/>
      <c r="XG1132" s="121"/>
      <c r="XH1132" s="121"/>
      <c r="XI1132" s="121"/>
      <c r="XJ1132" s="121"/>
      <c r="XK1132" s="121"/>
      <c r="XL1132" s="121"/>
      <c r="XM1132" s="121"/>
      <c r="XN1132" s="121"/>
      <c r="XO1132" s="121"/>
      <c r="XP1132" s="121"/>
      <c r="XQ1132" s="121"/>
      <c r="XR1132" s="121"/>
      <c r="XS1132" s="121"/>
      <c r="XT1132" s="121"/>
      <c r="XU1132" s="121"/>
      <c r="XV1132" s="121"/>
      <c r="XW1132" s="121"/>
      <c r="XX1132" s="121"/>
      <c r="XY1132" s="121"/>
      <c r="XZ1132" s="121"/>
      <c r="YA1132" s="121"/>
      <c r="YB1132" s="121"/>
      <c r="YC1132" s="121"/>
      <c r="YD1132" s="121"/>
      <c r="YE1132" s="121"/>
      <c r="YF1132" s="121"/>
      <c r="YG1132" s="121"/>
      <c r="YH1132" s="121"/>
      <c r="YI1132" s="121"/>
      <c r="YJ1132" s="121"/>
      <c r="YK1132" s="121"/>
      <c r="YL1132" s="121"/>
      <c r="YM1132" s="121"/>
      <c r="YN1132" s="121"/>
      <c r="YO1132" s="121"/>
      <c r="YP1132" s="121"/>
      <c r="YQ1132" s="121"/>
      <c r="YR1132" s="121"/>
      <c r="YS1132" s="121"/>
      <c r="YT1132" s="121"/>
      <c r="YU1132" s="121"/>
      <c r="YV1132" s="121"/>
      <c r="YW1132" s="121"/>
      <c r="YX1132" s="121"/>
      <c r="YY1132" s="121"/>
      <c r="YZ1132" s="121"/>
      <c r="ZA1132" s="121"/>
      <c r="ZB1132" s="121"/>
      <c r="ZC1132" s="121"/>
      <c r="ZD1132" s="121"/>
      <c r="ZE1132" s="121"/>
      <c r="ZF1132" s="121"/>
      <c r="ZG1132" s="121"/>
      <c r="ZH1132" s="121"/>
      <c r="ZI1132" s="121"/>
      <c r="ZJ1132" s="121"/>
      <c r="ZK1132" s="121"/>
      <c r="ZL1132" s="121"/>
      <c r="ZM1132" s="121"/>
      <c r="ZN1132" s="121"/>
      <c r="ZO1132" s="121"/>
      <c r="ZP1132" s="121"/>
      <c r="ZQ1132" s="121"/>
      <c r="ZR1132" s="121"/>
      <c r="ZS1132" s="121"/>
      <c r="ZT1132" s="121"/>
      <c r="ZU1132" s="121"/>
      <c r="ZV1132" s="121"/>
      <c r="ZW1132" s="121"/>
      <c r="ZX1132" s="121"/>
      <c r="ZY1132" s="121"/>
      <c r="ZZ1132" s="121"/>
      <c r="AAA1132" s="121"/>
      <c r="AAB1132" s="121"/>
      <c r="AAC1132" s="121"/>
      <c r="AAD1132" s="121"/>
      <c r="AAE1132" s="121"/>
      <c r="AAF1132" s="121"/>
      <c r="AAG1132" s="121"/>
      <c r="AAH1132" s="121"/>
      <c r="AAI1132" s="121"/>
      <c r="AAJ1132" s="121"/>
      <c r="AAK1132" s="121"/>
      <c r="AAL1132" s="121"/>
      <c r="AAM1132" s="121"/>
      <c r="AAN1132" s="121"/>
      <c r="AAO1132" s="121"/>
      <c r="AAP1132" s="121"/>
      <c r="AAQ1132" s="121"/>
      <c r="AAR1132" s="121"/>
      <c r="AAS1132" s="121"/>
      <c r="AAT1132" s="121"/>
      <c r="AAU1132" s="121"/>
      <c r="AAV1132" s="121"/>
      <c r="AAW1132" s="121"/>
      <c r="AAX1132" s="121"/>
      <c r="AAY1132" s="121"/>
      <c r="AAZ1132" s="121"/>
      <c r="ABA1132" s="121"/>
      <c r="ABB1132" s="121"/>
      <c r="ABC1132" s="121"/>
      <c r="ABD1132" s="121"/>
      <c r="ABE1132" s="121"/>
      <c r="ABF1132" s="121"/>
      <c r="ABG1132" s="121"/>
      <c r="ABH1132" s="121"/>
      <c r="ABI1132" s="121"/>
      <c r="ABJ1132" s="121"/>
      <c r="ABK1132" s="121"/>
      <c r="ABL1132" s="121"/>
      <c r="ABM1132" s="121"/>
      <c r="ABN1132" s="121"/>
      <c r="ABO1132" s="121"/>
      <c r="ABP1132" s="121"/>
      <c r="ABQ1132" s="121"/>
      <c r="ABR1132" s="121"/>
      <c r="ABS1132" s="121"/>
      <c r="ABT1132" s="121"/>
      <c r="ABU1132" s="121"/>
      <c r="ABV1132" s="121"/>
      <c r="ABW1132" s="121"/>
      <c r="ABX1132" s="121"/>
      <c r="ABY1132" s="121"/>
      <c r="ABZ1132" s="121"/>
      <c r="ACA1132" s="121"/>
      <c r="ACB1132" s="121"/>
      <c r="ACC1132" s="121"/>
      <c r="ACD1132" s="121"/>
      <c r="ACE1132" s="121"/>
      <c r="ACF1132" s="121"/>
      <c r="ACG1132" s="121"/>
      <c r="ACH1132" s="121"/>
      <c r="ACI1132" s="121"/>
      <c r="ACJ1132" s="121"/>
      <c r="ACK1132" s="121"/>
      <c r="ACL1132" s="121"/>
      <c r="ACM1132" s="121"/>
      <c r="ACN1132" s="121"/>
      <c r="ACO1132" s="121"/>
      <c r="ACP1132" s="121"/>
      <c r="ACQ1132" s="121"/>
      <c r="ACR1132" s="121"/>
      <c r="ACS1132" s="121"/>
      <c r="ACT1132" s="121"/>
      <c r="ACU1132" s="121"/>
      <c r="ACV1132" s="121"/>
      <c r="ACW1132" s="121"/>
      <c r="ACX1132" s="121"/>
      <c r="ACY1132" s="121"/>
      <c r="ACZ1132" s="121"/>
      <c r="ADA1132" s="121"/>
      <c r="ADB1132" s="121"/>
      <c r="ADC1132" s="121"/>
      <c r="ADD1132" s="121"/>
      <c r="ADE1132" s="121"/>
      <c r="ADF1132" s="121"/>
      <c r="ADG1132" s="121"/>
      <c r="ADH1132" s="121"/>
      <c r="ADI1132" s="121"/>
      <c r="ADJ1132" s="121"/>
      <c r="ADK1132" s="121"/>
      <c r="ADL1132" s="121"/>
      <c r="ADM1132" s="121"/>
      <c r="ADN1132" s="121"/>
      <c r="ADO1132" s="121"/>
      <c r="ADP1132" s="121"/>
      <c r="ADQ1132" s="121"/>
      <c r="ADR1132" s="121"/>
      <c r="ADS1132" s="121"/>
      <c r="ADT1132" s="121"/>
      <c r="ADU1132" s="121"/>
      <c r="ADV1132" s="121"/>
      <c r="ADW1132" s="121"/>
      <c r="ADX1132" s="121"/>
      <c r="ADY1132" s="121"/>
      <c r="ADZ1132" s="121"/>
      <c r="AEA1132" s="121"/>
      <c r="AEB1132" s="121"/>
      <c r="AEC1132" s="121"/>
      <c r="AED1132" s="121"/>
      <c r="AEE1132" s="121"/>
      <c r="AEF1132" s="121"/>
      <c r="AEG1132" s="121"/>
      <c r="AEH1132" s="121"/>
      <c r="AEI1132" s="121"/>
      <c r="AEJ1132" s="121"/>
      <c r="AEK1132" s="121"/>
      <c r="AEL1132" s="121"/>
      <c r="AEM1132" s="121"/>
      <c r="AEN1132" s="121"/>
      <c r="AEO1132" s="121"/>
      <c r="AEP1132" s="121"/>
      <c r="AEQ1132" s="121"/>
      <c r="AER1132" s="121"/>
      <c r="AES1132" s="121"/>
      <c r="AET1132" s="121"/>
      <c r="AEU1132" s="121"/>
      <c r="AEV1132" s="121"/>
      <c r="AEW1132" s="121"/>
      <c r="AEX1132" s="121"/>
      <c r="AEY1132" s="121"/>
      <c r="AEZ1132" s="121"/>
      <c r="AFA1132" s="121"/>
      <c r="AFB1132" s="121"/>
      <c r="AFC1132" s="121"/>
      <c r="AFD1132" s="121"/>
      <c r="AFE1132" s="121"/>
      <c r="AFF1132" s="121"/>
      <c r="AFG1132" s="121"/>
      <c r="AFH1132" s="121"/>
      <c r="AFI1132" s="121"/>
      <c r="AFJ1132" s="121"/>
      <c r="AFK1132" s="121"/>
      <c r="AFL1132" s="121"/>
      <c r="AFM1132" s="121"/>
      <c r="AFN1132" s="121"/>
      <c r="AFO1132" s="121"/>
      <c r="AFP1132" s="121"/>
      <c r="AFQ1132" s="121"/>
      <c r="AFR1132" s="121"/>
      <c r="AFS1132" s="121"/>
      <c r="AFT1132" s="121"/>
      <c r="AFU1132" s="121"/>
      <c r="AFV1132" s="121"/>
      <c r="AFW1132" s="121"/>
      <c r="AFX1132" s="121"/>
      <c r="AFY1132" s="121"/>
      <c r="AFZ1132" s="121"/>
      <c r="AGA1132" s="121"/>
      <c r="AGB1132" s="121"/>
      <c r="AGC1132" s="121"/>
      <c r="AGD1132" s="121"/>
      <c r="AGE1132" s="121"/>
      <c r="AGF1132" s="121"/>
      <c r="AGG1132" s="121"/>
      <c r="AGH1132" s="121"/>
      <c r="AGI1132" s="121"/>
      <c r="AGJ1132" s="121"/>
      <c r="AGK1132" s="121"/>
      <c r="AGL1132" s="121"/>
      <c r="AGM1132" s="121"/>
      <c r="AGN1132" s="121"/>
      <c r="AGO1132" s="121"/>
      <c r="AGP1132" s="121"/>
      <c r="AGQ1132" s="121"/>
      <c r="AGR1132" s="121"/>
      <c r="AGS1132" s="121"/>
      <c r="AGT1132" s="121"/>
      <c r="AGU1132" s="121"/>
      <c r="AGV1132" s="121"/>
      <c r="AGW1132" s="121"/>
      <c r="AGX1132" s="121"/>
      <c r="AGY1132" s="121"/>
      <c r="AGZ1132" s="121"/>
      <c r="AHA1132" s="121"/>
      <c r="AHB1132" s="121"/>
      <c r="AHC1132" s="121"/>
      <c r="AHD1132" s="121"/>
      <c r="AHE1132" s="121"/>
      <c r="AHF1132" s="121"/>
      <c r="AHG1132" s="121"/>
      <c r="AHH1132" s="121"/>
      <c r="AHI1132" s="121"/>
      <c r="AHJ1132" s="121"/>
      <c r="AHK1132" s="121"/>
      <c r="AHL1132" s="121"/>
      <c r="AHM1132" s="121"/>
      <c r="AHN1132" s="121"/>
      <c r="AHO1132" s="121"/>
      <c r="AHP1132" s="121"/>
      <c r="AHQ1132" s="121"/>
      <c r="AHR1132" s="121"/>
      <c r="AHS1132" s="121"/>
      <c r="AHT1132" s="121"/>
      <c r="AHU1132" s="121"/>
      <c r="AHV1132" s="121"/>
      <c r="AHW1132" s="121"/>
      <c r="AHX1132" s="121"/>
      <c r="AHY1132" s="121"/>
      <c r="AHZ1132" s="121"/>
      <c r="AIA1132" s="121"/>
      <c r="AIB1132" s="121"/>
      <c r="AIC1132" s="121"/>
      <c r="AID1132" s="121"/>
      <c r="AIE1132" s="121"/>
      <c r="AIF1132" s="121"/>
      <c r="AIG1132" s="121"/>
      <c r="AIH1132" s="121"/>
      <c r="AII1132" s="121"/>
      <c r="AIJ1132" s="121"/>
      <c r="AIK1132" s="121"/>
      <c r="AIL1132" s="121"/>
      <c r="AIM1132" s="121"/>
      <c r="AIN1132" s="121"/>
      <c r="AIO1132" s="121"/>
      <c r="AIP1132" s="121"/>
      <c r="AIQ1132" s="121"/>
      <c r="AIR1132" s="121"/>
      <c r="AIS1132" s="121"/>
      <c r="AIT1132" s="121"/>
      <c r="AIU1132" s="121"/>
      <c r="AIV1132" s="121"/>
      <c r="AIW1132" s="121"/>
      <c r="AIX1132" s="121"/>
      <c r="AIY1132" s="121"/>
      <c r="AIZ1132" s="121"/>
      <c r="AJA1132" s="121"/>
      <c r="AJB1132" s="121"/>
      <c r="AJC1132" s="121"/>
      <c r="AJD1132" s="121"/>
      <c r="AJE1132" s="121"/>
      <c r="AJF1132" s="121"/>
      <c r="AJG1132" s="121"/>
      <c r="AJH1132" s="121"/>
      <c r="AJI1132" s="121"/>
      <c r="AJJ1132" s="121"/>
      <c r="AJK1132" s="121"/>
      <c r="AJL1132" s="121"/>
      <c r="AJM1132" s="121"/>
      <c r="AJN1132" s="121"/>
      <c r="AJO1132" s="121"/>
      <c r="AJP1132" s="121"/>
      <c r="AJQ1132" s="121"/>
      <c r="AJR1132" s="121"/>
      <c r="AJS1132" s="121"/>
      <c r="AJT1132" s="121"/>
      <c r="AJU1132" s="121"/>
      <c r="AJV1132" s="121"/>
      <c r="AJW1132" s="121"/>
      <c r="AJX1132" s="121"/>
      <c r="AJY1132" s="121"/>
      <c r="AJZ1132" s="121"/>
      <c r="AKA1132" s="121"/>
      <c r="AKB1132" s="121"/>
      <c r="AKC1132" s="121"/>
      <c r="AKD1132" s="121"/>
      <c r="AKE1132" s="121"/>
      <c r="AKF1132" s="121"/>
      <c r="AKG1132" s="121"/>
      <c r="AKH1132" s="121"/>
      <c r="AKI1132" s="121"/>
      <c r="AKJ1132" s="121"/>
      <c r="AKK1132" s="121"/>
      <c r="AKL1132" s="121"/>
      <c r="AKM1132" s="121"/>
      <c r="AKN1132" s="121"/>
      <c r="AKO1132" s="121"/>
      <c r="AKP1132" s="121"/>
      <c r="AKQ1132" s="121"/>
      <c r="AKR1132" s="121"/>
      <c r="AKS1132" s="121"/>
      <c r="AKT1132" s="121"/>
      <c r="AKU1132" s="121"/>
      <c r="AKV1132" s="121"/>
      <c r="AKW1132" s="121"/>
      <c r="AKX1132" s="121"/>
      <c r="AKY1132" s="121"/>
      <c r="AKZ1132" s="121"/>
      <c r="ALA1132" s="121"/>
      <c r="ALB1132" s="121"/>
      <c r="ALC1132" s="121"/>
      <c r="ALD1132" s="121"/>
      <c r="ALE1132" s="121"/>
      <c r="ALF1132" s="121"/>
      <c r="ALG1132" s="121"/>
      <c r="ALH1132" s="121"/>
      <c r="ALI1132" s="121"/>
      <c r="ALJ1132" s="121"/>
      <c r="ALK1132" s="121"/>
      <c r="ALL1132" s="121"/>
      <c r="ALM1132" s="121"/>
      <c r="ALN1132" s="121"/>
      <c r="ALO1132" s="121"/>
      <c r="ALP1132" s="121"/>
      <c r="ALQ1132" s="121"/>
      <c r="ALR1132" s="121"/>
      <c r="ALS1132" s="121"/>
      <c r="ALT1132" s="121"/>
      <c r="ALU1132" s="121"/>
      <c r="ALV1132" s="121"/>
      <c r="ALW1132" s="121"/>
      <c r="ALX1132" s="121"/>
      <c r="ALY1132" s="121"/>
      <c r="ALZ1132" s="121"/>
      <c r="AMA1132" s="121"/>
      <c r="AMB1132" s="121"/>
      <c r="AMC1132" s="121"/>
      <c r="AMD1132" s="121"/>
      <c r="AME1132" s="121"/>
      <c r="AMF1132" s="121"/>
      <c r="AMG1132" s="121"/>
    </row>
    <row r="1133" customFormat="false" ht="15" hidden="false" customHeight="false" outlineLevel="0" collapsed="false">
      <c r="A1133" s="118"/>
      <c r="B1133" s="118"/>
      <c r="C1133" s="48" t="n">
        <f aca="false">IF(F1133=F1132,C1132,IF(F1133=(F1132+10),C1132,(C1132+10)))</f>
        <v>2030</v>
      </c>
      <c r="D1133" s="38" t="s">
        <v>409</v>
      </c>
      <c r="E1133" s="50" t="n">
        <f aca="false">IF(C1132=C1133,IF(AND(I1133&lt;&gt;"M",I1133&lt;&gt;"m-up"),E1132+10,E1132),10)</f>
        <v>10</v>
      </c>
      <c r="F1133" s="39" t="n">
        <f aca="false">O1133+(N1133*60)+(M1133*3600)</f>
        <v>67940</v>
      </c>
      <c r="G1133" s="39" t="str">
        <f aca="false">CONCATENATE(J1133,K1133,L1133)</f>
        <v>2017123</v>
      </c>
      <c r="H1133" s="39" t="n">
        <v>0</v>
      </c>
      <c r="I1133" s="78" t="s">
        <v>21</v>
      </c>
      <c r="J1133" s="39" t="n">
        <v>2017</v>
      </c>
      <c r="K1133" s="39" t="n">
        <v>12</v>
      </c>
      <c r="L1133" s="39" t="n">
        <v>3</v>
      </c>
      <c r="M1133" s="39" t="n">
        <v>18</v>
      </c>
      <c r="N1133" s="39" t="n">
        <v>52</v>
      </c>
      <c r="O1133" s="39" t="n">
        <v>20</v>
      </c>
      <c r="P1133" s="39" t="n">
        <v>89</v>
      </c>
      <c r="Q1133" s="39" t="n">
        <v>2</v>
      </c>
      <c r="R1133" s="39" t="s">
        <v>1</v>
      </c>
      <c r="S1133" s="39" t="s">
        <v>2</v>
      </c>
      <c r="WH1133" s="119"/>
      <c r="WI1133" s="119"/>
      <c r="WJ1133" s="119"/>
      <c r="WK1133" s="119"/>
      <c r="WL1133" s="119"/>
      <c r="WM1133" s="119"/>
      <c r="WN1133" s="119"/>
      <c r="WO1133" s="119"/>
      <c r="WP1133" s="119"/>
      <c r="WQ1133" s="119"/>
      <c r="WR1133" s="119"/>
      <c r="WS1133" s="119"/>
      <c r="WT1133" s="119"/>
      <c r="WU1133" s="119"/>
      <c r="WV1133" s="119"/>
      <c r="WW1133" s="119"/>
      <c r="WX1133" s="119"/>
      <c r="WY1133" s="119"/>
      <c r="WZ1133" s="119"/>
      <c r="XA1133" s="119"/>
      <c r="XB1133" s="119"/>
      <c r="XC1133" s="119"/>
      <c r="XD1133" s="119"/>
      <c r="XE1133" s="119"/>
      <c r="XF1133" s="119"/>
      <c r="XG1133" s="119"/>
      <c r="XH1133" s="119"/>
      <c r="XI1133" s="119"/>
      <c r="XJ1133" s="119"/>
      <c r="XK1133" s="119"/>
      <c r="XL1133" s="119"/>
      <c r="XM1133" s="119"/>
      <c r="XN1133" s="119"/>
      <c r="XO1133" s="119"/>
      <c r="XP1133" s="119"/>
      <c r="XQ1133" s="119"/>
      <c r="XR1133" s="119"/>
      <c r="XS1133" s="119"/>
      <c r="XT1133" s="119"/>
      <c r="XU1133" s="119"/>
      <c r="XV1133" s="119"/>
      <c r="XW1133" s="119"/>
      <c r="XX1133" s="119"/>
      <c r="XY1133" s="119"/>
      <c r="XZ1133" s="119"/>
      <c r="YA1133" s="119"/>
      <c r="YB1133" s="119"/>
      <c r="YC1133" s="119"/>
      <c r="YD1133" s="119"/>
      <c r="YE1133" s="119"/>
      <c r="YF1133" s="119"/>
      <c r="YG1133" s="119"/>
      <c r="YH1133" s="119"/>
      <c r="YI1133" s="119"/>
      <c r="YJ1133" s="119"/>
      <c r="YK1133" s="119"/>
      <c r="YL1133" s="119"/>
      <c r="YM1133" s="119"/>
      <c r="YN1133" s="119"/>
      <c r="YO1133" s="119"/>
      <c r="YP1133" s="119"/>
      <c r="YQ1133" s="119"/>
      <c r="YR1133" s="119"/>
      <c r="YS1133" s="119"/>
      <c r="YT1133" s="119"/>
      <c r="YU1133" s="119"/>
      <c r="YV1133" s="119"/>
      <c r="YW1133" s="119"/>
      <c r="YX1133" s="119"/>
      <c r="YY1133" s="119"/>
      <c r="YZ1133" s="119"/>
      <c r="ZA1133" s="119"/>
      <c r="ZB1133" s="119"/>
      <c r="ZC1133" s="119"/>
      <c r="ZD1133" s="119"/>
      <c r="ZE1133" s="119"/>
      <c r="ZF1133" s="119"/>
      <c r="ZG1133" s="119"/>
      <c r="ZH1133" s="119"/>
      <c r="ZI1133" s="119"/>
      <c r="ZJ1133" s="119"/>
      <c r="ZK1133" s="119"/>
      <c r="ZL1133" s="119"/>
      <c r="ZM1133" s="119"/>
      <c r="ZN1133" s="119"/>
      <c r="ZO1133" s="119"/>
      <c r="ZP1133" s="119"/>
      <c r="ZQ1133" s="119"/>
      <c r="ZR1133" s="119"/>
      <c r="ZS1133" s="119"/>
      <c r="ZT1133" s="119"/>
      <c r="ZU1133" s="119"/>
      <c r="ZV1133" s="119"/>
      <c r="ZW1133" s="119"/>
      <c r="ZX1133" s="119"/>
      <c r="ZY1133" s="119"/>
      <c r="ZZ1133" s="119"/>
      <c r="AAA1133" s="119"/>
      <c r="AAB1133" s="119"/>
      <c r="AAC1133" s="119"/>
      <c r="AAD1133" s="119"/>
      <c r="AAE1133" s="119"/>
      <c r="AAF1133" s="119"/>
      <c r="AAG1133" s="119"/>
      <c r="AAH1133" s="119"/>
      <c r="AAI1133" s="119"/>
      <c r="AAJ1133" s="119"/>
      <c r="AAK1133" s="119"/>
      <c r="AAL1133" s="119"/>
      <c r="AAM1133" s="119"/>
      <c r="AAN1133" s="119"/>
      <c r="AAO1133" s="119"/>
      <c r="AAP1133" s="119"/>
      <c r="AAQ1133" s="119"/>
      <c r="AAR1133" s="119"/>
      <c r="AAS1133" s="119"/>
      <c r="AAT1133" s="119"/>
      <c r="AAU1133" s="119"/>
      <c r="AAV1133" s="119"/>
      <c r="AAW1133" s="119"/>
      <c r="AAX1133" s="119"/>
      <c r="AAY1133" s="119"/>
      <c r="AAZ1133" s="119"/>
      <c r="ABA1133" s="119"/>
      <c r="ABB1133" s="119"/>
      <c r="ABC1133" s="119"/>
      <c r="ABD1133" s="119"/>
      <c r="ABE1133" s="119"/>
      <c r="ABF1133" s="119"/>
      <c r="ABG1133" s="119"/>
      <c r="ABH1133" s="119"/>
      <c r="ABI1133" s="119"/>
      <c r="ABJ1133" s="119"/>
      <c r="ABK1133" s="119"/>
      <c r="ABL1133" s="119"/>
      <c r="ABM1133" s="119"/>
      <c r="ABN1133" s="119"/>
      <c r="ABO1133" s="119"/>
      <c r="ABP1133" s="119"/>
      <c r="ABQ1133" s="119"/>
      <c r="ABR1133" s="119"/>
      <c r="ABS1133" s="119"/>
      <c r="ABT1133" s="119"/>
      <c r="ABU1133" s="119"/>
      <c r="ABV1133" s="119"/>
      <c r="ABW1133" s="119"/>
      <c r="ABX1133" s="119"/>
      <c r="ABY1133" s="119"/>
      <c r="ABZ1133" s="119"/>
      <c r="ACA1133" s="119"/>
      <c r="ACB1133" s="119"/>
      <c r="ACC1133" s="119"/>
      <c r="ACD1133" s="119"/>
      <c r="ACE1133" s="119"/>
      <c r="ACF1133" s="119"/>
      <c r="ACG1133" s="119"/>
      <c r="ACH1133" s="119"/>
      <c r="ACI1133" s="119"/>
      <c r="ACJ1133" s="119"/>
      <c r="ACK1133" s="119"/>
      <c r="ACL1133" s="119"/>
      <c r="ACM1133" s="119"/>
      <c r="ACN1133" s="119"/>
      <c r="ACO1133" s="119"/>
      <c r="ACP1133" s="119"/>
      <c r="ACQ1133" s="119"/>
      <c r="ACR1133" s="119"/>
      <c r="ACS1133" s="119"/>
      <c r="ACT1133" s="119"/>
      <c r="ACU1133" s="119"/>
      <c r="ACV1133" s="119"/>
      <c r="ACW1133" s="119"/>
      <c r="ACX1133" s="119"/>
      <c r="ACY1133" s="119"/>
      <c r="ACZ1133" s="119"/>
      <c r="ADA1133" s="119"/>
      <c r="ADB1133" s="119"/>
      <c r="ADC1133" s="119"/>
      <c r="ADD1133" s="119"/>
      <c r="ADE1133" s="119"/>
      <c r="ADF1133" s="119"/>
      <c r="ADG1133" s="119"/>
      <c r="ADH1133" s="119"/>
      <c r="ADI1133" s="119"/>
      <c r="ADJ1133" s="119"/>
      <c r="ADK1133" s="119"/>
      <c r="ADL1133" s="119"/>
      <c r="ADM1133" s="119"/>
      <c r="ADN1133" s="119"/>
      <c r="ADO1133" s="119"/>
      <c r="ADP1133" s="119"/>
      <c r="ADQ1133" s="119"/>
      <c r="ADR1133" s="119"/>
      <c r="ADS1133" s="119"/>
      <c r="ADT1133" s="119"/>
      <c r="ADU1133" s="119"/>
      <c r="ADV1133" s="119"/>
      <c r="ADW1133" s="119"/>
      <c r="ADX1133" s="119"/>
      <c r="ADY1133" s="119"/>
      <c r="ADZ1133" s="119"/>
      <c r="AEA1133" s="119"/>
      <c r="AEB1133" s="119"/>
      <c r="AEC1133" s="119"/>
      <c r="AED1133" s="119"/>
      <c r="AEE1133" s="119"/>
      <c r="AEF1133" s="119"/>
      <c r="AEG1133" s="119"/>
      <c r="AEH1133" s="119"/>
      <c r="AEI1133" s="119"/>
      <c r="AEJ1133" s="119"/>
      <c r="AEK1133" s="119"/>
      <c r="AEL1133" s="119"/>
      <c r="AEM1133" s="119"/>
      <c r="AEN1133" s="119"/>
      <c r="AEO1133" s="119"/>
      <c r="AEP1133" s="119"/>
      <c r="AEQ1133" s="119"/>
      <c r="AER1133" s="119"/>
      <c r="AES1133" s="119"/>
      <c r="AET1133" s="119"/>
      <c r="AEU1133" s="119"/>
      <c r="AEV1133" s="119"/>
      <c r="AEW1133" s="119"/>
      <c r="AEX1133" s="119"/>
      <c r="AEY1133" s="119"/>
      <c r="AEZ1133" s="119"/>
      <c r="AFA1133" s="119"/>
      <c r="AFB1133" s="119"/>
      <c r="AFC1133" s="119"/>
      <c r="AFD1133" s="119"/>
      <c r="AFE1133" s="119"/>
      <c r="AFF1133" s="119"/>
      <c r="AFG1133" s="119"/>
      <c r="AFH1133" s="119"/>
      <c r="AFI1133" s="119"/>
      <c r="AFJ1133" s="119"/>
      <c r="AFK1133" s="119"/>
      <c r="AFL1133" s="119"/>
      <c r="AFM1133" s="119"/>
      <c r="AFN1133" s="119"/>
      <c r="AFO1133" s="119"/>
      <c r="AFP1133" s="119"/>
      <c r="AFQ1133" s="119"/>
      <c r="AFR1133" s="119"/>
      <c r="AFS1133" s="119"/>
      <c r="AFT1133" s="119"/>
      <c r="AFU1133" s="119"/>
      <c r="AFV1133" s="119"/>
      <c r="AFW1133" s="119"/>
      <c r="AFX1133" s="119"/>
      <c r="AFY1133" s="119"/>
      <c r="AFZ1133" s="119"/>
      <c r="AGA1133" s="119"/>
      <c r="AGB1133" s="119"/>
      <c r="AGC1133" s="119"/>
      <c r="AGD1133" s="119"/>
      <c r="AGE1133" s="119"/>
      <c r="AGF1133" s="119"/>
      <c r="AGG1133" s="119"/>
      <c r="AGH1133" s="119"/>
      <c r="AGI1133" s="119"/>
      <c r="AGJ1133" s="119"/>
      <c r="AGK1133" s="119"/>
      <c r="AGL1133" s="119"/>
      <c r="AGM1133" s="119"/>
      <c r="AGN1133" s="119"/>
      <c r="AGO1133" s="119"/>
      <c r="AGP1133" s="119"/>
      <c r="AGQ1133" s="119"/>
      <c r="AGR1133" s="119"/>
      <c r="AGS1133" s="119"/>
      <c r="AGT1133" s="119"/>
      <c r="AGU1133" s="119"/>
      <c r="AGV1133" s="119"/>
      <c r="AGW1133" s="119"/>
      <c r="AGX1133" s="119"/>
      <c r="AGY1133" s="119"/>
      <c r="AGZ1133" s="119"/>
      <c r="AHA1133" s="119"/>
      <c r="AHB1133" s="119"/>
      <c r="AHC1133" s="119"/>
      <c r="AHD1133" s="119"/>
      <c r="AHE1133" s="119"/>
      <c r="AHF1133" s="119"/>
      <c r="AHG1133" s="119"/>
      <c r="AHH1133" s="119"/>
      <c r="AHI1133" s="119"/>
      <c r="AHJ1133" s="119"/>
      <c r="AHK1133" s="119"/>
      <c r="AHL1133" s="119"/>
      <c r="AHM1133" s="119"/>
      <c r="AHN1133" s="119"/>
      <c r="AHO1133" s="119"/>
      <c r="AHP1133" s="119"/>
      <c r="AHQ1133" s="119"/>
      <c r="AHR1133" s="119"/>
      <c r="AHS1133" s="119"/>
      <c r="AHT1133" s="119"/>
      <c r="AHU1133" s="119"/>
      <c r="AHV1133" s="119"/>
      <c r="AHW1133" s="119"/>
      <c r="AHX1133" s="119"/>
      <c r="AHY1133" s="119"/>
      <c r="AHZ1133" s="119"/>
      <c r="AIA1133" s="119"/>
      <c r="AIB1133" s="119"/>
      <c r="AIC1133" s="119"/>
      <c r="AID1133" s="119"/>
      <c r="AIE1133" s="119"/>
      <c r="AIF1133" s="119"/>
      <c r="AIG1133" s="119"/>
      <c r="AIH1133" s="119"/>
      <c r="AII1133" s="119"/>
      <c r="AIJ1133" s="119"/>
      <c r="AIK1133" s="119"/>
      <c r="AIL1133" s="119"/>
      <c r="AIM1133" s="119"/>
      <c r="AIN1133" s="119"/>
      <c r="AIO1133" s="119"/>
      <c r="AIP1133" s="119"/>
      <c r="AIQ1133" s="119"/>
      <c r="AIR1133" s="119"/>
      <c r="AIS1133" s="119"/>
      <c r="AIT1133" s="119"/>
      <c r="AIU1133" s="119"/>
      <c r="AIV1133" s="119"/>
      <c r="AIW1133" s="119"/>
      <c r="AIX1133" s="119"/>
      <c r="AIY1133" s="119"/>
      <c r="AIZ1133" s="119"/>
      <c r="AJA1133" s="119"/>
      <c r="AJB1133" s="119"/>
      <c r="AJC1133" s="119"/>
      <c r="AJD1133" s="119"/>
      <c r="AJE1133" s="119"/>
      <c r="AJF1133" s="119"/>
      <c r="AJG1133" s="119"/>
      <c r="AJH1133" s="119"/>
      <c r="AJI1133" s="119"/>
      <c r="AJJ1133" s="119"/>
      <c r="AJK1133" s="119"/>
      <c r="AJL1133" s="119"/>
      <c r="AJM1133" s="119"/>
      <c r="AJN1133" s="119"/>
      <c r="AJO1133" s="119"/>
      <c r="AJP1133" s="119"/>
      <c r="AJQ1133" s="119"/>
      <c r="AJR1133" s="119"/>
      <c r="AJS1133" s="119"/>
      <c r="AJT1133" s="119"/>
      <c r="AJU1133" s="119"/>
      <c r="AJV1133" s="119"/>
      <c r="AJW1133" s="119"/>
      <c r="AJX1133" s="119"/>
      <c r="AJY1133" s="119"/>
      <c r="AJZ1133" s="119"/>
      <c r="AKA1133" s="119"/>
      <c r="AKB1133" s="119"/>
      <c r="AKC1133" s="119"/>
      <c r="AKD1133" s="119"/>
      <c r="AKE1133" s="119"/>
      <c r="AKF1133" s="119"/>
      <c r="AKG1133" s="119"/>
      <c r="AKH1133" s="119"/>
      <c r="AKI1133" s="119"/>
      <c r="AKJ1133" s="119"/>
      <c r="AKK1133" s="119"/>
      <c r="AKL1133" s="119"/>
      <c r="AKM1133" s="119"/>
      <c r="AKN1133" s="119"/>
      <c r="AKO1133" s="119"/>
      <c r="AKP1133" s="119"/>
      <c r="AKQ1133" s="119"/>
      <c r="AKR1133" s="119"/>
      <c r="AKS1133" s="119"/>
      <c r="AKT1133" s="119"/>
      <c r="AKU1133" s="119"/>
      <c r="AKV1133" s="119"/>
      <c r="AKW1133" s="119"/>
      <c r="AKX1133" s="119"/>
      <c r="AKY1133" s="119"/>
      <c r="AKZ1133" s="119"/>
      <c r="ALA1133" s="119"/>
      <c r="ALB1133" s="119"/>
      <c r="ALC1133" s="119"/>
      <c r="ALD1133" s="119"/>
      <c r="ALE1133" s="119"/>
      <c r="ALF1133" s="119"/>
      <c r="ALG1133" s="119"/>
      <c r="ALH1133" s="119"/>
      <c r="ALI1133" s="119"/>
      <c r="ALJ1133" s="119"/>
      <c r="ALK1133" s="119"/>
      <c r="ALL1133" s="119"/>
      <c r="ALM1133" s="119"/>
      <c r="ALN1133" s="119"/>
      <c r="ALO1133" s="119"/>
      <c r="ALP1133" s="119"/>
      <c r="ALQ1133" s="119"/>
      <c r="ALR1133" s="119"/>
      <c r="ALS1133" s="119"/>
      <c r="ALT1133" s="119"/>
      <c r="ALU1133" s="119"/>
      <c r="ALV1133" s="119"/>
      <c r="ALW1133" s="119"/>
      <c r="ALX1133" s="119"/>
      <c r="ALY1133" s="119"/>
      <c r="ALZ1133" s="119"/>
      <c r="AMA1133" s="119"/>
      <c r="AMB1133" s="119"/>
      <c r="AMC1133" s="119"/>
      <c r="AMD1133" s="119"/>
      <c r="AME1133" s="119"/>
      <c r="AMF1133" s="119"/>
      <c r="AMG1133" s="119"/>
    </row>
    <row r="1134" customFormat="false" ht="15" hidden="false" customHeight="false" outlineLevel="0" collapsed="false">
      <c r="A1134" s="120"/>
      <c r="B1134" s="120"/>
      <c r="C1134" s="48" t="n">
        <f aca="false">IF(F1134=F1133,C1133,IF(F1134=(F1133+10),C1133,(C1133+10)))</f>
        <v>2030</v>
      </c>
      <c r="D1134" s="38" t="s">
        <v>409</v>
      </c>
      <c r="E1134" s="50" t="n">
        <f aca="false">IF(C1133=C1134,IF(AND(I1134&lt;&gt;"M",I1134&lt;&gt;"m-up"),E1133+10,E1133),10)</f>
        <v>10</v>
      </c>
      <c r="F1134" s="39" t="n">
        <f aca="false">O1134+(N1134*60)+(M1134*3600)</f>
        <v>67940</v>
      </c>
      <c r="G1134" s="39" t="str">
        <f aca="false">CONCATENATE(J1134,K1134,L1134)</f>
        <v>2017123</v>
      </c>
      <c r="H1134" s="39" t="n">
        <v>0</v>
      </c>
      <c r="I1134" s="78" t="s">
        <v>21</v>
      </c>
      <c r="J1134" s="39" t="n">
        <v>2017</v>
      </c>
      <c r="K1134" s="39" t="n">
        <v>12</v>
      </c>
      <c r="L1134" s="39" t="n">
        <v>3</v>
      </c>
      <c r="M1134" s="39" t="n">
        <v>18</v>
      </c>
      <c r="N1134" s="39" t="n">
        <v>52</v>
      </c>
      <c r="O1134" s="39" t="n">
        <v>20</v>
      </c>
      <c r="P1134" s="39" t="n">
        <v>91</v>
      </c>
      <c r="Q1134" s="39" t="n">
        <v>2</v>
      </c>
      <c r="R1134" s="39" t="s">
        <v>1</v>
      </c>
      <c r="S1134" s="39" t="s">
        <v>2</v>
      </c>
      <c r="WH1134" s="121"/>
      <c r="WI1134" s="121"/>
      <c r="WJ1134" s="121"/>
      <c r="WK1134" s="121"/>
      <c r="WL1134" s="121"/>
      <c r="WM1134" s="121"/>
      <c r="WN1134" s="121"/>
      <c r="WO1134" s="121"/>
      <c r="WP1134" s="121"/>
      <c r="WQ1134" s="121"/>
      <c r="WR1134" s="121"/>
      <c r="WS1134" s="121"/>
      <c r="WT1134" s="121"/>
      <c r="WU1134" s="121"/>
      <c r="WV1134" s="121"/>
      <c r="WW1134" s="121"/>
      <c r="WX1134" s="121"/>
      <c r="WY1134" s="121"/>
      <c r="WZ1134" s="121"/>
      <c r="XA1134" s="121"/>
      <c r="XB1134" s="121"/>
      <c r="XC1134" s="121"/>
      <c r="XD1134" s="121"/>
      <c r="XE1134" s="121"/>
      <c r="XF1134" s="121"/>
      <c r="XG1134" s="121"/>
      <c r="XH1134" s="121"/>
      <c r="XI1134" s="121"/>
      <c r="XJ1134" s="121"/>
      <c r="XK1134" s="121"/>
      <c r="XL1134" s="121"/>
      <c r="XM1134" s="121"/>
      <c r="XN1134" s="121"/>
      <c r="XO1134" s="121"/>
      <c r="XP1134" s="121"/>
      <c r="XQ1134" s="121"/>
      <c r="XR1134" s="121"/>
      <c r="XS1134" s="121"/>
      <c r="XT1134" s="121"/>
      <c r="XU1134" s="121"/>
      <c r="XV1134" s="121"/>
      <c r="XW1134" s="121"/>
      <c r="XX1134" s="121"/>
      <c r="XY1134" s="121"/>
      <c r="XZ1134" s="121"/>
      <c r="YA1134" s="121"/>
      <c r="YB1134" s="121"/>
      <c r="YC1134" s="121"/>
      <c r="YD1134" s="121"/>
      <c r="YE1134" s="121"/>
      <c r="YF1134" s="121"/>
      <c r="YG1134" s="121"/>
      <c r="YH1134" s="121"/>
      <c r="YI1134" s="121"/>
      <c r="YJ1134" s="121"/>
      <c r="YK1134" s="121"/>
      <c r="YL1134" s="121"/>
      <c r="YM1134" s="121"/>
      <c r="YN1134" s="121"/>
      <c r="YO1134" s="121"/>
      <c r="YP1134" s="121"/>
      <c r="YQ1134" s="121"/>
      <c r="YR1134" s="121"/>
      <c r="YS1134" s="121"/>
      <c r="YT1134" s="121"/>
      <c r="YU1134" s="121"/>
      <c r="YV1134" s="121"/>
      <c r="YW1134" s="121"/>
      <c r="YX1134" s="121"/>
      <c r="YY1134" s="121"/>
      <c r="YZ1134" s="121"/>
      <c r="ZA1134" s="121"/>
      <c r="ZB1134" s="121"/>
      <c r="ZC1134" s="121"/>
      <c r="ZD1134" s="121"/>
      <c r="ZE1134" s="121"/>
      <c r="ZF1134" s="121"/>
      <c r="ZG1134" s="121"/>
      <c r="ZH1134" s="121"/>
      <c r="ZI1134" s="121"/>
      <c r="ZJ1134" s="121"/>
      <c r="ZK1134" s="121"/>
      <c r="ZL1134" s="121"/>
      <c r="ZM1134" s="121"/>
      <c r="ZN1134" s="121"/>
      <c r="ZO1134" s="121"/>
      <c r="ZP1134" s="121"/>
      <c r="ZQ1134" s="121"/>
      <c r="ZR1134" s="121"/>
      <c r="ZS1134" s="121"/>
      <c r="ZT1134" s="121"/>
      <c r="ZU1134" s="121"/>
      <c r="ZV1134" s="121"/>
      <c r="ZW1134" s="121"/>
      <c r="ZX1134" s="121"/>
      <c r="ZY1134" s="121"/>
      <c r="ZZ1134" s="121"/>
      <c r="AAA1134" s="121"/>
      <c r="AAB1134" s="121"/>
      <c r="AAC1134" s="121"/>
      <c r="AAD1134" s="121"/>
      <c r="AAE1134" s="121"/>
      <c r="AAF1134" s="121"/>
      <c r="AAG1134" s="121"/>
      <c r="AAH1134" s="121"/>
      <c r="AAI1134" s="121"/>
      <c r="AAJ1134" s="121"/>
      <c r="AAK1134" s="121"/>
      <c r="AAL1134" s="121"/>
      <c r="AAM1134" s="121"/>
      <c r="AAN1134" s="121"/>
      <c r="AAO1134" s="121"/>
      <c r="AAP1134" s="121"/>
      <c r="AAQ1134" s="121"/>
      <c r="AAR1134" s="121"/>
      <c r="AAS1134" s="121"/>
      <c r="AAT1134" s="121"/>
      <c r="AAU1134" s="121"/>
      <c r="AAV1134" s="121"/>
      <c r="AAW1134" s="121"/>
      <c r="AAX1134" s="121"/>
      <c r="AAY1134" s="121"/>
      <c r="AAZ1134" s="121"/>
      <c r="ABA1134" s="121"/>
      <c r="ABB1134" s="121"/>
      <c r="ABC1134" s="121"/>
      <c r="ABD1134" s="121"/>
      <c r="ABE1134" s="121"/>
      <c r="ABF1134" s="121"/>
      <c r="ABG1134" s="121"/>
      <c r="ABH1134" s="121"/>
      <c r="ABI1134" s="121"/>
      <c r="ABJ1134" s="121"/>
      <c r="ABK1134" s="121"/>
      <c r="ABL1134" s="121"/>
      <c r="ABM1134" s="121"/>
      <c r="ABN1134" s="121"/>
      <c r="ABO1134" s="121"/>
      <c r="ABP1134" s="121"/>
      <c r="ABQ1134" s="121"/>
      <c r="ABR1134" s="121"/>
      <c r="ABS1134" s="121"/>
      <c r="ABT1134" s="121"/>
      <c r="ABU1134" s="121"/>
      <c r="ABV1134" s="121"/>
      <c r="ABW1134" s="121"/>
      <c r="ABX1134" s="121"/>
      <c r="ABY1134" s="121"/>
      <c r="ABZ1134" s="121"/>
      <c r="ACA1134" s="121"/>
      <c r="ACB1134" s="121"/>
      <c r="ACC1134" s="121"/>
      <c r="ACD1134" s="121"/>
      <c r="ACE1134" s="121"/>
      <c r="ACF1134" s="121"/>
      <c r="ACG1134" s="121"/>
      <c r="ACH1134" s="121"/>
      <c r="ACI1134" s="121"/>
      <c r="ACJ1134" s="121"/>
      <c r="ACK1134" s="121"/>
      <c r="ACL1134" s="121"/>
      <c r="ACM1134" s="121"/>
      <c r="ACN1134" s="121"/>
      <c r="ACO1134" s="121"/>
      <c r="ACP1134" s="121"/>
      <c r="ACQ1134" s="121"/>
      <c r="ACR1134" s="121"/>
      <c r="ACS1134" s="121"/>
      <c r="ACT1134" s="121"/>
      <c r="ACU1134" s="121"/>
      <c r="ACV1134" s="121"/>
      <c r="ACW1134" s="121"/>
      <c r="ACX1134" s="121"/>
      <c r="ACY1134" s="121"/>
      <c r="ACZ1134" s="121"/>
      <c r="ADA1134" s="121"/>
      <c r="ADB1134" s="121"/>
      <c r="ADC1134" s="121"/>
      <c r="ADD1134" s="121"/>
      <c r="ADE1134" s="121"/>
      <c r="ADF1134" s="121"/>
      <c r="ADG1134" s="121"/>
      <c r="ADH1134" s="121"/>
      <c r="ADI1134" s="121"/>
      <c r="ADJ1134" s="121"/>
      <c r="ADK1134" s="121"/>
      <c r="ADL1134" s="121"/>
      <c r="ADM1134" s="121"/>
      <c r="ADN1134" s="121"/>
      <c r="ADO1134" s="121"/>
      <c r="ADP1134" s="121"/>
      <c r="ADQ1134" s="121"/>
      <c r="ADR1134" s="121"/>
      <c r="ADS1134" s="121"/>
      <c r="ADT1134" s="121"/>
      <c r="ADU1134" s="121"/>
      <c r="ADV1134" s="121"/>
      <c r="ADW1134" s="121"/>
      <c r="ADX1134" s="121"/>
      <c r="ADY1134" s="121"/>
      <c r="ADZ1134" s="121"/>
      <c r="AEA1134" s="121"/>
      <c r="AEB1134" s="121"/>
      <c r="AEC1134" s="121"/>
      <c r="AED1134" s="121"/>
      <c r="AEE1134" s="121"/>
      <c r="AEF1134" s="121"/>
      <c r="AEG1134" s="121"/>
      <c r="AEH1134" s="121"/>
      <c r="AEI1134" s="121"/>
      <c r="AEJ1134" s="121"/>
      <c r="AEK1134" s="121"/>
      <c r="AEL1134" s="121"/>
      <c r="AEM1134" s="121"/>
      <c r="AEN1134" s="121"/>
      <c r="AEO1134" s="121"/>
      <c r="AEP1134" s="121"/>
      <c r="AEQ1134" s="121"/>
      <c r="AER1134" s="121"/>
      <c r="AES1134" s="121"/>
      <c r="AET1134" s="121"/>
      <c r="AEU1134" s="121"/>
      <c r="AEV1134" s="121"/>
      <c r="AEW1134" s="121"/>
      <c r="AEX1134" s="121"/>
      <c r="AEY1134" s="121"/>
      <c r="AEZ1134" s="121"/>
      <c r="AFA1134" s="121"/>
      <c r="AFB1134" s="121"/>
      <c r="AFC1134" s="121"/>
      <c r="AFD1134" s="121"/>
      <c r="AFE1134" s="121"/>
      <c r="AFF1134" s="121"/>
      <c r="AFG1134" s="121"/>
      <c r="AFH1134" s="121"/>
      <c r="AFI1134" s="121"/>
      <c r="AFJ1134" s="121"/>
      <c r="AFK1134" s="121"/>
      <c r="AFL1134" s="121"/>
      <c r="AFM1134" s="121"/>
      <c r="AFN1134" s="121"/>
      <c r="AFO1134" s="121"/>
      <c r="AFP1134" s="121"/>
      <c r="AFQ1134" s="121"/>
      <c r="AFR1134" s="121"/>
      <c r="AFS1134" s="121"/>
      <c r="AFT1134" s="121"/>
      <c r="AFU1134" s="121"/>
      <c r="AFV1134" s="121"/>
      <c r="AFW1134" s="121"/>
      <c r="AFX1134" s="121"/>
      <c r="AFY1134" s="121"/>
      <c r="AFZ1134" s="121"/>
      <c r="AGA1134" s="121"/>
      <c r="AGB1134" s="121"/>
      <c r="AGC1134" s="121"/>
      <c r="AGD1134" s="121"/>
      <c r="AGE1134" s="121"/>
      <c r="AGF1134" s="121"/>
      <c r="AGG1134" s="121"/>
      <c r="AGH1134" s="121"/>
      <c r="AGI1134" s="121"/>
      <c r="AGJ1134" s="121"/>
      <c r="AGK1134" s="121"/>
      <c r="AGL1134" s="121"/>
      <c r="AGM1134" s="121"/>
      <c r="AGN1134" s="121"/>
      <c r="AGO1134" s="121"/>
      <c r="AGP1134" s="121"/>
      <c r="AGQ1134" s="121"/>
      <c r="AGR1134" s="121"/>
      <c r="AGS1134" s="121"/>
      <c r="AGT1134" s="121"/>
      <c r="AGU1134" s="121"/>
      <c r="AGV1134" s="121"/>
      <c r="AGW1134" s="121"/>
      <c r="AGX1134" s="121"/>
      <c r="AGY1134" s="121"/>
      <c r="AGZ1134" s="121"/>
      <c r="AHA1134" s="121"/>
      <c r="AHB1134" s="121"/>
      <c r="AHC1134" s="121"/>
      <c r="AHD1134" s="121"/>
      <c r="AHE1134" s="121"/>
      <c r="AHF1134" s="121"/>
      <c r="AHG1134" s="121"/>
      <c r="AHH1134" s="121"/>
      <c r="AHI1134" s="121"/>
      <c r="AHJ1134" s="121"/>
      <c r="AHK1134" s="121"/>
      <c r="AHL1134" s="121"/>
      <c r="AHM1134" s="121"/>
      <c r="AHN1134" s="121"/>
      <c r="AHO1134" s="121"/>
      <c r="AHP1134" s="121"/>
      <c r="AHQ1134" s="121"/>
      <c r="AHR1134" s="121"/>
      <c r="AHS1134" s="121"/>
      <c r="AHT1134" s="121"/>
      <c r="AHU1134" s="121"/>
      <c r="AHV1134" s="121"/>
      <c r="AHW1134" s="121"/>
      <c r="AHX1134" s="121"/>
      <c r="AHY1134" s="121"/>
      <c r="AHZ1134" s="121"/>
      <c r="AIA1134" s="121"/>
      <c r="AIB1134" s="121"/>
      <c r="AIC1134" s="121"/>
      <c r="AID1134" s="121"/>
      <c r="AIE1134" s="121"/>
      <c r="AIF1134" s="121"/>
      <c r="AIG1134" s="121"/>
      <c r="AIH1134" s="121"/>
      <c r="AII1134" s="121"/>
      <c r="AIJ1134" s="121"/>
      <c r="AIK1134" s="121"/>
      <c r="AIL1134" s="121"/>
      <c r="AIM1134" s="121"/>
      <c r="AIN1134" s="121"/>
      <c r="AIO1134" s="121"/>
      <c r="AIP1134" s="121"/>
      <c r="AIQ1134" s="121"/>
      <c r="AIR1134" s="121"/>
      <c r="AIS1134" s="121"/>
      <c r="AIT1134" s="121"/>
      <c r="AIU1134" s="121"/>
      <c r="AIV1134" s="121"/>
      <c r="AIW1134" s="121"/>
      <c r="AIX1134" s="121"/>
      <c r="AIY1134" s="121"/>
      <c r="AIZ1134" s="121"/>
      <c r="AJA1134" s="121"/>
      <c r="AJB1134" s="121"/>
      <c r="AJC1134" s="121"/>
      <c r="AJD1134" s="121"/>
      <c r="AJE1134" s="121"/>
      <c r="AJF1134" s="121"/>
      <c r="AJG1134" s="121"/>
      <c r="AJH1134" s="121"/>
      <c r="AJI1134" s="121"/>
      <c r="AJJ1134" s="121"/>
      <c r="AJK1134" s="121"/>
      <c r="AJL1134" s="121"/>
      <c r="AJM1134" s="121"/>
      <c r="AJN1134" s="121"/>
      <c r="AJO1134" s="121"/>
      <c r="AJP1134" s="121"/>
      <c r="AJQ1134" s="121"/>
      <c r="AJR1134" s="121"/>
      <c r="AJS1134" s="121"/>
      <c r="AJT1134" s="121"/>
      <c r="AJU1134" s="121"/>
      <c r="AJV1134" s="121"/>
      <c r="AJW1134" s="121"/>
      <c r="AJX1134" s="121"/>
      <c r="AJY1134" s="121"/>
      <c r="AJZ1134" s="121"/>
      <c r="AKA1134" s="121"/>
      <c r="AKB1134" s="121"/>
      <c r="AKC1134" s="121"/>
      <c r="AKD1134" s="121"/>
      <c r="AKE1134" s="121"/>
      <c r="AKF1134" s="121"/>
      <c r="AKG1134" s="121"/>
      <c r="AKH1134" s="121"/>
      <c r="AKI1134" s="121"/>
      <c r="AKJ1134" s="121"/>
      <c r="AKK1134" s="121"/>
      <c r="AKL1134" s="121"/>
      <c r="AKM1134" s="121"/>
      <c r="AKN1134" s="121"/>
      <c r="AKO1134" s="121"/>
      <c r="AKP1134" s="121"/>
      <c r="AKQ1134" s="121"/>
      <c r="AKR1134" s="121"/>
      <c r="AKS1134" s="121"/>
      <c r="AKT1134" s="121"/>
      <c r="AKU1134" s="121"/>
      <c r="AKV1134" s="121"/>
      <c r="AKW1134" s="121"/>
      <c r="AKX1134" s="121"/>
      <c r="AKY1134" s="121"/>
      <c r="AKZ1134" s="121"/>
      <c r="ALA1134" s="121"/>
      <c r="ALB1134" s="121"/>
      <c r="ALC1134" s="121"/>
      <c r="ALD1134" s="121"/>
      <c r="ALE1134" s="121"/>
      <c r="ALF1134" s="121"/>
      <c r="ALG1134" s="121"/>
      <c r="ALH1134" s="121"/>
      <c r="ALI1134" s="121"/>
      <c r="ALJ1134" s="121"/>
      <c r="ALK1134" s="121"/>
      <c r="ALL1134" s="121"/>
      <c r="ALM1134" s="121"/>
      <c r="ALN1134" s="121"/>
      <c r="ALO1134" s="121"/>
      <c r="ALP1134" s="121"/>
      <c r="ALQ1134" s="121"/>
      <c r="ALR1134" s="121"/>
      <c r="ALS1134" s="121"/>
      <c r="ALT1134" s="121"/>
      <c r="ALU1134" s="121"/>
      <c r="ALV1134" s="121"/>
      <c r="ALW1134" s="121"/>
      <c r="ALX1134" s="121"/>
      <c r="ALY1134" s="121"/>
      <c r="ALZ1134" s="121"/>
      <c r="AMA1134" s="121"/>
      <c r="AMB1134" s="121"/>
      <c r="AMC1134" s="121"/>
      <c r="AMD1134" s="121"/>
      <c r="AME1134" s="121"/>
      <c r="AMF1134" s="121"/>
      <c r="AMG1134" s="121"/>
    </row>
    <row r="1135" customFormat="false" ht="15" hidden="false" customHeight="false" outlineLevel="0" collapsed="false">
      <c r="A1135" s="118"/>
      <c r="B1135" s="118"/>
      <c r="C1135" s="48" t="n">
        <f aca="false">IF(F1135=F1134,C1134,IF(F1135=(F1134+10),C1134,(C1134+10)))</f>
        <v>2030</v>
      </c>
      <c r="D1135" s="38" t="s">
        <v>409</v>
      </c>
      <c r="E1135" s="50" t="n">
        <f aca="false">IF(C1134=C1135,IF(AND(I1135&lt;&gt;"M",I1135&lt;&gt;"m-up"),E1134+10,E1134),10)</f>
        <v>10</v>
      </c>
      <c r="F1135" s="39" t="n">
        <f aca="false">O1135+(N1135*60)+(M1135*3600)</f>
        <v>67940</v>
      </c>
      <c r="G1135" s="39" t="str">
        <f aca="false">CONCATENATE(J1135,K1135,L1135)</f>
        <v>2017123</v>
      </c>
      <c r="H1135" s="39" t="n">
        <v>0</v>
      </c>
      <c r="I1135" s="78" t="s">
        <v>21</v>
      </c>
      <c r="J1135" s="39" t="n">
        <v>2017</v>
      </c>
      <c r="K1135" s="39" t="n">
        <v>12</v>
      </c>
      <c r="L1135" s="39" t="n">
        <v>3</v>
      </c>
      <c r="M1135" s="39" t="n">
        <v>18</v>
      </c>
      <c r="N1135" s="39" t="n">
        <v>52</v>
      </c>
      <c r="O1135" s="39" t="n">
        <v>20</v>
      </c>
      <c r="P1135" s="39" t="n">
        <v>103</v>
      </c>
      <c r="Q1135" s="39" t="n">
        <v>2</v>
      </c>
      <c r="R1135" s="39" t="s">
        <v>1</v>
      </c>
      <c r="S1135" s="39" t="s">
        <v>2</v>
      </c>
      <c r="WH1135" s="119"/>
      <c r="WI1135" s="119"/>
      <c r="WJ1135" s="119"/>
      <c r="WK1135" s="119"/>
      <c r="WL1135" s="119"/>
      <c r="WM1135" s="119"/>
      <c r="WN1135" s="119"/>
      <c r="WO1135" s="119"/>
      <c r="WP1135" s="119"/>
      <c r="WQ1135" s="119"/>
      <c r="WR1135" s="119"/>
      <c r="WS1135" s="119"/>
      <c r="WT1135" s="119"/>
      <c r="WU1135" s="119"/>
      <c r="WV1135" s="119"/>
      <c r="WW1135" s="119"/>
      <c r="WX1135" s="119"/>
      <c r="WY1135" s="119"/>
      <c r="WZ1135" s="119"/>
      <c r="XA1135" s="119"/>
      <c r="XB1135" s="119"/>
      <c r="XC1135" s="119"/>
      <c r="XD1135" s="119"/>
      <c r="XE1135" s="119"/>
      <c r="XF1135" s="119"/>
      <c r="XG1135" s="119"/>
      <c r="XH1135" s="119"/>
      <c r="XI1135" s="119"/>
      <c r="XJ1135" s="119"/>
      <c r="XK1135" s="119"/>
      <c r="XL1135" s="119"/>
      <c r="XM1135" s="119"/>
      <c r="XN1135" s="119"/>
      <c r="XO1135" s="119"/>
      <c r="XP1135" s="119"/>
      <c r="XQ1135" s="119"/>
      <c r="XR1135" s="119"/>
      <c r="XS1135" s="119"/>
      <c r="XT1135" s="119"/>
      <c r="XU1135" s="119"/>
      <c r="XV1135" s="119"/>
      <c r="XW1135" s="119"/>
      <c r="XX1135" s="119"/>
      <c r="XY1135" s="119"/>
      <c r="XZ1135" s="119"/>
      <c r="YA1135" s="119"/>
      <c r="YB1135" s="119"/>
      <c r="YC1135" s="119"/>
      <c r="YD1135" s="119"/>
      <c r="YE1135" s="119"/>
      <c r="YF1135" s="119"/>
      <c r="YG1135" s="119"/>
      <c r="YH1135" s="119"/>
      <c r="YI1135" s="119"/>
      <c r="YJ1135" s="119"/>
      <c r="YK1135" s="119"/>
      <c r="YL1135" s="119"/>
      <c r="YM1135" s="119"/>
      <c r="YN1135" s="119"/>
      <c r="YO1135" s="119"/>
      <c r="YP1135" s="119"/>
      <c r="YQ1135" s="119"/>
      <c r="YR1135" s="119"/>
      <c r="YS1135" s="119"/>
      <c r="YT1135" s="119"/>
      <c r="YU1135" s="119"/>
      <c r="YV1135" s="119"/>
      <c r="YW1135" s="119"/>
      <c r="YX1135" s="119"/>
      <c r="YY1135" s="119"/>
      <c r="YZ1135" s="119"/>
      <c r="ZA1135" s="119"/>
      <c r="ZB1135" s="119"/>
      <c r="ZC1135" s="119"/>
      <c r="ZD1135" s="119"/>
      <c r="ZE1135" s="119"/>
      <c r="ZF1135" s="119"/>
      <c r="ZG1135" s="119"/>
      <c r="ZH1135" s="119"/>
      <c r="ZI1135" s="119"/>
      <c r="ZJ1135" s="119"/>
      <c r="ZK1135" s="119"/>
      <c r="ZL1135" s="119"/>
      <c r="ZM1135" s="119"/>
      <c r="ZN1135" s="119"/>
      <c r="ZO1135" s="119"/>
      <c r="ZP1135" s="119"/>
      <c r="ZQ1135" s="119"/>
      <c r="ZR1135" s="119"/>
      <c r="ZS1135" s="119"/>
      <c r="ZT1135" s="119"/>
      <c r="ZU1135" s="119"/>
      <c r="ZV1135" s="119"/>
      <c r="ZW1135" s="119"/>
      <c r="ZX1135" s="119"/>
      <c r="ZY1135" s="119"/>
      <c r="ZZ1135" s="119"/>
      <c r="AAA1135" s="119"/>
      <c r="AAB1135" s="119"/>
      <c r="AAC1135" s="119"/>
      <c r="AAD1135" s="119"/>
      <c r="AAE1135" s="119"/>
      <c r="AAF1135" s="119"/>
      <c r="AAG1135" s="119"/>
      <c r="AAH1135" s="119"/>
      <c r="AAI1135" s="119"/>
      <c r="AAJ1135" s="119"/>
      <c r="AAK1135" s="119"/>
      <c r="AAL1135" s="119"/>
      <c r="AAM1135" s="119"/>
      <c r="AAN1135" s="119"/>
      <c r="AAO1135" s="119"/>
      <c r="AAP1135" s="119"/>
      <c r="AAQ1135" s="119"/>
      <c r="AAR1135" s="119"/>
      <c r="AAS1135" s="119"/>
      <c r="AAT1135" s="119"/>
      <c r="AAU1135" s="119"/>
      <c r="AAV1135" s="119"/>
      <c r="AAW1135" s="119"/>
      <c r="AAX1135" s="119"/>
      <c r="AAY1135" s="119"/>
      <c r="AAZ1135" s="119"/>
      <c r="ABA1135" s="119"/>
      <c r="ABB1135" s="119"/>
      <c r="ABC1135" s="119"/>
      <c r="ABD1135" s="119"/>
      <c r="ABE1135" s="119"/>
      <c r="ABF1135" s="119"/>
      <c r="ABG1135" s="119"/>
      <c r="ABH1135" s="119"/>
      <c r="ABI1135" s="119"/>
      <c r="ABJ1135" s="119"/>
      <c r="ABK1135" s="119"/>
      <c r="ABL1135" s="119"/>
      <c r="ABM1135" s="119"/>
      <c r="ABN1135" s="119"/>
      <c r="ABO1135" s="119"/>
      <c r="ABP1135" s="119"/>
      <c r="ABQ1135" s="119"/>
      <c r="ABR1135" s="119"/>
      <c r="ABS1135" s="119"/>
      <c r="ABT1135" s="119"/>
      <c r="ABU1135" s="119"/>
      <c r="ABV1135" s="119"/>
      <c r="ABW1135" s="119"/>
      <c r="ABX1135" s="119"/>
      <c r="ABY1135" s="119"/>
      <c r="ABZ1135" s="119"/>
      <c r="ACA1135" s="119"/>
      <c r="ACB1135" s="119"/>
      <c r="ACC1135" s="119"/>
      <c r="ACD1135" s="119"/>
      <c r="ACE1135" s="119"/>
      <c r="ACF1135" s="119"/>
      <c r="ACG1135" s="119"/>
      <c r="ACH1135" s="119"/>
      <c r="ACI1135" s="119"/>
      <c r="ACJ1135" s="119"/>
      <c r="ACK1135" s="119"/>
      <c r="ACL1135" s="119"/>
      <c r="ACM1135" s="119"/>
      <c r="ACN1135" s="119"/>
      <c r="ACO1135" s="119"/>
      <c r="ACP1135" s="119"/>
      <c r="ACQ1135" s="119"/>
      <c r="ACR1135" s="119"/>
      <c r="ACS1135" s="119"/>
      <c r="ACT1135" s="119"/>
      <c r="ACU1135" s="119"/>
      <c r="ACV1135" s="119"/>
      <c r="ACW1135" s="119"/>
      <c r="ACX1135" s="119"/>
      <c r="ACY1135" s="119"/>
      <c r="ACZ1135" s="119"/>
      <c r="ADA1135" s="119"/>
      <c r="ADB1135" s="119"/>
      <c r="ADC1135" s="119"/>
      <c r="ADD1135" s="119"/>
      <c r="ADE1135" s="119"/>
      <c r="ADF1135" s="119"/>
      <c r="ADG1135" s="119"/>
      <c r="ADH1135" s="119"/>
      <c r="ADI1135" s="119"/>
      <c r="ADJ1135" s="119"/>
      <c r="ADK1135" s="119"/>
      <c r="ADL1135" s="119"/>
      <c r="ADM1135" s="119"/>
      <c r="ADN1135" s="119"/>
      <c r="ADO1135" s="119"/>
      <c r="ADP1135" s="119"/>
      <c r="ADQ1135" s="119"/>
      <c r="ADR1135" s="119"/>
      <c r="ADS1135" s="119"/>
      <c r="ADT1135" s="119"/>
      <c r="ADU1135" s="119"/>
      <c r="ADV1135" s="119"/>
      <c r="ADW1135" s="119"/>
      <c r="ADX1135" s="119"/>
      <c r="ADY1135" s="119"/>
      <c r="ADZ1135" s="119"/>
      <c r="AEA1135" s="119"/>
      <c r="AEB1135" s="119"/>
      <c r="AEC1135" s="119"/>
      <c r="AED1135" s="119"/>
      <c r="AEE1135" s="119"/>
      <c r="AEF1135" s="119"/>
      <c r="AEG1135" s="119"/>
      <c r="AEH1135" s="119"/>
      <c r="AEI1135" s="119"/>
      <c r="AEJ1135" s="119"/>
      <c r="AEK1135" s="119"/>
      <c r="AEL1135" s="119"/>
      <c r="AEM1135" s="119"/>
      <c r="AEN1135" s="119"/>
      <c r="AEO1135" s="119"/>
      <c r="AEP1135" s="119"/>
      <c r="AEQ1135" s="119"/>
      <c r="AER1135" s="119"/>
      <c r="AES1135" s="119"/>
      <c r="AET1135" s="119"/>
      <c r="AEU1135" s="119"/>
      <c r="AEV1135" s="119"/>
      <c r="AEW1135" s="119"/>
      <c r="AEX1135" s="119"/>
      <c r="AEY1135" s="119"/>
      <c r="AEZ1135" s="119"/>
      <c r="AFA1135" s="119"/>
      <c r="AFB1135" s="119"/>
      <c r="AFC1135" s="119"/>
      <c r="AFD1135" s="119"/>
      <c r="AFE1135" s="119"/>
      <c r="AFF1135" s="119"/>
      <c r="AFG1135" s="119"/>
      <c r="AFH1135" s="119"/>
      <c r="AFI1135" s="119"/>
      <c r="AFJ1135" s="119"/>
      <c r="AFK1135" s="119"/>
      <c r="AFL1135" s="119"/>
      <c r="AFM1135" s="119"/>
      <c r="AFN1135" s="119"/>
      <c r="AFO1135" s="119"/>
      <c r="AFP1135" s="119"/>
      <c r="AFQ1135" s="119"/>
      <c r="AFR1135" s="119"/>
      <c r="AFS1135" s="119"/>
      <c r="AFT1135" s="119"/>
      <c r="AFU1135" s="119"/>
      <c r="AFV1135" s="119"/>
      <c r="AFW1135" s="119"/>
      <c r="AFX1135" s="119"/>
      <c r="AFY1135" s="119"/>
      <c r="AFZ1135" s="119"/>
      <c r="AGA1135" s="119"/>
      <c r="AGB1135" s="119"/>
      <c r="AGC1135" s="119"/>
      <c r="AGD1135" s="119"/>
      <c r="AGE1135" s="119"/>
      <c r="AGF1135" s="119"/>
      <c r="AGG1135" s="119"/>
      <c r="AGH1135" s="119"/>
      <c r="AGI1135" s="119"/>
      <c r="AGJ1135" s="119"/>
      <c r="AGK1135" s="119"/>
      <c r="AGL1135" s="119"/>
      <c r="AGM1135" s="119"/>
      <c r="AGN1135" s="119"/>
      <c r="AGO1135" s="119"/>
      <c r="AGP1135" s="119"/>
      <c r="AGQ1135" s="119"/>
      <c r="AGR1135" s="119"/>
      <c r="AGS1135" s="119"/>
      <c r="AGT1135" s="119"/>
      <c r="AGU1135" s="119"/>
      <c r="AGV1135" s="119"/>
      <c r="AGW1135" s="119"/>
      <c r="AGX1135" s="119"/>
      <c r="AGY1135" s="119"/>
      <c r="AGZ1135" s="119"/>
      <c r="AHA1135" s="119"/>
      <c r="AHB1135" s="119"/>
      <c r="AHC1135" s="119"/>
      <c r="AHD1135" s="119"/>
      <c r="AHE1135" s="119"/>
      <c r="AHF1135" s="119"/>
      <c r="AHG1135" s="119"/>
      <c r="AHH1135" s="119"/>
      <c r="AHI1135" s="119"/>
      <c r="AHJ1135" s="119"/>
      <c r="AHK1135" s="119"/>
      <c r="AHL1135" s="119"/>
      <c r="AHM1135" s="119"/>
      <c r="AHN1135" s="119"/>
      <c r="AHO1135" s="119"/>
      <c r="AHP1135" s="119"/>
      <c r="AHQ1135" s="119"/>
      <c r="AHR1135" s="119"/>
      <c r="AHS1135" s="119"/>
      <c r="AHT1135" s="119"/>
      <c r="AHU1135" s="119"/>
      <c r="AHV1135" s="119"/>
      <c r="AHW1135" s="119"/>
      <c r="AHX1135" s="119"/>
      <c r="AHY1135" s="119"/>
      <c r="AHZ1135" s="119"/>
      <c r="AIA1135" s="119"/>
      <c r="AIB1135" s="119"/>
      <c r="AIC1135" s="119"/>
      <c r="AID1135" s="119"/>
      <c r="AIE1135" s="119"/>
      <c r="AIF1135" s="119"/>
      <c r="AIG1135" s="119"/>
      <c r="AIH1135" s="119"/>
      <c r="AII1135" s="119"/>
      <c r="AIJ1135" s="119"/>
      <c r="AIK1135" s="119"/>
      <c r="AIL1135" s="119"/>
      <c r="AIM1135" s="119"/>
      <c r="AIN1135" s="119"/>
      <c r="AIO1135" s="119"/>
      <c r="AIP1135" s="119"/>
      <c r="AIQ1135" s="119"/>
      <c r="AIR1135" s="119"/>
      <c r="AIS1135" s="119"/>
      <c r="AIT1135" s="119"/>
      <c r="AIU1135" s="119"/>
      <c r="AIV1135" s="119"/>
      <c r="AIW1135" s="119"/>
      <c r="AIX1135" s="119"/>
      <c r="AIY1135" s="119"/>
      <c r="AIZ1135" s="119"/>
      <c r="AJA1135" s="119"/>
      <c r="AJB1135" s="119"/>
      <c r="AJC1135" s="119"/>
      <c r="AJD1135" s="119"/>
      <c r="AJE1135" s="119"/>
      <c r="AJF1135" s="119"/>
      <c r="AJG1135" s="119"/>
      <c r="AJH1135" s="119"/>
      <c r="AJI1135" s="119"/>
      <c r="AJJ1135" s="119"/>
      <c r="AJK1135" s="119"/>
      <c r="AJL1135" s="119"/>
      <c r="AJM1135" s="119"/>
      <c r="AJN1135" s="119"/>
      <c r="AJO1135" s="119"/>
      <c r="AJP1135" s="119"/>
      <c r="AJQ1135" s="119"/>
      <c r="AJR1135" s="119"/>
      <c r="AJS1135" s="119"/>
      <c r="AJT1135" s="119"/>
      <c r="AJU1135" s="119"/>
      <c r="AJV1135" s="119"/>
      <c r="AJW1135" s="119"/>
      <c r="AJX1135" s="119"/>
      <c r="AJY1135" s="119"/>
      <c r="AJZ1135" s="119"/>
      <c r="AKA1135" s="119"/>
      <c r="AKB1135" s="119"/>
      <c r="AKC1135" s="119"/>
      <c r="AKD1135" s="119"/>
      <c r="AKE1135" s="119"/>
      <c r="AKF1135" s="119"/>
      <c r="AKG1135" s="119"/>
      <c r="AKH1135" s="119"/>
      <c r="AKI1135" s="119"/>
      <c r="AKJ1135" s="119"/>
      <c r="AKK1135" s="119"/>
      <c r="AKL1135" s="119"/>
      <c r="AKM1135" s="119"/>
      <c r="AKN1135" s="119"/>
      <c r="AKO1135" s="119"/>
      <c r="AKP1135" s="119"/>
      <c r="AKQ1135" s="119"/>
      <c r="AKR1135" s="119"/>
      <c r="AKS1135" s="119"/>
      <c r="AKT1135" s="119"/>
      <c r="AKU1135" s="119"/>
      <c r="AKV1135" s="119"/>
      <c r="AKW1135" s="119"/>
      <c r="AKX1135" s="119"/>
      <c r="AKY1135" s="119"/>
      <c r="AKZ1135" s="119"/>
      <c r="ALA1135" s="119"/>
      <c r="ALB1135" s="119"/>
      <c r="ALC1135" s="119"/>
      <c r="ALD1135" s="119"/>
      <c r="ALE1135" s="119"/>
      <c r="ALF1135" s="119"/>
      <c r="ALG1135" s="119"/>
      <c r="ALH1135" s="119"/>
      <c r="ALI1135" s="119"/>
      <c r="ALJ1135" s="119"/>
      <c r="ALK1135" s="119"/>
      <c r="ALL1135" s="119"/>
      <c r="ALM1135" s="119"/>
      <c r="ALN1135" s="119"/>
      <c r="ALO1135" s="119"/>
      <c r="ALP1135" s="119"/>
      <c r="ALQ1135" s="119"/>
      <c r="ALR1135" s="119"/>
      <c r="ALS1135" s="119"/>
      <c r="ALT1135" s="119"/>
      <c r="ALU1135" s="119"/>
      <c r="ALV1135" s="119"/>
      <c r="ALW1135" s="119"/>
      <c r="ALX1135" s="119"/>
      <c r="ALY1135" s="119"/>
      <c r="ALZ1135" s="119"/>
      <c r="AMA1135" s="119"/>
      <c r="AMB1135" s="119"/>
      <c r="AMC1135" s="119"/>
      <c r="AMD1135" s="119"/>
      <c r="AME1135" s="119"/>
      <c r="AMF1135" s="119"/>
      <c r="AMG1135" s="119"/>
    </row>
    <row r="1136" customFormat="false" ht="15" hidden="false" customHeight="false" outlineLevel="0" collapsed="false">
      <c r="A1136" s="118"/>
      <c r="B1136" s="118"/>
      <c r="C1136" s="48" t="n">
        <f aca="false">IF(F1136=F1135,C1135,IF(F1136=(F1135+10),C1135,(C1135+10)))</f>
        <v>2030</v>
      </c>
      <c r="D1136" s="38" t="s">
        <v>409</v>
      </c>
      <c r="E1136" s="50" t="n">
        <f aca="false">IF(C1135=C1136,IF(AND(I1136&lt;&gt;"M",I1136&lt;&gt;"m-up"),E1135+10,E1135),10)</f>
        <v>10</v>
      </c>
      <c r="F1136" s="39" t="n">
        <f aca="false">O1136+(N1136*60)+(M1136*3600)</f>
        <v>67940</v>
      </c>
      <c r="G1136" s="39" t="str">
        <f aca="false">CONCATENATE(J1136,K1136,L1136)</f>
        <v>2017123</v>
      </c>
      <c r="H1136" s="39" t="n">
        <v>0</v>
      </c>
      <c r="I1136" s="78" t="s">
        <v>21</v>
      </c>
      <c r="J1136" s="39" t="n">
        <v>2017</v>
      </c>
      <c r="K1136" s="39" t="n">
        <v>12</v>
      </c>
      <c r="L1136" s="39" t="n">
        <v>3</v>
      </c>
      <c r="M1136" s="39" t="n">
        <v>18</v>
      </c>
      <c r="N1136" s="39" t="n">
        <v>52</v>
      </c>
      <c r="O1136" s="39" t="n">
        <v>20</v>
      </c>
      <c r="P1136" s="39" t="n">
        <v>112</v>
      </c>
      <c r="Q1136" s="39" t="n">
        <v>2</v>
      </c>
      <c r="R1136" s="39" t="s">
        <v>1</v>
      </c>
      <c r="S1136" s="39" t="s">
        <v>2</v>
      </c>
      <c r="WH1136" s="119"/>
      <c r="WI1136" s="119"/>
      <c r="WJ1136" s="119"/>
      <c r="WK1136" s="119"/>
      <c r="WL1136" s="119"/>
      <c r="WM1136" s="119"/>
      <c r="WN1136" s="119"/>
      <c r="WO1136" s="119"/>
      <c r="WP1136" s="119"/>
      <c r="WQ1136" s="119"/>
      <c r="WR1136" s="119"/>
      <c r="WS1136" s="119"/>
      <c r="WT1136" s="119"/>
      <c r="WU1136" s="119"/>
      <c r="WV1136" s="119"/>
      <c r="WW1136" s="119"/>
      <c r="WX1136" s="119"/>
      <c r="WY1136" s="119"/>
      <c r="WZ1136" s="119"/>
      <c r="XA1136" s="119"/>
      <c r="XB1136" s="119"/>
      <c r="XC1136" s="119"/>
      <c r="XD1136" s="119"/>
      <c r="XE1136" s="119"/>
      <c r="XF1136" s="119"/>
      <c r="XG1136" s="119"/>
      <c r="XH1136" s="119"/>
      <c r="XI1136" s="119"/>
      <c r="XJ1136" s="119"/>
      <c r="XK1136" s="119"/>
      <c r="XL1136" s="119"/>
      <c r="XM1136" s="119"/>
      <c r="XN1136" s="119"/>
      <c r="XO1136" s="119"/>
      <c r="XP1136" s="119"/>
      <c r="XQ1136" s="119"/>
      <c r="XR1136" s="119"/>
      <c r="XS1136" s="119"/>
      <c r="XT1136" s="119"/>
      <c r="XU1136" s="119"/>
      <c r="XV1136" s="119"/>
      <c r="XW1136" s="119"/>
      <c r="XX1136" s="119"/>
      <c r="XY1136" s="119"/>
      <c r="XZ1136" s="119"/>
      <c r="YA1136" s="119"/>
      <c r="YB1136" s="119"/>
      <c r="YC1136" s="119"/>
      <c r="YD1136" s="119"/>
      <c r="YE1136" s="119"/>
      <c r="YF1136" s="119"/>
      <c r="YG1136" s="119"/>
      <c r="YH1136" s="119"/>
      <c r="YI1136" s="119"/>
      <c r="YJ1136" s="119"/>
      <c r="YK1136" s="119"/>
      <c r="YL1136" s="119"/>
      <c r="YM1136" s="119"/>
      <c r="YN1136" s="119"/>
      <c r="YO1136" s="119"/>
      <c r="YP1136" s="119"/>
      <c r="YQ1136" s="119"/>
      <c r="YR1136" s="119"/>
      <c r="YS1136" s="119"/>
      <c r="YT1136" s="119"/>
      <c r="YU1136" s="119"/>
      <c r="YV1136" s="119"/>
      <c r="YW1136" s="119"/>
      <c r="YX1136" s="119"/>
      <c r="YY1136" s="119"/>
      <c r="YZ1136" s="119"/>
      <c r="ZA1136" s="119"/>
      <c r="ZB1136" s="119"/>
      <c r="ZC1136" s="119"/>
      <c r="ZD1136" s="119"/>
      <c r="ZE1136" s="119"/>
      <c r="ZF1136" s="119"/>
      <c r="ZG1136" s="119"/>
      <c r="ZH1136" s="119"/>
      <c r="ZI1136" s="119"/>
      <c r="ZJ1136" s="119"/>
      <c r="ZK1136" s="119"/>
      <c r="ZL1136" s="119"/>
      <c r="ZM1136" s="119"/>
      <c r="ZN1136" s="119"/>
      <c r="ZO1136" s="119"/>
      <c r="ZP1136" s="119"/>
      <c r="ZQ1136" s="119"/>
      <c r="ZR1136" s="119"/>
      <c r="ZS1136" s="119"/>
      <c r="ZT1136" s="119"/>
      <c r="ZU1136" s="119"/>
      <c r="ZV1136" s="119"/>
      <c r="ZW1136" s="119"/>
      <c r="ZX1136" s="119"/>
      <c r="ZY1136" s="119"/>
      <c r="ZZ1136" s="119"/>
      <c r="AAA1136" s="119"/>
      <c r="AAB1136" s="119"/>
      <c r="AAC1136" s="119"/>
      <c r="AAD1136" s="119"/>
      <c r="AAE1136" s="119"/>
      <c r="AAF1136" s="119"/>
      <c r="AAG1136" s="119"/>
      <c r="AAH1136" s="119"/>
      <c r="AAI1136" s="119"/>
      <c r="AAJ1136" s="119"/>
      <c r="AAK1136" s="119"/>
      <c r="AAL1136" s="119"/>
      <c r="AAM1136" s="119"/>
      <c r="AAN1136" s="119"/>
      <c r="AAO1136" s="119"/>
      <c r="AAP1136" s="119"/>
      <c r="AAQ1136" s="119"/>
      <c r="AAR1136" s="119"/>
      <c r="AAS1136" s="119"/>
      <c r="AAT1136" s="119"/>
      <c r="AAU1136" s="119"/>
      <c r="AAV1136" s="119"/>
      <c r="AAW1136" s="119"/>
      <c r="AAX1136" s="119"/>
      <c r="AAY1136" s="119"/>
      <c r="AAZ1136" s="119"/>
      <c r="ABA1136" s="119"/>
      <c r="ABB1136" s="119"/>
      <c r="ABC1136" s="119"/>
      <c r="ABD1136" s="119"/>
      <c r="ABE1136" s="119"/>
      <c r="ABF1136" s="119"/>
      <c r="ABG1136" s="119"/>
      <c r="ABH1136" s="119"/>
      <c r="ABI1136" s="119"/>
      <c r="ABJ1136" s="119"/>
      <c r="ABK1136" s="119"/>
      <c r="ABL1136" s="119"/>
      <c r="ABM1136" s="119"/>
      <c r="ABN1136" s="119"/>
      <c r="ABO1136" s="119"/>
      <c r="ABP1136" s="119"/>
      <c r="ABQ1136" s="119"/>
      <c r="ABR1136" s="119"/>
      <c r="ABS1136" s="119"/>
      <c r="ABT1136" s="119"/>
      <c r="ABU1136" s="119"/>
      <c r="ABV1136" s="119"/>
      <c r="ABW1136" s="119"/>
      <c r="ABX1136" s="119"/>
      <c r="ABY1136" s="119"/>
      <c r="ABZ1136" s="119"/>
      <c r="ACA1136" s="119"/>
      <c r="ACB1136" s="119"/>
      <c r="ACC1136" s="119"/>
      <c r="ACD1136" s="119"/>
      <c r="ACE1136" s="119"/>
      <c r="ACF1136" s="119"/>
      <c r="ACG1136" s="119"/>
      <c r="ACH1136" s="119"/>
      <c r="ACI1136" s="119"/>
      <c r="ACJ1136" s="119"/>
      <c r="ACK1136" s="119"/>
      <c r="ACL1136" s="119"/>
      <c r="ACM1136" s="119"/>
      <c r="ACN1136" s="119"/>
      <c r="ACO1136" s="119"/>
      <c r="ACP1136" s="119"/>
      <c r="ACQ1136" s="119"/>
      <c r="ACR1136" s="119"/>
      <c r="ACS1136" s="119"/>
      <c r="ACT1136" s="119"/>
      <c r="ACU1136" s="119"/>
      <c r="ACV1136" s="119"/>
      <c r="ACW1136" s="119"/>
      <c r="ACX1136" s="119"/>
      <c r="ACY1136" s="119"/>
      <c r="ACZ1136" s="119"/>
      <c r="ADA1136" s="119"/>
      <c r="ADB1136" s="119"/>
      <c r="ADC1136" s="119"/>
      <c r="ADD1136" s="119"/>
      <c r="ADE1136" s="119"/>
      <c r="ADF1136" s="119"/>
      <c r="ADG1136" s="119"/>
      <c r="ADH1136" s="119"/>
      <c r="ADI1136" s="119"/>
      <c r="ADJ1136" s="119"/>
      <c r="ADK1136" s="119"/>
      <c r="ADL1136" s="119"/>
      <c r="ADM1136" s="119"/>
      <c r="ADN1136" s="119"/>
      <c r="ADO1136" s="119"/>
      <c r="ADP1136" s="119"/>
      <c r="ADQ1136" s="119"/>
      <c r="ADR1136" s="119"/>
      <c r="ADS1136" s="119"/>
      <c r="ADT1136" s="119"/>
      <c r="ADU1136" s="119"/>
      <c r="ADV1136" s="119"/>
      <c r="ADW1136" s="119"/>
      <c r="ADX1136" s="119"/>
      <c r="ADY1136" s="119"/>
      <c r="ADZ1136" s="119"/>
      <c r="AEA1136" s="119"/>
      <c r="AEB1136" s="119"/>
      <c r="AEC1136" s="119"/>
      <c r="AED1136" s="119"/>
      <c r="AEE1136" s="119"/>
      <c r="AEF1136" s="119"/>
      <c r="AEG1136" s="119"/>
      <c r="AEH1136" s="119"/>
      <c r="AEI1136" s="119"/>
      <c r="AEJ1136" s="119"/>
      <c r="AEK1136" s="119"/>
      <c r="AEL1136" s="119"/>
      <c r="AEM1136" s="119"/>
      <c r="AEN1136" s="119"/>
      <c r="AEO1136" s="119"/>
      <c r="AEP1136" s="119"/>
      <c r="AEQ1136" s="119"/>
      <c r="AER1136" s="119"/>
      <c r="AES1136" s="119"/>
      <c r="AET1136" s="119"/>
      <c r="AEU1136" s="119"/>
      <c r="AEV1136" s="119"/>
      <c r="AEW1136" s="119"/>
      <c r="AEX1136" s="119"/>
      <c r="AEY1136" s="119"/>
      <c r="AEZ1136" s="119"/>
      <c r="AFA1136" s="119"/>
      <c r="AFB1136" s="119"/>
      <c r="AFC1136" s="119"/>
      <c r="AFD1136" s="119"/>
      <c r="AFE1136" s="119"/>
      <c r="AFF1136" s="119"/>
      <c r="AFG1136" s="119"/>
      <c r="AFH1136" s="119"/>
      <c r="AFI1136" s="119"/>
      <c r="AFJ1136" s="119"/>
      <c r="AFK1136" s="119"/>
      <c r="AFL1136" s="119"/>
      <c r="AFM1136" s="119"/>
      <c r="AFN1136" s="119"/>
      <c r="AFO1136" s="119"/>
      <c r="AFP1136" s="119"/>
      <c r="AFQ1136" s="119"/>
      <c r="AFR1136" s="119"/>
      <c r="AFS1136" s="119"/>
      <c r="AFT1136" s="119"/>
      <c r="AFU1136" s="119"/>
      <c r="AFV1136" s="119"/>
      <c r="AFW1136" s="119"/>
      <c r="AFX1136" s="119"/>
      <c r="AFY1136" s="119"/>
      <c r="AFZ1136" s="119"/>
      <c r="AGA1136" s="119"/>
      <c r="AGB1136" s="119"/>
      <c r="AGC1136" s="119"/>
      <c r="AGD1136" s="119"/>
      <c r="AGE1136" s="119"/>
      <c r="AGF1136" s="119"/>
      <c r="AGG1136" s="119"/>
      <c r="AGH1136" s="119"/>
      <c r="AGI1136" s="119"/>
      <c r="AGJ1136" s="119"/>
      <c r="AGK1136" s="119"/>
      <c r="AGL1136" s="119"/>
      <c r="AGM1136" s="119"/>
      <c r="AGN1136" s="119"/>
      <c r="AGO1136" s="119"/>
      <c r="AGP1136" s="119"/>
      <c r="AGQ1136" s="119"/>
      <c r="AGR1136" s="119"/>
      <c r="AGS1136" s="119"/>
      <c r="AGT1136" s="119"/>
      <c r="AGU1136" s="119"/>
      <c r="AGV1136" s="119"/>
      <c r="AGW1136" s="119"/>
      <c r="AGX1136" s="119"/>
      <c r="AGY1136" s="119"/>
      <c r="AGZ1136" s="119"/>
      <c r="AHA1136" s="119"/>
      <c r="AHB1136" s="119"/>
      <c r="AHC1136" s="119"/>
      <c r="AHD1136" s="119"/>
      <c r="AHE1136" s="119"/>
      <c r="AHF1136" s="119"/>
      <c r="AHG1136" s="119"/>
      <c r="AHH1136" s="119"/>
      <c r="AHI1136" s="119"/>
      <c r="AHJ1136" s="119"/>
      <c r="AHK1136" s="119"/>
      <c r="AHL1136" s="119"/>
      <c r="AHM1136" s="119"/>
      <c r="AHN1136" s="119"/>
      <c r="AHO1136" s="119"/>
      <c r="AHP1136" s="119"/>
      <c r="AHQ1136" s="119"/>
      <c r="AHR1136" s="119"/>
      <c r="AHS1136" s="119"/>
      <c r="AHT1136" s="119"/>
      <c r="AHU1136" s="119"/>
      <c r="AHV1136" s="119"/>
      <c r="AHW1136" s="119"/>
      <c r="AHX1136" s="119"/>
      <c r="AHY1136" s="119"/>
      <c r="AHZ1136" s="119"/>
      <c r="AIA1136" s="119"/>
      <c r="AIB1136" s="119"/>
      <c r="AIC1136" s="119"/>
      <c r="AID1136" s="119"/>
      <c r="AIE1136" s="119"/>
      <c r="AIF1136" s="119"/>
      <c r="AIG1136" s="119"/>
      <c r="AIH1136" s="119"/>
      <c r="AII1136" s="119"/>
      <c r="AIJ1136" s="119"/>
      <c r="AIK1136" s="119"/>
      <c r="AIL1136" s="119"/>
      <c r="AIM1136" s="119"/>
      <c r="AIN1136" s="119"/>
      <c r="AIO1136" s="119"/>
      <c r="AIP1136" s="119"/>
      <c r="AIQ1136" s="119"/>
      <c r="AIR1136" s="119"/>
      <c r="AIS1136" s="119"/>
      <c r="AIT1136" s="119"/>
      <c r="AIU1136" s="119"/>
      <c r="AIV1136" s="119"/>
      <c r="AIW1136" s="119"/>
      <c r="AIX1136" s="119"/>
      <c r="AIY1136" s="119"/>
      <c r="AIZ1136" s="119"/>
      <c r="AJA1136" s="119"/>
      <c r="AJB1136" s="119"/>
      <c r="AJC1136" s="119"/>
      <c r="AJD1136" s="119"/>
      <c r="AJE1136" s="119"/>
      <c r="AJF1136" s="119"/>
      <c r="AJG1136" s="119"/>
      <c r="AJH1136" s="119"/>
      <c r="AJI1136" s="119"/>
      <c r="AJJ1136" s="119"/>
      <c r="AJK1136" s="119"/>
      <c r="AJL1136" s="119"/>
      <c r="AJM1136" s="119"/>
      <c r="AJN1136" s="119"/>
      <c r="AJO1136" s="119"/>
      <c r="AJP1136" s="119"/>
      <c r="AJQ1136" s="119"/>
      <c r="AJR1136" s="119"/>
      <c r="AJS1136" s="119"/>
      <c r="AJT1136" s="119"/>
      <c r="AJU1136" s="119"/>
      <c r="AJV1136" s="119"/>
      <c r="AJW1136" s="119"/>
      <c r="AJX1136" s="119"/>
      <c r="AJY1136" s="119"/>
      <c r="AJZ1136" s="119"/>
      <c r="AKA1136" s="119"/>
      <c r="AKB1136" s="119"/>
      <c r="AKC1136" s="119"/>
      <c r="AKD1136" s="119"/>
      <c r="AKE1136" s="119"/>
      <c r="AKF1136" s="119"/>
      <c r="AKG1136" s="119"/>
      <c r="AKH1136" s="119"/>
      <c r="AKI1136" s="119"/>
      <c r="AKJ1136" s="119"/>
      <c r="AKK1136" s="119"/>
      <c r="AKL1136" s="119"/>
      <c r="AKM1136" s="119"/>
      <c r="AKN1136" s="119"/>
      <c r="AKO1136" s="119"/>
      <c r="AKP1136" s="119"/>
      <c r="AKQ1136" s="119"/>
      <c r="AKR1136" s="119"/>
      <c r="AKS1136" s="119"/>
      <c r="AKT1136" s="119"/>
      <c r="AKU1136" s="119"/>
      <c r="AKV1136" s="119"/>
      <c r="AKW1136" s="119"/>
      <c r="AKX1136" s="119"/>
      <c r="AKY1136" s="119"/>
      <c r="AKZ1136" s="119"/>
      <c r="ALA1136" s="119"/>
      <c r="ALB1136" s="119"/>
      <c r="ALC1136" s="119"/>
      <c r="ALD1136" s="119"/>
      <c r="ALE1136" s="119"/>
      <c r="ALF1136" s="119"/>
      <c r="ALG1136" s="119"/>
      <c r="ALH1136" s="119"/>
      <c r="ALI1136" s="119"/>
      <c r="ALJ1136" s="119"/>
      <c r="ALK1136" s="119"/>
      <c r="ALL1136" s="119"/>
      <c r="ALM1136" s="119"/>
      <c r="ALN1136" s="119"/>
      <c r="ALO1136" s="119"/>
      <c r="ALP1136" s="119"/>
      <c r="ALQ1136" s="119"/>
      <c r="ALR1136" s="119"/>
      <c r="ALS1136" s="119"/>
      <c r="ALT1136" s="119"/>
      <c r="ALU1136" s="119"/>
      <c r="ALV1136" s="119"/>
      <c r="ALW1136" s="119"/>
      <c r="ALX1136" s="119"/>
      <c r="ALY1136" s="119"/>
      <c r="ALZ1136" s="119"/>
      <c r="AMA1136" s="119"/>
      <c r="AMB1136" s="119"/>
      <c r="AMC1136" s="119"/>
      <c r="AMD1136" s="119"/>
      <c r="AME1136" s="119"/>
      <c r="AMF1136" s="119"/>
      <c r="AMG1136" s="119"/>
    </row>
    <row r="1137" customFormat="false" ht="15" hidden="false" customHeight="false" outlineLevel="0" collapsed="false">
      <c r="A1137" s="118"/>
      <c r="B1137" s="118"/>
      <c r="C1137" s="48" t="n">
        <f aca="false">IF(F1137=F1136,C1136,IF(F1137=(F1136+10),C1136,(C1136+10)))</f>
        <v>2030</v>
      </c>
      <c r="D1137" s="38" t="s">
        <v>409</v>
      </c>
      <c r="E1137" s="50" t="n">
        <f aca="false">IF(C1136=C1137,IF(AND(I1137&lt;&gt;"M",I1137&lt;&gt;"m-up"),E1136+10,E1136),10)</f>
        <v>10</v>
      </c>
      <c r="F1137" s="39" t="n">
        <f aca="false">O1137+(N1137*60)+(M1137*3600)</f>
        <v>67940</v>
      </c>
      <c r="G1137" s="39" t="str">
        <f aca="false">CONCATENATE(J1137,K1137,L1137)</f>
        <v>2017123</v>
      </c>
      <c r="H1137" s="39" t="n">
        <v>0</v>
      </c>
      <c r="I1137" s="78" t="s">
        <v>21</v>
      </c>
      <c r="J1137" s="39" t="n">
        <v>2017</v>
      </c>
      <c r="K1137" s="39" t="n">
        <v>12</v>
      </c>
      <c r="L1137" s="39" t="n">
        <v>3</v>
      </c>
      <c r="M1137" s="39" t="n">
        <v>18</v>
      </c>
      <c r="N1137" s="39" t="n">
        <v>52</v>
      </c>
      <c r="O1137" s="39" t="n">
        <v>20</v>
      </c>
      <c r="P1137" s="39" t="n">
        <v>125</v>
      </c>
      <c r="Q1137" s="39" t="n">
        <v>2</v>
      </c>
      <c r="R1137" s="39" t="s">
        <v>1</v>
      </c>
      <c r="S1137" s="39" t="s">
        <v>2</v>
      </c>
      <c r="WH1137" s="119"/>
      <c r="WI1137" s="119"/>
      <c r="WJ1137" s="119"/>
      <c r="WK1137" s="119"/>
      <c r="WL1137" s="119"/>
      <c r="WM1137" s="119"/>
      <c r="WN1137" s="119"/>
      <c r="WO1137" s="119"/>
      <c r="WP1137" s="119"/>
      <c r="WQ1137" s="119"/>
      <c r="WR1137" s="119"/>
      <c r="WS1137" s="119"/>
      <c r="WT1137" s="119"/>
      <c r="WU1137" s="119"/>
      <c r="WV1137" s="119"/>
      <c r="WW1137" s="119"/>
      <c r="WX1137" s="119"/>
      <c r="WY1137" s="119"/>
      <c r="WZ1137" s="119"/>
      <c r="XA1137" s="119"/>
      <c r="XB1137" s="119"/>
      <c r="XC1137" s="119"/>
      <c r="XD1137" s="119"/>
      <c r="XE1137" s="119"/>
      <c r="XF1137" s="119"/>
      <c r="XG1137" s="119"/>
      <c r="XH1137" s="119"/>
      <c r="XI1137" s="119"/>
      <c r="XJ1137" s="119"/>
      <c r="XK1137" s="119"/>
      <c r="XL1137" s="119"/>
      <c r="XM1137" s="119"/>
      <c r="XN1137" s="119"/>
      <c r="XO1137" s="119"/>
      <c r="XP1137" s="119"/>
      <c r="XQ1137" s="119"/>
      <c r="XR1137" s="119"/>
      <c r="XS1137" s="119"/>
      <c r="XT1137" s="119"/>
      <c r="XU1137" s="119"/>
      <c r="XV1137" s="119"/>
      <c r="XW1137" s="119"/>
      <c r="XX1137" s="119"/>
      <c r="XY1137" s="119"/>
      <c r="XZ1137" s="119"/>
      <c r="YA1137" s="119"/>
      <c r="YB1137" s="119"/>
      <c r="YC1137" s="119"/>
      <c r="YD1137" s="119"/>
      <c r="YE1137" s="119"/>
      <c r="YF1137" s="119"/>
      <c r="YG1137" s="119"/>
      <c r="YH1137" s="119"/>
      <c r="YI1137" s="119"/>
      <c r="YJ1137" s="119"/>
      <c r="YK1137" s="119"/>
      <c r="YL1137" s="119"/>
      <c r="YM1137" s="119"/>
      <c r="YN1137" s="119"/>
      <c r="YO1137" s="119"/>
      <c r="YP1137" s="119"/>
      <c r="YQ1137" s="119"/>
      <c r="YR1137" s="119"/>
      <c r="YS1137" s="119"/>
      <c r="YT1137" s="119"/>
      <c r="YU1137" s="119"/>
      <c r="YV1137" s="119"/>
      <c r="YW1137" s="119"/>
      <c r="YX1137" s="119"/>
      <c r="YY1137" s="119"/>
      <c r="YZ1137" s="119"/>
      <c r="ZA1137" s="119"/>
      <c r="ZB1137" s="119"/>
      <c r="ZC1137" s="119"/>
      <c r="ZD1137" s="119"/>
      <c r="ZE1137" s="119"/>
      <c r="ZF1137" s="119"/>
      <c r="ZG1137" s="119"/>
      <c r="ZH1137" s="119"/>
      <c r="ZI1137" s="119"/>
      <c r="ZJ1137" s="119"/>
      <c r="ZK1137" s="119"/>
      <c r="ZL1137" s="119"/>
      <c r="ZM1137" s="119"/>
      <c r="ZN1137" s="119"/>
      <c r="ZO1137" s="119"/>
      <c r="ZP1137" s="119"/>
      <c r="ZQ1137" s="119"/>
      <c r="ZR1137" s="119"/>
      <c r="ZS1137" s="119"/>
      <c r="ZT1137" s="119"/>
      <c r="ZU1137" s="119"/>
      <c r="ZV1137" s="119"/>
      <c r="ZW1137" s="119"/>
      <c r="ZX1137" s="119"/>
      <c r="ZY1137" s="119"/>
      <c r="ZZ1137" s="119"/>
      <c r="AAA1137" s="119"/>
      <c r="AAB1137" s="119"/>
      <c r="AAC1137" s="119"/>
      <c r="AAD1137" s="119"/>
      <c r="AAE1137" s="119"/>
      <c r="AAF1137" s="119"/>
      <c r="AAG1137" s="119"/>
      <c r="AAH1137" s="119"/>
      <c r="AAI1137" s="119"/>
      <c r="AAJ1137" s="119"/>
      <c r="AAK1137" s="119"/>
      <c r="AAL1137" s="119"/>
      <c r="AAM1137" s="119"/>
      <c r="AAN1137" s="119"/>
      <c r="AAO1137" s="119"/>
      <c r="AAP1137" s="119"/>
      <c r="AAQ1137" s="119"/>
      <c r="AAR1137" s="119"/>
      <c r="AAS1137" s="119"/>
      <c r="AAT1137" s="119"/>
      <c r="AAU1137" s="119"/>
      <c r="AAV1137" s="119"/>
      <c r="AAW1137" s="119"/>
      <c r="AAX1137" s="119"/>
      <c r="AAY1137" s="119"/>
      <c r="AAZ1137" s="119"/>
      <c r="ABA1137" s="119"/>
      <c r="ABB1137" s="119"/>
      <c r="ABC1137" s="119"/>
      <c r="ABD1137" s="119"/>
      <c r="ABE1137" s="119"/>
      <c r="ABF1137" s="119"/>
      <c r="ABG1137" s="119"/>
      <c r="ABH1137" s="119"/>
      <c r="ABI1137" s="119"/>
      <c r="ABJ1137" s="119"/>
      <c r="ABK1137" s="119"/>
      <c r="ABL1137" s="119"/>
      <c r="ABM1137" s="119"/>
      <c r="ABN1137" s="119"/>
      <c r="ABO1137" s="119"/>
      <c r="ABP1137" s="119"/>
      <c r="ABQ1137" s="119"/>
      <c r="ABR1137" s="119"/>
      <c r="ABS1137" s="119"/>
      <c r="ABT1137" s="119"/>
      <c r="ABU1137" s="119"/>
      <c r="ABV1137" s="119"/>
      <c r="ABW1137" s="119"/>
      <c r="ABX1137" s="119"/>
      <c r="ABY1137" s="119"/>
      <c r="ABZ1137" s="119"/>
      <c r="ACA1137" s="119"/>
      <c r="ACB1137" s="119"/>
      <c r="ACC1137" s="119"/>
      <c r="ACD1137" s="119"/>
      <c r="ACE1137" s="119"/>
      <c r="ACF1137" s="119"/>
      <c r="ACG1137" s="119"/>
      <c r="ACH1137" s="119"/>
      <c r="ACI1137" s="119"/>
      <c r="ACJ1137" s="119"/>
      <c r="ACK1137" s="119"/>
      <c r="ACL1137" s="119"/>
      <c r="ACM1137" s="119"/>
      <c r="ACN1137" s="119"/>
      <c r="ACO1137" s="119"/>
      <c r="ACP1137" s="119"/>
      <c r="ACQ1137" s="119"/>
      <c r="ACR1137" s="119"/>
      <c r="ACS1137" s="119"/>
      <c r="ACT1137" s="119"/>
      <c r="ACU1137" s="119"/>
      <c r="ACV1137" s="119"/>
      <c r="ACW1137" s="119"/>
      <c r="ACX1137" s="119"/>
      <c r="ACY1137" s="119"/>
      <c r="ACZ1137" s="119"/>
      <c r="ADA1137" s="119"/>
      <c r="ADB1137" s="119"/>
      <c r="ADC1137" s="119"/>
      <c r="ADD1137" s="119"/>
      <c r="ADE1137" s="119"/>
      <c r="ADF1137" s="119"/>
      <c r="ADG1137" s="119"/>
      <c r="ADH1137" s="119"/>
      <c r="ADI1137" s="119"/>
      <c r="ADJ1137" s="119"/>
      <c r="ADK1137" s="119"/>
      <c r="ADL1137" s="119"/>
      <c r="ADM1137" s="119"/>
      <c r="ADN1137" s="119"/>
      <c r="ADO1137" s="119"/>
      <c r="ADP1137" s="119"/>
      <c r="ADQ1137" s="119"/>
      <c r="ADR1137" s="119"/>
      <c r="ADS1137" s="119"/>
      <c r="ADT1137" s="119"/>
      <c r="ADU1137" s="119"/>
      <c r="ADV1137" s="119"/>
      <c r="ADW1137" s="119"/>
      <c r="ADX1137" s="119"/>
      <c r="ADY1137" s="119"/>
      <c r="ADZ1137" s="119"/>
      <c r="AEA1137" s="119"/>
      <c r="AEB1137" s="119"/>
      <c r="AEC1137" s="119"/>
      <c r="AED1137" s="119"/>
      <c r="AEE1137" s="119"/>
      <c r="AEF1137" s="119"/>
      <c r="AEG1137" s="119"/>
      <c r="AEH1137" s="119"/>
      <c r="AEI1137" s="119"/>
      <c r="AEJ1137" s="119"/>
      <c r="AEK1137" s="119"/>
      <c r="AEL1137" s="119"/>
      <c r="AEM1137" s="119"/>
      <c r="AEN1137" s="119"/>
      <c r="AEO1137" s="119"/>
      <c r="AEP1137" s="119"/>
      <c r="AEQ1137" s="119"/>
      <c r="AER1137" s="119"/>
      <c r="AES1137" s="119"/>
      <c r="AET1137" s="119"/>
      <c r="AEU1137" s="119"/>
      <c r="AEV1137" s="119"/>
      <c r="AEW1137" s="119"/>
      <c r="AEX1137" s="119"/>
      <c r="AEY1137" s="119"/>
      <c r="AEZ1137" s="119"/>
      <c r="AFA1137" s="119"/>
      <c r="AFB1137" s="119"/>
      <c r="AFC1137" s="119"/>
      <c r="AFD1137" s="119"/>
      <c r="AFE1137" s="119"/>
      <c r="AFF1137" s="119"/>
      <c r="AFG1137" s="119"/>
      <c r="AFH1137" s="119"/>
      <c r="AFI1137" s="119"/>
      <c r="AFJ1137" s="119"/>
      <c r="AFK1137" s="119"/>
      <c r="AFL1137" s="119"/>
      <c r="AFM1137" s="119"/>
      <c r="AFN1137" s="119"/>
      <c r="AFO1137" s="119"/>
      <c r="AFP1137" s="119"/>
      <c r="AFQ1137" s="119"/>
      <c r="AFR1137" s="119"/>
      <c r="AFS1137" s="119"/>
      <c r="AFT1137" s="119"/>
      <c r="AFU1137" s="119"/>
      <c r="AFV1137" s="119"/>
      <c r="AFW1137" s="119"/>
      <c r="AFX1137" s="119"/>
      <c r="AFY1137" s="119"/>
      <c r="AFZ1137" s="119"/>
      <c r="AGA1137" s="119"/>
      <c r="AGB1137" s="119"/>
      <c r="AGC1137" s="119"/>
      <c r="AGD1137" s="119"/>
      <c r="AGE1137" s="119"/>
      <c r="AGF1137" s="119"/>
      <c r="AGG1137" s="119"/>
      <c r="AGH1137" s="119"/>
      <c r="AGI1137" s="119"/>
      <c r="AGJ1137" s="119"/>
      <c r="AGK1137" s="119"/>
      <c r="AGL1137" s="119"/>
      <c r="AGM1137" s="119"/>
      <c r="AGN1137" s="119"/>
      <c r="AGO1137" s="119"/>
      <c r="AGP1137" s="119"/>
      <c r="AGQ1137" s="119"/>
      <c r="AGR1137" s="119"/>
      <c r="AGS1137" s="119"/>
      <c r="AGT1137" s="119"/>
      <c r="AGU1137" s="119"/>
      <c r="AGV1137" s="119"/>
      <c r="AGW1137" s="119"/>
      <c r="AGX1137" s="119"/>
      <c r="AGY1137" s="119"/>
      <c r="AGZ1137" s="119"/>
      <c r="AHA1137" s="119"/>
      <c r="AHB1137" s="119"/>
      <c r="AHC1137" s="119"/>
      <c r="AHD1137" s="119"/>
      <c r="AHE1137" s="119"/>
      <c r="AHF1137" s="119"/>
      <c r="AHG1137" s="119"/>
      <c r="AHH1137" s="119"/>
      <c r="AHI1137" s="119"/>
      <c r="AHJ1137" s="119"/>
      <c r="AHK1137" s="119"/>
      <c r="AHL1137" s="119"/>
      <c r="AHM1137" s="119"/>
      <c r="AHN1137" s="119"/>
      <c r="AHO1137" s="119"/>
      <c r="AHP1137" s="119"/>
      <c r="AHQ1137" s="119"/>
      <c r="AHR1137" s="119"/>
      <c r="AHS1137" s="119"/>
      <c r="AHT1137" s="119"/>
      <c r="AHU1137" s="119"/>
      <c r="AHV1137" s="119"/>
      <c r="AHW1137" s="119"/>
      <c r="AHX1137" s="119"/>
      <c r="AHY1137" s="119"/>
      <c r="AHZ1137" s="119"/>
      <c r="AIA1137" s="119"/>
      <c r="AIB1137" s="119"/>
      <c r="AIC1137" s="119"/>
      <c r="AID1137" s="119"/>
      <c r="AIE1137" s="119"/>
      <c r="AIF1137" s="119"/>
      <c r="AIG1137" s="119"/>
      <c r="AIH1137" s="119"/>
      <c r="AII1137" s="119"/>
      <c r="AIJ1137" s="119"/>
      <c r="AIK1137" s="119"/>
      <c r="AIL1137" s="119"/>
      <c r="AIM1137" s="119"/>
      <c r="AIN1137" s="119"/>
      <c r="AIO1137" s="119"/>
      <c r="AIP1137" s="119"/>
      <c r="AIQ1137" s="119"/>
      <c r="AIR1137" s="119"/>
      <c r="AIS1137" s="119"/>
      <c r="AIT1137" s="119"/>
      <c r="AIU1137" s="119"/>
      <c r="AIV1137" s="119"/>
      <c r="AIW1137" s="119"/>
      <c r="AIX1137" s="119"/>
      <c r="AIY1137" s="119"/>
      <c r="AIZ1137" s="119"/>
      <c r="AJA1137" s="119"/>
      <c r="AJB1137" s="119"/>
      <c r="AJC1137" s="119"/>
      <c r="AJD1137" s="119"/>
      <c r="AJE1137" s="119"/>
      <c r="AJF1137" s="119"/>
      <c r="AJG1137" s="119"/>
      <c r="AJH1137" s="119"/>
      <c r="AJI1137" s="119"/>
      <c r="AJJ1137" s="119"/>
      <c r="AJK1137" s="119"/>
      <c r="AJL1137" s="119"/>
      <c r="AJM1137" s="119"/>
      <c r="AJN1137" s="119"/>
      <c r="AJO1137" s="119"/>
      <c r="AJP1137" s="119"/>
      <c r="AJQ1137" s="119"/>
      <c r="AJR1137" s="119"/>
      <c r="AJS1137" s="119"/>
      <c r="AJT1137" s="119"/>
      <c r="AJU1137" s="119"/>
      <c r="AJV1137" s="119"/>
      <c r="AJW1137" s="119"/>
      <c r="AJX1137" s="119"/>
      <c r="AJY1137" s="119"/>
      <c r="AJZ1137" s="119"/>
      <c r="AKA1137" s="119"/>
      <c r="AKB1137" s="119"/>
      <c r="AKC1137" s="119"/>
      <c r="AKD1137" s="119"/>
      <c r="AKE1137" s="119"/>
      <c r="AKF1137" s="119"/>
      <c r="AKG1137" s="119"/>
      <c r="AKH1137" s="119"/>
      <c r="AKI1137" s="119"/>
      <c r="AKJ1137" s="119"/>
      <c r="AKK1137" s="119"/>
      <c r="AKL1137" s="119"/>
      <c r="AKM1137" s="119"/>
      <c r="AKN1137" s="119"/>
      <c r="AKO1137" s="119"/>
      <c r="AKP1137" s="119"/>
      <c r="AKQ1137" s="119"/>
      <c r="AKR1137" s="119"/>
      <c r="AKS1137" s="119"/>
      <c r="AKT1137" s="119"/>
      <c r="AKU1137" s="119"/>
      <c r="AKV1137" s="119"/>
      <c r="AKW1137" s="119"/>
      <c r="AKX1137" s="119"/>
      <c r="AKY1137" s="119"/>
      <c r="AKZ1137" s="119"/>
      <c r="ALA1137" s="119"/>
      <c r="ALB1137" s="119"/>
      <c r="ALC1137" s="119"/>
      <c r="ALD1137" s="119"/>
      <c r="ALE1137" s="119"/>
      <c r="ALF1137" s="119"/>
      <c r="ALG1137" s="119"/>
      <c r="ALH1137" s="119"/>
      <c r="ALI1137" s="119"/>
      <c r="ALJ1137" s="119"/>
      <c r="ALK1137" s="119"/>
      <c r="ALL1137" s="119"/>
      <c r="ALM1137" s="119"/>
      <c r="ALN1137" s="119"/>
      <c r="ALO1137" s="119"/>
      <c r="ALP1137" s="119"/>
      <c r="ALQ1137" s="119"/>
      <c r="ALR1137" s="119"/>
      <c r="ALS1137" s="119"/>
      <c r="ALT1137" s="119"/>
      <c r="ALU1137" s="119"/>
      <c r="ALV1137" s="119"/>
      <c r="ALW1137" s="119"/>
      <c r="ALX1137" s="119"/>
      <c r="ALY1137" s="119"/>
      <c r="ALZ1137" s="119"/>
      <c r="AMA1137" s="119"/>
      <c r="AMB1137" s="119"/>
      <c r="AMC1137" s="119"/>
      <c r="AMD1137" s="119"/>
      <c r="AME1137" s="119"/>
      <c r="AMF1137" s="119"/>
      <c r="AMG1137" s="119"/>
    </row>
    <row r="1138" customFormat="false" ht="15" hidden="false" customHeight="false" outlineLevel="0" collapsed="false">
      <c r="A1138" s="120"/>
      <c r="B1138" s="120"/>
      <c r="C1138" s="48" t="n">
        <f aca="false">IF(F1138=F1137,C1137,IF(F1138=(F1137+10),C1137,(C1137+10)))</f>
        <v>2030</v>
      </c>
      <c r="D1138" s="38" t="s">
        <v>409</v>
      </c>
      <c r="E1138" s="50" t="n">
        <f aca="false">IF(C1137=C1138,IF(AND(I1138&lt;&gt;"M",I1138&lt;&gt;"m-up"),E1137+10,E1137),10)</f>
        <v>10</v>
      </c>
      <c r="F1138" s="39" t="n">
        <f aca="false">O1138+(N1138*60)+(M1138*3600)</f>
        <v>67940</v>
      </c>
      <c r="G1138" s="39" t="str">
        <f aca="false">CONCATENATE(J1138,K1138,L1138)</f>
        <v>2017123</v>
      </c>
      <c r="H1138" s="39" t="n">
        <v>0</v>
      </c>
      <c r="I1138" s="78" t="s">
        <v>21</v>
      </c>
      <c r="J1138" s="39" t="n">
        <v>2017</v>
      </c>
      <c r="K1138" s="39" t="n">
        <v>12</v>
      </c>
      <c r="L1138" s="39" t="n">
        <v>3</v>
      </c>
      <c r="M1138" s="39" t="n">
        <v>18</v>
      </c>
      <c r="N1138" s="39" t="n">
        <v>52</v>
      </c>
      <c r="O1138" s="39" t="n">
        <v>20</v>
      </c>
      <c r="P1138" s="39" t="n">
        <v>137</v>
      </c>
      <c r="Q1138" s="39" t="n">
        <v>2</v>
      </c>
      <c r="R1138" s="39" t="s">
        <v>1</v>
      </c>
      <c r="S1138" s="39" t="s">
        <v>2</v>
      </c>
      <c r="WH1138" s="121"/>
      <c r="WI1138" s="121"/>
      <c r="WJ1138" s="121"/>
      <c r="WK1138" s="121"/>
      <c r="WL1138" s="121"/>
      <c r="WM1138" s="121"/>
      <c r="WN1138" s="121"/>
      <c r="WO1138" s="121"/>
      <c r="WP1138" s="121"/>
      <c r="WQ1138" s="121"/>
      <c r="WR1138" s="121"/>
      <c r="WS1138" s="121"/>
      <c r="WT1138" s="121"/>
      <c r="WU1138" s="121"/>
      <c r="WV1138" s="121"/>
      <c r="WW1138" s="121"/>
      <c r="WX1138" s="121"/>
      <c r="WY1138" s="121"/>
      <c r="WZ1138" s="121"/>
      <c r="XA1138" s="121"/>
      <c r="XB1138" s="121"/>
      <c r="XC1138" s="121"/>
      <c r="XD1138" s="121"/>
      <c r="XE1138" s="121"/>
      <c r="XF1138" s="121"/>
      <c r="XG1138" s="121"/>
      <c r="XH1138" s="121"/>
      <c r="XI1138" s="121"/>
      <c r="XJ1138" s="121"/>
      <c r="XK1138" s="121"/>
      <c r="XL1138" s="121"/>
      <c r="XM1138" s="121"/>
      <c r="XN1138" s="121"/>
      <c r="XO1138" s="121"/>
      <c r="XP1138" s="121"/>
      <c r="XQ1138" s="121"/>
      <c r="XR1138" s="121"/>
      <c r="XS1138" s="121"/>
      <c r="XT1138" s="121"/>
      <c r="XU1138" s="121"/>
      <c r="XV1138" s="121"/>
      <c r="XW1138" s="121"/>
      <c r="XX1138" s="121"/>
      <c r="XY1138" s="121"/>
      <c r="XZ1138" s="121"/>
      <c r="YA1138" s="121"/>
      <c r="YB1138" s="121"/>
      <c r="YC1138" s="121"/>
      <c r="YD1138" s="121"/>
      <c r="YE1138" s="121"/>
      <c r="YF1138" s="121"/>
      <c r="YG1138" s="121"/>
      <c r="YH1138" s="121"/>
      <c r="YI1138" s="121"/>
      <c r="YJ1138" s="121"/>
      <c r="YK1138" s="121"/>
      <c r="YL1138" s="121"/>
      <c r="YM1138" s="121"/>
      <c r="YN1138" s="121"/>
      <c r="YO1138" s="121"/>
      <c r="YP1138" s="121"/>
      <c r="YQ1138" s="121"/>
      <c r="YR1138" s="121"/>
      <c r="YS1138" s="121"/>
      <c r="YT1138" s="121"/>
      <c r="YU1138" s="121"/>
      <c r="YV1138" s="121"/>
      <c r="YW1138" s="121"/>
      <c r="YX1138" s="121"/>
      <c r="YY1138" s="121"/>
      <c r="YZ1138" s="121"/>
      <c r="ZA1138" s="121"/>
      <c r="ZB1138" s="121"/>
      <c r="ZC1138" s="121"/>
      <c r="ZD1138" s="121"/>
      <c r="ZE1138" s="121"/>
      <c r="ZF1138" s="121"/>
      <c r="ZG1138" s="121"/>
      <c r="ZH1138" s="121"/>
      <c r="ZI1138" s="121"/>
      <c r="ZJ1138" s="121"/>
      <c r="ZK1138" s="121"/>
      <c r="ZL1138" s="121"/>
      <c r="ZM1138" s="121"/>
      <c r="ZN1138" s="121"/>
      <c r="ZO1138" s="121"/>
      <c r="ZP1138" s="121"/>
      <c r="ZQ1138" s="121"/>
      <c r="ZR1138" s="121"/>
      <c r="ZS1138" s="121"/>
      <c r="ZT1138" s="121"/>
      <c r="ZU1138" s="121"/>
      <c r="ZV1138" s="121"/>
      <c r="ZW1138" s="121"/>
      <c r="ZX1138" s="121"/>
      <c r="ZY1138" s="121"/>
      <c r="ZZ1138" s="121"/>
      <c r="AAA1138" s="121"/>
      <c r="AAB1138" s="121"/>
      <c r="AAC1138" s="121"/>
      <c r="AAD1138" s="121"/>
      <c r="AAE1138" s="121"/>
      <c r="AAF1138" s="121"/>
      <c r="AAG1138" s="121"/>
      <c r="AAH1138" s="121"/>
      <c r="AAI1138" s="121"/>
      <c r="AAJ1138" s="121"/>
      <c r="AAK1138" s="121"/>
      <c r="AAL1138" s="121"/>
      <c r="AAM1138" s="121"/>
      <c r="AAN1138" s="121"/>
      <c r="AAO1138" s="121"/>
      <c r="AAP1138" s="121"/>
      <c r="AAQ1138" s="121"/>
      <c r="AAR1138" s="121"/>
      <c r="AAS1138" s="121"/>
      <c r="AAT1138" s="121"/>
      <c r="AAU1138" s="121"/>
      <c r="AAV1138" s="121"/>
      <c r="AAW1138" s="121"/>
      <c r="AAX1138" s="121"/>
      <c r="AAY1138" s="121"/>
      <c r="AAZ1138" s="121"/>
      <c r="ABA1138" s="121"/>
      <c r="ABB1138" s="121"/>
      <c r="ABC1138" s="121"/>
      <c r="ABD1138" s="121"/>
      <c r="ABE1138" s="121"/>
      <c r="ABF1138" s="121"/>
      <c r="ABG1138" s="121"/>
      <c r="ABH1138" s="121"/>
      <c r="ABI1138" s="121"/>
      <c r="ABJ1138" s="121"/>
      <c r="ABK1138" s="121"/>
      <c r="ABL1138" s="121"/>
      <c r="ABM1138" s="121"/>
      <c r="ABN1138" s="121"/>
      <c r="ABO1138" s="121"/>
      <c r="ABP1138" s="121"/>
      <c r="ABQ1138" s="121"/>
      <c r="ABR1138" s="121"/>
      <c r="ABS1138" s="121"/>
      <c r="ABT1138" s="121"/>
      <c r="ABU1138" s="121"/>
      <c r="ABV1138" s="121"/>
      <c r="ABW1138" s="121"/>
      <c r="ABX1138" s="121"/>
      <c r="ABY1138" s="121"/>
      <c r="ABZ1138" s="121"/>
      <c r="ACA1138" s="121"/>
      <c r="ACB1138" s="121"/>
      <c r="ACC1138" s="121"/>
      <c r="ACD1138" s="121"/>
      <c r="ACE1138" s="121"/>
      <c r="ACF1138" s="121"/>
      <c r="ACG1138" s="121"/>
      <c r="ACH1138" s="121"/>
      <c r="ACI1138" s="121"/>
      <c r="ACJ1138" s="121"/>
      <c r="ACK1138" s="121"/>
      <c r="ACL1138" s="121"/>
      <c r="ACM1138" s="121"/>
      <c r="ACN1138" s="121"/>
      <c r="ACO1138" s="121"/>
      <c r="ACP1138" s="121"/>
      <c r="ACQ1138" s="121"/>
      <c r="ACR1138" s="121"/>
      <c r="ACS1138" s="121"/>
      <c r="ACT1138" s="121"/>
      <c r="ACU1138" s="121"/>
      <c r="ACV1138" s="121"/>
      <c r="ACW1138" s="121"/>
      <c r="ACX1138" s="121"/>
      <c r="ACY1138" s="121"/>
      <c r="ACZ1138" s="121"/>
      <c r="ADA1138" s="121"/>
      <c r="ADB1138" s="121"/>
      <c r="ADC1138" s="121"/>
      <c r="ADD1138" s="121"/>
      <c r="ADE1138" s="121"/>
      <c r="ADF1138" s="121"/>
      <c r="ADG1138" s="121"/>
      <c r="ADH1138" s="121"/>
      <c r="ADI1138" s="121"/>
      <c r="ADJ1138" s="121"/>
      <c r="ADK1138" s="121"/>
      <c r="ADL1138" s="121"/>
      <c r="ADM1138" s="121"/>
      <c r="ADN1138" s="121"/>
      <c r="ADO1138" s="121"/>
      <c r="ADP1138" s="121"/>
      <c r="ADQ1138" s="121"/>
      <c r="ADR1138" s="121"/>
      <c r="ADS1138" s="121"/>
      <c r="ADT1138" s="121"/>
      <c r="ADU1138" s="121"/>
      <c r="ADV1138" s="121"/>
      <c r="ADW1138" s="121"/>
      <c r="ADX1138" s="121"/>
      <c r="ADY1138" s="121"/>
      <c r="ADZ1138" s="121"/>
      <c r="AEA1138" s="121"/>
      <c r="AEB1138" s="121"/>
      <c r="AEC1138" s="121"/>
      <c r="AED1138" s="121"/>
      <c r="AEE1138" s="121"/>
      <c r="AEF1138" s="121"/>
      <c r="AEG1138" s="121"/>
      <c r="AEH1138" s="121"/>
      <c r="AEI1138" s="121"/>
      <c r="AEJ1138" s="121"/>
      <c r="AEK1138" s="121"/>
      <c r="AEL1138" s="121"/>
      <c r="AEM1138" s="121"/>
      <c r="AEN1138" s="121"/>
      <c r="AEO1138" s="121"/>
      <c r="AEP1138" s="121"/>
      <c r="AEQ1138" s="121"/>
      <c r="AER1138" s="121"/>
      <c r="AES1138" s="121"/>
      <c r="AET1138" s="121"/>
      <c r="AEU1138" s="121"/>
      <c r="AEV1138" s="121"/>
      <c r="AEW1138" s="121"/>
      <c r="AEX1138" s="121"/>
      <c r="AEY1138" s="121"/>
      <c r="AEZ1138" s="121"/>
      <c r="AFA1138" s="121"/>
      <c r="AFB1138" s="121"/>
      <c r="AFC1138" s="121"/>
      <c r="AFD1138" s="121"/>
      <c r="AFE1138" s="121"/>
      <c r="AFF1138" s="121"/>
      <c r="AFG1138" s="121"/>
      <c r="AFH1138" s="121"/>
      <c r="AFI1138" s="121"/>
      <c r="AFJ1138" s="121"/>
      <c r="AFK1138" s="121"/>
      <c r="AFL1138" s="121"/>
      <c r="AFM1138" s="121"/>
      <c r="AFN1138" s="121"/>
      <c r="AFO1138" s="121"/>
      <c r="AFP1138" s="121"/>
      <c r="AFQ1138" s="121"/>
      <c r="AFR1138" s="121"/>
      <c r="AFS1138" s="121"/>
      <c r="AFT1138" s="121"/>
      <c r="AFU1138" s="121"/>
      <c r="AFV1138" s="121"/>
      <c r="AFW1138" s="121"/>
      <c r="AFX1138" s="121"/>
      <c r="AFY1138" s="121"/>
      <c r="AFZ1138" s="121"/>
      <c r="AGA1138" s="121"/>
      <c r="AGB1138" s="121"/>
      <c r="AGC1138" s="121"/>
      <c r="AGD1138" s="121"/>
      <c r="AGE1138" s="121"/>
      <c r="AGF1138" s="121"/>
      <c r="AGG1138" s="121"/>
      <c r="AGH1138" s="121"/>
      <c r="AGI1138" s="121"/>
      <c r="AGJ1138" s="121"/>
      <c r="AGK1138" s="121"/>
      <c r="AGL1138" s="121"/>
      <c r="AGM1138" s="121"/>
      <c r="AGN1138" s="121"/>
      <c r="AGO1138" s="121"/>
      <c r="AGP1138" s="121"/>
      <c r="AGQ1138" s="121"/>
      <c r="AGR1138" s="121"/>
      <c r="AGS1138" s="121"/>
      <c r="AGT1138" s="121"/>
      <c r="AGU1138" s="121"/>
      <c r="AGV1138" s="121"/>
      <c r="AGW1138" s="121"/>
      <c r="AGX1138" s="121"/>
      <c r="AGY1138" s="121"/>
      <c r="AGZ1138" s="121"/>
      <c r="AHA1138" s="121"/>
      <c r="AHB1138" s="121"/>
      <c r="AHC1138" s="121"/>
      <c r="AHD1138" s="121"/>
      <c r="AHE1138" s="121"/>
      <c r="AHF1138" s="121"/>
      <c r="AHG1138" s="121"/>
      <c r="AHH1138" s="121"/>
      <c r="AHI1138" s="121"/>
      <c r="AHJ1138" s="121"/>
      <c r="AHK1138" s="121"/>
      <c r="AHL1138" s="121"/>
      <c r="AHM1138" s="121"/>
      <c r="AHN1138" s="121"/>
      <c r="AHO1138" s="121"/>
      <c r="AHP1138" s="121"/>
      <c r="AHQ1138" s="121"/>
      <c r="AHR1138" s="121"/>
      <c r="AHS1138" s="121"/>
      <c r="AHT1138" s="121"/>
      <c r="AHU1138" s="121"/>
      <c r="AHV1138" s="121"/>
      <c r="AHW1138" s="121"/>
      <c r="AHX1138" s="121"/>
      <c r="AHY1138" s="121"/>
      <c r="AHZ1138" s="121"/>
      <c r="AIA1138" s="121"/>
      <c r="AIB1138" s="121"/>
      <c r="AIC1138" s="121"/>
      <c r="AID1138" s="121"/>
      <c r="AIE1138" s="121"/>
      <c r="AIF1138" s="121"/>
      <c r="AIG1138" s="121"/>
      <c r="AIH1138" s="121"/>
      <c r="AII1138" s="121"/>
      <c r="AIJ1138" s="121"/>
      <c r="AIK1138" s="121"/>
      <c r="AIL1138" s="121"/>
      <c r="AIM1138" s="121"/>
      <c r="AIN1138" s="121"/>
      <c r="AIO1138" s="121"/>
      <c r="AIP1138" s="121"/>
      <c r="AIQ1138" s="121"/>
      <c r="AIR1138" s="121"/>
      <c r="AIS1138" s="121"/>
      <c r="AIT1138" s="121"/>
      <c r="AIU1138" s="121"/>
      <c r="AIV1138" s="121"/>
      <c r="AIW1138" s="121"/>
      <c r="AIX1138" s="121"/>
      <c r="AIY1138" s="121"/>
      <c r="AIZ1138" s="121"/>
      <c r="AJA1138" s="121"/>
      <c r="AJB1138" s="121"/>
      <c r="AJC1138" s="121"/>
      <c r="AJD1138" s="121"/>
      <c r="AJE1138" s="121"/>
      <c r="AJF1138" s="121"/>
      <c r="AJG1138" s="121"/>
      <c r="AJH1138" s="121"/>
      <c r="AJI1138" s="121"/>
      <c r="AJJ1138" s="121"/>
      <c r="AJK1138" s="121"/>
      <c r="AJL1138" s="121"/>
      <c r="AJM1138" s="121"/>
      <c r="AJN1138" s="121"/>
      <c r="AJO1138" s="121"/>
      <c r="AJP1138" s="121"/>
      <c r="AJQ1138" s="121"/>
      <c r="AJR1138" s="121"/>
      <c r="AJS1138" s="121"/>
      <c r="AJT1138" s="121"/>
      <c r="AJU1138" s="121"/>
      <c r="AJV1138" s="121"/>
      <c r="AJW1138" s="121"/>
      <c r="AJX1138" s="121"/>
      <c r="AJY1138" s="121"/>
      <c r="AJZ1138" s="121"/>
      <c r="AKA1138" s="121"/>
      <c r="AKB1138" s="121"/>
      <c r="AKC1138" s="121"/>
      <c r="AKD1138" s="121"/>
      <c r="AKE1138" s="121"/>
      <c r="AKF1138" s="121"/>
      <c r="AKG1138" s="121"/>
      <c r="AKH1138" s="121"/>
      <c r="AKI1138" s="121"/>
      <c r="AKJ1138" s="121"/>
      <c r="AKK1138" s="121"/>
      <c r="AKL1138" s="121"/>
      <c r="AKM1138" s="121"/>
      <c r="AKN1138" s="121"/>
      <c r="AKO1138" s="121"/>
      <c r="AKP1138" s="121"/>
      <c r="AKQ1138" s="121"/>
      <c r="AKR1138" s="121"/>
      <c r="AKS1138" s="121"/>
      <c r="AKT1138" s="121"/>
      <c r="AKU1138" s="121"/>
      <c r="AKV1138" s="121"/>
      <c r="AKW1138" s="121"/>
      <c r="AKX1138" s="121"/>
      <c r="AKY1138" s="121"/>
      <c r="AKZ1138" s="121"/>
      <c r="ALA1138" s="121"/>
      <c r="ALB1138" s="121"/>
      <c r="ALC1138" s="121"/>
      <c r="ALD1138" s="121"/>
      <c r="ALE1138" s="121"/>
      <c r="ALF1138" s="121"/>
      <c r="ALG1138" s="121"/>
      <c r="ALH1138" s="121"/>
      <c r="ALI1138" s="121"/>
      <c r="ALJ1138" s="121"/>
      <c r="ALK1138" s="121"/>
      <c r="ALL1138" s="121"/>
      <c r="ALM1138" s="121"/>
      <c r="ALN1138" s="121"/>
      <c r="ALO1138" s="121"/>
      <c r="ALP1138" s="121"/>
      <c r="ALQ1138" s="121"/>
      <c r="ALR1138" s="121"/>
      <c r="ALS1138" s="121"/>
      <c r="ALT1138" s="121"/>
      <c r="ALU1138" s="121"/>
      <c r="ALV1138" s="121"/>
      <c r="ALW1138" s="121"/>
      <c r="ALX1138" s="121"/>
      <c r="ALY1138" s="121"/>
      <c r="ALZ1138" s="121"/>
      <c r="AMA1138" s="121"/>
      <c r="AMB1138" s="121"/>
      <c r="AMC1138" s="121"/>
      <c r="AMD1138" s="121"/>
      <c r="AME1138" s="121"/>
      <c r="AMF1138" s="121"/>
      <c r="AMG1138" s="121"/>
    </row>
    <row r="1139" customFormat="false" ht="15" hidden="false" customHeight="false" outlineLevel="0" collapsed="false">
      <c r="A1139" s="118"/>
      <c r="B1139" s="118"/>
      <c r="C1139" s="48" t="n">
        <f aca="false">IF(F1139=F1138,C1138,IF(F1139=(F1138+10),C1138,(C1138+10)))</f>
        <v>2030</v>
      </c>
      <c r="D1139" s="38" t="s">
        <v>409</v>
      </c>
      <c r="E1139" s="50" t="n">
        <f aca="false">IF(C1138=C1139,IF(AND(I1139&lt;&gt;"M",I1139&lt;&gt;"m-up"),E1138+10,E1138),10)</f>
        <v>10</v>
      </c>
      <c r="F1139" s="39" t="n">
        <f aca="false">O1139+(N1139*60)+(M1139*3600)</f>
        <v>67940</v>
      </c>
      <c r="G1139" s="39" t="str">
        <f aca="false">CONCATENATE(J1139,K1139,L1139)</f>
        <v>2017123</v>
      </c>
      <c r="H1139" s="39" t="n">
        <v>0</v>
      </c>
      <c r="I1139" s="78" t="s">
        <v>21</v>
      </c>
      <c r="J1139" s="39" t="n">
        <v>2017</v>
      </c>
      <c r="K1139" s="39" t="n">
        <v>12</v>
      </c>
      <c r="L1139" s="39" t="n">
        <v>3</v>
      </c>
      <c r="M1139" s="39" t="n">
        <v>18</v>
      </c>
      <c r="N1139" s="39" t="n">
        <v>52</v>
      </c>
      <c r="O1139" s="39" t="n">
        <v>20</v>
      </c>
      <c r="P1139" s="39" t="n">
        <v>159</v>
      </c>
      <c r="Q1139" s="39" t="n">
        <v>2</v>
      </c>
      <c r="R1139" s="39" t="s">
        <v>1</v>
      </c>
      <c r="S1139" s="39" t="s">
        <v>2</v>
      </c>
      <c r="WH1139" s="119"/>
      <c r="WI1139" s="119"/>
      <c r="WJ1139" s="119"/>
      <c r="WK1139" s="119"/>
      <c r="WL1139" s="119"/>
      <c r="WM1139" s="119"/>
      <c r="WN1139" s="119"/>
      <c r="WO1139" s="119"/>
      <c r="WP1139" s="119"/>
      <c r="WQ1139" s="119"/>
      <c r="WR1139" s="119"/>
      <c r="WS1139" s="119"/>
      <c r="WT1139" s="119"/>
      <c r="WU1139" s="119"/>
      <c r="WV1139" s="119"/>
      <c r="WW1139" s="119"/>
      <c r="WX1139" s="119"/>
      <c r="WY1139" s="119"/>
      <c r="WZ1139" s="119"/>
      <c r="XA1139" s="119"/>
      <c r="XB1139" s="119"/>
      <c r="XC1139" s="119"/>
      <c r="XD1139" s="119"/>
      <c r="XE1139" s="119"/>
      <c r="XF1139" s="119"/>
      <c r="XG1139" s="119"/>
      <c r="XH1139" s="119"/>
      <c r="XI1139" s="119"/>
      <c r="XJ1139" s="119"/>
      <c r="XK1139" s="119"/>
      <c r="XL1139" s="119"/>
      <c r="XM1139" s="119"/>
      <c r="XN1139" s="119"/>
      <c r="XO1139" s="119"/>
      <c r="XP1139" s="119"/>
      <c r="XQ1139" s="119"/>
      <c r="XR1139" s="119"/>
      <c r="XS1139" s="119"/>
      <c r="XT1139" s="119"/>
      <c r="XU1139" s="119"/>
      <c r="XV1139" s="119"/>
      <c r="XW1139" s="119"/>
      <c r="XX1139" s="119"/>
      <c r="XY1139" s="119"/>
      <c r="XZ1139" s="119"/>
      <c r="YA1139" s="119"/>
      <c r="YB1139" s="119"/>
      <c r="YC1139" s="119"/>
      <c r="YD1139" s="119"/>
      <c r="YE1139" s="119"/>
      <c r="YF1139" s="119"/>
      <c r="YG1139" s="119"/>
      <c r="YH1139" s="119"/>
      <c r="YI1139" s="119"/>
      <c r="YJ1139" s="119"/>
      <c r="YK1139" s="119"/>
      <c r="YL1139" s="119"/>
      <c r="YM1139" s="119"/>
      <c r="YN1139" s="119"/>
      <c r="YO1139" s="119"/>
      <c r="YP1139" s="119"/>
      <c r="YQ1139" s="119"/>
      <c r="YR1139" s="119"/>
      <c r="YS1139" s="119"/>
      <c r="YT1139" s="119"/>
      <c r="YU1139" s="119"/>
      <c r="YV1139" s="119"/>
      <c r="YW1139" s="119"/>
      <c r="YX1139" s="119"/>
      <c r="YY1139" s="119"/>
      <c r="YZ1139" s="119"/>
      <c r="ZA1139" s="119"/>
      <c r="ZB1139" s="119"/>
      <c r="ZC1139" s="119"/>
      <c r="ZD1139" s="119"/>
      <c r="ZE1139" s="119"/>
      <c r="ZF1139" s="119"/>
      <c r="ZG1139" s="119"/>
      <c r="ZH1139" s="119"/>
      <c r="ZI1139" s="119"/>
      <c r="ZJ1139" s="119"/>
      <c r="ZK1139" s="119"/>
      <c r="ZL1139" s="119"/>
      <c r="ZM1139" s="119"/>
      <c r="ZN1139" s="119"/>
      <c r="ZO1139" s="119"/>
      <c r="ZP1139" s="119"/>
      <c r="ZQ1139" s="119"/>
      <c r="ZR1139" s="119"/>
      <c r="ZS1139" s="119"/>
      <c r="ZT1139" s="119"/>
      <c r="ZU1139" s="119"/>
      <c r="ZV1139" s="119"/>
      <c r="ZW1139" s="119"/>
      <c r="ZX1139" s="119"/>
      <c r="ZY1139" s="119"/>
      <c r="ZZ1139" s="119"/>
      <c r="AAA1139" s="119"/>
      <c r="AAB1139" s="119"/>
      <c r="AAC1139" s="119"/>
      <c r="AAD1139" s="119"/>
      <c r="AAE1139" s="119"/>
      <c r="AAF1139" s="119"/>
      <c r="AAG1139" s="119"/>
      <c r="AAH1139" s="119"/>
      <c r="AAI1139" s="119"/>
      <c r="AAJ1139" s="119"/>
      <c r="AAK1139" s="119"/>
      <c r="AAL1139" s="119"/>
      <c r="AAM1139" s="119"/>
      <c r="AAN1139" s="119"/>
      <c r="AAO1139" s="119"/>
      <c r="AAP1139" s="119"/>
      <c r="AAQ1139" s="119"/>
      <c r="AAR1139" s="119"/>
      <c r="AAS1139" s="119"/>
      <c r="AAT1139" s="119"/>
      <c r="AAU1139" s="119"/>
      <c r="AAV1139" s="119"/>
      <c r="AAW1139" s="119"/>
      <c r="AAX1139" s="119"/>
      <c r="AAY1139" s="119"/>
      <c r="AAZ1139" s="119"/>
      <c r="ABA1139" s="119"/>
      <c r="ABB1139" s="119"/>
      <c r="ABC1139" s="119"/>
      <c r="ABD1139" s="119"/>
      <c r="ABE1139" s="119"/>
      <c r="ABF1139" s="119"/>
      <c r="ABG1139" s="119"/>
      <c r="ABH1139" s="119"/>
      <c r="ABI1139" s="119"/>
      <c r="ABJ1139" s="119"/>
      <c r="ABK1139" s="119"/>
      <c r="ABL1139" s="119"/>
      <c r="ABM1139" s="119"/>
      <c r="ABN1139" s="119"/>
      <c r="ABO1139" s="119"/>
      <c r="ABP1139" s="119"/>
      <c r="ABQ1139" s="119"/>
      <c r="ABR1139" s="119"/>
      <c r="ABS1139" s="119"/>
      <c r="ABT1139" s="119"/>
      <c r="ABU1139" s="119"/>
      <c r="ABV1139" s="119"/>
      <c r="ABW1139" s="119"/>
      <c r="ABX1139" s="119"/>
      <c r="ABY1139" s="119"/>
      <c r="ABZ1139" s="119"/>
      <c r="ACA1139" s="119"/>
      <c r="ACB1139" s="119"/>
      <c r="ACC1139" s="119"/>
      <c r="ACD1139" s="119"/>
      <c r="ACE1139" s="119"/>
      <c r="ACF1139" s="119"/>
      <c r="ACG1139" s="119"/>
      <c r="ACH1139" s="119"/>
      <c r="ACI1139" s="119"/>
      <c r="ACJ1139" s="119"/>
      <c r="ACK1139" s="119"/>
      <c r="ACL1139" s="119"/>
      <c r="ACM1139" s="119"/>
      <c r="ACN1139" s="119"/>
      <c r="ACO1139" s="119"/>
      <c r="ACP1139" s="119"/>
      <c r="ACQ1139" s="119"/>
      <c r="ACR1139" s="119"/>
      <c r="ACS1139" s="119"/>
      <c r="ACT1139" s="119"/>
      <c r="ACU1139" s="119"/>
      <c r="ACV1139" s="119"/>
      <c r="ACW1139" s="119"/>
      <c r="ACX1139" s="119"/>
      <c r="ACY1139" s="119"/>
      <c r="ACZ1139" s="119"/>
      <c r="ADA1139" s="119"/>
      <c r="ADB1139" s="119"/>
      <c r="ADC1139" s="119"/>
      <c r="ADD1139" s="119"/>
      <c r="ADE1139" s="119"/>
      <c r="ADF1139" s="119"/>
      <c r="ADG1139" s="119"/>
      <c r="ADH1139" s="119"/>
      <c r="ADI1139" s="119"/>
      <c r="ADJ1139" s="119"/>
      <c r="ADK1139" s="119"/>
      <c r="ADL1139" s="119"/>
      <c r="ADM1139" s="119"/>
      <c r="ADN1139" s="119"/>
      <c r="ADO1139" s="119"/>
      <c r="ADP1139" s="119"/>
      <c r="ADQ1139" s="119"/>
      <c r="ADR1139" s="119"/>
      <c r="ADS1139" s="119"/>
      <c r="ADT1139" s="119"/>
      <c r="ADU1139" s="119"/>
      <c r="ADV1139" s="119"/>
      <c r="ADW1139" s="119"/>
      <c r="ADX1139" s="119"/>
      <c r="ADY1139" s="119"/>
      <c r="ADZ1139" s="119"/>
      <c r="AEA1139" s="119"/>
      <c r="AEB1139" s="119"/>
      <c r="AEC1139" s="119"/>
      <c r="AED1139" s="119"/>
      <c r="AEE1139" s="119"/>
      <c r="AEF1139" s="119"/>
      <c r="AEG1139" s="119"/>
      <c r="AEH1139" s="119"/>
      <c r="AEI1139" s="119"/>
      <c r="AEJ1139" s="119"/>
      <c r="AEK1139" s="119"/>
      <c r="AEL1139" s="119"/>
      <c r="AEM1139" s="119"/>
      <c r="AEN1139" s="119"/>
      <c r="AEO1139" s="119"/>
      <c r="AEP1139" s="119"/>
      <c r="AEQ1139" s="119"/>
      <c r="AER1139" s="119"/>
      <c r="AES1139" s="119"/>
      <c r="AET1139" s="119"/>
      <c r="AEU1139" s="119"/>
      <c r="AEV1139" s="119"/>
      <c r="AEW1139" s="119"/>
      <c r="AEX1139" s="119"/>
      <c r="AEY1139" s="119"/>
      <c r="AEZ1139" s="119"/>
      <c r="AFA1139" s="119"/>
      <c r="AFB1139" s="119"/>
      <c r="AFC1139" s="119"/>
      <c r="AFD1139" s="119"/>
      <c r="AFE1139" s="119"/>
      <c r="AFF1139" s="119"/>
      <c r="AFG1139" s="119"/>
      <c r="AFH1139" s="119"/>
      <c r="AFI1139" s="119"/>
      <c r="AFJ1139" s="119"/>
      <c r="AFK1139" s="119"/>
      <c r="AFL1139" s="119"/>
      <c r="AFM1139" s="119"/>
      <c r="AFN1139" s="119"/>
      <c r="AFO1139" s="119"/>
      <c r="AFP1139" s="119"/>
      <c r="AFQ1139" s="119"/>
      <c r="AFR1139" s="119"/>
      <c r="AFS1139" s="119"/>
      <c r="AFT1139" s="119"/>
      <c r="AFU1139" s="119"/>
      <c r="AFV1139" s="119"/>
      <c r="AFW1139" s="119"/>
      <c r="AFX1139" s="119"/>
      <c r="AFY1139" s="119"/>
      <c r="AFZ1139" s="119"/>
      <c r="AGA1139" s="119"/>
      <c r="AGB1139" s="119"/>
      <c r="AGC1139" s="119"/>
      <c r="AGD1139" s="119"/>
      <c r="AGE1139" s="119"/>
      <c r="AGF1139" s="119"/>
      <c r="AGG1139" s="119"/>
      <c r="AGH1139" s="119"/>
      <c r="AGI1139" s="119"/>
      <c r="AGJ1139" s="119"/>
      <c r="AGK1139" s="119"/>
      <c r="AGL1139" s="119"/>
      <c r="AGM1139" s="119"/>
      <c r="AGN1139" s="119"/>
      <c r="AGO1139" s="119"/>
      <c r="AGP1139" s="119"/>
      <c r="AGQ1139" s="119"/>
      <c r="AGR1139" s="119"/>
      <c r="AGS1139" s="119"/>
      <c r="AGT1139" s="119"/>
      <c r="AGU1139" s="119"/>
      <c r="AGV1139" s="119"/>
      <c r="AGW1139" s="119"/>
      <c r="AGX1139" s="119"/>
      <c r="AGY1139" s="119"/>
      <c r="AGZ1139" s="119"/>
      <c r="AHA1139" s="119"/>
      <c r="AHB1139" s="119"/>
      <c r="AHC1139" s="119"/>
      <c r="AHD1139" s="119"/>
      <c r="AHE1139" s="119"/>
      <c r="AHF1139" s="119"/>
      <c r="AHG1139" s="119"/>
      <c r="AHH1139" s="119"/>
      <c r="AHI1139" s="119"/>
      <c r="AHJ1139" s="119"/>
      <c r="AHK1139" s="119"/>
      <c r="AHL1139" s="119"/>
      <c r="AHM1139" s="119"/>
      <c r="AHN1139" s="119"/>
      <c r="AHO1139" s="119"/>
      <c r="AHP1139" s="119"/>
      <c r="AHQ1139" s="119"/>
      <c r="AHR1139" s="119"/>
      <c r="AHS1139" s="119"/>
      <c r="AHT1139" s="119"/>
      <c r="AHU1139" s="119"/>
      <c r="AHV1139" s="119"/>
      <c r="AHW1139" s="119"/>
      <c r="AHX1139" s="119"/>
      <c r="AHY1139" s="119"/>
      <c r="AHZ1139" s="119"/>
      <c r="AIA1139" s="119"/>
      <c r="AIB1139" s="119"/>
      <c r="AIC1139" s="119"/>
      <c r="AID1139" s="119"/>
      <c r="AIE1139" s="119"/>
      <c r="AIF1139" s="119"/>
      <c r="AIG1139" s="119"/>
      <c r="AIH1139" s="119"/>
      <c r="AII1139" s="119"/>
      <c r="AIJ1139" s="119"/>
      <c r="AIK1139" s="119"/>
      <c r="AIL1139" s="119"/>
      <c r="AIM1139" s="119"/>
      <c r="AIN1139" s="119"/>
      <c r="AIO1139" s="119"/>
      <c r="AIP1139" s="119"/>
      <c r="AIQ1139" s="119"/>
      <c r="AIR1139" s="119"/>
      <c r="AIS1139" s="119"/>
      <c r="AIT1139" s="119"/>
      <c r="AIU1139" s="119"/>
      <c r="AIV1139" s="119"/>
      <c r="AIW1139" s="119"/>
      <c r="AIX1139" s="119"/>
      <c r="AIY1139" s="119"/>
      <c r="AIZ1139" s="119"/>
      <c r="AJA1139" s="119"/>
      <c r="AJB1139" s="119"/>
      <c r="AJC1139" s="119"/>
      <c r="AJD1139" s="119"/>
      <c r="AJE1139" s="119"/>
      <c r="AJF1139" s="119"/>
      <c r="AJG1139" s="119"/>
      <c r="AJH1139" s="119"/>
      <c r="AJI1139" s="119"/>
      <c r="AJJ1139" s="119"/>
      <c r="AJK1139" s="119"/>
      <c r="AJL1139" s="119"/>
      <c r="AJM1139" s="119"/>
      <c r="AJN1139" s="119"/>
      <c r="AJO1139" s="119"/>
      <c r="AJP1139" s="119"/>
      <c r="AJQ1139" s="119"/>
      <c r="AJR1139" s="119"/>
      <c r="AJS1139" s="119"/>
      <c r="AJT1139" s="119"/>
      <c r="AJU1139" s="119"/>
      <c r="AJV1139" s="119"/>
      <c r="AJW1139" s="119"/>
      <c r="AJX1139" s="119"/>
      <c r="AJY1139" s="119"/>
      <c r="AJZ1139" s="119"/>
      <c r="AKA1139" s="119"/>
      <c r="AKB1139" s="119"/>
      <c r="AKC1139" s="119"/>
      <c r="AKD1139" s="119"/>
      <c r="AKE1139" s="119"/>
      <c r="AKF1139" s="119"/>
      <c r="AKG1139" s="119"/>
      <c r="AKH1139" s="119"/>
      <c r="AKI1139" s="119"/>
      <c r="AKJ1139" s="119"/>
      <c r="AKK1139" s="119"/>
      <c r="AKL1139" s="119"/>
      <c r="AKM1139" s="119"/>
      <c r="AKN1139" s="119"/>
      <c r="AKO1139" s="119"/>
      <c r="AKP1139" s="119"/>
      <c r="AKQ1139" s="119"/>
      <c r="AKR1139" s="119"/>
      <c r="AKS1139" s="119"/>
      <c r="AKT1139" s="119"/>
      <c r="AKU1139" s="119"/>
      <c r="AKV1139" s="119"/>
      <c r="AKW1139" s="119"/>
      <c r="AKX1139" s="119"/>
      <c r="AKY1139" s="119"/>
      <c r="AKZ1139" s="119"/>
      <c r="ALA1139" s="119"/>
      <c r="ALB1139" s="119"/>
      <c r="ALC1139" s="119"/>
      <c r="ALD1139" s="119"/>
      <c r="ALE1139" s="119"/>
      <c r="ALF1139" s="119"/>
      <c r="ALG1139" s="119"/>
      <c r="ALH1139" s="119"/>
      <c r="ALI1139" s="119"/>
      <c r="ALJ1139" s="119"/>
      <c r="ALK1139" s="119"/>
      <c r="ALL1139" s="119"/>
      <c r="ALM1139" s="119"/>
      <c r="ALN1139" s="119"/>
      <c r="ALO1139" s="119"/>
      <c r="ALP1139" s="119"/>
      <c r="ALQ1139" s="119"/>
      <c r="ALR1139" s="119"/>
      <c r="ALS1139" s="119"/>
      <c r="ALT1139" s="119"/>
      <c r="ALU1139" s="119"/>
      <c r="ALV1139" s="119"/>
      <c r="ALW1139" s="119"/>
      <c r="ALX1139" s="119"/>
      <c r="ALY1139" s="119"/>
      <c r="ALZ1139" s="119"/>
      <c r="AMA1139" s="119"/>
      <c r="AMB1139" s="119"/>
      <c r="AMC1139" s="119"/>
      <c r="AMD1139" s="119"/>
      <c r="AME1139" s="119"/>
      <c r="AMF1139" s="119"/>
      <c r="AMG1139" s="119"/>
    </row>
    <row r="1140" customFormat="false" ht="15" hidden="false" customHeight="false" outlineLevel="0" collapsed="false">
      <c r="A1140" s="120"/>
      <c r="B1140" s="120"/>
      <c r="C1140" s="48" t="n">
        <f aca="false">IF(F1140=F1139,C1139,IF(F1140=(F1139+10),C1139,(C1139+10)))</f>
        <v>2030</v>
      </c>
      <c r="D1140" s="38" t="s">
        <v>409</v>
      </c>
      <c r="E1140" s="50" t="n">
        <f aca="false">IF(C1139=C1140,IF(AND(I1140&lt;&gt;"M",I1140&lt;&gt;"m-up"),E1139+10,E1139),10)</f>
        <v>10</v>
      </c>
      <c r="F1140" s="39" t="n">
        <f aca="false">O1140+(N1140*60)+(M1140*3600)</f>
        <v>67940</v>
      </c>
      <c r="G1140" s="39" t="str">
        <f aca="false">CONCATENATE(J1140,K1140,L1140)</f>
        <v>2017123</v>
      </c>
      <c r="H1140" s="39" t="n">
        <v>0</v>
      </c>
      <c r="I1140" s="78" t="s">
        <v>21</v>
      </c>
      <c r="J1140" s="39" t="n">
        <v>2017</v>
      </c>
      <c r="K1140" s="39" t="n">
        <v>12</v>
      </c>
      <c r="L1140" s="39" t="n">
        <v>3</v>
      </c>
      <c r="M1140" s="39" t="n">
        <v>18</v>
      </c>
      <c r="N1140" s="39" t="n">
        <v>52</v>
      </c>
      <c r="O1140" s="39" t="n">
        <v>20</v>
      </c>
      <c r="P1140" s="39" t="n">
        <v>256</v>
      </c>
      <c r="Q1140" s="39" t="n">
        <v>2</v>
      </c>
      <c r="R1140" s="39" t="s">
        <v>1</v>
      </c>
      <c r="S1140" s="39" t="s">
        <v>2</v>
      </c>
      <c r="WH1140" s="121"/>
      <c r="WI1140" s="121"/>
      <c r="WJ1140" s="121"/>
      <c r="WK1140" s="121"/>
      <c r="WL1140" s="121"/>
      <c r="WM1140" s="121"/>
      <c r="WN1140" s="121"/>
      <c r="WO1140" s="121"/>
      <c r="WP1140" s="121"/>
      <c r="WQ1140" s="121"/>
      <c r="WR1140" s="121"/>
      <c r="WS1140" s="121"/>
      <c r="WT1140" s="121"/>
      <c r="WU1140" s="121"/>
      <c r="WV1140" s="121"/>
      <c r="WW1140" s="121"/>
      <c r="WX1140" s="121"/>
      <c r="WY1140" s="121"/>
      <c r="WZ1140" s="121"/>
      <c r="XA1140" s="121"/>
      <c r="XB1140" s="121"/>
      <c r="XC1140" s="121"/>
      <c r="XD1140" s="121"/>
      <c r="XE1140" s="121"/>
      <c r="XF1140" s="121"/>
      <c r="XG1140" s="121"/>
      <c r="XH1140" s="121"/>
      <c r="XI1140" s="121"/>
      <c r="XJ1140" s="121"/>
      <c r="XK1140" s="121"/>
      <c r="XL1140" s="121"/>
      <c r="XM1140" s="121"/>
      <c r="XN1140" s="121"/>
      <c r="XO1140" s="121"/>
      <c r="XP1140" s="121"/>
      <c r="XQ1140" s="121"/>
      <c r="XR1140" s="121"/>
      <c r="XS1140" s="121"/>
      <c r="XT1140" s="121"/>
      <c r="XU1140" s="121"/>
      <c r="XV1140" s="121"/>
      <c r="XW1140" s="121"/>
      <c r="XX1140" s="121"/>
      <c r="XY1140" s="121"/>
      <c r="XZ1140" s="121"/>
      <c r="YA1140" s="121"/>
      <c r="YB1140" s="121"/>
      <c r="YC1140" s="121"/>
      <c r="YD1140" s="121"/>
      <c r="YE1140" s="121"/>
      <c r="YF1140" s="121"/>
      <c r="YG1140" s="121"/>
      <c r="YH1140" s="121"/>
      <c r="YI1140" s="121"/>
      <c r="YJ1140" s="121"/>
      <c r="YK1140" s="121"/>
      <c r="YL1140" s="121"/>
      <c r="YM1140" s="121"/>
      <c r="YN1140" s="121"/>
      <c r="YO1140" s="121"/>
      <c r="YP1140" s="121"/>
      <c r="YQ1140" s="121"/>
      <c r="YR1140" s="121"/>
      <c r="YS1140" s="121"/>
      <c r="YT1140" s="121"/>
      <c r="YU1140" s="121"/>
      <c r="YV1140" s="121"/>
      <c r="YW1140" s="121"/>
      <c r="YX1140" s="121"/>
      <c r="YY1140" s="121"/>
      <c r="YZ1140" s="121"/>
      <c r="ZA1140" s="121"/>
      <c r="ZB1140" s="121"/>
      <c r="ZC1140" s="121"/>
      <c r="ZD1140" s="121"/>
      <c r="ZE1140" s="121"/>
      <c r="ZF1140" s="121"/>
      <c r="ZG1140" s="121"/>
      <c r="ZH1140" s="121"/>
      <c r="ZI1140" s="121"/>
      <c r="ZJ1140" s="121"/>
      <c r="ZK1140" s="121"/>
      <c r="ZL1140" s="121"/>
      <c r="ZM1140" s="121"/>
      <c r="ZN1140" s="121"/>
      <c r="ZO1140" s="121"/>
      <c r="ZP1140" s="121"/>
      <c r="ZQ1140" s="121"/>
      <c r="ZR1140" s="121"/>
      <c r="ZS1140" s="121"/>
      <c r="ZT1140" s="121"/>
      <c r="ZU1140" s="121"/>
      <c r="ZV1140" s="121"/>
      <c r="ZW1140" s="121"/>
      <c r="ZX1140" s="121"/>
      <c r="ZY1140" s="121"/>
      <c r="ZZ1140" s="121"/>
      <c r="AAA1140" s="121"/>
      <c r="AAB1140" s="121"/>
      <c r="AAC1140" s="121"/>
      <c r="AAD1140" s="121"/>
      <c r="AAE1140" s="121"/>
      <c r="AAF1140" s="121"/>
      <c r="AAG1140" s="121"/>
      <c r="AAH1140" s="121"/>
      <c r="AAI1140" s="121"/>
      <c r="AAJ1140" s="121"/>
      <c r="AAK1140" s="121"/>
      <c r="AAL1140" s="121"/>
      <c r="AAM1140" s="121"/>
      <c r="AAN1140" s="121"/>
      <c r="AAO1140" s="121"/>
      <c r="AAP1140" s="121"/>
      <c r="AAQ1140" s="121"/>
      <c r="AAR1140" s="121"/>
      <c r="AAS1140" s="121"/>
      <c r="AAT1140" s="121"/>
      <c r="AAU1140" s="121"/>
      <c r="AAV1140" s="121"/>
      <c r="AAW1140" s="121"/>
      <c r="AAX1140" s="121"/>
      <c r="AAY1140" s="121"/>
      <c r="AAZ1140" s="121"/>
      <c r="ABA1140" s="121"/>
      <c r="ABB1140" s="121"/>
      <c r="ABC1140" s="121"/>
      <c r="ABD1140" s="121"/>
      <c r="ABE1140" s="121"/>
      <c r="ABF1140" s="121"/>
      <c r="ABG1140" s="121"/>
      <c r="ABH1140" s="121"/>
      <c r="ABI1140" s="121"/>
      <c r="ABJ1140" s="121"/>
      <c r="ABK1140" s="121"/>
      <c r="ABL1140" s="121"/>
      <c r="ABM1140" s="121"/>
      <c r="ABN1140" s="121"/>
      <c r="ABO1140" s="121"/>
      <c r="ABP1140" s="121"/>
      <c r="ABQ1140" s="121"/>
      <c r="ABR1140" s="121"/>
      <c r="ABS1140" s="121"/>
      <c r="ABT1140" s="121"/>
      <c r="ABU1140" s="121"/>
      <c r="ABV1140" s="121"/>
      <c r="ABW1140" s="121"/>
      <c r="ABX1140" s="121"/>
      <c r="ABY1140" s="121"/>
      <c r="ABZ1140" s="121"/>
      <c r="ACA1140" s="121"/>
      <c r="ACB1140" s="121"/>
      <c r="ACC1140" s="121"/>
      <c r="ACD1140" s="121"/>
      <c r="ACE1140" s="121"/>
      <c r="ACF1140" s="121"/>
      <c r="ACG1140" s="121"/>
      <c r="ACH1140" s="121"/>
      <c r="ACI1140" s="121"/>
      <c r="ACJ1140" s="121"/>
      <c r="ACK1140" s="121"/>
      <c r="ACL1140" s="121"/>
      <c r="ACM1140" s="121"/>
      <c r="ACN1140" s="121"/>
      <c r="ACO1140" s="121"/>
      <c r="ACP1140" s="121"/>
      <c r="ACQ1140" s="121"/>
      <c r="ACR1140" s="121"/>
      <c r="ACS1140" s="121"/>
      <c r="ACT1140" s="121"/>
      <c r="ACU1140" s="121"/>
      <c r="ACV1140" s="121"/>
      <c r="ACW1140" s="121"/>
      <c r="ACX1140" s="121"/>
      <c r="ACY1140" s="121"/>
      <c r="ACZ1140" s="121"/>
      <c r="ADA1140" s="121"/>
      <c r="ADB1140" s="121"/>
      <c r="ADC1140" s="121"/>
      <c r="ADD1140" s="121"/>
      <c r="ADE1140" s="121"/>
      <c r="ADF1140" s="121"/>
      <c r="ADG1140" s="121"/>
      <c r="ADH1140" s="121"/>
      <c r="ADI1140" s="121"/>
      <c r="ADJ1140" s="121"/>
      <c r="ADK1140" s="121"/>
      <c r="ADL1140" s="121"/>
      <c r="ADM1140" s="121"/>
      <c r="ADN1140" s="121"/>
      <c r="ADO1140" s="121"/>
      <c r="ADP1140" s="121"/>
      <c r="ADQ1140" s="121"/>
      <c r="ADR1140" s="121"/>
      <c r="ADS1140" s="121"/>
      <c r="ADT1140" s="121"/>
      <c r="ADU1140" s="121"/>
      <c r="ADV1140" s="121"/>
      <c r="ADW1140" s="121"/>
      <c r="ADX1140" s="121"/>
      <c r="ADY1140" s="121"/>
      <c r="ADZ1140" s="121"/>
      <c r="AEA1140" s="121"/>
      <c r="AEB1140" s="121"/>
      <c r="AEC1140" s="121"/>
      <c r="AED1140" s="121"/>
      <c r="AEE1140" s="121"/>
      <c r="AEF1140" s="121"/>
      <c r="AEG1140" s="121"/>
      <c r="AEH1140" s="121"/>
      <c r="AEI1140" s="121"/>
      <c r="AEJ1140" s="121"/>
      <c r="AEK1140" s="121"/>
      <c r="AEL1140" s="121"/>
      <c r="AEM1140" s="121"/>
      <c r="AEN1140" s="121"/>
      <c r="AEO1140" s="121"/>
      <c r="AEP1140" s="121"/>
      <c r="AEQ1140" s="121"/>
      <c r="AER1140" s="121"/>
      <c r="AES1140" s="121"/>
      <c r="AET1140" s="121"/>
      <c r="AEU1140" s="121"/>
      <c r="AEV1140" s="121"/>
      <c r="AEW1140" s="121"/>
      <c r="AEX1140" s="121"/>
      <c r="AEY1140" s="121"/>
      <c r="AEZ1140" s="121"/>
      <c r="AFA1140" s="121"/>
      <c r="AFB1140" s="121"/>
      <c r="AFC1140" s="121"/>
      <c r="AFD1140" s="121"/>
      <c r="AFE1140" s="121"/>
      <c r="AFF1140" s="121"/>
      <c r="AFG1140" s="121"/>
      <c r="AFH1140" s="121"/>
      <c r="AFI1140" s="121"/>
      <c r="AFJ1140" s="121"/>
      <c r="AFK1140" s="121"/>
      <c r="AFL1140" s="121"/>
      <c r="AFM1140" s="121"/>
      <c r="AFN1140" s="121"/>
      <c r="AFO1140" s="121"/>
      <c r="AFP1140" s="121"/>
      <c r="AFQ1140" s="121"/>
      <c r="AFR1140" s="121"/>
      <c r="AFS1140" s="121"/>
      <c r="AFT1140" s="121"/>
      <c r="AFU1140" s="121"/>
      <c r="AFV1140" s="121"/>
      <c r="AFW1140" s="121"/>
      <c r="AFX1140" s="121"/>
      <c r="AFY1140" s="121"/>
      <c r="AFZ1140" s="121"/>
      <c r="AGA1140" s="121"/>
      <c r="AGB1140" s="121"/>
      <c r="AGC1140" s="121"/>
      <c r="AGD1140" s="121"/>
      <c r="AGE1140" s="121"/>
      <c r="AGF1140" s="121"/>
      <c r="AGG1140" s="121"/>
      <c r="AGH1140" s="121"/>
      <c r="AGI1140" s="121"/>
      <c r="AGJ1140" s="121"/>
      <c r="AGK1140" s="121"/>
      <c r="AGL1140" s="121"/>
      <c r="AGM1140" s="121"/>
      <c r="AGN1140" s="121"/>
      <c r="AGO1140" s="121"/>
      <c r="AGP1140" s="121"/>
      <c r="AGQ1140" s="121"/>
      <c r="AGR1140" s="121"/>
      <c r="AGS1140" s="121"/>
      <c r="AGT1140" s="121"/>
      <c r="AGU1140" s="121"/>
      <c r="AGV1140" s="121"/>
      <c r="AGW1140" s="121"/>
      <c r="AGX1140" s="121"/>
      <c r="AGY1140" s="121"/>
      <c r="AGZ1140" s="121"/>
      <c r="AHA1140" s="121"/>
      <c r="AHB1140" s="121"/>
      <c r="AHC1140" s="121"/>
      <c r="AHD1140" s="121"/>
      <c r="AHE1140" s="121"/>
      <c r="AHF1140" s="121"/>
      <c r="AHG1140" s="121"/>
      <c r="AHH1140" s="121"/>
      <c r="AHI1140" s="121"/>
      <c r="AHJ1140" s="121"/>
      <c r="AHK1140" s="121"/>
      <c r="AHL1140" s="121"/>
      <c r="AHM1140" s="121"/>
      <c r="AHN1140" s="121"/>
      <c r="AHO1140" s="121"/>
      <c r="AHP1140" s="121"/>
      <c r="AHQ1140" s="121"/>
      <c r="AHR1140" s="121"/>
      <c r="AHS1140" s="121"/>
      <c r="AHT1140" s="121"/>
      <c r="AHU1140" s="121"/>
      <c r="AHV1140" s="121"/>
      <c r="AHW1140" s="121"/>
      <c r="AHX1140" s="121"/>
      <c r="AHY1140" s="121"/>
      <c r="AHZ1140" s="121"/>
      <c r="AIA1140" s="121"/>
      <c r="AIB1140" s="121"/>
      <c r="AIC1140" s="121"/>
      <c r="AID1140" s="121"/>
      <c r="AIE1140" s="121"/>
      <c r="AIF1140" s="121"/>
      <c r="AIG1140" s="121"/>
      <c r="AIH1140" s="121"/>
      <c r="AII1140" s="121"/>
      <c r="AIJ1140" s="121"/>
      <c r="AIK1140" s="121"/>
      <c r="AIL1140" s="121"/>
      <c r="AIM1140" s="121"/>
      <c r="AIN1140" s="121"/>
      <c r="AIO1140" s="121"/>
      <c r="AIP1140" s="121"/>
      <c r="AIQ1140" s="121"/>
      <c r="AIR1140" s="121"/>
      <c r="AIS1140" s="121"/>
      <c r="AIT1140" s="121"/>
      <c r="AIU1140" s="121"/>
      <c r="AIV1140" s="121"/>
      <c r="AIW1140" s="121"/>
      <c r="AIX1140" s="121"/>
      <c r="AIY1140" s="121"/>
      <c r="AIZ1140" s="121"/>
      <c r="AJA1140" s="121"/>
      <c r="AJB1140" s="121"/>
      <c r="AJC1140" s="121"/>
      <c r="AJD1140" s="121"/>
      <c r="AJE1140" s="121"/>
      <c r="AJF1140" s="121"/>
      <c r="AJG1140" s="121"/>
      <c r="AJH1140" s="121"/>
      <c r="AJI1140" s="121"/>
      <c r="AJJ1140" s="121"/>
      <c r="AJK1140" s="121"/>
      <c r="AJL1140" s="121"/>
      <c r="AJM1140" s="121"/>
      <c r="AJN1140" s="121"/>
      <c r="AJO1140" s="121"/>
      <c r="AJP1140" s="121"/>
      <c r="AJQ1140" s="121"/>
      <c r="AJR1140" s="121"/>
      <c r="AJS1140" s="121"/>
      <c r="AJT1140" s="121"/>
      <c r="AJU1140" s="121"/>
      <c r="AJV1140" s="121"/>
      <c r="AJW1140" s="121"/>
      <c r="AJX1140" s="121"/>
      <c r="AJY1140" s="121"/>
      <c r="AJZ1140" s="121"/>
      <c r="AKA1140" s="121"/>
      <c r="AKB1140" s="121"/>
      <c r="AKC1140" s="121"/>
      <c r="AKD1140" s="121"/>
      <c r="AKE1140" s="121"/>
      <c r="AKF1140" s="121"/>
      <c r="AKG1140" s="121"/>
      <c r="AKH1140" s="121"/>
      <c r="AKI1140" s="121"/>
      <c r="AKJ1140" s="121"/>
      <c r="AKK1140" s="121"/>
      <c r="AKL1140" s="121"/>
      <c r="AKM1140" s="121"/>
      <c r="AKN1140" s="121"/>
      <c r="AKO1140" s="121"/>
      <c r="AKP1140" s="121"/>
      <c r="AKQ1140" s="121"/>
      <c r="AKR1140" s="121"/>
      <c r="AKS1140" s="121"/>
      <c r="AKT1140" s="121"/>
      <c r="AKU1140" s="121"/>
      <c r="AKV1140" s="121"/>
      <c r="AKW1140" s="121"/>
      <c r="AKX1140" s="121"/>
      <c r="AKY1140" s="121"/>
      <c r="AKZ1140" s="121"/>
      <c r="ALA1140" s="121"/>
      <c r="ALB1140" s="121"/>
      <c r="ALC1140" s="121"/>
      <c r="ALD1140" s="121"/>
      <c r="ALE1140" s="121"/>
      <c r="ALF1140" s="121"/>
      <c r="ALG1140" s="121"/>
      <c r="ALH1140" s="121"/>
      <c r="ALI1140" s="121"/>
      <c r="ALJ1140" s="121"/>
      <c r="ALK1140" s="121"/>
      <c r="ALL1140" s="121"/>
      <c r="ALM1140" s="121"/>
      <c r="ALN1140" s="121"/>
      <c r="ALO1140" s="121"/>
      <c r="ALP1140" s="121"/>
      <c r="ALQ1140" s="121"/>
      <c r="ALR1140" s="121"/>
      <c r="ALS1140" s="121"/>
      <c r="ALT1140" s="121"/>
      <c r="ALU1140" s="121"/>
      <c r="ALV1140" s="121"/>
      <c r="ALW1140" s="121"/>
      <c r="ALX1140" s="121"/>
      <c r="ALY1140" s="121"/>
      <c r="ALZ1140" s="121"/>
      <c r="AMA1140" s="121"/>
      <c r="AMB1140" s="121"/>
      <c r="AMC1140" s="121"/>
      <c r="AMD1140" s="121"/>
      <c r="AME1140" s="121"/>
      <c r="AMF1140" s="121"/>
      <c r="AMG1140" s="121"/>
    </row>
    <row r="1141" customFormat="false" ht="15" hidden="false" customHeight="false" outlineLevel="0" collapsed="false">
      <c r="A1141" s="120"/>
      <c r="B1141" s="120"/>
      <c r="C1141" s="48" t="n">
        <f aca="false">IF(F1141=F1140,C1140,IF(F1141=(F1140+10),C1140,(C1140+10)))</f>
        <v>2030</v>
      </c>
      <c r="D1141" s="38" t="s">
        <v>409</v>
      </c>
      <c r="E1141" s="50" t="n">
        <f aca="false">IF(C1140=C1141,IF(AND(I1141&lt;&gt;"M",I1141&lt;&gt;"m-up"),E1140+10,E1140),10)</f>
        <v>10</v>
      </c>
      <c r="F1141" s="39" t="n">
        <f aca="false">O1141+(N1141*60)+(M1141*3600)</f>
        <v>67940</v>
      </c>
      <c r="G1141" s="39" t="str">
        <f aca="false">CONCATENATE(J1141,K1141,L1141)</f>
        <v>2017123</v>
      </c>
      <c r="H1141" s="39" t="n">
        <v>0</v>
      </c>
      <c r="I1141" s="78" t="s">
        <v>21</v>
      </c>
      <c r="J1141" s="39" t="n">
        <v>2017</v>
      </c>
      <c r="K1141" s="39" t="n">
        <v>12</v>
      </c>
      <c r="L1141" s="39" t="n">
        <v>3</v>
      </c>
      <c r="M1141" s="39" t="n">
        <v>18</v>
      </c>
      <c r="N1141" s="39" t="n">
        <v>52</v>
      </c>
      <c r="O1141" s="39" t="n">
        <v>20</v>
      </c>
      <c r="P1141" s="39" t="n">
        <v>534</v>
      </c>
      <c r="Q1141" s="39" t="n">
        <v>2</v>
      </c>
      <c r="R1141" s="39" t="s">
        <v>1</v>
      </c>
      <c r="S1141" s="39" t="s">
        <v>2</v>
      </c>
      <c r="WH1141" s="121"/>
      <c r="WI1141" s="121"/>
      <c r="WJ1141" s="121"/>
      <c r="WK1141" s="121"/>
      <c r="WL1141" s="121"/>
      <c r="WM1141" s="121"/>
      <c r="WN1141" s="121"/>
      <c r="WO1141" s="121"/>
      <c r="WP1141" s="121"/>
      <c r="WQ1141" s="121"/>
      <c r="WR1141" s="121"/>
      <c r="WS1141" s="121"/>
      <c r="WT1141" s="121"/>
      <c r="WU1141" s="121"/>
      <c r="WV1141" s="121"/>
      <c r="WW1141" s="121"/>
      <c r="WX1141" s="121"/>
      <c r="WY1141" s="121"/>
      <c r="WZ1141" s="121"/>
      <c r="XA1141" s="121"/>
      <c r="XB1141" s="121"/>
      <c r="XC1141" s="121"/>
      <c r="XD1141" s="121"/>
      <c r="XE1141" s="121"/>
      <c r="XF1141" s="121"/>
      <c r="XG1141" s="121"/>
      <c r="XH1141" s="121"/>
      <c r="XI1141" s="121"/>
      <c r="XJ1141" s="121"/>
      <c r="XK1141" s="121"/>
      <c r="XL1141" s="121"/>
      <c r="XM1141" s="121"/>
      <c r="XN1141" s="121"/>
      <c r="XO1141" s="121"/>
      <c r="XP1141" s="121"/>
      <c r="XQ1141" s="121"/>
      <c r="XR1141" s="121"/>
      <c r="XS1141" s="121"/>
      <c r="XT1141" s="121"/>
      <c r="XU1141" s="121"/>
      <c r="XV1141" s="121"/>
      <c r="XW1141" s="121"/>
      <c r="XX1141" s="121"/>
      <c r="XY1141" s="121"/>
      <c r="XZ1141" s="121"/>
      <c r="YA1141" s="121"/>
      <c r="YB1141" s="121"/>
      <c r="YC1141" s="121"/>
      <c r="YD1141" s="121"/>
      <c r="YE1141" s="121"/>
      <c r="YF1141" s="121"/>
      <c r="YG1141" s="121"/>
      <c r="YH1141" s="121"/>
      <c r="YI1141" s="121"/>
      <c r="YJ1141" s="121"/>
      <c r="YK1141" s="121"/>
      <c r="YL1141" s="121"/>
      <c r="YM1141" s="121"/>
      <c r="YN1141" s="121"/>
      <c r="YO1141" s="121"/>
      <c r="YP1141" s="121"/>
      <c r="YQ1141" s="121"/>
      <c r="YR1141" s="121"/>
      <c r="YS1141" s="121"/>
      <c r="YT1141" s="121"/>
      <c r="YU1141" s="121"/>
      <c r="YV1141" s="121"/>
      <c r="YW1141" s="121"/>
      <c r="YX1141" s="121"/>
      <c r="YY1141" s="121"/>
      <c r="YZ1141" s="121"/>
      <c r="ZA1141" s="121"/>
      <c r="ZB1141" s="121"/>
      <c r="ZC1141" s="121"/>
      <c r="ZD1141" s="121"/>
      <c r="ZE1141" s="121"/>
      <c r="ZF1141" s="121"/>
      <c r="ZG1141" s="121"/>
      <c r="ZH1141" s="121"/>
      <c r="ZI1141" s="121"/>
      <c r="ZJ1141" s="121"/>
      <c r="ZK1141" s="121"/>
      <c r="ZL1141" s="121"/>
      <c r="ZM1141" s="121"/>
      <c r="ZN1141" s="121"/>
      <c r="ZO1141" s="121"/>
      <c r="ZP1141" s="121"/>
      <c r="ZQ1141" s="121"/>
      <c r="ZR1141" s="121"/>
      <c r="ZS1141" s="121"/>
      <c r="ZT1141" s="121"/>
      <c r="ZU1141" s="121"/>
      <c r="ZV1141" s="121"/>
      <c r="ZW1141" s="121"/>
      <c r="ZX1141" s="121"/>
      <c r="ZY1141" s="121"/>
      <c r="ZZ1141" s="121"/>
      <c r="AAA1141" s="121"/>
      <c r="AAB1141" s="121"/>
      <c r="AAC1141" s="121"/>
      <c r="AAD1141" s="121"/>
      <c r="AAE1141" s="121"/>
      <c r="AAF1141" s="121"/>
      <c r="AAG1141" s="121"/>
      <c r="AAH1141" s="121"/>
      <c r="AAI1141" s="121"/>
      <c r="AAJ1141" s="121"/>
      <c r="AAK1141" s="121"/>
      <c r="AAL1141" s="121"/>
      <c r="AAM1141" s="121"/>
      <c r="AAN1141" s="121"/>
      <c r="AAO1141" s="121"/>
      <c r="AAP1141" s="121"/>
      <c r="AAQ1141" s="121"/>
      <c r="AAR1141" s="121"/>
      <c r="AAS1141" s="121"/>
      <c r="AAT1141" s="121"/>
      <c r="AAU1141" s="121"/>
      <c r="AAV1141" s="121"/>
      <c r="AAW1141" s="121"/>
      <c r="AAX1141" s="121"/>
      <c r="AAY1141" s="121"/>
      <c r="AAZ1141" s="121"/>
      <c r="ABA1141" s="121"/>
      <c r="ABB1141" s="121"/>
      <c r="ABC1141" s="121"/>
      <c r="ABD1141" s="121"/>
      <c r="ABE1141" s="121"/>
      <c r="ABF1141" s="121"/>
      <c r="ABG1141" s="121"/>
      <c r="ABH1141" s="121"/>
      <c r="ABI1141" s="121"/>
      <c r="ABJ1141" s="121"/>
      <c r="ABK1141" s="121"/>
      <c r="ABL1141" s="121"/>
      <c r="ABM1141" s="121"/>
      <c r="ABN1141" s="121"/>
      <c r="ABO1141" s="121"/>
      <c r="ABP1141" s="121"/>
      <c r="ABQ1141" s="121"/>
      <c r="ABR1141" s="121"/>
      <c r="ABS1141" s="121"/>
      <c r="ABT1141" s="121"/>
      <c r="ABU1141" s="121"/>
      <c r="ABV1141" s="121"/>
      <c r="ABW1141" s="121"/>
      <c r="ABX1141" s="121"/>
      <c r="ABY1141" s="121"/>
      <c r="ABZ1141" s="121"/>
      <c r="ACA1141" s="121"/>
      <c r="ACB1141" s="121"/>
      <c r="ACC1141" s="121"/>
      <c r="ACD1141" s="121"/>
      <c r="ACE1141" s="121"/>
      <c r="ACF1141" s="121"/>
      <c r="ACG1141" s="121"/>
      <c r="ACH1141" s="121"/>
      <c r="ACI1141" s="121"/>
      <c r="ACJ1141" s="121"/>
      <c r="ACK1141" s="121"/>
      <c r="ACL1141" s="121"/>
      <c r="ACM1141" s="121"/>
      <c r="ACN1141" s="121"/>
      <c r="ACO1141" s="121"/>
      <c r="ACP1141" s="121"/>
      <c r="ACQ1141" s="121"/>
      <c r="ACR1141" s="121"/>
      <c r="ACS1141" s="121"/>
      <c r="ACT1141" s="121"/>
      <c r="ACU1141" s="121"/>
      <c r="ACV1141" s="121"/>
      <c r="ACW1141" s="121"/>
      <c r="ACX1141" s="121"/>
      <c r="ACY1141" s="121"/>
      <c r="ACZ1141" s="121"/>
      <c r="ADA1141" s="121"/>
      <c r="ADB1141" s="121"/>
      <c r="ADC1141" s="121"/>
      <c r="ADD1141" s="121"/>
      <c r="ADE1141" s="121"/>
      <c r="ADF1141" s="121"/>
      <c r="ADG1141" s="121"/>
      <c r="ADH1141" s="121"/>
      <c r="ADI1141" s="121"/>
      <c r="ADJ1141" s="121"/>
      <c r="ADK1141" s="121"/>
      <c r="ADL1141" s="121"/>
      <c r="ADM1141" s="121"/>
      <c r="ADN1141" s="121"/>
      <c r="ADO1141" s="121"/>
      <c r="ADP1141" s="121"/>
      <c r="ADQ1141" s="121"/>
      <c r="ADR1141" s="121"/>
      <c r="ADS1141" s="121"/>
      <c r="ADT1141" s="121"/>
      <c r="ADU1141" s="121"/>
      <c r="ADV1141" s="121"/>
      <c r="ADW1141" s="121"/>
      <c r="ADX1141" s="121"/>
      <c r="ADY1141" s="121"/>
      <c r="ADZ1141" s="121"/>
      <c r="AEA1141" s="121"/>
      <c r="AEB1141" s="121"/>
      <c r="AEC1141" s="121"/>
      <c r="AED1141" s="121"/>
      <c r="AEE1141" s="121"/>
      <c r="AEF1141" s="121"/>
      <c r="AEG1141" s="121"/>
      <c r="AEH1141" s="121"/>
      <c r="AEI1141" s="121"/>
      <c r="AEJ1141" s="121"/>
      <c r="AEK1141" s="121"/>
      <c r="AEL1141" s="121"/>
      <c r="AEM1141" s="121"/>
      <c r="AEN1141" s="121"/>
      <c r="AEO1141" s="121"/>
      <c r="AEP1141" s="121"/>
      <c r="AEQ1141" s="121"/>
      <c r="AER1141" s="121"/>
      <c r="AES1141" s="121"/>
      <c r="AET1141" s="121"/>
      <c r="AEU1141" s="121"/>
      <c r="AEV1141" s="121"/>
      <c r="AEW1141" s="121"/>
      <c r="AEX1141" s="121"/>
      <c r="AEY1141" s="121"/>
      <c r="AEZ1141" s="121"/>
      <c r="AFA1141" s="121"/>
      <c r="AFB1141" s="121"/>
      <c r="AFC1141" s="121"/>
      <c r="AFD1141" s="121"/>
      <c r="AFE1141" s="121"/>
      <c r="AFF1141" s="121"/>
      <c r="AFG1141" s="121"/>
      <c r="AFH1141" s="121"/>
      <c r="AFI1141" s="121"/>
      <c r="AFJ1141" s="121"/>
      <c r="AFK1141" s="121"/>
      <c r="AFL1141" s="121"/>
      <c r="AFM1141" s="121"/>
      <c r="AFN1141" s="121"/>
      <c r="AFO1141" s="121"/>
      <c r="AFP1141" s="121"/>
      <c r="AFQ1141" s="121"/>
      <c r="AFR1141" s="121"/>
      <c r="AFS1141" s="121"/>
      <c r="AFT1141" s="121"/>
      <c r="AFU1141" s="121"/>
      <c r="AFV1141" s="121"/>
      <c r="AFW1141" s="121"/>
      <c r="AFX1141" s="121"/>
      <c r="AFY1141" s="121"/>
      <c r="AFZ1141" s="121"/>
      <c r="AGA1141" s="121"/>
      <c r="AGB1141" s="121"/>
      <c r="AGC1141" s="121"/>
      <c r="AGD1141" s="121"/>
      <c r="AGE1141" s="121"/>
      <c r="AGF1141" s="121"/>
      <c r="AGG1141" s="121"/>
      <c r="AGH1141" s="121"/>
      <c r="AGI1141" s="121"/>
      <c r="AGJ1141" s="121"/>
      <c r="AGK1141" s="121"/>
      <c r="AGL1141" s="121"/>
      <c r="AGM1141" s="121"/>
      <c r="AGN1141" s="121"/>
      <c r="AGO1141" s="121"/>
      <c r="AGP1141" s="121"/>
      <c r="AGQ1141" s="121"/>
      <c r="AGR1141" s="121"/>
      <c r="AGS1141" s="121"/>
      <c r="AGT1141" s="121"/>
      <c r="AGU1141" s="121"/>
      <c r="AGV1141" s="121"/>
      <c r="AGW1141" s="121"/>
      <c r="AGX1141" s="121"/>
      <c r="AGY1141" s="121"/>
      <c r="AGZ1141" s="121"/>
      <c r="AHA1141" s="121"/>
      <c r="AHB1141" s="121"/>
      <c r="AHC1141" s="121"/>
      <c r="AHD1141" s="121"/>
      <c r="AHE1141" s="121"/>
      <c r="AHF1141" s="121"/>
      <c r="AHG1141" s="121"/>
      <c r="AHH1141" s="121"/>
      <c r="AHI1141" s="121"/>
      <c r="AHJ1141" s="121"/>
      <c r="AHK1141" s="121"/>
      <c r="AHL1141" s="121"/>
      <c r="AHM1141" s="121"/>
      <c r="AHN1141" s="121"/>
      <c r="AHO1141" s="121"/>
      <c r="AHP1141" s="121"/>
      <c r="AHQ1141" s="121"/>
      <c r="AHR1141" s="121"/>
      <c r="AHS1141" s="121"/>
      <c r="AHT1141" s="121"/>
      <c r="AHU1141" s="121"/>
      <c r="AHV1141" s="121"/>
      <c r="AHW1141" s="121"/>
      <c r="AHX1141" s="121"/>
      <c r="AHY1141" s="121"/>
      <c r="AHZ1141" s="121"/>
      <c r="AIA1141" s="121"/>
      <c r="AIB1141" s="121"/>
      <c r="AIC1141" s="121"/>
      <c r="AID1141" s="121"/>
      <c r="AIE1141" s="121"/>
      <c r="AIF1141" s="121"/>
      <c r="AIG1141" s="121"/>
      <c r="AIH1141" s="121"/>
      <c r="AII1141" s="121"/>
      <c r="AIJ1141" s="121"/>
      <c r="AIK1141" s="121"/>
      <c r="AIL1141" s="121"/>
      <c r="AIM1141" s="121"/>
      <c r="AIN1141" s="121"/>
      <c r="AIO1141" s="121"/>
      <c r="AIP1141" s="121"/>
      <c r="AIQ1141" s="121"/>
      <c r="AIR1141" s="121"/>
      <c r="AIS1141" s="121"/>
      <c r="AIT1141" s="121"/>
      <c r="AIU1141" s="121"/>
      <c r="AIV1141" s="121"/>
      <c r="AIW1141" s="121"/>
      <c r="AIX1141" s="121"/>
      <c r="AIY1141" s="121"/>
      <c r="AIZ1141" s="121"/>
      <c r="AJA1141" s="121"/>
      <c r="AJB1141" s="121"/>
      <c r="AJC1141" s="121"/>
      <c r="AJD1141" s="121"/>
      <c r="AJE1141" s="121"/>
      <c r="AJF1141" s="121"/>
      <c r="AJG1141" s="121"/>
      <c r="AJH1141" s="121"/>
      <c r="AJI1141" s="121"/>
      <c r="AJJ1141" s="121"/>
      <c r="AJK1141" s="121"/>
      <c r="AJL1141" s="121"/>
      <c r="AJM1141" s="121"/>
      <c r="AJN1141" s="121"/>
      <c r="AJO1141" s="121"/>
      <c r="AJP1141" s="121"/>
      <c r="AJQ1141" s="121"/>
      <c r="AJR1141" s="121"/>
      <c r="AJS1141" s="121"/>
      <c r="AJT1141" s="121"/>
      <c r="AJU1141" s="121"/>
      <c r="AJV1141" s="121"/>
      <c r="AJW1141" s="121"/>
      <c r="AJX1141" s="121"/>
      <c r="AJY1141" s="121"/>
      <c r="AJZ1141" s="121"/>
      <c r="AKA1141" s="121"/>
      <c r="AKB1141" s="121"/>
      <c r="AKC1141" s="121"/>
      <c r="AKD1141" s="121"/>
      <c r="AKE1141" s="121"/>
      <c r="AKF1141" s="121"/>
      <c r="AKG1141" s="121"/>
      <c r="AKH1141" s="121"/>
      <c r="AKI1141" s="121"/>
      <c r="AKJ1141" s="121"/>
      <c r="AKK1141" s="121"/>
      <c r="AKL1141" s="121"/>
      <c r="AKM1141" s="121"/>
      <c r="AKN1141" s="121"/>
      <c r="AKO1141" s="121"/>
      <c r="AKP1141" s="121"/>
      <c r="AKQ1141" s="121"/>
      <c r="AKR1141" s="121"/>
      <c r="AKS1141" s="121"/>
      <c r="AKT1141" s="121"/>
      <c r="AKU1141" s="121"/>
      <c r="AKV1141" s="121"/>
      <c r="AKW1141" s="121"/>
      <c r="AKX1141" s="121"/>
      <c r="AKY1141" s="121"/>
      <c r="AKZ1141" s="121"/>
      <c r="ALA1141" s="121"/>
      <c r="ALB1141" s="121"/>
      <c r="ALC1141" s="121"/>
      <c r="ALD1141" s="121"/>
      <c r="ALE1141" s="121"/>
      <c r="ALF1141" s="121"/>
      <c r="ALG1141" s="121"/>
      <c r="ALH1141" s="121"/>
      <c r="ALI1141" s="121"/>
      <c r="ALJ1141" s="121"/>
      <c r="ALK1141" s="121"/>
      <c r="ALL1141" s="121"/>
      <c r="ALM1141" s="121"/>
      <c r="ALN1141" s="121"/>
      <c r="ALO1141" s="121"/>
      <c r="ALP1141" s="121"/>
      <c r="ALQ1141" s="121"/>
      <c r="ALR1141" s="121"/>
      <c r="ALS1141" s="121"/>
      <c r="ALT1141" s="121"/>
      <c r="ALU1141" s="121"/>
      <c r="ALV1141" s="121"/>
      <c r="ALW1141" s="121"/>
      <c r="ALX1141" s="121"/>
      <c r="ALY1141" s="121"/>
      <c r="ALZ1141" s="121"/>
      <c r="AMA1141" s="121"/>
      <c r="AMB1141" s="121"/>
      <c r="AMC1141" s="121"/>
      <c r="AMD1141" s="121"/>
      <c r="AME1141" s="121"/>
      <c r="AMF1141" s="121"/>
      <c r="AMG1141" s="121"/>
    </row>
    <row r="1142" customFormat="false" ht="15" hidden="false" customHeight="false" outlineLevel="0" collapsed="false">
      <c r="A1142" s="68"/>
      <c r="B1142" s="68"/>
      <c r="C1142" s="48" t="n">
        <f aca="false">IF(F1142=F1141,C1141,IF(F1142=(F1141+10),C1141,(C1141+10)))</f>
        <v>2040</v>
      </c>
      <c r="D1142" s="69" t="s">
        <v>415</v>
      </c>
      <c r="E1142" s="50" t="n">
        <f aca="false">IF(C1141=C1142,IF(AND(I1142&lt;&gt;"M",I1142&lt;&gt;"m-up"),E1141+10,E1141),10)</f>
        <v>10</v>
      </c>
      <c r="F1142" s="70" t="n">
        <f aca="false">O1142+(N1142*60)+(M1142*3600)</f>
        <v>68549</v>
      </c>
      <c r="G1142" s="70" t="str">
        <f aca="false">CONCATENATE(J1142,K1142,L1142)</f>
        <v>2017123</v>
      </c>
      <c r="H1142" s="70" t="n">
        <v>0</v>
      </c>
      <c r="I1142" s="70" t="s">
        <v>82</v>
      </c>
      <c r="J1142" s="70" t="n">
        <v>2017</v>
      </c>
      <c r="K1142" s="70" t="n">
        <v>12</v>
      </c>
      <c r="L1142" s="70" t="n">
        <v>3</v>
      </c>
      <c r="M1142" s="70" t="n">
        <v>19</v>
      </c>
      <c r="N1142" s="70" t="n">
        <v>2</v>
      </c>
      <c r="O1142" s="70" t="n">
        <v>29</v>
      </c>
      <c r="P1142" s="70" t="n">
        <v>540</v>
      </c>
      <c r="Q1142" s="70" t="n">
        <v>1</v>
      </c>
      <c r="R1142" s="70" t="s">
        <v>351</v>
      </c>
      <c r="S1142" s="70" t="s">
        <v>3</v>
      </c>
      <c r="T1142" s="70"/>
      <c r="U1142" s="71" t="s">
        <v>416</v>
      </c>
      <c r="WH1142" s="71"/>
      <c r="WI1142" s="71"/>
      <c r="WJ1142" s="71"/>
      <c r="WK1142" s="71"/>
      <c r="WL1142" s="71"/>
      <c r="WM1142" s="71"/>
      <c r="WN1142" s="71"/>
      <c r="WO1142" s="71"/>
      <c r="WP1142" s="71"/>
      <c r="WQ1142" s="71"/>
      <c r="WR1142" s="71"/>
      <c r="WS1142" s="71"/>
      <c r="WT1142" s="71"/>
      <c r="WU1142" s="71"/>
      <c r="WV1142" s="71"/>
      <c r="WW1142" s="71"/>
      <c r="WX1142" s="71"/>
      <c r="WY1142" s="71"/>
      <c r="WZ1142" s="71"/>
      <c r="XA1142" s="71"/>
      <c r="XB1142" s="71"/>
      <c r="XC1142" s="71"/>
      <c r="XD1142" s="71"/>
      <c r="XE1142" s="71"/>
      <c r="XF1142" s="71"/>
      <c r="XG1142" s="71"/>
      <c r="XH1142" s="71"/>
      <c r="XI1142" s="71"/>
      <c r="XJ1142" s="71"/>
      <c r="XK1142" s="71"/>
      <c r="XL1142" s="71"/>
      <c r="XM1142" s="71"/>
      <c r="XN1142" s="71"/>
      <c r="XO1142" s="71"/>
      <c r="XP1142" s="71"/>
      <c r="XQ1142" s="71"/>
      <c r="XR1142" s="71"/>
      <c r="XS1142" s="71"/>
      <c r="XT1142" s="71"/>
      <c r="XU1142" s="71"/>
      <c r="XV1142" s="71"/>
      <c r="XW1142" s="71"/>
      <c r="XX1142" s="71"/>
      <c r="XY1142" s="71"/>
      <c r="XZ1142" s="71"/>
      <c r="YA1142" s="71"/>
      <c r="YB1142" s="71"/>
      <c r="YC1142" s="71"/>
      <c r="YD1142" s="71"/>
      <c r="YE1142" s="71"/>
      <c r="YF1142" s="71"/>
      <c r="YG1142" s="71"/>
      <c r="YH1142" s="71"/>
      <c r="YI1142" s="71"/>
      <c r="YJ1142" s="71"/>
      <c r="YK1142" s="71"/>
      <c r="YL1142" s="71"/>
      <c r="YM1142" s="71"/>
      <c r="YN1142" s="71"/>
      <c r="YO1142" s="71"/>
      <c r="YP1142" s="71"/>
      <c r="YQ1142" s="71"/>
      <c r="YR1142" s="71"/>
      <c r="YS1142" s="71"/>
      <c r="YT1142" s="71"/>
      <c r="YU1142" s="71"/>
      <c r="YV1142" s="71"/>
      <c r="YW1142" s="71"/>
      <c r="YX1142" s="71"/>
      <c r="YY1142" s="71"/>
      <c r="YZ1142" s="71"/>
      <c r="ZA1142" s="71"/>
      <c r="ZB1142" s="71"/>
      <c r="ZC1142" s="71"/>
      <c r="ZD1142" s="71"/>
      <c r="ZE1142" s="71"/>
      <c r="ZF1142" s="71"/>
      <c r="ZG1142" s="71"/>
      <c r="ZH1142" s="71"/>
      <c r="ZI1142" s="71"/>
      <c r="ZJ1142" s="71"/>
      <c r="ZK1142" s="71"/>
      <c r="ZL1142" s="71"/>
      <c r="ZM1142" s="71"/>
      <c r="ZN1142" s="71"/>
      <c r="ZO1142" s="71"/>
      <c r="ZP1142" s="71"/>
      <c r="ZQ1142" s="71"/>
      <c r="ZR1142" s="71"/>
      <c r="ZS1142" s="71"/>
      <c r="ZT1142" s="71"/>
      <c r="ZU1142" s="71"/>
      <c r="ZV1142" s="71"/>
      <c r="ZW1142" s="71"/>
      <c r="ZX1142" s="71"/>
      <c r="ZY1142" s="71"/>
      <c r="ZZ1142" s="71"/>
      <c r="AAA1142" s="71"/>
      <c r="AAB1142" s="71"/>
      <c r="AAC1142" s="71"/>
      <c r="AAD1142" s="71"/>
      <c r="AAE1142" s="71"/>
      <c r="AAF1142" s="71"/>
      <c r="AAG1142" s="71"/>
      <c r="AAH1142" s="71"/>
      <c r="AAI1142" s="71"/>
      <c r="AAJ1142" s="71"/>
      <c r="AAK1142" s="71"/>
      <c r="AAL1142" s="71"/>
      <c r="AAM1142" s="71"/>
      <c r="AAN1142" s="71"/>
      <c r="AAO1142" s="71"/>
      <c r="AAP1142" s="71"/>
      <c r="AAQ1142" s="71"/>
      <c r="AAR1142" s="71"/>
      <c r="AAS1142" s="71"/>
      <c r="AAT1142" s="71"/>
      <c r="AAU1142" s="71"/>
      <c r="AAV1142" s="71"/>
      <c r="AAW1142" s="71"/>
      <c r="AAX1142" s="71"/>
      <c r="AAY1142" s="71"/>
      <c r="AAZ1142" s="71"/>
      <c r="ABA1142" s="71"/>
      <c r="ABB1142" s="71"/>
      <c r="ABC1142" s="71"/>
      <c r="ABD1142" s="71"/>
      <c r="ABE1142" s="71"/>
      <c r="ABF1142" s="71"/>
      <c r="ABG1142" s="71"/>
      <c r="ABH1142" s="71"/>
      <c r="ABI1142" s="71"/>
      <c r="ABJ1142" s="71"/>
      <c r="ABK1142" s="71"/>
      <c r="ABL1142" s="71"/>
      <c r="ABM1142" s="71"/>
      <c r="ABN1142" s="71"/>
      <c r="ABO1142" s="71"/>
      <c r="ABP1142" s="71"/>
      <c r="ABQ1142" s="71"/>
      <c r="ABR1142" s="71"/>
      <c r="ABS1142" s="71"/>
      <c r="ABT1142" s="71"/>
      <c r="ABU1142" s="71"/>
      <c r="ABV1142" s="71"/>
      <c r="ABW1142" s="71"/>
      <c r="ABX1142" s="71"/>
      <c r="ABY1142" s="71"/>
      <c r="ABZ1142" s="71"/>
      <c r="ACA1142" s="71"/>
      <c r="ACB1142" s="71"/>
      <c r="ACC1142" s="71"/>
      <c r="ACD1142" s="71"/>
      <c r="ACE1142" s="71"/>
      <c r="ACF1142" s="71"/>
      <c r="ACG1142" s="71"/>
      <c r="ACH1142" s="71"/>
      <c r="ACI1142" s="71"/>
      <c r="ACJ1142" s="71"/>
      <c r="ACK1142" s="71"/>
      <c r="ACL1142" s="71"/>
      <c r="ACM1142" s="71"/>
      <c r="ACN1142" s="71"/>
      <c r="ACO1142" s="71"/>
      <c r="ACP1142" s="71"/>
      <c r="ACQ1142" s="71"/>
      <c r="ACR1142" s="71"/>
      <c r="ACS1142" s="71"/>
      <c r="ACT1142" s="71"/>
      <c r="ACU1142" s="71"/>
      <c r="ACV1142" s="71"/>
      <c r="ACW1142" s="71"/>
      <c r="ACX1142" s="71"/>
      <c r="ACY1142" s="71"/>
      <c r="ACZ1142" s="71"/>
      <c r="ADA1142" s="71"/>
      <c r="ADB1142" s="71"/>
      <c r="ADC1142" s="71"/>
      <c r="ADD1142" s="71"/>
      <c r="ADE1142" s="71"/>
      <c r="ADF1142" s="71"/>
      <c r="ADG1142" s="71"/>
      <c r="ADH1142" s="71"/>
      <c r="ADI1142" s="71"/>
      <c r="ADJ1142" s="71"/>
      <c r="ADK1142" s="71"/>
      <c r="ADL1142" s="71"/>
      <c r="ADM1142" s="71"/>
      <c r="ADN1142" s="71"/>
      <c r="ADO1142" s="71"/>
      <c r="ADP1142" s="71"/>
      <c r="ADQ1142" s="71"/>
      <c r="ADR1142" s="71"/>
      <c r="ADS1142" s="71"/>
      <c r="ADT1142" s="71"/>
      <c r="ADU1142" s="71"/>
      <c r="ADV1142" s="71"/>
      <c r="ADW1142" s="71"/>
      <c r="ADX1142" s="71"/>
      <c r="ADY1142" s="71"/>
      <c r="ADZ1142" s="71"/>
      <c r="AEA1142" s="71"/>
      <c r="AEB1142" s="71"/>
      <c r="AEC1142" s="71"/>
      <c r="AED1142" s="71"/>
      <c r="AEE1142" s="71"/>
      <c r="AEF1142" s="71"/>
      <c r="AEG1142" s="71"/>
      <c r="AEH1142" s="71"/>
      <c r="AEI1142" s="71"/>
      <c r="AEJ1142" s="71"/>
      <c r="AEK1142" s="71"/>
      <c r="AEL1142" s="71"/>
      <c r="AEM1142" s="71"/>
      <c r="AEN1142" s="71"/>
      <c r="AEO1142" s="71"/>
      <c r="AEP1142" s="71"/>
      <c r="AEQ1142" s="71"/>
      <c r="AER1142" s="71"/>
      <c r="AES1142" s="71"/>
      <c r="AET1142" s="71"/>
      <c r="AEU1142" s="71"/>
      <c r="AEV1142" s="71"/>
      <c r="AEW1142" s="71"/>
      <c r="AEX1142" s="71"/>
      <c r="AEY1142" s="71"/>
      <c r="AEZ1142" s="71"/>
      <c r="AFA1142" s="71"/>
      <c r="AFB1142" s="71"/>
      <c r="AFC1142" s="71"/>
      <c r="AFD1142" s="71"/>
      <c r="AFE1142" s="71"/>
      <c r="AFF1142" s="71"/>
      <c r="AFG1142" s="71"/>
      <c r="AFH1142" s="71"/>
      <c r="AFI1142" s="71"/>
      <c r="AFJ1142" s="71"/>
      <c r="AFK1142" s="71"/>
      <c r="AFL1142" s="71"/>
      <c r="AFM1142" s="71"/>
      <c r="AFN1142" s="71"/>
      <c r="AFO1142" s="71"/>
      <c r="AFP1142" s="71"/>
      <c r="AFQ1142" s="71"/>
      <c r="AFR1142" s="71"/>
      <c r="AFS1142" s="71"/>
      <c r="AFT1142" s="71"/>
      <c r="AFU1142" s="71"/>
      <c r="AFV1142" s="71"/>
      <c r="AFW1142" s="71"/>
      <c r="AFX1142" s="71"/>
      <c r="AFY1142" s="71"/>
      <c r="AFZ1142" s="71"/>
      <c r="AGA1142" s="71"/>
      <c r="AGB1142" s="71"/>
      <c r="AGC1142" s="71"/>
      <c r="AGD1142" s="71"/>
      <c r="AGE1142" s="71"/>
      <c r="AGF1142" s="71"/>
      <c r="AGG1142" s="71"/>
      <c r="AGH1142" s="71"/>
      <c r="AGI1142" s="71"/>
      <c r="AGJ1142" s="71"/>
      <c r="AGK1142" s="71"/>
      <c r="AGL1142" s="71"/>
      <c r="AGM1142" s="71"/>
      <c r="AGN1142" s="71"/>
      <c r="AGO1142" s="71"/>
      <c r="AGP1142" s="71"/>
      <c r="AGQ1142" s="71"/>
      <c r="AGR1142" s="71"/>
      <c r="AGS1142" s="71"/>
      <c r="AGT1142" s="71"/>
      <c r="AGU1142" s="71"/>
      <c r="AGV1142" s="71"/>
      <c r="AGW1142" s="71"/>
      <c r="AGX1142" s="71"/>
      <c r="AGY1142" s="71"/>
      <c r="AGZ1142" s="71"/>
      <c r="AHA1142" s="71"/>
      <c r="AHB1142" s="71"/>
      <c r="AHC1142" s="71"/>
      <c r="AHD1142" s="71"/>
      <c r="AHE1142" s="71"/>
      <c r="AHF1142" s="71"/>
      <c r="AHG1142" s="71"/>
      <c r="AHH1142" s="71"/>
      <c r="AHI1142" s="71"/>
      <c r="AHJ1142" s="71"/>
      <c r="AHK1142" s="71"/>
      <c r="AHL1142" s="71"/>
      <c r="AHM1142" s="71"/>
      <c r="AHN1142" s="71"/>
      <c r="AHO1142" s="71"/>
      <c r="AHP1142" s="71"/>
      <c r="AHQ1142" s="71"/>
      <c r="AHR1142" s="71"/>
      <c r="AHS1142" s="71"/>
      <c r="AHT1142" s="71"/>
      <c r="AHU1142" s="71"/>
      <c r="AHV1142" s="71"/>
      <c r="AHW1142" s="71"/>
      <c r="AHX1142" s="71"/>
      <c r="AHY1142" s="71"/>
      <c r="AHZ1142" s="71"/>
      <c r="AIA1142" s="71"/>
      <c r="AIB1142" s="71"/>
      <c r="AIC1142" s="71"/>
      <c r="AID1142" s="71"/>
      <c r="AIE1142" s="71"/>
      <c r="AIF1142" s="71"/>
      <c r="AIG1142" s="71"/>
      <c r="AIH1142" s="71"/>
      <c r="AII1142" s="71"/>
      <c r="AIJ1142" s="71"/>
      <c r="AIK1142" s="71"/>
      <c r="AIL1142" s="71"/>
      <c r="AIM1142" s="71"/>
      <c r="AIN1142" s="71"/>
      <c r="AIO1142" s="71"/>
      <c r="AIP1142" s="71"/>
      <c r="AIQ1142" s="71"/>
      <c r="AIR1142" s="71"/>
      <c r="AIS1142" s="71"/>
      <c r="AIT1142" s="71"/>
      <c r="AIU1142" s="71"/>
      <c r="AIV1142" s="71"/>
      <c r="AIW1142" s="71"/>
      <c r="AIX1142" s="71"/>
      <c r="AIY1142" s="71"/>
      <c r="AIZ1142" s="71"/>
      <c r="AJA1142" s="71"/>
      <c r="AJB1142" s="71"/>
      <c r="AJC1142" s="71"/>
      <c r="AJD1142" s="71"/>
      <c r="AJE1142" s="71"/>
      <c r="AJF1142" s="71"/>
      <c r="AJG1142" s="71"/>
      <c r="AJH1142" s="71"/>
      <c r="AJI1142" s="71"/>
      <c r="AJJ1142" s="71"/>
      <c r="AJK1142" s="71"/>
      <c r="AJL1142" s="71"/>
      <c r="AJM1142" s="71"/>
      <c r="AJN1142" s="71"/>
      <c r="AJO1142" s="71"/>
      <c r="AJP1142" s="71"/>
      <c r="AJQ1142" s="71"/>
      <c r="AJR1142" s="71"/>
      <c r="AJS1142" s="71"/>
      <c r="AJT1142" s="71"/>
      <c r="AJU1142" s="71"/>
      <c r="AJV1142" s="71"/>
      <c r="AJW1142" s="71"/>
      <c r="AJX1142" s="71"/>
      <c r="AJY1142" s="71"/>
      <c r="AJZ1142" s="71"/>
      <c r="AKA1142" s="71"/>
      <c r="AKB1142" s="71"/>
      <c r="AKC1142" s="71"/>
      <c r="AKD1142" s="71"/>
      <c r="AKE1142" s="71"/>
      <c r="AKF1142" s="71"/>
      <c r="AKG1142" s="71"/>
      <c r="AKH1142" s="71"/>
      <c r="AKI1142" s="71"/>
      <c r="AKJ1142" s="71"/>
      <c r="AKK1142" s="71"/>
      <c r="AKL1142" s="71"/>
      <c r="AKM1142" s="71"/>
      <c r="AKN1142" s="71"/>
      <c r="AKO1142" s="71"/>
      <c r="AKP1142" s="71"/>
      <c r="AKQ1142" s="71"/>
      <c r="AKR1142" s="71"/>
      <c r="AKS1142" s="71"/>
      <c r="AKT1142" s="71"/>
      <c r="AKU1142" s="71"/>
      <c r="AKV1142" s="71"/>
      <c r="AKW1142" s="71"/>
      <c r="AKX1142" s="71"/>
      <c r="AKY1142" s="71"/>
      <c r="AKZ1142" s="71"/>
      <c r="ALA1142" s="71"/>
      <c r="ALB1142" s="71"/>
      <c r="ALC1142" s="71"/>
      <c r="ALD1142" s="71"/>
      <c r="ALE1142" s="71"/>
      <c r="ALF1142" s="71"/>
      <c r="ALG1142" s="71"/>
      <c r="ALH1142" s="71"/>
      <c r="ALI1142" s="71"/>
      <c r="ALJ1142" s="71"/>
      <c r="ALK1142" s="71"/>
      <c r="ALL1142" s="71"/>
      <c r="ALM1142" s="71"/>
      <c r="ALN1142" s="71"/>
      <c r="ALO1142" s="71"/>
      <c r="ALP1142" s="71"/>
      <c r="ALQ1142" s="71"/>
      <c r="ALR1142" s="71"/>
      <c r="ALS1142" s="71"/>
      <c r="ALT1142" s="71"/>
      <c r="ALU1142" s="71"/>
      <c r="ALV1142" s="71"/>
      <c r="ALW1142" s="71"/>
      <c r="ALX1142" s="71"/>
      <c r="ALY1142" s="71"/>
      <c r="ALZ1142" s="71"/>
      <c r="AMA1142" s="71"/>
      <c r="AMB1142" s="71"/>
      <c r="AMC1142" s="71"/>
      <c r="AMD1142" s="71"/>
      <c r="AME1142" s="71"/>
      <c r="AMF1142" s="71"/>
      <c r="AMG1142" s="71"/>
    </row>
    <row r="1143" customFormat="false" ht="15" hidden="false" customHeight="false" outlineLevel="0" collapsed="false">
      <c r="C1143" s="48" t="n">
        <f aca="false">IF(F1143=F1142,C1142,IF(F1143=(F1142+10),C1142,(C1142+10)))</f>
        <v>2040</v>
      </c>
      <c r="D1143" s="38" t="s">
        <v>415</v>
      </c>
      <c r="E1143" s="50" t="n">
        <f aca="false">IF(C1142=C1143,IF(AND(I1143&lt;&gt;"M",I1143&lt;&gt;"m-up"),E1142+10,E1142),10)</f>
        <v>20</v>
      </c>
      <c r="F1143" s="39" t="n">
        <f aca="false">O1143+(N1143*60)+(M1143*3600)</f>
        <v>68549</v>
      </c>
      <c r="G1143" s="39" t="str">
        <f aca="false">CONCATENATE(J1143,K1143,L1143)</f>
        <v>2017123</v>
      </c>
      <c r="H1143" s="39" t="n">
        <v>928</v>
      </c>
      <c r="I1143" s="39" t="s">
        <v>230</v>
      </c>
      <c r="J1143" s="39" t="n">
        <v>2017</v>
      </c>
      <c r="K1143" s="39" t="n">
        <v>12</v>
      </c>
      <c r="L1143" s="39" t="n">
        <v>3</v>
      </c>
      <c r="M1143" s="39" t="n">
        <v>19</v>
      </c>
      <c r="N1143" s="39" t="n">
        <v>2</v>
      </c>
      <c r="O1143" s="39" t="n">
        <v>29</v>
      </c>
      <c r="P1143" s="39" t="n">
        <v>545</v>
      </c>
      <c r="Q1143" s="39" t="n">
        <v>1</v>
      </c>
      <c r="R1143" s="39" t="s">
        <v>1</v>
      </c>
      <c r="S1143" s="39" t="s">
        <v>2</v>
      </c>
      <c r="U1143" s="40" t="s">
        <v>417</v>
      </c>
    </row>
    <row r="1144" customFormat="false" ht="15" hidden="false" customHeight="false" outlineLevel="0" collapsed="false">
      <c r="C1144" s="48" t="n">
        <f aca="false">IF(F1144=F1143,C1143,IF(F1144=(F1143+10),C1143,(C1143+10)))</f>
        <v>2040</v>
      </c>
      <c r="D1144" s="38" t="s">
        <v>415</v>
      </c>
      <c r="E1144" s="50" t="n">
        <f aca="false">IF(C1143=C1144,IF(AND(I1144&lt;&gt;"M",I1144&lt;&gt;"m-up"),E1143+10,E1143),10)</f>
        <v>30</v>
      </c>
      <c r="F1144" s="39" t="n">
        <f aca="false">O1144+(N1144*60)+(M1144*3600)</f>
        <v>68549</v>
      </c>
      <c r="G1144" s="39" t="str">
        <f aca="false">CONCATENATE(J1144,K1144,L1144)</f>
        <v>2017123</v>
      </c>
      <c r="H1144" s="39" t="n">
        <v>928</v>
      </c>
      <c r="I1144" s="39" t="s">
        <v>230</v>
      </c>
      <c r="J1144" s="39" t="n">
        <v>2017</v>
      </c>
      <c r="K1144" s="39" t="n">
        <v>12</v>
      </c>
      <c r="L1144" s="39" t="n">
        <v>3</v>
      </c>
      <c r="M1144" s="39" t="n">
        <v>19</v>
      </c>
      <c r="N1144" s="39" t="n">
        <v>2</v>
      </c>
      <c r="O1144" s="39" t="n">
        <v>29</v>
      </c>
      <c r="P1144" s="39" t="n">
        <v>545</v>
      </c>
      <c r="Q1144" s="39" t="n">
        <v>2</v>
      </c>
      <c r="R1144" s="39" t="s">
        <v>1</v>
      </c>
      <c r="S1144" s="39" t="s">
        <v>2</v>
      </c>
      <c r="U1144" s="40" t="s">
        <v>235</v>
      </c>
    </row>
    <row r="1145" customFormat="false" ht="15" hidden="false" customHeight="false" outlineLevel="0" collapsed="false">
      <c r="C1145" s="48" t="n">
        <f aca="false">IF(F1145=F1144,C1144,IF(F1145=(F1144+10),C1144,(C1144+10)))</f>
        <v>2040</v>
      </c>
      <c r="D1145" s="38" t="s">
        <v>415</v>
      </c>
      <c r="E1145" s="50" t="n">
        <f aca="false">IF(C1144=C1145,IF(AND(I1145&lt;&gt;"M",I1145&lt;&gt;"m-up"),E1144+10,E1144),10)</f>
        <v>30</v>
      </c>
      <c r="F1145" s="39" t="n">
        <f aca="false">O1145+(N1145*60)+(M1145*3600)</f>
        <v>68549</v>
      </c>
      <c r="G1145" s="39" t="str">
        <f aca="false">CONCATENATE(J1145,K1145,L1145)</f>
        <v>2017123</v>
      </c>
      <c r="H1145" s="39" t="n">
        <v>0</v>
      </c>
      <c r="I1145" s="39" t="s">
        <v>21</v>
      </c>
      <c r="J1145" s="39" t="n">
        <v>2017</v>
      </c>
      <c r="K1145" s="39" t="n">
        <v>12</v>
      </c>
      <c r="L1145" s="39" t="n">
        <v>3</v>
      </c>
      <c r="M1145" s="39" t="n">
        <v>19</v>
      </c>
      <c r="N1145" s="39" t="n">
        <v>2</v>
      </c>
      <c r="O1145" s="39" t="n">
        <v>29</v>
      </c>
      <c r="P1145" s="39" t="n">
        <v>680</v>
      </c>
      <c r="Q1145" s="39" t="n">
        <v>2</v>
      </c>
      <c r="R1145" s="39" t="s">
        <v>1</v>
      </c>
      <c r="S1145" s="39" t="s">
        <v>2</v>
      </c>
      <c r="U1145" s="40" t="s">
        <v>418</v>
      </c>
    </row>
    <row r="1146" customFormat="false" ht="15" hidden="false" customHeight="false" outlineLevel="0" collapsed="false">
      <c r="C1146" s="48" t="n">
        <f aca="false">IF(F1146=F1145,C1145,IF(F1146=(F1145+10),C1145,(C1145+10)))</f>
        <v>2040</v>
      </c>
      <c r="D1146" s="38" t="s">
        <v>415</v>
      </c>
      <c r="E1146" s="50" t="n">
        <f aca="false">IF(C1145=C1146,IF(AND(I1146&lt;&gt;"M",I1146&lt;&gt;"m-up"),E1145+10,E1145),10)</f>
        <v>30</v>
      </c>
      <c r="F1146" s="39" t="n">
        <f aca="false">O1146+(N1146*60)+(M1146*3600)</f>
        <v>68549</v>
      </c>
      <c r="G1146" s="39" t="str">
        <f aca="false">CONCATENATE(J1146,K1146,L1146)</f>
        <v>2017123</v>
      </c>
      <c r="H1146" s="39" t="n">
        <v>0</v>
      </c>
      <c r="I1146" s="39" t="s">
        <v>21</v>
      </c>
      <c r="J1146" s="39" t="n">
        <v>2017</v>
      </c>
      <c r="K1146" s="39" t="n">
        <v>12</v>
      </c>
      <c r="L1146" s="39" t="n">
        <v>3</v>
      </c>
      <c r="M1146" s="39" t="n">
        <v>19</v>
      </c>
      <c r="N1146" s="39" t="n">
        <v>2</v>
      </c>
      <c r="O1146" s="39" t="n">
        <v>29</v>
      </c>
      <c r="P1146" s="39" t="n">
        <v>703</v>
      </c>
      <c r="Q1146" s="39" t="n">
        <v>2</v>
      </c>
      <c r="R1146" s="39" t="s">
        <v>1</v>
      </c>
      <c r="S1146" s="39" t="s">
        <v>2</v>
      </c>
      <c r="U1146" s="40" t="s">
        <v>418</v>
      </c>
    </row>
    <row r="1147" customFormat="false" ht="15" hidden="false" customHeight="false" outlineLevel="0" collapsed="false">
      <c r="C1147" s="48" t="n">
        <f aca="false">IF(F1147=F1146,C1146,IF(F1147=(F1146+10),C1146,(C1146+10)))</f>
        <v>2040</v>
      </c>
      <c r="D1147" s="38" t="s">
        <v>415</v>
      </c>
      <c r="E1147" s="50" t="n">
        <f aca="false">IF(C1146=C1147,IF(AND(I1147&lt;&gt;"M",I1147&lt;&gt;"m-up"),E1146+10,E1146),10)</f>
        <v>30</v>
      </c>
      <c r="F1147" s="39" t="n">
        <f aca="false">O1147+(N1147*60)+(M1147*3600)</f>
        <v>68549</v>
      </c>
      <c r="G1147" s="39" t="str">
        <f aca="false">CONCATENATE(J1147,K1147,L1147)</f>
        <v>2017123</v>
      </c>
      <c r="H1147" s="39" t="n">
        <v>0</v>
      </c>
      <c r="I1147" s="39" t="s">
        <v>21</v>
      </c>
      <c r="J1147" s="39" t="n">
        <v>2017</v>
      </c>
      <c r="K1147" s="39" t="n">
        <v>12</v>
      </c>
      <c r="L1147" s="39" t="n">
        <v>3</v>
      </c>
      <c r="M1147" s="39" t="n">
        <v>19</v>
      </c>
      <c r="N1147" s="39" t="n">
        <v>2</v>
      </c>
      <c r="O1147" s="39" t="n">
        <v>29</v>
      </c>
      <c r="P1147" s="39" t="n">
        <v>705</v>
      </c>
      <c r="Q1147" s="39" t="n">
        <v>2</v>
      </c>
      <c r="R1147" s="39" t="s">
        <v>1</v>
      </c>
      <c r="S1147" s="39" t="s">
        <v>2</v>
      </c>
    </row>
    <row r="1148" customFormat="false" ht="15" hidden="false" customHeight="false" outlineLevel="0" collapsed="false">
      <c r="C1148" s="48" t="n">
        <f aca="false">IF(F1148=F1147,C1147,IF(F1148=(F1147+10),C1147,(C1147+10)))</f>
        <v>2040</v>
      </c>
      <c r="D1148" s="38" t="s">
        <v>415</v>
      </c>
      <c r="E1148" s="50" t="n">
        <f aca="false">IF(C1147=C1148,IF(AND(I1148&lt;&gt;"M",I1148&lt;&gt;"m-up"),E1147+10,E1147),10)</f>
        <v>30</v>
      </c>
      <c r="F1148" s="39" t="n">
        <f aca="false">O1148+(N1148*60)+(M1148*3600)</f>
        <v>68549</v>
      </c>
      <c r="G1148" s="39" t="str">
        <f aca="false">CONCATENATE(J1148,K1148,L1148)</f>
        <v>2017123</v>
      </c>
      <c r="H1148" s="39" t="n">
        <v>0</v>
      </c>
      <c r="I1148" s="39" t="s">
        <v>21</v>
      </c>
      <c r="J1148" s="39" t="n">
        <v>2017</v>
      </c>
      <c r="K1148" s="39" t="n">
        <v>12</v>
      </c>
      <c r="L1148" s="39" t="n">
        <v>3</v>
      </c>
      <c r="M1148" s="39" t="n">
        <v>19</v>
      </c>
      <c r="N1148" s="39" t="n">
        <v>2</v>
      </c>
      <c r="O1148" s="39" t="n">
        <v>29</v>
      </c>
      <c r="P1148" s="39" t="n">
        <v>711</v>
      </c>
      <c r="Q1148" s="39" t="n">
        <v>2</v>
      </c>
      <c r="R1148" s="39" t="s">
        <v>1</v>
      </c>
      <c r="S1148" s="39" t="s">
        <v>2</v>
      </c>
    </row>
    <row r="1149" customFormat="false" ht="15" hidden="false" customHeight="false" outlineLevel="0" collapsed="false">
      <c r="C1149" s="48" t="n">
        <f aca="false">IF(F1149=F1148,C1148,IF(F1149=(F1148+10),C1148,(C1148+10)))</f>
        <v>2040</v>
      </c>
      <c r="D1149" s="38" t="s">
        <v>415</v>
      </c>
      <c r="E1149" s="50" t="n">
        <f aca="false">IF(C1148=C1149,IF(AND(I1149&lt;&gt;"M",I1149&lt;&gt;"m-up"),E1148+10,E1148),10)</f>
        <v>30</v>
      </c>
      <c r="F1149" s="39" t="n">
        <f aca="false">O1149+(N1149*60)+(M1149*3600)</f>
        <v>68549</v>
      </c>
      <c r="G1149" s="39" t="str">
        <f aca="false">CONCATENATE(J1149,K1149,L1149)</f>
        <v>2017123</v>
      </c>
      <c r="H1149" s="39" t="n">
        <v>0</v>
      </c>
      <c r="I1149" s="39" t="s">
        <v>21</v>
      </c>
      <c r="J1149" s="39" t="n">
        <v>2017</v>
      </c>
      <c r="K1149" s="39" t="n">
        <v>12</v>
      </c>
      <c r="L1149" s="39" t="n">
        <v>3</v>
      </c>
      <c r="M1149" s="39" t="n">
        <v>19</v>
      </c>
      <c r="N1149" s="39" t="n">
        <v>2</v>
      </c>
      <c r="O1149" s="39" t="n">
        <v>29</v>
      </c>
      <c r="P1149" s="39" t="n">
        <v>717</v>
      </c>
      <c r="Q1149" s="39" t="n">
        <v>2</v>
      </c>
      <c r="R1149" s="39" t="s">
        <v>1</v>
      </c>
      <c r="S1149" s="39" t="s">
        <v>2</v>
      </c>
    </row>
    <row r="1150" customFormat="false" ht="15" hidden="false" customHeight="false" outlineLevel="0" collapsed="false">
      <c r="C1150" s="48" t="n">
        <f aca="false">IF(F1150=F1149,C1149,IF(F1150=(F1149+10),C1149,(C1149+10)))</f>
        <v>2040</v>
      </c>
      <c r="D1150" s="38" t="s">
        <v>415</v>
      </c>
      <c r="E1150" s="50" t="n">
        <f aca="false">IF(C1149=C1150,IF(AND(I1150&lt;&gt;"M",I1150&lt;&gt;"m-up"),E1149+10,E1149),10)</f>
        <v>30</v>
      </c>
      <c r="F1150" s="39" t="n">
        <f aca="false">O1150+(N1150*60)+(M1150*3600)</f>
        <v>68549</v>
      </c>
      <c r="G1150" s="39" t="str">
        <f aca="false">CONCATENATE(J1150,K1150,L1150)</f>
        <v>2017123</v>
      </c>
      <c r="H1150" s="39" t="n">
        <v>0</v>
      </c>
      <c r="I1150" s="39" t="s">
        <v>21</v>
      </c>
      <c r="J1150" s="39" t="n">
        <v>2017</v>
      </c>
      <c r="K1150" s="39" t="n">
        <v>12</v>
      </c>
      <c r="L1150" s="39" t="n">
        <v>3</v>
      </c>
      <c r="M1150" s="39" t="n">
        <v>19</v>
      </c>
      <c r="N1150" s="39" t="n">
        <v>2</v>
      </c>
      <c r="O1150" s="39" t="n">
        <v>29</v>
      </c>
      <c r="P1150" s="39" t="n">
        <v>730</v>
      </c>
      <c r="Q1150" s="39" t="n">
        <v>2</v>
      </c>
      <c r="R1150" s="39" t="s">
        <v>1</v>
      </c>
      <c r="S1150" s="39" t="s">
        <v>2</v>
      </c>
    </row>
    <row r="1151" customFormat="false" ht="15" hidden="false" customHeight="false" outlineLevel="0" collapsed="false">
      <c r="C1151" s="48" t="n">
        <f aca="false">IF(F1151=F1150,C1150,IF(F1151=(F1150+10),C1150,(C1150+10)))</f>
        <v>2040</v>
      </c>
      <c r="D1151" s="38" t="s">
        <v>415</v>
      </c>
      <c r="E1151" s="50" t="n">
        <f aca="false">IF(C1150=C1151,IF(AND(I1151&lt;&gt;"M",I1151&lt;&gt;"m-up"),E1150+10,E1150),10)</f>
        <v>30</v>
      </c>
      <c r="F1151" s="39" t="n">
        <f aca="false">O1151+(N1151*60)+(M1151*3600)</f>
        <v>68549</v>
      </c>
      <c r="G1151" s="39" t="str">
        <f aca="false">CONCATENATE(J1151,K1151,L1151)</f>
        <v>2017123</v>
      </c>
      <c r="H1151" s="39" t="n">
        <v>0</v>
      </c>
      <c r="I1151" s="39" t="s">
        <v>21</v>
      </c>
      <c r="J1151" s="39" t="n">
        <v>2017</v>
      </c>
      <c r="K1151" s="39" t="n">
        <v>12</v>
      </c>
      <c r="L1151" s="39" t="n">
        <v>3</v>
      </c>
      <c r="M1151" s="39" t="n">
        <v>19</v>
      </c>
      <c r="N1151" s="39" t="n">
        <v>2</v>
      </c>
      <c r="O1151" s="39" t="n">
        <v>29</v>
      </c>
      <c r="P1151" s="39" t="n">
        <v>733</v>
      </c>
      <c r="Q1151" s="39" t="n">
        <v>2</v>
      </c>
      <c r="R1151" s="39" t="s">
        <v>1</v>
      </c>
      <c r="S1151" s="39" t="s">
        <v>2</v>
      </c>
    </row>
    <row r="1152" customFormat="false" ht="15" hidden="false" customHeight="false" outlineLevel="0" collapsed="false">
      <c r="C1152" s="48" t="n">
        <f aca="false">IF(F1152=F1151,C1151,IF(F1152=(F1151+10),C1151,(C1151+10)))</f>
        <v>2040</v>
      </c>
      <c r="D1152" s="38" t="s">
        <v>415</v>
      </c>
      <c r="E1152" s="50" t="n">
        <f aca="false">IF(C1151=C1152,IF(AND(I1152&lt;&gt;"M",I1152&lt;&gt;"m-up"),E1151+10,E1151),10)</f>
        <v>30</v>
      </c>
      <c r="F1152" s="39" t="n">
        <f aca="false">O1152+(N1152*60)+(M1152*3600)</f>
        <v>68549</v>
      </c>
      <c r="G1152" s="39" t="str">
        <f aca="false">CONCATENATE(J1152,K1152,L1152)</f>
        <v>2017123</v>
      </c>
      <c r="H1152" s="39" t="n">
        <v>0</v>
      </c>
      <c r="I1152" s="39" t="s">
        <v>21</v>
      </c>
      <c r="J1152" s="39" t="n">
        <v>2017</v>
      </c>
      <c r="K1152" s="39" t="n">
        <v>12</v>
      </c>
      <c r="L1152" s="39" t="n">
        <v>3</v>
      </c>
      <c r="M1152" s="39" t="n">
        <v>19</v>
      </c>
      <c r="N1152" s="39" t="n">
        <v>2</v>
      </c>
      <c r="O1152" s="39" t="n">
        <v>29</v>
      </c>
      <c r="P1152" s="39" t="n">
        <v>744</v>
      </c>
      <c r="Q1152" s="39" t="n">
        <v>2</v>
      </c>
      <c r="R1152" s="39" t="s">
        <v>1</v>
      </c>
      <c r="S1152" s="39" t="s">
        <v>2</v>
      </c>
    </row>
    <row r="1153" customFormat="false" ht="15" hidden="false" customHeight="false" outlineLevel="0" collapsed="false">
      <c r="C1153" s="48" t="n">
        <f aca="false">IF(F1153=F1152,C1152,IF(F1153=(F1152+10),C1152,(C1152+10)))</f>
        <v>2040</v>
      </c>
      <c r="D1153" s="38" t="s">
        <v>415</v>
      </c>
      <c r="E1153" s="50" t="n">
        <f aca="false">IF(C1152=C1153,IF(AND(I1153&lt;&gt;"M",I1153&lt;&gt;"m-up"),E1152+10,E1152),10)</f>
        <v>30</v>
      </c>
      <c r="F1153" s="39" t="n">
        <f aca="false">O1153+(N1153*60)+(M1153*3600)</f>
        <v>68549</v>
      </c>
      <c r="G1153" s="39" t="str">
        <f aca="false">CONCATENATE(J1153,K1153,L1153)</f>
        <v>2017123</v>
      </c>
      <c r="H1153" s="39" t="n">
        <v>0</v>
      </c>
      <c r="I1153" s="39" t="s">
        <v>21</v>
      </c>
      <c r="J1153" s="39" t="n">
        <v>2017</v>
      </c>
      <c r="K1153" s="39" t="n">
        <v>12</v>
      </c>
      <c r="L1153" s="39" t="n">
        <v>3</v>
      </c>
      <c r="M1153" s="39" t="n">
        <v>19</v>
      </c>
      <c r="N1153" s="39" t="n">
        <v>2</v>
      </c>
      <c r="O1153" s="39" t="n">
        <v>29</v>
      </c>
      <c r="P1153" s="39" t="n">
        <v>759</v>
      </c>
      <c r="Q1153" s="39" t="n">
        <v>2</v>
      </c>
      <c r="R1153" s="39" t="s">
        <v>1</v>
      </c>
      <c r="S1153" s="39" t="s">
        <v>2</v>
      </c>
    </row>
    <row r="1154" customFormat="false" ht="15" hidden="false" customHeight="false" outlineLevel="0" collapsed="false">
      <c r="C1154" s="48" t="n">
        <f aca="false">IF(F1154=F1153,C1153,IF(F1154=(F1153+10),C1153,(C1153+10)))</f>
        <v>2040</v>
      </c>
      <c r="D1154" s="38" t="s">
        <v>415</v>
      </c>
      <c r="E1154" s="50" t="n">
        <f aca="false">IF(C1153=C1154,IF(AND(I1154&lt;&gt;"M",I1154&lt;&gt;"m-up"),E1153+10,E1153),10)</f>
        <v>30</v>
      </c>
      <c r="F1154" s="39" t="n">
        <f aca="false">O1154+(N1154*60)+(M1154*3600)</f>
        <v>68549</v>
      </c>
      <c r="G1154" s="39" t="str">
        <f aca="false">CONCATENATE(J1154,K1154,L1154)</f>
        <v>2017123</v>
      </c>
      <c r="H1154" s="39" t="n">
        <v>0</v>
      </c>
      <c r="I1154" s="39" t="s">
        <v>21</v>
      </c>
      <c r="J1154" s="39" t="n">
        <v>2017</v>
      </c>
      <c r="K1154" s="39" t="n">
        <v>12</v>
      </c>
      <c r="L1154" s="39" t="n">
        <v>3</v>
      </c>
      <c r="M1154" s="39" t="n">
        <v>19</v>
      </c>
      <c r="N1154" s="39" t="n">
        <v>2</v>
      </c>
      <c r="O1154" s="39" t="n">
        <v>29</v>
      </c>
      <c r="P1154" s="39" t="n">
        <v>770</v>
      </c>
      <c r="Q1154" s="39" t="n">
        <v>2</v>
      </c>
      <c r="R1154" s="39" t="s">
        <v>1</v>
      </c>
      <c r="S1154" s="39" t="s">
        <v>2</v>
      </c>
    </row>
    <row r="1155" customFormat="false" ht="15" hidden="false" customHeight="false" outlineLevel="0" collapsed="false">
      <c r="C1155" s="48" t="n">
        <f aca="false">IF(F1155=F1154,C1154,IF(F1155=(F1154+10),C1154,(C1154+10)))</f>
        <v>2040</v>
      </c>
      <c r="D1155" s="38" t="s">
        <v>415</v>
      </c>
      <c r="E1155" s="50" t="n">
        <f aca="false">IF(C1154=C1155,IF(AND(I1155&lt;&gt;"M",I1155&lt;&gt;"m-up"),E1154+10,E1154),10)</f>
        <v>30</v>
      </c>
      <c r="F1155" s="39" t="n">
        <f aca="false">O1155+(N1155*60)+(M1155*3600)</f>
        <v>68549</v>
      </c>
      <c r="G1155" s="39" t="str">
        <f aca="false">CONCATENATE(J1155,K1155,L1155)</f>
        <v>2017123</v>
      </c>
      <c r="H1155" s="39" t="n">
        <v>0</v>
      </c>
      <c r="I1155" s="39" t="s">
        <v>21</v>
      </c>
      <c r="J1155" s="39" t="n">
        <v>2017</v>
      </c>
      <c r="K1155" s="39" t="n">
        <v>12</v>
      </c>
      <c r="L1155" s="39" t="n">
        <v>3</v>
      </c>
      <c r="M1155" s="39" t="n">
        <v>19</v>
      </c>
      <c r="N1155" s="39" t="n">
        <v>2</v>
      </c>
      <c r="O1155" s="39" t="n">
        <v>29</v>
      </c>
      <c r="P1155" s="39" t="n">
        <v>776</v>
      </c>
      <c r="Q1155" s="39" t="n">
        <v>2</v>
      </c>
      <c r="R1155" s="39" t="s">
        <v>1</v>
      </c>
      <c r="S1155" s="39" t="s">
        <v>2</v>
      </c>
    </row>
    <row r="1156" customFormat="false" ht="15" hidden="false" customHeight="false" outlineLevel="0" collapsed="false">
      <c r="C1156" s="48" t="n">
        <f aca="false">IF(F1156=F1155,C1155,IF(F1156=(F1155+10),C1155,(C1155+10)))</f>
        <v>2040</v>
      </c>
      <c r="D1156" s="38" t="s">
        <v>415</v>
      </c>
      <c r="E1156" s="50" t="n">
        <f aca="false">IF(C1155=C1156,IF(AND(I1156&lt;&gt;"M",I1156&lt;&gt;"m-up"),E1155+10,E1155),10)</f>
        <v>30</v>
      </c>
      <c r="F1156" s="39" t="n">
        <f aca="false">O1156+(N1156*60)+(M1156*3600)</f>
        <v>68549</v>
      </c>
      <c r="G1156" s="39" t="str">
        <f aca="false">CONCATENATE(J1156,K1156,L1156)</f>
        <v>2017123</v>
      </c>
      <c r="H1156" s="39" t="n">
        <v>0</v>
      </c>
      <c r="I1156" s="39" t="s">
        <v>21</v>
      </c>
      <c r="J1156" s="39" t="n">
        <v>2017</v>
      </c>
      <c r="K1156" s="39" t="n">
        <v>12</v>
      </c>
      <c r="L1156" s="39" t="n">
        <v>3</v>
      </c>
      <c r="M1156" s="39" t="n">
        <v>19</v>
      </c>
      <c r="N1156" s="39" t="n">
        <v>2</v>
      </c>
      <c r="O1156" s="39" t="n">
        <v>29</v>
      </c>
      <c r="P1156" s="39" t="n">
        <v>783</v>
      </c>
      <c r="Q1156" s="39" t="n">
        <v>2</v>
      </c>
      <c r="R1156" s="39" t="s">
        <v>1</v>
      </c>
      <c r="S1156" s="39" t="s">
        <v>2</v>
      </c>
      <c r="U1156" s="40" t="s">
        <v>419</v>
      </c>
    </row>
    <row r="1157" customFormat="false" ht="15" hidden="false" customHeight="false" outlineLevel="0" collapsed="false">
      <c r="C1157" s="48" t="n">
        <f aca="false">IF(F1157=F1156,C1156,IF(F1157=(F1156+10),C1156,(C1156+10)))</f>
        <v>2040</v>
      </c>
      <c r="D1157" s="38" t="s">
        <v>415</v>
      </c>
      <c r="E1157" s="50" t="n">
        <f aca="false">IF(C1156=C1157,IF(AND(I1157&lt;&gt;"M",I1157&lt;&gt;"m-up"),E1156+10,E1156),10)</f>
        <v>30</v>
      </c>
      <c r="F1157" s="39" t="n">
        <f aca="false">O1157+(N1157*60)+(M1157*3600)</f>
        <v>68549</v>
      </c>
      <c r="G1157" s="39" t="str">
        <f aca="false">CONCATENATE(J1157,K1157,L1157)</f>
        <v>2017123</v>
      </c>
      <c r="H1157" s="39" t="n">
        <v>0</v>
      </c>
      <c r="I1157" s="39" t="s">
        <v>21</v>
      </c>
      <c r="J1157" s="39" t="n">
        <v>2017</v>
      </c>
      <c r="K1157" s="39" t="n">
        <v>12</v>
      </c>
      <c r="L1157" s="39" t="n">
        <v>3</v>
      </c>
      <c r="M1157" s="39" t="n">
        <v>19</v>
      </c>
      <c r="N1157" s="39" t="n">
        <v>2</v>
      </c>
      <c r="O1157" s="39" t="n">
        <v>29</v>
      </c>
      <c r="P1157" s="39" t="n">
        <v>788</v>
      </c>
      <c r="Q1157" s="39" t="n">
        <v>2</v>
      </c>
      <c r="R1157" s="39" t="s">
        <v>1</v>
      </c>
      <c r="S1157" s="39" t="s">
        <v>2</v>
      </c>
    </row>
    <row r="1158" customFormat="false" ht="15" hidden="false" customHeight="false" outlineLevel="0" collapsed="false">
      <c r="C1158" s="48" t="n">
        <f aca="false">IF(F1158=F1157,C1157,IF(F1158=(F1157+10),C1157,(C1157+10)))</f>
        <v>2040</v>
      </c>
      <c r="D1158" s="38" t="s">
        <v>415</v>
      </c>
      <c r="E1158" s="50" t="n">
        <f aca="false">IF(C1157=C1158,IF(AND(I1158&lt;&gt;"M",I1158&lt;&gt;"m-up"),E1157+10,E1157),10)</f>
        <v>30</v>
      </c>
      <c r="F1158" s="39" t="n">
        <f aca="false">O1158+(N1158*60)+(M1158*3600)</f>
        <v>68549</v>
      </c>
      <c r="G1158" s="39" t="str">
        <f aca="false">CONCATENATE(J1158,K1158,L1158)</f>
        <v>2017123</v>
      </c>
      <c r="H1158" s="39" t="n">
        <v>0</v>
      </c>
      <c r="I1158" s="39" t="s">
        <v>21</v>
      </c>
      <c r="J1158" s="39" t="n">
        <v>2017</v>
      </c>
      <c r="K1158" s="39" t="n">
        <v>12</v>
      </c>
      <c r="L1158" s="39" t="n">
        <v>3</v>
      </c>
      <c r="M1158" s="39" t="n">
        <v>19</v>
      </c>
      <c r="N1158" s="39" t="n">
        <v>2</v>
      </c>
      <c r="O1158" s="39" t="n">
        <v>29</v>
      </c>
      <c r="P1158" s="39" t="n">
        <v>793</v>
      </c>
      <c r="Q1158" s="39" t="n">
        <v>2</v>
      </c>
      <c r="R1158" s="39" t="s">
        <v>1</v>
      </c>
      <c r="S1158" s="39" t="s">
        <v>2</v>
      </c>
    </row>
    <row r="1159" customFormat="false" ht="15" hidden="false" customHeight="false" outlineLevel="0" collapsed="false">
      <c r="C1159" s="48" t="n">
        <f aca="false">IF(F1159=F1158,C1158,IF(F1159=(F1158+10),C1158,(C1158+10)))</f>
        <v>2040</v>
      </c>
      <c r="D1159" s="38" t="s">
        <v>415</v>
      </c>
      <c r="E1159" s="50" t="n">
        <f aca="false">IF(C1158=C1159,IF(AND(I1159&lt;&gt;"M",I1159&lt;&gt;"m-up"),E1158+10,E1158),10)</f>
        <v>30</v>
      </c>
      <c r="F1159" s="39" t="n">
        <f aca="false">O1159+(N1159*60)+(M1159*3600)</f>
        <v>68549</v>
      </c>
      <c r="G1159" s="39" t="str">
        <f aca="false">CONCATENATE(J1159,K1159,L1159)</f>
        <v>2017123</v>
      </c>
      <c r="H1159" s="39" t="n">
        <v>0</v>
      </c>
      <c r="I1159" s="39" t="s">
        <v>21</v>
      </c>
      <c r="J1159" s="39" t="n">
        <v>2017</v>
      </c>
      <c r="K1159" s="39" t="n">
        <v>12</v>
      </c>
      <c r="L1159" s="39" t="n">
        <v>3</v>
      </c>
      <c r="M1159" s="39" t="n">
        <v>19</v>
      </c>
      <c r="N1159" s="39" t="n">
        <v>2</v>
      </c>
      <c r="O1159" s="39" t="n">
        <v>29</v>
      </c>
      <c r="P1159" s="39" t="n">
        <v>796</v>
      </c>
      <c r="Q1159" s="39" t="n">
        <v>2</v>
      </c>
      <c r="R1159" s="39" t="s">
        <v>1</v>
      </c>
      <c r="S1159" s="39" t="s">
        <v>2</v>
      </c>
    </row>
    <row r="1160" customFormat="false" ht="15" hidden="false" customHeight="false" outlineLevel="0" collapsed="false">
      <c r="C1160" s="48" t="n">
        <f aca="false">IF(F1160=F1159,C1159,IF(F1160=(F1159+10),C1159,(C1159+10)))</f>
        <v>2040</v>
      </c>
      <c r="D1160" s="38" t="s">
        <v>415</v>
      </c>
      <c r="E1160" s="50" t="n">
        <f aca="false">IF(C1159=C1160,IF(AND(I1160&lt;&gt;"M",I1160&lt;&gt;"m-up"),E1159+10,E1159),10)</f>
        <v>30</v>
      </c>
      <c r="F1160" s="39" t="n">
        <f aca="false">O1160+(N1160*60)+(M1160*3600)</f>
        <v>68549</v>
      </c>
      <c r="G1160" s="39" t="str">
        <f aca="false">CONCATENATE(J1160,K1160,L1160)</f>
        <v>2017123</v>
      </c>
      <c r="H1160" s="39" t="n">
        <v>0</v>
      </c>
      <c r="I1160" s="39" t="s">
        <v>21</v>
      </c>
      <c r="J1160" s="39" t="n">
        <v>2017</v>
      </c>
      <c r="K1160" s="39" t="n">
        <v>12</v>
      </c>
      <c r="L1160" s="39" t="n">
        <v>3</v>
      </c>
      <c r="M1160" s="39" t="n">
        <v>19</v>
      </c>
      <c r="N1160" s="39" t="n">
        <v>2</v>
      </c>
      <c r="O1160" s="39" t="n">
        <v>29</v>
      </c>
      <c r="P1160" s="39" t="n">
        <v>809</v>
      </c>
      <c r="Q1160" s="39" t="n">
        <v>2</v>
      </c>
      <c r="R1160" s="39" t="s">
        <v>1</v>
      </c>
      <c r="S1160" s="39" t="s">
        <v>2</v>
      </c>
    </row>
    <row r="1161" customFormat="false" ht="15" hidden="false" customHeight="false" outlineLevel="0" collapsed="false">
      <c r="C1161" s="48" t="n">
        <f aca="false">IF(F1161=F1160,C1160,IF(F1161=(F1160+10),C1160,(C1160+10)))</f>
        <v>2040</v>
      </c>
      <c r="D1161" s="38" t="s">
        <v>415</v>
      </c>
      <c r="E1161" s="50" t="n">
        <f aca="false">IF(C1160=C1161,IF(AND(I1161&lt;&gt;"M",I1161&lt;&gt;"m-up"),E1160+10,E1160),10)</f>
        <v>30</v>
      </c>
      <c r="F1161" s="39" t="n">
        <f aca="false">O1161+(N1161*60)+(M1161*3600)</f>
        <v>68549</v>
      </c>
      <c r="G1161" s="39" t="str">
        <f aca="false">CONCATENATE(J1161,K1161,L1161)</f>
        <v>2017123</v>
      </c>
      <c r="H1161" s="39" t="n">
        <v>0</v>
      </c>
      <c r="I1161" s="39" t="s">
        <v>21</v>
      </c>
      <c r="J1161" s="39" t="n">
        <v>2017</v>
      </c>
      <c r="K1161" s="39" t="n">
        <v>12</v>
      </c>
      <c r="L1161" s="39" t="n">
        <v>3</v>
      </c>
      <c r="M1161" s="39" t="n">
        <v>19</v>
      </c>
      <c r="N1161" s="39" t="n">
        <v>2</v>
      </c>
      <c r="O1161" s="39" t="n">
        <v>29</v>
      </c>
      <c r="P1161" s="39" t="n">
        <v>816</v>
      </c>
      <c r="Q1161" s="39" t="n">
        <v>2</v>
      </c>
      <c r="R1161" s="39" t="s">
        <v>1</v>
      </c>
      <c r="S1161" s="39" t="s">
        <v>2</v>
      </c>
    </row>
    <row r="1162" customFormat="false" ht="15" hidden="false" customHeight="false" outlineLevel="0" collapsed="false">
      <c r="C1162" s="48" t="n">
        <f aca="false">IF(F1162=F1161,C1161,IF(F1162=(F1161+10),C1161,(C1161+10)))</f>
        <v>2040</v>
      </c>
      <c r="D1162" s="38" t="s">
        <v>415</v>
      </c>
      <c r="E1162" s="50" t="n">
        <f aca="false">IF(C1161=C1162,IF(AND(I1162&lt;&gt;"M",I1162&lt;&gt;"m-up"),E1161+10,E1161),10)</f>
        <v>30</v>
      </c>
      <c r="F1162" s="39" t="n">
        <f aca="false">O1162+(N1162*60)+(M1162*3600)</f>
        <v>68549</v>
      </c>
      <c r="G1162" s="39" t="str">
        <f aca="false">CONCATENATE(J1162,K1162,L1162)</f>
        <v>2017123</v>
      </c>
      <c r="H1162" s="39" t="n">
        <v>0</v>
      </c>
      <c r="I1162" s="39" t="s">
        <v>21</v>
      </c>
      <c r="J1162" s="39" t="n">
        <v>2017</v>
      </c>
      <c r="K1162" s="39" t="n">
        <v>12</v>
      </c>
      <c r="L1162" s="39" t="n">
        <v>3</v>
      </c>
      <c r="M1162" s="39" t="n">
        <v>19</v>
      </c>
      <c r="N1162" s="39" t="n">
        <v>2</v>
      </c>
      <c r="O1162" s="39" t="n">
        <v>29</v>
      </c>
      <c r="P1162" s="39" t="n">
        <v>820</v>
      </c>
      <c r="Q1162" s="39" t="n">
        <v>2</v>
      </c>
      <c r="R1162" s="39" t="s">
        <v>1</v>
      </c>
      <c r="S1162" s="39" t="s">
        <v>2</v>
      </c>
    </row>
    <row r="1163" customFormat="false" ht="15" hidden="false" customHeight="false" outlineLevel="0" collapsed="false">
      <c r="C1163" s="48" t="n">
        <f aca="false">IF(F1163=F1162,C1162,IF(F1163=(F1162+10),C1162,(C1162+10)))</f>
        <v>2040</v>
      </c>
      <c r="D1163" s="38" t="s">
        <v>415</v>
      </c>
      <c r="E1163" s="50" t="n">
        <f aca="false">IF(C1162=C1163,IF(AND(I1163&lt;&gt;"M",I1163&lt;&gt;"m-up"),E1162+10,E1162),10)</f>
        <v>30</v>
      </c>
      <c r="F1163" s="39" t="n">
        <f aca="false">O1163+(N1163*60)+(M1163*3600)</f>
        <v>68549</v>
      </c>
      <c r="G1163" s="39" t="str">
        <f aca="false">CONCATENATE(J1163,K1163,L1163)</f>
        <v>2017123</v>
      </c>
      <c r="H1163" s="39" t="n">
        <v>0</v>
      </c>
      <c r="I1163" s="39" t="s">
        <v>21</v>
      </c>
      <c r="J1163" s="39" t="n">
        <v>2017</v>
      </c>
      <c r="K1163" s="39" t="n">
        <v>12</v>
      </c>
      <c r="L1163" s="39" t="n">
        <v>3</v>
      </c>
      <c r="M1163" s="39" t="n">
        <v>19</v>
      </c>
      <c r="N1163" s="39" t="n">
        <v>2</v>
      </c>
      <c r="O1163" s="39" t="n">
        <v>29</v>
      </c>
      <c r="P1163" s="39" t="n">
        <v>825</v>
      </c>
      <c r="Q1163" s="39" t="n">
        <v>2</v>
      </c>
      <c r="R1163" s="39" t="s">
        <v>1</v>
      </c>
      <c r="S1163" s="39" t="s">
        <v>2</v>
      </c>
    </row>
    <row r="1164" customFormat="false" ht="15" hidden="false" customHeight="false" outlineLevel="0" collapsed="false">
      <c r="C1164" s="48" t="n">
        <f aca="false">IF(F1164=F1163,C1163,IF(F1164=(F1163+10),C1163,(C1163+10)))</f>
        <v>2040</v>
      </c>
      <c r="D1164" s="38" t="s">
        <v>415</v>
      </c>
      <c r="E1164" s="50" t="n">
        <f aca="false">IF(C1163=C1164,IF(AND(I1164&lt;&gt;"M",I1164&lt;&gt;"m-up"),E1163+10,E1163),10)</f>
        <v>30</v>
      </c>
      <c r="F1164" s="39" t="n">
        <f aca="false">O1164+(N1164*60)+(M1164*3600)</f>
        <v>68549</v>
      </c>
      <c r="G1164" s="39" t="str">
        <f aca="false">CONCATENATE(J1164,K1164,L1164)</f>
        <v>2017123</v>
      </c>
      <c r="H1164" s="39" t="n">
        <v>0</v>
      </c>
      <c r="I1164" s="39" t="s">
        <v>21</v>
      </c>
      <c r="J1164" s="39" t="n">
        <v>2017</v>
      </c>
      <c r="K1164" s="39" t="n">
        <v>12</v>
      </c>
      <c r="L1164" s="39" t="n">
        <v>3</v>
      </c>
      <c r="M1164" s="39" t="n">
        <v>19</v>
      </c>
      <c r="N1164" s="39" t="n">
        <v>2</v>
      </c>
      <c r="O1164" s="39" t="n">
        <v>29</v>
      </c>
      <c r="P1164" s="39" t="n">
        <v>829</v>
      </c>
      <c r="Q1164" s="39" t="n">
        <v>2</v>
      </c>
      <c r="R1164" s="39" t="s">
        <v>1</v>
      </c>
      <c r="S1164" s="39" t="s">
        <v>2</v>
      </c>
    </row>
    <row r="1165" customFormat="false" ht="15" hidden="false" customHeight="false" outlineLevel="0" collapsed="false">
      <c r="C1165" s="48" t="n">
        <f aca="false">IF(F1165=F1164,C1164,IF(F1165=(F1164+10),C1164,(C1164+10)))</f>
        <v>2040</v>
      </c>
      <c r="D1165" s="38" t="s">
        <v>415</v>
      </c>
      <c r="E1165" s="50" t="n">
        <f aca="false">IF(C1164=C1165,IF(AND(I1165&lt;&gt;"M",I1165&lt;&gt;"m-up"),E1164+10,E1164),10)</f>
        <v>30</v>
      </c>
      <c r="F1165" s="39" t="n">
        <f aca="false">O1165+(N1165*60)+(M1165*3600)</f>
        <v>68549</v>
      </c>
      <c r="G1165" s="39" t="str">
        <f aca="false">CONCATENATE(J1165,K1165,L1165)</f>
        <v>2017123</v>
      </c>
      <c r="H1165" s="39" t="n">
        <v>0</v>
      </c>
      <c r="I1165" s="39" t="s">
        <v>21</v>
      </c>
      <c r="J1165" s="39" t="n">
        <v>2017</v>
      </c>
      <c r="K1165" s="39" t="n">
        <v>12</v>
      </c>
      <c r="L1165" s="39" t="n">
        <v>3</v>
      </c>
      <c r="M1165" s="39" t="n">
        <v>19</v>
      </c>
      <c r="N1165" s="39" t="n">
        <v>2</v>
      </c>
      <c r="O1165" s="39" t="n">
        <v>29</v>
      </c>
      <c r="P1165" s="39" t="n">
        <v>848</v>
      </c>
      <c r="Q1165" s="39" t="n">
        <v>2</v>
      </c>
      <c r="R1165" s="39" t="s">
        <v>1</v>
      </c>
      <c r="S1165" s="39" t="s">
        <v>2</v>
      </c>
    </row>
    <row r="1166" customFormat="false" ht="15" hidden="false" customHeight="false" outlineLevel="0" collapsed="false">
      <c r="C1166" s="48" t="n">
        <f aca="false">IF(F1166=F1165,C1165,IF(F1166=(F1165+10),C1165,(C1165+10)))</f>
        <v>2040</v>
      </c>
      <c r="D1166" s="38" t="s">
        <v>415</v>
      </c>
      <c r="E1166" s="50" t="n">
        <f aca="false">IF(C1165=C1166,IF(AND(I1166&lt;&gt;"M",I1166&lt;&gt;"m-up"),E1165+10,E1165),10)</f>
        <v>30</v>
      </c>
      <c r="F1166" s="39" t="n">
        <f aca="false">O1166+(N1166*60)+(M1166*3600)</f>
        <v>68549</v>
      </c>
      <c r="G1166" s="39" t="str">
        <f aca="false">CONCATENATE(J1166,K1166,L1166)</f>
        <v>2017123</v>
      </c>
      <c r="H1166" s="39" t="n">
        <v>0</v>
      </c>
      <c r="I1166" s="39" t="s">
        <v>21</v>
      </c>
      <c r="J1166" s="39" t="n">
        <v>2017</v>
      </c>
      <c r="K1166" s="39" t="n">
        <v>12</v>
      </c>
      <c r="L1166" s="39" t="n">
        <v>3</v>
      </c>
      <c r="M1166" s="39" t="n">
        <v>19</v>
      </c>
      <c r="N1166" s="39" t="n">
        <v>2</v>
      </c>
      <c r="O1166" s="39" t="n">
        <v>29</v>
      </c>
      <c r="P1166" s="39" t="n">
        <v>851</v>
      </c>
      <c r="Q1166" s="39" t="n">
        <v>2</v>
      </c>
      <c r="R1166" s="39" t="s">
        <v>1</v>
      </c>
      <c r="S1166" s="39" t="s">
        <v>2</v>
      </c>
    </row>
    <row r="1167" customFormat="false" ht="15" hidden="false" customHeight="false" outlineLevel="0" collapsed="false">
      <c r="C1167" s="48" t="n">
        <f aca="false">IF(F1167=F1166,C1166,IF(F1167=(F1166+10),C1166,(C1166+10)))</f>
        <v>2040</v>
      </c>
      <c r="D1167" s="38" t="s">
        <v>415</v>
      </c>
      <c r="E1167" s="50" t="n">
        <f aca="false">IF(C1166=C1167,IF(AND(I1167&lt;&gt;"M",I1167&lt;&gt;"m-up"),E1166+10,E1166),10)</f>
        <v>30</v>
      </c>
      <c r="F1167" s="39" t="n">
        <f aca="false">O1167+(N1167*60)+(M1167*3600)</f>
        <v>68549</v>
      </c>
      <c r="G1167" s="39" t="str">
        <f aca="false">CONCATENATE(J1167,K1167,L1167)</f>
        <v>2017123</v>
      </c>
      <c r="H1167" s="39" t="n">
        <v>0</v>
      </c>
      <c r="I1167" s="39" t="s">
        <v>21</v>
      </c>
      <c r="J1167" s="39" t="n">
        <v>2017</v>
      </c>
      <c r="K1167" s="39" t="n">
        <v>12</v>
      </c>
      <c r="L1167" s="39" t="n">
        <v>3</v>
      </c>
      <c r="M1167" s="39" t="n">
        <v>19</v>
      </c>
      <c r="N1167" s="39" t="n">
        <v>2</v>
      </c>
      <c r="O1167" s="39" t="n">
        <v>29</v>
      </c>
      <c r="P1167" s="39" t="n">
        <v>864</v>
      </c>
      <c r="Q1167" s="39" t="n">
        <v>2</v>
      </c>
      <c r="R1167" s="39" t="s">
        <v>1</v>
      </c>
      <c r="S1167" s="39" t="s">
        <v>2</v>
      </c>
    </row>
    <row r="1168" customFormat="false" ht="15" hidden="false" customHeight="false" outlineLevel="0" collapsed="false">
      <c r="C1168" s="48" t="n">
        <f aca="false">IF(F1168=F1167,C1167,IF(F1168=(F1167+10),C1167,(C1167+10)))</f>
        <v>2040</v>
      </c>
      <c r="D1168" s="38" t="s">
        <v>415</v>
      </c>
      <c r="E1168" s="50" t="n">
        <f aca="false">IF(C1167=C1168,IF(AND(I1168&lt;&gt;"M",I1168&lt;&gt;"m-up"),E1167+10,E1167),10)</f>
        <v>30</v>
      </c>
      <c r="F1168" s="39" t="n">
        <f aca="false">O1168+(N1168*60)+(M1168*3600)</f>
        <v>68549</v>
      </c>
      <c r="G1168" s="39" t="str">
        <f aca="false">CONCATENATE(J1168,K1168,L1168)</f>
        <v>2017123</v>
      </c>
      <c r="H1168" s="39" t="n">
        <v>0</v>
      </c>
      <c r="I1168" s="39" t="s">
        <v>21</v>
      </c>
      <c r="J1168" s="39" t="n">
        <v>2017</v>
      </c>
      <c r="K1168" s="39" t="n">
        <v>12</v>
      </c>
      <c r="L1168" s="39" t="n">
        <v>3</v>
      </c>
      <c r="M1168" s="39" t="n">
        <v>19</v>
      </c>
      <c r="N1168" s="39" t="n">
        <v>2</v>
      </c>
      <c r="O1168" s="39" t="n">
        <v>29</v>
      </c>
      <c r="P1168" s="39" t="n">
        <v>871</v>
      </c>
      <c r="Q1168" s="39" t="n">
        <v>2</v>
      </c>
      <c r="R1168" s="39" t="s">
        <v>1</v>
      </c>
      <c r="S1168" s="39" t="s">
        <v>2</v>
      </c>
    </row>
    <row r="1169" customFormat="false" ht="15" hidden="false" customHeight="false" outlineLevel="0" collapsed="false">
      <c r="C1169" s="48" t="n">
        <f aca="false">IF(F1169=F1168,C1168,IF(F1169=(F1168+10),C1168,(C1168+10)))</f>
        <v>2050</v>
      </c>
      <c r="D1169" s="38" t="s">
        <v>415</v>
      </c>
      <c r="E1169" s="50" t="n">
        <f aca="false">IF(C1168=C1169,IF(AND(I1169&lt;&gt;"M",I1169&lt;&gt;"m-up"),E1168+10,E1168),10)</f>
        <v>10</v>
      </c>
      <c r="F1169" s="39" t="n">
        <f aca="false">O1169+(N1169*60)+(M1169*3600)</f>
        <v>68550</v>
      </c>
      <c r="G1169" s="39" t="str">
        <f aca="false">CONCATENATE(J1169,K1169,L1169)</f>
        <v>2017123</v>
      </c>
      <c r="H1169" s="39" t="n">
        <v>0</v>
      </c>
      <c r="I1169" s="39" t="s">
        <v>21</v>
      </c>
      <c r="J1169" s="39" t="n">
        <v>2017</v>
      </c>
      <c r="K1169" s="39" t="n">
        <v>12</v>
      </c>
      <c r="L1169" s="39" t="n">
        <v>3</v>
      </c>
      <c r="M1169" s="39" t="n">
        <v>19</v>
      </c>
      <c r="N1169" s="39" t="n">
        <v>2</v>
      </c>
      <c r="O1169" s="39" t="n">
        <v>30</v>
      </c>
      <c r="P1169" s="39" t="n">
        <v>20</v>
      </c>
      <c r="Q1169" s="39" t="n">
        <v>1</v>
      </c>
      <c r="R1169" s="39" t="s">
        <v>1</v>
      </c>
      <c r="S1169" s="39" t="s">
        <v>2</v>
      </c>
      <c r="U1169" s="40" t="s">
        <v>420</v>
      </c>
    </row>
    <row r="1170" customFormat="false" ht="15" hidden="false" customHeight="false" outlineLevel="0" collapsed="false">
      <c r="C1170" s="48" t="n">
        <f aca="false">IF(F1170=F1169,C1169,IF(F1170=(F1169+10),C1169,(C1169+10)))</f>
        <v>2050</v>
      </c>
      <c r="D1170" s="38" t="s">
        <v>415</v>
      </c>
      <c r="E1170" s="50" t="n">
        <f aca="false">IF(C1169=C1170,IF(AND(I1170&lt;&gt;"M",I1170&lt;&gt;"m-up"),E1169+10,E1169),10)</f>
        <v>10</v>
      </c>
      <c r="F1170" s="39" t="n">
        <f aca="false">O1170+(N1170*60)+(M1170*3600)</f>
        <v>68550</v>
      </c>
      <c r="G1170" s="39" t="str">
        <f aca="false">CONCATENATE(J1170,K1170,L1170)</f>
        <v>2017123</v>
      </c>
      <c r="H1170" s="39" t="n">
        <v>0</v>
      </c>
      <c r="I1170" s="39" t="s">
        <v>21</v>
      </c>
      <c r="J1170" s="39" t="n">
        <v>2017</v>
      </c>
      <c r="K1170" s="39" t="n">
        <v>12</v>
      </c>
      <c r="L1170" s="39" t="n">
        <v>3</v>
      </c>
      <c r="M1170" s="39" t="n">
        <v>19</v>
      </c>
      <c r="N1170" s="39" t="n">
        <v>2</v>
      </c>
      <c r="O1170" s="39" t="n">
        <v>30</v>
      </c>
      <c r="P1170" s="39" t="n">
        <v>46</v>
      </c>
      <c r="Q1170" s="39" t="n">
        <v>1</v>
      </c>
      <c r="R1170" s="39" t="s">
        <v>1</v>
      </c>
      <c r="S1170" s="39" t="s">
        <v>2</v>
      </c>
    </row>
    <row r="1171" customFormat="false" ht="15" hidden="false" customHeight="false" outlineLevel="0" collapsed="false">
      <c r="C1171" s="48" t="n">
        <f aca="false">IF(F1171=F1170,C1170,IF(F1171=(F1170+10),C1170,(C1170+10)))</f>
        <v>2050</v>
      </c>
      <c r="D1171" s="38" t="s">
        <v>415</v>
      </c>
      <c r="E1171" s="50" t="n">
        <f aca="false">IF(C1170=C1171,IF(AND(I1171&lt;&gt;"M",I1171&lt;&gt;"m-up"),E1170+10,E1170),10)</f>
        <v>10</v>
      </c>
      <c r="F1171" s="39" t="n">
        <f aca="false">O1171+(N1171*60)+(M1171*3600)</f>
        <v>68550</v>
      </c>
      <c r="G1171" s="39" t="str">
        <f aca="false">CONCATENATE(J1171,K1171,L1171)</f>
        <v>2017123</v>
      </c>
      <c r="H1171" s="39" t="n">
        <v>0</v>
      </c>
      <c r="I1171" s="39" t="s">
        <v>21</v>
      </c>
      <c r="J1171" s="39" t="n">
        <v>2017</v>
      </c>
      <c r="K1171" s="39" t="n">
        <v>12</v>
      </c>
      <c r="L1171" s="39" t="n">
        <v>3</v>
      </c>
      <c r="M1171" s="39" t="n">
        <v>19</v>
      </c>
      <c r="N1171" s="39" t="n">
        <v>2</v>
      </c>
      <c r="O1171" s="39" t="n">
        <v>30</v>
      </c>
      <c r="P1171" s="39" t="n">
        <v>62</v>
      </c>
      <c r="Q1171" s="39" t="n">
        <v>1</v>
      </c>
      <c r="R1171" s="39" t="s">
        <v>1</v>
      </c>
      <c r="S1171" s="39" t="s">
        <v>2</v>
      </c>
    </row>
    <row r="1172" customFormat="false" ht="15" hidden="false" customHeight="false" outlineLevel="0" collapsed="false">
      <c r="C1172" s="48" t="n">
        <f aca="false">IF(F1172=F1171,C1171,IF(F1172=(F1171+10),C1171,(C1171+10)))</f>
        <v>2050</v>
      </c>
      <c r="D1172" s="38" t="s">
        <v>415</v>
      </c>
      <c r="E1172" s="50" t="n">
        <f aca="false">IF(C1171=C1172,IF(AND(I1172&lt;&gt;"M",I1172&lt;&gt;"m-up"),E1171+10,E1171),10)</f>
        <v>10</v>
      </c>
      <c r="F1172" s="39" t="n">
        <f aca="false">O1172+(N1172*60)+(M1172*3600)</f>
        <v>68550</v>
      </c>
      <c r="G1172" s="39" t="str">
        <f aca="false">CONCATENATE(J1172,K1172,L1172)</f>
        <v>2017123</v>
      </c>
      <c r="H1172" s="39" t="n">
        <v>0</v>
      </c>
      <c r="I1172" s="39" t="s">
        <v>21</v>
      </c>
      <c r="J1172" s="39" t="n">
        <v>2017</v>
      </c>
      <c r="K1172" s="39" t="n">
        <v>12</v>
      </c>
      <c r="L1172" s="39" t="n">
        <v>3</v>
      </c>
      <c r="M1172" s="39" t="n">
        <v>19</v>
      </c>
      <c r="N1172" s="39" t="n">
        <v>2</v>
      </c>
      <c r="O1172" s="39" t="n">
        <v>30</v>
      </c>
      <c r="P1172" s="39" t="n">
        <v>76</v>
      </c>
      <c r="Q1172" s="39" t="n">
        <v>1</v>
      </c>
      <c r="R1172" s="39" t="s">
        <v>1</v>
      </c>
      <c r="S1172" s="39" t="s">
        <v>2</v>
      </c>
      <c r="U1172" s="40" t="s">
        <v>420</v>
      </c>
    </row>
    <row r="1173" customFormat="false" ht="15" hidden="false" customHeight="false" outlineLevel="0" collapsed="false">
      <c r="C1173" s="48" t="n">
        <f aca="false">IF(F1173=F1172,C1172,IF(F1173=(F1172+10),C1172,(C1172+10)))</f>
        <v>2050</v>
      </c>
      <c r="D1173" s="38" t="s">
        <v>415</v>
      </c>
      <c r="E1173" s="50" t="n">
        <f aca="false">IF(C1172=C1173,IF(AND(I1173&lt;&gt;"M",I1173&lt;&gt;"m-up"),E1172+10,E1172),10)</f>
        <v>10</v>
      </c>
      <c r="F1173" s="39" t="n">
        <f aca="false">O1173+(N1173*60)+(M1173*3600)</f>
        <v>68550</v>
      </c>
      <c r="G1173" s="39" t="str">
        <f aca="false">CONCATENATE(J1173,K1173,L1173)</f>
        <v>2017123</v>
      </c>
      <c r="H1173" s="39" t="n">
        <v>0</v>
      </c>
      <c r="I1173" s="39" t="s">
        <v>21</v>
      </c>
      <c r="J1173" s="39" t="n">
        <v>2017</v>
      </c>
      <c r="K1173" s="39" t="n">
        <v>12</v>
      </c>
      <c r="L1173" s="39" t="n">
        <v>3</v>
      </c>
      <c r="M1173" s="39" t="n">
        <v>19</v>
      </c>
      <c r="N1173" s="39" t="n">
        <v>2</v>
      </c>
      <c r="O1173" s="39" t="n">
        <v>30</v>
      </c>
      <c r="P1173" s="39" t="n">
        <v>89</v>
      </c>
      <c r="Q1173" s="39" t="n">
        <v>1</v>
      </c>
      <c r="R1173" s="39" t="s">
        <v>1</v>
      </c>
      <c r="S1173" s="39" t="s">
        <v>2</v>
      </c>
    </row>
    <row r="1174" customFormat="false" ht="15" hidden="false" customHeight="false" outlineLevel="0" collapsed="false">
      <c r="C1174" s="48" t="n">
        <f aca="false">IF(F1174=F1173,C1173,IF(F1174=(F1173+10),C1173,(C1173+10)))</f>
        <v>2050</v>
      </c>
      <c r="D1174" s="38" t="s">
        <v>415</v>
      </c>
      <c r="E1174" s="50" t="n">
        <f aca="false">IF(C1173=C1174,IF(AND(I1174&lt;&gt;"M",I1174&lt;&gt;"m-up"),E1173+10,E1173),10)</f>
        <v>10</v>
      </c>
      <c r="F1174" s="39" t="n">
        <f aca="false">O1174+(N1174*60)+(M1174*3600)</f>
        <v>68550</v>
      </c>
      <c r="G1174" s="39" t="str">
        <f aca="false">CONCATENATE(J1174,K1174,L1174)</f>
        <v>2017123</v>
      </c>
      <c r="H1174" s="39" t="n">
        <v>0</v>
      </c>
      <c r="I1174" s="39" t="s">
        <v>21</v>
      </c>
      <c r="J1174" s="39" t="n">
        <v>2017</v>
      </c>
      <c r="K1174" s="39" t="n">
        <v>12</v>
      </c>
      <c r="L1174" s="39" t="n">
        <v>3</v>
      </c>
      <c r="M1174" s="39" t="n">
        <v>19</v>
      </c>
      <c r="N1174" s="39" t="n">
        <v>2</v>
      </c>
      <c r="O1174" s="39" t="n">
        <v>30</v>
      </c>
      <c r="P1174" s="39" t="n">
        <v>112</v>
      </c>
      <c r="Q1174" s="39" t="n">
        <v>1</v>
      </c>
      <c r="R1174" s="39" t="s">
        <v>1</v>
      </c>
      <c r="S1174" s="39" t="s">
        <v>2</v>
      </c>
      <c r="U1174" s="40" t="s">
        <v>420</v>
      </c>
    </row>
    <row r="1175" customFormat="false" ht="15" hidden="false" customHeight="false" outlineLevel="0" collapsed="false">
      <c r="C1175" s="48" t="n">
        <f aca="false">IF(F1175=F1174,C1174,IF(F1175=(F1174+10),C1174,(C1174+10)))</f>
        <v>2050</v>
      </c>
      <c r="D1175" s="38" t="s">
        <v>415</v>
      </c>
      <c r="E1175" s="50" t="n">
        <f aca="false">IF(C1174=C1175,IF(AND(I1175&lt;&gt;"M",I1175&lt;&gt;"m-up"),E1174+10,E1174),10)</f>
        <v>10</v>
      </c>
      <c r="F1175" s="39" t="n">
        <f aca="false">O1175+(N1175*60)+(M1175*3600)</f>
        <v>68550</v>
      </c>
      <c r="G1175" s="39" t="str">
        <f aca="false">CONCATENATE(J1175,K1175,L1175)</f>
        <v>2017123</v>
      </c>
      <c r="H1175" s="39" t="n">
        <v>0</v>
      </c>
      <c r="I1175" s="39" t="s">
        <v>21</v>
      </c>
      <c r="J1175" s="39" t="n">
        <v>2017</v>
      </c>
      <c r="K1175" s="39" t="n">
        <v>12</v>
      </c>
      <c r="L1175" s="39" t="n">
        <v>3</v>
      </c>
      <c r="M1175" s="39" t="n">
        <v>19</v>
      </c>
      <c r="N1175" s="39" t="n">
        <v>2</v>
      </c>
      <c r="O1175" s="39" t="n">
        <v>30</v>
      </c>
      <c r="P1175" s="39" t="n">
        <v>127</v>
      </c>
      <c r="Q1175" s="39" t="n">
        <v>1</v>
      </c>
      <c r="R1175" s="39" t="s">
        <v>1</v>
      </c>
      <c r="S1175" s="39" t="s">
        <v>2</v>
      </c>
    </row>
    <row r="1176" customFormat="false" ht="15" hidden="false" customHeight="false" outlineLevel="0" collapsed="false">
      <c r="C1176" s="48" t="n">
        <f aca="false">IF(F1176=F1175,C1175,IF(F1176=(F1175+10),C1175,(C1175+10)))</f>
        <v>2050</v>
      </c>
      <c r="D1176" s="38" t="s">
        <v>415</v>
      </c>
      <c r="E1176" s="50" t="n">
        <f aca="false">IF(C1175=C1176,IF(AND(I1176&lt;&gt;"M",I1176&lt;&gt;"m-up"),E1175+10,E1175),10)</f>
        <v>10</v>
      </c>
      <c r="F1176" s="39" t="n">
        <f aca="false">O1176+(N1176*60)+(M1176*3600)</f>
        <v>68550</v>
      </c>
      <c r="G1176" s="39" t="str">
        <f aca="false">CONCATENATE(J1176,K1176,L1176)</f>
        <v>2017123</v>
      </c>
      <c r="H1176" s="39" t="n">
        <v>0</v>
      </c>
      <c r="I1176" s="39" t="s">
        <v>21</v>
      </c>
      <c r="J1176" s="39" t="n">
        <v>2017</v>
      </c>
      <c r="K1176" s="39" t="n">
        <v>12</v>
      </c>
      <c r="L1176" s="39" t="n">
        <v>3</v>
      </c>
      <c r="M1176" s="39" t="n">
        <v>19</v>
      </c>
      <c r="N1176" s="39" t="n">
        <v>2</v>
      </c>
      <c r="O1176" s="39" t="n">
        <v>30</v>
      </c>
      <c r="P1176" s="39" t="n">
        <v>442</v>
      </c>
      <c r="Q1176" s="39" t="n">
        <v>1</v>
      </c>
      <c r="R1176" s="39" t="s">
        <v>1</v>
      </c>
      <c r="S1176" s="39" t="s">
        <v>2</v>
      </c>
      <c r="U1176" s="40" t="s">
        <v>420</v>
      </c>
    </row>
    <row r="1177" customFormat="false" ht="15" hidden="false" customHeight="false" outlineLevel="0" collapsed="false">
      <c r="C1177" s="48" t="n">
        <f aca="false">IF(F1177=F1176,C1176,IF(F1177=(F1176+10),C1176,(C1176+10)))</f>
        <v>2050</v>
      </c>
      <c r="D1177" s="38" t="s">
        <v>415</v>
      </c>
      <c r="E1177" s="50" t="n">
        <f aca="false">IF(C1176=C1177,IF(AND(I1177&lt;&gt;"M",I1177&lt;&gt;"m-up"),E1176+10,E1176),10)</f>
        <v>10</v>
      </c>
      <c r="F1177" s="39" t="n">
        <f aca="false">O1177+(N1177*60)+(M1177*3600)</f>
        <v>68550</v>
      </c>
      <c r="G1177" s="39" t="str">
        <f aca="false">CONCATENATE(J1177,K1177,L1177)</f>
        <v>2017123</v>
      </c>
      <c r="H1177" s="39" t="n">
        <v>0</v>
      </c>
      <c r="I1177" s="39" t="s">
        <v>21</v>
      </c>
      <c r="J1177" s="39" t="n">
        <v>2017</v>
      </c>
      <c r="K1177" s="39" t="n">
        <v>12</v>
      </c>
      <c r="L1177" s="39" t="n">
        <v>3</v>
      </c>
      <c r="M1177" s="39" t="n">
        <v>19</v>
      </c>
      <c r="N1177" s="39" t="n">
        <v>2</v>
      </c>
      <c r="O1177" s="39" t="n">
        <v>30</v>
      </c>
      <c r="P1177" s="39" t="n">
        <v>470</v>
      </c>
      <c r="Q1177" s="39" t="n">
        <v>2</v>
      </c>
      <c r="R1177" s="39" t="s">
        <v>1</v>
      </c>
      <c r="S1177" s="39" t="s">
        <v>2</v>
      </c>
    </row>
    <row r="1178" customFormat="false" ht="15" hidden="false" customHeight="false" outlineLevel="0" collapsed="false">
      <c r="A1178" s="68"/>
      <c r="B1178" s="68"/>
      <c r="C1178" s="48" t="n">
        <f aca="false">IF(F1178=F1177,C1177,IF(F1178=(F1177+10),C1177,(C1177+10)))</f>
        <v>2060</v>
      </c>
      <c r="D1178" s="69" t="s">
        <v>421</v>
      </c>
      <c r="E1178" s="50" t="n">
        <f aca="false">IF(C1177=C1178,IF(AND(I1178&lt;&gt;"M",I1178&lt;&gt;"m-up"),E1177+10,E1177),10)</f>
        <v>10</v>
      </c>
      <c r="F1178" s="70" t="n">
        <f aca="false">O1178+(N1178*60)+(M1178*3600)</f>
        <v>69042</v>
      </c>
      <c r="G1178" s="70" t="str">
        <f aca="false">CONCATENATE(J1178,K1178,L1178)</f>
        <v>2017123</v>
      </c>
      <c r="H1178" s="70" t="n">
        <f aca="false">1367-890</f>
        <v>477</v>
      </c>
      <c r="I1178" s="70" t="s">
        <v>0</v>
      </c>
      <c r="J1178" s="70" t="n">
        <v>2017</v>
      </c>
      <c r="K1178" s="70" t="n">
        <v>12</v>
      </c>
      <c r="L1178" s="70" t="n">
        <v>3</v>
      </c>
      <c r="M1178" s="70" t="n">
        <v>19</v>
      </c>
      <c r="N1178" s="70" t="n">
        <v>10</v>
      </c>
      <c r="O1178" s="70" t="n">
        <v>42</v>
      </c>
      <c r="P1178" s="70" t="n">
        <v>890</v>
      </c>
      <c r="Q1178" s="70" t="n">
        <v>1</v>
      </c>
      <c r="R1178" s="70" t="s">
        <v>29</v>
      </c>
      <c r="S1178" s="70" t="s">
        <v>2</v>
      </c>
      <c r="T1178" s="70"/>
      <c r="U1178" s="71"/>
      <c r="WH1178" s="71"/>
      <c r="WI1178" s="71"/>
      <c r="WJ1178" s="71"/>
      <c r="WK1178" s="71"/>
      <c r="WL1178" s="71"/>
      <c r="WM1178" s="71"/>
      <c r="WN1178" s="71"/>
      <c r="WO1178" s="71"/>
      <c r="WP1178" s="71"/>
      <c r="WQ1178" s="71"/>
      <c r="WR1178" s="71"/>
      <c r="WS1178" s="71"/>
      <c r="WT1178" s="71"/>
      <c r="WU1178" s="71"/>
      <c r="WV1178" s="71"/>
      <c r="WW1178" s="71"/>
      <c r="WX1178" s="71"/>
      <c r="WY1178" s="71"/>
      <c r="WZ1178" s="71"/>
      <c r="XA1178" s="71"/>
      <c r="XB1178" s="71"/>
      <c r="XC1178" s="71"/>
      <c r="XD1178" s="71"/>
      <c r="XE1178" s="71"/>
      <c r="XF1178" s="71"/>
      <c r="XG1178" s="71"/>
      <c r="XH1178" s="71"/>
      <c r="XI1178" s="71"/>
      <c r="XJ1178" s="71"/>
      <c r="XK1178" s="71"/>
      <c r="XL1178" s="71"/>
      <c r="XM1178" s="71"/>
      <c r="XN1178" s="71"/>
      <c r="XO1178" s="71"/>
      <c r="XP1178" s="71"/>
      <c r="XQ1178" s="71"/>
      <c r="XR1178" s="71"/>
      <c r="XS1178" s="71"/>
      <c r="XT1178" s="71"/>
      <c r="XU1178" s="71"/>
      <c r="XV1178" s="71"/>
      <c r="XW1178" s="71"/>
      <c r="XX1178" s="71"/>
      <c r="XY1178" s="71"/>
      <c r="XZ1178" s="71"/>
      <c r="YA1178" s="71"/>
      <c r="YB1178" s="71"/>
      <c r="YC1178" s="71"/>
      <c r="YD1178" s="71"/>
      <c r="YE1178" s="71"/>
      <c r="YF1178" s="71"/>
      <c r="YG1178" s="71"/>
      <c r="YH1178" s="71"/>
      <c r="YI1178" s="71"/>
      <c r="YJ1178" s="71"/>
      <c r="YK1178" s="71"/>
      <c r="YL1178" s="71"/>
      <c r="YM1178" s="71"/>
      <c r="YN1178" s="71"/>
      <c r="YO1178" s="71"/>
      <c r="YP1178" s="71"/>
      <c r="YQ1178" s="71"/>
      <c r="YR1178" s="71"/>
      <c r="YS1178" s="71"/>
      <c r="YT1178" s="71"/>
      <c r="YU1178" s="71"/>
      <c r="YV1178" s="71"/>
      <c r="YW1178" s="71"/>
      <c r="YX1178" s="71"/>
      <c r="YY1178" s="71"/>
      <c r="YZ1178" s="71"/>
      <c r="ZA1178" s="71"/>
      <c r="ZB1178" s="71"/>
      <c r="ZC1178" s="71"/>
      <c r="ZD1178" s="71"/>
      <c r="ZE1178" s="71"/>
      <c r="ZF1178" s="71"/>
      <c r="ZG1178" s="71"/>
      <c r="ZH1178" s="71"/>
      <c r="ZI1178" s="71"/>
      <c r="ZJ1178" s="71"/>
      <c r="ZK1178" s="71"/>
      <c r="ZL1178" s="71"/>
      <c r="ZM1178" s="71"/>
      <c r="ZN1178" s="71"/>
      <c r="ZO1178" s="71"/>
      <c r="ZP1178" s="71"/>
      <c r="ZQ1178" s="71"/>
      <c r="ZR1178" s="71"/>
      <c r="ZS1178" s="71"/>
      <c r="ZT1178" s="71"/>
      <c r="ZU1178" s="71"/>
      <c r="ZV1178" s="71"/>
      <c r="ZW1178" s="71"/>
      <c r="ZX1178" s="71"/>
      <c r="ZY1178" s="71"/>
      <c r="ZZ1178" s="71"/>
      <c r="AAA1178" s="71"/>
      <c r="AAB1178" s="71"/>
      <c r="AAC1178" s="71"/>
      <c r="AAD1178" s="71"/>
      <c r="AAE1178" s="71"/>
      <c r="AAF1178" s="71"/>
      <c r="AAG1178" s="71"/>
      <c r="AAH1178" s="71"/>
      <c r="AAI1178" s="71"/>
      <c r="AAJ1178" s="71"/>
      <c r="AAK1178" s="71"/>
      <c r="AAL1178" s="71"/>
      <c r="AAM1178" s="71"/>
      <c r="AAN1178" s="71"/>
      <c r="AAO1178" s="71"/>
      <c r="AAP1178" s="71"/>
      <c r="AAQ1178" s="71"/>
      <c r="AAR1178" s="71"/>
      <c r="AAS1178" s="71"/>
      <c r="AAT1178" s="71"/>
      <c r="AAU1178" s="71"/>
      <c r="AAV1178" s="71"/>
      <c r="AAW1178" s="71"/>
      <c r="AAX1178" s="71"/>
      <c r="AAY1178" s="71"/>
      <c r="AAZ1178" s="71"/>
      <c r="ABA1178" s="71"/>
      <c r="ABB1178" s="71"/>
      <c r="ABC1178" s="71"/>
      <c r="ABD1178" s="71"/>
      <c r="ABE1178" s="71"/>
      <c r="ABF1178" s="71"/>
      <c r="ABG1178" s="71"/>
      <c r="ABH1178" s="71"/>
      <c r="ABI1178" s="71"/>
      <c r="ABJ1178" s="71"/>
      <c r="ABK1178" s="71"/>
      <c r="ABL1178" s="71"/>
      <c r="ABM1178" s="71"/>
      <c r="ABN1178" s="71"/>
      <c r="ABO1178" s="71"/>
      <c r="ABP1178" s="71"/>
      <c r="ABQ1178" s="71"/>
      <c r="ABR1178" s="71"/>
      <c r="ABS1178" s="71"/>
      <c r="ABT1178" s="71"/>
      <c r="ABU1178" s="71"/>
      <c r="ABV1178" s="71"/>
      <c r="ABW1178" s="71"/>
      <c r="ABX1178" s="71"/>
      <c r="ABY1178" s="71"/>
      <c r="ABZ1178" s="71"/>
      <c r="ACA1178" s="71"/>
      <c r="ACB1178" s="71"/>
      <c r="ACC1178" s="71"/>
      <c r="ACD1178" s="71"/>
      <c r="ACE1178" s="71"/>
      <c r="ACF1178" s="71"/>
      <c r="ACG1178" s="71"/>
      <c r="ACH1178" s="71"/>
      <c r="ACI1178" s="71"/>
      <c r="ACJ1178" s="71"/>
      <c r="ACK1178" s="71"/>
      <c r="ACL1178" s="71"/>
      <c r="ACM1178" s="71"/>
      <c r="ACN1178" s="71"/>
      <c r="ACO1178" s="71"/>
      <c r="ACP1178" s="71"/>
      <c r="ACQ1178" s="71"/>
      <c r="ACR1178" s="71"/>
      <c r="ACS1178" s="71"/>
      <c r="ACT1178" s="71"/>
      <c r="ACU1178" s="71"/>
      <c r="ACV1178" s="71"/>
      <c r="ACW1178" s="71"/>
      <c r="ACX1178" s="71"/>
      <c r="ACY1178" s="71"/>
      <c r="ACZ1178" s="71"/>
      <c r="ADA1178" s="71"/>
      <c r="ADB1178" s="71"/>
      <c r="ADC1178" s="71"/>
      <c r="ADD1178" s="71"/>
      <c r="ADE1178" s="71"/>
      <c r="ADF1178" s="71"/>
      <c r="ADG1178" s="71"/>
      <c r="ADH1178" s="71"/>
      <c r="ADI1178" s="71"/>
      <c r="ADJ1178" s="71"/>
      <c r="ADK1178" s="71"/>
      <c r="ADL1178" s="71"/>
      <c r="ADM1178" s="71"/>
      <c r="ADN1178" s="71"/>
      <c r="ADO1178" s="71"/>
      <c r="ADP1178" s="71"/>
      <c r="ADQ1178" s="71"/>
      <c r="ADR1178" s="71"/>
      <c r="ADS1178" s="71"/>
      <c r="ADT1178" s="71"/>
      <c r="ADU1178" s="71"/>
      <c r="ADV1178" s="71"/>
      <c r="ADW1178" s="71"/>
      <c r="ADX1178" s="71"/>
      <c r="ADY1178" s="71"/>
      <c r="ADZ1178" s="71"/>
      <c r="AEA1178" s="71"/>
      <c r="AEB1178" s="71"/>
      <c r="AEC1178" s="71"/>
      <c r="AED1178" s="71"/>
      <c r="AEE1178" s="71"/>
      <c r="AEF1178" s="71"/>
      <c r="AEG1178" s="71"/>
      <c r="AEH1178" s="71"/>
      <c r="AEI1178" s="71"/>
      <c r="AEJ1178" s="71"/>
      <c r="AEK1178" s="71"/>
      <c r="AEL1178" s="71"/>
      <c r="AEM1178" s="71"/>
      <c r="AEN1178" s="71"/>
      <c r="AEO1178" s="71"/>
      <c r="AEP1178" s="71"/>
      <c r="AEQ1178" s="71"/>
      <c r="AER1178" s="71"/>
      <c r="AES1178" s="71"/>
      <c r="AET1178" s="71"/>
      <c r="AEU1178" s="71"/>
      <c r="AEV1178" s="71"/>
      <c r="AEW1178" s="71"/>
      <c r="AEX1178" s="71"/>
      <c r="AEY1178" s="71"/>
      <c r="AEZ1178" s="71"/>
      <c r="AFA1178" s="71"/>
      <c r="AFB1178" s="71"/>
      <c r="AFC1178" s="71"/>
      <c r="AFD1178" s="71"/>
      <c r="AFE1178" s="71"/>
      <c r="AFF1178" s="71"/>
      <c r="AFG1178" s="71"/>
      <c r="AFH1178" s="71"/>
      <c r="AFI1178" s="71"/>
      <c r="AFJ1178" s="71"/>
      <c r="AFK1178" s="71"/>
      <c r="AFL1178" s="71"/>
      <c r="AFM1178" s="71"/>
      <c r="AFN1178" s="71"/>
      <c r="AFO1178" s="71"/>
      <c r="AFP1178" s="71"/>
      <c r="AFQ1178" s="71"/>
      <c r="AFR1178" s="71"/>
      <c r="AFS1178" s="71"/>
      <c r="AFT1178" s="71"/>
      <c r="AFU1178" s="71"/>
      <c r="AFV1178" s="71"/>
      <c r="AFW1178" s="71"/>
      <c r="AFX1178" s="71"/>
      <c r="AFY1178" s="71"/>
      <c r="AFZ1178" s="71"/>
      <c r="AGA1178" s="71"/>
      <c r="AGB1178" s="71"/>
      <c r="AGC1178" s="71"/>
      <c r="AGD1178" s="71"/>
      <c r="AGE1178" s="71"/>
      <c r="AGF1178" s="71"/>
      <c r="AGG1178" s="71"/>
      <c r="AGH1178" s="71"/>
      <c r="AGI1178" s="71"/>
      <c r="AGJ1178" s="71"/>
      <c r="AGK1178" s="71"/>
      <c r="AGL1178" s="71"/>
      <c r="AGM1178" s="71"/>
      <c r="AGN1178" s="71"/>
      <c r="AGO1178" s="71"/>
      <c r="AGP1178" s="71"/>
      <c r="AGQ1178" s="71"/>
      <c r="AGR1178" s="71"/>
      <c r="AGS1178" s="71"/>
      <c r="AGT1178" s="71"/>
      <c r="AGU1178" s="71"/>
      <c r="AGV1178" s="71"/>
      <c r="AGW1178" s="71"/>
      <c r="AGX1178" s="71"/>
      <c r="AGY1178" s="71"/>
      <c r="AGZ1178" s="71"/>
      <c r="AHA1178" s="71"/>
      <c r="AHB1178" s="71"/>
      <c r="AHC1178" s="71"/>
      <c r="AHD1178" s="71"/>
      <c r="AHE1178" s="71"/>
      <c r="AHF1178" s="71"/>
      <c r="AHG1178" s="71"/>
      <c r="AHH1178" s="71"/>
      <c r="AHI1178" s="71"/>
      <c r="AHJ1178" s="71"/>
      <c r="AHK1178" s="71"/>
      <c r="AHL1178" s="71"/>
      <c r="AHM1178" s="71"/>
      <c r="AHN1178" s="71"/>
      <c r="AHO1178" s="71"/>
      <c r="AHP1178" s="71"/>
      <c r="AHQ1178" s="71"/>
      <c r="AHR1178" s="71"/>
      <c r="AHS1178" s="71"/>
      <c r="AHT1178" s="71"/>
      <c r="AHU1178" s="71"/>
      <c r="AHV1178" s="71"/>
      <c r="AHW1178" s="71"/>
      <c r="AHX1178" s="71"/>
      <c r="AHY1178" s="71"/>
      <c r="AHZ1178" s="71"/>
      <c r="AIA1178" s="71"/>
      <c r="AIB1178" s="71"/>
      <c r="AIC1178" s="71"/>
      <c r="AID1178" s="71"/>
      <c r="AIE1178" s="71"/>
      <c r="AIF1178" s="71"/>
      <c r="AIG1178" s="71"/>
      <c r="AIH1178" s="71"/>
      <c r="AII1178" s="71"/>
      <c r="AIJ1178" s="71"/>
      <c r="AIK1178" s="71"/>
      <c r="AIL1178" s="71"/>
      <c r="AIM1178" s="71"/>
      <c r="AIN1178" s="71"/>
      <c r="AIO1178" s="71"/>
      <c r="AIP1178" s="71"/>
      <c r="AIQ1178" s="71"/>
      <c r="AIR1178" s="71"/>
      <c r="AIS1178" s="71"/>
      <c r="AIT1178" s="71"/>
      <c r="AIU1178" s="71"/>
      <c r="AIV1178" s="71"/>
      <c r="AIW1178" s="71"/>
      <c r="AIX1178" s="71"/>
      <c r="AIY1178" s="71"/>
      <c r="AIZ1178" s="71"/>
      <c r="AJA1178" s="71"/>
      <c r="AJB1178" s="71"/>
      <c r="AJC1178" s="71"/>
      <c r="AJD1178" s="71"/>
      <c r="AJE1178" s="71"/>
      <c r="AJF1178" s="71"/>
      <c r="AJG1178" s="71"/>
      <c r="AJH1178" s="71"/>
      <c r="AJI1178" s="71"/>
      <c r="AJJ1178" s="71"/>
      <c r="AJK1178" s="71"/>
      <c r="AJL1178" s="71"/>
      <c r="AJM1178" s="71"/>
      <c r="AJN1178" s="71"/>
      <c r="AJO1178" s="71"/>
      <c r="AJP1178" s="71"/>
      <c r="AJQ1178" s="71"/>
      <c r="AJR1178" s="71"/>
      <c r="AJS1178" s="71"/>
      <c r="AJT1178" s="71"/>
      <c r="AJU1178" s="71"/>
      <c r="AJV1178" s="71"/>
      <c r="AJW1178" s="71"/>
      <c r="AJX1178" s="71"/>
      <c r="AJY1178" s="71"/>
      <c r="AJZ1178" s="71"/>
      <c r="AKA1178" s="71"/>
      <c r="AKB1178" s="71"/>
      <c r="AKC1178" s="71"/>
      <c r="AKD1178" s="71"/>
      <c r="AKE1178" s="71"/>
      <c r="AKF1178" s="71"/>
      <c r="AKG1178" s="71"/>
      <c r="AKH1178" s="71"/>
      <c r="AKI1178" s="71"/>
      <c r="AKJ1178" s="71"/>
      <c r="AKK1178" s="71"/>
      <c r="AKL1178" s="71"/>
      <c r="AKM1178" s="71"/>
      <c r="AKN1178" s="71"/>
      <c r="AKO1178" s="71"/>
      <c r="AKP1178" s="71"/>
      <c r="AKQ1178" s="71"/>
      <c r="AKR1178" s="71"/>
      <c r="AKS1178" s="71"/>
      <c r="AKT1178" s="71"/>
      <c r="AKU1178" s="71"/>
      <c r="AKV1178" s="71"/>
      <c r="AKW1178" s="71"/>
      <c r="AKX1178" s="71"/>
      <c r="AKY1178" s="71"/>
      <c r="AKZ1178" s="71"/>
      <c r="ALA1178" s="71"/>
      <c r="ALB1178" s="71"/>
      <c r="ALC1178" s="71"/>
      <c r="ALD1178" s="71"/>
      <c r="ALE1178" s="71"/>
      <c r="ALF1178" s="71"/>
      <c r="ALG1178" s="71"/>
      <c r="ALH1178" s="71"/>
      <c r="ALI1178" s="71"/>
      <c r="ALJ1178" s="71"/>
      <c r="ALK1178" s="71"/>
      <c r="ALL1178" s="71"/>
      <c r="ALM1178" s="71"/>
      <c r="ALN1178" s="71"/>
      <c r="ALO1178" s="71"/>
      <c r="ALP1178" s="71"/>
      <c r="ALQ1178" s="71"/>
      <c r="ALR1178" s="71"/>
      <c r="ALS1178" s="71"/>
      <c r="ALT1178" s="71"/>
      <c r="ALU1178" s="71"/>
      <c r="ALV1178" s="71"/>
      <c r="ALW1178" s="71"/>
      <c r="ALX1178" s="71"/>
      <c r="ALY1178" s="71"/>
      <c r="ALZ1178" s="71"/>
      <c r="AMA1178" s="71"/>
      <c r="AMB1178" s="71"/>
      <c r="AMC1178" s="71"/>
      <c r="AMD1178" s="71"/>
      <c r="AME1178" s="71"/>
      <c r="AMF1178" s="71"/>
      <c r="AMG1178" s="71"/>
    </row>
    <row r="1179" customFormat="false" ht="15" hidden="false" customHeight="false" outlineLevel="0" collapsed="false">
      <c r="A1179" s="68"/>
      <c r="B1179" s="68"/>
      <c r="C1179" s="48" t="n">
        <f aca="false">IF(F1179=F1178,C1178,IF(F1179=(F1178+10),C1178,(C1178+10)))</f>
        <v>2070</v>
      </c>
      <c r="D1179" s="69" t="s">
        <v>422</v>
      </c>
      <c r="E1179" s="50" t="n">
        <f aca="false">IF(C1178=C1179,IF(AND(I1179&lt;&gt;"M",I1179&lt;&gt;"m-up"),E1178+10,E1178),10)</f>
        <v>10</v>
      </c>
      <c r="F1179" s="70" t="n">
        <f aca="false">O1179+(N1179*60)+(M1179*3600)</f>
        <v>69239</v>
      </c>
      <c r="G1179" s="70" t="str">
        <f aca="false">CONCATENATE(J1179,K1179,L1179)</f>
        <v>2017123</v>
      </c>
      <c r="H1179" s="70" t="n">
        <f aca="false">627-91</f>
        <v>536</v>
      </c>
      <c r="I1179" s="70" t="s">
        <v>0</v>
      </c>
      <c r="J1179" s="70" t="n">
        <v>2017</v>
      </c>
      <c r="K1179" s="70" t="n">
        <v>12</v>
      </c>
      <c r="L1179" s="70" t="n">
        <v>3</v>
      </c>
      <c r="M1179" s="70" t="n">
        <v>19</v>
      </c>
      <c r="N1179" s="70" t="n">
        <v>13</v>
      </c>
      <c r="O1179" s="70" t="n">
        <v>59</v>
      </c>
      <c r="P1179" s="70" t="n">
        <v>91</v>
      </c>
      <c r="Q1179" s="70" t="n">
        <v>1</v>
      </c>
      <c r="R1179" s="70" t="s">
        <v>29</v>
      </c>
      <c r="S1179" s="70" t="s">
        <v>2</v>
      </c>
      <c r="T1179" s="70"/>
      <c r="U1179" s="71"/>
      <c r="WH1179" s="71"/>
      <c r="WI1179" s="71"/>
      <c r="WJ1179" s="71"/>
      <c r="WK1179" s="71"/>
      <c r="WL1179" s="71"/>
      <c r="WM1179" s="71"/>
      <c r="WN1179" s="71"/>
      <c r="WO1179" s="71"/>
      <c r="WP1179" s="71"/>
      <c r="WQ1179" s="71"/>
      <c r="WR1179" s="71"/>
      <c r="WS1179" s="71"/>
      <c r="WT1179" s="71"/>
      <c r="WU1179" s="71"/>
      <c r="WV1179" s="71"/>
      <c r="WW1179" s="71"/>
      <c r="WX1179" s="71"/>
      <c r="WY1179" s="71"/>
      <c r="WZ1179" s="71"/>
      <c r="XA1179" s="71"/>
      <c r="XB1179" s="71"/>
      <c r="XC1179" s="71"/>
      <c r="XD1179" s="71"/>
      <c r="XE1179" s="71"/>
      <c r="XF1179" s="71"/>
      <c r="XG1179" s="71"/>
      <c r="XH1179" s="71"/>
      <c r="XI1179" s="71"/>
      <c r="XJ1179" s="71"/>
      <c r="XK1179" s="71"/>
      <c r="XL1179" s="71"/>
      <c r="XM1179" s="71"/>
      <c r="XN1179" s="71"/>
      <c r="XO1179" s="71"/>
      <c r="XP1179" s="71"/>
      <c r="XQ1179" s="71"/>
      <c r="XR1179" s="71"/>
      <c r="XS1179" s="71"/>
      <c r="XT1179" s="71"/>
      <c r="XU1179" s="71"/>
      <c r="XV1179" s="71"/>
      <c r="XW1179" s="71"/>
      <c r="XX1179" s="71"/>
      <c r="XY1179" s="71"/>
      <c r="XZ1179" s="71"/>
      <c r="YA1179" s="71"/>
      <c r="YB1179" s="71"/>
      <c r="YC1179" s="71"/>
      <c r="YD1179" s="71"/>
      <c r="YE1179" s="71"/>
      <c r="YF1179" s="71"/>
      <c r="YG1179" s="71"/>
      <c r="YH1179" s="71"/>
      <c r="YI1179" s="71"/>
      <c r="YJ1179" s="71"/>
      <c r="YK1179" s="71"/>
      <c r="YL1179" s="71"/>
      <c r="YM1179" s="71"/>
      <c r="YN1179" s="71"/>
      <c r="YO1179" s="71"/>
      <c r="YP1179" s="71"/>
      <c r="YQ1179" s="71"/>
      <c r="YR1179" s="71"/>
      <c r="YS1179" s="71"/>
      <c r="YT1179" s="71"/>
      <c r="YU1179" s="71"/>
      <c r="YV1179" s="71"/>
      <c r="YW1179" s="71"/>
      <c r="YX1179" s="71"/>
      <c r="YY1179" s="71"/>
      <c r="YZ1179" s="71"/>
      <c r="ZA1179" s="71"/>
      <c r="ZB1179" s="71"/>
      <c r="ZC1179" s="71"/>
      <c r="ZD1179" s="71"/>
      <c r="ZE1179" s="71"/>
      <c r="ZF1179" s="71"/>
      <c r="ZG1179" s="71"/>
      <c r="ZH1179" s="71"/>
      <c r="ZI1179" s="71"/>
      <c r="ZJ1179" s="71"/>
      <c r="ZK1179" s="71"/>
      <c r="ZL1179" s="71"/>
      <c r="ZM1179" s="71"/>
      <c r="ZN1179" s="71"/>
      <c r="ZO1179" s="71"/>
      <c r="ZP1179" s="71"/>
      <c r="ZQ1179" s="71"/>
      <c r="ZR1179" s="71"/>
      <c r="ZS1179" s="71"/>
      <c r="ZT1179" s="71"/>
      <c r="ZU1179" s="71"/>
      <c r="ZV1179" s="71"/>
      <c r="ZW1179" s="71"/>
      <c r="ZX1179" s="71"/>
      <c r="ZY1179" s="71"/>
      <c r="ZZ1179" s="71"/>
      <c r="AAA1179" s="71"/>
      <c r="AAB1179" s="71"/>
      <c r="AAC1179" s="71"/>
      <c r="AAD1179" s="71"/>
      <c r="AAE1179" s="71"/>
      <c r="AAF1179" s="71"/>
      <c r="AAG1179" s="71"/>
      <c r="AAH1179" s="71"/>
      <c r="AAI1179" s="71"/>
      <c r="AAJ1179" s="71"/>
      <c r="AAK1179" s="71"/>
      <c r="AAL1179" s="71"/>
      <c r="AAM1179" s="71"/>
      <c r="AAN1179" s="71"/>
      <c r="AAO1179" s="71"/>
      <c r="AAP1179" s="71"/>
      <c r="AAQ1179" s="71"/>
      <c r="AAR1179" s="71"/>
      <c r="AAS1179" s="71"/>
      <c r="AAT1179" s="71"/>
      <c r="AAU1179" s="71"/>
      <c r="AAV1179" s="71"/>
      <c r="AAW1179" s="71"/>
      <c r="AAX1179" s="71"/>
      <c r="AAY1179" s="71"/>
      <c r="AAZ1179" s="71"/>
      <c r="ABA1179" s="71"/>
      <c r="ABB1179" s="71"/>
      <c r="ABC1179" s="71"/>
      <c r="ABD1179" s="71"/>
      <c r="ABE1179" s="71"/>
      <c r="ABF1179" s="71"/>
      <c r="ABG1179" s="71"/>
      <c r="ABH1179" s="71"/>
      <c r="ABI1179" s="71"/>
      <c r="ABJ1179" s="71"/>
      <c r="ABK1179" s="71"/>
      <c r="ABL1179" s="71"/>
      <c r="ABM1179" s="71"/>
      <c r="ABN1179" s="71"/>
      <c r="ABO1179" s="71"/>
      <c r="ABP1179" s="71"/>
      <c r="ABQ1179" s="71"/>
      <c r="ABR1179" s="71"/>
      <c r="ABS1179" s="71"/>
      <c r="ABT1179" s="71"/>
      <c r="ABU1179" s="71"/>
      <c r="ABV1179" s="71"/>
      <c r="ABW1179" s="71"/>
      <c r="ABX1179" s="71"/>
      <c r="ABY1179" s="71"/>
      <c r="ABZ1179" s="71"/>
      <c r="ACA1179" s="71"/>
      <c r="ACB1179" s="71"/>
      <c r="ACC1179" s="71"/>
      <c r="ACD1179" s="71"/>
      <c r="ACE1179" s="71"/>
      <c r="ACF1179" s="71"/>
      <c r="ACG1179" s="71"/>
      <c r="ACH1179" s="71"/>
      <c r="ACI1179" s="71"/>
      <c r="ACJ1179" s="71"/>
      <c r="ACK1179" s="71"/>
      <c r="ACL1179" s="71"/>
      <c r="ACM1179" s="71"/>
      <c r="ACN1179" s="71"/>
      <c r="ACO1179" s="71"/>
      <c r="ACP1179" s="71"/>
      <c r="ACQ1179" s="71"/>
      <c r="ACR1179" s="71"/>
      <c r="ACS1179" s="71"/>
      <c r="ACT1179" s="71"/>
      <c r="ACU1179" s="71"/>
      <c r="ACV1179" s="71"/>
      <c r="ACW1179" s="71"/>
      <c r="ACX1179" s="71"/>
      <c r="ACY1179" s="71"/>
      <c r="ACZ1179" s="71"/>
      <c r="ADA1179" s="71"/>
      <c r="ADB1179" s="71"/>
      <c r="ADC1179" s="71"/>
      <c r="ADD1179" s="71"/>
      <c r="ADE1179" s="71"/>
      <c r="ADF1179" s="71"/>
      <c r="ADG1179" s="71"/>
      <c r="ADH1179" s="71"/>
      <c r="ADI1179" s="71"/>
      <c r="ADJ1179" s="71"/>
      <c r="ADK1179" s="71"/>
      <c r="ADL1179" s="71"/>
      <c r="ADM1179" s="71"/>
      <c r="ADN1179" s="71"/>
      <c r="ADO1179" s="71"/>
      <c r="ADP1179" s="71"/>
      <c r="ADQ1179" s="71"/>
      <c r="ADR1179" s="71"/>
      <c r="ADS1179" s="71"/>
      <c r="ADT1179" s="71"/>
      <c r="ADU1179" s="71"/>
      <c r="ADV1179" s="71"/>
      <c r="ADW1179" s="71"/>
      <c r="ADX1179" s="71"/>
      <c r="ADY1179" s="71"/>
      <c r="ADZ1179" s="71"/>
      <c r="AEA1179" s="71"/>
      <c r="AEB1179" s="71"/>
      <c r="AEC1179" s="71"/>
      <c r="AED1179" s="71"/>
      <c r="AEE1179" s="71"/>
      <c r="AEF1179" s="71"/>
      <c r="AEG1179" s="71"/>
      <c r="AEH1179" s="71"/>
      <c r="AEI1179" s="71"/>
      <c r="AEJ1179" s="71"/>
      <c r="AEK1179" s="71"/>
      <c r="AEL1179" s="71"/>
      <c r="AEM1179" s="71"/>
      <c r="AEN1179" s="71"/>
      <c r="AEO1179" s="71"/>
      <c r="AEP1179" s="71"/>
      <c r="AEQ1179" s="71"/>
      <c r="AER1179" s="71"/>
      <c r="AES1179" s="71"/>
      <c r="AET1179" s="71"/>
      <c r="AEU1179" s="71"/>
      <c r="AEV1179" s="71"/>
      <c r="AEW1179" s="71"/>
      <c r="AEX1179" s="71"/>
      <c r="AEY1179" s="71"/>
      <c r="AEZ1179" s="71"/>
      <c r="AFA1179" s="71"/>
      <c r="AFB1179" s="71"/>
      <c r="AFC1179" s="71"/>
      <c r="AFD1179" s="71"/>
      <c r="AFE1179" s="71"/>
      <c r="AFF1179" s="71"/>
      <c r="AFG1179" s="71"/>
      <c r="AFH1179" s="71"/>
      <c r="AFI1179" s="71"/>
      <c r="AFJ1179" s="71"/>
      <c r="AFK1179" s="71"/>
      <c r="AFL1179" s="71"/>
      <c r="AFM1179" s="71"/>
      <c r="AFN1179" s="71"/>
      <c r="AFO1179" s="71"/>
      <c r="AFP1179" s="71"/>
      <c r="AFQ1179" s="71"/>
      <c r="AFR1179" s="71"/>
      <c r="AFS1179" s="71"/>
      <c r="AFT1179" s="71"/>
      <c r="AFU1179" s="71"/>
      <c r="AFV1179" s="71"/>
      <c r="AFW1179" s="71"/>
      <c r="AFX1179" s="71"/>
      <c r="AFY1179" s="71"/>
      <c r="AFZ1179" s="71"/>
      <c r="AGA1179" s="71"/>
      <c r="AGB1179" s="71"/>
      <c r="AGC1179" s="71"/>
      <c r="AGD1179" s="71"/>
      <c r="AGE1179" s="71"/>
      <c r="AGF1179" s="71"/>
      <c r="AGG1179" s="71"/>
      <c r="AGH1179" s="71"/>
      <c r="AGI1179" s="71"/>
      <c r="AGJ1179" s="71"/>
      <c r="AGK1179" s="71"/>
      <c r="AGL1179" s="71"/>
      <c r="AGM1179" s="71"/>
      <c r="AGN1179" s="71"/>
      <c r="AGO1179" s="71"/>
      <c r="AGP1179" s="71"/>
      <c r="AGQ1179" s="71"/>
      <c r="AGR1179" s="71"/>
      <c r="AGS1179" s="71"/>
      <c r="AGT1179" s="71"/>
      <c r="AGU1179" s="71"/>
      <c r="AGV1179" s="71"/>
      <c r="AGW1179" s="71"/>
      <c r="AGX1179" s="71"/>
      <c r="AGY1179" s="71"/>
      <c r="AGZ1179" s="71"/>
      <c r="AHA1179" s="71"/>
      <c r="AHB1179" s="71"/>
      <c r="AHC1179" s="71"/>
      <c r="AHD1179" s="71"/>
      <c r="AHE1179" s="71"/>
      <c r="AHF1179" s="71"/>
      <c r="AHG1179" s="71"/>
      <c r="AHH1179" s="71"/>
      <c r="AHI1179" s="71"/>
      <c r="AHJ1179" s="71"/>
      <c r="AHK1179" s="71"/>
      <c r="AHL1179" s="71"/>
      <c r="AHM1179" s="71"/>
      <c r="AHN1179" s="71"/>
      <c r="AHO1179" s="71"/>
      <c r="AHP1179" s="71"/>
      <c r="AHQ1179" s="71"/>
      <c r="AHR1179" s="71"/>
      <c r="AHS1179" s="71"/>
      <c r="AHT1179" s="71"/>
      <c r="AHU1179" s="71"/>
      <c r="AHV1179" s="71"/>
      <c r="AHW1179" s="71"/>
      <c r="AHX1179" s="71"/>
      <c r="AHY1179" s="71"/>
      <c r="AHZ1179" s="71"/>
      <c r="AIA1179" s="71"/>
      <c r="AIB1179" s="71"/>
      <c r="AIC1179" s="71"/>
      <c r="AID1179" s="71"/>
      <c r="AIE1179" s="71"/>
      <c r="AIF1179" s="71"/>
      <c r="AIG1179" s="71"/>
      <c r="AIH1179" s="71"/>
      <c r="AII1179" s="71"/>
      <c r="AIJ1179" s="71"/>
      <c r="AIK1179" s="71"/>
      <c r="AIL1179" s="71"/>
      <c r="AIM1179" s="71"/>
      <c r="AIN1179" s="71"/>
      <c r="AIO1179" s="71"/>
      <c r="AIP1179" s="71"/>
      <c r="AIQ1179" s="71"/>
      <c r="AIR1179" s="71"/>
      <c r="AIS1179" s="71"/>
      <c r="AIT1179" s="71"/>
      <c r="AIU1179" s="71"/>
      <c r="AIV1179" s="71"/>
      <c r="AIW1179" s="71"/>
      <c r="AIX1179" s="71"/>
      <c r="AIY1179" s="71"/>
      <c r="AIZ1179" s="71"/>
      <c r="AJA1179" s="71"/>
      <c r="AJB1179" s="71"/>
      <c r="AJC1179" s="71"/>
      <c r="AJD1179" s="71"/>
      <c r="AJE1179" s="71"/>
      <c r="AJF1179" s="71"/>
      <c r="AJG1179" s="71"/>
      <c r="AJH1179" s="71"/>
      <c r="AJI1179" s="71"/>
      <c r="AJJ1179" s="71"/>
      <c r="AJK1179" s="71"/>
      <c r="AJL1179" s="71"/>
      <c r="AJM1179" s="71"/>
      <c r="AJN1179" s="71"/>
      <c r="AJO1179" s="71"/>
      <c r="AJP1179" s="71"/>
      <c r="AJQ1179" s="71"/>
      <c r="AJR1179" s="71"/>
      <c r="AJS1179" s="71"/>
      <c r="AJT1179" s="71"/>
      <c r="AJU1179" s="71"/>
      <c r="AJV1179" s="71"/>
      <c r="AJW1179" s="71"/>
      <c r="AJX1179" s="71"/>
      <c r="AJY1179" s="71"/>
      <c r="AJZ1179" s="71"/>
      <c r="AKA1179" s="71"/>
      <c r="AKB1179" s="71"/>
      <c r="AKC1179" s="71"/>
      <c r="AKD1179" s="71"/>
      <c r="AKE1179" s="71"/>
      <c r="AKF1179" s="71"/>
      <c r="AKG1179" s="71"/>
      <c r="AKH1179" s="71"/>
      <c r="AKI1179" s="71"/>
      <c r="AKJ1179" s="71"/>
      <c r="AKK1179" s="71"/>
      <c r="AKL1179" s="71"/>
      <c r="AKM1179" s="71"/>
      <c r="AKN1179" s="71"/>
      <c r="AKO1179" s="71"/>
      <c r="AKP1179" s="71"/>
      <c r="AKQ1179" s="71"/>
      <c r="AKR1179" s="71"/>
      <c r="AKS1179" s="71"/>
      <c r="AKT1179" s="71"/>
      <c r="AKU1179" s="71"/>
      <c r="AKV1179" s="71"/>
      <c r="AKW1179" s="71"/>
      <c r="AKX1179" s="71"/>
      <c r="AKY1179" s="71"/>
      <c r="AKZ1179" s="71"/>
      <c r="ALA1179" s="71"/>
      <c r="ALB1179" s="71"/>
      <c r="ALC1179" s="71"/>
      <c r="ALD1179" s="71"/>
      <c r="ALE1179" s="71"/>
      <c r="ALF1179" s="71"/>
      <c r="ALG1179" s="71"/>
      <c r="ALH1179" s="71"/>
      <c r="ALI1179" s="71"/>
      <c r="ALJ1179" s="71"/>
      <c r="ALK1179" s="71"/>
      <c r="ALL1179" s="71"/>
      <c r="ALM1179" s="71"/>
      <c r="ALN1179" s="71"/>
      <c r="ALO1179" s="71"/>
      <c r="ALP1179" s="71"/>
      <c r="ALQ1179" s="71"/>
      <c r="ALR1179" s="71"/>
      <c r="ALS1179" s="71"/>
      <c r="ALT1179" s="71"/>
      <c r="ALU1179" s="71"/>
      <c r="ALV1179" s="71"/>
      <c r="ALW1179" s="71"/>
      <c r="ALX1179" s="71"/>
      <c r="ALY1179" s="71"/>
      <c r="ALZ1179" s="71"/>
      <c r="AMA1179" s="71"/>
      <c r="AMB1179" s="71"/>
      <c r="AMC1179" s="71"/>
      <c r="AMD1179" s="71"/>
      <c r="AME1179" s="71"/>
      <c r="AMF1179" s="71"/>
      <c r="AMG1179" s="71"/>
    </row>
    <row r="1180" customFormat="false" ht="15" hidden="false" customHeight="false" outlineLevel="0" collapsed="false">
      <c r="C1180" s="48" t="n">
        <f aca="false">IF(F1180=F1179,C1179,IF(F1180=(F1179+10),C1179,(C1179+10)))</f>
        <v>2070</v>
      </c>
      <c r="D1180" s="38" t="s">
        <v>422</v>
      </c>
      <c r="E1180" s="50" t="n">
        <f aca="false">IF(C1179=C1180,IF(AND(I1180&lt;&gt;"M",I1180&lt;&gt;"m-up"),E1179+10,E1179),10)</f>
        <v>20</v>
      </c>
      <c r="F1180" s="39" t="n">
        <f aca="false">O1180+(N1180*60)+(M1180*3600)</f>
        <v>69239</v>
      </c>
      <c r="G1180" s="39" t="str">
        <f aca="false">CONCATENATE(J1180,K1180,L1180)</f>
        <v>2017123</v>
      </c>
      <c r="H1180" s="39" t="n">
        <v>353</v>
      </c>
      <c r="I1180" s="39" t="s">
        <v>230</v>
      </c>
      <c r="J1180" s="39" t="n">
        <v>2017</v>
      </c>
      <c r="K1180" s="39" t="n">
        <v>12</v>
      </c>
      <c r="L1180" s="39" t="n">
        <v>3</v>
      </c>
      <c r="M1180" s="39" t="n">
        <v>19</v>
      </c>
      <c r="N1180" s="39" t="n">
        <v>13</v>
      </c>
      <c r="O1180" s="39" t="n">
        <v>59</v>
      </c>
      <c r="P1180" s="39" t="n">
        <v>122</v>
      </c>
      <c r="Q1180" s="39" t="n">
        <v>2</v>
      </c>
      <c r="R1180" s="39" t="s">
        <v>1</v>
      </c>
      <c r="S1180" s="39" t="s">
        <v>2</v>
      </c>
      <c r="U1180" s="40" t="s">
        <v>235</v>
      </c>
    </row>
    <row r="1181" customFormat="false" ht="15" hidden="false" customHeight="false" outlineLevel="0" collapsed="false">
      <c r="C1181" s="48" t="n">
        <f aca="false">IF(F1181=F1180,C1180,IF(F1181=(F1180+10),C1180,(C1180+10)))</f>
        <v>2070</v>
      </c>
      <c r="D1181" s="38" t="s">
        <v>422</v>
      </c>
      <c r="E1181" s="50" t="n">
        <f aca="false">IF(C1180=C1181,IF(AND(I1181&lt;&gt;"M",I1181&lt;&gt;"m-up"),E1180+10,E1180),10)</f>
        <v>20</v>
      </c>
      <c r="F1181" s="39" t="n">
        <f aca="false">O1181+(N1181*60)+(M1181*3600)</f>
        <v>69239</v>
      </c>
      <c r="G1181" s="39" t="str">
        <f aca="false">CONCATENATE(J1181,K1181,L1181)</f>
        <v>2017123</v>
      </c>
      <c r="H1181" s="39" t="n">
        <v>0</v>
      </c>
      <c r="I1181" s="39" t="s">
        <v>21</v>
      </c>
      <c r="J1181" s="39" t="n">
        <v>2017</v>
      </c>
      <c r="K1181" s="39" t="n">
        <v>12</v>
      </c>
      <c r="L1181" s="39" t="n">
        <v>3</v>
      </c>
      <c r="M1181" s="39" t="n">
        <v>19</v>
      </c>
      <c r="N1181" s="39" t="n">
        <v>13</v>
      </c>
      <c r="O1181" s="39" t="n">
        <v>59</v>
      </c>
      <c r="P1181" s="39" t="n">
        <v>268</v>
      </c>
      <c r="Q1181" s="39" t="n">
        <v>2</v>
      </c>
      <c r="R1181" s="39" t="s">
        <v>1</v>
      </c>
      <c r="S1181" s="39" t="s">
        <v>2</v>
      </c>
    </row>
    <row r="1182" customFormat="false" ht="15" hidden="false" customHeight="false" outlineLevel="0" collapsed="false">
      <c r="C1182" s="48" t="n">
        <f aca="false">IF(F1182=F1181,C1181,IF(F1182=(F1181+10),C1181,(C1181+10)))</f>
        <v>2070</v>
      </c>
      <c r="D1182" s="38" t="s">
        <v>422</v>
      </c>
      <c r="E1182" s="50" t="n">
        <f aca="false">IF(C1181=C1182,IF(AND(I1182&lt;&gt;"M",I1182&lt;&gt;"m-up"),E1181+10,E1181),10)</f>
        <v>20</v>
      </c>
      <c r="F1182" s="39" t="n">
        <f aca="false">O1182+(N1182*60)+(M1182*3600)</f>
        <v>69239</v>
      </c>
      <c r="G1182" s="39" t="str">
        <f aca="false">CONCATENATE(J1182,K1182,L1182)</f>
        <v>2017123</v>
      </c>
      <c r="H1182" s="39" t="n">
        <v>0</v>
      </c>
      <c r="I1182" s="39" t="s">
        <v>21</v>
      </c>
      <c r="J1182" s="39" t="n">
        <v>2017</v>
      </c>
      <c r="K1182" s="39" t="n">
        <v>12</v>
      </c>
      <c r="L1182" s="39" t="n">
        <v>3</v>
      </c>
      <c r="M1182" s="39" t="n">
        <v>19</v>
      </c>
      <c r="N1182" s="39" t="n">
        <v>13</v>
      </c>
      <c r="O1182" s="39" t="n">
        <v>59</v>
      </c>
      <c r="P1182" s="39" t="n">
        <v>331</v>
      </c>
      <c r="Q1182" s="39" t="n">
        <v>2</v>
      </c>
      <c r="R1182" s="39" t="s">
        <v>1</v>
      </c>
      <c r="S1182" s="39" t="s">
        <v>2</v>
      </c>
      <c r="U1182" s="40" t="s">
        <v>423</v>
      </c>
    </row>
    <row r="1183" customFormat="false" ht="15" hidden="false" customHeight="false" outlineLevel="0" collapsed="false">
      <c r="C1183" s="48" t="n">
        <f aca="false">IF(F1183=F1182,C1182,IF(F1183=(F1182+10),C1182,(C1182+10)))</f>
        <v>2070</v>
      </c>
      <c r="D1183" s="38" t="s">
        <v>422</v>
      </c>
      <c r="E1183" s="50" t="n">
        <f aca="false">IF(C1182=C1183,IF(AND(I1183&lt;&gt;"M",I1183&lt;&gt;"m-up"),E1182+10,E1182),10)</f>
        <v>20</v>
      </c>
      <c r="F1183" s="39" t="n">
        <f aca="false">O1183+(N1183*60)+(M1183*3600)</f>
        <v>69239</v>
      </c>
      <c r="G1183" s="39" t="str">
        <f aca="false">CONCATENATE(J1183,K1183,L1183)</f>
        <v>2017123</v>
      </c>
      <c r="H1183" s="39" t="n">
        <v>0</v>
      </c>
      <c r="I1183" s="39" t="s">
        <v>21</v>
      </c>
      <c r="J1183" s="39" t="n">
        <v>2017</v>
      </c>
      <c r="K1183" s="39" t="n">
        <v>12</v>
      </c>
      <c r="L1183" s="39" t="n">
        <v>3</v>
      </c>
      <c r="M1183" s="39" t="n">
        <v>19</v>
      </c>
      <c r="N1183" s="39" t="n">
        <v>13</v>
      </c>
      <c r="O1183" s="39" t="n">
        <v>59</v>
      </c>
      <c r="P1183" s="39" t="n">
        <v>348</v>
      </c>
      <c r="Q1183" s="39" t="n">
        <v>2</v>
      </c>
      <c r="R1183" s="39" t="s">
        <v>1</v>
      </c>
      <c r="S1183" s="39" t="s">
        <v>2</v>
      </c>
    </row>
    <row r="1184" customFormat="false" ht="15" hidden="false" customHeight="false" outlineLevel="0" collapsed="false">
      <c r="C1184" s="48" t="n">
        <f aca="false">IF(F1184=F1183,C1183,IF(F1184=(F1183+10),C1183,(C1183+10)))</f>
        <v>2070</v>
      </c>
      <c r="D1184" s="38" t="s">
        <v>422</v>
      </c>
      <c r="E1184" s="50" t="n">
        <f aca="false">IF(C1183=C1184,IF(AND(I1184&lt;&gt;"M",I1184&lt;&gt;"m-up"),E1183+10,E1183),10)</f>
        <v>20</v>
      </c>
      <c r="F1184" s="39" t="n">
        <f aca="false">O1184+(N1184*60)+(M1184*3600)</f>
        <v>69239</v>
      </c>
      <c r="G1184" s="39" t="str">
        <f aca="false">CONCATENATE(J1184,K1184,L1184)</f>
        <v>2017123</v>
      </c>
      <c r="H1184" s="39" t="n">
        <v>0</v>
      </c>
      <c r="I1184" s="39" t="s">
        <v>21</v>
      </c>
      <c r="J1184" s="39" t="n">
        <v>2017</v>
      </c>
      <c r="K1184" s="39" t="n">
        <v>12</v>
      </c>
      <c r="L1184" s="39" t="n">
        <v>3</v>
      </c>
      <c r="M1184" s="39" t="n">
        <v>19</v>
      </c>
      <c r="N1184" s="39" t="n">
        <v>13</v>
      </c>
      <c r="O1184" s="39" t="n">
        <v>59</v>
      </c>
      <c r="P1184" s="39" t="n">
        <v>354</v>
      </c>
      <c r="Q1184" s="39" t="n">
        <v>2</v>
      </c>
      <c r="R1184" s="39" t="s">
        <v>1</v>
      </c>
      <c r="S1184" s="39" t="s">
        <v>2</v>
      </c>
    </row>
    <row r="1185" customFormat="false" ht="15" hidden="false" customHeight="false" outlineLevel="0" collapsed="false">
      <c r="C1185" s="48" t="n">
        <f aca="false">IF(F1185=F1184,C1184,IF(F1185=(F1184+10),C1184,(C1184+10)))</f>
        <v>2070</v>
      </c>
      <c r="D1185" s="38" t="s">
        <v>422</v>
      </c>
      <c r="E1185" s="50" t="n">
        <f aca="false">IF(C1184=C1185,IF(AND(I1185&lt;&gt;"M",I1185&lt;&gt;"m-up"),E1184+10,E1184),10)</f>
        <v>20</v>
      </c>
      <c r="F1185" s="39" t="n">
        <f aca="false">O1185+(N1185*60)+(M1185*3600)</f>
        <v>69239</v>
      </c>
      <c r="G1185" s="39" t="str">
        <f aca="false">CONCATENATE(J1185,K1185,L1185)</f>
        <v>2017123</v>
      </c>
      <c r="H1185" s="39" t="n">
        <v>0</v>
      </c>
      <c r="I1185" s="39" t="s">
        <v>21</v>
      </c>
      <c r="J1185" s="39" t="n">
        <v>2017</v>
      </c>
      <c r="K1185" s="39" t="n">
        <v>12</v>
      </c>
      <c r="L1185" s="39" t="n">
        <v>3</v>
      </c>
      <c r="M1185" s="39" t="n">
        <v>19</v>
      </c>
      <c r="N1185" s="39" t="n">
        <v>13</v>
      </c>
      <c r="O1185" s="39" t="n">
        <v>59</v>
      </c>
      <c r="P1185" s="39" t="n">
        <v>364</v>
      </c>
      <c r="Q1185" s="39" t="n">
        <v>2</v>
      </c>
      <c r="R1185" s="39" t="s">
        <v>1</v>
      </c>
      <c r="S1185" s="39" t="s">
        <v>2</v>
      </c>
    </row>
    <row r="1186" customFormat="false" ht="15" hidden="false" customHeight="false" outlineLevel="0" collapsed="false">
      <c r="C1186" s="48" t="n">
        <f aca="false">IF(F1186=F1185,C1185,IF(F1186=(F1185+10),C1185,(C1185+10)))</f>
        <v>2070</v>
      </c>
      <c r="D1186" s="38" t="s">
        <v>422</v>
      </c>
      <c r="E1186" s="50" t="n">
        <f aca="false">IF(C1185=C1186,IF(AND(I1186&lt;&gt;"M",I1186&lt;&gt;"m-up"),E1185+10,E1185),10)</f>
        <v>20</v>
      </c>
      <c r="F1186" s="39" t="n">
        <f aca="false">O1186+(N1186*60)+(M1186*3600)</f>
        <v>69239</v>
      </c>
      <c r="G1186" s="39" t="str">
        <f aca="false">CONCATENATE(J1186,K1186,L1186)</f>
        <v>2017123</v>
      </c>
      <c r="H1186" s="39" t="n">
        <v>0</v>
      </c>
      <c r="I1186" s="39" t="s">
        <v>21</v>
      </c>
      <c r="J1186" s="39" t="n">
        <v>2017</v>
      </c>
      <c r="K1186" s="39" t="n">
        <v>12</v>
      </c>
      <c r="L1186" s="39" t="n">
        <v>3</v>
      </c>
      <c r="M1186" s="39" t="n">
        <v>19</v>
      </c>
      <c r="N1186" s="39" t="n">
        <v>13</v>
      </c>
      <c r="O1186" s="39" t="n">
        <v>59</v>
      </c>
      <c r="P1186" s="39" t="n">
        <v>381</v>
      </c>
      <c r="Q1186" s="39" t="n">
        <v>2</v>
      </c>
      <c r="R1186" s="39" t="s">
        <v>1</v>
      </c>
      <c r="S1186" s="39" t="s">
        <v>2</v>
      </c>
    </row>
    <row r="1187" customFormat="false" ht="15" hidden="false" customHeight="false" outlineLevel="0" collapsed="false">
      <c r="C1187" s="48" t="n">
        <f aca="false">IF(F1187=F1186,C1186,IF(F1187=(F1186+10),C1186,(C1186+10)))</f>
        <v>2070</v>
      </c>
      <c r="D1187" s="38" t="s">
        <v>422</v>
      </c>
      <c r="E1187" s="50" t="n">
        <f aca="false">IF(C1186=C1187,IF(AND(I1187&lt;&gt;"M",I1187&lt;&gt;"m-up"),E1186+10,E1186),10)</f>
        <v>20</v>
      </c>
      <c r="F1187" s="39" t="n">
        <f aca="false">O1187+(N1187*60)+(M1187*3600)</f>
        <v>69239</v>
      </c>
      <c r="G1187" s="39" t="str">
        <f aca="false">CONCATENATE(J1187,K1187,L1187)</f>
        <v>2017123</v>
      </c>
      <c r="H1187" s="39" t="n">
        <v>0</v>
      </c>
      <c r="I1187" s="39" t="s">
        <v>21</v>
      </c>
      <c r="J1187" s="39" t="n">
        <v>2017</v>
      </c>
      <c r="K1187" s="39" t="n">
        <v>12</v>
      </c>
      <c r="L1187" s="39" t="n">
        <v>3</v>
      </c>
      <c r="M1187" s="39" t="n">
        <v>19</v>
      </c>
      <c r="N1187" s="39" t="n">
        <v>13</v>
      </c>
      <c r="O1187" s="39" t="n">
        <v>59</v>
      </c>
      <c r="P1187" s="39" t="n">
        <v>417</v>
      </c>
      <c r="Q1187" s="39" t="n">
        <v>2</v>
      </c>
      <c r="R1187" s="39" t="s">
        <v>1</v>
      </c>
      <c r="S1187" s="39" t="s">
        <v>2</v>
      </c>
    </row>
    <row r="1188" customFormat="false" ht="15" hidden="false" customHeight="false" outlineLevel="0" collapsed="false">
      <c r="A1188" s="68"/>
      <c r="B1188" s="68"/>
      <c r="C1188" s="48" t="n">
        <f aca="false">IF(F1188=F1187,C1187,IF(F1188=(F1187+10),C1187,(C1187+10)))</f>
        <v>2080</v>
      </c>
      <c r="D1188" s="69" t="s">
        <v>424</v>
      </c>
      <c r="E1188" s="50" t="n">
        <f aca="false">IF(C1187=C1188,IF(AND(I1188&lt;&gt;"M",I1188&lt;&gt;"m-up"),E1187+10,E1187),10)</f>
        <v>10</v>
      </c>
      <c r="F1188" s="70" t="n">
        <f aca="false">O1188+(N1188*60)+(M1188*3600)</f>
        <v>65860</v>
      </c>
      <c r="G1188" s="70" t="str">
        <f aca="false">CONCATENATE(J1188,K1188,L1188)</f>
        <v>201815</v>
      </c>
      <c r="H1188" s="70" t="n">
        <v>17</v>
      </c>
      <c r="I1188" s="70" t="s">
        <v>0</v>
      </c>
      <c r="J1188" s="70" t="n">
        <v>2018</v>
      </c>
      <c r="K1188" s="70" t="n">
        <v>1</v>
      </c>
      <c r="L1188" s="70" t="n">
        <v>5</v>
      </c>
      <c r="M1188" s="70" t="n">
        <v>18</v>
      </c>
      <c r="N1188" s="70" t="n">
        <v>17</v>
      </c>
      <c r="O1188" s="70" t="n">
        <v>40</v>
      </c>
      <c r="P1188" s="70" t="n">
        <v>281</v>
      </c>
      <c r="Q1188" s="70" t="n">
        <v>1</v>
      </c>
      <c r="R1188" s="70" t="s">
        <v>1</v>
      </c>
      <c r="S1188" s="70" t="s">
        <v>2</v>
      </c>
      <c r="T1188" s="70"/>
      <c r="U1188" s="71" t="s">
        <v>425</v>
      </c>
      <c r="WH1188" s="71"/>
      <c r="WI1188" s="71"/>
      <c r="WJ1188" s="71"/>
      <c r="WK1188" s="71"/>
      <c r="WL1188" s="71"/>
      <c r="WM1188" s="71"/>
      <c r="WN1188" s="71"/>
      <c r="WO1188" s="71"/>
      <c r="WP1188" s="71"/>
      <c r="WQ1188" s="71"/>
      <c r="WR1188" s="71"/>
      <c r="WS1188" s="71"/>
      <c r="WT1188" s="71"/>
      <c r="WU1188" s="71"/>
      <c r="WV1188" s="71"/>
      <c r="WW1188" s="71"/>
      <c r="WX1188" s="71"/>
      <c r="WY1188" s="71"/>
      <c r="WZ1188" s="71"/>
      <c r="XA1188" s="71"/>
      <c r="XB1188" s="71"/>
      <c r="XC1188" s="71"/>
      <c r="XD1188" s="71"/>
      <c r="XE1188" s="71"/>
      <c r="XF1188" s="71"/>
      <c r="XG1188" s="71"/>
      <c r="XH1188" s="71"/>
      <c r="XI1188" s="71"/>
      <c r="XJ1188" s="71"/>
      <c r="XK1188" s="71"/>
      <c r="XL1188" s="71"/>
      <c r="XM1188" s="71"/>
      <c r="XN1188" s="71"/>
      <c r="XO1188" s="71"/>
      <c r="XP1188" s="71"/>
      <c r="XQ1188" s="71"/>
      <c r="XR1188" s="71"/>
      <c r="XS1188" s="71"/>
      <c r="XT1188" s="71"/>
      <c r="XU1188" s="71"/>
      <c r="XV1188" s="71"/>
      <c r="XW1188" s="71"/>
      <c r="XX1188" s="71"/>
      <c r="XY1188" s="71"/>
      <c r="XZ1188" s="71"/>
      <c r="YA1188" s="71"/>
      <c r="YB1188" s="71"/>
      <c r="YC1188" s="71"/>
      <c r="YD1188" s="71"/>
      <c r="YE1188" s="71"/>
      <c r="YF1188" s="71"/>
      <c r="YG1188" s="71"/>
      <c r="YH1188" s="71"/>
      <c r="YI1188" s="71"/>
      <c r="YJ1188" s="71"/>
      <c r="YK1188" s="71"/>
      <c r="YL1188" s="71"/>
      <c r="YM1188" s="71"/>
      <c r="YN1188" s="71"/>
      <c r="YO1188" s="71"/>
      <c r="YP1188" s="71"/>
      <c r="YQ1188" s="71"/>
      <c r="YR1188" s="71"/>
      <c r="YS1188" s="71"/>
      <c r="YT1188" s="71"/>
      <c r="YU1188" s="71"/>
      <c r="YV1188" s="71"/>
      <c r="YW1188" s="71"/>
      <c r="YX1188" s="71"/>
      <c r="YY1188" s="71"/>
      <c r="YZ1188" s="71"/>
      <c r="ZA1188" s="71"/>
      <c r="ZB1188" s="71"/>
      <c r="ZC1188" s="71"/>
      <c r="ZD1188" s="71"/>
      <c r="ZE1188" s="71"/>
      <c r="ZF1188" s="71"/>
      <c r="ZG1188" s="71"/>
      <c r="ZH1188" s="71"/>
      <c r="ZI1188" s="71"/>
      <c r="ZJ1188" s="71"/>
      <c r="ZK1188" s="71"/>
      <c r="ZL1188" s="71"/>
      <c r="ZM1188" s="71"/>
      <c r="ZN1188" s="71"/>
      <c r="ZO1188" s="71"/>
      <c r="ZP1188" s="71"/>
      <c r="ZQ1188" s="71"/>
      <c r="ZR1188" s="71"/>
      <c r="ZS1188" s="71"/>
      <c r="ZT1188" s="71"/>
      <c r="ZU1188" s="71"/>
      <c r="ZV1188" s="71"/>
      <c r="ZW1188" s="71"/>
      <c r="ZX1188" s="71"/>
      <c r="ZY1188" s="71"/>
      <c r="ZZ1188" s="71"/>
      <c r="AAA1188" s="71"/>
      <c r="AAB1188" s="71"/>
      <c r="AAC1188" s="71"/>
      <c r="AAD1188" s="71"/>
      <c r="AAE1188" s="71"/>
      <c r="AAF1188" s="71"/>
      <c r="AAG1188" s="71"/>
      <c r="AAH1188" s="71"/>
      <c r="AAI1188" s="71"/>
      <c r="AAJ1188" s="71"/>
      <c r="AAK1188" s="71"/>
      <c r="AAL1188" s="71"/>
      <c r="AAM1188" s="71"/>
      <c r="AAN1188" s="71"/>
      <c r="AAO1188" s="71"/>
      <c r="AAP1188" s="71"/>
      <c r="AAQ1188" s="71"/>
      <c r="AAR1188" s="71"/>
      <c r="AAS1188" s="71"/>
      <c r="AAT1188" s="71"/>
      <c r="AAU1188" s="71"/>
      <c r="AAV1188" s="71"/>
      <c r="AAW1188" s="71"/>
      <c r="AAX1188" s="71"/>
      <c r="AAY1188" s="71"/>
      <c r="AAZ1188" s="71"/>
      <c r="ABA1188" s="71"/>
      <c r="ABB1188" s="71"/>
      <c r="ABC1188" s="71"/>
      <c r="ABD1188" s="71"/>
      <c r="ABE1188" s="71"/>
      <c r="ABF1188" s="71"/>
      <c r="ABG1188" s="71"/>
      <c r="ABH1188" s="71"/>
      <c r="ABI1188" s="71"/>
      <c r="ABJ1188" s="71"/>
      <c r="ABK1188" s="71"/>
      <c r="ABL1188" s="71"/>
      <c r="ABM1188" s="71"/>
      <c r="ABN1188" s="71"/>
      <c r="ABO1188" s="71"/>
      <c r="ABP1188" s="71"/>
      <c r="ABQ1188" s="71"/>
      <c r="ABR1188" s="71"/>
      <c r="ABS1188" s="71"/>
      <c r="ABT1188" s="71"/>
      <c r="ABU1188" s="71"/>
      <c r="ABV1188" s="71"/>
      <c r="ABW1188" s="71"/>
      <c r="ABX1188" s="71"/>
      <c r="ABY1188" s="71"/>
      <c r="ABZ1188" s="71"/>
      <c r="ACA1188" s="71"/>
      <c r="ACB1188" s="71"/>
      <c r="ACC1188" s="71"/>
      <c r="ACD1188" s="71"/>
      <c r="ACE1188" s="71"/>
      <c r="ACF1188" s="71"/>
      <c r="ACG1188" s="71"/>
      <c r="ACH1188" s="71"/>
      <c r="ACI1188" s="71"/>
      <c r="ACJ1188" s="71"/>
      <c r="ACK1188" s="71"/>
      <c r="ACL1188" s="71"/>
      <c r="ACM1188" s="71"/>
      <c r="ACN1188" s="71"/>
      <c r="ACO1188" s="71"/>
      <c r="ACP1188" s="71"/>
      <c r="ACQ1188" s="71"/>
      <c r="ACR1188" s="71"/>
      <c r="ACS1188" s="71"/>
      <c r="ACT1188" s="71"/>
      <c r="ACU1188" s="71"/>
      <c r="ACV1188" s="71"/>
      <c r="ACW1188" s="71"/>
      <c r="ACX1188" s="71"/>
      <c r="ACY1188" s="71"/>
      <c r="ACZ1188" s="71"/>
      <c r="ADA1188" s="71"/>
      <c r="ADB1188" s="71"/>
      <c r="ADC1188" s="71"/>
      <c r="ADD1188" s="71"/>
      <c r="ADE1188" s="71"/>
      <c r="ADF1188" s="71"/>
      <c r="ADG1188" s="71"/>
      <c r="ADH1188" s="71"/>
      <c r="ADI1188" s="71"/>
      <c r="ADJ1188" s="71"/>
      <c r="ADK1188" s="71"/>
      <c r="ADL1188" s="71"/>
      <c r="ADM1188" s="71"/>
      <c r="ADN1188" s="71"/>
      <c r="ADO1188" s="71"/>
      <c r="ADP1188" s="71"/>
      <c r="ADQ1188" s="71"/>
      <c r="ADR1188" s="71"/>
      <c r="ADS1188" s="71"/>
      <c r="ADT1188" s="71"/>
      <c r="ADU1188" s="71"/>
      <c r="ADV1188" s="71"/>
      <c r="ADW1188" s="71"/>
      <c r="ADX1188" s="71"/>
      <c r="ADY1188" s="71"/>
      <c r="ADZ1188" s="71"/>
      <c r="AEA1188" s="71"/>
      <c r="AEB1188" s="71"/>
      <c r="AEC1188" s="71"/>
      <c r="AED1188" s="71"/>
      <c r="AEE1188" s="71"/>
      <c r="AEF1188" s="71"/>
      <c r="AEG1188" s="71"/>
      <c r="AEH1188" s="71"/>
      <c r="AEI1188" s="71"/>
      <c r="AEJ1188" s="71"/>
      <c r="AEK1188" s="71"/>
      <c r="AEL1188" s="71"/>
      <c r="AEM1188" s="71"/>
      <c r="AEN1188" s="71"/>
      <c r="AEO1188" s="71"/>
      <c r="AEP1188" s="71"/>
      <c r="AEQ1188" s="71"/>
      <c r="AER1188" s="71"/>
      <c r="AES1188" s="71"/>
      <c r="AET1188" s="71"/>
      <c r="AEU1188" s="71"/>
      <c r="AEV1188" s="71"/>
      <c r="AEW1188" s="71"/>
      <c r="AEX1188" s="71"/>
      <c r="AEY1188" s="71"/>
      <c r="AEZ1188" s="71"/>
      <c r="AFA1188" s="71"/>
      <c r="AFB1188" s="71"/>
      <c r="AFC1188" s="71"/>
      <c r="AFD1188" s="71"/>
      <c r="AFE1188" s="71"/>
      <c r="AFF1188" s="71"/>
      <c r="AFG1188" s="71"/>
      <c r="AFH1188" s="71"/>
      <c r="AFI1188" s="71"/>
      <c r="AFJ1188" s="71"/>
      <c r="AFK1188" s="71"/>
      <c r="AFL1188" s="71"/>
      <c r="AFM1188" s="71"/>
      <c r="AFN1188" s="71"/>
      <c r="AFO1188" s="71"/>
      <c r="AFP1188" s="71"/>
      <c r="AFQ1188" s="71"/>
      <c r="AFR1188" s="71"/>
      <c r="AFS1188" s="71"/>
      <c r="AFT1188" s="71"/>
      <c r="AFU1188" s="71"/>
      <c r="AFV1188" s="71"/>
      <c r="AFW1188" s="71"/>
      <c r="AFX1188" s="71"/>
      <c r="AFY1188" s="71"/>
      <c r="AFZ1188" s="71"/>
      <c r="AGA1188" s="71"/>
      <c r="AGB1188" s="71"/>
      <c r="AGC1188" s="71"/>
      <c r="AGD1188" s="71"/>
      <c r="AGE1188" s="71"/>
      <c r="AGF1188" s="71"/>
      <c r="AGG1188" s="71"/>
      <c r="AGH1188" s="71"/>
      <c r="AGI1188" s="71"/>
      <c r="AGJ1188" s="71"/>
      <c r="AGK1188" s="71"/>
      <c r="AGL1188" s="71"/>
      <c r="AGM1188" s="71"/>
      <c r="AGN1188" s="71"/>
      <c r="AGO1188" s="71"/>
      <c r="AGP1188" s="71"/>
      <c r="AGQ1188" s="71"/>
      <c r="AGR1188" s="71"/>
      <c r="AGS1188" s="71"/>
      <c r="AGT1188" s="71"/>
      <c r="AGU1188" s="71"/>
      <c r="AGV1188" s="71"/>
      <c r="AGW1188" s="71"/>
      <c r="AGX1188" s="71"/>
      <c r="AGY1188" s="71"/>
      <c r="AGZ1188" s="71"/>
      <c r="AHA1188" s="71"/>
      <c r="AHB1188" s="71"/>
      <c r="AHC1188" s="71"/>
      <c r="AHD1188" s="71"/>
      <c r="AHE1188" s="71"/>
      <c r="AHF1188" s="71"/>
      <c r="AHG1188" s="71"/>
      <c r="AHH1188" s="71"/>
      <c r="AHI1188" s="71"/>
      <c r="AHJ1188" s="71"/>
      <c r="AHK1188" s="71"/>
      <c r="AHL1188" s="71"/>
      <c r="AHM1188" s="71"/>
      <c r="AHN1188" s="71"/>
      <c r="AHO1188" s="71"/>
      <c r="AHP1188" s="71"/>
      <c r="AHQ1188" s="71"/>
      <c r="AHR1188" s="71"/>
      <c r="AHS1188" s="71"/>
      <c r="AHT1188" s="71"/>
      <c r="AHU1188" s="71"/>
      <c r="AHV1188" s="71"/>
      <c r="AHW1188" s="71"/>
      <c r="AHX1188" s="71"/>
      <c r="AHY1188" s="71"/>
      <c r="AHZ1188" s="71"/>
      <c r="AIA1188" s="71"/>
      <c r="AIB1188" s="71"/>
      <c r="AIC1188" s="71"/>
      <c r="AID1188" s="71"/>
      <c r="AIE1188" s="71"/>
      <c r="AIF1188" s="71"/>
      <c r="AIG1188" s="71"/>
      <c r="AIH1188" s="71"/>
      <c r="AII1188" s="71"/>
      <c r="AIJ1188" s="71"/>
      <c r="AIK1188" s="71"/>
      <c r="AIL1188" s="71"/>
      <c r="AIM1188" s="71"/>
      <c r="AIN1188" s="71"/>
      <c r="AIO1188" s="71"/>
      <c r="AIP1188" s="71"/>
      <c r="AIQ1188" s="71"/>
      <c r="AIR1188" s="71"/>
      <c r="AIS1188" s="71"/>
      <c r="AIT1188" s="71"/>
      <c r="AIU1188" s="71"/>
      <c r="AIV1188" s="71"/>
      <c r="AIW1188" s="71"/>
      <c r="AIX1188" s="71"/>
      <c r="AIY1188" s="71"/>
      <c r="AIZ1188" s="71"/>
      <c r="AJA1188" s="71"/>
      <c r="AJB1188" s="71"/>
      <c r="AJC1188" s="71"/>
      <c r="AJD1188" s="71"/>
      <c r="AJE1188" s="71"/>
      <c r="AJF1188" s="71"/>
      <c r="AJG1188" s="71"/>
      <c r="AJH1188" s="71"/>
      <c r="AJI1188" s="71"/>
      <c r="AJJ1188" s="71"/>
      <c r="AJK1188" s="71"/>
      <c r="AJL1188" s="71"/>
      <c r="AJM1188" s="71"/>
      <c r="AJN1188" s="71"/>
      <c r="AJO1188" s="71"/>
      <c r="AJP1188" s="71"/>
      <c r="AJQ1188" s="71"/>
      <c r="AJR1188" s="71"/>
      <c r="AJS1188" s="71"/>
      <c r="AJT1188" s="71"/>
      <c r="AJU1188" s="71"/>
      <c r="AJV1188" s="71"/>
      <c r="AJW1188" s="71"/>
      <c r="AJX1188" s="71"/>
      <c r="AJY1188" s="71"/>
      <c r="AJZ1188" s="71"/>
      <c r="AKA1188" s="71"/>
      <c r="AKB1188" s="71"/>
      <c r="AKC1188" s="71"/>
      <c r="AKD1188" s="71"/>
      <c r="AKE1188" s="71"/>
      <c r="AKF1188" s="71"/>
      <c r="AKG1188" s="71"/>
      <c r="AKH1188" s="71"/>
      <c r="AKI1188" s="71"/>
      <c r="AKJ1188" s="71"/>
      <c r="AKK1188" s="71"/>
      <c r="AKL1188" s="71"/>
      <c r="AKM1188" s="71"/>
      <c r="AKN1188" s="71"/>
      <c r="AKO1188" s="71"/>
      <c r="AKP1188" s="71"/>
      <c r="AKQ1188" s="71"/>
      <c r="AKR1188" s="71"/>
      <c r="AKS1188" s="71"/>
      <c r="AKT1188" s="71"/>
      <c r="AKU1188" s="71"/>
      <c r="AKV1188" s="71"/>
      <c r="AKW1188" s="71"/>
      <c r="AKX1188" s="71"/>
      <c r="AKY1188" s="71"/>
      <c r="AKZ1188" s="71"/>
      <c r="ALA1188" s="71"/>
      <c r="ALB1188" s="71"/>
      <c r="ALC1188" s="71"/>
      <c r="ALD1188" s="71"/>
      <c r="ALE1188" s="71"/>
      <c r="ALF1188" s="71"/>
      <c r="ALG1188" s="71"/>
      <c r="ALH1188" s="71"/>
      <c r="ALI1188" s="71"/>
      <c r="ALJ1188" s="71"/>
      <c r="ALK1188" s="71"/>
      <c r="ALL1188" s="71"/>
      <c r="ALM1188" s="71"/>
      <c r="ALN1188" s="71"/>
      <c r="ALO1188" s="71"/>
      <c r="ALP1188" s="71"/>
      <c r="ALQ1188" s="71"/>
      <c r="ALR1188" s="71"/>
      <c r="ALS1188" s="71"/>
      <c r="ALT1188" s="71"/>
      <c r="ALU1188" s="71"/>
      <c r="ALV1188" s="71"/>
      <c r="ALW1188" s="71"/>
      <c r="ALX1188" s="71"/>
      <c r="ALY1188" s="71"/>
      <c r="ALZ1188" s="71"/>
      <c r="AMA1188" s="71"/>
      <c r="AMB1188" s="71"/>
      <c r="AMC1188" s="71"/>
      <c r="AMD1188" s="71"/>
      <c r="AME1188" s="71"/>
      <c r="AMF1188" s="71"/>
      <c r="AMG1188" s="71"/>
    </row>
    <row r="1189" customFormat="false" ht="15" hidden="false" customHeight="false" outlineLevel="0" collapsed="false">
      <c r="C1189" s="48" t="n">
        <f aca="false">IF(F1189=F1188,C1188,IF(F1189=(F1188+10),C1188,(C1188+10)))</f>
        <v>2090</v>
      </c>
      <c r="D1189" s="38" t="s">
        <v>426</v>
      </c>
      <c r="E1189" s="50" t="n">
        <f aca="false">IF(C1188=C1189,IF(AND(I1189&lt;&gt;"M",I1189&lt;&gt;"m-up"),E1188+10,E1188),10)</f>
        <v>10</v>
      </c>
      <c r="J1189" s="39" t="n">
        <v>2018</v>
      </c>
      <c r="K1189" s="39" t="n">
        <v>1</v>
      </c>
      <c r="L1189" s="39" t="n">
        <v>9</v>
      </c>
      <c r="M1189" s="39" t="n">
        <v>13</v>
      </c>
      <c r="N1189" s="39" t="n">
        <v>46</v>
      </c>
      <c r="O1189" s="39" t="n">
        <v>19</v>
      </c>
    </row>
    <row r="1190" customFormat="false" ht="15" hidden="false" customHeight="false" outlineLevel="0" collapsed="false">
      <c r="A1190" s="68"/>
      <c r="B1190" s="68"/>
      <c r="C1190" s="48" t="n">
        <f aca="false">IF(F1190=F1189,C1189,IF(F1190=(F1189+10),C1189,(C1189+10)))</f>
        <v>2100</v>
      </c>
      <c r="D1190" s="69" t="s">
        <v>427</v>
      </c>
      <c r="E1190" s="50" t="n">
        <f aca="false">IF(C1189=C1190,IF(AND(I1190&lt;&gt;"M",I1190&lt;&gt;"m-up"),E1189+10,E1189),10)</f>
        <v>10</v>
      </c>
      <c r="F1190" s="70" t="n">
        <f aca="false">O1190+(N1190*60)+(M1190*3600)</f>
        <v>65842</v>
      </c>
      <c r="G1190" s="70" t="str">
        <f aca="false">CONCATENATE(J1190,K1190,L1190)</f>
        <v>2018115</v>
      </c>
      <c r="H1190" s="70" t="n">
        <f aca="false">906-896</f>
        <v>10</v>
      </c>
      <c r="I1190" s="70" t="s">
        <v>0</v>
      </c>
      <c r="J1190" s="70" t="n">
        <v>2018</v>
      </c>
      <c r="K1190" s="70" t="n">
        <v>1</v>
      </c>
      <c r="L1190" s="70" t="n">
        <v>15</v>
      </c>
      <c r="M1190" s="70" t="n">
        <v>18</v>
      </c>
      <c r="N1190" s="70" t="n">
        <v>17</v>
      </c>
      <c r="O1190" s="70" t="n">
        <v>22</v>
      </c>
      <c r="P1190" s="70" t="n">
        <v>896</v>
      </c>
      <c r="Q1190" s="70" t="n">
        <v>1</v>
      </c>
      <c r="R1190" s="70" t="s">
        <v>1</v>
      </c>
      <c r="S1190" s="70" t="s">
        <v>2</v>
      </c>
      <c r="T1190" s="70"/>
      <c r="U1190" s="71"/>
      <c r="WH1190" s="71"/>
      <c r="WI1190" s="71"/>
      <c r="WJ1190" s="71"/>
      <c r="WK1190" s="71"/>
      <c r="WL1190" s="71"/>
      <c r="WM1190" s="71"/>
      <c r="WN1190" s="71"/>
      <c r="WO1190" s="71"/>
      <c r="WP1190" s="71"/>
      <c r="WQ1190" s="71"/>
      <c r="WR1190" s="71"/>
      <c r="WS1190" s="71"/>
      <c r="WT1190" s="71"/>
      <c r="WU1190" s="71"/>
      <c r="WV1190" s="71"/>
      <c r="WW1190" s="71"/>
      <c r="WX1190" s="71"/>
      <c r="WY1190" s="71"/>
      <c r="WZ1190" s="71"/>
      <c r="XA1190" s="71"/>
      <c r="XB1190" s="71"/>
      <c r="XC1190" s="71"/>
      <c r="XD1190" s="71"/>
      <c r="XE1190" s="71"/>
      <c r="XF1190" s="71"/>
      <c r="XG1190" s="71"/>
      <c r="XH1190" s="71"/>
      <c r="XI1190" s="71"/>
      <c r="XJ1190" s="71"/>
      <c r="XK1190" s="71"/>
      <c r="XL1190" s="71"/>
      <c r="XM1190" s="71"/>
      <c r="XN1190" s="71"/>
      <c r="XO1190" s="71"/>
      <c r="XP1190" s="71"/>
      <c r="XQ1190" s="71"/>
      <c r="XR1190" s="71"/>
      <c r="XS1190" s="71"/>
      <c r="XT1190" s="71"/>
      <c r="XU1190" s="71"/>
      <c r="XV1190" s="71"/>
      <c r="XW1190" s="71"/>
      <c r="XX1190" s="71"/>
      <c r="XY1190" s="71"/>
      <c r="XZ1190" s="71"/>
      <c r="YA1190" s="71"/>
      <c r="YB1190" s="71"/>
      <c r="YC1190" s="71"/>
      <c r="YD1190" s="71"/>
      <c r="YE1190" s="71"/>
      <c r="YF1190" s="71"/>
      <c r="YG1190" s="71"/>
      <c r="YH1190" s="71"/>
      <c r="YI1190" s="71"/>
      <c r="YJ1190" s="71"/>
      <c r="YK1190" s="71"/>
      <c r="YL1190" s="71"/>
      <c r="YM1190" s="71"/>
      <c r="YN1190" s="71"/>
      <c r="YO1190" s="71"/>
      <c r="YP1190" s="71"/>
      <c r="YQ1190" s="71"/>
      <c r="YR1190" s="71"/>
      <c r="YS1190" s="71"/>
      <c r="YT1190" s="71"/>
      <c r="YU1190" s="71"/>
      <c r="YV1190" s="71"/>
      <c r="YW1190" s="71"/>
      <c r="YX1190" s="71"/>
      <c r="YY1190" s="71"/>
      <c r="YZ1190" s="71"/>
      <c r="ZA1190" s="71"/>
      <c r="ZB1190" s="71"/>
      <c r="ZC1190" s="71"/>
      <c r="ZD1190" s="71"/>
      <c r="ZE1190" s="71"/>
      <c r="ZF1190" s="71"/>
      <c r="ZG1190" s="71"/>
      <c r="ZH1190" s="71"/>
      <c r="ZI1190" s="71"/>
      <c r="ZJ1190" s="71"/>
      <c r="ZK1190" s="71"/>
      <c r="ZL1190" s="71"/>
      <c r="ZM1190" s="71"/>
      <c r="ZN1190" s="71"/>
      <c r="ZO1190" s="71"/>
      <c r="ZP1190" s="71"/>
      <c r="ZQ1190" s="71"/>
      <c r="ZR1190" s="71"/>
      <c r="ZS1190" s="71"/>
      <c r="ZT1190" s="71"/>
      <c r="ZU1190" s="71"/>
      <c r="ZV1190" s="71"/>
      <c r="ZW1190" s="71"/>
      <c r="ZX1190" s="71"/>
      <c r="ZY1190" s="71"/>
      <c r="ZZ1190" s="71"/>
      <c r="AAA1190" s="71"/>
      <c r="AAB1190" s="71"/>
      <c r="AAC1190" s="71"/>
      <c r="AAD1190" s="71"/>
      <c r="AAE1190" s="71"/>
      <c r="AAF1190" s="71"/>
      <c r="AAG1190" s="71"/>
      <c r="AAH1190" s="71"/>
      <c r="AAI1190" s="71"/>
      <c r="AAJ1190" s="71"/>
      <c r="AAK1190" s="71"/>
      <c r="AAL1190" s="71"/>
      <c r="AAM1190" s="71"/>
      <c r="AAN1190" s="71"/>
      <c r="AAO1190" s="71"/>
      <c r="AAP1190" s="71"/>
      <c r="AAQ1190" s="71"/>
      <c r="AAR1190" s="71"/>
      <c r="AAS1190" s="71"/>
      <c r="AAT1190" s="71"/>
      <c r="AAU1190" s="71"/>
      <c r="AAV1190" s="71"/>
      <c r="AAW1190" s="71"/>
      <c r="AAX1190" s="71"/>
      <c r="AAY1190" s="71"/>
      <c r="AAZ1190" s="71"/>
      <c r="ABA1190" s="71"/>
      <c r="ABB1190" s="71"/>
      <c r="ABC1190" s="71"/>
      <c r="ABD1190" s="71"/>
      <c r="ABE1190" s="71"/>
      <c r="ABF1190" s="71"/>
      <c r="ABG1190" s="71"/>
      <c r="ABH1190" s="71"/>
      <c r="ABI1190" s="71"/>
      <c r="ABJ1190" s="71"/>
      <c r="ABK1190" s="71"/>
      <c r="ABL1190" s="71"/>
      <c r="ABM1190" s="71"/>
      <c r="ABN1190" s="71"/>
      <c r="ABO1190" s="71"/>
      <c r="ABP1190" s="71"/>
      <c r="ABQ1190" s="71"/>
      <c r="ABR1190" s="71"/>
      <c r="ABS1190" s="71"/>
      <c r="ABT1190" s="71"/>
      <c r="ABU1190" s="71"/>
      <c r="ABV1190" s="71"/>
      <c r="ABW1190" s="71"/>
      <c r="ABX1190" s="71"/>
      <c r="ABY1190" s="71"/>
      <c r="ABZ1190" s="71"/>
      <c r="ACA1190" s="71"/>
      <c r="ACB1190" s="71"/>
      <c r="ACC1190" s="71"/>
      <c r="ACD1190" s="71"/>
      <c r="ACE1190" s="71"/>
      <c r="ACF1190" s="71"/>
      <c r="ACG1190" s="71"/>
      <c r="ACH1190" s="71"/>
      <c r="ACI1190" s="71"/>
      <c r="ACJ1190" s="71"/>
      <c r="ACK1190" s="71"/>
      <c r="ACL1190" s="71"/>
      <c r="ACM1190" s="71"/>
      <c r="ACN1190" s="71"/>
      <c r="ACO1190" s="71"/>
      <c r="ACP1190" s="71"/>
      <c r="ACQ1190" s="71"/>
      <c r="ACR1190" s="71"/>
      <c r="ACS1190" s="71"/>
      <c r="ACT1190" s="71"/>
      <c r="ACU1190" s="71"/>
      <c r="ACV1190" s="71"/>
      <c r="ACW1190" s="71"/>
      <c r="ACX1190" s="71"/>
      <c r="ACY1190" s="71"/>
      <c r="ACZ1190" s="71"/>
      <c r="ADA1190" s="71"/>
      <c r="ADB1190" s="71"/>
      <c r="ADC1190" s="71"/>
      <c r="ADD1190" s="71"/>
      <c r="ADE1190" s="71"/>
      <c r="ADF1190" s="71"/>
      <c r="ADG1190" s="71"/>
      <c r="ADH1190" s="71"/>
      <c r="ADI1190" s="71"/>
      <c r="ADJ1190" s="71"/>
      <c r="ADK1190" s="71"/>
      <c r="ADL1190" s="71"/>
      <c r="ADM1190" s="71"/>
      <c r="ADN1190" s="71"/>
      <c r="ADO1190" s="71"/>
      <c r="ADP1190" s="71"/>
      <c r="ADQ1190" s="71"/>
      <c r="ADR1190" s="71"/>
      <c r="ADS1190" s="71"/>
      <c r="ADT1190" s="71"/>
      <c r="ADU1190" s="71"/>
      <c r="ADV1190" s="71"/>
      <c r="ADW1190" s="71"/>
      <c r="ADX1190" s="71"/>
      <c r="ADY1190" s="71"/>
      <c r="ADZ1190" s="71"/>
      <c r="AEA1190" s="71"/>
      <c r="AEB1190" s="71"/>
      <c r="AEC1190" s="71"/>
      <c r="AED1190" s="71"/>
      <c r="AEE1190" s="71"/>
      <c r="AEF1190" s="71"/>
      <c r="AEG1190" s="71"/>
      <c r="AEH1190" s="71"/>
      <c r="AEI1190" s="71"/>
      <c r="AEJ1190" s="71"/>
      <c r="AEK1190" s="71"/>
      <c r="AEL1190" s="71"/>
      <c r="AEM1190" s="71"/>
      <c r="AEN1190" s="71"/>
      <c r="AEO1190" s="71"/>
      <c r="AEP1190" s="71"/>
      <c r="AEQ1190" s="71"/>
      <c r="AER1190" s="71"/>
      <c r="AES1190" s="71"/>
      <c r="AET1190" s="71"/>
      <c r="AEU1190" s="71"/>
      <c r="AEV1190" s="71"/>
      <c r="AEW1190" s="71"/>
      <c r="AEX1190" s="71"/>
      <c r="AEY1190" s="71"/>
      <c r="AEZ1190" s="71"/>
      <c r="AFA1190" s="71"/>
      <c r="AFB1190" s="71"/>
      <c r="AFC1190" s="71"/>
      <c r="AFD1190" s="71"/>
      <c r="AFE1190" s="71"/>
      <c r="AFF1190" s="71"/>
      <c r="AFG1190" s="71"/>
      <c r="AFH1190" s="71"/>
      <c r="AFI1190" s="71"/>
      <c r="AFJ1190" s="71"/>
      <c r="AFK1190" s="71"/>
      <c r="AFL1190" s="71"/>
      <c r="AFM1190" s="71"/>
      <c r="AFN1190" s="71"/>
      <c r="AFO1190" s="71"/>
      <c r="AFP1190" s="71"/>
      <c r="AFQ1190" s="71"/>
      <c r="AFR1190" s="71"/>
      <c r="AFS1190" s="71"/>
      <c r="AFT1190" s="71"/>
      <c r="AFU1190" s="71"/>
      <c r="AFV1190" s="71"/>
      <c r="AFW1190" s="71"/>
      <c r="AFX1190" s="71"/>
      <c r="AFY1190" s="71"/>
      <c r="AFZ1190" s="71"/>
      <c r="AGA1190" s="71"/>
      <c r="AGB1190" s="71"/>
      <c r="AGC1190" s="71"/>
      <c r="AGD1190" s="71"/>
      <c r="AGE1190" s="71"/>
      <c r="AGF1190" s="71"/>
      <c r="AGG1190" s="71"/>
      <c r="AGH1190" s="71"/>
      <c r="AGI1190" s="71"/>
      <c r="AGJ1190" s="71"/>
      <c r="AGK1190" s="71"/>
      <c r="AGL1190" s="71"/>
      <c r="AGM1190" s="71"/>
      <c r="AGN1190" s="71"/>
      <c r="AGO1190" s="71"/>
      <c r="AGP1190" s="71"/>
      <c r="AGQ1190" s="71"/>
      <c r="AGR1190" s="71"/>
      <c r="AGS1190" s="71"/>
      <c r="AGT1190" s="71"/>
      <c r="AGU1190" s="71"/>
      <c r="AGV1190" s="71"/>
      <c r="AGW1190" s="71"/>
      <c r="AGX1190" s="71"/>
      <c r="AGY1190" s="71"/>
      <c r="AGZ1190" s="71"/>
      <c r="AHA1190" s="71"/>
      <c r="AHB1190" s="71"/>
      <c r="AHC1190" s="71"/>
      <c r="AHD1190" s="71"/>
      <c r="AHE1190" s="71"/>
      <c r="AHF1190" s="71"/>
      <c r="AHG1190" s="71"/>
      <c r="AHH1190" s="71"/>
      <c r="AHI1190" s="71"/>
      <c r="AHJ1190" s="71"/>
      <c r="AHK1190" s="71"/>
      <c r="AHL1190" s="71"/>
      <c r="AHM1190" s="71"/>
      <c r="AHN1190" s="71"/>
      <c r="AHO1190" s="71"/>
      <c r="AHP1190" s="71"/>
      <c r="AHQ1190" s="71"/>
      <c r="AHR1190" s="71"/>
      <c r="AHS1190" s="71"/>
      <c r="AHT1190" s="71"/>
      <c r="AHU1190" s="71"/>
      <c r="AHV1190" s="71"/>
      <c r="AHW1190" s="71"/>
      <c r="AHX1190" s="71"/>
      <c r="AHY1190" s="71"/>
      <c r="AHZ1190" s="71"/>
      <c r="AIA1190" s="71"/>
      <c r="AIB1190" s="71"/>
      <c r="AIC1190" s="71"/>
      <c r="AID1190" s="71"/>
      <c r="AIE1190" s="71"/>
      <c r="AIF1190" s="71"/>
      <c r="AIG1190" s="71"/>
      <c r="AIH1190" s="71"/>
      <c r="AII1190" s="71"/>
      <c r="AIJ1190" s="71"/>
      <c r="AIK1190" s="71"/>
      <c r="AIL1190" s="71"/>
      <c r="AIM1190" s="71"/>
      <c r="AIN1190" s="71"/>
      <c r="AIO1190" s="71"/>
      <c r="AIP1190" s="71"/>
      <c r="AIQ1190" s="71"/>
      <c r="AIR1190" s="71"/>
      <c r="AIS1190" s="71"/>
      <c r="AIT1190" s="71"/>
      <c r="AIU1190" s="71"/>
      <c r="AIV1190" s="71"/>
      <c r="AIW1190" s="71"/>
      <c r="AIX1190" s="71"/>
      <c r="AIY1190" s="71"/>
      <c r="AIZ1190" s="71"/>
      <c r="AJA1190" s="71"/>
      <c r="AJB1190" s="71"/>
      <c r="AJC1190" s="71"/>
      <c r="AJD1190" s="71"/>
      <c r="AJE1190" s="71"/>
      <c r="AJF1190" s="71"/>
      <c r="AJG1190" s="71"/>
      <c r="AJH1190" s="71"/>
      <c r="AJI1190" s="71"/>
      <c r="AJJ1190" s="71"/>
      <c r="AJK1190" s="71"/>
      <c r="AJL1190" s="71"/>
      <c r="AJM1190" s="71"/>
      <c r="AJN1190" s="71"/>
      <c r="AJO1190" s="71"/>
      <c r="AJP1190" s="71"/>
      <c r="AJQ1190" s="71"/>
      <c r="AJR1190" s="71"/>
      <c r="AJS1190" s="71"/>
      <c r="AJT1190" s="71"/>
      <c r="AJU1190" s="71"/>
      <c r="AJV1190" s="71"/>
      <c r="AJW1190" s="71"/>
      <c r="AJX1190" s="71"/>
      <c r="AJY1190" s="71"/>
      <c r="AJZ1190" s="71"/>
      <c r="AKA1190" s="71"/>
      <c r="AKB1190" s="71"/>
      <c r="AKC1190" s="71"/>
      <c r="AKD1190" s="71"/>
      <c r="AKE1190" s="71"/>
      <c r="AKF1190" s="71"/>
      <c r="AKG1190" s="71"/>
      <c r="AKH1190" s="71"/>
      <c r="AKI1190" s="71"/>
      <c r="AKJ1190" s="71"/>
      <c r="AKK1190" s="71"/>
      <c r="AKL1190" s="71"/>
      <c r="AKM1190" s="71"/>
      <c r="AKN1190" s="71"/>
      <c r="AKO1190" s="71"/>
      <c r="AKP1190" s="71"/>
      <c r="AKQ1190" s="71"/>
      <c r="AKR1190" s="71"/>
      <c r="AKS1190" s="71"/>
      <c r="AKT1190" s="71"/>
      <c r="AKU1190" s="71"/>
      <c r="AKV1190" s="71"/>
      <c r="AKW1190" s="71"/>
      <c r="AKX1190" s="71"/>
      <c r="AKY1190" s="71"/>
      <c r="AKZ1190" s="71"/>
      <c r="ALA1190" s="71"/>
      <c r="ALB1190" s="71"/>
      <c r="ALC1190" s="71"/>
      <c r="ALD1190" s="71"/>
      <c r="ALE1190" s="71"/>
      <c r="ALF1190" s="71"/>
      <c r="ALG1190" s="71"/>
      <c r="ALH1190" s="71"/>
      <c r="ALI1190" s="71"/>
      <c r="ALJ1190" s="71"/>
      <c r="ALK1190" s="71"/>
      <c r="ALL1190" s="71"/>
      <c r="ALM1190" s="71"/>
      <c r="ALN1190" s="71"/>
      <c r="ALO1190" s="71"/>
      <c r="ALP1190" s="71"/>
      <c r="ALQ1190" s="71"/>
      <c r="ALR1190" s="71"/>
      <c r="ALS1190" s="71"/>
      <c r="ALT1190" s="71"/>
      <c r="ALU1190" s="71"/>
      <c r="ALV1190" s="71"/>
      <c r="ALW1190" s="71"/>
      <c r="ALX1190" s="71"/>
      <c r="ALY1190" s="71"/>
      <c r="ALZ1190" s="71"/>
      <c r="AMA1190" s="71"/>
      <c r="AMB1190" s="71"/>
      <c r="AMC1190" s="71"/>
      <c r="AMD1190" s="71"/>
      <c r="AME1190" s="71"/>
      <c r="AMF1190" s="71"/>
      <c r="AMG1190" s="71"/>
    </row>
    <row r="1191" customFormat="false" ht="15" hidden="false" customHeight="false" outlineLevel="0" collapsed="false">
      <c r="C1191" s="48" t="n">
        <f aca="false">IF(F1191=F1190,C1190,IF(F1191=(F1190+10),C1190,(C1190+10)))</f>
        <v>2100</v>
      </c>
      <c r="D1191" s="38" t="s">
        <v>427</v>
      </c>
      <c r="E1191" s="50" t="n">
        <f aca="false">IF(C1190=C1191,IF(AND(I1191&lt;&gt;"M",I1191&lt;&gt;"m-up"),E1190+10,E1190),10)</f>
        <v>20</v>
      </c>
      <c r="F1191" s="39" t="n">
        <f aca="false">O1191+(N1191*60)+(M1191*3600)</f>
        <v>65842</v>
      </c>
      <c r="G1191" s="39" t="str">
        <f aca="false">CONCATENATE(J1191,K1191,L1191)</f>
        <v>2018115</v>
      </c>
      <c r="H1191" s="39" t="n">
        <v>0</v>
      </c>
      <c r="I1191" s="39" t="s">
        <v>271</v>
      </c>
      <c r="J1191" s="39" t="n">
        <v>2018</v>
      </c>
      <c r="K1191" s="39" t="n">
        <v>1</v>
      </c>
      <c r="L1191" s="39" t="n">
        <v>15</v>
      </c>
      <c r="M1191" s="39" t="n">
        <v>18</v>
      </c>
      <c r="N1191" s="39" t="n">
        <v>17</v>
      </c>
      <c r="O1191" s="39" t="n">
        <v>22</v>
      </c>
      <c r="P1191" s="39" t="n">
        <v>936</v>
      </c>
      <c r="Q1191" s="39" t="n">
        <v>0</v>
      </c>
      <c r="R1191" s="39" t="s">
        <v>1</v>
      </c>
      <c r="S1191" s="39" t="s">
        <v>2</v>
      </c>
    </row>
    <row r="1192" customFormat="false" ht="15" hidden="false" customHeight="false" outlineLevel="0" collapsed="false">
      <c r="A1192" s="68"/>
      <c r="B1192" s="68"/>
      <c r="C1192" s="48" t="n">
        <f aca="false">IF(F1192=F1191,C1191,IF(F1192=(F1191+10),C1191,(C1191+10)))</f>
        <v>2110</v>
      </c>
      <c r="D1192" s="69" t="s">
        <v>428</v>
      </c>
      <c r="E1192" s="50" t="n">
        <f aca="false">IF(C1191=C1192,IF(AND(I1192&lt;&gt;"M",I1192&lt;&gt;"m-up"),E1191+10,E1191),10)</f>
        <v>10</v>
      </c>
      <c r="F1192" s="70" t="n">
        <f aca="false">O1192+(N1192*60)+(M1192*3600)</f>
        <v>65930</v>
      </c>
      <c r="G1192" s="70" t="str">
        <f aca="false">CONCATENATE(J1192,K1192,L1192)</f>
        <v>2018115</v>
      </c>
      <c r="H1192" s="70" t="n">
        <f aca="false">523-505</f>
        <v>18</v>
      </c>
      <c r="I1192" s="70" t="s">
        <v>0</v>
      </c>
      <c r="J1192" s="70" t="n">
        <v>2018</v>
      </c>
      <c r="K1192" s="70" t="n">
        <v>1</v>
      </c>
      <c r="L1192" s="70" t="n">
        <v>15</v>
      </c>
      <c r="M1192" s="70" t="n">
        <v>18</v>
      </c>
      <c r="N1192" s="70" t="n">
        <v>18</v>
      </c>
      <c r="O1192" s="70" t="n">
        <v>50</v>
      </c>
      <c r="P1192" s="70" t="n">
        <v>505</v>
      </c>
      <c r="Q1192" s="70" t="n">
        <v>1</v>
      </c>
      <c r="R1192" s="70" t="s">
        <v>1</v>
      </c>
      <c r="S1192" s="70" t="s">
        <v>2</v>
      </c>
      <c r="T1192" s="70"/>
      <c r="U1192" s="71"/>
      <c r="WH1192" s="71"/>
      <c r="WI1192" s="71"/>
      <c r="WJ1192" s="71"/>
      <c r="WK1192" s="71"/>
      <c r="WL1192" s="71"/>
      <c r="WM1192" s="71"/>
      <c r="WN1192" s="71"/>
      <c r="WO1192" s="71"/>
      <c r="WP1192" s="71"/>
      <c r="WQ1192" s="71"/>
      <c r="WR1192" s="71"/>
      <c r="WS1192" s="71"/>
      <c r="WT1192" s="71"/>
      <c r="WU1192" s="71"/>
      <c r="WV1192" s="71"/>
      <c r="WW1192" s="71"/>
      <c r="WX1192" s="71"/>
      <c r="WY1192" s="71"/>
      <c r="WZ1192" s="71"/>
      <c r="XA1192" s="71"/>
      <c r="XB1192" s="71"/>
      <c r="XC1192" s="71"/>
      <c r="XD1192" s="71"/>
      <c r="XE1192" s="71"/>
      <c r="XF1192" s="71"/>
      <c r="XG1192" s="71"/>
      <c r="XH1192" s="71"/>
      <c r="XI1192" s="71"/>
      <c r="XJ1192" s="71"/>
      <c r="XK1192" s="71"/>
      <c r="XL1192" s="71"/>
      <c r="XM1192" s="71"/>
      <c r="XN1192" s="71"/>
      <c r="XO1192" s="71"/>
      <c r="XP1192" s="71"/>
      <c r="XQ1192" s="71"/>
      <c r="XR1192" s="71"/>
      <c r="XS1192" s="71"/>
      <c r="XT1192" s="71"/>
      <c r="XU1192" s="71"/>
      <c r="XV1192" s="71"/>
      <c r="XW1192" s="71"/>
      <c r="XX1192" s="71"/>
      <c r="XY1192" s="71"/>
      <c r="XZ1192" s="71"/>
      <c r="YA1192" s="71"/>
      <c r="YB1192" s="71"/>
      <c r="YC1192" s="71"/>
      <c r="YD1192" s="71"/>
      <c r="YE1192" s="71"/>
      <c r="YF1192" s="71"/>
      <c r="YG1192" s="71"/>
      <c r="YH1192" s="71"/>
      <c r="YI1192" s="71"/>
      <c r="YJ1192" s="71"/>
      <c r="YK1192" s="71"/>
      <c r="YL1192" s="71"/>
      <c r="YM1192" s="71"/>
      <c r="YN1192" s="71"/>
      <c r="YO1192" s="71"/>
      <c r="YP1192" s="71"/>
      <c r="YQ1192" s="71"/>
      <c r="YR1192" s="71"/>
      <c r="YS1192" s="71"/>
      <c r="YT1192" s="71"/>
      <c r="YU1192" s="71"/>
      <c r="YV1192" s="71"/>
      <c r="YW1192" s="71"/>
      <c r="YX1192" s="71"/>
      <c r="YY1192" s="71"/>
      <c r="YZ1192" s="71"/>
      <c r="ZA1192" s="71"/>
      <c r="ZB1192" s="71"/>
      <c r="ZC1192" s="71"/>
      <c r="ZD1192" s="71"/>
      <c r="ZE1192" s="71"/>
      <c r="ZF1192" s="71"/>
      <c r="ZG1192" s="71"/>
      <c r="ZH1192" s="71"/>
      <c r="ZI1192" s="71"/>
      <c r="ZJ1192" s="71"/>
      <c r="ZK1192" s="71"/>
      <c r="ZL1192" s="71"/>
      <c r="ZM1192" s="71"/>
      <c r="ZN1192" s="71"/>
      <c r="ZO1192" s="71"/>
      <c r="ZP1192" s="71"/>
      <c r="ZQ1192" s="71"/>
      <c r="ZR1192" s="71"/>
      <c r="ZS1192" s="71"/>
      <c r="ZT1192" s="71"/>
      <c r="ZU1192" s="71"/>
      <c r="ZV1192" s="71"/>
      <c r="ZW1192" s="71"/>
      <c r="ZX1192" s="71"/>
      <c r="ZY1192" s="71"/>
      <c r="ZZ1192" s="71"/>
      <c r="AAA1192" s="71"/>
      <c r="AAB1192" s="71"/>
      <c r="AAC1192" s="71"/>
      <c r="AAD1192" s="71"/>
      <c r="AAE1192" s="71"/>
      <c r="AAF1192" s="71"/>
      <c r="AAG1192" s="71"/>
      <c r="AAH1192" s="71"/>
      <c r="AAI1192" s="71"/>
      <c r="AAJ1192" s="71"/>
      <c r="AAK1192" s="71"/>
      <c r="AAL1192" s="71"/>
      <c r="AAM1192" s="71"/>
      <c r="AAN1192" s="71"/>
      <c r="AAO1192" s="71"/>
      <c r="AAP1192" s="71"/>
      <c r="AAQ1192" s="71"/>
      <c r="AAR1192" s="71"/>
      <c r="AAS1192" s="71"/>
      <c r="AAT1192" s="71"/>
      <c r="AAU1192" s="71"/>
      <c r="AAV1192" s="71"/>
      <c r="AAW1192" s="71"/>
      <c r="AAX1192" s="71"/>
      <c r="AAY1192" s="71"/>
      <c r="AAZ1192" s="71"/>
      <c r="ABA1192" s="71"/>
      <c r="ABB1192" s="71"/>
      <c r="ABC1192" s="71"/>
      <c r="ABD1192" s="71"/>
      <c r="ABE1192" s="71"/>
      <c r="ABF1192" s="71"/>
      <c r="ABG1192" s="71"/>
      <c r="ABH1192" s="71"/>
      <c r="ABI1192" s="71"/>
      <c r="ABJ1192" s="71"/>
      <c r="ABK1192" s="71"/>
      <c r="ABL1192" s="71"/>
      <c r="ABM1192" s="71"/>
      <c r="ABN1192" s="71"/>
      <c r="ABO1192" s="71"/>
      <c r="ABP1192" s="71"/>
      <c r="ABQ1192" s="71"/>
      <c r="ABR1192" s="71"/>
      <c r="ABS1192" s="71"/>
      <c r="ABT1192" s="71"/>
      <c r="ABU1192" s="71"/>
      <c r="ABV1192" s="71"/>
      <c r="ABW1192" s="71"/>
      <c r="ABX1192" s="71"/>
      <c r="ABY1192" s="71"/>
      <c r="ABZ1192" s="71"/>
      <c r="ACA1192" s="71"/>
      <c r="ACB1192" s="71"/>
      <c r="ACC1192" s="71"/>
      <c r="ACD1192" s="71"/>
      <c r="ACE1192" s="71"/>
      <c r="ACF1192" s="71"/>
      <c r="ACG1192" s="71"/>
      <c r="ACH1192" s="71"/>
      <c r="ACI1192" s="71"/>
      <c r="ACJ1192" s="71"/>
      <c r="ACK1192" s="71"/>
      <c r="ACL1192" s="71"/>
      <c r="ACM1192" s="71"/>
      <c r="ACN1192" s="71"/>
      <c r="ACO1192" s="71"/>
      <c r="ACP1192" s="71"/>
      <c r="ACQ1192" s="71"/>
      <c r="ACR1192" s="71"/>
      <c r="ACS1192" s="71"/>
      <c r="ACT1192" s="71"/>
      <c r="ACU1192" s="71"/>
      <c r="ACV1192" s="71"/>
      <c r="ACW1192" s="71"/>
      <c r="ACX1192" s="71"/>
      <c r="ACY1192" s="71"/>
      <c r="ACZ1192" s="71"/>
      <c r="ADA1192" s="71"/>
      <c r="ADB1192" s="71"/>
      <c r="ADC1192" s="71"/>
      <c r="ADD1192" s="71"/>
      <c r="ADE1192" s="71"/>
      <c r="ADF1192" s="71"/>
      <c r="ADG1192" s="71"/>
      <c r="ADH1192" s="71"/>
      <c r="ADI1192" s="71"/>
      <c r="ADJ1192" s="71"/>
      <c r="ADK1192" s="71"/>
      <c r="ADL1192" s="71"/>
      <c r="ADM1192" s="71"/>
      <c r="ADN1192" s="71"/>
      <c r="ADO1192" s="71"/>
      <c r="ADP1192" s="71"/>
      <c r="ADQ1192" s="71"/>
      <c r="ADR1192" s="71"/>
      <c r="ADS1192" s="71"/>
      <c r="ADT1192" s="71"/>
      <c r="ADU1192" s="71"/>
      <c r="ADV1192" s="71"/>
      <c r="ADW1192" s="71"/>
      <c r="ADX1192" s="71"/>
      <c r="ADY1192" s="71"/>
      <c r="ADZ1192" s="71"/>
      <c r="AEA1192" s="71"/>
      <c r="AEB1192" s="71"/>
      <c r="AEC1192" s="71"/>
      <c r="AED1192" s="71"/>
      <c r="AEE1192" s="71"/>
      <c r="AEF1192" s="71"/>
      <c r="AEG1192" s="71"/>
      <c r="AEH1192" s="71"/>
      <c r="AEI1192" s="71"/>
      <c r="AEJ1192" s="71"/>
      <c r="AEK1192" s="71"/>
      <c r="AEL1192" s="71"/>
      <c r="AEM1192" s="71"/>
      <c r="AEN1192" s="71"/>
      <c r="AEO1192" s="71"/>
      <c r="AEP1192" s="71"/>
      <c r="AEQ1192" s="71"/>
      <c r="AER1192" s="71"/>
      <c r="AES1192" s="71"/>
      <c r="AET1192" s="71"/>
      <c r="AEU1192" s="71"/>
      <c r="AEV1192" s="71"/>
      <c r="AEW1192" s="71"/>
      <c r="AEX1192" s="71"/>
      <c r="AEY1192" s="71"/>
      <c r="AEZ1192" s="71"/>
      <c r="AFA1192" s="71"/>
      <c r="AFB1192" s="71"/>
      <c r="AFC1192" s="71"/>
      <c r="AFD1192" s="71"/>
      <c r="AFE1192" s="71"/>
      <c r="AFF1192" s="71"/>
      <c r="AFG1192" s="71"/>
      <c r="AFH1192" s="71"/>
      <c r="AFI1192" s="71"/>
      <c r="AFJ1192" s="71"/>
      <c r="AFK1192" s="71"/>
      <c r="AFL1192" s="71"/>
      <c r="AFM1192" s="71"/>
      <c r="AFN1192" s="71"/>
      <c r="AFO1192" s="71"/>
      <c r="AFP1192" s="71"/>
      <c r="AFQ1192" s="71"/>
      <c r="AFR1192" s="71"/>
      <c r="AFS1192" s="71"/>
      <c r="AFT1192" s="71"/>
      <c r="AFU1192" s="71"/>
      <c r="AFV1192" s="71"/>
      <c r="AFW1192" s="71"/>
      <c r="AFX1192" s="71"/>
      <c r="AFY1192" s="71"/>
      <c r="AFZ1192" s="71"/>
      <c r="AGA1192" s="71"/>
      <c r="AGB1192" s="71"/>
      <c r="AGC1192" s="71"/>
      <c r="AGD1192" s="71"/>
      <c r="AGE1192" s="71"/>
      <c r="AGF1192" s="71"/>
      <c r="AGG1192" s="71"/>
      <c r="AGH1192" s="71"/>
      <c r="AGI1192" s="71"/>
      <c r="AGJ1192" s="71"/>
      <c r="AGK1192" s="71"/>
      <c r="AGL1192" s="71"/>
      <c r="AGM1192" s="71"/>
      <c r="AGN1192" s="71"/>
      <c r="AGO1192" s="71"/>
      <c r="AGP1192" s="71"/>
      <c r="AGQ1192" s="71"/>
      <c r="AGR1192" s="71"/>
      <c r="AGS1192" s="71"/>
      <c r="AGT1192" s="71"/>
      <c r="AGU1192" s="71"/>
      <c r="AGV1192" s="71"/>
      <c r="AGW1192" s="71"/>
      <c r="AGX1192" s="71"/>
      <c r="AGY1192" s="71"/>
      <c r="AGZ1192" s="71"/>
      <c r="AHA1192" s="71"/>
      <c r="AHB1192" s="71"/>
      <c r="AHC1192" s="71"/>
      <c r="AHD1192" s="71"/>
      <c r="AHE1192" s="71"/>
      <c r="AHF1192" s="71"/>
      <c r="AHG1192" s="71"/>
      <c r="AHH1192" s="71"/>
      <c r="AHI1192" s="71"/>
      <c r="AHJ1192" s="71"/>
      <c r="AHK1192" s="71"/>
      <c r="AHL1192" s="71"/>
      <c r="AHM1192" s="71"/>
      <c r="AHN1192" s="71"/>
      <c r="AHO1192" s="71"/>
      <c r="AHP1192" s="71"/>
      <c r="AHQ1192" s="71"/>
      <c r="AHR1192" s="71"/>
      <c r="AHS1192" s="71"/>
      <c r="AHT1192" s="71"/>
      <c r="AHU1192" s="71"/>
      <c r="AHV1192" s="71"/>
      <c r="AHW1192" s="71"/>
      <c r="AHX1192" s="71"/>
      <c r="AHY1192" s="71"/>
      <c r="AHZ1192" s="71"/>
      <c r="AIA1192" s="71"/>
      <c r="AIB1192" s="71"/>
      <c r="AIC1192" s="71"/>
      <c r="AID1192" s="71"/>
      <c r="AIE1192" s="71"/>
      <c r="AIF1192" s="71"/>
      <c r="AIG1192" s="71"/>
      <c r="AIH1192" s="71"/>
      <c r="AII1192" s="71"/>
      <c r="AIJ1192" s="71"/>
      <c r="AIK1192" s="71"/>
      <c r="AIL1192" s="71"/>
      <c r="AIM1192" s="71"/>
      <c r="AIN1192" s="71"/>
      <c r="AIO1192" s="71"/>
      <c r="AIP1192" s="71"/>
      <c r="AIQ1192" s="71"/>
      <c r="AIR1192" s="71"/>
      <c r="AIS1192" s="71"/>
      <c r="AIT1192" s="71"/>
      <c r="AIU1192" s="71"/>
      <c r="AIV1192" s="71"/>
      <c r="AIW1192" s="71"/>
      <c r="AIX1192" s="71"/>
      <c r="AIY1192" s="71"/>
      <c r="AIZ1192" s="71"/>
      <c r="AJA1192" s="71"/>
      <c r="AJB1192" s="71"/>
      <c r="AJC1192" s="71"/>
      <c r="AJD1192" s="71"/>
      <c r="AJE1192" s="71"/>
      <c r="AJF1192" s="71"/>
      <c r="AJG1192" s="71"/>
      <c r="AJH1192" s="71"/>
      <c r="AJI1192" s="71"/>
      <c r="AJJ1192" s="71"/>
      <c r="AJK1192" s="71"/>
      <c r="AJL1192" s="71"/>
      <c r="AJM1192" s="71"/>
      <c r="AJN1192" s="71"/>
      <c r="AJO1192" s="71"/>
      <c r="AJP1192" s="71"/>
      <c r="AJQ1192" s="71"/>
      <c r="AJR1192" s="71"/>
      <c r="AJS1192" s="71"/>
      <c r="AJT1192" s="71"/>
      <c r="AJU1192" s="71"/>
      <c r="AJV1192" s="71"/>
      <c r="AJW1192" s="71"/>
      <c r="AJX1192" s="71"/>
      <c r="AJY1192" s="71"/>
      <c r="AJZ1192" s="71"/>
      <c r="AKA1192" s="71"/>
      <c r="AKB1192" s="71"/>
      <c r="AKC1192" s="71"/>
      <c r="AKD1192" s="71"/>
      <c r="AKE1192" s="71"/>
      <c r="AKF1192" s="71"/>
      <c r="AKG1192" s="71"/>
      <c r="AKH1192" s="71"/>
      <c r="AKI1192" s="71"/>
      <c r="AKJ1192" s="71"/>
      <c r="AKK1192" s="71"/>
      <c r="AKL1192" s="71"/>
      <c r="AKM1192" s="71"/>
      <c r="AKN1192" s="71"/>
      <c r="AKO1192" s="71"/>
      <c r="AKP1192" s="71"/>
      <c r="AKQ1192" s="71"/>
      <c r="AKR1192" s="71"/>
      <c r="AKS1192" s="71"/>
      <c r="AKT1192" s="71"/>
      <c r="AKU1192" s="71"/>
      <c r="AKV1192" s="71"/>
      <c r="AKW1192" s="71"/>
      <c r="AKX1192" s="71"/>
      <c r="AKY1192" s="71"/>
      <c r="AKZ1192" s="71"/>
      <c r="ALA1192" s="71"/>
      <c r="ALB1192" s="71"/>
      <c r="ALC1192" s="71"/>
      <c r="ALD1192" s="71"/>
      <c r="ALE1192" s="71"/>
      <c r="ALF1192" s="71"/>
      <c r="ALG1192" s="71"/>
      <c r="ALH1192" s="71"/>
      <c r="ALI1192" s="71"/>
      <c r="ALJ1192" s="71"/>
      <c r="ALK1192" s="71"/>
      <c r="ALL1192" s="71"/>
      <c r="ALM1192" s="71"/>
      <c r="ALN1192" s="71"/>
      <c r="ALO1192" s="71"/>
      <c r="ALP1192" s="71"/>
      <c r="ALQ1192" s="71"/>
      <c r="ALR1192" s="71"/>
      <c r="ALS1192" s="71"/>
      <c r="ALT1192" s="71"/>
      <c r="ALU1192" s="71"/>
      <c r="ALV1192" s="71"/>
      <c r="ALW1192" s="71"/>
      <c r="ALX1192" s="71"/>
      <c r="ALY1192" s="71"/>
      <c r="ALZ1192" s="71"/>
      <c r="AMA1192" s="71"/>
      <c r="AMB1192" s="71"/>
      <c r="AMC1192" s="71"/>
      <c r="AMD1192" s="71"/>
      <c r="AME1192" s="71"/>
      <c r="AMF1192" s="71"/>
      <c r="AMG1192" s="71"/>
    </row>
    <row r="1193" customFormat="false" ht="15" hidden="false" customHeight="false" outlineLevel="0" collapsed="false">
      <c r="A1193" s="68"/>
      <c r="B1193" s="68"/>
      <c r="C1193" s="48" t="n">
        <f aca="false">IF(F1193=F1192,C1192,IF(F1193=(F1192+10),C1192,(C1192+10)))</f>
        <v>2120</v>
      </c>
      <c r="D1193" s="69"/>
      <c r="E1193" s="50" t="n">
        <f aca="false">IF(C1192=C1193,IF(AND(I1193&lt;&gt;"M",I1193&lt;&gt;"m-up"),E1192+10,E1192),10)</f>
        <v>10</v>
      </c>
      <c r="F1193" s="70" t="n">
        <f aca="false">O1193+(N1193*60)+(M1193*3600)</f>
        <v>65939</v>
      </c>
      <c r="G1193" s="70" t="str">
        <f aca="false">CONCATENATE(J1193,K1193,L1193)</f>
        <v>2018115</v>
      </c>
      <c r="H1193" s="70" t="n">
        <v>20</v>
      </c>
      <c r="I1193" s="70" t="s">
        <v>0</v>
      </c>
      <c r="J1193" s="70" t="n">
        <v>2018</v>
      </c>
      <c r="K1193" s="70" t="n">
        <v>1</v>
      </c>
      <c r="L1193" s="70" t="n">
        <v>15</v>
      </c>
      <c r="M1193" s="70" t="n">
        <v>18</v>
      </c>
      <c r="N1193" s="70" t="n">
        <v>18</v>
      </c>
      <c r="O1193" s="70" t="n">
        <v>59</v>
      </c>
      <c r="P1193" s="70" t="n">
        <v>60</v>
      </c>
      <c r="Q1193" s="70" t="n">
        <v>1</v>
      </c>
      <c r="R1193" s="70" t="s">
        <v>1</v>
      </c>
      <c r="S1193" s="70" t="s">
        <v>2</v>
      </c>
      <c r="T1193" s="70"/>
      <c r="U1193" s="71"/>
      <c r="WH1193" s="71"/>
      <c r="WI1193" s="71"/>
      <c r="WJ1193" s="71"/>
      <c r="WK1193" s="71"/>
      <c r="WL1193" s="71"/>
      <c r="WM1193" s="71"/>
      <c r="WN1193" s="71"/>
      <c r="WO1193" s="71"/>
      <c r="WP1193" s="71"/>
      <c r="WQ1193" s="71"/>
      <c r="WR1193" s="71"/>
      <c r="WS1193" s="71"/>
      <c r="WT1193" s="71"/>
      <c r="WU1193" s="71"/>
      <c r="WV1193" s="71"/>
      <c r="WW1193" s="71"/>
      <c r="WX1193" s="71"/>
      <c r="WY1193" s="71"/>
      <c r="WZ1193" s="71"/>
      <c r="XA1193" s="71"/>
      <c r="XB1193" s="71"/>
      <c r="XC1193" s="71"/>
      <c r="XD1193" s="71"/>
      <c r="XE1193" s="71"/>
      <c r="XF1193" s="71"/>
      <c r="XG1193" s="71"/>
      <c r="XH1193" s="71"/>
      <c r="XI1193" s="71"/>
      <c r="XJ1193" s="71"/>
      <c r="XK1193" s="71"/>
      <c r="XL1193" s="71"/>
      <c r="XM1193" s="71"/>
      <c r="XN1193" s="71"/>
      <c r="XO1193" s="71"/>
      <c r="XP1193" s="71"/>
      <c r="XQ1193" s="71"/>
      <c r="XR1193" s="71"/>
      <c r="XS1193" s="71"/>
      <c r="XT1193" s="71"/>
      <c r="XU1193" s="71"/>
      <c r="XV1193" s="71"/>
      <c r="XW1193" s="71"/>
      <c r="XX1193" s="71"/>
      <c r="XY1193" s="71"/>
      <c r="XZ1193" s="71"/>
      <c r="YA1193" s="71"/>
      <c r="YB1193" s="71"/>
      <c r="YC1193" s="71"/>
      <c r="YD1193" s="71"/>
      <c r="YE1193" s="71"/>
      <c r="YF1193" s="71"/>
      <c r="YG1193" s="71"/>
      <c r="YH1193" s="71"/>
      <c r="YI1193" s="71"/>
      <c r="YJ1193" s="71"/>
      <c r="YK1193" s="71"/>
      <c r="YL1193" s="71"/>
      <c r="YM1193" s="71"/>
      <c r="YN1193" s="71"/>
      <c r="YO1193" s="71"/>
      <c r="YP1193" s="71"/>
      <c r="YQ1193" s="71"/>
      <c r="YR1193" s="71"/>
      <c r="YS1193" s="71"/>
      <c r="YT1193" s="71"/>
      <c r="YU1193" s="71"/>
      <c r="YV1193" s="71"/>
      <c r="YW1193" s="71"/>
      <c r="YX1193" s="71"/>
      <c r="YY1193" s="71"/>
      <c r="YZ1193" s="71"/>
      <c r="ZA1193" s="71"/>
      <c r="ZB1193" s="71"/>
      <c r="ZC1193" s="71"/>
      <c r="ZD1193" s="71"/>
      <c r="ZE1193" s="71"/>
      <c r="ZF1193" s="71"/>
      <c r="ZG1193" s="71"/>
      <c r="ZH1193" s="71"/>
      <c r="ZI1193" s="71"/>
      <c r="ZJ1193" s="71"/>
      <c r="ZK1193" s="71"/>
      <c r="ZL1193" s="71"/>
      <c r="ZM1193" s="71"/>
      <c r="ZN1193" s="71"/>
      <c r="ZO1193" s="71"/>
      <c r="ZP1193" s="71"/>
      <c r="ZQ1193" s="71"/>
      <c r="ZR1193" s="71"/>
      <c r="ZS1193" s="71"/>
      <c r="ZT1193" s="71"/>
      <c r="ZU1193" s="71"/>
      <c r="ZV1193" s="71"/>
      <c r="ZW1193" s="71"/>
      <c r="ZX1193" s="71"/>
      <c r="ZY1193" s="71"/>
      <c r="ZZ1193" s="71"/>
      <c r="AAA1193" s="71"/>
      <c r="AAB1193" s="71"/>
      <c r="AAC1193" s="71"/>
      <c r="AAD1193" s="71"/>
      <c r="AAE1193" s="71"/>
      <c r="AAF1193" s="71"/>
      <c r="AAG1193" s="71"/>
      <c r="AAH1193" s="71"/>
      <c r="AAI1193" s="71"/>
      <c r="AAJ1193" s="71"/>
      <c r="AAK1193" s="71"/>
      <c r="AAL1193" s="71"/>
      <c r="AAM1193" s="71"/>
      <c r="AAN1193" s="71"/>
      <c r="AAO1193" s="71"/>
      <c r="AAP1193" s="71"/>
      <c r="AAQ1193" s="71"/>
      <c r="AAR1193" s="71"/>
      <c r="AAS1193" s="71"/>
      <c r="AAT1193" s="71"/>
      <c r="AAU1193" s="71"/>
      <c r="AAV1193" s="71"/>
      <c r="AAW1193" s="71"/>
      <c r="AAX1193" s="71"/>
      <c r="AAY1193" s="71"/>
      <c r="AAZ1193" s="71"/>
      <c r="ABA1193" s="71"/>
      <c r="ABB1193" s="71"/>
      <c r="ABC1193" s="71"/>
      <c r="ABD1193" s="71"/>
      <c r="ABE1193" s="71"/>
      <c r="ABF1193" s="71"/>
      <c r="ABG1193" s="71"/>
      <c r="ABH1193" s="71"/>
      <c r="ABI1193" s="71"/>
      <c r="ABJ1193" s="71"/>
      <c r="ABK1193" s="71"/>
      <c r="ABL1193" s="71"/>
      <c r="ABM1193" s="71"/>
      <c r="ABN1193" s="71"/>
      <c r="ABO1193" s="71"/>
      <c r="ABP1193" s="71"/>
      <c r="ABQ1193" s="71"/>
      <c r="ABR1193" s="71"/>
      <c r="ABS1193" s="71"/>
      <c r="ABT1193" s="71"/>
      <c r="ABU1193" s="71"/>
      <c r="ABV1193" s="71"/>
      <c r="ABW1193" s="71"/>
      <c r="ABX1193" s="71"/>
      <c r="ABY1193" s="71"/>
      <c r="ABZ1193" s="71"/>
      <c r="ACA1193" s="71"/>
      <c r="ACB1193" s="71"/>
      <c r="ACC1193" s="71"/>
      <c r="ACD1193" s="71"/>
      <c r="ACE1193" s="71"/>
      <c r="ACF1193" s="71"/>
      <c r="ACG1193" s="71"/>
      <c r="ACH1193" s="71"/>
      <c r="ACI1193" s="71"/>
      <c r="ACJ1193" s="71"/>
      <c r="ACK1193" s="71"/>
      <c r="ACL1193" s="71"/>
      <c r="ACM1193" s="71"/>
      <c r="ACN1193" s="71"/>
      <c r="ACO1193" s="71"/>
      <c r="ACP1193" s="71"/>
      <c r="ACQ1193" s="71"/>
      <c r="ACR1193" s="71"/>
      <c r="ACS1193" s="71"/>
      <c r="ACT1193" s="71"/>
      <c r="ACU1193" s="71"/>
      <c r="ACV1193" s="71"/>
      <c r="ACW1193" s="71"/>
      <c r="ACX1193" s="71"/>
      <c r="ACY1193" s="71"/>
      <c r="ACZ1193" s="71"/>
      <c r="ADA1193" s="71"/>
      <c r="ADB1193" s="71"/>
      <c r="ADC1193" s="71"/>
      <c r="ADD1193" s="71"/>
      <c r="ADE1193" s="71"/>
      <c r="ADF1193" s="71"/>
      <c r="ADG1193" s="71"/>
      <c r="ADH1193" s="71"/>
      <c r="ADI1193" s="71"/>
      <c r="ADJ1193" s="71"/>
      <c r="ADK1193" s="71"/>
      <c r="ADL1193" s="71"/>
      <c r="ADM1193" s="71"/>
      <c r="ADN1193" s="71"/>
      <c r="ADO1193" s="71"/>
      <c r="ADP1193" s="71"/>
      <c r="ADQ1193" s="71"/>
      <c r="ADR1193" s="71"/>
      <c r="ADS1193" s="71"/>
      <c r="ADT1193" s="71"/>
      <c r="ADU1193" s="71"/>
      <c r="ADV1193" s="71"/>
      <c r="ADW1193" s="71"/>
      <c r="ADX1193" s="71"/>
      <c r="ADY1193" s="71"/>
      <c r="ADZ1193" s="71"/>
      <c r="AEA1193" s="71"/>
      <c r="AEB1193" s="71"/>
      <c r="AEC1193" s="71"/>
      <c r="AED1193" s="71"/>
      <c r="AEE1193" s="71"/>
      <c r="AEF1193" s="71"/>
      <c r="AEG1193" s="71"/>
      <c r="AEH1193" s="71"/>
      <c r="AEI1193" s="71"/>
      <c r="AEJ1193" s="71"/>
      <c r="AEK1193" s="71"/>
      <c r="AEL1193" s="71"/>
      <c r="AEM1193" s="71"/>
      <c r="AEN1193" s="71"/>
      <c r="AEO1193" s="71"/>
      <c r="AEP1193" s="71"/>
      <c r="AEQ1193" s="71"/>
      <c r="AER1193" s="71"/>
      <c r="AES1193" s="71"/>
      <c r="AET1193" s="71"/>
      <c r="AEU1193" s="71"/>
      <c r="AEV1193" s="71"/>
      <c r="AEW1193" s="71"/>
      <c r="AEX1193" s="71"/>
      <c r="AEY1193" s="71"/>
      <c r="AEZ1193" s="71"/>
      <c r="AFA1193" s="71"/>
      <c r="AFB1193" s="71"/>
      <c r="AFC1193" s="71"/>
      <c r="AFD1193" s="71"/>
      <c r="AFE1193" s="71"/>
      <c r="AFF1193" s="71"/>
      <c r="AFG1193" s="71"/>
      <c r="AFH1193" s="71"/>
      <c r="AFI1193" s="71"/>
      <c r="AFJ1193" s="71"/>
      <c r="AFK1193" s="71"/>
      <c r="AFL1193" s="71"/>
      <c r="AFM1193" s="71"/>
      <c r="AFN1193" s="71"/>
      <c r="AFO1193" s="71"/>
      <c r="AFP1193" s="71"/>
      <c r="AFQ1193" s="71"/>
      <c r="AFR1193" s="71"/>
      <c r="AFS1193" s="71"/>
      <c r="AFT1193" s="71"/>
      <c r="AFU1193" s="71"/>
      <c r="AFV1193" s="71"/>
      <c r="AFW1193" s="71"/>
      <c r="AFX1193" s="71"/>
      <c r="AFY1193" s="71"/>
      <c r="AFZ1193" s="71"/>
      <c r="AGA1193" s="71"/>
      <c r="AGB1193" s="71"/>
      <c r="AGC1193" s="71"/>
      <c r="AGD1193" s="71"/>
      <c r="AGE1193" s="71"/>
      <c r="AGF1193" s="71"/>
      <c r="AGG1193" s="71"/>
      <c r="AGH1193" s="71"/>
      <c r="AGI1193" s="71"/>
      <c r="AGJ1193" s="71"/>
      <c r="AGK1193" s="71"/>
      <c r="AGL1193" s="71"/>
      <c r="AGM1193" s="71"/>
      <c r="AGN1193" s="71"/>
      <c r="AGO1193" s="71"/>
      <c r="AGP1193" s="71"/>
      <c r="AGQ1193" s="71"/>
      <c r="AGR1193" s="71"/>
      <c r="AGS1193" s="71"/>
      <c r="AGT1193" s="71"/>
      <c r="AGU1193" s="71"/>
      <c r="AGV1193" s="71"/>
      <c r="AGW1193" s="71"/>
      <c r="AGX1193" s="71"/>
      <c r="AGY1193" s="71"/>
      <c r="AGZ1193" s="71"/>
      <c r="AHA1193" s="71"/>
      <c r="AHB1193" s="71"/>
      <c r="AHC1193" s="71"/>
      <c r="AHD1193" s="71"/>
      <c r="AHE1193" s="71"/>
      <c r="AHF1193" s="71"/>
      <c r="AHG1193" s="71"/>
      <c r="AHH1193" s="71"/>
      <c r="AHI1193" s="71"/>
      <c r="AHJ1193" s="71"/>
      <c r="AHK1193" s="71"/>
      <c r="AHL1193" s="71"/>
      <c r="AHM1193" s="71"/>
      <c r="AHN1193" s="71"/>
      <c r="AHO1193" s="71"/>
      <c r="AHP1193" s="71"/>
      <c r="AHQ1193" s="71"/>
      <c r="AHR1193" s="71"/>
      <c r="AHS1193" s="71"/>
      <c r="AHT1193" s="71"/>
      <c r="AHU1193" s="71"/>
      <c r="AHV1193" s="71"/>
      <c r="AHW1193" s="71"/>
      <c r="AHX1193" s="71"/>
      <c r="AHY1193" s="71"/>
      <c r="AHZ1193" s="71"/>
      <c r="AIA1193" s="71"/>
      <c r="AIB1193" s="71"/>
      <c r="AIC1193" s="71"/>
      <c r="AID1193" s="71"/>
      <c r="AIE1193" s="71"/>
      <c r="AIF1193" s="71"/>
      <c r="AIG1193" s="71"/>
      <c r="AIH1193" s="71"/>
      <c r="AII1193" s="71"/>
      <c r="AIJ1193" s="71"/>
      <c r="AIK1193" s="71"/>
      <c r="AIL1193" s="71"/>
      <c r="AIM1193" s="71"/>
      <c r="AIN1193" s="71"/>
      <c r="AIO1193" s="71"/>
      <c r="AIP1193" s="71"/>
      <c r="AIQ1193" s="71"/>
      <c r="AIR1193" s="71"/>
      <c r="AIS1193" s="71"/>
      <c r="AIT1193" s="71"/>
      <c r="AIU1193" s="71"/>
      <c r="AIV1193" s="71"/>
      <c r="AIW1193" s="71"/>
      <c r="AIX1193" s="71"/>
      <c r="AIY1193" s="71"/>
      <c r="AIZ1193" s="71"/>
      <c r="AJA1193" s="71"/>
      <c r="AJB1193" s="71"/>
      <c r="AJC1193" s="71"/>
      <c r="AJD1193" s="71"/>
      <c r="AJE1193" s="71"/>
      <c r="AJF1193" s="71"/>
      <c r="AJG1193" s="71"/>
      <c r="AJH1193" s="71"/>
      <c r="AJI1193" s="71"/>
      <c r="AJJ1193" s="71"/>
      <c r="AJK1193" s="71"/>
      <c r="AJL1193" s="71"/>
      <c r="AJM1193" s="71"/>
      <c r="AJN1193" s="71"/>
      <c r="AJO1193" s="71"/>
      <c r="AJP1193" s="71"/>
      <c r="AJQ1193" s="71"/>
      <c r="AJR1193" s="71"/>
      <c r="AJS1193" s="71"/>
      <c r="AJT1193" s="71"/>
      <c r="AJU1193" s="71"/>
      <c r="AJV1193" s="71"/>
      <c r="AJW1193" s="71"/>
      <c r="AJX1193" s="71"/>
      <c r="AJY1193" s="71"/>
      <c r="AJZ1193" s="71"/>
      <c r="AKA1193" s="71"/>
      <c r="AKB1193" s="71"/>
      <c r="AKC1193" s="71"/>
      <c r="AKD1193" s="71"/>
      <c r="AKE1193" s="71"/>
      <c r="AKF1193" s="71"/>
      <c r="AKG1193" s="71"/>
      <c r="AKH1193" s="71"/>
      <c r="AKI1193" s="71"/>
      <c r="AKJ1193" s="71"/>
      <c r="AKK1193" s="71"/>
      <c r="AKL1193" s="71"/>
      <c r="AKM1193" s="71"/>
      <c r="AKN1193" s="71"/>
      <c r="AKO1193" s="71"/>
      <c r="AKP1193" s="71"/>
      <c r="AKQ1193" s="71"/>
      <c r="AKR1193" s="71"/>
      <c r="AKS1193" s="71"/>
      <c r="AKT1193" s="71"/>
      <c r="AKU1193" s="71"/>
      <c r="AKV1193" s="71"/>
      <c r="AKW1193" s="71"/>
      <c r="AKX1193" s="71"/>
      <c r="AKY1193" s="71"/>
      <c r="AKZ1193" s="71"/>
      <c r="ALA1193" s="71"/>
      <c r="ALB1193" s="71"/>
      <c r="ALC1193" s="71"/>
      <c r="ALD1193" s="71"/>
      <c r="ALE1193" s="71"/>
      <c r="ALF1193" s="71"/>
      <c r="ALG1193" s="71"/>
      <c r="ALH1193" s="71"/>
      <c r="ALI1193" s="71"/>
      <c r="ALJ1193" s="71"/>
      <c r="ALK1193" s="71"/>
      <c r="ALL1193" s="71"/>
      <c r="ALM1193" s="71"/>
      <c r="ALN1193" s="71"/>
      <c r="ALO1193" s="71"/>
      <c r="ALP1193" s="71"/>
      <c r="ALQ1193" s="71"/>
      <c r="ALR1193" s="71"/>
      <c r="ALS1193" s="71"/>
      <c r="ALT1193" s="71"/>
      <c r="ALU1193" s="71"/>
      <c r="ALV1193" s="71"/>
      <c r="ALW1193" s="71"/>
      <c r="ALX1193" s="71"/>
      <c r="ALY1193" s="71"/>
      <c r="ALZ1193" s="71"/>
      <c r="AMA1193" s="71"/>
      <c r="AMB1193" s="71"/>
      <c r="AMC1193" s="71"/>
      <c r="AMD1193" s="71"/>
      <c r="AME1193" s="71"/>
      <c r="AMF1193" s="71"/>
      <c r="AMG1193" s="71"/>
    </row>
    <row r="1194" customFormat="false" ht="15" hidden="false" customHeight="false" outlineLevel="0" collapsed="false">
      <c r="C1194" s="48" t="n">
        <f aca="false">IF(F1194=F1193,C1193,IF(F1194=(F1193+10),C1193,(C1193+10)))</f>
        <v>2120</v>
      </c>
      <c r="E1194" s="50" t="n">
        <f aca="false">IF(C1193=C1194,IF(AND(I1194&lt;&gt;"M",I1194&lt;&gt;"m-up"),E1193+10,E1193),10)</f>
        <v>20</v>
      </c>
      <c r="F1194" s="39" t="n">
        <f aca="false">O1194+(N1194*60)+(M1194*3600)</f>
        <v>65939</v>
      </c>
      <c r="G1194" s="39" t="str">
        <f aca="false">CONCATENATE(J1194,K1194,L1194)</f>
        <v>2018115</v>
      </c>
      <c r="H1194" s="39" t="n">
        <v>0</v>
      </c>
      <c r="I1194" s="39" t="s">
        <v>271</v>
      </c>
      <c r="J1194" s="39" t="n">
        <v>2018</v>
      </c>
      <c r="K1194" s="39" t="n">
        <v>1</v>
      </c>
      <c r="L1194" s="39" t="n">
        <v>15</v>
      </c>
      <c r="M1194" s="39" t="n">
        <v>18</v>
      </c>
      <c r="N1194" s="39" t="n">
        <v>18</v>
      </c>
      <c r="O1194" s="39" t="n">
        <v>59</v>
      </c>
      <c r="P1194" s="39" t="n">
        <v>82</v>
      </c>
      <c r="Q1194" s="39" t="n">
        <v>1</v>
      </c>
      <c r="R1194" s="39" t="s">
        <v>1</v>
      </c>
      <c r="S1194" s="39" t="s">
        <v>2</v>
      </c>
    </row>
    <row r="1195" customFormat="false" ht="15" hidden="false" customHeight="false" outlineLevel="0" collapsed="false">
      <c r="C1195" s="48" t="n">
        <f aca="false">IF(F1195=F1194,C1194,IF(F1195=(F1194+10),C1194,(C1194+10)))</f>
        <v>2120</v>
      </c>
      <c r="E1195" s="50" t="n">
        <f aca="false">IF(C1194=C1195,IF(AND(I1195&lt;&gt;"M",I1195&lt;&gt;"m-up"),E1194+10,E1194),10)</f>
        <v>30</v>
      </c>
      <c r="F1195" s="39" t="n">
        <f aca="false">O1195+(N1195*60)+(M1195*3600)</f>
        <v>65939</v>
      </c>
      <c r="G1195" s="39" t="str">
        <f aca="false">CONCATENATE(J1195,K1195,L1195)</f>
        <v>2018115</v>
      </c>
      <c r="H1195" s="39" t="n">
        <v>0</v>
      </c>
      <c r="I1195" s="39" t="s">
        <v>271</v>
      </c>
      <c r="J1195" s="39" t="n">
        <v>2018</v>
      </c>
      <c r="K1195" s="39" t="n">
        <v>1</v>
      </c>
      <c r="L1195" s="39" t="n">
        <v>15</v>
      </c>
      <c r="M1195" s="39" t="n">
        <v>18</v>
      </c>
      <c r="N1195" s="39" t="n">
        <v>18</v>
      </c>
      <c r="O1195" s="39" t="n">
        <v>59</v>
      </c>
      <c r="P1195" s="39" t="n">
        <v>147</v>
      </c>
      <c r="Q1195" s="39" t="n">
        <v>1</v>
      </c>
      <c r="R1195" s="39" t="s">
        <v>1</v>
      </c>
      <c r="S1195" s="39" t="s">
        <v>2</v>
      </c>
    </row>
    <row r="1196" customFormat="false" ht="15" hidden="false" customHeight="false" outlineLevel="0" collapsed="false">
      <c r="A1196" s="68"/>
      <c r="B1196" s="68"/>
      <c r="C1196" s="48" t="n">
        <f aca="false">IF(F1196=F1195,C1195,IF(F1196=(F1195+10),C1195,(C1195+10)))</f>
        <v>2130</v>
      </c>
      <c r="D1196" s="69" t="s">
        <v>429</v>
      </c>
      <c r="E1196" s="50" t="n">
        <f aca="false">IF(C1195=C1196,IF(AND(I1196&lt;&gt;"M",I1196&lt;&gt;"m-up"),E1195+10,E1195),10)</f>
        <v>10</v>
      </c>
      <c r="F1196" s="70" t="n">
        <f aca="false">O1196+(N1196*60)+(M1196*3600)</f>
        <v>66013</v>
      </c>
      <c r="G1196" s="70" t="str">
        <f aca="false">CONCATENATE(J1196,K1196,L1196)</f>
        <v>2018115</v>
      </c>
      <c r="H1196" s="70" t="n">
        <f aca="false">525-505</f>
        <v>20</v>
      </c>
      <c r="I1196" s="70" t="s">
        <v>0</v>
      </c>
      <c r="J1196" s="70" t="n">
        <v>2018</v>
      </c>
      <c r="K1196" s="70" t="n">
        <v>1</v>
      </c>
      <c r="L1196" s="70" t="n">
        <v>15</v>
      </c>
      <c r="M1196" s="70" t="n">
        <v>18</v>
      </c>
      <c r="N1196" s="70" t="n">
        <v>20</v>
      </c>
      <c r="O1196" s="70" t="n">
        <v>13</v>
      </c>
      <c r="P1196" s="70" t="n">
        <v>505</v>
      </c>
      <c r="Q1196" s="70" t="n">
        <v>1</v>
      </c>
      <c r="R1196" s="70" t="s">
        <v>1</v>
      </c>
      <c r="S1196" s="70" t="s">
        <v>2</v>
      </c>
      <c r="T1196" s="70"/>
      <c r="U1196" s="71" t="s">
        <v>430</v>
      </c>
      <c r="WH1196" s="71"/>
      <c r="WI1196" s="71"/>
      <c r="WJ1196" s="71"/>
      <c r="WK1196" s="71"/>
      <c r="WL1196" s="71"/>
      <c r="WM1196" s="71"/>
      <c r="WN1196" s="71"/>
      <c r="WO1196" s="71"/>
      <c r="WP1196" s="71"/>
      <c r="WQ1196" s="71"/>
      <c r="WR1196" s="71"/>
      <c r="WS1196" s="71"/>
      <c r="WT1196" s="71"/>
      <c r="WU1196" s="71"/>
      <c r="WV1196" s="71"/>
      <c r="WW1196" s="71"/>
      <c r="WX1196" s="71"/>
      <c r="WY1196" s="71"/>
      <c r="WZ1196" s="71"/>
      <c r="XA1196" s="71"/>
      <c r="XB1196" s="71"/>
      <c r="XC1196" s="71"/>
      <c r="XD1196" s="71"/>
      <c r="XE1196" s="71"/>
      <c r="XF1196" s="71"/>
      <c r="XG1196" s="71"/>
      <c r="XH1196" s="71"/>
      <c r="XI1196" s="71"/>
      <c r="XJ1196" s="71"/>
      <c r="XK1196" s="71"/>
      <c r="XL1196" s="71"/>
      <c r="XM1196" s="71"/>
      <c r="XN1196" s="71"/>
      <c r="XO1196" s="71"/>
      <c r="XP1196" s="71"/>
      <c r="XQ1196" s="71"/>
      <c r="XR1196" s="71"/>
      <c r="XS1196" s="71"/>
      <c r="XT1196" s="71"/>
      <c r="XU1196" s="71"/>
      <c r="XV1196" s="71"/>
      <c r="XW1196" s="71"/>
      <c r="XX1196" s="71"/>
      <c r="XY1196" s="71"/>
      <c r="XZ1196" s="71"/>
      <c r="YA1196" s="71"/>
      <c r="YB1196" s="71"/>
      <c r="YC1196" s="71"/>
      <c r="YD1196" s="71"/>
      <c r="YE1196" s="71"/>
      <c r="YF1196" s="71"/>
      <c r="YG1196" s="71"/>
      <c r="YH1196" s="71"/>
      <c r="YI1196" s="71"/>
      <c r="YJ1196" s="71"/>
      <c r="YK1196" s="71"/>
      <c r="YL1196" s="71"/>
      <c r="YM1196" s="71"/>
      <c r="YN1196" s="71"/>
      <c r="YO1196" s="71"/>
      <c r="YP1196" s="71"/>
      <c r="YQ1196" s="71"/>
      <c r="YR1196" s="71"/>
      <c r="YS1196" s="71"/>
      <c r="YT1196" s="71"/>
      <c r="YU1196" s="71"/>
      <c r="YV1196" s="71"/>
      <c r="YW1196" s="71"/>
      <c r="YX1196" s="71"/>
      <c r="YY1196" s="71"/>
      <c r="YZ1196" s="71"/>
      <c r="ZA1196" s="71"/>
      <c r="ZB1196" s="71"/>
      <c r="ZC1196" s="71"/>
      <c r="ZD1196" s="71"/>
      <c r="ZE1196" s="71"/>
      <c r="ZF1196" s="71"/>
      <c r="ZG1196" s="71"/>
      <c r="ZH1196" s="71"/>
      <c r="ZI1196" s="71"/>
      <c r="ZJ1196" s="71"/>
      <c r="ZK1196" s="71"/>
      <c r="ZL1196" s="71"/>
      <c r="ZM1196" s="71"/>
      <c r="ZN1196" s="71"/>
      <c r="ZO1196" s="71"/>
      <c r="ZP1196" s="71"/>
      <c r="ZQ1196" s="71"/>
      <c r="ZR1196" s="71"/>
      <c r="ZS1196" s="71"/>
      <c r="ZT1196" s="71"/>
      <c r="ZU1196" s="71"/>
      <c r="ZV1196" s="71"/>
      <c r="ZW1196" s="71"/>
      <c r="ZX1196" s="71"/>
      <c r="ZY1196" s="71"/>
      <c r="ZZ1196" s="71"/>
      <c r="AAA1196" s="71"/>
      <c r="AAB1196" s="71"/>
      <c r="AAC1196" s="71"/>
      <c r="AAD1196" s="71"/>
      <c r="AAE1196" s="71"/>
      <c r="AAF1196" s="71"/>
      <c r="AAG1196" s="71"/>
      <c r="AAH1196" s="71"/>
      <c r="AAI1196" s="71"/>
      <c r="AAJ1196" s="71"/>
      <c r="AAK1196" s="71"/>
      <c r="AAL1196" s="71"/>
      <c r="AAM1196" s="71"/>
      <c r="AAN1196" s="71"/>
      <c r="AAO1196" s="71"/>
      <c r="AAP1196" s="71"/>
      <c r="AAQ1196" s="71"/>
      <c r="AAR1196" s="71"/>
      <c r="AAS1196" s="71"/>
      <c r="AAT1196" s="71"/>
      <c r="AAU1196" s="71"/>
      <c r="AAV1196" s="71"/>
      <c r="AAW1196" s="71"/>
      <c r="AAX1196" s="71"/>
      <c r="AAY1196" s="71"/>
      <c r="AAZ1196" s="71"/>
      <c r="ABA1196" s="71"/>
      <c r="ABB1196" s="71"/>
      <c r="ABC1196" s="71"/>
      <c r="ABD1196" s="71"/>
      <c r="ABE1196" s="71"/>
      <c r="ABF1196" s="71"/>
      <c r="ABG1196" s="71"/>
      <c r="ABH1196" s="71"/>
      <c r="ABI1196" s="71"/>
      <c r="ABJ1196" s="71"/>
      <c r="ABK1196" s="71"/>
      <c r="ABL1196" s="71"/>
      <c r="ABM1196" s="71"/>
      <c r="ABN1196" s="71"/>
      <c r="ABO1196" s="71"/>
      <c r="ABP1196" s="71"/>
      <c r="ABQ1196" s="71"/>
      <c r="ABR1196" s="71"/>
      <c r="ABS1196" s="71"/>
      <c r="ABT1196" s="71"/>
      <c r="ABU1196" s="71"/>
      <c r="ABV1196" s="71"/>
      <c r="ABW1196" s="71"/>
      <c r="ABX1196" s="71"/>
      <c r="ABY1196" s="71"/>
      <c r="ABZ1196" s="71"/>
      <c r="ACA1196" s="71"/>
      <c r="ACB1196" s="71"/>
      <c r="ACC1196" s="71"/>
      <c r="ACD1196" s="71"/>
      <c r="ACE1196" s="71"/>
      <c r="ACF1196" s="71"/>
      <c r="ACG1196" s="71"/>
      <c r="ACH1196" s="71"/>
      <c r="ACI1196" s="71"/>
      <c r="ACJ1196" s="71"/>
      <c r="ACK1196" s="71"/>
      <c r="ACL1196" s="71"/>
      <c r="ACM1196" s="71"/>
      <c r="ACN1196" s="71"/>
      <c r="ACO1196" s="71"/>
      <c r="ACP1196" s="71"/>
      <c r="ACQ1196" s="71"/>
      <c r="ACR1196" s="71"/>
      <c r="ACS1196" s="71"/>
      <c r="ACT1196" s="71"/>
      <c r="ACU1196" s="71"/>
      <c r="ACV1196" s="71"/>
      <c r="ACW1196" s="71"/>
      <c r="ACX1196" s="71"/>
      <c r="ACY1196" s="71"/>
      <c r="ACZ1196" s="71"/>
      <c r="ADA1196" s="71"/>
      <c r="ADB1196" s="71"/>
      <c r="ADC1196" s="71"/>
      <c r="ADD1196" s="71"/>
      <c r="ADE1196" s="71"/>
      <c r="ADF1196" s="71"/>
      <c r="ADG1196" s="71"/>
      <c r="ADH1196" s="71"/>
      <c r="ADI1196" s="71"/>
      <c r="ADJ1196" s="71"/>
      <c r="ADK1196" s="71"/>
      <c r="ADL1196" s="71"/>
      <c r="ADM1196" s="71"/>
      <c r="ADN1196" s="71"/>
      <c r="ADO1196" s="71"/>
      <c r="ADP1196" s="71"/>
      <c r="ADQ1196" s="71"/>
      <c r="ADR1196" s="71"/>
      <c r="ADS1196" s="71"/>
      <c r="ADT1196" s="71"/>
      <c r="ADU1196" s="71"/>
      <c r="ADV1196" s="71"/>
      <c r="ADW1196" s="71"/>
      <c r="ADX1196" s="71"/>
      <c r="ADY1196" s="71"/>
      <c r="ADZ1196" s="71"/>
      <c r="AEA1196" s="71"/>
      <c r="AEB1196" s="71"/>
      <c r="AEC1196" s="71"/>
      <c r="AED1196" s="71"/>
      <c r="AEE1196" s="71"/>
      <c r="AEF1196" s="71"/>
      <c r="AEG1196" s="71"/>
      <c r="AEH1196" s="71"/>
      <c r="AEI1196" s="71"/>
      <c r="AEJ1196" s="71"/>
      <c r="AEK1196" s="71"/>
      <c r="AEL1196" s="71"/>
      <c r="AEM1196" s="71"/>
      <c r="AEN1196" s="71"/>
      <c r="AEO1196" s="71"/>
      <c r="AEP1196" s="71"/>
      <c r="AEQ1196" s="71"/>
      <c r="AER1196" s="71"/>
      <c r="AES1196" s="71"/>
      <c r="AET1196" s="71"/>
      <c r="AEU1196" s="71"/>
      <c r="AEV1196" s="71"/>
      <c r="AEW1196" s="71"/>
      <c r="AEX1196" s="71"/>
      <c r="AEY1196" s="71"/>
      <c r="AEZ1196" s="71"/>
      <c r="AFA1196" s="71"/>
      <c r="AFB1196" s="71"/>
      <c r="AFC1196" s="71"/>
      <c r="AFD1196" s="71"/>
      <c r="AFE1196" s="71"/>
      <c r="AFF1196" s="71"/>
      <c r="AFG1196" s="71"/>
      <c r="AFH1196" s="71"/>
      <c r="AFI1196" s="71"/>
      <c r="AFJ1196" s="71"/>
      <c r="AFK1196" s="71"/>
      <c r="AFL1196" s="71"/>
      <c r="AFM1196" s="71"/>
      <c r="AFN1196" s="71"/>
      <c r="AFO1196" s="71"/>
      <c r="AFP1196" s="71"/>
      <c r="AFQ1196" s="71"/>
      <c r="AFR1196" s="71"/>
      <c r="AFS1196" s="71"/>
      <c r="AFT1196" s="71"/>
      <c r="AFU1196" s="71"/>
      <c r="AFV1196" s="71"/>
      <c r="AFW1196" s="71"/>
      <c r="AFX1196" s="71"/>
      <c r="AFY1196" s="71"/>
      <c r="AFZ1196" s="71"/>
      <c r="AGA1196" s="71"/>
      <c r="AGB1196" s="71"/>
      <c r="AGC1196" s="71"/>
      <c r="AGD1196" s="71"/>
      <c r="AGE1196" s="71"/>
      <c r="AGF1196" s="71"/>
      <c r="AGG1196" s="71"/>
      <c r="AGH1196" s="71"/>
      <c r="AGI1196" s="71"/>
      <c r="AGJ1196" s="71"/>
      <c r="AGK1196" s="71"/>
      <c r="AGL1196" s="71"/>
      <c r="AGM1196" s="71"/>
      <c r="AGN1196" s="71"/>
      <c r="AGO1196" s="71"/>
      <c r="AGP1196" s="71"/>
      <c r="AGQ1196" s="71"/>
      <c r="AGR1196" s="71"/>
      <c r="AGS1196" s="71"/>
      <c r="AGT1196" s="71"/>
      <c r="AGU1196" s="71"/>
      <c r="AGV1196" s="71"/>
      <c r="AGW1196" s="71"/>
      <c r="AGX1196" s="71"/>
      <c r="AGY1196" s="71"/>
      <c r="AGZ1196" s="71"/>
      <c r="AHA1196" s="71"/>
      <c r="AHB1196" s="71"/>
      <c r="AHC1196" s="71"/>
      <c r="AHD1196" s="71"/>
      <c r="AHE1196" s="71"/>
      <c r="AHF1196" s="71"/>
      <c r="AHG1196" s="71"/>
      <c r="AHH1196" s="71"/>
      <c r="AHI1196" s="71"/>
      <c r="AHJ1196" s="71"/>
      <c r="AHK1196" s="71"/>
      <c r="AHL1196" s="71"/>
      <c r="AHM1196" s="71"/>
      <c r="AHN1196" s="71"/>
      <c r="AHO1196" s="71"/>
      <c r="AHP1196" s="71"/>
      <c r="AHQ1196" s="71"/>
      <c r="AHR1196" s="71"/>
      <c r="AHS1196" s="71"/>
      <c r="AHT1196" s="71"/>
      <c r="AHU1196" s="71"/>
      <c r="AHV1196" s="71"/>
      <c r="AHW1196" s="71"/>
      <c r="AHX1196" s="71"/>
      <c r="AHY1196" s="71"/>
      <c r="AHZ1196" s="71"/>
      <c r="AIA1196" s="71"/>
      <c r="AIB1196" s="71"/>
      <c r="AIC1196" s="71"/>
      <c r="AID1196" s="71"/>
      <c r="AIE1196" s="71"/>
      <c r="AIF1196" s="71"/>
      <c r="AIG1196" s="71"/>
      <c r="AIH1196" s="71"/>
      <c r="AII1196" s="71"/>
      <c r="AIJ1196" s="71"/>
      <c r="AIK1196" s="71"/>
      <c r="AIL1196" s="71"/>
      <c r="AIM1196" s="71"/>
      <c r="AIN1196" s="71"/>
      <c r="AIO1196" s="71"/>
      <c r="AIP1196" s="71"/>
      <c r="AIQ1196" s="71"/>
      <c r="AIR1196" s="71"/>
      <c r="AIS1196" s="71"/>
      <c r="AIT1196" s="71"/>
      <c r="AIU1196" s="71"/>
      <c r="AIV1196" s="71"/>
      <c r="AIW1196" s="71"/>
      <c r="AIX1196" s="71"/>
      <c r="AIY1196" s="71"/>
      <c r="AIZ1196" s="71"/>
      <c r="AJA1196" s="71"/>
      <c r="AJB1196" s="71"/>
      <c r="AJC1196" s="71"/>
      <c r="AJD1196" s="71"/>
      <c r="AJE1196" s="71"/>
      <c r="AJF1196" s="71"/>
      <c r="AJG1196" s="71"/>
      <c r="AJH1196" s="71"/>
      <c r="AJI1196" s="71"/>
      <c r="AJJ1196" s="71"/>
      <c r="AJK1196" s="71"/>
      <c r="AJL1196" s="71"/>
      <c r="AJM1196" s="71"/>
      <c r="AJN1196" s="71"/>
      <c r="AJO1196" s="71"/>
      <c r="AJP1196" s="71"/>
      <c r="AJQ1196" s="71"/>
      <c r="AJR1196" s="71"/>
      <c r="AJS1196" s="71"/>
      <c r="AJT1196" s="71"/>
      <c r="AJU1196" s="71"/>
      <c r="AJV1196" s="71"/>
      <c r="AJW1196" s="71"/>
      <c r="AJX1196" s="71"/>
      <c r="AJY1196" s="71"/>
      <c r="AJZ1196" s="71"/>
      <c r="AKA1196" s="71"/>
      <c r="AKB1196" s="71"/>
      <c r="AKC1196" s="71"/>
      <c r="AKD1196" s="71"/>
      <c r="AKE1196" s="71"/>
      <c r="AKF1196" s="71"/>
      <c r="AKG1196" s="71"/>
      <c r="AKH1196" s="71"/>
      <c r="AKI1196" s="71"/>
      <c r="AKJ1196" s="71"/>
      <c r="AKK1196" s="71"/>
      <c r="AKL1196" s="71"/>
      <c r="AKM1196" s="71"/>
      <c r="AKN1196" s="71"/>
      <c r="AKO1196" s="71"/>
      <c r="AKP1196" s="71"/>
      <c r="AKQ1196" s="71"/>
      <c r="AKR1196" s="71"/>
      <c r="AKS1196" s="71"/>
      <c r="AKT1196" s="71"/>
      <c r="AKU1196" s="71"/>
      <c r="AKV1196" s="71"/>
      <c r="AKW1196" s="71"/>
      <c r="AKX1196" s="71"/>
      <c r="AKY1196" s="71"/>
      <c r="AKZ1196" s="71"/>
      <c r="ALA1196" s="71"/>
      <c r="ALB1196" s="71"/>
      <c r="ALC1196" s="71"/>
      <c r="ALD1196" s="71"/>
      <c r="ALE1196" s="71"/>
      <c r="ALF1196" s="71"/>
      <c r="ALG1196" s="71"/>
      <c r="ALH1196" s="71"/>
      <c r="ALI1196" s="71"/>
      <c r="ALJ1196" s="71"/>
      <c r="ALK1196" s="71"/>
      <c r="ALL1196" s="71"/>
      <c r="ALM1196" s="71"/>
      <c r="ALN1196" s="71"/>
      <c r="ALO1196" s="71"/>
      <c r="ALP1196" s="71"/>
      <c r="ALQ1196" s="71"/>
      <c r="ALR1196" s="71"/>
      <c r="ALS1196" s="71"/>
      <c r="ALT1196" s="71"/>
      <c r="ALU1196" s="71"/>
      <c r="ALV1196" s="71"/>
      <c r="ALW1196" s="71"/>
      <c r="ALX1196" s="71"/>
      <c r="ALY1196" s="71"/>
      <c r="ALZ1196" s="71"/>
      <c r="AMA1196" s="71"/>
      <c r="AMB1196" s="71"/>
      <c r="AMC1196" s="71"/>
      <c r="AMD1196" s="71"/>
      <c r="AME1196" s="71"/>
      <c r="AMF1196" s="71"/>
      <c r="AMG1196" s="71"/>
    </row>
    <row r="1197" customFormat="false" ht="15" hidden="false" customHeight="false" outlineLevel="0" collapsed="false">
      <c r="C1197" s="48" t="n">
        <f aca="false">IF(F1197=F1196,C1196,IF(F1197=(F1196+10),C1196,(C1196+10)))</f>
        <v>2130</v>
      </c>
      <c r="D1197" s="38" t="s">
        <v>429</v>
      </c>
      <c r="E1197" s="50" t="n">
        <f aca="false">IF(C1196=C1197,IF(AND(I1197&lt;&gt;"M",I1197&lt;&gt;"m-up"),E1196+10,E1196),10)</f>
        <v>20</v>
      </c>
      <c r="F1197" s="39" t="n">
        <f aca="false">O1197+(N1197*60)+(M1197*3600)</f>
        <v>66013</v>
      </c>
      <c r="G1197" s="39" t="str">
        <f aca="false">CONCATENATE(J1197,K1197,L1197)</f>
        <v>2018115</v>
      </c>
      <c r="H1197" s="39" t="n">
        <v>0</v>
      </c>
      <c r="I1197" s="39" t="s">
        <v>271</v>
      </c>
      <c r="J1197" s="39" t="n">
        <v>2018</v>
      </c>
      <c r="K1197" s="39" t="n">
        <v>1</v>
      </c>
      <c r="L1197" s="39" t="n">
        <v>15</v>
      </c>
      <c r="M1197" s="39" t="n">
        <v>18</v>
      </c>
      <c r="N1197" s="39" t="n">
        <v>20</v>
      </c>
      <c r="O1197" s="39" t="n">
        <v>13</v>
      </c>
      <c r="P1197" s="39" t="n">
        <v>691</v>
      </c>
      <c r="Q1197" s="39" t="n">
        <v>0</v>
      </c>
      <c r="R1197" s="39" t="s">
        <v>1</v>
      </c>
      <c r="S1197" s="39" t="s">
        <v>2</v>
      </c>
    </row>
    <row r="1198" customFormat="false" ht="15" hidden="false" customHeight="false" outlineLevel="0" collapsed="false">
      <c r="A1198" s="68"/>
      <c r="B1198" s="68"/>
      <c r="C1198" s="48" t="n">
        <f aca="false">IF(F1198=F1197,C1197,IF(F1198=(F1197+10),C1197,(C1197+10)))</f>
        <v>2140</v>
      </c>
      <c r="D1198" s="69" t="s">
        <v>431</v>
      </c>
      <c r="E1198" s="50" t="n">
        <f aca="false">IF(C1197=C1198,IF(AND(I1198&lt;&gt;"M",I1198&lt;&gt;"m-up"),E1197+10,E1197),10)</f>
        <v>10</v>
      </c>
      <c r="F1198" s="70" t="n">
        <f aca="false">O1198+(N1198*60)+(M1198*3600)</f>
        <v>66126</v>
      </c>
      <c r="G1198" s="70" t="str">
        <f aca="false">CONCATENATE(J1198,K1198,L1198)</f>
        <v>2018115</v>
      </c>
      <c r="H1198" s="70" t="n">
        <f aca="false">775-762</f>
        <v>13</v>
      </c>
      <c r="I1198" s="70" t="s">
        <v>0</v>
      </c>
      <c r="J1198" s="70" t="n">
        <v>2018</v>
      </c>
      <c r="K1198" s="70" t="n">
        <v>1</v>
      </c>
      <c r="L1198" s="70" t="n">
        <v>15</v>
      </c>
      <c r="M1198" s="70" t="n">
        <v>18</v>
      </c>
      <c r="N1198" s="70" t="n">
        <v>22</v>
      </c>
      <c r="O1198" s="70" t="n">
        <v>6</v>
      </c>
      <c r="P1198" s="70" t="n">
        <v>762</v>
      </c>
      <c r="Q1198" s="70" t="n">
        <v>1</v>
      </c>
      <c r="R1198" s="70" t="s">
        <v>1</v>
      </c>
      <c r="S1198" s="70" t="s">
        <v>2</v>
      </c>
      <c r="T1198" s="70"/>
      <c r="U1198" s="71"/>
      <c r="WH1198" s="71"/>
      <c r="WI1198" s="71"/>
      <c r="WJ1198" s="71"/>
      <c r="WK1198" s="71"/>
      <c r="WL1198" s="71"/>
      <c r="WM1198" s="71"/>
      <c r="WN1198" s="71"/>
      <c r="WO1198" s="71"/>
      <c r="WP1198" s="71"/>
      <c r="WQ1198" s="71"/>
      <c r="WR1198" s="71"/>
      <c r="WS1198" s="71"/>
      <c r="WT1198" s="71"/>
      <c r="WU1198" s="71"/>
      <c r="WV1198" s="71"/>
      <c r="WW1198" s="71"/>
      <c r="WX1198" s="71"/>
      <c r="WY1198" s="71"/>
      <c r="WZ1198" s="71"/>
      <c r="XA1198" s="71"/>
      <c r="XB1198" s="71"/>
      <c r="XC1198" s="71"/>
      <c r="XD1198" s="71"/>
      <c r="XE1198" s="71"/>
      <c r="XF1198" s="71"/>
      <c r="XG1198" s="71"/>
      <c r="XH1198" s="71"/>
      <c r="XI1198" s="71"/>
      <c r="XJ1198" s="71"/>
      <c r="XK1198" s="71"/>
      <c r="XL1198" s="71"/>
      <c r="XM1198" s="71"/>
      <c r="XN1198" s="71"/>
      <c r="XO1198" s="71"/>
      <c r="XP1198" s="71"/>
      <c r="XQ1198" s="71"/>
      <c r="XR1198" s="71"/>
      <c r="XS1198" s="71"/>
      <c r="XT1198" s="71"/>
      <c r="XU1198" s="71"/>
      <c r="XV1198" s="71"/>
      <c r="XW1198" s="71"/>
      <c r="XX1198" s="71"/>
      <c r="XY1198" s="71"/>
      <c r="XZ1198" s="71"/>
      <c r="YA1198" s="71"/>
      <c r="YB1198" s="71"/>
      <c r="YC1198" s="71"/>
      <c r="YD1198" s="71"/>
      <c r="YE1198" s="71"/>
      <c r="YF1198" s="71"/>
      <c r="YG1198" s="71"/>
      <c r="YH1198" s="71"/>
      <c r="YI1198" s="71"/>
      <c r="YJ1198" s="71"/>
      <c r="YK1198" s="71"/>
      <c r="YL1198" s="71"/>
      <c r="YM1198" s="71"/>
      <c r="YN1198" s="71"/>
      <c r="YO1198" s="71"/>
      <c r="YP1198" s="71"/>
      <c r="YQ1198" s="71"/>
      <c r="YR1198" s="71"/>
      <c r="YS1198" s="71"/>
      <c r="YT1198" s="71"/>
      <c r="YU1198" s="71"/>
      <c r="YV1198" s="71"/>
      <c r="YW1198" s="71"/>
      <c r="YX1198" s="71"/>
      <c r="YY1198" s="71"/>
      <c r="YZ1198" s="71"/>
      <c r="ZA1198" s="71"/>
      <c r="ZB1198" s="71"/>
      <c r="ZC1198" s="71"/>
      <c r="ZD1198" s="71"/>
      <c r="ZE1198" s="71"/>
      <c r="ZF1198" s="71"/>
      <c r="ZG1198" s="71"/>
      <c r="ZH1198" s="71"/>
      <c r="ZI1198" s="71"/>
      <c r="ZJ1198" s="71"/>
      <c r="ZK1198" s="71"/>
      <c r="ZL1198" s="71"/>
      <c r="ZM1198" s="71"/>
      <c r="ZN1198" s="71"/>
      <c r="ZO1198" s="71"/>
      <c r="ZP1198" s="71"/>
      <c r="ZQ1198" s="71"/>
      <c r="ZR1198" s="71"/>
      <c r="ZS1198" s="71"/>
      <c r="ZT1198" s="71"/>
      <c r="ZU1198" s="71"/>
      <c r="ZV1198" s="71"/>
      <c r="ZW1198" s="71"/>
      <c r="ZX1198" s="71"/>
      <c r="ZY1198" s="71"/>
      <c r="ZZ1198" s="71"/>
      <c r="AAA1198" s="71"/>
      <c r="AAB1198" s="71"/>
      <c r="AAC1198" s="71"/>
      <c r="AAD1198" s="71"/>
      <c r="AAE1198" s="71"/>
      <c r="AAF1198" s="71"/>
      <c r="AAG1198" s="71"/>
      <c r="AAH1198" s="71"/>
      <c r="AAI1198" s="71"/>
      <c r="AAJ1198" s="71"/>
      <c r="AAK1198" s="71"/>
      <c r="AAL1198" s="71"/>
      <c r="AAM1198" s="71"/>
      <c r="AAN1198" s="71"/>
      <c r="AAO1198" s="71"/>
      <c r="AAP1198" s="71"/>
      <c r="AAQ1198" s="71"/>
      <c r="AAR1198" s="71"/>
      <c r="AAS1198" s="71"/>
      <c r="AAT1198" s="71"/>
      <c r="AAU1198" s="71"/>
      <c r="AAV1198" s="71"/>
      <c r="AAW1198" s="71"/>
      <c r="AAX1198" s="71"/>
      <c r="AAY1198" s="71"/>
      <c r="AAZ1198" s="71"/>
      <c r="ABA1198" s="71"/>
      <c r="ABB1198" s="71"/>
      <c r="ABC1198" s="71"/>
      <c r="ABD1198" s="71"/>
      <c r="ABE1198" s="71"/>
      <c r="ABF1198" s="71"/>
      <c r="ABG1198" s="71"/>
      <c r="ABH1198" s="71"/>
      <c r="ABI1198" s="71"/>
      <c r="ABJ1198" s="71"/>
      <c r="ABK1198" s="71"/>
      <c r="ABL1198" s="71"/>
      <c r="ABM1198" s="71"/>
      <c r="ABN1198" s="71"/>
      <c r="ABO1198" s="71"/>
      <c r="ABP1198" s="71"/>
      <c r="ABQ1198" s="71"/>
      <c r="ABR1198" s="71"/>
      <c r="ABS1198" s="71"/>
      <c r="ABT1198" s="71"/>
      <c r="ABU1198" s="71"/>
      <c r="ABV1198" s="71"/>
      <c r="ABW1198" s="71"/>
      <c r="ABX1198" s="71"/>
      <c r="ABY1198" s="71"/>
      <c r="ABZ1198" s="71"/>
      <c r="ACA1198" s="71"/>
      <c r="ACB1198" s="71"/>
      <c r="ACC1198" s="71"/>
      <c r="ACD1198" s="71"/>
      <c r="ACE1198" s="71"/>
      <c r="ACF1198" s="71"/>
      <c r="ACG1198" s="71"/>
      <c r="ACH1198" s="71"/>
      <c r="ACI1198" s="71"/>
      <c r="ACJ1198" s="71"/>
      <c r="ACK1198" s="71"/>
      <c r="ACL1198" s="71"/>
      <c r="ACM1198" s="71"/>
      <c r="ACN1198" s="71"/>
      <c r="ACO1198" s="71"/>
      <c r="ACP1198" s="71"/>
      <c r="ACQ1198" s="71"/>
      <c r="ACR1198" s="71"/>
      <c r="ACS1198" s="71"/>
      <c r="ACT1198" s="71"/>
      <c r="ACU1198" s="71"/>
      <c r="ACV1198" s="71"/>
      <c r="ACW1198" s="71"/>
      <c r="ACX1198" s="71"/>
      <c r="ACY1198" s="71"/>
      <c r="ACZ1198" s="71"/>
      <c r="ADA1198" s="71"/>
      <c r="ADB1198" s="71"/>
      <c r="ADC1198" s="71"/>
      <c r="ADD1198" s="71"/>
      <c r="ADE1198" s="71"/>
      <c r="ADF1198" s="71"/>
      <c r="ADG1198" s="71"/>
      <c r="ADH1198" s="71"/>
      <c r="ADI1198" s="71"/>
      <c r="ADJ1198" s="71"/>
      <c r="ADK1198" s="71"/>
      <c r="ADL1198" s="71"/>
      <c r="ADM1198" s="71"/>
      <c r="ADN1198" s="71"/>
      <c r="ADO1198" s="71"/>
      <c r="ADP1198" s="71"/>
      <c r="ADQ1198" s="71"/>
      <c r="ADR1198" s="71"/>
      <c r="ADS1198" s="71"/>
      <c r="ADT1198" s="71"/>
      <c r="ADU1198" s="71"/>
      <c r="ADV1198" s="71"/>
      <c r="ADW1198" s="71"/>
      <c r="ADX1198" s="71"/>
      <c r="ADY1198" s="71"/>
      <c r="ADZ1198" s="71"/>
      <c r="AEA1198" s="71"/>
      <c r="AEB1198" s="71"/>
      <c r="AEC1198" s="71"/>
      <c r="AED1198" s="71"/>
      <c r="AEE1198" s="71"/>
      <c r="AEF1198" s="71"/>
      <c r="AEG1198" s="71"/>
      <c r="AEH1198" s="71"/>
      <c r="AEI1198" s="71"/>
      <c r="AEJ1198" s="71"/>
      <c r="AEK1198" s="71"/>
      <c r="AEL1198" s="71"/>
      <c r="AEM1198" s="71"/>
      <c r="AEN1198" s="71"/>
      <c r="AEO1198" s="71"/>
      <c r="AEP1198" s="71"/>
      <c r="AEQ1198" s="71"/>
      <c r="AER1198" s="71"/>
      <c r="AES1198" s="71"/>
      <c r="AET1198" s="71"/>
      <c r="AEU1198" s="71"/>
      <c r="AEV1198" s="71"/>
      <c r="AEW1198" s="71"/>
      <c r="AEX1198" s="71"/>
      <c r="AEY1198" s="71"/>
      <c r="AEZ1198" s="71"/>
      <c r="AFA1198" s="71"/>
      <c r="AFB1198" s="71"/>
      <c r="AFC1198" s="71"/>
      <c r="AFD1198" s="71"/>
      <c r="AFE1198" s="71"/>
      <c r="AFF1198" s="71"/>
      <c r="AFG1198" s="71"/>
      <c r="AFH1198" s="71"/>
      <c r="AFI1198" s="71"/>
      <c r="AFJ1198" s="71"/>
      <c r="AFK1198" s="71"/>
      <c r="AFL1198" s="71"/>
      <c r="AFM1198" s="71"/>
      <c r="AFN1198" s="71"/>
      <c r="AFO1198" s="71"/>
      <c r="AFP1198" s="71"/>
      <c r="AFQ1198" s="71"/>
      <c r="AFR1198" s="71"/>
      <c r="AFS1198" s="71"/>
      <c r="AFT1198" s="71"/>
      <c r="AFU1198" s="71"/>
      <c r="AFV1198" s="71"/>
      <c r="AFW1198" s="71"/>
      <c r="AFX1198" s="71"/>
      <c r="AFY1198" s="71"/>
      <c r="AFZ1198" s="71"/>
      <c r="AGA1198" s="71"/>
      <c r="AGB1198" s="71"/>
      <c r="AGC1198" s="71"/>
      <c r="AGD1198" s="71"/>
      <c r="AGE1198" s="71"/>
      <c r="AGF1198" s="71"/>
      <c r="AGG1198" s="71"/>
      <c r="AGH1198" s="71"/>
      <c r="AGI1198" s="71"/>
      <c r="AGJ1198" s="71"/>
      <c r="AGK1198" s="71"/>
      <c r="AGL1198" s="71"/>
      <c r="AGM1198" s="71"/>
      <c r="AGN1198" s="71"/>
      <c r="AGO1198" s="71"/>
      <c r="AGP1198" s="71"/>
      <c r="AGQ1198" s="71"/>
      <c r="AGR1198" s="71"/>
      <c r="AGS1198" s="71"/>
      <c r="AGT1198" s="71"/>
      <c r="AGU1198" s="71"/>
      <c r="AGV1198" s="71"/>
      <c r="AGW1198" s="71"/>
      <c r="AGX1198" s="71"/>
      <c r="AGY1198" s="71"/>
      <c r="AGZ1198" s="71"/>
      <c r="AHA1198" s="71"/>
      <c r="AHB1198" s="71"/>
      <c r="AHC1198" s="71"/>
      <c r="AHD1198" s="71"/>
      <c r="AHE1198" s="71"/>
      <c r="AHF1198" s="71"/>
      <c r="AHG1198" s="71"/>
      <c r="AHH1198" s="71"/>
      <c r="AHI1198" s="71"/>
      <c r="AHJ1198" s="71"/>
      <c r="AHK1198" s="71"/>
      <c r="AHL1198" s="71"/>
      <c r="AHM1198" s="71"/>
      <c r="AHN1198" s="71"/>
      <c r="AHO1198" s="71"/>
      <c r="AHP1198" s="71"/>
      <c r="AHQ1198" s="71"/>
      <c r="AHR1198" s="71"/>
      <c r="AHS1198" s="71"/>
      <c r="AHT1198" s="71"/>
      <c r="AHU1198" s="71"/>
      <c r="AHV1198" s="71"/>
      <c r="AHW1198" s="71"/>
      <c r="AHX1198" s="71"/>
      <c r="AHY1198" s="71"/>
      <c r="AHZ1198" s="71"/>
      <c r="AIA1198" s="71"/>
      <c r="AIB1198" s="71"/>
      <c r="AIC1198" s="71"/>
      <c r="AID1198" s="71"/>
      <c r="AIE1198" s="71"/>
      <c r="AIF1198" s="71"/>
      <c r="AIG1198" s="71"/>
      <c r="AIH1198" s="71"/>
      <c r="AII1198" s="71"/>
      <c r="AIJ1198" s="71"/>
      <c r="AIK1198" s="71"/>
      <c r="AIL1198" s="71"/>
      <c r="AIM1198" s="71"/>
      <c r="AIN1198" s="71"/>
      <c r="AIO1198" s="71"/>
      <c r="AIP1198" s="71"/>
      <c r="AIQ1198" s="71"/>
      <c r="AIR1198" s="71"/>
      <c r="AIS1198" s="71"/>
      <c r="AIT1198" s="71"/>
      <c r="AIU1198" s="71"/>
      <c r="AIV1198" s="71"/>
      <c r="AIW1198" s="71"/>
      <c r="AIX1198" s="71"/>
      <c r="AIY1198" s="71"/>
      <c r="AIZ1198" s="71"/>
      <c r="AJA1198" s="71"/>
      <c r="AJB1198" s="71"/>
      <c r="AJC1198" s="71"/>
      <c r="AJD1198" s="71"/>
      <c r="AJE1198" s="71"/>
      <c r="AJF1198" s="71"/>
      <c r="AJG1198" s="71"/>
      <c r="AJH1198" s="71"/>
      <c r="AJI1198" s="71"/>
      <c r="AJJ1198" s="71"/>
      <c r="AJK1198" s="71"/>
      <c r="AJL1198" s="71"/>
      <c r="AJM1198" s="71"/>
      <c r="AJN1198" s="71"/>
      <c r="AJO1198" s="71"/>
      <c r="AJP1198" s="71"/>
      <c r="AJQ1198" s="71"/>
      <c r="AJR1198" s="71"/>
      <c r="AJS1198" s="71"/>
      <c r="AJT1198" s="71"/>
      <c r="AJU1198" s="71"/>
      <c r="AJV1198" s="71"/>
      <c r="AJW1198" s="71"/>
      <c r="AJX1198" s="71"/>
      <c r="AJY1198" s="71"/>
      <c r="AJZ1198" s="71"/>
      <c r="AKA1198" s="71"/>
      <c r="AKB1198" s="71"/>
      <c r="AKC1198" s="71"/>
      <c r="AKD1198" s="71"/>
      <c r="AKE1198" s="71"/>
      <c r="AKF1198" s="71"/>
      <c r="AKG1198" s="71"/>
      <c r="AKH1198" s="71"/>
      <c r="AKI1198" s="71"/>
      <c r="AKJ1198" s="71"/>
      <c r="AKK1198" s="71"/>
      <c r="AKL1198" s="71"/>
      <c r="AKM1198" s="71"/>
      <c r="AKN1198" s="71"/>
      <c r="AKO1198" s="71"/>
      <c r="AKP1198" s="71"/>
      <c r="AKQ1198" s="71"/>
      <c r="AKR1198" s="71"/>
      <c r="AKS1198" s="71"/>
      <c r="AKT1198" s="71"/>
      <c r="AKU1198" s="71"/>
      <c r="AKV1198" s="71"/>
      <c r="AKW1198" s="71"/>
      <c r="AKX1198" s="71"/>
      <c r="AKY1198" s="71"/>
      <c r="AKZ1198" s="71"/>
      <c r="ALA1198" s="71"/>
      <c r="ALB1198" s="71"/>
      <c r="ALC1198" s="71"/>
      <c r="ALD1198" s="71"/>
      <c r="ALE1198" s="71"/>
      <c r="ALF1198" s="71"/>
      <c r="ALG1198" s="71"/>
      <c r="ALH1198" s="71"/>
      <c r="ALI1198" s="71"/>
      <c r="ALJ1198" s="71"/>
      <c r="ALK1198" s="71"/>
      <c r="ALL1198" s="71"/>
      <c r="ALM1198" s="71"/>
      <c r="ALN1198" s="71"/>
      <c r="ALO1198" s="71"/>
      <c r="ALP1198" s="71"/>
      <c r="ALQ1198" s="71"/>
      <c r="ALR1198" s="71"/>
      <c r="ALS1198" s="71"/>
      <c r="ALT1198" s="71"/>
      <c r="ALU1198" s="71"/>
      <c r="ALV1198" s="71"/>
      <c r="ALW1198" s="71"/>
      <c r="ALX1198" s="71"/>
      <c r="ALY1198" s="71"/>
      <c r="ALZ1198" s="71"/>
      <c r="AMA1198" s="71"/>
      <c r="AMB1198" s="71"/>
      <c r="AMC1198" s="71"/>
      <c r="AMD1198" s="71"/>
      <c r="AME1198" s="71"/>
      <c r="AMF1198" s="71"/>
      <c r="AMG1198" s="71"/>
    </row>
    <row r="1199" customFormat="false" ht="15" hidden="false" customHeight="false" outlineLevel="0" collapsed="false">
      <c r="C1199" s="48" t="n">
        <f aca="false">IF(F1199=F1198,C1198,IF(F1199=(F1198+10),C1198,(C1198+10)))</f>
        <v>2140</v>
      </c>
      <c r="D1199" s="38" t="s">
        <v>431</v>
      </c>
      <c r="E1199" s="50" t="n">
        <f aca="false">IF(C1198=C1199,IF(AND(I1199&lt;&gt;"M",I1199&lt;&gt;"m-up"),E1198+10,E1198),10)</f>
        <v>20</v>
      </c>
      <c r="F1199" s="39" t="n">
        <f aca="false">O1199+(N1199*60)+(M1199*3600)</f>
        <v>66126</v>
      </c>
      <c r="G1199" s="39" t="str">
        <f aca="false">CONCATENATE(J1199,K1199,L1199)</f>
        <v>2018115</v>
      </c>
      <c r="H1199" s="39" t="n">
        <v>0</v>
      </c>
      <c r="I1199" s="39" t="s">
        <v>0</v>
      </c>
      <c r="J1199" s="39" t="n">
        <v>2018</v>
      </c>
      <c r="K1199" s="39" t="n">
        <v>1</v>
      </c>
      <c r="L1199" s="39" t="n">
        <v>15</v>
      </c>
      <c r="M1199" s="39" t="n">
        <v>18</v>
      </c>
      <c r="N1199" s="39" t="n">
        <v>22</v>
      </c>
      <c r="O1199" s="39" t="n">
        <v>6</v>
      </c>
      <c r="P1199" s="39" t="n">
        <v>799</v>
      </c>
      <c r="Q1199" s="39" t="n">
        <v>2</v>
      </c>
      <c r="R1199" s="39" t="s">
        <v>1</v>
      </c>
      <c r="S1199" s="39" t="s">
        <v>3</v>
      </c>
    </row>
    <row r="1200" customFormat="false" ht="15" hidden="false" customHeight="false" outlineLevel="0" collapsed="false">
      <c r="C1200" s="48" t="n">
        <f aca="false">IF(F1200=F1199,C1199,IF(F1200=(F1199+10),C1199,(C1199+10)))</f>
        <v>2140</v>
      </c>
      <c r="D1200" s="38" t="s">
        <v>431</v>
      </c>
      <c r="E1200" s="50" t="n">
        <f aca="false">IF(C1199=C1200,IF(AND(I1200&lt;&gt;"M",I1200&lt;&gt;"m-up"),E1199+10,E1199),10)</f>
        <v>30</v>
      </c>
      <c r="F1200" s="39" t="n">
        <f aca="false">O1200+(N1200*60)+(M1200*3600)</f>
        <v>66126</v>
      </c>
      <c r="G1200" s="39" t="str">
        <f aca="false">CONCATENATE(J1200,K1200,L1200)</f>
        <v>2018115</v>
      </c>
      <c r="H1200" s="39" t="n">
        <v>0</v>
      </c>
      <c r="I1200" s="39" t="s">
        <v>271</v>
      </c>
      <c r="J1200" s="39" t="n">
        <v>2018</v>
      </c>
      <c r="K1200" s="39" t="n">
        <v>1</v>
      </c>
      <c r="L1200" s="39" t="n">
        <v>15</v>
      </c>
      <c r="M1200" s="39" t="n">
        <v>18</v>
      </c>
      <c r="N1200" s="39" t="n">
        <v>22</v>
      </c>
      <c r="O1200" s="39" t="n">
        <v>6</v>
      </c>
      <c r="P1200" s="39" t="n">
        <v>816</v>
      </c>
      <c r="Q1200" s="39" t="n">
        <v>1</v>
      </c>
      <c r="R1200" s="39" t="s">
        <v>1</v>
      </c>
      <c r="S1200" s="39" t="s">
        <v>2</v>
      </c>
    </row>
    <row r="1201" customFormat="false" ht="15" hidden="false" customHeight="false" outlineLevel="0" collapsed="false">
      <c r="A1201" s="68"/>
      <c r="B1201" s="68"/>
      <c r="C1201" s="48" t="n">
        <f aca="false">IF(F1201=F1200,C1200,IF(F1201=(F1200+10),C1200,(C1200+10)))</f>
        <v>2150</v>
      </c>
      <c r="D1201" s="69" t="s">
        <v>432</v>
      </c>
      <c r="E1201" s="50" t="n">
        <f aca="false">IF(C1200=C1201,IF(AND(I1201&lt;&gt;"M",I1201&lt;&gt;"m-up"),E1200+10,E1200),10)</f>
        <v>10</v>
      </c>
      <c r="F1201" s="70" t="n">
        <f aca="false">O1201+(N1201*60)+(M1201*3600)</f>
        <v>66177</v>
      </c>
      <c r="G1201" s="70" t="str">
        <f aca="false">CONCATENATE(J1201,K1201,L1201)</f>
        <v>2018115</v>
      </c>
      <c r="H1201" s="70" t="n">
        <v>9</v>
      </c>
      <c r="I1201" s="70" t="s">
        <v>0</v>
      </c>
      <c r="J1201" s="70" t="n">
        <v>2018</v>
      </c>
      <c r="K1201" s="70" t="n">
        <v>1</v>
      </c>
      <c r="L1201" s="70" t="n">
        <v>15</v>
      </c>
      <c r="M1201" s="70" t="n">
        <v>18</v>
      </c>
      <c r="N1201" s="70" t="n">
        <v>22</v>
      </c>
      <c r="O1201" s="70" t="n">
        <v>57</v>
      </c>
      <c r="P1201" s="70" t="n">
        <v>0</v>
      </c>
      <c r="Q1201" s="70" t="n">
        <v>1</v>
      </c>
      <c r="R1201" s="70" t="s">
        <v>1</v>
      </c>
      <c r="S1201" s="70" t="s">
        <v>2</v>
      </c>
      <c r="T1201" s="70"/>
      <c r="U1201" s="71"/>
      <c r="WH1201" s="71"/>
      <c r="WI1201" s="71"/>
      <c r="WJ1201" s="71"/>
      <c r="WK1201" s="71"/>
      <c r="WL1201" s="71"/>
      <c r="WM1201" s="71"/>
      <c r="WN1201" s="71"/>
      <c r="WO1201" s="71"/>
      <c r="WP1201" s="71"/>
      <c r="WQ1201" s="71"/>
      <c r="WR1201" s="71"/>
      <c r="WS1201" s="71"/>
      <c r="WT1201" s="71"/>
      <c r="WU1201" s="71"/>
      <c r="WV1201" s="71"/>
      <c r="WW1201" s="71"/>
      <c r="WX1201" s="71"/>
      <c r="WY1201" s="71"/>
      <c r="WZ1201" s="71"/>
      <c r="XA1201" s="71"/>
      <c r="XB1201" s="71"/>
      <c r="XC1201" s="71"/>
      <c r="XD1201" s="71"/>
      <c r="XE1201" s="71"/>
      <c r="XF1201" s="71"/>
      <c r="XG1201" s="71"/>
      <c r="XH1201" s="71"/>
      <c r="XI1201" s="71"/>
      <c r="XJ1201" s="71"/>
      <c r="XK1201" s="71"/>
      <c r="XL1201" s="71"/>
      <c r="XM1201" s="71"/>
      <c r="XN1201" s="71"/>
      <c r="XO1201" s="71"/>
      <c r="XP1201" s="71"/>
      <c r="XQ1201" s="71"/>
      <c r="XR1201" s="71"/>
      <c r="XS1201" s="71"/>
      <c r="XT1201" s="71"/>
      <c r="XU1201" s="71"/>
      <c r="XV1201" s="71"/>
      <c r="XW1201" s="71"/>
      <c r="XX1201" s="71"/>
      <c r="XY1201" s="71"/>
      <c r="XZ1201" s="71"/>
      <c r="YA1201" s="71"/>
      <c r="YB1201" s="71"/>
      <c r="YC1201" s="71"/>
      <c r="YD1201" s="71"/>
      <c r="YE1201" s="71"/>
      <c r="YF1201" s="71"/>
      <c r="YG1201" s="71"/>
      <c r="YH1201" s="71"/>
      <c r="YI1201" s="71"/>
      <c r="YJ1201" s="71"/>
      <c r="YK1201" s="71"/>
      <c r="YL1201" s="71"/>
      <c r="YM1201" s="71"/>
      <c r="YN1201" s="71"/>
      <c r="YO1201" s="71"/>
      <c r="YP1201" s="71"/>
      <c r="YQ1201" s="71"/>
      <c r="YR1201" s="71"/>
      <c r="YS1201" s="71"/>
      <c r="YT1201" s="71"/>
      <c r="YU1201" s="71"/>
      <c r="YV1201" s="71"/>
      <c r="YW1201" s="71"/>
      <c r="YX1201" s="71"/>
      <c r="YY1201" s="71"/>
      <c r="YZ1201" s="71"/>
      <c r="ZA1201" s="71"/>
      <c r="ZB1201" s="71"/>
      <c r="ZC1201" s="71"/>
      <c r="ZD1201" s="71"/>
      <c r="ZE1201" s="71"/>
      <c r="ZF1201" s="71"/>
      <c r="ZG1201" s="71"/>
      <c r="ZH1201" s="71"/>
      <c r="ZI1201" s="71"/>
      <c r="ZJ1201" s="71"/>
      <c r="ZK1201" s="71"/>
      <c r="ZL1201" s="71"/>
      <c r="ZM1201" s="71"/>
      <c r="ZN1201" s="71"/>
      <c r="ZO1201" s="71"/>
      <c r="ZP1201" s="71"/>
      <c r="ZQ1201" s="71"/>
      <c r="ZR1201" s="71"/>
      <c r="ZS1201" s="71"/>
      <c r="ZT1201" s="71"/>
      <c r="ZU1201" s="71"/>
      <c r="ZV1201" s="71"/>
      <c r="ZW1201" s="71"/>
      <c r="ZX1201" s="71"/>
      <c r="ZY1201" s="71"/>
      <c r="ZZ1201" s="71"/>
      <c r="AAA1201" s="71"/>
      <c r="AAB1201" s="71"/>
      <c r="AAC1201" s="71"/>
      <c r="AAD1201" s="71"/>
      <c r="AAE1201" s="71"/>
      <c r="AAF1201" s="71"/>
      <c r="AAG1201" s="71"/>
      <c r="AAH1201" s="71"/>
      <c r="AAI1201" s="71"/>
      <c r="AAJ1201" s="71"/>
      <c r="AAK1201" s="71"/>
      <c r="AAL1201" s="71"/>
      <c r="AAM1201" s="71"/>
      <c r="AAN1201" s="71"/>
      <c r="AAO1201" s="71"/>
      <c r="AAP1201" s="71"/>
      <c r="AAQ1201" s="71"/>
      <c r="AAR1201" s="71"/>
      <c r="AAS1201" s="71"/>
      <c r="AAT1201" s="71"/>
      <c r="AAU1201" s="71"/>
      <c r="AAV1201" s="71"/>
      <c r="AAW1201" s="71"/>
      <c r="AAX1201" s="71"/>
      <c r="AAY1201" s="71"/>
      <c r="AAZ1201" s="71"/>
      <c r="ABA1201" s="71"/>
      <c r="ABB1201" s="71"/>
      <c r="ABC1201" s="71"/>
      <c r="ABD1201" s="71"/>
      <c r="ABE1201" s="71"/>
      <c r="ABF1201" s="71"/>
      <c r="ABG1201" s="71"/>
      <c r="ABH1201" s="71"/>
      <c r="ABI1201" s="71"/>
      <c r="ABJ1201" s="71"/>
      <c r="ABK1201" s="71"/>
      <c r="ABL1201" s="71"/>
      <c r="ABM1201" s="71"/>
      <c r="ABN1201" s="71"/>
      <c r="ABO1201" s="71"/>
      <c r="ABP1201" s="71"/>
      <c r="ABQ1201" s="71"/>
      <c r="ABR1201" s="71"/>
      <c r="ABS1201" s="71"/>
      <c r="ABT1201" s="71"/>
      <c r="ABU1201" s="71"/>
      <c r="ABV1201" s="71"/>
      <c r="ABW1201" s="71"/>
      <c r="ABX1201" s="71"/>
      <c r="ABY1201" s="71"/>
      <c r="ABZ1201" s="71"/>
      <c r="ACA1201" s="71"/>
      <c r="ACB1201" s="71"/>
      <c r="ACC1201" s="71"/>
      <c r="ACD1201" s="71"/>
      <c r="ACE1201" s="71"/>
      <c r="ACF1201" s="71"/>
      <c r="ACG1201" s="71"/>
      <c r="ACH1201" s="71"/>
      <c r="ACI1201" s="71"/>
      <c r="ACJ1201" s="71"/>
      <c r="ACK1201" s="71"/>
      <c r="ACL1201" s="71"/>
      <c r="ACM1201" s="71"/>
      <c r="ACN1201" s="71"/>
      <c r="ACO1201" s="71"/>
      <c r="ACP1201" s="71"/>
      <c r="ACQ1201" s="71"/>
      <c r="ACR1201" s="71"/>
      <c r="ACS1201" s="71"/>
      <c r="ACT1201" s="71"/>
      <c r="ACU1201" s="71"/>
      <c r="ACV1201" s="71"/>
      <c r="ACW1201" s="71"/>
      <c r="ACX1201" s="71"/>
      <c r="ACY1201" s="71"/>
      <c r="ACZ1201" s="71"/>
      <c r="ADA1201" s="71"/>
      <c r="ADB1201" s="71"/>
      <c r="ADC1201" s="71"/>
      <c r="ADD1201" s="71"/>
      <c r="ADE1201" s="71"/>
      <c r="ADF1201" s="71"/>
      <c r="ADG1201" s="71"/>
      <c r="ADH1201" s="71"/>
      <c r="ADI1201" s="71"/>
      <c r="ADJ1201" s="71"/>
      <c r="ADK1201" s="71"/>
      <c r="ADL1201" s="71"/>
      <c r="ADM1201" s="71"/>
      <c r="ADN1201" s="71"/>
      <c r="ADO1201" s="71"/>
      <c r="ADP1201" s="71"/>
      <c r="ADQ1201" s="71"/>
      <c r="ADR1201" s="71"/>
      <c r="ADS1201" s="71"/>
      <c r="ADT1201" s="71"/>
      <c r="ADU1201" s="71"/>
      <c r="ADV1201" s="71"/>
      <c r="ADW1201" s="71"/>
      <c r="ADX1201" s="71"/>
      <c r="ADY1201" s="71"/>
      <c r="ADZ1201" s="71"/>
      <c r="AEA1201" s="71"/>
      <c r="AEB1201" s="71"/>
      <c r="AEC1201" s="71"/>
      <c r="AED1201" s="71"/>
      <c r="AEE1201" s="71"/>
      <c r="AEF1201" s="71"/>
      <c r="AEG1201" s="71"/>
      <c r="AEH1201" s="71"/>
      <c r="AEI1201" s="71"/>
      <c r="AEJ1201" s="71"/>
      <c r="AEK1201" s="71"/>
      <c r="AEL1201" s="71"/>
      <c r="AEM1201" s="71"/>
      <c r="AEN1201" s="71"/>
      <c r="AEO1201" s="71"/>
      <c r="AEP1201" s="71"/>
      <c r="AEQ1201" s="71"/>
      <c r="AER1201" s="71"/>
      <c r="AES1201" s="71"/>
      <c r="AET1201" s="71"/>
      <c r="AEU1201" s="71"/>
      <c r="AEV1201" s="71"/>
      <c r="AEW1201" s="71"/>
      <c r="AEX1201" s="71"/>
      <c r="AEY1201" s="71"/>
      <c r="AEZ1201" s="71"/>
      <c r="AFA1201" s="71"/>
      <c r="AFB1201" s="71"/>
      <c r="AFC1201" s="71"/>
      <c r="AFD1201" s="71"/>
      <c r="AFE1201" s="71"/>
      <c r="AFF1201" s="71"/>
      <c r="AFG1201" s="71"/>
      <c r="AFH1201" s="71"/>
      <c r="AFI1201" s="71"/>
      <c r="AFJ1201" s="71"/>
      <c r="AFK1201" s="71"/>
      <c r="AFL1201" s="71"/>
      <c r="AFM1201" s="71"/>
      <c r="AFN1201" s="71"/>
      <c r="AFO1201" s="71"/>
      <c r="AFP1201" s="71"/>
      <c r="AFQ1201" s="71"/>
      <c r="AFR1201" s="71"/>
      <c r="AFS1201" s="71"/>
      <c r="AFT1201" s="71"/>
      <c r="AFU1201" s="71"/>
      <c r="AFV1201" s="71"/>
      <c r="AFW1201" s="71"/>
      <c r="AFX1201" s="71"/>
      <c r="AFY1201" s="71"/>
      <c r="AFZ1201" s="71"/>
      <c r="AGA1201" s="71"/>
      <c r="AGB1201" s="71"/>
      <c r="AGC1201" s="71"/>
      <c r="AGD1201" s="71"/>
      <c r="AGE1201" s="71"/>
      <c r="AGF1201" s="71"/>
      <c r="AGG1201" s="71"/>
      <c r="AGH1201" s="71"/>
      <c r="AGI1201" s="71"/>
      <c r="AGJ1201" s="71"/>
      <c r="AGK1201" s="71"/>
      <c r="AGL1201" s="71"/>
      <c r="AGM1201" s="71"/>
      <c r="AGN1201" s="71"/>
      <c r="AGO1201" s="71"/>
      <c r="AGP1201" s="71"/>
      <c r="AGQ1201" s="71"/>
      <c r="AGR1201" s="71"/>
      <c r="AGS1201" s="71"/>
      <c r="AGT1201" s="71"/>
      <c r="AGU1201" s="71"/>
      <c r="AGV1201" s="71"/>
      <c r="AGW1201" s="71"/>
      <c r="AGX1201" s="71"/>
      <c r="AGY1201" s="71"/>
      <c r="AGZ1201" s="71"/>
      <c r="AHA1201" s="71"/>
      <c r="AHB1201" s="71"/>
      <c r="AHC1201" s="71"/>
      <c r="AHD1201" s="71"/>
      <c r="AHE1201" s="71"/>
      <c r="AHF1201" s="71"/>
      <c r="AHG1201" s="71"/>
      <c r="AHH1201" s="71"/>
      <c r="AHI1201" s="71"/>
      <c r="AHJ1201" s="71"/>
      <c r="AHK1201" s="71"/>
      <c r="AHL1201" s="71"/>
      <c r="AHM1201" s="71"/>
      <c r="AHN1201" s="71"/>
      <c r="AHO1201" s="71"/>
      <c r="AHP1201" s="71"/>
      <c r="AHQ1201" s="71"/>
      <c r="AHR1201" s="71"/>
      <c r="AHS1201" s="71"/>
      <c r="AHT1201" s="71"/>
      <c r="AHU1201" s="71"/>
      <c r="AHV1201" s="71"/>
      <c r="AHW1201" s="71"/>
      <c r="AHX1201" s="71"/>
      <c r="AHY1201" s="71"/>
      <c r="AHZ1201" s="71"/>
      <c r="AIA1201" s="71"/>
      <c r="AIB1201" s="71"/>
      <c r="AIC1201" s="71"/>
      <c r="AID1201" s="71"/>
      <c r="AIE1201" s="71"/>
      <c r="AIF1201" s="71"/>
      <c r="AIG1201" s="71"/>
      <c r="AIH1201" s="71"/>
      <c r="AII1201" s="71"/>
      <c r="AIJ1201" s="71"/>
      <c r="AIK1201" s="71"/>
      <c r="AIL1201" s="71"/>
      <c r="AIM1201" s="71"/>
      <c r="AIN1201" s="71"/>
      <c r="AIO1201" s="71"/>
      <c r="AIP1201" s="71"/>
      <c r="AIQ1201" s="71"/>
      <c r="AIR1201" s="71"/>
      <c r="AIS1201" s="71"/>
      <c r="AIT1201" s="71"/>
      <c r="AIU1201" s="71"/>
      <c r="AIV1201" s="71"/>
      <c r="AIW1201" s="71"/>
      <c r="AIX1201" s="71"/>
      <c r="AIY1201" s="71"/>
      <c r="AIZ1201" s="71"/>
      <c r="AJA1201" s="71"/>
      <c r="AJB1201" s="71"/>
      <c r="AJC1201" s="71"/>
      <c r="AJD1201" s="71"/>
      <c r="AJE1201" s="71"/>
      <c r="AJF1201" s="71"/>
      <c r="AJG1201" s="71"/>
      <c r="AJH1201" s="71"/>
      <c r="AJI1201" s="71"/>
      <c r="AJJ1201" s="71"/>
      <c r="AJK1201" s="71"/>
      <c r="AJL1201" s="71"/>
      <c r="AJM1201" s="71"/>
      <c r="AJN1201" s="71"/>
      <c r="AJO1201" s="71"/>
      <c r="AJP1201" s="71"/>
      <c r="AJQ1201" s="71"/>
      <c r="AJR1201" s="71"/>
      <c r="AJS1201" s="71"/>
      <c r="AJT1201" s="71"/>
      <c r="AJU1201" s="71"/>
      <c r="AJV1201" s="71"/>
      <c r="AJW1201" s="71"/>
      <c r="AJX1201" s="71"/>
      <c r="AJY1201" s="71"/>
      <c r="AJZ1201" s="71"/>
      <c r="AKA1201" s="71"/>
      <c r="AKB1201" s="71"/>
      <c r="AKC1201" s="71"/>
      <c r="AKD1201" s="71"/>
      <c r="AKE1201" s="71"/>
      <c r="AKF1201" s="71"/>
      <c r="AKG1201" s="71"/>
      <c r="AKH1201" s="71"/>
      <c r="AKI1201" s="71"/>
      <c r="AKJ1201" s="71"/>
      <c r="AKK1201" s="71"/>
      <c r="AKL1201" s="71"/>
      <c r="AKM1201" s="71"/>
      <c r="AKN1201" s="71"/>
      <c r="AKO1201" s="71"/>
      <c r="AKP1201" s="71"/>
      <c r="AKQ1201" s="71"/>
      <c r="AKR1201" s="71"/>
      <c r="AKS1201" s="71"/>
      <c r="AKT1201" s="71"/>
      <c r="AKU1201" s="71"/>
      <c r="AKV1201" s="71"/>
      <c r="AKW1201" s="71"/>
      <c r="AKX1201" s="71"/>
      <c r="AKY1201" s="71"/>
      <c r="AKZ1201" s="71"/>
      <c r="ALA1201" s="71"/>
      <c r="ALB1201" s="71"/>
      <c r="ALC1201" s="71"/>
      <c r="ALD1201" s="71"/>
      <c r="ALE1201" s="71"/>
      <c r="ALF1201" s="71"/>
      <c r="ALG1201" s="71"/>
      <c r="ALH1201" s="71"/>
      <c r="ALI1201" s="71"/>
      <c r="ALJ1201" s="71"/>
      <c r="ALK1201" s="71"/>
      <c r="ALL1201" s="71"/>
      <c r="ALM1201" s="71"/>
      <c r="ALN1201" s="71"/>
      <c r="ALO1201" s="71"/>
      <c r="ALP1201" s="71"/>
      <c r="ALQ1201" s="71"/>
      <c r="ALR1201" s="71"/>
      <c r="ALS1201" s="71"/>
      <c r="ALT1201" s="71"/>
      <c r="ALU1201" s="71"/>
      <c r="ALV1201" s="71"/>
      <c r="ALW1201" s="71"/>
      <c r="ALX1201" s="71"/>
      <c r="ALY1201" s="71"/>
      <c r="ALZ1201" s="71"/>
      <c r="AMA1201" s="71"/>
      <c r="AMB1201" s="71"/>
      <c r="AMC1201" s="71"/>
      <c r="AMD1201" s="71"/>
      <c r="AME1201" s="71"/>
      <c r="AMF1201" s="71"/>
      <c r="AMG1201" s="71"/>
    </row>
    <row r="1202" customFormat="false" ht="15" hidden="false" customHeight="false" outlineLevel="0" collapsed="false">
      <c r="C1202" s="48" t="n">
        <f aca="false">IF(F1202=F1201,C1201,IF(F1202=(F1201+10),C1201,(C1201+10)))</f>
        <v>2150</v>
      </c>
      <c r="D1202" s="38" t="s">
        <v>432</v>
      </c>
      <c r="E1202" s="50" t="n">
        <f aca="false">IF(C1201=C1202,IF(AND(I1202&lt;&gt;"M",I1202&lt;&gt;"m-up"),E1201+10,E1201),10)</f>
        <v>20</v>
      </c>
      <c r="F1202" s="39" t="n">
        <f aca="false">O1202+(N1202*60)+(M1202*3600)</f>
        <v>66177</v>
      </c>
      <c r="G1202" s="39" t="str">
        <f aca="false">CONCATENATE(J1202,K1202,L1202)</f>
        <v>2018115</v>
      </c>
      <c r="H1202" s="39" t="n">
        <v>0</v>
      </c>
      <c r="I1202" s="39" t="s">
        <v>271</v>
      </c>
      <c r="J1202" s="39" t="n">
        <v>2018</v>
      </c>
      <c r="K1202" s="39" t="n">
        <v>1</v>
      </c>
      <c r="L1202" s="39" t="n">
        <v>15</v>
      </c>
      <c r="M1202" s="39" t="n">
        <v>18</v>
      </c>
      <c r="N1202" s="39" t="n">
        <v>22</v>
      </c>
      <c r="O1202" s="39" t="n">
        <v>57</v>
      </c>
      <c r="P1202" s="39" t="n">
        <v>25</v>
      </c>
      <c r="Q1202" s="39" t="n">
        <v>1</v>
      </c>
      <c r="R1202" s="39" t="s">
        <v>1</v>
      </c>
      <c r="S1202" s="39" t="s">
        <v>2</v>
      </c>
    </row>
    <row r="1203" customFormat="false" ht="15" hidden="false" customHeight="false" outlineLevel="0" collapsed="false">
      <c r="C1203" s="48" t="n">
        <f aca="false">IF(F1203=F1202,C1202,IF(F1203=(F1202+10),C1202,(C1202+10)))</f>
        <v>2150</v>
      </c>
      <c r="D1203" s="38" t="s">
        <v>432</v>
      </c>
      <c r="E1203" s="50" t="n">
        <f aca="false">IF(C1202=C1203,IF(AND(I1203&lt;&gt;"M",I1203&lt;&gt;"m-up"),E1202+10,E1202),10)</f>
        <v>30</v>
      </c>
      <c r="F1203" s="39" t="n">
        <f aca="false">O1203+(N1203*60)+(M1203*3600)</f>
        <v>66177</v>
      </c>
      <c r="G1203" s="39" t="str">
        <f aca="false">CONCATENATE(J1203,K1203,L1203)</f>
        <v>2018115</v>
      </c>
      <c r="H1203" s="39" t="n">
        <v>0</v>
      </c>
      <c r="I1203" s="39" t="s">
        <v>271</v>
      </c>
      <c r="J1203" s="39" t="n">
        <v>2018</v>
      </c>
      <c r="K1203" s="39" t="n">
        <v>1</v>
      </c>
      <c r="L1203" s="39" t="n">
        <v>15</v>
      </c>
      <c r="M1203" s="39" t="n">
        <v>18</v>
      </c>
      <c r="N1203" s="39" t="n">
        <v>22</v>
      </c>
      <c r="O1203" s="39" t="n">
        <v>57</v>
      </c>
      <c r="P1203" s="39" t="n">
        <v>47</v>
      </c>
      <c r="Q1203" s="39" t="n">
        <v>1</v>
      </c>
      <c r="R1203" s="39" t="s">
        <v>1</v>
      </c>
      <c r="S1203" s="39" t="s">
        <v>2</v>
      </c>
    </row>
    <row r="1204" customFormat="false" ht="15" hidden="false" customHeight="false" outlineLevel="0" collapsed="false">
      <c r="C1204" s="48" t="n">
        <f aca="false">IF(F1204=F1203,C1203,IF(F1204=(F1203+10),C1203,(C1203+10)))</f>
        <v>2150</v>
      </c>
      <c r="D1204" s="38" t="s">
        <v>432</v>
      </c>
      <c r="E1204" s="50" t="n">
        <f aca="false">IF(C1203=C1204,IF(AND(I1204&lt;&gt;"M",I1204&lt;&gt;"m-up"),E1203+10,E1203),10)</f>
        <v>40</v>
      </c>
      <c r="F1204" s="39" t="n">
        <f aca="false">O1204+(N1204*60)+(M1204*3600)</f>
        <v>66177</v>
      </c>
      <c r="G1204" s="39" t="str">
        <f aca="false">CONCATENATE(J1204,K1204,L1204)</f>
        <v>2018115</v>
      </c>
      <c r="H1204" s="39" t="n">
        <v>0</v>
      </c>
      <c r="I1204" s="39" t="s">
        <v>271</v>
      </c>
      <c r="J1204" s="39" t="n">
        <v>2018</v>
      </c>
      <c r="K1204" s="39" t="n">
        <v>1</v>
      </c>
      <c r="L1204" s="39" t="n">
        <v>15</v>
      </c>
      <c r="M1204" s="39" t="n">
        <v>18</v>
      </c>
      <c r="N1204" s="39" t="n">
        <v>22</v>
      </c>
      <c r="O1204" s="39" t="n">
        <v>57</v>
      </c>
      <c r="P1204" s="39" t="n">
        <v>84</v>
      </c>
      <c r="Q1204" s="39" t="n">
        <v>1</v>
      </c>
      <c r="R1204" s="39" t="s">
        <v>1</v>
      </c>
      <c r="S1204" s="39" t="s">
        <v>2</v>
      </c>
    </row>
    <row r="1205" customFormat="false" ht="15" hidden="false" customHeight="false" outlineLevel="0" collapsed="false">
      <c r="C1205" s="48" t="n">
        <f aca="false">IF(F1205=F1204,C1204,IF(F1205=(F1204+10),C1204,(C1204+10)))</f>
        <v>2150</v>
      </c>
      <c r="D1205" s="38" t="s">
        <v>432</v>
      </c>
      <c r="E1205" s="50" t="n">
        <f aca="false">IF(C1204=C1205,IF(AND(I1205&lt;&gt;"M",I1205&lt;&gt;"m-up"),E1204+10,E1204),10)</f>
        <v>50</v>
      </c>
      <c r="F1205" s="39" t="n">
        <f aca="false">O1205+(N1205*60)+(M1205*3600)</f>
        <v>66177</v>
      </c>
      <c r="G1205" s="39" t="str">
        <f aca="false">CONCATENATE(J1205,K1205,L1205)</f>
        <v>2018115</v>
      </c>
      <c r="H1205" s="39" t="n">
        <v>20</v>
      </c>
      <c r="I1205" s="39" t="s">
        <v>0</v>
      </c>
      <c r="J1205" s="39" t="n">
        <v>2018</v>
      </c>
      <c r="K1205" s="39" t="n">
        <v>1</v>
      </c>
      <c r="L1205" s="39" t="n">
        <v>15</v>
      </c>
      <c r="M1205" s="39" t="n">
        <v>18</v>
      </c>
      <c r="N1205" s="39" t="n">
        <v>22</v>
      </c>
      <c r="O1205" s="39" t="n">
        <v>57</v>
      </c>
      <c r="P1205" s="39" t="n">
        <v>139</v>
      </c>
      <c r="Q1205" s="39" t="n">
        <v>1</v>
      </c>
      <c r="R1205" s="39" t="s">
        <v>1</v>
      </c>
      <c r="S1205" s="39" t="s">
        <v>2</v>
      </c>
    </row>
    <row r="1206" customFormat="false" ht="15" hidden="false" customHeight="false" outlineLevel="0" collapsed="false">
      <c r="C1206" s="48" t="n">
        <f aca="false">IF(F1206=F1205,C1205,IF(F1206=(F1205+10),C1205,(C1205+10)))</f>
        <v>2150</v>
      </c>
      <c r="D1206" s="38" t="s">
        <v>432</v>
      </c>
      <c r="E1206" s="50" t="n">
        <f aca="false">IF(C1205=C1206,IF(AND(I1206&lt;&gt;"M",I1206&lt;&gt;"m-up"),E1205+10,E1205),10)</f>
        <v>60</v>
      </c>
      <c r="F1206" s="39" t="n">
        <f aca="false">O1206+(N1206*60)+(M1206*3600)</f>
        <v>66177</v>
      </c>
      <c r="G1206" s="39" t="str">
        <f aca="false">CONCATENATE(J1206,K1206,L1206)</f>
        <v>2018115</v>
      </c>
      <c r="H1206" s="39" t="n">
        <f aca="false">194-185</f>
        <v>9</v>
      </c>
      <c r="I1206" s="39" t="s">
        <v>0</v>
      </c>
      <c r="J1206" s="39" t="n">
        <v>2018</v>
      </c>
      <c r="K1206" s="39" t="n">
        <v>1</v>
      </c>
      <c r="L1206" s="39" t="n">
        <v>15</v>
      </c>
      <c r="M1206" s="39" t="n">
        <v>18</v>
      </c>
      <c r="N1206" s="39" t="n">
        <v>22</v>
      </c>
      <c r="O1206" s="39" t="n">
        <v>57</v>
      </c>
      <c r="P1206" s="39" t="n">
        <v>185</v>
      </c>
      <c r="Q1206" s="39" t="n">
        <v>1</v>
      </c>
      <c r="R1206" s="39" t="s">
        <v>1</v>
      </c>
      <c r="S1206" s="39" t="s">
        <v>2</v>
      </c>
    </row>
    <row r="1207" customFormat="false" ht="15" hidden="false" customHeight="false" outlineLevel="0" collapsed="false">
      <c r="C1207" s="48" t="n">
        <f aca="false">IF(F1207=F1206,C1206,IF(F1207=(F1206+10),C1206,(C1206+10)))</f>
        <v>2150</v>
      </c>
      <c r="D1207" s="38" t="s">
        <v>432</v>
      </c>
      <c r="E1207" s="50" t="n">
        <f aca="false">IF(C1206=C1207,IF(AND(I1207&lt;&gt;"M",I1207&lt;&gt;"m-up"),E1206+10,E1206),10)</f>
        <v>70</v>
      </c>
      <c r="F1207" s="39" t="n">
        <f aca="false">O1207+(N1207*60)+(M1207*3600)</f>
        <v>66177</v>
      </c>
      <c r="G1207" s="39" t="str">
        <f aca="false">CONCATENATE(J1207,K1207,L1207)</f>
        <v>2018115</v>
      </c>
      <c r="H1207" s="39" t="n">
        <f aca="false">218-213</f>
        <v>5</v>
      </c>
      <c r="I1207" s="39" t="s">
        <v>0</v>
      </c>
      <c r="J1207" s="39" t="n">
        <v>2018</v>
      </c>
      <c r="K1207" s="39" t="n">
        <v>1</v>
      </c>
      <c r="L1207" s="39" t="n">
        <v>15</v>
      </c>
      <c r="M1207" s="39" t="n">
        <v>18</v>
      </c>
      <c r="N1207" s="39" t="n">
        <v>22</v>
      </c>
      <c r="O1207" s="39" t="n">
        <v>57</v>
      </c>
      <c r="P1207" s="39" t="n">
        <v>213</v>
      </c>
      <c r="Q1207" s="39" t="n">
        <v>1</v>
      </c>
      <c r="R1207" s="39" t="s">
        <v>1</v>
      </c>
      <c r="S1207" s="39" t="s">
        <v>2</v>
      </c>
    </row>
    <row r="1208" customFormat="false" ht="15" hidden="false" customHeight="false" outlineLevel="0" collapsed="false">
      <c r="C1208" s="48" t="n">
        <f aca="false">IF(F1208=F1207,C1207,IF(F1208=(F1207+10),C1207,(C1207+10)))</f>
        <v>2150</v>
      </c>
      <c r="D1208" s="38" t="s">
        <v>432</v>
      </c>
      <c r="E1208" s="50" t="n">
        <f aca="false">IF(C1207=C1208,IF(AND(I1208&lt;&gt;"M",I1208&lt;&gt;"m-up"),E1207+10,E1207),10)</f>
        <v>80</v>
      </c>
      <c r="F1208" s="39" t="n">
        <f aca="false">O1208+(N1208*60)+(M1208*3600)</f>
        <v>66177</v>
      </c>
      <c r="G1208" s="39" t="str">
        <f aca="false">CONCATENATE(J1208,K1208,L1208)</f>
        <v>2018115</v>
      </c>
      <c r="H1208" s="39" t="n">
        <f aca="false">239-236</f>
        <v>3</v>
      </c>
      <c r="I1208" s="39" t="s">
        <v>0</v>
      </c>
      <c r="J1208" s="39" t="n">
        <v>2018</v>
      </c>
      <c r="K1208" s="39" t="n">
        <v>1</v>
      </c>
      <c r="L1208" s="39" t="n">
        <v>15</v>
      </c>
      <c r="M1208" s="39" t="n">
        <v>18</v>
      </c>
      <c r="N1208" s="39" t="n">
        <v>22</v>
      </c>
      <c r="O1208" s="39" t="n">
        <v>57</v>
      </c>
      <c r="P1208" s="39" t="n">
        <v>236</v>
      </c>
      <c r="Q1208" s="39" t="n">
        <v>1</v>
      </c>
      <c r="R1208" s="39" t="s">
        <v>1</v>
      </c>
      <c r="S1208" s="39" t="s">
        <v>2</v>
      </c>
    </row>
    <row r="1209" customFormat="false" ht="15" hidden="false" customHeight="false" outlineLevel="0" collapsed="false">
      <c r="C1209" s="48" t="n">
        <f aca="false">IF(F1209=F1208,C1208,IF(F1209=(F1208+10),C1208,(C1208+10)))</f>
        <v>2150</v>
      </c>
      <c r="D1209" s="38" t="s">
        <v>432</v>
      </c>
      <c r="E1209" s="50" t="n">
        <f aca="false">IF(C1208=C1209,IF(AND(I1209&lt;&gt;"M",I1209&lt;&gt;"m-up"),E1208+10,E1208),10)</f>
        <v>90</v>
      </c>
      <c r="F1209" s="39" t="n">
        <f aca="false">O1209+(N1209*60)+(M1209*3600)</f>
        <v>66177</v>
      </c>
      <c r="G1209" s="39" t="str">
        <f aca="false">CONCATENATE(J1209,K1209,L1209)</f>
        <v>2018115</v>
      </c>
      <c r="H1209" s="39" t="n">
        <f aca="false">313-307</f>
        <v>6</v>
      </c>
      <c r="I1209" s="39" t="s">
        <v>0</v>
      </c>
      <c r="J1209" s="39" t="n">
        <v>2018</v>
      </c>
      <c r="K1209" s="39" t="n">
        <v>1</v>
      </c>
      <c r="L1209" s="39" t="n">
        <v>15</v>
      </c>
      <c r="M1209" s="39" t="n">
        <v>18</v>
      </c>
      <c r="N1209" s="39" t="n">
        <v>22</v>
      </c>
      <c r="O1209" s="39" t="n">
        <v>57</v>
      </c>
      <c r="P1209" s="39" t="n">
        <v>307</v>
      </c>
      <c r="Q1209" s="39" t="n">
        <v>1</v>
      </c>
      <c r="R1209" s="39" t="s">
        <v>1</v>
      </c>
      <c r="S1209" s="39" t="s">
        <v>2</v>
      </c>
    </row>
    <row r="1210" customFormat="false" ht="15" hidden="false" customHeight="false" outlineLevel="0" collapsed="false">
      <c r="C1210" s="48" t="n">
        <f aca="false">IF(F1210=F1209,C1209,IF(F1210=(F1209+10),C1209,(C1209+10)))</f>
        <v>2150</v>
      </c>
      <c r="D1210" s="38" t="s">
        <v>432</v>
      </c>
      <c r="E1210" s="50" t="n">
        <f aca="false">IF(C1209=C1210,IF(AND(I1210&lt;&gt;"M",I1210&lt;&gt;"m-up"),E1209+10,E1209),10)</f>
        <v>100</v>
      </c>
      <c r="F1210" s="39" t="n">
        <f aca="false">O1210+(N1210*60)+(M1210*3600)</f>
        <v>66177</v>
      </c>
      <c r="G1210" s="39" t="str">
        <f aca="false">CONCATENATE(J1210,K1210,L1210)</f>
        <v>2018115</v>
      </c>
      <c r="H1210" s="39" t="n">
        <f aca="false">343-342</f>
        <v>1</v>
      </c>
      <c r="I1210" s="39" t="s">
        <v>271</v>
      </c>
      <c r="J1210" s="39" t="n">
        <v>2018</v>
      </c>
      <c r="K1210" s="39" t="n">
        <v>1</v>
      </c>
      <c r="L1210" s="39" t="n">
        <v>15</v>
      </c>
      <c r="M1210" s="39" t="n">
        <v>18</v>
      </c>
      <c r="N1210" s="39" t="n">
        <v>22</v>
      </c>
      <c r="O1210" s="39" t="n">
        <v>57</v>
      </c>
      <c r="P1210" s="39" t="n">
        <v>342</v>
      </c>
      <c r="Q1210" s="39" t="n">
        <v>1</v>
      </c>
      <c r="R1210" s="39" t="s">
        <v>1</v>
      </c>
      <c r="S1210" s="39" t="s">
        <v>2</v>
      </c>
    </row>
    <row r="1211" customFormat="false" ht="15" hidden="false" customHeight="false" outlineLevel="0" collapsed="false">
      <c r="C1211" s="48" t="n">
        <f aca="false">IF(F1211=F1210,C1210,IF(F1211=(F1210+10),C1210,(C1210+10)))</f>
        <v>2150</v>
      </c>
      <c r="D1211" s="38" t="s">
        <v>432</v>
      </c>
      <c r="E1211" s="50" t="n">
        <f aca="false">IF(C1210=C1211,IF(AND(I1211&lt;&gt;"M",I1211&lt;&gt;"m-up"),E1210+10,E1210),10)</f>
        <v>110</v>
      </c>
      <c r="F1211" s="39" t="n">
        <f aca="false">O1211+(N1211*60)+(M1211*3600)</f>
        <v>66177</v>
      </c>
      <c r="G1211" s="39" t="str">
        <f aca="false">CONCATENATE(J1211,K1211,L1211)</f>
        <v>2018115</v>
      </c>
      <c r="H1211" s="39" t="n">
        <f aca="false">486-483</f>
        <v>3</v>
      </c>
      <c r="I1211" s="39" t="s">
        <v>0</v>
      </c>
      <c r="J1211" s="39" t="n">
        <v>2018</v>
      </c>
      <c r="K1211" s="39" t="n">
        <v>1</v>
      </c>
      <c r="L1211" s="39" t="n">
        <v>15</v>
      </c>
      <c r="M1211" s="39" t="n">
        <v>18</v>
      </c>
      <c r="N1211" s="39" t="n">
        <v>22</v>
      </c>
      <c r="O1211" s="39" t="n">
        <v>57</v>
      </c>
      <c r="P1211" s="39" t="n">
        <v>483</v>
      </c>
      <c r="Q1211" s="39" t="n">
        <v>1</v>
      </c>
      <c r="R1211" s="39" t="s">
        <v>1</v>
      </c>
      <c r="S1211" s="39" t="s">
        <v>2</v>
      </c>
    </row>
    <row r="1212" customFormat="false" ht="15" hidden="false" customHeight="false" outlineLevel="0" collapsed="false">
      <c r="C1212" s="48" t="n">
        <f aca="false">IF(F1212=F1211,C1211,IF(F1212=(F1211+10),C1211,(C1211+10)))</f>
        <v>2150</v>
      </c>
      <c r="D1212" s="38" t="s">
        <v>432</v>
      </c>
      <c r="E1212" s="50" t="n">
        <f aca="false">IF(C1211=C1212,IF(AND(I1212&lt;&gt;"M",I1212&lt;&gt;"m-up"),E1211+10,E1211),10)</f>
        <v>120</v>
      </c>
      <c r="F1212" s="39" t="n">
        <f aca="false">O1212+(N1212*60)+(M1212*3600)</f>
        <v>66177</v>
      </c>
      <c r="G1212" s="39" t="str">
        <f aca="false">CONCATENATE(J1212,K1212,L1212)</f>
        <v>2018115</v>
      </c>
      <c r="H1212" s="39" t="n">
        <v>0</v>
      </c>
      <c r="I1212" s="39" t="s">
        <v>271</v>
      </c>
      <c r="J1212" s="39" t="n">
        <v>2018</v>
      </c>
      <c r="K1212" s="39" t="n">
        <v>1</v>
      </c>
      <c r="L1212" s="39" t="n">
        <v>15</v>
      </c>
      <c r="M1212" s="39" t="n">
        <v>18</v>
      </c>
      <c r="N1212" s="39" t="n">
        <v>22</v>
      </c>
      <c r="O1212" s="39" t="n">
        <v>57</v>
      </c>
      <c r="P1212" s="39" t="n">
        <v>505</v>
      </c>
      <c r="Q1212" s="39" t="n">
        <v>1</v>
      </c>
      <c r="R1212" s="39" t="s">
        <v>1</v>
      </c>
      <c r="S1212" s="39" t="s">
        <v>2</v>
      </c>
    </row>
    <row r="1213" customFormat="false" ht="15" hidden="false" customHeight="false" outlineLevel="0" collapsed="false">
      <c r="A1213" s="68"/>
      <c r="B1213" s="68"/>
      <c r="C1213" s="48" t="n">
        <f aca="false">IF(F1213=F1212,C1212,IF(F1213=(F1212+10),C1212,(C1212+10)))</f>
        <v>2160</v>
      </c>
      <c r="D1213" s="69" t="s">
        <v>433</v>
      </c>
      <c r="E1213" s="50" t="n">
        <f aca="false">IF(C1212=C1213,IF(AND(I1213&lt;&gt;"M",I1213&lt;&gt;"m-up"),E1212+10,E1212),10)</f>
        <v>10</v>
      </c>
      <c r="F1213" s="70" t="n">
        <f aca="false">O1213+(N1213*60)+(M1213*3600)</f>
        <v>66261</v>
      </c>
      <c r="G1213" s="70" t="str">
        <f aca="false">CONCATENATE(J1213,K1213,L1213)</f>
        <v>2018115</v>
      </c>
      <c r="H1213" s="70" t="n">
        <f aca="false">93-81</f>
        <v>12</v>
      </c>
      <c r="I1213" s="70" t="s">
        <v>0</v>
      </c>
      <c r="J1213" s="70" t="n">
        <v>2018</v>
      </c>
      <c r="K1213" s="70" t="n">
        <v>1</v>
      </c>
      <c r="L1213" s="70" t="n">
        <v>15</v>
      </c>
      <c r="M1213" s="70" t="n">
        <v>18</v>
      </c>
      <c r="N1213" s="70" t="n">
        <v>24</v>
      </c>
      <c r="O1213" s="70" t="n">
        <v>21</v>
      </c>
      <c r="P1213" s="70" t="n">
        <v>81</v>
      </c>
      <c r="Q1213" s="70" t="n">
        <v>1</v>
      </c>
      <c r="R1213" s="70" t="s">
        <v>1</v>
      </c>
      <c r="S1213" s="70" t="s">
        <v>2</v>
      </c>
      <c r="T1213" s="70"/>
      <c r="U1213" s="71"/>
      <c r="WH1213" s="71"/>
      <c r="WI1213" s="71"/>
      <c r="WJ1213" s="71"/>
      <c r="WK1213" s="71"/>
      <c r="WL1213" s="71"/>
      <c r="WM1213" s="71"/>
      <c r="WN1213" s="71"/>
      <c r="WO1213" s="71"/>
      <c r="WP1213" s="71"/>
      <c r="WQ1213" s="71"/>
      <c r="WR1213" s="71"/>
      <c r="WS1213" s="71"/>
      <c r="WT1213" s="71"/>
      <c r="WU1213" s="71"/>
      <c r="WV1213" s="71"/>
      <c r="WW1213" s="71"/>
      <c r="WX1213" s="71"/>
      <c r="WY1213" s="71"/>
      <c r="WZ1213" s="71"/>
      <c r="XA1213" s="71"/>
      <c r="XB1213" s="71"/>
      <c r="XC1213" s="71"/>
      <c r="XD1213" s="71"/>
      <c r="XE1213" s="71"/>
      <c r="XF1213" s="71"/>
      <c r="XG1213" s="71"/>
      <c r="XH1213" s="71"/>
      <c r="XI1213" s="71"/>
      <c r="XJ1213" s="71"/>
      <c r="XK1213" s="71"/>
      <c r="XL1213" s="71"/>
      <c r="XM1213" s="71"/>
      <c r="XN1213" s="71"/>
      <c r="XO1213" s="71"/>
      <c r="XP1213" s="71"/>
      <c r="XQ1213" s="71"/>
      <c r="XR1213" s="71"/>
      <c r="XS1213" s="71"/>
      <c r="XT1213" s="71"/>
      <c r="XU1213" s="71"/>
      <c r="XV1213" s="71"/>
      <c r="XW1213" s="71"/>
      <c r="XX1213" s="71"/>
      <c r="XY1213" s="71"/>
      <c r="XZ1213" s="71"/>
      <c r="YA1213" s="71"/>
      <c r="YB1213" s="71"/>
      <c r="YC1213" s="71"/>
      <c r="YD1213" s="71"/>
      <c r="YE1213" s="71"/>
      <c r="YF1213" s="71"/>
      <c r="YG1213" s="71"/>
      <c r="YH1213" s="71"/>
      <c r="YI1213" s="71"/>
      <c r="YJ1213" s="71"/>
      <c r="YK1213" s="71"/>
      <c r="YL1213" s="71"/>
      <c r="YM1213" s="71"/>
      <c r="YN1213" s="71"/>
      <c r="YO1213" s="71"/>
      <c r="YP1213" s="71"/>
      <c r="YQ1213" s="71"/>
      <c r="YR1213" s="71"/>
      <c r="YS1213" s="71"/>
      <c r="YT1213" s="71"/>
      <c r="YU1213" s="71"/>
      <c r="YV1213" s="71"/>
      <c r="YW1213" s="71"/>
      <c r="YX1213" s="71"/>
      <c r="YY1213" s="71"/>
      <c r="YZ1213" s="71"/>
      <c r="ZA1213" s="71"/>
      <c r="ZB1213" s="71"/>
      <c r="ZC1213" s="71"/>
      <c r="ZD1213" s="71"/>
      <c r="ZE1213" s="71"/>
      <c r="ZF1213" s="71"/>
      <c r="ZG1213" s="71"/>
      <c r="ZH1213" s="71"/>
      <c r="ZI1213" s="71"/>
      <c r="ZJ1213" s="71"/>
      <c r="ZK1213" s="71"/>
      <c r="ZL1213" s="71"/>
      <c r="ZM1213" s="71"/>
      <c r="ZN1213" s="71"/>
      <c r="ZO1213" s="71"/>
      <c r="ZP1213" s="71"/>
      <c r="ZQ1213" s="71"/>
      <c r="ZR1213" s="71"/>
      <c r="ZS1213" s="71"/>
      <c r="ZT1213" s="71"/>
      <c r="ZU1213" s="71"/>
      <c r="ZV1213" s="71"/>
      <c r="ZW1213" s="71"/>
      <c r="ZX1213" s="71"/>
      <c r="ZY1213" s="71"/>
      <c r="ZZ1213" s="71"/>
      <c r="AAA1213" s="71"/>
      <c r="AAB1213" s="71"/>
      <c r="AAC1213" s="71"/>
      <c r="AAD1213" s="71"/>
      <c r="AAE1213" s="71"/>
      <c r="AAF1213" s="71"/>
      <c r="AAG1213" s="71"/>
      <c r="AAH1213" s="71"/>
      <c r="AAI1213" s="71"/>
      <c r="AAJ1213" s="71"/>
      <c r="AAK1213" s="71"/>
      <c r="AAL1213" s="71"/>
      <c r="AAM1213" s="71"/>
      <c r="AAN1213" s="71"/>
      <c r="AAO1213" s="71"/>
      <c r="AAP1213" s="71"/>
      <c r="AAQ1213" s="71"/>
      <c r="AAR1213" s="71"/>
      <c r="AAS1213" s="71"/>
      <c r="AAT1213" s="71"/>
      <c r="AAU1213" s="71"/>
      <c r="AAV1213" s="71"/>
      <c r="AAW1213" s="71"/>
      <c r="AAX1213" s="71"/>
      <c r="AAY1213" s="71"/>
      <c r="AAZ1213" s="71"/>
      <c r="ABA1213" s="71"/>
      <c r="ABB1213" s="71"/>
      <c r="ABC1213" s="71"/>
      <c r="ABD1213" s="71"/>
      <c r="ABE1213" s="71"/>
      <c r="ABF1213" s="71"/>
      <c r="ABG1213" s="71"/>
      <c r="ABH1213" s="71"/>
      <c r="ABI1213" s="71"/>
      <c r="ABJ1213" s="71"/>
      <c r="ABK1213" s="71"/>
      <c r="ABL1213" s="71"/>
      <c r="ABM1213" s="71"/>
      <c r="ABN1213" s="71"/>
      <c r="ABO1213" s="71"/>
      <c r="ABP1213" s="71"/>
      <c r="ABQ1213" s="71"/>
      <c r="ABR1213" s="71"/>
      <c r="ABS1213" s="71"/>
      <c r="ABT1213" s="71"/>
      <c r="ABU1213" s="71"/>
      <c r="ABV1213" s="71"/>
      <c r="ABW1213" s="71"/>
      <c r="ABX1213" s="71"/>
      <c r="ABY1213" s="71"/>
      <c r="ABZ1213" s="71"/>
      <c r="ACA1213" s="71"/>
      <c r="ACB1213" s="71"/>
      <c r="ACC1213" s="71"/>
      <c r="ACD1213" s="71"/>
      <c r="ACE1213" s="71"/>
      <c r="ACF1213" s="71"/>
      <c r="ACG1213" s="71"/>
      <c r="ACH1213" s="71"/>
      <c r="ACI1213" s="71"/>
      <c r="ACJ1213" s="71"/>
      <c r="ACK1213" s="71"/>
      <c r="ACL1213" s="71"/>
      <c r="ACM1213" s="71"/>
      <c r="ACN1213" s="71"/>
      <c r="ACO1213" s="71"/>
      <c r="ACP1213" s="71"/>
      <c r="ACQ1213" s="71"/>
      <c r="ACR1213" s="71"/>
      <c r="ACS1213" s="71"/>
      <c r="ACT1213" s="71"/>
      <c r="ACU1213" s="71"/>
      <c r="ACV1213" s="71"/>
      <c r="ACW1213" s="71"/>
      <c r="ACX1213" s="71"/>
      <c r="ACY1213" s="71"/>
      <c r="ACZ1213" s="71"/>
      <c r="ADA1213" s="71"/>
      <c r="ADB1213" s="71"/>
      <c r="ADC1213" s="71"/>
      <c r="ADD1213" s="71"/>
      <c r="ADE1213" s="71"/>
      <c r="ADF1213" s="71"/>
      <c r="ADG1213" s="71"/>
      <c r="ADH1213" s="71"/>
      <c r="ADI1213" s="71"/>
      <c r="ADJ1213" s="71"/>
      <c r="ADK1213" s="71"/>
      <c r="ADL1213" s="71"/>
      <c r="ADM1213" s="71"/>
      <c r="ADN1213" s="71"/>
      <c r="ADO1213" s="71"/>
      <c r="ADP1213" s="71"/>
      <c r="ADQ1213" s="71"/>
      <c r="ADR1213" s="71"/>
      <c r="ADS1213" s="71"/>
      <c r="ADT1213" s="71"/>
      <c r="ADU1213" s="71"/>
      <c r="ADV1213" s="71"/>
      <c r="ADW1213" s="71"/>
      <c r="ADX1213" s="71"/>
      <c r="ADY1213" s="71"/>
      <c r="ADZ1213" s="71"/>
      <c r="AEA1213" s="71"/>
      <c r="AEB1213" s="71"/>
      <c r="AEC1213" s="71"/>
      <c r="AED1213" s="71"/>
      <c r="AEE1213" s="71"/>
      <c r="AEF1213" s="71"/>
      <c r="AEG1213" s="71"/>
      <c r="AEH1213" s="71"/>
      <c r="AEI1213" s="71"/>
      <c r="AEJ1213" s="71"/>
      <c r="AEK1213" s="71"/>
      <c r="AEL1213" s="71"/>
      <c r="AEM1213" s="71"/>
      <c r="AEN1213" s="71"/>
      <c r="AEO1213" s="71"/>
      <c r="AEP1213" s="71"/>
      <c r="AEQ1213" s="71"/>
      <c r="AER1213" s="71"/>
      <c r="AES1213" s="71"/>
      <c r="AET1213" s="71"/>
      <c r="AEU1213" s="71"/>
      <c r="AEV1213" s="71"/>
      <c r="AEW1213" s="71"/>
      <c r="AEX1213" s="71"/>
      <c r="AEY1213" s="71"/>
      <c r="AEZ1213" s="71"/>
      <c r="AFA1213" s="71"/>
      <c r="AFB1213" s="71"/>
      <c r="AFC1213" s="71"/>
      <c r="AFD1213" s="71"/>
      <c r="AFE1213" s="71"/>
      <c r="AFF1213" s="71"/>
      <c r="AFG1213" s="71"/>
      <c r="AFH1213" s="71"/>
      <c r="AFI1213" s="71"/>
      <c r="AFJ1213" s="71"/>
      <c r="AFK1213" s="71"/>
      <c r="AFL1213" s="71"/>
      <c r="AFM1213" s="71"/>
      <c r="AFN1213" s="71"/>
      <c r="AFO1213" s="71"/>
      <c r="AFP1213" s="71"/>
      <c r="AFQ1213" s="71"/>
      <c r="AFR1213" s="71"/>
      <c r="AFS1213" s="71"/>
      <c r="AFT1213" s="71"/>
      <c r="AFU1213" s="71"/>
      <c r="AFV1213" s="71"/>
      <c r="AFW1213" s="71"/>
      <c r="AFX1213" s="71"/>
      <c r="AFY1213" s="71"/>
      <c r="AFZ1213" s="71"/>
      <c r="AGA1213" s="71"/>
      <c r="AGB1213" s="71"/>
      <c r="AGC1213" s="71"/>
      <c r="AGD1213" s="71"/>
      <c r="AGE1213" s="71"/>
      <c r="AGF1213" s="71"/>
      <c r="AGG1213" s="71"/>
      <c r="AGH1213" s="71"/>
      <c r="AGI1213" s="71"/>
      <c r="AGJ1213" s="71"/>
      <c r="AGK1213" s="71"/>
      <c r="AGL1213" s="71"/>
      <c r="AGM1213" s="71"/>
      <c r="AGN1213" s="71"/>
      <c r="AGO1213" s="71"/>
      <c r="AGP1213" s="71"/>
      <c r="AGQ1213" s="71"/>
      <c r="AGR1213" s="71"/>
      <c r="AGS1213" s="71"/>
      <c r="AGT1213" s="71"/>
      <c r="AGU1213" s="71"/>
      <c r="AGV1213" s="71"/>
      <c r="AGW1213" s="71"/>
      <c r="AGX1213" s="71"/>
      <c r="AGY1213" s="71"/>
      <c r="AGZ1213" s="71"/>
      <c r="AHA1213" s="71"/>
      <c r="AHB1213" s="71"/>
      <c r="AHC1213" s="71"/>
      <c r="AHD1213" s="71"/>
      <c r="AHE1213" s="71"/>
      <c r="AHF1213" s="71"/>
      <c r="AHG1213" s="71"/>
      <c r="AHH1213" s="71"/>
      <c r="AHI1213" s="71"/>
      <c r="AHJ1213" s="71"/>
      <c r="AHK1213" s="71"/>
      <c r="AHL1213" s="71"/>
      <c r="AHM1213" s="71"/>
      <c r="AHN1213" s="71"/>
      <c r="AHO1213" s="71"/>
      <c r="AHP1213" s="71"/>
      <c r="AHQ1213" s="71"/>
      <c r="AHR1213" s="71"/>
      <c r="AHS1213" s="71"/>
      <c r="AHT1213" s="71"/>
      <c r="AHU1213" s="71"/>
      <c r="AHV1213" s="71"/>
      <c r="AHW1213" s="71"/>
      <c r="AHX1213" s="71"/>
      <c r="AHY1213" s="71"/>
      <c r="AHZ1213" s="71"/>
      <c r="AIA1213" s="71"/>
      <c r="AIB1213" s="71"/>
      <c r="AIC1213" s="71"/>
      <c r="AID1213" s="71"/>
      <c r="AIE1213" s="71"/>
      <c r="AIF1213" s="71"/>
      <c r="AIG1213" s="71"/>
      <c r="AIH1213" s="71"/>
      <c r="AII1213" s="71"/>
      <c r="AIJ1213" s="71"/>
      <c r="AIK1213" s="71"/>
      <c r="AIL1213" s="71"/>
      <c r="AIM1213" s="71"/>
      <c r="AIN1213" s="71"/>
      <c r="AIO1213" s="71"/>
      <c r="AIP1213" s="71"/>
      <c r="AIQ1213" s="71"/>
      <c r="AIR1213" s="71"/>
      <c r="AIS1213" s="71"/>
      <c r="AIT1213" s="71"/>
      <c r="AIU1213" s="71"/>
      <c r="AIV1213" s="71"/>
      <c r="AIW1213" s="71"/>
      <c r="AIX1213" s="71"/>
      <c r="AIY1213" s="71"/>
      <c r="AIZ1213" s="71"/>
      <c r="AJA1213" s="71"/>
      <c r="AJB1213" s="71"/>
      <c r="AJC1213" s="71"/>
      <c r="AJD1213" s="71"/>
      <c r="AJE1213" s="71"/>
      <c r="AJF1213" s="71"/>
      <c r="AJG1213" s="71"/>
      <c r="AJH1213" s="71"/>
      <c r="AJI1213" s="71"/>
      <c r="AJJ1213" s="71"/>
      <c r="AJK1213" s="71"/>
      <c r="AJL1213" s="71"/>
      <c r="AJM1213" s="71"/>
      <c r="AJN1213" s="71"/>
      <c r="AJO1213" s="71"/>
      <c r="AJP1213" s="71"/>
      <c r="AJQ1213" s="71"/>
      <c r="AJR1213" s="71"/>
      <c r="AJS1213" s="71"/>
      <c r="AJT1213" s="71"/>
      <c r="AJU1213" s="71"/>
      <c r="AJV1213" s="71"/>
      <c r="AJW1213" s="71"/>
      <c r="AJX1213" s="71"/>
      <c r="AJY1213" s="71"/>
      <c r="AJZ1213" s="71"/>
      <c r="AKA1213" s="71"/>
      <c r="AKB1213" s="71"/>
      <c r="AKC1213" s="71"/>
      <c r="AKD1213" s="71"/>
      <c r="AKE1213" s="71"/>
      <c r="AKF1213" s="71"/>
      <c r="AKG1213" s="71"/>
      <c r="AKH1213" s="71"/>
      <c r="AKI1213" s="71"/>
      <c r="AKJ1213" s="71"/>
      <c r="AKK1213" s="71"/>
      <c r="AKL1213" s="71"/>
      <c r="AKM1213" s="71"/>
      <c r="AKN1213" s="71"/>
      <c r="AKO1213" s="71"/>
      <c r="AKP1213" s="71"/>
      <c r="AKQ1213" s="71"/>
      <c r="AKR1213" s="71"/>
      <c r="AKS1213" s="71"/>
      <c r="AKT1213" s="71"/>
      <c r="AKU1213" s="71"/>
      <c r="AKV1213" s="71"/>
      <c r="AKW1213" s="71"/>
      <c r="AKX1213" s="71"/>
      <c r="AKY1213" s="71"/>
      <c r="AKZ1213" s="71"/>
      <c r="ALA1213" s="71"/>
      <c r="ALB1213" s="71"/>
      <c r="ALC1213" s="71"/>
      <c r="ALD1213" s="71"/>
      <c r="ALE1213" s="71"/>
      <c r="ALF1213" s="71"/>
      <c r="ALG1213" s="71"/>
      <c r="ALH1213" s="71"/>
      <c r="ALI1213" s="71"/>
      <c r="ALJ1213" s="71"/>
      <c r="ALK1213" s="71"/>
      <c r="ALL1213" s="71"/>
      <c r="ALM1213" s="71"/>
      <c r="ALN1213" s="71"/>
      <c r="ALO1213" s="71"/>
      <c r="ALP1213" s="71"/>
      <c r="ALQ1213" s="71"/>
      <c r="ALR1213" s="71"/>
      <c r="ALS1213" s="71"/>
      <c r="ALT1213" s="71"/>
      <c r="ALU1213" s="71"/>
      <c r="ALV1213" s="71"/>
      <c r="ALW1213" s="71"/>
      <c r="ALX1213" s="71"/>
      <c r="ALY1213" s="71"/>
      <c r="ALZ1213" s="71"/>
      <c r="AMA1213" s="71"/>
      <c r="AMB1213" s="71"/>
      <c r="AMC1213" s="71"/>
      <c r="AMD1213" s="71"/>
      <c r="AME1213" s="71"/>
      <c r="AMF1213" s="71"/>
      <c r="AMG1213" s="71"/>
    </row>
    <row r="1214" customFormat="false" ht="15" hidden="false" customHeight="false" outlineLevel="0" collapsed="false">
      <c r="C1214" s="48" t="n">
        <f aca="false">IF(F1214=F1213,C1213,IF(F1214=(F1213+10),C1213,(C1213+10)))</f>
        <v>2160</v>
      </c>
      <c r="D1214" s="38" t="s">
        <v>433</v>
      </c>
      <c r="E1214" s="50" t="n">
        <f aca="false">IF(C1213=C1214,IF(AND(I1214&lt;&gt;"M",I1214&lt;&gt;"m-up"),E1213+10,E1213),10)</f>
        <v>20</v>
      </c>
      <c r="F1214" s="39" t="n">
        <f aca="false">O1214+(N1214*60)+(M1214*3600)</f>
        <v>66261</v>
      </c>
      <c r="G1214" s="39" t="str">
        <f aca="false">CONCATENATE(J1214,K1214,L1214)</f>
        <v>2018115</v>
      </c>
      <c r="H1214" s="39" t="n">
        <v>0</v>
      </c>
      <c r="I1214" s="39" t="s">
        <v>271</v>
      </c>
      <c r="J1214" s="39" t="n">
        <v>2018</v>
      </c>
      <c r="K1214" s="39" t="n">
        <v>1</v>
      </c>
      <c r="L1214" s="39" t="n">
        <v>15</v>
      </c>
      <c r="M1214" s="39" t="n">
        <v>18</v>
      </c>
      <c r="N1214" s="39" t="n">
        <v>24</v>
      </c>
      <c r="O1214" s="39" t="n">
        <v>21</v>
      </c>
      <c r="P1214" s="39" t="n">
        <v>111</v>
      </c>
      <c r="Q1214" s="39" t="n">
        <v>1</v>
      </c>
      <c r="R1214" s="39" t="s">
        <v>1</v>
      </c>
      <c r="S1214" s="39" t="s">
        <v>2</v>
      </c>
    </row>
    <row r="1215" customFormat="false" ht="15" hidden="false" customHeight="false" outlineLevel="0" collapsed="false">
      <c r="C1215" s="48" t="n">
        <f aca="false">IF(F1215=F1214,C1214,IF(F1215=(F1214+10),C1214,(C1214+10)))</f>
        <v>2160</v>
      </c>
      <c r="D1215" s="38" t="s">
        <v>433</v>
      </c>
      <c r="E1215" s="50" t="n">
        <f aca="false">IF(C1214=C1215,IF(AND(I1215&lt;&gt;"M",I1215&lt;&gt;"m-up"),E1214+10,E1214),10)</f>
        <v>30</v>
      </c>
      <c r="F1215" s="39" t="n">
        <f aca="false">O1215+(N1215*60)+(M1215*3600)</f>
        <v>66261</v>
      </c>
      <c r="G1215" s="39" t="str">
        <f aca="false">CONCATENATE(J1215,K1215,L1215)</f>
        <v>2018115</v>
      </c>
      <c r="H1215" s="39" t="n">
        <v>0</v>
      </c>
      <c r="I1215" s="39" t="s">
        <v>271</v>
      </c>
      <c r="J1215" s="39" t="n">
        <v>2018</v>
      </c>
      <c r="K1215" s="39" t="n">
        <v>1</v>
      </c>
      <c r="L1215" s="39" t="n">
        <v>15</v>
      </c>
      <c r="M1215" s="39" t="n">
        <v>18</v>
      </c>
      <c r="N1215" s="39" t="n">
        <v>24</v>
      </c>
      <c r="O1215" s="39" t="n">
        <v>21</v>
      </c>
      <c r="P1215" s="39" t="n">
        <v>146</v>
      </c>
      <c r="Q1215" s="39" t="n">
        <v>1</v>
      </c>
      <c r="R1215" s="39" t="s">
        <v>1</v>
      </c>
      <c r="S1215" s="39" t="s">
        <v>2</v>
      </c>
    </row>
    <row r="1216" customFormat="false" ht="15" hidden="false" customHeight="false" outlineLevel="0" collapsed="false">
      <c r="A1216" s="68"/>
      <c r="B1216" s="68"/>
      <c r="C1216" s="48" t="n">
        <f aca="false">IF(F1216=F1215,C1215,IF(F1216=(F1215+10),C1215,(C1215+10)))</f>
        <v>2170</v>
      </c>
      <c r="D1216" s="69" t="s">
        <v>434</v>
      </c>
      <c r="E1216" s="50" t="n">
        <f aca="false">IF(C1215=C1216,IF(AND(I1216&lt;&gt;"M",I1216&lt;&gt;"m-up"),E1215+10,E1215),10)</f>
        <v>10</v>
      </c>
      <c r="F1216" s="70" t="n">
        <f aca="false">O1216+(N1216*60)+(M1216*3600)</f>
        <v>66324</v>
      </c>
      <c r="G1216" s="70" t="str">
        <f aca="false">CONCATENATE(J1216,K1216,L1216)</f>
        <v>2018115</v>
      </c>
      <c r="H1216" s="70" t="n">
        <f aca="false">132-120</f>
        <v>12</v>
      </c>
      <c r="I1216" s="70" t="s">
        <v>0</v>
      </c>
      <c r="J1216" s="70" t="n">
        <v>2018</v>
      </c>
      <c r="K1216" s="70" t="n">
        <v>1</v>
      </c>
      <c r="L1216" s="70" t="n">
        <v>15</v>
      </c>
      <c r="M1216" s="70" t="n">
        <v>18</v>
      </c>
      <c r="N1216" s="70" t="n">
        <v>25</v>
      </c>
      <c r="O1216" s="70" t="n">
        <v>24</v>
      </c>
      <c r="P1216" s="70" t="n">
        <v>120</v>
      </c>
      <c r="Q1216" s="70" t="n">
        <v>1</v>
      </c>
      <c r="R1216" s="70" t="s">
        <v>1</v>
      </c>
      <c r="S1216" s="70" t="s">
        <v>2</v>
      </c>
      <c r="T1216" s="70"/>
      <c r="U1216" s="71"/>
      <c r="WH1216" s="71"/>
      <c r="WI1216" s="71"/>
      <c r="WJ1216" s="71"/>
      <c r="WK1216" s="71"/>
      <c r="WL1216" s="71"/>
      <c r="WM1216" s="71"/>
      <c r="WN1216" s="71"/>
      <c r="WO1216" s="71"/>
      <c r="WP1216" s="71"/>
      <c r="WQ1216" s="71"/>
      <c r="WR1216" s="71"/>
      <c r="WS1216" s="71"/>
      <c r="WT1216" s="71"/>
      <c r="WU1216" s="71"/>
      <c r="WV1216" s="71"/>
      <c r="WW1216" s="71"/>
      <c r="WX1216" s="71"/>
      <c r="WY1216" s="71"/>
      <c r="WZ1216" s="71"/>
      <c r="XA1216" s="71"/>
      <c r="XB1216" s="71"/>
      <c r="XC1216" s="71"/>
      <c r="XD1216" s="71"/>
      <c r="XE1216" s="71"/>
      <c r="XF1216" s="71"/>
      <c r="XG1216" s="71"/>
      <c r="XH1216" s="71"/>
      <c r="XI1216" s="71"/>
      <c r="XJ1216" s="71"/>
      <c r="XK1216" s="71"/>
      <c r="XL1216" s="71"/>
      <c r="XM1216" s="71"/>
      <c r="XN1216" s="71"/>
      <c r="XO1216" s="71"/>
      <c r="XP1216" s="71"/>
      <c r="XQ1216" s="71"/>
      <c r="XR1216" s="71"/>
      <c r="XS1216" s="71"/>
      <c r="XT1216" s="71"/>
      <c r="XU1216" s="71"/>
      <c r="XV1216" s="71"/>
      <c r="XW1216" s="71"/>
      <c r="XX1216" s="71"/>
      <c r="XY1216" s="71"/>
      <c r="XZ1216" s="71"/>
      <c r="YA1216" s="71"/>
      <c r="YB1216" s="71"/>
      <c r="YC1216" s="71"/>
      <c r="YD1216" s="71"/>
      <c r="YE1216" s="71"/>
      <c r="YF1216" s="71"/>
      <c r="YG1216" s="71"/>
      <c r="YH1216" s="71"/>
      <c r="YI1216" s="71"/>
      <c r="YJ1216" s="71"/>
      <c r="YK1216" s="71"/>
      <c r="YL1216" s="71"/>
      <c r="YM1216" s="71"/>
      <c r="YN1216" s="71"/>
      <c r="YO1216" s="71"/>
      <c r="YP1216" s="71"/>
      <c r="YQ1216" s="71"/>
      <c r="YR1216" s="71"/>
      <c r="YS1216" s="71"/>
      <c r="YT1216" s="71"/>
      <c r="YU1216" s="71"/>
      <c r="YV1216" s="71"/>
      <c r="YW1216" s="71"/>
      <c r="YX1216" s="71"/>
      <c r="YY1216" s="71"/>
      <c r="YZ1216" s="71"/>
      <c r="ZA1216" s="71"/>
      <c r="ZB1216" s="71"/>
      <c r="ZC1216" s="71"/>
      <c r="ZD1216" s="71"/>
      <c r="ZE1216" s="71"/>
      <c r="ZF1216" s="71"/>
      <c r="ZG1216" s="71"/>
      <c r="ZH1216" s="71"/>
      <c r="ZI1216" s="71"/>
      <c r="ZJ1216" s="71"/>
      <c r="ZK1216" s="71"/>
      <c r="ZL1216" s="71"/>
      <c r="ZM1216" s="71"/>
      <c r="ZN1216" s="71"/>
      <c r="ZO1216" s="71"/>
      <c r="ZP1216" s="71"/>
      <c r="ZQ1216" s="71"/>
      <c r="ZR1216" s="71"/>
      <c r="ZS1216" s="71"/>
      <c r="ZT1216" s="71"/>
      <c r="ZU1216" s="71"/>
      <c r="ZV1216" s="71"/>
      <c r="ZW1216" s="71"/>
      <c r="ZX1216" s="71"/>
      <c r="ZY1216" s="71"/>
      <c r="ZZ1216" s="71"/>
      <c r="AAA1216" s="71"/>
      <c r="AAB1216" s="71"/>
      <c r="AAC1216" s="71"/>
      <c r="AAD1216" s="71"/>
      <c r="AAE1216" s="71"/>
      <c r="AAF1216" s="71"/>
      <c r="AAG1216" s="71"/>
      <c r="AAH1216" s="71"/>
      <c r="AAI1216" s="71"/>
      <c r="AAJ1216" s="71"/>
      <c r="AAK1216" s="71"/>
      <c r="AAL1216" s="71"/>
      <c r="AAM1216" s="71"/>
      <c r="AAN1216" s="71"/>
      <c r="AAO1216" s="71"/>
      <c r="AAP1216" s="71"/>
      <c r="AAQ1216" s="71"/>
      <c r="AAR1216" s="71"/>
      <c r="AAS1216" s="71"/>
      <c r="AAT1216" s="71"/>
      <c r="AAU1216" s="71"/>
      <c r="AAV1216" s="71"/>
      <c r="AAW1216" s="71"/>
      <c r="AAX1216" s="71"/>
      <c r="AAY1216" s="71"/>
      <c r="AAZ1216" s="71"/>
      <c r="ABA1216" s="71"/>
      <c r="ABB1216" s="71"/>
      <c r="ABC1216" s="71"/>
      <c r="ABD1216" s="71"/>
      <c r="ABE1216" s="71"/>
      <c r="ABF1216" s="71"/>
      <c r="ABG1216" s="71"/>
      <c r="ABH1216" s="71"/>
      <c r="ABI1216" s="71"/>
      <c r="ABJ1216" s="71"/>
      <c r="ABK1216" s="71"/>
      <c r="ABL1216" s="71"/>
      <c r="ABM1216" s="71"/>
      <c r="ABN1216" s="71"/>
      <c r="ABO1216" s="71"/>
      <c r="ABP1216" s="71"/>
      <c r="ABQ1216" s="71"/>
      <c r="ABR1216" s="71"/>
      <c r="ABS1216" s="71"/>
      <c r="ABT1216" s="71"/>
      <c r="ABU1216" s="71"/>
      <c r="ABV1216" s="71"/>
      <c r="ABW1216" s="71"/>
      <c r="ABX1216" s="71"/>
      <c r="ABY1216" s="71"/>
      <c r="ABZ1216" s="71"/>
      <c r="ACA1216" s="71"/>
      <c r="ACB1216" s="71"/>
      <c r="ACC1216" s="71"/>
      <c r="ACD1216" s="71"/>
      <c r="ACE1216" s="71"/>
      <c r="ACF1216" s="71"/>
      <c r="ACG1216" s="71"/>
      <c r="ACH1216" s="71"/>
      <c r="ACI1216" s="71"/>
      <c r="ACJ1216" s="71"/>
      <c r="ACK1216" s="71"/>
      <c r="ACL1216" s="71"/>
      <c r="ACM1216" s="71"/>
      <c r="ACN1216" s="71"/>
      <c r="ACO1216" s="71"/>
      <c r="ACP1216" s="71"/>
      <c r="ACQ1216" s="71"/>
      <c r="ACR1216" s="71"/>
      <c r="ACS1216" s="71"/>
      <c r="ACT1216" s="71"/>
      <c r="ACU1216" s="71"/>
      <c r="ACV1216" s="71"/>
      <c r="ACW1216" s="71"/>
      <c r="ACX1216" s="71"/>
      <c r="ACY1216" s="71"/>
      <c r="ACZ1216" s="71"/>
      <c r="ADA1216" s="71"/>
      <c r="ADB1216" s="71"/>
      <c r="ADC1216" s="71"/>
      <c r="ADD1216" s="71"/>
      <c r="ADE1216" s="71"/>
      <c r="ADF1216" s="71"/>
      <c r="ADG1216" s="71"/>
      <c r="ADH1216" s="71"/>
      <c r="ADI1216" s="71"/>
      <c r="ADJ1216" s="71"/>
      <c r="ADK1216" s="71"/>
      <c r="ADL1216" s="71"/>
      <c r="ADM1216" s="71"/>
      <c r="ADN1216" s="71"/>
      <c r="ADO1216" s="71"/>
      <c r="ADP1216" s="71"/>
      <c r="ADQ1216" s="71"/>
      <c r="ADR1216" s="71"/>
      <c r="ADS1216" s="71"/>
      <c r="ADT1216" s="71"/>
      <c r="ADU1216" s="71"/>
      <c r="ADV1216" s="71"/>
      <c r="ADW1216" s="71"/>
      <c r="ADX1216" s="71"/>
      <c r="ADY1216" s="71"/>
      <c r="ADZ1216" s="71"/>
      <c r="AEA1216" s="71"/>
      <c r="AEB1216" s="71"/>
      <c r="AEC1216" s="71"/>
      <c r="AED1216" s="71"/>
      <c r="AEE1216" s="71"/>
      <c r="AEF1216" s="71"/>
      <c r="AEG1216" s="71"/>
      <c r="AEH1216" s="71"/>
      <c r="AEI1216" s="71"/>
      <c r="AEJ1216" s="71"/>
      <c r="AEK1216" s="71"/>
      <c r="AEL1216" s="71"/>
      <c r="AEM1216" s="71"/>
      <c r="AEN1216" s="71"/>
      <c r="AEO1216" s="71"/>
      <c r="AEP1216" s="71"/>
      <c r="AEQ1216" s="71"/>
      <c r="AER1216" s="71"/>
      <c r="AES1216" s="71"/>
      <c r="AET1216" s="71"/>
      <c r="AEU1216" s="71"/>
      <c r="AEV1216" s="71"/>
      <c r="AEW1216" s="71"/>
      <c r="AEX1216" s="71"/>
      <c r="AEY1216" s="71"/>
      <c r="AEZ1216" s="71"/>
      <c r="AFA1216" s="71"/>
      <c r="AFB1216" s="71"/>
      <c r="AFC1216" s="71"/>
      <c r="AFD1216" s="71"/>
      <c r="AFE1216" s="71"/>
      <c r="AFF1216" s="71"/>
      <c r="AFG1216" s="71"/>
      <c r="AFH1216" s="71"/>
      <c r="AFI1216" s="71"/>
      <c r="AFJ1216" s="71"/>
      <c r="AFK1216" s="71"/>
      <c r="AFL1216" s="71"/>
      <c r="AFM1216" s="71"/>
      <c r="AFN1216" s="71"/>
      <c r="AFO1216" s="71"/>
      <c r="AFP1216" s="71"/>
      <c r="AFQ1216" s="71"/>
      <c r="AFR1216" s="71"/>
      <c r="AFS1216" s="71"/>
      <c r="AFT1216" s="71"/>
      <c r="AFU1216" s="71"/>
      <c r="AFV1216" s="71"/>
      <c r="AFW1216" s="71"/>
      <c r="AFX1216" s="71"/>
      <c r="AFY1216" s="71"/>
      <c r="AFZ1216" s="71"/>
      <c r="AGA1216" s="71"/>
      <c r="AGB1216" s="71"/>
      <c r="AGC1216" s="71"/>
      <c r="AGD1216" s="71"/>
      <c r="AGE1216" s="71"/>
      <c r="AGF1216" s="71"/>
      <c r="AGG1216" s="71"/>
      <c r="AGH1216" s="71"/>
      <c r="AGI1216" s="71"/>
      <c r="AGJ1216" s="71"/>
      <c r="AGK1216" s="71"/>
      <c r="AGL1216" s="71"/>
      <c r="AGM1216" s="71"/>
      <c r="AGN1216" s="71"/>
      <c r="AGO1216" s="71"/>
      <c r="AGP1216" s="71"/>
      <c r="AGQ1216" s="71"/>
      <c r="AGR1216" s="71"/>
      <c r="AGS1216" s="71"/>
      <c r="AGT1216" s="71"/>
      <c r="AGU1216" s="71"/>
      <c r="AGV1216" s="71"/>
      <c r="AGW1216" s="71"/>
      <c r="AGX1216" s="71"/>
      <c r="AGY1216" s="71"/>
      <c r="AGZ1216" s="71"/>
      <c r="AHA1216" s="71"/>
      <c r="AHB1216" s="71"/>
      <c r="AHC1216" s="71"/>
      <c r="AHD1216" s="71"/>
      <c r="AHE1216" s="71"/>
      <c r="AHF1216" s="71"/>
      <c r="AHG1216" s="71"/>
      <c r="AHH1216" s="71"/>
      <c r="AHI1216" s="71"/>
      <c r="AHJ1216" s="71"/>
      <c r="AHK1216" s="71"/>
      <c r="AHL1216" s="71"/>
      <c r="AHM1216" s="71"/>
      <c r="AHN1216" s="71"/>
      <c r="AHO1216" s="71"/>
      <c r="AHP1216" s="71"/>
      <c r="AHQ1216" s="71"/>
      <c r="AHR1216" s="71"/>
      <c r="AHS1216" s="71"/>
      <c r="AHT1216" s="71"/>
      <c r="AHU1216" s="71"/>
      <c r="AHV1216" s="71"/>
      <c r="AHW1216" s="71"/>
      <c r="AHX1216" s="71"/>
      <c r="AHY1216" s="71"/>
      <c r="AHZ1216" s="71"/>
      <c r="AIA1216" s="71"/>
      <c r="AIB1216" s="71"/>
      <c r="AIC1216" s="71"/>
      <c r="AID1216" s="71"/>
      <c r="AIE1216" s="71"/>
      <c r="AIF1216" s="71"/>
      <c r="AIG1216" s="71"/>
      <c r="AIH1216" s="71"/>
      <c r="AII1216" s="71"/>
      <c r="AIJ1216" s="71"/>
      <c r="AIK1216" s="71"/>
      <c r="AIL1216" s="71"/>
      <c r="AIM1216" s="71"/>
      <c r="AIN1216" s="71"/>
      <c r="AIO1216" s="71"/>
      <c r="AIP1216" s="71"/>
      <c r="AIQ1216" s="71"/>
      <c r="AIR1216" s="71"/>
      <c r="AIS1216" s="71"/>
      <c r="AIT1216" s="71"/>
      <c r="AIU1216" s="71"/>
      <c r="AIV1216" s="71"/>
      <c r="AIW1216" s="71"/>
      <c r="AIX1216" s="71"/>
      <c r="AIY1216" s="71"/>
      <c r="AIZ1216" s="71"/>
      <c r="AJA1216" s="71"/>
      <c r="AJB1216" s="71"/>
      <c r="AJC1216" s="71"/>
      <c r="AJD1216" s="71"/>
      <c r="AJE1216" s="71"/>
      <c r="AJF1216" s="71"/>
      <c r="AJG1216" s="71"/>
      <c r="AJH1216" s="71"/>
      <c r="AJI1216" s="71"/>
      <c r="AJJ1216" s="71"/>
      <c r="AJK1216" s="71"/>
      <c r="AJL1216" s="71"/>
      <c r="AJM1216" s="71"/>
      <c r="AJN1216" s="71"/>
      <c r="AJO1216" s="71"/>
      <c r="AJP1216" s="71"/>
      <c r="AJQ1216" s="71"/>
      <c r="AJR1216" s="71"/>
      <c r="AJS1216" s="71"/>
      <c r="AJT1216" s="71"/>
      <c r="AJU1216" s="71"/>
      <c r="AJV1216" s="71"/>
      <c r="AJW1216" s="71"/>
      <c r="AJX1216" s="71"/>
      <c r="AJY1216" s="71"/>
      <c r="AJZ1216" s="71"/>
      <c r="AKA1216" s="71"/>
      <c r="AKB1216" s="71"/>
      <c r="AKC1216" s="71"/>
      <c r="AKD1216" s="71"/>
      <c r="AKE1216" s="71"/>
      <c r="AKF1216" s="71"/>
      <c r="AKG1216" s="71"/>
      <c r="AKH1216" s="71"/>
      <c r="AKI1216" s="71"/>
      <c r="AKJ1216" s="71"/>
      <c r="AKK1216" s="71"/>
      <c r="AKL1216" s="71"/>
      <c r="AKM1216" s="71"/>
      <c r="AKN1216" s="71"/>
      <c r="AKO1216" s="71"/>
      <c r="AKP1216" s="71"/>
      <c r="AKQ1216" s="71"/>
      <c r="AKR1216" s="71"/>
      <c r="AKS1216" s="71"/>
      <c r="AKT1216" s="71"/>
      <c r="AKU1216" s="71"/>
      <c r="AKV1216" s="71"/>
      <c r="AKW1216" s="71"/>
      <c r="AKX1216" s="71"/>
      <c r="AKY1216" s="71"/>
      <c r="AKZ1216" s="71"/>
      <c r="ALA1216" s="71"/>
      <c r="ALB1216" s="71"/>
      <c r="ALC1216" s="71"/>
      <c r="ALD1216" s="71"/>
      <c r="ALE1216" s="71"/>
      <c r="ALF1216" s="71"/>
      <c r="ALG1216" s="71"/>
      <c r="ALH1216" s="71"/>
      <c r="ALI1216" s="71"/>
      <c r="ALJ1216" s="71"/>
      <c r="ALK1216" s="71"/>
      <c r="ALL1216" s="71"/>
      <c r="ALM1216" s="71"/>
      <c r="ALN1216" s="71"/>
      <c r="ALO1216" s="71"/>
      <c r="ALP1216" s="71"/>
      <c r="ALQ1216" s="71"/>
      <c r="ALR1216" s="71"/>
      <c r="ALS1216" s="71"/>
      <c r="ALT1216" s="71"/>
      <c r="ALU1216" s="71"/>
      <c r="ALV1216" s="71"/>
      <c r="ALW1216" s="71"/>
      <c r="ALX1216" s="71"/>
      <c r="ALY1216" s="71"/>
      <c r="ALZ1216" s="71"/>
      <c r="AMA1216" s="71"/>
      <c r="AMB1216" s="71"/>
      <c r="AMC1216" s="71"/>
      <c r="AMD1216" s="71"/>
      <c r="AME1216" s="71"/>
      <c r="AMF1216" s="71"/>
      <c r="AMG1216" s="71"/>
    </row>
    <row r="1217" customFormat="false" ht="15" hidden="false" customHeight="false" outlineLevel="0" collapsed="false">
      <c r="C1217" s="48" t="n">
        <f aca="false">IF(F1217=F1216,C1216,IF(F1217=(F1216+10),C1216,(C1216+10)))</f>
        <v>2170</v>
      </c>
      <c r="D1217" s="38" t="s">
        <v>434</v>
      </c>
      <c r="E1217" s="50" t="n">
        <f aca="false">IF(C1216=C1217,IF(AND(I1217&lt;&gt;"M",I1217&lt;&gt;"m-up"),E1216+10,E1216),10)</f>
        <v>20</v>
      </c>
      <c r="F1217" s="39" t="n">
        <f aca="false">O1217+(N1217*60)+(M1217*3600)</f>
        <v>66324</v>
      </c>
      <c r="G1217" s="39" t="str">
        <f aca="false">CONCATENATE(J1217,K1217,L1217)</f>
        <v>2018115</v>
      </c>
      <c r="H1217" s="39" t="n">
        <v>0</v>
      </c>
      <c r="I1217" s="39" t="s">
        <v>271</v>
      </c>
      <c r="J1217" s="39" t="n">
        <v>2018</v>
      </c>
      <c r="K1217" s="39" t="n">
        <v>1</v>
      </c>
      <c r="L1217" s="39" t="n">
        <v>15</v>
      </c>
      <c r="M1217" s="39" t="n">
        <v>18</v>
      </c>
      <c r="N1217" s="39" t="n">
        <v>25</v>
      </c>
      <c r="O1217" s="39" t="n">
        <v>24</v>
      </c>
      <c r="P1217" s="39" t="n">
        <v>165</v>
      </c>
      <c r="Q1217" s="39" t="n">
        <v>1</v>
      </c>
      <c r="R1217" s="39" t="s">
        <v>1</v>
      </c>
      <c r="S1217" s="39" t="s">
        <v>2</v>
      </c>
    </row>
    <row r="1218" customFormat="false" ht="15" hidden="false" customHeight="false" outlineLevel="0" collapsed="false">
      <c r="C1218" s="48" t="n">
        <f aca="false">IF(F1218=F1217,C1217,IF(F1218=(F1217+10),C1217,(C1217+10)))</f>
        <v>2170</v>
      </c>
      <c r="D1218" s="38" t="s">
        <v>434</v>
      </c>
      <c r="E1218" s="50" t="n">
        <f aca="false">IF(C1217=C1218,IF(AND(I1218&lt;&gt;"M",I1218&lt;&gt;"m-up"),E1217+10,E1217),10)</f>
        <v>30</v>
      </c>
      <c r="F1218" s="39" t="n">
        <f aca="false">O1218+(N1218*60)+(M1218*3600)</f>
        <v>66324</v>
      </c>
      <c r="G1218" s="39" t="str">
        <f aca="false">CONCATENATE(J1218,K1218,L1218)</f>
        <v>2018115</v>
      </c>
      <c r="H1218" s="39" t="n">
        <v>0</v>
      </c>
      <c r="I1218" s="39" t="s">
        <v>87</v>
      </c>
      <c r="J1218" s="39" t="n">
        <v>2018</v>
      </c>
      <c r="K1218" s="39" t="n">
        <v>1</v>
      </c>
      <c r="L1218" s="39" t="n">
        <v>15</v>
      </c>
      <c r="M1218" s="39" t="n">
        <v>18</v>
      </c>
      <c r="N1218" s="39" t="n">
        <v>25</v>
      </c>
      <c r="O1218" s="39" t="n">
        <v>24</v>
      </c>
      <c r="P1218" s="39" t="n">
        <v>174</v>
      </c>
      <c r="Q1218" s="39" t="n">
        <v>1</v>
      </c>
      <c r="R1218" s="39" t="s">
        <v>1</v>
      </c>
      <c r="S1218" s="39" t="s">
        <v>2</v>
      </c>
    </row>
    <row r="1219" customFormat="false" ht="15" hidden="false" customHeight="false" outlineLevel="0" collapsed="false">
      <c r="A1219" s="68"/>
      <c r="B1219" s="68"/>
      <c r="C1219" s="48" t="n">
        <f aca="false">IF(F1219=F1218,C1218,IF(F1219=(F1218+10),C1218,(C1218+10)))</f>
        <v>2180</v>
      </c>
      <c r="D1219" s="69" t="s">
        <v>435</v>
      </c>
      <c r="E1219" s="50" t="n">
        <f aca="false">IF(C1218=C1219,IF(AND(I1219&lt;&gt;"M",I1219&lt;&gt;"m-up"),E1218+10,E1218),10)</f>
        <v>10</v>
      </c>
      <c r="F1219" s="70" t="n">
        <f aca="false">O1219+(N1219*60)+(M1219*3600)</f>
        <v>66392</v>
      </c>
      <c r="G1219" s="70" t="str">
        <f aca="false">CONCATENATE(J1219,K1219,L1219)</f>
        <v>2018115</v>
      </c>
      <c r="H1219" s="70" t="n">
        <f aca="false">359-353</f>
        <v>6</v>
      </c>
      <c r="I1219" s="70" t="s">
        <v>0</v>
      </c>
      <c r="J1219" s="70" t="n">
        <v>2018</v>
      </c>
      <c r="K1219" s="70" t="n">
        <v>1</v>
      </c>
      <c r="L1219" s="70" t="n">
        <v>15</v>
      </c>
      <c r="M1219" s="70" t="n">
        <v>18</v>
      </c>
      <c r="N1219" s="70" t="n">
        <v>26</v>
      </c>
      <c r="O1219" s="70" t="n">
        <v>32</v>
      </c>
      <c r="P1219" s="70" t="n">
        <v>353</v>
      </c>
      <c r="Q1219" s="70" t="n">
        <v>1</v>
      </c>
      <c r="R1219" s="70" t="s">
        <v>1</v>
      </c>
      <c r="S1219" s="70" t="s">
        <v>2</v>
      </c>
      <c r="T1219" s="70"/>
      <c r="U1219" s="71"/>
      <c r="WH1219" s="71"/>
      <c r="WI1219" s="71"/>
      <c r="WJ1219" s="71"/>
      <c r="WK1219" s="71"/>
      <c r="WL1219" s="71"/>
      <c r="WM1219" s="71"/>
      <c r="WN1219" s="71"/>
      <c r="WO1219" s="71"/>
      <c r="WP1219" s="71"/>
      <c r="WQ1219" s="71"/>
      <c r="WR1219" s="71"/>
      <c r="WS1219" s="71"/>
      <c r="WT1219" s="71"/>
      <c r="WU1219" s="71"/>
      <c r="WV1219" s="71"/>
      <c r="WW1219" s="71"/>
      <c r="WX1219" s="71"/>
      <c r="WY1219" s="71"/>
      <c r="WZ1219" s="71"/>
      <c r="XA1219" s="71"/>
      <c r="XB1219" s="71"/>
      <c r="XC1219" s="71"/>
      <c r="XD1219" s="71"/>
      <c r="XE1219" s="71"/>
      <c r="XF1219" s="71"/>
      <c r="XG1219" s="71"/>
      <c r="XH1219" s="71"/>
      <c r="XI1219" s="71"/>
      <c r="XJ1219" s="71"/>
      <c r="XK1219" s="71"/>
      <c r="XL1219" s="71"/>
      <c r="XM1219" s="71"/>
      <c r="XN1219" s="71"/>
      <c r="XO1219" s="71"/>
      <c r="XP1219" s="71"/>
      <c r="XQ1219" s="71"/>
      <c r="XR1219" s="71"/>
      <c r="XS1219" s="71"/>
      <c r="XT1219" s="71"/>
      <c r="XU1219" s="71"/>
      <c r="XV1219" s="71"/>
      <c r="XW1219" s="71"/>
      <c r="XX1219" s="71"/>
      <c r="XY1219" s="71"/>
      <c r="XZ1219" s="71"/>
      <c r="YA1219" s="71"/>
      <c r="YB1219" s="71"/>
      <c r="YC1219" s="71"/>
      <c r="YD1219" s="71"/>
      <c r="YE1219" s="71"/>
      <c r="YF1219" s="71"/>
      <c r="YG1219" s="71"/>
      <c r="YH1219" s="71"/>
      <c r="YI1219" s="71"/>
      <c r="YJ1219" s="71"/>
      <c r="YK1219" s="71"/>
      <c r="YL1219" s="71"/>
      <c r="YM1219" s="71"/>
      <c r="YN1219" s="71"/>
      <c r="YO1219" s="71"/>
      <c r="YP1219" s="71"/>
      <c r="YQ1219" s="71"/>
      <c r="YR1219" s="71"/>
      <c r="YS1219" s="71"/>
      <c r="YT1219" s="71"/>
      <c r="YU1219" s="71"/>
      <c r="YV1219" s="71"/>
      <c r="YW1219" s="71"/>
      <c r="YX1219" s="71"/>
      <c r="YY1219" s="71"/>
      <c r="YZ1219" s="71"/>
      <c r="ZA1219" s="71"/>
      <c r="ZB1219" s="71"/>
      <c r="ZC1219" s="71"/>
      <c r="ZD1219" s="71"/>
      <c r="ZE1219" s="71"/>
      <c r="ZF1219" s="71"/>
      <c r="ZG1219" s="71"/>
      <c r="ZH1219" s="71"/>
      <c r="ZI1219" s="71"/>
      <c r="ZJ1219" s="71"/>
      <c r="ZK1219" s="71"/>
      <c r="ZL1219" s="71"/>
      <c r="ZM1219" s="71"/>
      <c r="ZN1219" s="71"/>
      <c r="ZO1219" s="71"/>
      <c r="ZP1219" s="71"/>
      <c r="ZQ1219" s="71"/>
      <c r="ZR1219" s="71"/>
      <c r="ZS1219" s="71"/>
      <c r="ZT1219" s="71"/>
      <c r="ZU1219" s="71"/>
      <c r="ZV1219" s="71"/>
      <c r="ZW1219" s="71"/>
      <c r="ZX1219" s="71"/>
      <c r="ZY1219" s="71"/>
      <c r="ZZ1219" s="71"/>
      <c r="AAA1219" s="71"/>
      <c r="AAB1219" s="71"/>
      <c r="AAC1219" s="71"/>
      <c r="AAD1219" s="71"/>
      <c r="AAE1219" s="71"/>
      <c r="AAF1219" s="71"/>
      <c r="AAG1219" s="71"/>
      <c r="AAH1219" s="71"/>
      <c r="AAI1219" s="71"/>
      <c r="AAJ1219" s="71"/>
      <c r="AAK1219" s="71"/>
      <c r="AAL1219" s="71"/>
      <c r="AAM1219" s="71"/>
      <c r="AAN1219" s="71"/>
      <c r="AAO1219" s="71"/>
      <c r="AAP1219" s="71"/>
      <c r="AAQ1219" s="71"/>
      <c r="AAR1219" s="71"/>
      <c r="AAS1219" s="71"/>
      <c r="AAT1219" s="71"/>
      <c r="AAU1219" s="71"/>
      <c r="AAV1219" s="71"/>
      <c r="AAW1219" s="71"/>
      <c r="AAX1219" s="71"/>
      <c r="AAY1219" s="71"/>
      <c r="AAZ1219" s="71"/>
      <c r="ABA1219" s="71"/>
      <c r="ABB1219" s="71"/>
      <c r="ABC1219" s="71"/>
      <c r="ABD1219" s="71"/>
      <c r="ABE1219" s="71"/>
      <c r="ABF1219" s="71"/>
      <c r="ABG1219" s="71"/>
      <c r="ABH1219" s="71"/>
      <c r="ABI1219" s="71"/>
      <c r="ABJ1219" s="71"/>
      <c r="ABK1219" s="71"/>
      <c r="ABL1219" s="71"/>
      <c r="ABM1219" s="71"/>
      <c r="ABN1219" s="71"/>
      <c r="ABO1219" s="71"/>
      <c r="ABP1219" s="71"/>
      <c r="ABQ1219" s="71"/>
      <c r="ABR1219" s="71"/>
      <c r="ABS1219" s="71"/>
      <c r="ABT1219" s="71"/>
      <c r="ABU1219" s="71"/>
      <c r="ABV1219" s="71"/>
      <c r="ABW1219" s="71"/>
      <c r="ABX1219" s="71"/>
      <c r="ABY1219" s="71"/>
      <c r="ABZ1219" s="71"/>
      <c r="ACA1219" s="71"/>
      <c r="ACB1219" s="71"/>
      <c r="ACC1219" s="71"/>
      <c r="ACD1219" s="71"/>
      <c r="ACE1219" s="71"/>
      <c r="ACF1219" s="71"/>
      <c r="ACG1219" s="71"/>
      <c r="ACH1219" s="71"/>
      <c r="ACI1219" s="71"/>
      <c r="ACJ1219" s="71"/>
      <c r="ACK1219" s="71"/>
      <c r="ACL1219" s="71"/>
      <c r="ACM1219" s="71"/>
      <c r="ACN1219" s="71"/>
      <c r="ACO1219" s="71"/>
      <c r="ACP1219" s="71"/>
      <c r="ACQ1219" s="71"/>
      <c r="ACR1219" s="71"/>
      <c r="ACS1219" s="71"/>
      <c r="ACT1219" s="71"/>
      <c r="ACU1219" s="71"/>
      <c r="ACV1219" s="71"/>
      <c r="ACW1219" s="71"/>
      <c r="ACX1219" s="71"/>
      <c r="ACY1219" s="71"/>
      <c r="ACZ1219" s="71"/>
      <c r="ADA1219" s="71"/>
      <c r="ADB1219" s="71"/>
      <c r="ADC1219" s="71"/>
      <c r="ADD1219" s="71"/>
      <c r="ADE1219" s="71"/>
      <c r="ADF1219" s="71"/>
      <c r="ADG1219" s="71"/>
      <c r="ADH1219" s="71"/>
      <c r="ADI1219" s="71"/>
      <c r="ADJ1219" s="71"/>
      <c r="ADK1219" s="71"/>
      <c r="ADL1219" s="71"/>
      <c r="ADM1219" s="71"/>
      <c r="ADN1219" s="71"/>
      <c r="ADO1219" s="71"/>
      <c r="ADP1219" s="71"/>
      <c r="ADQ1219" s="71"/>
      <c r="ADR1219" s="71"/>
      <c r="ADS1219" s="71"/>
      <c r="ADT1219" s="71"/>
      <c r="ADU1219" s="71"/>
      <c r="ADV1219" s="71"/>
      <c r="ADW1219" s="71"/>
      <c r="ADX1219" s="71"/>
      <c r="ADY1219" s="71"/>
      <c r="ADZ1219" s="71"/>
      <c r="AEA1219" s="71"/>
      <c r="AEB1219" s="71"/>
      <c r="AEC1219" s="71"/>
      <c r="AED1219" s="71"/>
      <c r="AEE1219" s="71"/>
      <c r="AEF1219" s="71"/>
      <c r="AEG1219" s="71"/>
      <c r="AEH1219" s="71"/>
      <c r="AEI1219" s="71"/>
      <c r="AEJ1219" s="71"/>
      <c r="AEK1219" s="71"/>
      <c r="AEL1219" s="71"/>
      <c r="AEM1219" s="71"/>
      <c r="AEN1219" s="71"/>
      <c r="AEO1219" s="71"/>
      <c r="AEP1219" s="71"/>
      <c r="AEQ1219" s="71"/>
      <c r="AER1219" s="71"/>
      <c r="AES1219" s="71"/>
      <c r="AET1219" s="71"/>
      <c r="AEU1219" s="71"/>
      <c r="AEV1219" s="71"/>
      <c r="AEW1219" s="71"/>
      <c r="AEX1219" s="71"/>
      <c r="AEY1219" s="71"/>
      <c r="AEZ1219" s="71"/>
      <c r="AFA1219" s="71"/>
      <c r="AFB1219" s="71"/>
      <c r="AFC1219" s="71"/>
      <c r="AFD1219" s="71"/>
      <c r="AFE1219" s="71"/>
      <c r="AFF1219" s="71"/>
      <c r="AFG1219" s="71"/>
      <c r="AFH1219" s="71"/>
      <c r="AFI1219" s="71"/>
      <c r="AFJ1219" s="71"/>
      <c r="AFK1219" s="71"/>
      <c r="AFL1219" s="71"/>
      <c r="AFM1219" s="71"/>
      <c r="AFN1219" s="71"/>
      <c r="AFO1219" s="71"/>
      <c r="AFP1219" s="71"/>
      <c r="AFQ1219" s="71"/>
      <c r="AFR1219" s="71"/>
      <c r="AFS1219" s="71"/>
      <c r="AFT1219" s="71"/>
      <c r="AFU1219" s="71"/>
      <c r="AFV1219" s="71"/>
      <c r="AFW1219" s="71"/>
      <c r="AFX1219" s="71"/>
      <c r="AFY1219" s="71"/>
      <c r="AFZ1219" s="71"/>
      <c r="AGA1219" s="71"/>
      <c r="AGB1219" s="71"/>
      <c r="AGC1219" s="71"/>
      <c r="AGD1219" s="71"/>
      <c r="AGE1219" s="71"/>
      <c r="AGF1219" s="71"/>
      <c r="AGG1219" s="71"/>
      <c r="AGH1219" s="71"/>
      <c r="AGI1219" s="71"/>
      <c r="AGJ1219" s="71"/>
      <c r="AGK1219" s="71"/>
      <c r="AGL1219" s="71"/>
      <c r="AGM1219" s="71"/>
      <c r="AGN1219" s="71"/>
      <c r="AGO1219" s="71"/>
      <c r="AGP1219" s="71"/>
      <c r="AGQ1219" s="71"/>
      <c r="AGR1219" s="71"/>
      <c r="AGS1219" s="71"/>
      <c r="AGT1219" s="71"/>
      <c r="AGU1219" s="71"/>
      <c r="AGV1219" s="71"/>
      <c r="AGW1219" s="71"/>
      <c r="AGX1219" s="71"/>
      <c r="AGY1219" s="71"/>
      <c r="AGZ1219" s="71"/>
      <c r="AHA1219" s="71"/>
      <c r="AHB1219" s="71"/>
      <c r="AHC1219" s="71"/>
      <c r="AHD1219" s="71"/>
      <c r="AHE1219" s="71"/>
      <c r="AHF1219" s="71"/>
      <c r="AHG1219" s="71"/>
      <c r="AHH1219" s="71"/>
      <c r="AHI1219" s="71"/>
      <c r="AHJ1219" s="71"/>
      <c r="AHK1219" s="71"/>
      <c r="AHL1219" s="71"/>
      <c r="AHM1219" s="71"/>
      <c r="AHN1219" s="71"/>
      <c r="AHO1219" s="71"/>
      <c r="AHP1219" s="71"/>
      <c r="AHQ1219" s="71"/>
      <c r="AHR1219" s="71"/>
      <c r="AHS1219" s="71"/>
      <c r="AHT1219" s="71"/>
      <c r="AHU1219" s="71"/>
      <c r="AHV1219" s="71"/>
      <c r="AHW1219" s="71"/>
      <c r="AHX1219" s="71"/>
      <c r="AHY1219" s="71"/>
      <c r="AHZ1219" s="71"/>
      <c r="AIA1219" s="71"/>
      <c r="AIB1219" s="71"/>
      <c r="AIC1219" s="71"/>
      <c r="AID1219" s="71"/>
      <c r="AIE1219" s="71"/>
      <c r="AIF1219" s="71"/>
      <c r="AIG1219" s="71"/>
      <c r="AIH1219" s="71"/>
      <c r="AII1219" s="71"/>
      <c r="AIJ1219" s="71"/>
      <c r="AIK1219" s="71"/>
      <c r="AIL1219" s="71"/>
      <c r="AIM1219" s="71"/>
      <c r="AIN1219" s="71"/>
      <c r="AIO1219" s="71"/>
      <c r="AIP1219" s="71"/>
      <c r="AIQ1219" s="71"/>
      <c r="AIR1219" s="71"/>
      <c r="AIS1219" s="71"/>
      <c r="AIT1219" s="71"/>
      <c r="AIU1219" s="71"/>
      <c r="AIV1219" s="71"/>
      <c r="AIW1219" s="71"/>
      <c r="AIX1219" s="71"/>
      <c r="AIY1219" s="71"/>
      <c r="AIZ1219" s="71"/>
      <c r="AJA1219" s="71"/>
      <c r="AJB1219" s="71"/>
      <c r="AJC1219" s="71"/>
      <c r="AJD1219" s="71"/>
      <c r="AJE1219" s="71"/>
      <c r="AJF1219" s="71"/>
      <c r="AJG1219" s="71"/>
      <c r="AJH1219" s="71"/>
      <c r="AJI1219" s="71"/>
      <c r="AJJ1219" s="71"/>
      <c r="AJK1219" s="71"/>
      <c r="AJL1219" s="71"/>
      <c r="AJM1219" s="71"/>
      <c r="AJN1219" s="71"/>
      <c r="AJO1219" s="71"/>
      <c r="AJP1219" s="71"/>
      <c r="AJQ1219" s="71"/>
      <c r="AJR1219" s="71"/>
      <c r="AJS1219" s="71"/>
      <c r="AJT1219" s="71"/>
      <c r="AJU1219" s="71"/>
      <c r="AJV1219" s="71"/>
      <c r="AJW1219" s="71"/>
      <c r="AJX1219" s="71"/>
      <c r="AJY1219" s="71"/>
      <c r="AJZ1219" s="71"/>
      <c r="AKA1219" s="71"/>
      <c r="AKB1219" s="71"/>
      <c r="AKC1219" s="71"/>
      <c r="AKD1219" s="71"/>
      <c r="AKE1219" s="71"/>
      <c r="AKF1219" s="71"/>
      <c r="AKG1219" s="71"/>
      <c r="AKH1219" s="71"/>
      <c r="AKI1219" s="71"/>
      <c r="AKJ1219" s="71"/>
      <c r="AKK1219" s="71"/>
      <c r="AKL1219" s="71"/>
      <c r="AKM1219" s="71"/>
      <c r="AKN1219" s="71"/>
      <c r="AKO1219" s="71"/>
      <c r="AKP1219" s="71"/>
      <c r="AKQ1219" s="71"/>
      <c r="AKR1219" s="71"/>
      <c r="AKS1219" s="71"/>
      <c r="AKT1219" s="71"/>
      <c r="AKU1219" s="71"/>
      <c r="AKV1219" s="71"/>
      <c r="AKW1219" s="71"/>
      <c r="AKX1219" s="71"/>
      <c r="AKY1219" s="71"/>
      <c r="AKZ1219" s="71"/>
      <c r="ALA1219" s="71"/>
      <c r="ALB1219" s="71"/>
      <c r="ALC1219" s="71"/>
      <c r="ALD1219" s="71"/>
      <c r="ALE1219" s="71"/>
      <c r="ALF1219" s="71"/>
      <c r="ALG1219" s="71"/>
      <c r="ALH1219" s="71"/>
      <c r="ALI1219" s="71"/>
      <c r="ALJ1219" s="71"/>
      <c r="ALK1219" s="71"/>
      <c r="ALL1219" s="71"/>
      <c r="ALM1219" s="71"/>
      <c r="ALN1219" s="71"/>
      <c r="ALO1219" s="71"/>
      <c r="ALP1219" s="71"/>
      <c r="ALQ1219" s="71"/>
      <c r="ALR1219" s="71"/>
      <c r="ALS1219" s="71"/>
      <c r="ALT1219" s="71"/>
      <c r="ALU1219" s="71"/>
      <c r="ALV1219" s="71"/>
      <c r="ALW1219" s="71"/>
      <c r="ALX1219" s="71"/>
      <c r="ALY1219" s="71"/>
      <c r="ALZ1219" s="71"/>
      <c r="AMA1219" s="71"/>
      <c r="AMB1219" s="71"/>
      <c r="AMC1219" s="71"/>
      <c r="AMD1219" s="71"/>
      <c r="AME1219" s="71"/>
      <c r="AMF1219" s="71"/>
      <c r="AMG1219" s="71"/>
    </row>
    <row r="1220" customFormat="false" ht="15" hidden="false" customHeight="false" outlineLevel="0" collapsed="false">
      <c r="C1220" s="48" t="n">
        <f aca="false">IF(F1220=F1219,C1219,IF(F1220=(F1219+10),C1219,(C1219+10)))</f>
        <v>2180</v>
      </c>
      <c r="D1220" s="38" t="s">
        <v>435</v>
      </c>
      <c r="E1220" s="50" t="n">
        <f aca="false">IF(C1219=C1220,IF(AND(I1220&lt;&gt;"M",I1220&lt;&gt;"m-up"),E1219+10,E1219),10)</f>
        <v>20</v>
      </c>
      <c r="F1220" s="39" t="n">
        <f aca="false">O1220+(N1220*60)+(M1220*3600)</f>
        <v>66392</v>
      </c>
      <c r="G1220" s="39" t="str">
        <f aca="false">CONCATENATE(J1220,K1220,L1220)</f>
        <v>2018115</v>
      </c>
      <c r="H1220" s="39" t="n">
        <f aca="false">374-371</f>
        <v>3</v>
      </c>
      <c r="I1220" s="39" t="s">
        <v>0</v>
      </c>
      <c r="J1220" s="39" t="n">
        <v>2018</v>
      </c>
      <c r="K1220" s="39" t="n">
        <v>1</v>
      </c>
      <c r="L1220" s="39" t="n">
        <v>15</v>
      </c>
      <c r="M1220" s="39" t="n">
        <v>18</v>
      </c>
      <c r="N1220" s="39" t="n">
        <v>26</v>
      </c>
      <c r="O1220" s="39" t="n">
        <v>32</v>
      </c>
      <c r="P1220" s="39" t="n">
        <v>371</v>
      </c>
      <c r="Q1220" s="39" t="n">
        <v>1</v>
      </c>
      <c r="R1220" s="39" t="s">
        <v>1</v>
      </c>
      <c r="S1220" s="39" t="s">
        <v>2</v>
      </c>
    </row>
    <row r="1221" customFormat="false" ht="15" hidden="false" customHeight="false" outlineLevel="0" collapsed="false">
      <c r="C1221" s="48" t="n">
        <f aca="false">IF(F1221=F1220,C1220,IF(F1221=(F1220+10),C1220,(C1220+10)))</f>
        <v>2180</v>
      </c>
      <c r="D1221" s="38" t="s">
        <v>435</v>
      </c>
      <c r="E1221" s="50" t="n">
        <f aca="false">IF(C1220=C1221,IF(AND(I1221&lt;&gt;"M",I1221&lt;&gt;"m-up"),E1220+10,E1220),10)</f>
        <v>30</v>
      </c>
      <c r="F1221" s="39" t="n">
        <f aca="false">O1221+(N1221*60)+(M1221*3600)</f>
        <v>66392</v>
      </c>
      <c r="G1221" s="39" t="str">
        <f aca="false">CONCATENATE(J1221,K1221,L1221)</f>
        <v>2018115</v>
      </c>
      <c r="H1221" s="39" t="n">
        <f aca="false">389-383</f>
        <v>6</v>
      </c>
      <c r="I1221" s="39" t="s">
        <v>0</v>
      </c>
      <c r="J1221" s="39" t="n">
        <v>2018</v>
      </c>
      <c r="K1221" s="39" t="n">
        <v>1</v>
      </c>
      <c r="L1221" s="39" t="n">
        <v>15</v>
      </c>
      <c r="M1221" s="39" t="n">
        <v>18</v>
      </c>
      <c r="N1221" s="39" t="n">
        <v>26</v>
      </c>
      <c r="O1221" s="39" t="n">
        <v>32</v>
      </c>
      <c r="P1221" s="39" t="n">
        <v>383</v>
      </c>
      <c r="Q1221" s="39" t="n">
        <v>1</v>
      </c>
      <c r="R1221" s="39" t="s">
        <v>1</v>
      </c>
      <c r="S1221" s="39" t="s">
        <v>2</v>
      </c>
    </row>
    <row r="1222" customFormat="false" ht="15" hidden="false" customHeight="false" outlineLevel="0" collapsed="false">
      <c r="C1222" s="48" t="n">
        <f aca="false">IF(F1222=F1221,C1221,IF(F1222=(F1221+10),C1221,(C1221+10)))</f>
        <v>2180</v>
      </c>
      <c r="D1222" s="38" t="s">
        <v>435</v>
      </c>
      <c r="E1222" s="50" t="n">
        <f aca="false">IF(C1221=C1222,IF(AND(I1222&lt;&gt;"M",I1222&lt;&gt;"m-up"),E1221+10,E1221),10)</f>
        <v>30</v>
      </c>
      <c r="F1222" s="39" t="n">
        <f aca="false">O1222+(N1222*60)+(M1222*3600)</f>
        <v>66392</v>
      </c>
      <c r="G1222" s="39" t="str">
        <f aca="false">CONCATENATE(J1222,K1222,L1222)</f>
        <v>2018115</v>
      </c>
      <c r="H1222" s="39" t="n">
        <v>0</v>
      </c>
      <c r="I1222" s="39" t="s">
        <v>4</v>
      </c>
      <c r="J1222" s="39" t="n">
        <v>2018</v>
      </c>
      <c r="K1222" s="39" t="n">
        <v>1</v>
      </c>
      <c r="L1222" s="39" t="n">
        <v>15</v>
      </c>
      <c r="M1222" s="39" t="n">
        <v>18</v>
      </c>
      <c r="N1222" s="39" t="n">
        <v>26</v>
      </c>
      <c r="O1222" s="39" t="n">
        <v>32</v>
      </c>
      <c r="P1222" s="39" t="n">
        <v>384</v>
      </c>
      <c r="Q1222" s="39" t="n">
        <v>1</v>
      </c>
      <c r="R1222" s="39" t="s">
        <v>1</v>
      </c>
      <c r="S1222" s="39" t="s">
        <v>2</v>
      </c>
    </row>
    <row r="1223" customFormat="false" ht="15" hidden="false" customHeight="false" outlineLevel="0" collapsed="false">
      <c r="C1223" s="48" t="n">
        <f aca="false">IF(F1223=F1222,C1222,IF(F1223=(F1222+10),C1222,(C1222+10)))</f>
        <v>2180</v>
      </c>
      <c r="D1223" s="38" t="s">
        <v>435</v>
      </c>
      <c r="E1223" s="50" t="n">
        <f aca="false">IF(C1222=C1223,IF(AND(I1223&lt;&gt;"M",I1223&lt;&gt;"m-up"),E1222+10,E1222),10)</f>
        <v>40</v>
      </c>
      <c r="F1223" s="39" t="n">
        <f aca="false">O1223+(N1223*60)+(M1223*3600)</f>
        <v>66392</v>
      </c>
      <c r="G1223" s="39" t="str">
        <f aca="false">CONCATENATE(J1223,K1223,L1223)</f>
        <v>2018115</v>
      </c>
      <c r="H1223" s="39" t="n">
        <f aca="false">439-434</f>
        <v>5</v>
      </c>
      <c r="I1223" s="39" t="s">
        <v>0</v>
      </c>
      <c r="J1223" s="39" t="n">
        <v>2018</v>
      </c>
      <c r="K1223" s="39" t="n">
        <v>1</v>
      </c>
      <c r="L1223" s="39" t="n">
        <v>15</v>
      </c>
      <c r="M1223" s="39" t="n">
        <v>18</v>
      </c>
      <c r="N1223" s="39" t="n">
        <v>26</v>
      </c>
      <c r="O1223" s="39" t="n">
        <v>32</v>
      </c>
      <c r="P1223" s="39" t="n">
        <v>434</v>
      </c>
      <c r="Q1223" s="39" t="n">
        <v>1</v>
      </c>
      <c r="R1223" s="39" t="s">
        <v>1</v>
      </c>
      <c r="S1223" s="39" t="s">
        <v>2</v>
      </c>
    </row>
    <row r="1224" customFormat="false" ht="15" hidden="false" customHeight="false" outlineLevel="0" collapsed="false">
      <c r="C1224" s="48" t="n">
        <f aca="false">IF(F1224=F1223,C1223,IF(F1224=(F1223+10),C1223,(C1223+10)))</f>
        <v>2180</v>
      </c>
      <c r="D1224" s="38" t="s">
        <v>435</v>
      </c>
      <c r="E1224" s="50" t="n">
        <f aca="false">IF(C1223=C1224,IF(AND(I1224&lt;&gt;"M",I1224&lt;&gt;"m-up"),E1223+10,E1223),10)</f>
        <v>50</v>
      </c>
      <c r="F1224" s="39" t="n">
        <f aca="false">O1224+(N1224*60)+(M1224*3600)</f>
        <v>66392</v>
      </c>
      <c r="G1224" s="39" t="str">
        <f aca="false">CONCATENATE(J1224,K1224,L1224)</f>
        <v>2018115</v>
      </c>
      <c r="H1224" s="39" t="n">
        <f aca="false">460-457</f>
        <v>3</v>
      </c>
      <c r="I1224" s="39" t="s">
        <v>0</v>
      </c>
      <c r="J1224" s="39" t="n">
        <v>2018</v>
      </c>
      <c r="K1224" s="39" t="n">
        <v>1</v>
      </c>
      <c r="L1224" s="39" t="n">
        <v>15</v>
      </c>
      <c r="M1224" s="39" t="n">
        <v>18</v>
      </c>
      <c r="N1224" s="39" t="n">
        <v>26</v>
      </c>
      <c r="O1224" s="39" t="n">
        <v>32</v>
      </c>
      <c r="P1224" s="39" t="n">
        <v>457</v>
      </c>
      <c r="Q1224" s="39" t="n">
        <v>1</v>
      </c>
      <c r="R1224" s="39" t="s">
        <v>1</v>
      </c>
      <c r="S1224" s="39" t="s">
        <v>2</v>
      </c>
    </row>
    <row r="1225" customFormat="false" ht="15" hidden="false" customHeight="false" outlineLevel="0" collapsed="false">
      <c r="C1225" s="48" t="n">
        <f aca="false">IF(F1225=F1224,C1224,IF(F1225=(F1224+10),C1224,(C1224+10)))</f>
        <v>2180</v>
      </c>
      <c r="D1225" s="38" t="s">
        <v>435</v>
      </c>
      <c r="E1225" s="50" t="n">
        <f aca="false">IF(C1224=C1225,IF(AND(I1225&lt;&gt;"M",I1225&lt;&gt;"m-up"),E1224+10,E1224),10)</f>
        <v>60</v>
      </c>
      <c r="F1225" s="39" t="n">
        <f aca="false">O1225+(N1225*60)+(M1225*3600)</f>
        <v>66392</v>
      </c>
      <c r="G1225" s="39" t="str">
        <f aca="false">CONCATENATE(J1225,K1225,L1225)</f>
        <v>2018115</v>
      </c>
      <c r="H1225" s="39" t="n">
        <f aca="false">480-476</f>
        <v>4</v>
      </c>
      <c r="I1225" s="39" t="s">
        <v>0</v>
      </c>
      <c r="J1225" s="39" t="n">
        <v>2018</v>
      </c>
      <c r="K1225" s="39" t="n">
        <v>1</v>
      </c>
      <c r="L1225" s="39" t="n">
        <v>15</v>
      </c>
      <c r="M1225" s="39" t="n">
        <v>18</v>
      </c>
      <c r="N1225" s="39" t="n">
        <v>26</v>
      </c>
      <c r="O1225" s="39" t="n">
        <v>32</v>
      </c>
      <c r="P1225" s="39" t="n">
        <v>476</v>
      </c>
      <c r="Q1225" s="39" t="n">
        <v>1</v>
      </c>
      <c r="R1225" s="39" t="s">
        <v>1</v>
      </c>
      <c r="S1225" s="39" t="s">
        <v>2</v>
      </c>
    </row>
    <row r="1226" customFormat="false" ht="15" hidden="false" customHeight="false" outlineLevel="0" collapsed="false">
      <c r="C1226" s="48" t="n">
        <f aca="false">IF(F1226=F1225,C1225,IF(F1226=(F1225+10),C1225,(C1225+10)))</f>
        <v>2180</v>
      </c>
      <c r="D1226" s="38" t="s">
        <v>435</v>
      </c>
      <c r="E1226" s="50" t="n">
        <f aca="false">IF(C1225=C1226,IF(AND(I1226&lt;&gt;"M",I1226&lt;&gt;"m-up"),E1225+10,E1225),10)</f>
        <v>70</v>
      </c>
      <c r="F1226" s="39" t="n">
        <f aca="false">O1226+(N1226*60)+(M1226*3600)</f>
        <v>66392</v>
      </c>
      <c r="G1226" s="39" t="str">
        <f aca="false">CONCATENATE(J1226,K1226,L1226)</f>
        <v>2018115</v>
      </c>
      <c r="H1226" s="39" t="n">
        <f aca="false">511-506</f>
        <v>5</v>
      </c>
      <c r="I1226" s="39" t="s">
        <v>0</v>
      </c>
      <c r="J1226" s="39" t="n">
        <v>2018</v>
      </c>
      <c r="K1226" s="39" t="n">
        <v>1</v>
      </c>
      <c r="L1226" s="39" t="n">
        <v>15</v>
      </c>
      <c r="M1226" s="39" t="n">
        <v>18</v>
      </c>
      <c r="N1226" s="39" t="n">
        <v>26</v>
      </c>
      <c r="O1226" s="39" t="n">
        <v>32</v>
      </c>
      <c r="P1226" s="39" t="n">
        <v>506</v>
      </c>
      <c r="Q1226" s="39" t="n">
        <v>1</v>
      </c>
      <c r="R1226" s="39" t="s">
        <v>1</v>
      </c>
      <c r="S1226" s="39" t="s">
        <v>2</v>
      </c>
    </row>
    <row r="1227" customFormat="false" ht="15" hidden="false" customHeight="false" outlineLevel="0" collapsed="false">
      <c r="C1227" s="48" t="n">
        <f aca="false">IF(F1227=F1226,C1226,IF(F1227=(F1226+10),C1226,(C1226+10)))</f>
        <v>2180</v>
      </c>
      <c r="D1227" s="38" t="s">
        <v>435</v>
      </c>
      <c r="E1227" s="50" t="n">
        <f aca="false">IF(C1226=C1227,IF(AND(I1227&lt;&gt;"M",I1227&lt;&gt;"m-up"),E1226+10,E1226),10)</f>
        <v>80</v>
      </c>
      <c r="F1227" s="39" t="n">
        <f aca="false">O1227+(N1227*60)+(M1227*3600)</f>
        <v>66392</v>
      </c>
      <c r="G1227" s="39" t="str">
        <f aca="false">CONCATENATE(J1227,K1227,L1227)</f>
        <v>2018115</v>
      </c>
      <c r="H1227" s="39" t="n">
        <f aca="false">545-540</f>
        <v>5</v>
      </c>
      <c r="I1227" s="39" t="s">
        <v>0</v>
      </c>
      <c r="J1227" s="39" t="n">
        <v>2018</v>
      </c>
      <c r="K1227" s="39" t="n">
        <v>1</v>
      </c>
      <c r="L1227" s="39" t="n">
        <v>15</v>
      </c>
      <c r="M1227" s="39" t="n">
        <v>18</v>
      </c>
      <c r="N1227" s="39" t="n">
        <v>26</v>
      </c>
      <c r="O1227" s="39" t="n">
        <v>32</v>
      </c>
      <c r="P1227" s="39" t="n">
        <v>540</v>
      </c>
      <c r="Q1227" s="39" t="n">
        <v>1</v>
      </c>
      <c r="R1227" s="39" t="s">
        <v>1</v>
      </c>
      <c r="S1227" s="39" t="s">
        <v>2</v>
      </c>
    </row>
    <row r="1228" customFormat="false" ht="15" hidden="false" customHeight="false" outlineLevel="0" collapsed="false">
      <c r="C1228" s="48" t="n">
        <f aca="false">IF(F1228=F1227,C1227,IF(F1228=(F1227+10),C1227,(C1227+10)))</f>
        <v>2180</v>
      </c>
      <c r="D1228" s="38" t="s">
        <v>435</v>
      </c>
      <c r="E1228" s="50" t="n">
        <f aca="false">IF(C1227=C1228,IF(AND(I1228&lt;&gt;"M",I1228&lt;&gt;"m-up"),E1227+10,E1227),10)</f>
        <v>90</v>
      </c>
      <c r="F1228" s="39" t="n">
        <f aca="false">O1228+(N1228*60)+(M1228*3600)</f>
        <v>66392</v>
      </c>
      <c r="G1228" s="39" t="str">
        <f aca="false">CONCATENATE(J1228,K1228,L1228)</f>
        <v>2018115</v>
      </c>
      <c r="H1228" s="39" t="n">
        <f aca="false">580-574</f>
        <v>6</v>
      </c>
      <c r="I1228" s="39" t="s">
        <v>0</v>
      </c>
      <c r="J1228" s="39" t="n">
        <v>2018</v>
      </c>
      <c r="K1228" s="39" t="n">
        <v>1</v>
      </c>
      <c r="L1228" s="39" t="n">
        <v>15</v>
      </c>
      <c r="M1228" s="39" t="n">
        <v>18</v>
      </c>
      <c r="N1228" s="39" t="n">
        <v>26</v>
      </c>
      <c r="O1228" s="39" t="n">
        <v>32</v>
      </c>
      <c r="P1228" s="39" t="n">
        <v>574</v>
      </c>
      <c r="Q1228" s="39" t="n">
        <v>1</v>
      </c>
      <c r="R1228" s="39" t="s">
        <v>1</v>
      </c>
      <c r="S1228" s="39" t="s">
        <v>2</v>
      </c>
    </row>
    <row r="1229" customFormat="false" ht="15" hidden="false" customHeight="false" outlineLevel="0" collapsed="false">
      <c r="C1229" s="48" t="n">
        <f aca="false">IF(F1229=F1228,C1228,IF(F1229=(F1228+10),C1228,(C1228+10)))</f>
        <v>2180</v>
      </c>
      <c r="D1229" s="38" t="s">
        <v>435</v>
      </c>
      <c r="E1229" s="50" t="n">
        <f aca="false">IF(C1228=C1229,IF(AND(I1229&lt;&gt;"M",I1229&lt;&gt;"m-up"),E1228+10,E1228),10)</f>
        <v>90</v>
      </c>
      <c r="F1229" s="39" t="n">
        <f aca="false">O1229+(N1229*60)+(M1229*3600)</f>
        <v>66392</v>
      </c>
      <c r="G1229" s="39" t="str">
        <f aca="false">CONCATENATE(J1229,K1229,L1229)</f>
        <v>2018115</v>
      </c>
      <c r="H1229" s="39" t="n">
        <v>0</v>
      </c>
      <c r="I1229" s="39" t="s">
        <v>4</v>
      </c>
      <c r="J1229" s="39" t="n">
        <v>2018</v>
      </c>
      <c r="K1229" s="39" t="n">
        <v>1</v>
      </c>
      <c r="L1229" s="39" t="n">
        <v>15</v>
      </c>
      <c r="M1229" s="39" t="n">
        <v>18</v>
      </c>
      <c r="N1229" s="39" t="n">
        <v>26</v>
      </c>
      <c r="O1229" s="39" t="n">
        <v>32</v>
      </c>
      <c r="P1229" s="39" t="n">
        <v>575</v>
      </c>
      <c r="Q1229" s="39" t="n">
        <v>1</v>
      </c>
      <c r="R1229" s="39" t="s">
        <v>1</v>
      </c>
      <c r="S1229" s="39" t="s">
        <v>2</v>
      </c>
    </row>
    <row r="1230" customFormat="false" ht="15" hidden="false" customHeight="false" outlineLevel="0" collapsed="false">
      <c r="C1230" s="48" t="n">
        <f aca="false">IF(F1230=F1229,C1229,IF(F1230=(F1229+10),C1229,(C1229+10)))</f>
        <v>2180</v>
      </c>
      <c r="D1230" s="38" t="s">
        <v>435</v>
      </c>
      <c r="E1230" s="50" t="n">
        <f aca="false">IF(C1229=C1230,IF(AND(I1230&lt;&gt;"M",I1230&lt;&gt;"m-up"),E1229+10,E1229),10)</f>
        <v>100</v>
      </c>
      <c r="F1230" s="39" t="n">
        <f aca="false">O1230+(N1230*60)+(M1230*3600)</f>
        <v>66392</v>
      </c>
      <c r="G1230" s="39" t="str">
        <f aca="false">CONCATENATE(J1230,K1230,L1230)</f>
        <v>2018115</v>
      </c>
      <c r="H1230" s="39" t="n">
        <f aca="false">616-613</f>
        <v>3</v>
      </c>
      <c r="I1230" s="39" t="s">
        <v>0</v>
      </c>
      <c r="J1230" s="39" t="n">
        <v>2018</v>
      </c>
      <c r="K1230" s="39" t="n">
        <v>1</v>
      </c>
      <c r="L1230" s="39" t="n">
        <v>15</v>
      </c>
      <c r="M1230" s="39" t="n">
        <v>18</v>
      </c>
      <c r="N1230" s="39" t="n">
        <v>26</v>
      </c>
      <c r="O1230" s="39" t="n">
        <v>32</v>
      </c>
      <c r="P1230" s="39" t="n">
        <v>613</v>
      </c>
      <c r="Q1230" s="39" t="n">
        <v>1</v>
      </c>
      <c r="R1230" s="39" t="s">
        <v>1</v>
      </c>
      <c r="S1230" s="39" t="s">
        <v>2</v>
      </c>
    </row>
    <row r="1231" customFormat="false" ht="15" hidden="false" customHeight="false" outlineLevel="0" collapsed="false">
      <c r="A1231" s="68"/>
      <c r="B1231" s="68"/>
      <c r="C1231" s="48" t="n">
        <f aca="false">IF(F1231=F1230,C1230,IF(F1231=(F1230+10),C1230,(C1230+10)))</f>
        <v>2190</v>
      </c>
      <c r="D1231" s="69" t="s">
        <v>436</v>
      </c>
      <c r="E1231" s="50" t="n">
        <f aca="false">IF(C1230=C1231,IF(AND(I1231&lt;&gt;"M",I1231&lt;&gt;"m-up"),E1230+10,E1230),10)</f>
        <v>10</v>
      </c>
      <c r="F1231" s="70" t="n">
        <f aca="false">O1231+(N1231*60)+(M1231*3600)</f>
        <v>66416</v>
      </c>
      <c r="G1231" s="70" t="str">
        <f aca="false">CONCATENATE(J1231,K1231,L1231)</f>
        <v>2018115</v>
      </c>
      <c r="H1231" s="70" t="n">
        <v>15</v>
      </c>
      <c r="I1231" s="70" t="s">
        <v>0</v>
      </c>
      <c r="J1231" s="70" t="n">
        <v>2018</v>
      </c>
      <c r="K1231" s="70" t="n">
        <v>1</v>
      </c>
      <c r="L1231" s="70" t="n">
        <v>15</v>
      </c>
      <c r="M1231" s="70" t="n">
        <v>18</v>
      </c>
      <c r="N1231" s="70" t="n">
        <v>26</v>
      </c>
      <c r="O1231" s="70" t="n">
        <v>56</v>
      </c>
      <c r="P1231" s="70" t="n">
        <v>134</v>
      </c>
      <c r="Q1231" s="70" t="n">
        <v>1</v>
      </c>
      <c r="R1231" s="70" t="s">
        <v>1</v>
      </c>
      <c r="S1231" s="70" t="s">
        <v>2</v>
      </c>
      <c r="T1231" s="70"/>
      <c r="U1231" s="71" t="s">
        <v>437</v>
      </c>
      <c r="WH1231" s="71"/>
      <c r="WI1231" s="71"/>
      <c r="WJ1231" s="71"/>
      <c r="WK1231" s="71"/>
      <c r="WL1231" s="71"/>
      <c r="WM1231" s="71"/>
      <c r="WN1231" s="71"/>
      <c r="WO1231" s="71"/>
      <c r="WP1231" s="71"/>
      <c r="WQ1231" s="71"/>
      <c r="WR1231" s="71"/>
      <c r="WS1231" s="71"/>
      <c r="WT1231" s="71"/>
      <c r="WU1231" s="71"/>
      <c r="WV1231" s="71"/>
      <c r="WW1231" s="71"/>
      <c r="WX1231" s="71"/>
      <c r="WY1231" s="71"/>
      <c r="WZ1231" s="71"/>
      <c r="XA1231" s="71"/>
      <c r="XB1231" s="71"/>
      <c r="XC1231" s="71"/>
      <c r="XD1231" s="71"/>
      <c r="XE1231" s="71"/>
      <c r="XF1231" s="71"/>
      <c r="XG1231" s="71"/>
      <c r="XH1231" s="71"/>
      <c r="XI1231" s="71"/>
      <c r="XJ1231" s="71"/>
      <c r="XK1231" s="71"/>
      <c r="XL1231" s="71"/>
      <c r="XM1231" s="71"/>
      <c r="XN1231" s="71"/>
      <c r="XO1231" s="71"/>
      <c r="XP1231" s="71"/>
      <c r="XQ1231" s="71"/>
      <c r="XR1231" s="71"/>
      <c r="XS1231" s="71"/>
      <c r="XT1231" s="71"/>
      <c r="XU1231" s="71"/>
      <c r="XV1231" s="71"/>
      <c r="XW1231" s="71"/>
      <c r="XX1231" s="71"/>
      <c r="XY1231" s="71"/>
      <c r="XZ1231" s="71"/>
      <c r="YA1231" s="71"/>
      <c r="YB1231" s="71"/>
      <c r="YC1231" s="71"/>
      <c r="YD1231" s="71"/>
      <c r="YE1231" s="71"/>
      <c r="YF1231" s="71"/>
      <c r="YG1231" s="71"/>
      <c r="YH1231" s="71"/>
      <c r="YI1231" s="71"/>
      <c r="YJ1231" s="71"/>
      <c r="YK1231" s="71"/>
      <c r="YL1231" s="71"/>
      <c r="YM1231" s="71"/>
      <c r="YN1231" s="71"/>
      <c r="YO1231" s="71"/>
      <c r="YP1231" s="71"/>
      <c r="YQ1231" s="71"/>
      <c r="YR1231" s="71"/>
      <c r="YS1231" s="71"/>
      <c r="YT1231" s="71"/>
      <c r="YU1231" s="71"/>
      <c r="YV1231" s="71"/>
      <c r="YW1231" s="71"/>
      <c r="YX1231" s="71"/>
      <c r="YY1231" s="71"/>
      <c r="YZ1231" s="71"/>
      <c r="ZA1231" s="71"/>
      <c r="ZB1231" s="71"/>
      <c r="ZC1231" s="71"/>
      <c r="ZD1231" s="71"/>
      <c r="ZE1231" s="71"/>
      <c r="ZF1231" s="71"/>
      <c r="ZG1231" s="71"/>
      <c r="ZH1231" s="71"/>
      <c r="ZI1231" s="71"/>
      <c r="ZJ1231" s="71"/>
      <c r="ZK1231" s="71"/>
      <c r="ZL1231" s="71"/>
      <c r="ZM1231" s="71"/>
      <c r="ZN1231" s="71"/>
      <c r="ZO1231" s="71"/>
      <c r="ZP1231" s="71"/>
      <c r="ZQ1231" s="71"/>
      <c r="ZR1231" s="71"/>
      <c r="ZS1231" s="71"/>
      <c r="ZT1231" s="71"/>
      <c r="ZU1231" s="71"/>
      <c r="ZV1231" s="71"/>
      <c r="ZW1231" s="71"/>
      <c r="ZX1231" s="71"/>
      <c r="ZY1231" s="71"/>
      <c r="ZZ1231" s="71"/>
      <c r="AAA1231" s="71"/>
      <c r="AAB1231" s="71"/>
      <c r="AAC1231" s="71"/>
      <c r="AAD1231" s="71"/>
      <c r="AAE1231" s="71"/>
      <c r="AAF1231" s="71"/>
      <c r="AAG1231" s="71"/>
      <c r="AAH1231" s="71"/>
      <c r="AAI1231" s="71"/>
      <c r="AAJ1231" s="71"/>
      <c r="AAK1231" s="71"/>
      <c r="AAL1231" s="71"/>
      <c r="AAM1231" s="71"/>
      <c r="AAN1231" s="71"/>
      <c r="AAO1231" s="71"/>
      <c r="AAP1231" s="71"/>
      <c r="AAQ1231" s="71"/>
      <c r="AAR1231" s="71"/>
      <c r="AAS1231" s="71"/>
      <c r="AAT1231" s="71"/>
      <c r="AAU1231" s="71"/>
      <c r="AAV1231" s="71"/>
      <c r="AAW1231" s="71"/>
      <c r="AAX1231" s="71"/>
      <c r="AAY1231" s="71"/>
      <c r="AAZ1231" s="71"/>
      <c r="ABA1231" s="71"/>
      <c r="ABB1231" s="71"/>
      <c r="ABC1231" s="71"/>
      <c r="ABD1231" s="71"/>
      <c r="ABE1231" s="71"/>
      <c r="ABF1231" s="71"/>
      <c r="ABG1231" s="71"/>
      <c r="ABH1231" s="71"/>
      <c r="ABI1231" s="71"/>
      <c r="ABJ1231" s="71"/>
      <c r="ABK1231" s="71"/>
      <c r="ABL1231" s="71"/>
      <c r="ABM1231" s="71"/>
      <c r="ABN1231" s="71"/>
      <c r="ABO1231" s="71"/>
      <c r="ABP1231" s="71"/>
      <c r="ABQ1231" s="71"/>
      <c r="ABR1231" s="71"/>
      <c r="ABS1231" s="71"/>
      <c r="ABT1231" s="71"/>
      <c r="ABU1231" s="71"/>
      <c r="ABV1231" s="71"/>
      <c r="ABW1231" s="71"/>
      <c r="ABX1231" s="71"/>
      <c r="ABY1231" s="71"/>
      <c r="ABZ1231" s="71"/>
      <c r="ACA1231" s="71"/>
      <c r="ACB1231" s="71"/>
      <c r="ACC1231" s="71"/>
      <c r="ACD1231" s="71"/>
      <c r="ACE1231" s="71"/>
      <c r="ACF1231" s="71"/>
      <c r="ACG1231" s="71"/>
      <c r="ACH1231" s="71"/>
      <c r="ACI1231" s="71"/>
      <c r="ACJ1231" s="71"/>
      <c r="ACK1231" s="71"/>
      <c r="ACL1231" s="71"/>
      <c r="ACM1231" s="71"/>
      <c r="ACN1231" s="71"/>
      <c r="ACO1231" s="71"/>
      <c r="ACP1231" s="71"/>
      <c r="ACQ1231" s="71"/>
      <c r="ACR1231" s="71"/>
      <c r="ACS1231" s="71"/>
      <c r="ACT1231" s="71"/>
      <c r="ACU1231" s="71"/>
      <c r="ACV1231" s="71"/>
      <c r="ACW1231" s="71"/>
      <c r="ACX1231" s="71"/>
      <c r="ACY1231" s="71"/>
      <c r="ACZ1231" s="71"/>
      <c r="ADA1231" s="71"/>
      <c r="ADB1231" s="71"/>
      <c r="ADC1231" s="71"/>
      <c r="ADD1231" s="71"/>
      <c r="ADE1231" s="71"/>
      <c r="ADF1231" s="71"/>
      <c r="ADG1231" s="71"/>
      <c r="ADH1231" s="71"/>
      <c r="ADI1231" s="71"/>
      <c r="ADJ1231" s="71"/>
      <c r="ADK1231" s="71"/>
      <c r="ADL1231" s="71"/>
      <c r="ADM1231" s="71"/>
      <c r="ADN1231" s="71"/>
      <c r="ADO1231" s="71"/>
      <c r="ADP1231" s="71"/>
      <c r="ADQ1231" s="71"/>
      <c r="ADR1231" s="71"/>
      <c r="ADS1231" s="71"/>
      <c r="ADT1231" s="71"/>
      <c r="ADU1231" s="71"/>
      <c r="ADV1231" s="71"/>
      <c r="ADW1231" s="71"/>
      <c r="ADX1231" s="71"/>
      <c r="ADY1231" s="71"/>
      <c r="ADZ1231" s="71"/>
      <c r="AEA1231" s="71"/>
      <c r="AEB1231" s="71"/>
      <c r="AEC1231" s="71"/>
      <c r="AED1231" s="71"/>
      <c r="AEE1231" s="71"/>
      <c r="AEF1231" s="71"/>
      <c r="AEG1231" s="71"/>
      <c r="AEH1231" s="71"/>
      <c r="AEI1231" s="71"/>
      <c r="AEJ1231" s="71"/>
      <c r="AEK1231" s="71"/>
      <c r="AEL1231" s="71"/>
      <c r="AEM1231" s="71"/>
      <c r="AEN1231" s="71"/>
      <c r="AEO1231" s="71"/>
      <c r="AEP1231" s="71"/>
      <c r="AEQ1231" s="71"/>
      <c r="AER1231" s="71"/>
      <c r="AES1231" s="71"/>
      <c r="AET1231" s="71"/>
      <c r="AEU1231" s="71"/>
      <c r="AEV1231" s="71"/>
      <c r="AEW1231" s="71"/>
      <c r="AEX1231" s="71"/>
      <c r="AEY1231" s="71"/>
      <c r="AEZ1231" s="71"/>
      <c r="AFA1231" s="71"/>
      <c r="AFB1231" s="71"/>
      <c r="AFC1231" s="71"/>
      <c r="AFD1231" s="71"/>
      <c r="AFE1231" s="71"/>
      <c r="AFF1231" s="71"/>
      <c r="AFG1231" s="71"/>
      <c r="AFH1231" s="71"/>
      <c r="AFI1231" s="71"/>
      <c r="AFJ1231" s="71"/>
      <c r="AFK1231" s="71"/>
      <c r="AFL1231" s="71"/>
      <c r="AFM1231" s="71"/>
      <c r="AFN1231" s="71"/>
      <c r="AFO1231" s="71"/>
      <c r="AFP1231" s="71"/>
      <c r="AFQ1231" s="71"/>
      <c r="AFR1231" s="71"/>
      <c r="AFS1231" s="71"/>
      <c r="AFT1231" s="71"/>
      <c r="AFU1231" s="71"/>
      <c r="AFV1231" s="71"/>
      <c r="AFW1231" s="71"/>
      <c r="AFX1231" s="71"/>
      <c r="AFY1231" s="71"/>
      <c r="AFZ1231" s="71"/>
      <c r="AGA1231" s="71"/>
      <c r="AGB1231" s="71"/>
      <c r="AGC1231" s="71"/>
      <c r="AGD1231" s="71"/>
      <c r="AGE1231" s="71"/>
      <c r="AGF1231" s="71"/>
      <c r="AGG1231" s="71"/>
      <c r="AGH1231" s="71"/>
      <c r="AGI1231" s="71"/>
      <c r="AGJ1231" s="71"/>
      <c r="AGK1231" s="71"/>
      <c r="AGL1231" s="71"/>
      <c r="AGM1231" s="71"/>
      <c r="AGN1231" s="71"/>
      <c r="AGO1231" s="71"/>
      <c r="AGP1231" s="71"/>
      <c r="AGQ1231" s="71"/>
      <c r="AGR1231" s="71"/>
      <c r="AGS1231" s="71"/>
      <c r="AGT1231" s="71"/>
      <c r="AGU1231" s="71"/>
      <c r="AGV1231" s="71"/>
      <c r="AGW1231" s="71"/>
      <c r="AGX1231" s="71"/>
      <c r="AGY1231" s="71"/>
      <c r="AGZ1231" s="71"/>
      <c r="AHA1231" s="71"/>
      <c r="AHB1231" s="71"/>
      <c r="AHC1231" s="71"/>
      <c r="AHD1231" s="71"/>
      <c r="AHE1231" s="71"/>
      <c r="AHF1231" s="71"/>
      <c r="AHG1231" s="71"/>
      <c r="AHH1231" s="71"/>
      <c r="AHI1231" s="71"/>
      <c r="AHJ1231" s="71"/>
      <c r="AHK1231" s="71"/>
      <c r="AHL1231" s="71"/>
      <c r="AHM1231" s="71"/>
      <c r="AHN1231" s="71"/>
      <c r="AHO1231" s="71"/>
      <c r="AHP1231" s="71"/>
      <c r="AHQ1231" s="71"/>
      <c r="AHR1231" s="71"/>
      <c r="AHS1231" s="71"/>
      <c r="AHT1231" s="71"/>
      <c r="AHU1231" s="71"/>
      <c r="AHV1231" s="71"/>
      <c r="AHW1231" s="71"/>
      <c r="AHX1231" s="71"/>
      <c r="AHY1231" s="71"/>
      <c r="AHZ1231" s="71"/>
      <c r="AIA1231" s="71"/>
      <c r="AIB1231" s="71"/>
      <c r="AIC1231" s="71"/>
      <c r="AID1231" s="71"/>
      <c r="AIE1231" s="71"/>
      <c r="AIF1231" s="71"/>
      <c r="AIG1231" s="71"/>
      <c r="AIH1231" s="71"/>
      <c r="AII1231" s="71"/>
      <c r="AIJ1231" s="71"/>
      <c r="AIK1231" s="71"/>
      <c r="AIL1231" s="71"/>
      <c r="AIM1231" s="71"/>
      <c r="AIN1231" s="71"/>
      <c r="AIO1231" s="71"/>
      <c r="AIP1231" s="71"/>
      <c r="AIQ1231" s="71"/>
      <c r="AIR1231" s="71"/>
      <c r="AIS1231" s="71"/>
      <c r="AIT1231" s="71"/>
      <c r="AIU1231" s="71"/>
      <c r="AIV1231" s="71"/>
      <c r="AIW1231" s="71"/>
      <c r="AIX1231" s="71"/>
      <c r="AIY1231" s="71"/>
      <c r="AIZ1231" s="71"/>
      <c r="AJA1231" s="71"/>
      <c r="AJB1231" s="71"/>
      <c r="AJC1231" s="71"/>
      <c r="AJD1231" s="71"/>
      <c r="AJE1231" s="71"/>
      <c r="AJF1231" s="71"/>
      <c r="AJG1231" s="71"/>
      <c r="AJH1231" s="71"/>
      <c r="AJI1231" s="71"/>
      <c r="AJJ1231" s="71"/>
      <c r="AJK1231" s="71"/>
      <c r="AJL1231" s="71"/>
      <c r="AJM1231" s="71"/>
      <c r="AJN1231" s="71"/>
      <c r="AJO1231" s="71"/>
      <c r="AJP1231" s="71"/>
      <c r="AJQ1231" s="71"/>
      <c r="AJR1231" s="71"/>
      <c r="AJS1231" s="71"/>
      <c r="AJT1231" s="71"/>
      <c r="AJU1231" s="71"/>
      <c r="AJV1231" s="71"/>
      <c r="AJW1231" s="71"/>
      <c r="AJX1231" s="71"/>
      <c r="AJY1231" s="71"/>
      <c r="AJZ1231" s="71"/>
      <c r="AKA1231" s="71"/>
      <c r="AKB1231" s="71"/>
      <c r="AKC1231" s="71"/>
      <c r="AKD1231" s="71"/>
      <c r="AKE1231" s="71"/>
      <c r="AKF1231" s="71"/>
      <c r="AKG1231" s="71"/>
      <c r="AKH1231" s="71"/>
      <c r="AKI1231" s="71"/>
      <c r="AKJ1231" s="71"/>
      <c r="AKK1231" s="71"/>
      <c r="AKL1231" s="71"/>
      <c r="AKM1231" s="71"/>
      <c r="AKN1231" s="71"/>
      <c r="AKO1231" s="71"/>
      <c r="AKP1231" s="71"/>
      <c r="AKQ1231" s="71"/>
      <c r="AKR1231" s="71"/>
      <c r="AKS1231" s="71"/>
      <c r="AKT1231" s="71"/>
      <c r="AKU1231" s="71"/>
      <c r="AKV1231" s="71"/>
      <c r="AKW1231" s="71"/>
      <c r="AKX1231" s="71"/>
      <c r="AKY1231" s="71"/>
      <c r="AKZ1231" s="71"/>
      <c r="ALA1231" s="71"/>
      <c r="ALB1231" s="71"/>
      <c r="ALC1231" s="71"/>
      <c r="ALD1231" s="71"/>
      <c r="ALE1231" s="71"/>
      <c r="ALF1231" s="71"/>
      <c r="ALG1231" s="71"/>
      <c r="ALH1231" s="71"/>
      <c r="ALI1231" s="71"/>
      <c r="ALJ1231" s="71"/>
      <c r="ALK1231" s="71"/>
      <c r="ALL1231" s="71"/>
      <c r="ALM1231" s="71"/>
      <c r="ALN1231" s="71"/>
      <c r="ALO1231" s="71"/>
      <c r="ALP1231" s="71"/>
      <c r="ALQ1231" s="71"/>
      <c r="ALR1231" s="71"/>
      <c r="ALS1231" s="71"/>
      <c r="ALT1231" s="71"/>
      <c r="ALU1231" s="71"/>
      <c r="ALV1231" s="71"/>
      <c r="ALW1231" s="71"/>
      <c r="ALX1231" s="71"/>
      <c r="ALY1231" s="71"/>
      <c r="ALZ1231" s="71"/>
      <c r="AMA1231" s="71"/>
      <c r="AMB1231" s="71"/>
      <c r="AMC1231" s="71"/>
      <c r="AMD1231" s="71"/>
      <c r="AME1231" s="71"/>
      <c r="AMF1231" s="71"/>
      <c r="AMG1231" s="71"/>
    </row>
    <row r="1232" customFormat="false" ht="15" hidden="false" customHeight="false" outlineLevel="0" collapsed="false">
      <c r="A1232" s="68"/>
      <c r="B1232" s="68"/>
      <c r="C1232" s="48" t="n">
        <f aca="false">IF(F1232=F1231,C1231,IF(F1232=(F1231+10),C1231,(C1231+10)))</f>
        <v>2200</v>
      </c>
      <c r="D1232" s="69" t="s">
        <v>438</v>
      </c>
      <c r="E1232" s="50" t="n">
        <f aca="false">IF(C1231=C1232,IF(AND(I1232&lt;&gt;"M",I1232&lt;&gt;"m-up"),E1231+10,E1231),10)</f>
        <v>10</v>
      </c>
      <c r="F1232" s="70" t="n">
        <f aca="false">O1232+(N1232*60)+(M1232*3600)</f>
        <v>66618</v>
      </c>
      <c r="G1232" s="70" t="str">
        <f aca="false">CONCATENATE(J1232,K1232,L1232)</f>
        <v>2018115</v>
      </c>
      <c r="H1232" s="70" t="n">
        <f aca="false">923-917</f>
        <v>6</v>
      </c>
      <c r="I1232" s="70" t="s">
        <v>0</v>
      </c>
      <c r="J1232" s="70" t="n">
        <v>2018</v>
      </c>
      <c r="K1232" s="70" t="n">
        <v>1</v>
      </c>
      <c r="L1232" s="70" t="n">
        <v>15</v>
      </c>
      <c r="M1232" s="70" t="n">
        <v>18</v>
      </c>
      <c r="N1232" s="70" t="n">
        <v>30</v>
      </c>
      <c r="O1232" s="70" t="n">
        <v>18</v>
      </c>
      <c r="P1232" s="70" t="n">
        <v>917</v>
      </c>
      <c r="Q1232" s="70" t="n">
        <v>1</v>
      </c>
      <c r="R1232" s="70" t="s">
        <v>1</v>
      </c>
      <c r="S1232" s="70" t="s">
        <v>2</v>
      </c>
      <c r="T1232" s="70"/>
      <c r="U1232" s="71"/>
      <c r="WH1232" s="71"/>
      <c r="WI1232" s="71"/>
      <c r="WJ1232" s="71"/>
      <c r="WK1232" s="71"/>
      <c r="WL1232" s="71"/>
      <c r="WM1232" s="71"/>
      <c r="WN1232" s="71"/>
      <c r="WO1232" s="71"/>
      <c r="WP1232" s="71"/>
      <c r="WQ1232" s="71"/>
      <c r="WR1232" s="71"/>
      <c r="WS1232" s="71"/>
      <c r="WT1232" s="71"/>
      <c r="WU1232" s="71"/>
      <c r="WV1232" s="71"/>
      <c r="WW1232" s="71"/>
      <c r="WX1232" s="71"/>
      <c r="WY1232" s="71"/>
      <c r="WZ1232" s="71"/>
      <c r="XA1232" s="71"/>
      <c r="XB1232" s="71"/>
      <c r="XC1232" s="71"/>
      <c r="XD1232" s="71"/>
      <c r="XE1232" s="71"/>
      <c r="XF1232" s="71"/>
      <c r="XG1232" s="71"/>
      <c r="XH1232" s="71"/>
      <c r="XI1232" s="71"/>
      <c r="XJ1232" s="71"/>
      <c r="XK1232" s="71"/>
      <c r="XL1232" s="71"/>
      <c r="XM1232" s="71"/>
      <c r="XN1232" s="71"/>
      <c r="XO1232" s="71"/>
      <c r="XP1232" s="71"/>
      <c r="XQ1232" s="71"/>
      <c r="XR1232" s="71"/>
      <c r="XS1232" s="71"/>
      <c r="XT1232" s="71"/>
      <c r="XU1232" s="71"/>
      <c r="XV1232" s="71"/>
      <c r="XW1232" s="71"/>
      <c r="XX1232" s="71"/>
      <c r="XY1232" s="71"/>
      <c r="XZ1232" s="71"/>
      <c r="YA1232" s="71"/>
      <c r="YB1232" s="71"/>
      <c r="YC1232" s="71"/>
      <c r="YD1232" s="71"/>
      <c r="YE1232" s="71"/>
      <c r="YF1232" s="71"/>
      <c r="YG1232" s="71"/>
      <c r="YH1232" s="71"/>
      <c r="YI1232" s="71"/>
      <c r="YJ1232" s="71"/>
      <c r="YK1232" s="71"/>
      <c r="YL1232" s="71"/>
      <c r="YM1232" s="71"/>
      <c r="YN1232" s="71"/>
      <c r="YO1232" s="71"/>
      <c r="YP1232" s="71"/>
      <c r="YQ1232" s="71"/>
      <c r="YR1232" s="71"/>
      <c r="YS1232" s="71"/>
      <c r="YT1232" s="71"/>
      <c r="YU1232" s="71"/>
      <c r="YV1232" s="71"/>
      <c r="YW1232" s="71"/>
      <c r="YX1232" s="71"/>
      <c r="YY1232" s="71"/>
      <c r="YZ1232" s="71"/>
      <c r="ZA1232" s="71"/>
      <c r="ZB1232" s="71"/>
      <c r="ZC1232" s="71"/>
      <c r="ZD1232" s="71"/>
      <c r="ZE1232" s="71"/>
      <c r="ZF1232" s="71"/>
      <c r="ZG1232" s="71"/>
      <c r="ZH1232" s="71"/>
      <c r="ZI1232" s="71"/>
      <c r="ZJ1232" s="71"/>
      <c r="ZK1232" s="71"/>
      <c r="ZL1232" s="71"/>
      <c r="ZM1232" s="71"/>
      <c r="ZN1232" s="71"/>
      <c r="ZO1232" s="71"/>
      <c r="ZP1232" s="71"/>
      <c r="ZQ1232" s="71"/>
      <c r="ZR1232" s="71"/>
      <c r="ZS1232" s="71"/>
      <c r="ZT1232" s="71"/>
      <c r="ZU1232" s="71"/>
      <c r="ZV1232" s="71"/>
      <c r="ZW1232" s="71"/>
      <c r="ZX1232" s="71"/>
      <c r="ZY1232" s="71"/>
      <c r="ZZ1232" s="71"/>
      <c r="AAA1232" s="71"/>
      <c r="AAB1232" s="71"/>
      <c r="AAC1232" s="71"/>
      <c r="AAD1232" s="71"/>
      <c r="AAE1232" s="71"/>
      <c r="AAF1232" s="71"/>
      <c r="AAG1232" s="71"/>
      <c r="AAH1232" s="71"/>
      <c r="AAI1232" s="71"/>
      <c r="AAJ1232" s="71"/>
      <c r="AAK1232" s="71"/>
      <c r="AAL1232" s="71"/>
      <c r="AAM1232" s="71"/>
      <c r="AAN1232" s="71"/>
      <c r="AAO1232" s="71"/>
      <c r="AAP1232" s="71"/>
      <c r="AAQ1232" s="71"/>
      <c r="AAR1232" s="71"/>
      <c r="AAS1232" s="71"/>
      <c r="AAT1232" s="71"/>
      <c r="AAU1232" s="71"/>
      <c r="AAV1232" s="71"/>
      <c r="AAW1232" s="71"/>
      <c r="AAX1232" s="71"/>
      <c r="AAY1232" s="71"/>
      <c r="AAZ1232" s="71"/>
      <c r="ABA1232" s="71"/>
      <c r="ABB1232" s="71"/>
      <c r="ABC1232" s="71"/>
      <c r="ABD1232" s="71"/>
      <c r="ABE1232" s="71"/>
      <c r="ABF1232" s="71"/>
      <c r="ABG1232" s="71"/>
      <c r="ABH1232" s="71"/>
      <c r="ABI1232" s="71"/>
      <c r="ABJ1232" s="71"/>
      <c r="ABK1232" s="71"/>
      <c r="ABL1232" s="71"/>
      <c r="ABM1232" s="71"/>
      <c r="ABN1232" s="71"/>
      <c r="ABO1232" s="71"/>
      <c r="ABP1232" s="71"/>
      <c r="ABQ1232" s="71"/>
      <c r="ABR1232" s="71"/>
      <c r="ABS1232" s="71"/>
      <c r="ABT1232" s="71"/>
      <c r="ABU1232" s="71"/>
      <c r="ABV1232" s="71"/>
      <c r="ABW1232" s="71"/>
      <c r="ABX1232" s="71"/>
      <c r="ABY1232" s="71"/>
      <c r="ABZ1232" s="71"/>
      <c r="ACA1232" s="71"/>
      <c r="ACB1232" s="71"/>
      <c r="ACC1232" s="71"/>
      <c r="ACD1232" s="71"/>
      <c r="ACE1232" s="71"/>
      <c r="ACF1232" s="71"/>
      <c r="ACG1232" s="71"/>
      <c r="ACH1232" s="71"/>
      <c r="ACI1232" s="71"/>
      <c r="ACJ1232" s="71"/>
      <c r="ACK1232" s="71"/>
      <c r="ACL1232" s="71"/>
      <c r="ACM1232" s="71"/>
      <c r="ACN1232" s="71"/>
      <c r="ACO1232" s="71"/>
      <c r="ACP1232" s="71"/>
      <c r="ACQ1232" s="71"/>
      <c r="ACR1232" s="71"/>
      <c r="ACS1232" s="71"/>
      <c r="ACT1232" s="71"/>
      <c r="ACU1232" s="71"/>
      <c r="ACV1232" s="71"/>
      <c r="ACW1232" s="71"/>
      <c r="ACX1232" s="71"/>
      <c r="ACY1232" s="71"/>
      <c r="ACZ1232" s="71"/>
      <c r="ADA1232" s="71"/>
      <c r="ADB1232" s="71"/>
      <c r="ADC1232" s="71"/>
      <c r="ADD1232" s="71"/>
      <c r="ADE1232" s="71"/>
      <c r="ADF1232" s="71"/>
      <c r="ADG1232" s="71"/>
      <c r="ADH1232" s="71"/>
      <c r="ADI1232" s="71"/>
      <c r="ADJ1232" s="71"/>
      <c r="ADK1232" s="71"/>
      <c r="ADL1232" s="71"/>
      <c r="ADM1232" s="71"/>
      <c r="ADN1232" s="71"/>
      <c r="ADO1232" s="71"/>
      <c r="ADP1232" s="71"/>
      <c r="ADQ1232" s="71"/>
      <c r="ADR1232" s="71"/>
      <c r="ADS1232" s="71"/>
      <c r="ADT1232" s="71"/>
      <c r="ADU1232" s="71"/>
      <c r="ADV1232" s="71"/>
      <c r="ADW1232" s="71"/>
      <c r="ADX1232" s="71"/>
      <c r="ADY1232" s="71"/>
      <c r="ADZ1232" s="71"/>
      <c r="AEA1232" s="71"/>
      <c r="AEB1232" s="71"/>
      <c r="AEC1232" s="71"/>
      <c r="AED1232" s="71"/>
      <c r="AEE1232" s="71"/>
      <c r="AEF1232" s="71"/>
      <c r="AEG1232" s="71"/>
      <c r="AEH1232" s="71"/>
      <c r="AEI1232" s="71"/>
      <c r="AEJ1232" s="71"/>
      <c r="AEK1232" s="71"/>
      <c r="AEL1232" s="71"/>
      <c r="AEM1232" s="71"/>
      <c r="AEN1232" s="71"/>
      <c r="AEO1232" s="71"/>
      <c r="AEP1232" s="71"/>
      <c r="AEQ1232" s="71"/>
      <c r="AER1232" s="71"/>
      <c r="AES1232" s="71"/>
      <c r="AET1232" s="71"/>
      <c r="AEU1232" s="71"/>
      <c r="AEV1232" s="71"/>
      <c r="AEW1232" s="71"/>
      <c r="AEX1232" s="71"/>
      <c r="AEY1232" s="71"/>
      <c r="AEZ1232" s="71"/>
      <c r="AFA1232" s="71"/>
      <c r="AFB1232" s="71"/>
      <c r="AFC1232" s="71"/>
      <c r="AFD1232" s="71"/>
      <c r="AFE1232" s="71"/>
      <c r="AFF1232" s="71"/>
      <c r="AFG1232" s="71"/>
      <c r="AFH1232" s="71"/>
      <c r="AFI1232" s="71"/>
      <c r="AFJ1232" s="71"/>
      <c r="AFK1232" s="71"/>
      <c r="AFL1232" s="71"/>
      <c r="AFM1232" s="71"/>
      <c r="AFN1232" s="71"/>
      <c r="AFO1232" s="71"/>
      <c r="AFP1232" s="71"/>
      <c r="AFQ1232" s="71"/>
      <c r="AFR1232" s="71"/>
      <c r="AFS1232" s="71"/>
      <c r="AFT1232" s="71"/>
      <c r="AFU1232" s="71"/>
      <c r="AFV1232" s="71"/>
      <c r="AFW1232" s="71"/>
      <c r="AFX1232" s="71"/>
      <c r="AFY1232" s="71"/>
      <c r="AFZ1232" s="71"/>
      <c r="AGA1232" s="71"/>
      <c r="AGB1232" s="71"/>
      <c r="AGC1232" s="71"/>
      <c r="AGD1232" s="71"/>
      <c r="AGE1232" s="71"/>
      <c r="AGF1232" s="71"/>
      <c r="AGG1232" s="71"/>
      <c r="AGH1232" s="71"/>
      <c r="AGI1232" s="71"/>
      <c r="AGJ1232" s="71"/>
      <c r="AGK1232" s="71"/>
      <c r="AGL1232" s="71"/>
      <c r="AGM1232" s="71"/>
      <c r="AGN1232" s="71"/>
      <c r="AGO1232" s="71"/>
      <c r="AGP1232" s="71"/>
      <c r="AGQ1232" s="71"/>
      <c r="AGR1232" s="71"/>
      <c r="AGS1232" s="71"/>
      <c r="AGT1232" s="71"/>
      <c r="AGU1232" s="71"/>
      <c r="AGV1232" s="71"/>
      <c r="AGW1232" s="71"/>
      <c r="AGX1232" s="71"/>
      <c r="AGY1232" s="71"/>
      <c r="AGZ1232" s="71"/>
      <c r="AHA1232" s="71"/>
      <c r="AHB1232" s="71"/>
      <c r="AHC1232" s="71"/>
      <c r="AHD1232" s="71"/>
      <c r="AHE1232" s="71"/>
      <c r="AHF1232" s="71"/>
      <c r="AHG1232" s="71"/>
      <c r="AHH1232" s="71"/>
      <c r="AHI1232" s="71"/>
      <c r="AHJ1232" s="71"/>
      <c r="AHK1232" s="71"/>
      <c r="AHL1232" s="71"/>
      <c r="AHM1232" s="71"/>
      <c r="AHN1232" s="71"/>
      <c r="AHO1232" s="71"/>
      <c r="AHP1232" s="71"/>
      <c r="AHQ1232" s="71"/>
      <c r="AHR1232" s="71"/>
      <c r="AHS1232" s="71"/>
      <c r="AHT1232" s="71"/>
      <c r="AHU1232" s="71"/>
      <c r="AHV1232" s="71"/>
      <c r="AHW1232" s="71"/>
      <c r="AHX1232" s="71"/>
      <c r="AHY1232" s="71"/>
      <c r="AHZ1232" s="71"/>
      <c r="AIA1232" s="71"/>
      <c r="AIB1232" s="71"/>
      <c r="AIC1232" s="71"/>
      <c r="AID1232" s="71"/>
      <c r="AIE1232" s="71"/>
      <c r="AIF1232" s="71"/>
      <c r="AIG1232" s="71"/>
      <c r="AIH1232" s="71"/>
      <c r="AII1232" s="71"/>
      <c r="AIJ1232" s="71"/>
      <c r="AIK1232" s="71"/>
      <c r="AIL1232" s="71"/>
      <c r="AIM1232" s="71"/>
      <c r="AIN1232" s="71"/>
      <c r="AIO1232" s="71"/>
      <c r="AIP1232" s="71"/>
      <c r="AIQ1232" s="71"/>
      <c r="AIR1232" s="71"/>
      <c r="AIS1232" s="71"/>
      <c r="AIT1232" s="71"/>
      <c r="AIU1232" s="71"/>
      <c r="AIV1232" s="71"/>
      <c r="AIW1232" s="71"/>
      <c r="AIX1232" s="71"/>
      <c r="AIY1232" s="71"/>
      <c r="AIZ1232" s="71"/>
      <c r="AJA1232" s="71"/>
      <c r="AJB1232" s="71"/>
      <c r="AJC1232" s="71"/>
      <c r="AJD1232" s="71"/>
      <c r="AJE1232" s="71"/>
      <c r="AJF1232" s="71"/>
      <c r="AJG1232" s="71"/>
      <c r="AJH1232" s="71"/>
      <c r="AJI1232" s="71"/>
      <c r="AJJ1232" s="71"/>
      <c r="AJK1232" s="71"/>
      <c r="AJL1232" s="71"/>
      <c r="AJM1232" s="71"/>
      <c r="AJN1232" s="71"/>
      <c r="AJO1232" s="71"/>
      <c r="AJP1232" s="71"/>
      <c r="AJQ1232" s="71"/>
      <c r="AJR1232" s="71"/>
      <c r="AJS1232" s="71"/>
      <c r="AJT1232" s="71"/>
      <c r="AJU1232" s="71"/>
      <c r="AJV1232" s="71"/>
      <c r="AJW1232" s="71"/>
      <c r="AJX1232" s="71"/>
      <c r="AJY1232" s="71"/>
      <c r="AJZ1232" s="71"/>
      <c r="AKA1232" s="71"/>
      <c r="AKB1232" s="71"/>
      <c r="AKC1232" s="71"/>
      <c r="AKD1232" s="71"/>
      <c r="AKE1232" s="71"/>
      <c r="AKF1232" s="71"/>
      <c r="AKG1232" s="71"/>
      <c r="AKH1232" s="71"/>
      <c r="AKI1232" s="71"/>
      <c r="AKJ1232" s="71"/>
      <c r="AKK1232" s="71"/>
      <c r="AKL1232" s="71"/>
      <c r="AKM1232" s="71"/>
      <c r="AKN1232" s="71"/>
      <c r="AKO1232" s="71"/>
      <c r="AKP1232" s="71"/>
      <c r="AKQ1232" s="71"/>
      <c r="AKR1232" s="71"/>
      <c r="AKS1232" s="71"/>
      <c r="AKT1232" s="71"/>
      <c r="AKU1232" s="71"/>
      <c r="AKV1232" s="71"/>
      <c r="AKW1232" s="71"/>
      <c r="AKX1232" s="71"/>
      <c r="AKY1232" s="71"/>
      <c r="AKZ1232" s="71"/>
      <c r="ALA1232" s="71"/>
      <c r="ALB1232" s="71"/>
      <c r="ALC1232" s="71"/>
      <c r="ALD1232" s="71"/>
      <c r="ALE1232" s="71"/>
      <c r="ALF1232" s="71"/>
      <c r="ALG1232" s="71"/>
      <c r="ALH1232" s="71"/>
      <c r="ALI1232" s="71"/>
      <c r="ALJ1232" s="71"/>
      <c r="ALK1232" s="71"/>
      <c r="ALL1232" s="71"/>
      <c r="ALM1232" s="71"/>
      <c r="ALN1232" s="71"/>
      <c r="ALO1232" s="71"/>
      <c r="ALP1232" s="71"/>
      <c r="ALQ1232" s="71"/>
      <c r="ALR1232" s="71"/>
      <c r="ALS1232" s="71"/>
      <c r="ALT1232" s="71"/>
      <c r="ALU1232" s="71"/>
      <c r="ALV1232" s="71"/>
      <c r="ALW1232" s="71"/>
      <c r="ALX1232" s="71"/>
      <c r="ALY1232" s="71"/>
      <c r="ALZ1232" s="71"/>
      <c r="AMA1232" s="71"/>
      <c r="AMB1232" s="71"/>
      <c r="AMC1232" s="71"/>
      <c r="AMD1232" s="71"/>
      <c r="AME1232" s="71"/>
      <c r="AMF1232" s="71"/>
      <c r="AMG1232" s="71"/>
    </row>
    <row r="1233" customFormat="false" ht="15" hidden="false" customHeight="false" outlineLevel="0" collapsed="false">
      <c r="C1233" s="48" t="n">
        <f aca="false">IF(F1233=F1232,C1232,IF(F1233=(F1232+10),C1232,(C1232+10)))</f>
        <v>2210</v>
      </c>
      <c r="D1233" s="38" t="s">
        <v>438</v>
      </c>
      <c r="E1233" s="50" t="n">
        <f aca="false">IF(C1232=C1233,IF(AND(I1233&lt;&gt;"M",I1233&lt;&gt;"m-up"),E1232+10,E1232),10)</f>
        <v>10</v>
      </c>
      <c r="F1233" s="39" t="n">
        <f aca="false">O1233+(N1233*60)+(M1233*3600)</f>
        <v>66619</v>
      </c>
      <c r="G1233" s="39" t="str">
        <f aca="false">CONCATENATE(J1233,K1233,L1233)</f>
        <v>2018115</v>
      </c>
      <c r="H1233" s="39" t="n">
        <v>0</v>
      </c>
      <c r="I1233" s="39" t="s">
        <v>87</v>
      </c>
      <c r="J1233" s="39" t="n">
        <v>2018</v>
      </c>
      <c r="K1233" s="39" t="n">
        <v>1</v>
      </c>
      <c r="L1233" s="39" t="n">
        <v>15</v>
      </c>
      <c r="M1233" s="39" t="n">
        <v>18</v>
      </c>
      <c r="N1233" s="39" t="n">
        <v>30</v>
      </c>
      <c r="O1233" s="39" t="n">
        <v>19</v>
      </c>
      <c r="P1233" s="39" t="n">
        <v>60</v>
      </c>
      <c r="Q1233" s="39" t="n">
        <v>1</v>
      </c>
      <c r="R1233" s="39" t="s">
        <v>1</v>
      </c>
      <c r="S1233" s="39" t="s">
        <v>2</v>
      </c>
      <c r="U1233" s="40" t="s">
        <v>439</v>
      </c>
    </row>
    <row r="1234" customFormat="false" ht="15" hidden="false" customHeight="false" outlineLevel="0" collapsed="false">
      <c r="A1234" s="68"/>
      <c r="B1234" s="68"/>
      <c r="C1234" s="48" t="n">
        <f aca="false">IF(F1234=F1233,C1233,IF(F1234=(F1233+10),C1233,(C1233+10)))</f>
        <v>2220</v>
      </c>
      <c r="D1234" s="69" t="s">
        <v>440</v>
      </c>
      <c r="E1234" s="50" t="n">
        <f aca="false">IF(C1233=C1234,IF(AND(I1234&lt;&gt;"M",I1234&lt;&gt;"m-up"),E1233+10,E1233),10)</f>
        <v>10</v>
      </c>
      <c r="F1234" s="70" t="n">
        <f aca="false">O1234+(N1234*60)+(M1234*3600)</f>
        <v>66671</v>
      </c>
      <c r="G1234" s="70" t="str">
        <f aca="false">CONCATENATE(J1234,K1234,L1234)</f>
        <v>2018115</v>
      </c>
      <c r="H1234" s="70" t="n">
        <f aca="false">367-361</f>
        <v>6</v>
      </c>
      <c r="I1234" s="70" t="s">
        <v>0</v>
      </c>
      <c r="J1234" s="70" t="n">
        <v>2018</v>
      </c>
      <c r="K1234" s="70" t="n">
        <v>1</v>
      </c>
      <c r="L1234" s="70" t="n">
        <v>15</v>
      </c>
      <c r="M1234" s="70" t="n">
        <v>18</v>
      </c>
      <c r="N1234" s="70" t="n">
        <v>31</v>
      </c>
      <c r="O1234" s="70" t="n">
        <v>11</v>
      </c>
      <c r="P1234" s="70" t="n">
        <v>361</v>
      </c>
      <c r="Q1234" s="70" t="n">
        <v>1</v>
      </c>
      <c r="R1234" s="70" t="s">
        <v>1</v>
      </c>
      <c r="S1234" s="70" t="s">
        <v>2</v>
      </c>
      <c r="T1234" s="70"/>
      <c r="U1234" s="71"/>
      <c r="WH1234" s="71"/>
      <c r="WI1234" s="71"/>
      <c r="WJ1234" s="71"/>
      <c r="WK1234" s="71"/>
      <c r="WL1234" s="71"/>
      <c r="WM1234" s="71"/>
      <c r="WN1234" s="71"/>
      <c r="WO1234" s="71"/>
      <c r="WP1234" s="71"/>
      <c r="WQ1234" s="71"/>
      <c r="WR1234" s="71"/>
      <c r="WS1234" s="71"/>
      <c r="WT1234" s="71"/>
      <c r="WU1234" s="71"/>
      <c r="WV1234" s="71"/>
      <c r="WW1234" s="71"/>
      <c r="WX1234" s="71"/>
      <c r="WY1234" s="71"/>
      <c r="WZ1234" s="71"/>
      <c r="XA1234" s="71"/>
      <c r="XB1234" s="71"/>
      <c r="XC1234" s="71"/>
      <c r="XD1234" s="71"/>
      <c r="XE1234" s="71"/>
      <c r="XF1234" s="71"/>
      <c r="XG1234" s="71"/>
      <c r="XH1234" s="71"/>
      <c r="XI1234" s="71"/>
      <c r="XJ1234" s="71"/>
      <c r="XK1234" s="71"/>
      <c r="XL1234" s="71"/>
      <c r="XM1234" s="71"/>
      <c r="XN1234" s="71"/>
      <c r="XO1234" s="71"/>
      <c r="XP1234" s="71"/>
      <c r="XQ1234" s="71"/>
      <c r="XR1234" s="71"/>
      <c r="XS1234" s="71"/>
      <c r="XT1234" s="71"/>
      <c r="XU1234" s="71"/>
      <c r="XV1234" s="71"/>
      <c r="XW1234" s="71"/>
      <c r="XX1234" s="71"/>
      <c r="XY1234" s="71"/>
      <c r="XZ1234" s="71"/>
      <c r="YA1234" s="71"/>
      <c r="YB1234" s="71"/>
      <c r="YC1234" s="71"/>
      <c r="YD1234" s="71"/>
      <c r="YE1234" s="71"/>
      <c r="YF1234" s="71"/>
      <c r="YG1234" s="71"/>
      <c r="YH1234" s="71"/>
      <c r="YI1234" s="71"/>
      <c r="YJ1234" s="71"/>
      <c r="YK1234" s="71"/>
      <c r="YL1234" s="71"/>
      <c r="YM1234" s="71"/>
      <c r="YN1234" s="71"/>
      <c r="YO1234" s="71"/>
      <c r="YP1234" s="71"/>
      <c r="YQ1234" s="71"/>
      <c r="YR1234" s="71"/>
      <c r="YS1234" s="71"/>
      <c r="YT1234" s="71"/>
      <c r="YU1234" s="71"/>
      <c r="YV1234" s="71"/>
      <c r="YW1234" s="71"/>
      <c r="YX1234" s="71"/>
      <c r="YY1234" s="71"/>
      <c r="YZ1234" s="71"/>
      <c r="ZA1234" s="71"/>
      <c r="ZB1234" s="71"/>
      <c r="ZC1234" s="71"/>
      <c r="ZD1234" s="71"/>
      <c r="ZE1234" s="71"/>
      <c r="ZF1234" s="71"/>
      <c r="ZG1234" s="71"/>
      <c r="ZH1234" s="71"/>
      <c r="ZI1234" s="71"/>
      <c r="ZJ1234" s="71"/>
      <c r="ZK1234" s="71"/>
      <c r="ZL1234" s="71"/>
      <c r="ZM1234" s="71"/>
      <c r="ZN1234" s="71"/>
      <c r="ZO1234" s="71"/>
      <c r="ZP1234" s="71"/>
      <c r="ZQ1234" s="71"/>
      <c r="ZR1234" s="71"/>
      <c r="ZS1234" s="71"/>
      <c r="ZT1234" s="71"/>
      <c r="ZU1234" s="71"/>
      <c r="ZV1234" s="71"/>
      <c r="ZW1234" s="71"/>
      <c r="ZX1234" s="71"/>
      <c r="ZY1234" s="71"/>
      <c r="ZZ1234" s="71"/>
      <c r="AAA1234" s="71"/>
      <c r="AAB1234" s="71"/>
      <c r="AAC1234" s="71"/>
      <c r="AAD1234" s="71"/>
      <c r="AAE1234" s="71"/>
      <c r="AAF1234" s="71"/>
      <c r="AAG1234" s="71"/>
      <c r="AAH1234" s="71"/>
      <c r="AAI1234" s="71"/>
      <c r="AAJ1234" s="71"/>
      <c r="AAK1234" s="71"/>
      <c r="AAL1234" s="71"/>
      <c r="AAM1234" s="71"/>
      <c r="AAN1234" s="71"/>
      <c r="AAO1234" s="71"/>
      <c r="AAP1234" s="71"/>
      <c r="AAQ1234" s="71"/>
      <c r="AAR1234" s="71"/>
      <c r="AAS1234" s="71"/>
      <c r="AAT1234" s="71"/>
      <c r="AAU1234" s="71"/>
      <c r="AAV1234" s="71"/>
      <c r="AAW1234" s="71"/>
      <c r="AAX1234" s="71"/>
      <c r="AAY1234" s="71"/>
      <c r="AAZ1234" s="71"/>
      <c r="ABA1234" s="71"/>
      <c r="ABB1234" s="71"/>
      <c r="ABC1234" s="71"/>
      <c r="ABD1234" s="71"/>
      <c r="ABE1234" s="71"/>
      <c r="ABF1234" s="71"/>
      <c r="ABG1234" s="71"/>
      <c r="ABH1234" s="71"/>
      <c r="ABI1234" s="71"/>
      <c r="ABJ1234" s="71"/>
      <c r="ABK1234" s="71"/>
      <c r="ABL1234" s="71"/>
      <c r="ABM1234" s="71"/>
      <c r="ABN1234" s="71"/>
      <c r="ABO1234" s="71"/>
      <c r="ABP1234" s="71"/>
      <c r="ABQ1234" s="71"/>
      <c r="ABR1234" s="71"/>
      <c r="ABS1234" s="71"/>
      <c r="ABT1234" s="71"/>
      <c r="ABU1234" s="71"/>
      <c r="ABV1234" s="71"/>
      <c r="ABW1234" s="71"/>
      <c r="ABX1234" s="71"/>
      <c r="ABY1234" s="71"/>
      <c r="ABZ1234" s="71"/>
      <c r="ACA1234" s="71"/>
      <c r="ACB1234" s="71"/>
      <c r="ACC1234" s="71"/>
      <c r="ACD1234" s="71"/>
      <c r="ACE1234" s="71"/>
      <c r="ACF1234" s="71"/>
      <c r="ACG1234" s="71"/>
      <c r="ACH1234" s="71"/>
      <c r="ACI1234" s="71"/>
      <c r="ACJ1234" s="71"/>
      <c r="ACK1234" s="71"/>
      <c r="ACL1234" s="71"/>
      <c r="ACM1234" s="71"/>
      <c r="ACN1234" s="71"/>
      <c r="ACO1234" s="71"/>
      <c r="ACP1234" s="71"/>
      <c r="ACQ1234" s="71"/>
      <c r="ACR1234" s="71"/>
      <c r="ACS1234" s="71"/>
      <c r="ACT1234" s="71"/>
      <c r="ACU1234" s="71"/>
      <c r="ACV1234" s="71"/>
      <c r="ACW1234" s="71"/>
      <c r="ACX1234" s="71"/>
      <c r="ACY1234" s="71"/>
      <c r="ACZ1234" s="71"/>
      <c r="ADA1234" s="71"/>
      <c r="ADB1234" s="71"/>
      <c r="ADC1234" s="71"/>
      <c r="ADD1234" s="71"/>
      <c r="ADE1234" s="71"/>
      <c r="ADF1234" s="71"/>
      <c r="ADG1234" s="71"/>
      <c r="ADH1234" s="71"/>
      <c r="ADI1234" s="71"/>
      <c r="ADJ1234" s="71"/>
      <c r="ADK1234" s="71"/>
      <c r="ADL1234" s="71"/>
      <c r="ADM1234" s="71"/>
      <c r="ADN1234" s="71"/>
      <c r="ADO1234" s="71"/>
      <c r="ADP1234" s="71"/>
      <c r="ADQ1234" s="71"/>
      <c r="ADR1234" s="71"/>
      <c r="ADS1234" s="71"/>
      <c r="ADT1234" s="71"/>
      <c r="ADU1234" s="71"/>
      <c r="ADV1234" s="71"/>
      <c r="ADW1234" s="71"/>
      <c r="ADX1234" s="71"/>
      <c r="ADY1234" s="71"/>
      <c r="ADZ1234" s="71"/>
      <c r="AEA1234" s="71"/>
      <c r="AEB1234" s="71"/>
      <c r="AEC1234" s="71"/>
      <c r="AED1234" s="71"/>
      <c r="AEE1234" s="71"/>
      <c r="AEF1234" s="71"/>
      <c r="AEG1234" s="71"/>
      <c r="AEH1234" s="71"/>
      <c r="AEI1234" s="71"/>
      <c r="AEJ1234" s="71"/>
      <c r="AEK1234" s="71"/>
      <c r="AEL1234" s="71"/>
      <c r="AEM1234" s="71"/>
      <c r="AEN1234" s="71"/>
      <c r="AEO1234" s="71"/>
      <c r="AEP1234" s="71"/>
      <c r="AEQ1234" s="71"/>
      <c r="AER1234" s="71"/>
      <c r="AES1234" s="71"/>
      <c r="AET1234" s="71"/>
      <c r="AEU1234" s="71"/>
      <c r="AEV1234" s="71"/>
      <c r="AEW1234" s="71"/>
      <c r="AEX1234" s="71"/>
      <c r="AEY1234" s="71"/>
      <c r="AEZ1234" s="71"/>
      <c r="AFA1234" s="71"/>
      <c r="AFB1234" s="71"/>
      <c r="AFC1234" s="71"/>
      <c r="AFD1234" s="71"/>
      <c r="AFE1234" s="71"/>
      <c r="AFF1234" s="71"/>
      <c r="AFG1234" s="71"/>
      <c r="AFH1234" s="71"/>
      <c r="AFI1234" s="71"/>
      <c r="AFJ1234" s="71"/>
      <c r="AFK1234" s="71"/>
      <c r="AFL1234" s="71"/>
      <c r="AFM1234" s="71"/>
      <c r="AFN1234" s="71"/>
      <c r="AFO1234" s="71"/>
      <c r="AFP1234" s="71"/>
      <c r="AFQ1234" s="71"/>
      <c r="AFR1234" s="71"/>
      <c r="AFS1234" s="71"/>
      <c r="AFT1234" s="71"/>
      <c r="AFU1234" s="71"/>
      <c r="AFV1234" s="71"/>
      <c r="AFW1234" s="71"/>
      <c r="AFX1234" s="71"/>
      <c r="AFY1234" s="71"/>
      <c r="AFZ1234" s="71"/>
      <c r="AGA1234" s="71"/>
      <c r="AGB1234" s="71"/>
      <c r="AGC1234" s="71"/>
      <c r="AGD1234" s="71"/>
      <c r="AGE1234" s="71"/>
      <c r="AGF1234" s="71"/>
      <c r="AGG1234" s="71"/>
      <c r="AGH1234" s="71"/>
      <c r="AGI1234" s="71"/>
      <c r="AGJ1234" s="71"/>
      <c r="AGK1234" s="71"/>
      <c r="AGL1234" s="71"/>
      <c r="AGM1234" s="71"/>
      <c r="AGN1234" s="71"/>
      <c r="AGO1234" s="71"/>
      <c r="AGP1234" s="71"/>
      <c r="AGQ1234" s="71"/>
      <c r="AGR1234" s="71"/>
      <c r="AGS1234" s="71"/>
      <c r="AGT1234" s="71"/>
      <c r="AGU1234" s="71"/>
      <c r="AGV1234" s="71"/>
      <c r="AGW1234" s="71"/>
      <c r="AGX1234" s="71"/>
      <c r="AGY1234" s="71"/>
      <c r="AGZ1234" s="71"/>
      <c r="AHA1234" s="71"/>
      <c r="AHB1234" s="71"/>
      <c r="AHC1234" s="71"/>
      <c r="AHD1234" s="71"/>
      <c r="AHE1234" s="71"/>
      <c r="AHF1234" s="71"/>
      <c r="AHG1234" s="71"/>
      <c r="AHH1234" s="71"/>
      <c r="AHI1234" s="71"/>
      <c r="AHJ1234" s="71"/>
      <c r="AHK1234" s="71"/>
      <c r="AHL1234" s="71"/>
      <c r="AHM1234" s="71"/>
      <c r="AHN1234" s="71"/>
      <c r="AHO1234" s="71"/>
      <c r="AHP1234" s="71"/>
      <c r="AHQ1234" s="71"/>
      <c r="AHR1234" s="71"/>
      <c r="AHS1234" s="71"/>
      <c r="AHT1234" s="71"/>
      <c r="AHU1234" s="71"/>
      <c r="AHV1234" s="71"/>
      <c r="AHW1234" s="71"/>
      <c r="AHX1234" s="71"/>
      <c r="AHY1234" s="71"/>
      <c r="AHZ1234" s="71"/>
      <c r="AIA1234" s="71"/>
      <c r="AIB1234" s="71"/>
      <c r="AIC1234" s="71"/>
      <c r="AID1234" s="71"/>
      <c r="AIE1234" s="71"/>
      <c r="AIF1234" s="71"/>
      <c r="AIG1234" s="71"/>
      <c r="AIH1234" s="71"/>
      <c r="AII1234" s="71"/>
      <c r="AIJ1234" s="71"/>
      <c r="AIK1234" s="71"/>
      <c r="AIL1234" s="71"/>
      <c r="AIM1234" s="71"/>
      <c r="AIN1234" s="71"/>
      <c r="AIO1234" s="71"/>
      <c r="AIP1234" s="71"/>
      <c r="AIQ1234" s="71"/>
      <c r="AIR1234" s="71"/>
      <c r="AIS1234" s="71"/>
      <c r="AIT1234" s="71"/>
      <c r="AIU1234" s="71"/>
      <c r="AIV1234" s="71"/>
      <c r="AIW1234" s="71"/>
      <c r="AIX1234" s="71"/>
      <c r="AIY1234" s="71"/>
      <c r="AIZ1234" s="71"/>
      <c r="AJA1234" s="71"/>
      <c r="AJB1234" s="71"/>
      <c r="AJC1234" s="71"/>
      <c r="AJD1234" s="71"/>
      <c r="AJE1234" s="71"/>
      <c r="AJF1234" s="71"/>
      <c r="AJG1234" s="71"/>
      <c r="AJH1234" s="71"/>
      <c r="AJI1234" s="71"/>
      <c r="AJJ1234" s="71"/>
      <c r="AJK1234" s="71"/>
      <c r="AJL1234" s="71"/>
      <c r="AJM1234" s="71"/>
      <c r="AJN1234" s="71"/>
      <c r="AJO1234" s="71"/>
      <c r="AJP1234" s="71"/>
      <c r="AJQ1234" s="71"/>
      <c r="AJR1234" s="71"/>
      <c r="AJS1234" s="71"/>
      <c r="AJT1234" s="71"/>
      <c r="AJU1234" s="71"/>
      <c r="AJV1234" s="71"/>
      <c r="AJW1234" s="71"/>
      <c r="AJX1234" s="71"/>
      <c r="AJY1234" s="71"/>
      <c r="AJZ1234" s="71"/>
      <c r="AKA1234" s="71"/>
      <c r="AKB1234" s="71"/>
      <c r="AKC1234" s="71"/>
      <c r="AKD1234" s="71"/>
      <c r="AKE1234" s="71"/>
      <c r="AKF1234" s="71"/>
      <c r="AKG1234" s="71"/>
      <c r="AKH1234" s="71"/>
      <c r="AKI1234" s="71"/>
      <c r="AKJ1234" s="71"/>
      <c r="AKK1234" s="71"/>
      <c r="AKL1234" s="71"/>
      <c r="AKM1234" s="71"/>
      <c r="AKN1234" s="71"/>
      <c r="AKO1234" s="71"/>
      <c r="AKP1234" s="71"/>
      <c r="AKQ1234" s="71"/>
      <c r="AKR1234" s="71"/>
      <c r="AKS1234" s="71"/>
      <c r="AKT1234" s="71"/>
      <c r="AKU1234" s="71"/>
      <c r="AKV1234" s="71"/>
      <c r="AKW1234" s="71"/>
      <c r="AKX1234" s="71"/>
      <c r="AKY1234" s="71"/>
      <c r="AKZ1234" s="71"/>
      <c r="ALA1234" s="71"/>
      <c r="ALB1234" s="71"/>
      <c r="ALC1234" s="71"/>
      <c r="ALD1234" s="71"/>
      <c r="ALE1234" s="71"/>
      <c r="ALF1234" s="71"/>
      <c r="ALG1234" s="71"/>
      <c r="ALH1234" s="71"/>
      <c r="ALI1234" s="71"/>
      <c r="ALJ1234" s="71"/>
      <c r="ALK1234" s="71"/>
      <c r="ALL1234" s="71"/>
      <c r="ALM1234" s="71"/>
      <c r="ALN1234" s="71"/>
      <c r="ALO1234" s="71"/>
      <c r="ALP1234" s="71"/>
      <c r="ALQ1234" s="71"/>
      <c r="ALR1234" s="71"/>
      <c r="ALS1234" s="71"/>
      <c r="ALT1234" s="71"/>
      <c r="ALU1234" s="71"/>
      <c r="ALV1234" s="71"/>
      <c r="ALW1234" s="71"/>
      <c r="ALX1234" s="71"/>
      <c r="ALY1234" s="71"/>
      <c r="ALZ1234" s="71"/>
      <c r="AMA1234" s="71"/>
      <c r="AMB1234" s="71"/>
      <c r="AMC1234" s="71"/>
      <c r="AMD1234" s="71"/>
      <c r="AME1234" s="71"/>
      <c r="AMF1234" s="71"/>
      <c r="AMG1234" s="71"/>
    </row>
    <row r="1235" customFormat="false" ht="15" hidden="false" customHeight="false" outlineLevel="0" collapsed="false">
      <c r="C1235" s="48" t="n">
        <f aca="false">IF(F1235=F1234,C1234,IF(F1235=(F1234+10),C1234,(C1234+10)))</f>
        <v>2220</v>
      </c>
      <c r="D1235" s="38" t="s">
        <v>440</v>
      </c>
      <c r="E1235" s="50" t="n">
        <f aca="false">IF(C1234=C1235,IF(AND(I1235&lt;&gt;"M",I1235&lt;&gt;"m-up"),E1234+10,E1234),10)</f>
        <v>20</v>
      </c>
      <c r="F1235" s="39" t="n">
        <f aca="false">O1235+(N1235*60)+(M1235*3600)</f>
        <v>66671</v>
      </c>
      <c r="G1235" s="39" t="str">
        <f aca="false">CONCATENATE(J1235,K1235,L1235)</f>
        <v>2018115</v>
      </c>
      <c r="H1235" s="39" t="n">
        <v>5</v>
      </c>
      <c r="I1235" s="39" t="s">
        <v>0</v>
      </c>
      <c r="J1235" s="39" t="n">
        <v>2018</v>
      </c>
      <c r="K1235" s="39" t="n">
        <v>1</v>
      </c>
      <c r="L1235" s="39" t="n">
        <v>15</v>
      </c>
      <c r="M1235" s="39" t="n">
        <v>18</v>
      </c>
      <c r="N1235" s="39" t="n">
        <v>31</v>
      </c>
      <c r="O1235" s="39" t="n">
        <v>11</v>
      </c>
      <c r="P1235" s="39" t="n">
        <v>425</v>
      </c>
      <c r="Q1235" s="39" t="n">
        <v>1</v>
      </c>
      <c r="R1235" s="39" t="s">
        <v>1</v>
      </c>
      <c r="S1235" s="39" t="s">
        <v>2</v>
      </c>
    </row>
    <row r="1236" customFormat="false" ht="15" hidden="false" customHeight="false" outlineLevel="0" collapsed="false">
      <c r="C1236" s="48" t="n">
        <f aca="false">IF(F1236=F1235,C1235,IF(F1236=(F1235+10),C1235,(C1235+10)))</f>
        <v>2220</v>
      </c>
      <c r="D1236" s="38" t="s">
        <v>440</v>
      </c>
      <c r="E1236" s="50" t="n">
        <f aca="false">IF(C1235=C1236,IF(AND(I1236&lt;&gt;"M",I1236&lt;&gt;"m-up"),E1235+10,E1235),10)</f>
        <v>30</v>
      </c>
      <c r="F1236" s="39" t="n">
        <f aca="false">O1236+(N1236*60)+(M1236*3600)</f>
        <v>66671</v>
      </c>
      <c r="G1236" s="39" t="str">
        <f aca="false">CONCATENATE(J1236,K1236,L1236)</f>
        <v>2018115</v>
      </c>
      <c r="H1236" s="39" t="n">
        <f aca="false">493-488</f>
        <v>5</v>
      </c>
      <c r="I1236" s="39" t="s">
        <v>0</v>
      </c>
      <c r="J1236" s="39" t="n">
        <v>2018</v>
      </c>
      <c r="K1236" s="39" t="n">
        <v>1</v>
      </c>
      <c r="L1236" s="39" t="n">
        <v>15</v>
      </c>
      <c r="M1236" s="39" t="n">
        <v>18</v>
      </c>
      <c r="N1236" s="39" t="n">
        <v>31</v>
      </c>
      <c r="O1236" s="39" t="n">
        <v>11</v>
      </c>
      <c r="P1236" s="39" t="n">
        <v>488</v>
      </c>
      <c r="Q1236" s="39" t="n">
        <v>1</v>
      </c>
      <c r="R1236" s="39" t="s">
        <v>1</v>
      </c>
      <c r="S1236" s="39" t="s">
        <v>2</v>
      </c>
    </row>
    <row r="1237" customFormat="false" ht="15" hidden="false" customHeight="false" outlineLevel="0" collapsed="false">
      <c r="C1237" s="48" t="n">
        <f aca="false">IF(F1237=F1236,C1236,IF(F1237=(F1236+10),C1236,(C1236+10)))</f>
        <v>2220</v>
      </c>
      <c r="D1237" s="38" t="s">
        <v>440</v>
      </c>
      <c r="E1237" s="50" t="n">
        <f aca="false">IF(C1236=C1237,IF(AND(I1237&lt;&gt;"M",I1237&lt;&gt;"m-up"),E1236+10,E1236),10)</f>
        <v>40</v>
      </c>
      <c r="F1237" s="39" t="n">
        <f aca="false">O1237+(N1237*60)+(M1237*3600)</f>
        <v>66671</v>
      </c>
      <c r="G1237" s="39" t="str">
        <f aca="false">CONCATENATE(J1237,K1237,L1237)</f>
        <v>2018115</v>
      </c>
      <c r="H1237" s="39" t="n">
        <f aca="false">519-514</f>
        <v>5</v>
      </c>
      <c r="I1237" s="39" t="s">
        <v>0</v>
      </c>
      <c r="J1237" s="39" t="n">
        <v>2018</v>
      </c>
      <c r="K1237" s="39" t="n">
        <v>1</v>
      </c>
      <c r="L1237" s="39" t="n">
        <v>15</v>
      </c>
      <c r="M1237" s="39" t="n">
        <v>18</v>
      </c>
      <c r="N1237" s="39" t="n">
        <v>31</v>
      </c>
      <c r="O1237" s="39" t="n">
        <v>11</v>
      </c>
      <c r="P1237" s="39" t="n">
        <v>514</v>
      </c>
      <c r="Q1237" s="39" t="n">
        <v>1</v>
      </c>
      <c r="R1237" s="39" t="s">
        <v>1</v>
      </c>
      <c r="S1237" s="39" t="s">
        <v>2</v>
      </c>
    </row>
    <row r="1238" customFormat="false" ht="15" hidden="false" customHeight="false" outlineLevel="0" collapsed="false">
      <c r="C1238" s="48" t="n">
        <f aca="false">IF(F1238=F1237,C1237,IF(F1238=(F1237+10),C1237,(C1237+10)))</f>
        <v>2220</v>
      </c>
      <c r="D1238" s="38" t="s">
        <v>440</v>
      </c>
      <c r="E1238" s="50" t="n">
        <f aca="false">IF(C1237=C1238,IF(AND(I1238&lt;&gt;"M",I1238&lt;&gt;"m-up"),E1237+10,E1237),10)</f>
        <v>50</v>
      </c>
      <c r="F1238" s="39" t="n">
        <f aca="false">O1238+(N1238*60)+(M1238*3600)</f>
        <v>66671</v>
      </c>
      <c r="G1238" s="39" t="str">
        <f aca="false">CONCATENATE(J1238,K1238,L1238)</f>
        <v>2018115</v>
      </c>
      <c r="H1238" s="39" t="n">
        <f aca="false">564-560</f>
        <v>4</v>
      </c>
      <c r="I1238" s="39" t="s">
        <v>0</v>
      </c>
      <c r="J1238" s="39" t="n">
        <v>2018</v>
      </c>
      <c r="K1238" s="39" t="n">
        <v>1</v>
      </c>
      <c r="L1238" s="39" t="n">
        <v>15</v>
      </c>
      <c r="M1238" s="39" t="n">
        <v>18</v>
      </c>
      <c r="N1238" s="39" t="n">
        <v>31</v>
      </c>
      <c r="O1238" s="39" t="n">
        <v>11</v>
      </c>
      <c r="P1238" s="39" t="n">
        <v>560</v>
      </c>
      <c r="Q1238" s="39" t="n">
        <v>1</v>
      </c>
      <c r="R1238" s="39" t="s">
        <v>1</v>
      </c>
      <c r="S1238" s="39" t="s">
        <v>2</v>
      </c>
    </row>
    <row r="1239" customFormat="false" ht="15" hidden="false" customHeight="false" outlineLevel="0" collapsed="false">
      <c r="C1239" s="48" t="n">
        <f aca="false">IF(F1239=F1238,C1238,IF(F1239=(F1238+10),C1238,(C1238+10)))</f>
        <v>2220</v>
      </c>
      <c r="D1239" s="38" t="s">
        <v>440</v>
      </c>
      <c r="E1239" s="50" t="n">
        <f aca="false">IF(C1238=C1239,IF(AND(I1239&lt;&gt;"M",I1239&lt;&gt;"m-up"),E1238+10,E1238),10)</f>
        <v>60</v>
      </c>
      <c r="F1239" s="39" t="n">
        <f aca="false">O1239+(N1239*60)+(M1239*3600)</f>
        <v>66671</v>
      </c>
      <c r="G1239" s="39" t="str">
        <f aca="false">CONCATENATE(J1239,K1239,L1239)</f>
        <v>2018115</v>
      </c>
      <c r="H1239" s="39" t="n">
        <f aca="false">595-591</f>
        <v>4</v>
      </c>
      <c r="I1239" s="39" t="s">
        <v>0</v>
      </c>
      <c r="J1239" s="39" t="n">
        <v>2018</v>
      </c>
      <c r="K1239" s="39" t="n">
        <v>1</v>
      </c>
      <c r="L1239" s="39" t="n">
        <v>15</v>
      </c>
      <c r="M1239" s="39" t="n">
        <v>18</v>
      </c>
      <c r="N1239" s="39" t="n">
        <v>31</v>
      </c>
      <c r="O1239" s="39" t="n">
        <v>11</v>
      </c>
      <c r="P1239" s="39" t="n">
        <v>591</v>
      </c>
      <c r="Q1239" s="39" t="n">
        <v>1</v>
      </c>
      <c r="R1239" s="39" t="s">
        <v>1</v>
      </c>
      <c r="S1239" s="39" t="s">
        <v>2</v>
      </c>
    </row>
    <row r="1240" customFormat="false" ht="15" hidden="false" customHeight="false" outlineLevel="0" collapsed="false">
      <c r="C1240" s="48" t="n">
        <f aca="false">IF(F1240=F1239,C1239,IF(F1240=(F1239+10),C1239,(C1239+10)))</f>
        <v>2220</v>
      </c>
      <c r="D1240" s="38" t="s">
        <v>440</v>
      </c>
      <c r="E1240" s="50" t="n">
        <f aca="false">IF(C1239=C1240,IF(AND(I1240&lt;&gt;"M",I1240&lt;&gt;"m-up"),E1239+10,E1239),10)</f>
        <v>60</v>
      </c>
      <c r="F1240" s="39" t="n">
        <f aca="false">O1240+(N1240*60)+(M1240*3600)</f>
        <v>66671</v>
      </c>
      <c r="G1240" s="39" t="str">
        <f aca="false">CONCATENATE(J1240,K1240,L1240)</f>
        <v>2018115</v>
      </c>
      <c r="H1240" s="39" t="n">
        <v>0</v>
      </c>
      <c r="I1240" s="39" t="s">
        <v>4</v>
      </c>
      <c r="J1240" s="39" t="n">
        <v>2018</v>
      </c>
      <c r="K1240" s="39" t="n">
        <v>1</v>
      </c>
      <c r="L1240" s="39" t="n">
        <v>15</v>
      </c>
      <c r="M1240" s="39" t="n">
        <v>18</v>
      </c>
      <c r="N1240" s="39" t="n">
        <v>31</v>
      </c>
      <c r="O1240" s="39" t="n">
        <v>11</v>
      </c>
      <c r="P1240" s="39" t="n">
        <v>593</v>
      </c>
      <c r="Q1240" s="39" t="n">
        <v>1</v>
      </c>
      <c r="R1240" s="39" t="s">
        <v>1</v>
      </c>
      <c r="S1240" s="39" t="s">
        <v>2</v>
      </c>
    </row>
    <row r="1241" customFormat="false" ht="15" hidden="false" customHeight="false" outlineLevel="0" collapsed="false">
      <c r="C1241" s="48" t="n">
        <f aca="false">IF(F1241=F1240,C1240,IF(F1241=(F1240+10),C1240,(C1240+10)))</f>
        <v>2220</v>
      </c>
      <c r="D1241" s="38" t="s">
        <v>440</v>
      </c>
      <c r="E1241" s="50" t="n">
        <f aca="false">IF(C1240=C1241,IF(AND(I1241&lt;&gt;"M",I1241&lt;&gt;"m-up"),E1240+10,E1240),10)</f>
        <v>70</v>
      </c>
      <c r="F1241" s="39" t="n">
        <f aca="false">O1241+(N1241*60)+(M1241*3600)</f>
        <v>66671</v>
      </c>
      <c r="G1241" s="39" t="str">
        <f aca="false">CONCATENATE(J1241,K1241,L1241)</f>
        <v>2018115</v>
      </c>
      <c r="H1241" s="39" t="n">
        <f aca="false">632-630</f>
        <v>2</v>
      </c>
      <c r="I1241" s="39" t="s">
        <v>0</v>
      </c>
      <c r="J1241" s="39" t="n">
        <v>2018</v>
      </c>
      <c r="K1241" s="39" t="n">
        <v>1</v>
      </c>
      <c r="L1241" s="39" t="n">
        <v>15</v>
      </c>
      <c r="M1241" s="39" t="n">
        <v>18</v>
      </c>
      <c r="N1241" s="39" t="n">
        <v>31</v>
      </c>
      <c r="O1241" s="39" t="n">
        <v>11</v>
      </c>
      <c r="P1241" s="39" t="n">
        <v>630</v>
      </c>
      <c r="Q1241" s="39" t="n">
        <v>1</v>
      </c>
      <c r="R1241" s="39" t="s">
        <v>1</v>
      </c>
      <c r="S1241" s="39" t="s">
        <v>2</v>
      </c>
    </row>
    <row r="1242" customFormat="false" ht="15" hidden="false" customHeight="false" outlineLevel="0" collapsed="false">
      <c r="C1242" s="48" t="n">
        <f aca="false">IF(F1242=F1241,C1241,IF(F1242=(F1241+10),C1241,(C1241+10)))</f>
        <v>2220</v>
      </c>
      <c r="D1242" s="38" t="s">
        <v>440</v>
      </c>
      <c r="E1242" s="50" t="n">
        <f aca="false">IF(C1241=C1242,IF(AND(I1242&lt;&gt;"M",I1242&lt;&gt;"m-up"),E1241+10,E1241),10)</f>
        <v>80</v>
      </c>
      <c r="F1242" s="39" t="n">
        <f aca="false">O1242+(N1242*60)+(M1242*3600)</f>
        <v>66671</v>
      </c>
      <c r="G1242" s="39" t="str">
        <f aca="false">CONCATENATE(J1242,K1242,L1242)</f>
        <v>2018115</v>
      </c>
      <c r="H1242" s="39" t="n">
        <v>4</v>
      </c>
      <c r="I1242" s="39" t="s">
        <v>0</v>
      </c>
      <c r="J1242" s="39" t="n">
        <v>2018</v>
      </c>
      <c r="K1242" s="39" t="n">
        <v>1</v>
      </c>
      <c r="L1242" s="39" t="n">
        <v>15</v>
      </c>
      <c r="M1242" s="39" t="n">
        <v>18</v>
      </c>
      <c r="N1242" s="39" t="n">
        <v>31</v>
      </c>
      <c r="O1242" s="39" t="n">
        <v>11</v>
      </c>
      <c r="P1242" s="39" t="n">
        <v>672</v>
      </c>
      <c r="Q1242" s="39" t="n">
        <v>1</v>
      </c>
      <c r="R1242" s="39" t="s">
        <v>1</v>
      </c>
      <c r="S1242" s="39" t="s">
        <v>2</v>
      </c>
    </row>
    <row r="1243" customFormat="false" ht="15" hidden="false" customHeight="false" outlineLevel="0" collapsed="false">
      <c r="A1243" s="68"/>
      <c r="B1243" s="68"/>
      <c r="C1243" s="48" t="n">
        <f aca="false">IF(F1243=F1242,C1242,IF(F1243=(F1242+10),C1242,(C1242+10)))</f>
        <v>2230</v>
      </c>
      <c r="D1243" s="69" t="s">
        <v>441</v>
      </c>
      <c r="E1243" s="50" t="n">
        <f aca="false">IF(C1242=C1243,IF(AND(I1243&lt;&gt;"M",I1243&lt;&gt;"m-up"),E1242+10,E1242),10)</f>
        <v>10</v>
      </c>
      <c r="F1243" s="70" t="n">
        <f aca="false">O1243+(N1243*60)+(M1243*3600)</f>
        <v>66702</v>
      </c>
      <c r="G1243" s="70" t="str">
        <f aca="false">CONCATENATE(J1243,K1243,L1243)</f>
        <v>2018115</v>
      </c>
      <c r="H1243" s="70" t="n">
        <v>0</v>
      </c>
      <c r="I1243" s="70" t="s">
        <v>271</v>
      </c>
      <c r="J1243" s="70" t="n">
        <v>2018</v>
      </c>
      <c r="K1243" s="70" t="n">
        <v>1</v>
      </c>
      <c r="L1243" s="70" t="n">
        <v>15</v>
      </c>
      <c r="M1243" s="70" t="n">
        <v>18</v>
      </c>
      <c r="N1243" s="70" t="n">
        <v>31</v>
      </c>
      <c r="O1243" s="70" t="n">
        <v>42</v>
      </c>
      <c r="P1243" s="70" t="n">
        <v>58</v>
      </c>
      <c r="Q1243" s="70"/>
      <c r="R1243" s="70" t="s">
        <v>1</v>
      </c>
      <c r="S1243" s="70" t="s">
        <v>2</v>
      </c>
      <c r="T1243" s="70"/>
      <c r="U1243" s="71"/>
      <c r="WH1243" s="71"/>
      <c r="WI1243" s="71"/>
      <c r="WJ1243" s="71"/>
      <c r="WK1243" s="71"/>
      <c r="WL1243" s="71"/>
      <c r="WM1243" s="71"/>
      <c r="WN1243" s="71"/>
      <c r="WO1243" s="71"/>
      <c r="WP1243" s="71"/>
      <c r="WQ1243" s="71"/>
      <c r="WR1243" s="71"/>
      <c r="WS1243" s="71"/>
      <c r="WT1243" s="71"/>
      <c r="WU1243" s="71"/>
      <c r="WV1243" s="71"/>
      <c r="WW1243" s="71"/>
      <c r="WX1243" s="71"/>
      <c r="WY1243" s="71"/>
      <c r="WZ1243" s="71"/>
      <c r="XA1243" s="71"/>
      <c r="XB1243" s="71"/>
      <c r="XC1243" s="71"/>
      <c r="XD1243" s="71"/>
      <c r="XE1243" s="71"/>
      <c r="XF1243" s="71"/>
      <c r="XG1243" s="71"/>
      <c r="XH1243" s="71"/>
      <c r="XI1243" s="71"/>
      <c r="XJ1243" s="71"/>
      <c r="XK1243" s="71"/>
      <c r="XL1243" s="71"/>
      <c r="XM1243" s="71"/>
      <c r="XN1243" s="71"/>
      <c r="XO1243" s="71"/>
      <c r="XP1243" s="71"/>
      <c r="XQ1243" s="71"/>
      <c r="XR1243" s="71"/>
      <c r="XS1243" s="71"/>
      <c r="XT1243" s="71"/>
      <c r="XU1243" s="71"/>
      <c r="XV1243" s="71"/>
      <c r="XW1243" s="71"/>
      <c r="XX1243" s="71"/>
      <c r="XY1243" s="71"/>
      <c r="XZ1243" s="71"/>
      <c r="YA1243" s="71"/>
      <c r="YB1243" s="71"/>
      <c r="YC1243" s="71"/>
      <c r="YD1243" s="71"/>
      <c r="YE1243" s="71"/>
      <c r="YF1243" s="71"/>
      <c r="YG1243" s="71"/>
      <c r="YH1243" s="71"/>
      <c r="YI1243" s="71"/>
      <c r="YJ1243" s="71"/>
      <c r="YK1243" s="71"/>
      <c r="YL1243" s="71"/>
      <c r="YM1243" s="71"/>
      <c r="YN1243" s="71"/>
      <c r="YO1243" s="71"/>
      <c r="YP1243" s="71"/>
      <c r="YQ1243" s="71"/>
      <c r="YR1243" s="71"/>
      <c r="YS1243" s="71"/>
      <c r="YT1243" s="71"/>
      <c r="YU1243" s="71"/>
      <c r="YV1243" s="71"/>
      <c r="YW1243" s="71"/>
      <c r="YX1243" s="71"/>
      <c r="YY1243" s="71"/>
      <c r="YZ1243" s="71"/>
      <c r="ZA1243" s="71"/>
      <c r="ZB1243" s="71"/>
      <c r="ZC1243" s="71"/>
      <c r="ZD1243" s="71"/>
      <c r="ZE1243" s="71"/>
      <c r="ZF1243" s="71"/>
      <c r="ZG1243" s="71"/>
      <c r="ZH1243" s="71"/>
      <c r="ZI1243" s="71"/>
      <c r="ZJ1243" s="71"/>
      <c r="ZK1243" s="71"/>
      <c r="ZL1243" s="71"/>
      <c r="ZM1243" s="71"/>
      <c r="ZN1243" s="71"/>
      <c r="ZO1243" s="71"/>
      <c r="ZP1243" s="71"/>
      <c r="ZQ1243" s="71"/>
      <c r="ZR1243" s="71"/>
      <c r="ZS1243" s="71"/>
      <c r="ZT1243" s="71"/>
      <c r="ZU1243" s="71"/>
      <c r="ZV1243" s="71"/>
      <c r="ZW1243" s="71"/>
      <c r="ZX1243" s="71"/>
      <c r="ZY1243" s="71"/>
      <c r="ZZ1243" s="71"/>
      <c r="AAA1243" s="71"/>
      <c r="AAB1243" s="71"/>
      <c r="AAC1243" s="71"/>
      <c r="AAD1243" s="71"/>
      <c r="AAE1243" s="71"/>
      <c r="AAF1243" s="71"/>
      <c r="AAG1243" s="71"/>
      <c r="AAH1243" s="71"/>
      <c r="AAI1243" s="71"/>
      <c r="AAJ1243" s="71"/>
      <c r="AAK1243" s="71"/>
      <c r="AAL1243" s="71"/>
      <c r="AAM1243" s="71"/>
      <c r="AAN1243" s="71"/>
      <c r="AAO1243" s="71"/>
      <c r="AAP1243" s="71"/>
      <c r="AAQ1243" s="71"/>
      <c r="AAR1243" s="71"/>
      <c r="AAS1243" s="71"/>
      <c r="AAT1243" s="71"/>
      <c r="AAU1243" s="71"/>
      <c r="AAV1243" s="71"/>
      <c r="AAW1243" s="71"/>
      <c r="AAX1243" s="71"/>
      <c r="AAY1243" s="71"/>
      <c r="AAZ1243" s="71"/>
      <c r="ABA1243" s="71"/>
      <c r="ABB1243" s="71"/>
      <c r="ABC1243" s="71"/>
      <c r="ABD1243" s="71"/>
      <c r="ABE1243" s="71"/>
      <c r="ABF1243" s="71"/>
      <c r="ABG1243" s="71"/>
      <c r="ABH1243" s="71"/>
      <c r="ABI1243" s="71"/>
      <c r="ABJ1243" s="71"/>
      <c r="ABK1243" s="71"/>
      <c r="ABL1243" s="71"/>
      <c r="ABM1243" s="71"/>
      <c r="ABN1243" s="71"/>
      <c r="ABO1243" s="71"/>
      <c r="ABP1243" s="71"/>
      <c r="ABQ1243" s="71"/>
      <c r="ABR1243" s="71"/>
      <c r="ABS1243" s="71"/>
      <c r="ABT1243" s="71"/>
      <c r="ABU1243" s="71"/>
      <c r="ABV1243" s="71"/>
      <c r="ABW1243" s="71"/>
      <c r="ABX1243" s="71"/>
      <c r="ABY1243" s="71"/>
      <c r="ABZ1243" s="71"/>
      <c r="ACA1243" s="71"/>
      <c r="ACB1243" s="71"/>
      <c r="ACC1243" s="71"/>
      <c r="ACD1243" s="71"/>
      <c r="ACE1243" s="71"/>
      <c r="ACF1243" s="71"/>
      <c r="ACG1243" s="71"/>
      <c r="ACH1243" s="71"/>
      <c r="ACI1243" s="71"/>
      <c r="ACJ1243" s="71"/>
      <c r="ACK1243" s="71"/>
      <c r="ACL1243" s="71"/>
      <c r="ACM1243" s="71"/>
      <c r="ACN1243" s="71"/>
      <c r="ACO1243" s="71"/>
      <c r="ACP1243" s="71"/>
      <c r="ACQ1243" s="71"/>
      <c r="ACR1243" s="71"/>
      <c r="ACS1243" s="71"/>
      <c r="ACT1243" s="71"/>
      <c r="ACU1243" s="71"/>
      <c r="ACV1243" s="71"/>
      <c r="ACW1243" s="71"/>
      <c r="ACX1243" s="71"/>
      <c r="ACY1243" s="71"/>
      <c r="ACZ1243" s="71"/>
      <c r="ADA1243" s="71"/>
      <c r="ADB1243" s="71"/>
      <c r="ADC1243" s="71"/>
      <c r="ADD1243" s="71"/>
      <c r="ADE1243" s="71"/>
      <c r="ADF1243" s="71"/>
      <c r="ADG1243" s="71"/>
      <c r="ADH1243" s="71"/>
      <c r="ADI1243" s="71"/>
      <c r="ADJ1243" s="71"/>
      <c r="ADK1243" s="71"/>
      <c r="ADL1243" s="71"/>
      <c r="ADM1243" s="71"/>
      <c r="ADN1243" s="71"/>
      <c r="ADO1243" s="71"/>
      <c r="ADP1243" s="71"/>
      <c r="ADQ1243" s="71"/>
      <c r="ADR1243" s="71"/>
      <c r="ADS1243" s="71"/>
      <c r="ADT1243" s="71"/>
      <c r="ADU1243" s="71"/>
      <c r="ADV1243" s="71"/>
      <c r="ADW1243" s="71"/>
      <c r="ADX1243" s="71"/>
      <c r="ADY1243" s="71"/>
      <c r="ADZ1243" s="71"/>
      <c r="AEA1243" s="71"/>
      <c r="AEB1243" s="71"/>
      <c r="AEC1243" s="71"/>
      <c r="AED1243" s="71"/>
      <c r="AEE1243" s="71"/>
      <c r="AEF1243" s="71"/>
      <c r="AEG1243" s="71"/>
      <c r="AEH1243" s="71"/>
      <c r="AEI1243" s="71"/>
      <c r="AEJ1243" s="71"/>
      <c r="AEK1243" s="71"/>
      <c r="AEL1243" s="71"/>
      <c r="AEM1243" s="71"/>
      <c r="AEN1243" s="71"/>
      <c r="AEO1243" s="71"/>
      <c r="AEP1243" s="71"/>
      <c r="AEQ1243" s="71"/>
      <c r="AER1243" s="71"/>
      <c r="AES1243" s="71"/>
      <c r="AET1243" s="71"/>
      <c r="AEU1243" s="71"/>
      <c r="AEV1243" s="71"/>
      <c r="AEW1243" s="71"/>
      <c r="AEX1243" s="71"/>
      <c r="AEY1243" s="71"/>
      <c r="AEZ1243" s="71"/>
      <c r="AFA1243" s="71"/>
      <c r="AFB1243" s="71"/>
      <c r="AFC1243" s="71"/>
      <c r="AFD1243" s="71"/>
      <c r="AFE1243" s="71"/>
      <c r="AFF1243" s="71"/>
      <c r="AFG1243" s="71"/>
      <c r="AFH1243" s="71"/>
      <c r="AFI1243" s="71"/>
      <c r="AFJ1243" s="71"/>
      <c r="AFK1243" s="71"/>
      <c r="AFL1243" s="71"/>
      <c r="AFM1243" s="71"/>
      <c r="AFN1243" s="71"/>
      <c r="AFO1243" s="71"/>
      <c r="AFP1243" s="71"/>
      <c r="AFQ1243" s="71"/>
      <c r="AFR1243" s="71"/>
      <c r="AFS1243" s="71"/>
      <c r="AFT1243" s="71"/>
      <c r="AFU1243" s="71"/>
      <c r="AFV1243" s="71"/>
      <c r="AFW1243" s="71"/>
      <c r="AFX1243" s="71"/>
      <c r="AFY1243" s="71"/>
      <c r="AFZ1243" s="71"/>
      <c r="AGA1243" s="71"/>
      <c r="AGB1243" s="71"/>
      <c r="AGC1243" s="71"/>
      <c r="AGD1243" s="71"/>
      <c r="AGE1243" s="71"/>
      <c r="AGF1243" s="71"/>
      <c r="AGG1243" s="71"/>
      <c r="AGH1243" s="71"/>
      <c r="AGI1243" s="71"/>
      <c r="AGJ1243" s="71"/>
      <c r="AGK1243" s="71"/>
      <c r="AGL1243" s="71"/>
      <c r="AGM1243" s="71"/>
      <c r="AGN1243" s="71"/>
      <c r="AGO1243" s="71"/>
      <c r="AGP1243" s="71"/>
      <c r="AGQ1243" s="71"/>
      <c r="AGR1243" s="71"/>
      <c r="AGS1243" s="71"/>
      <c r="AGT1243" s="71"/>
      <c r="AGU1243" s="71"/>
      <c r="AGV1243" s="71"/>
      <c r="AGW1243" s="71"/>
      <c r="AGX1243" s="71"/>
      <c r="AGY1243" s="71"/>
      <c r="AGZ1243" s="71"/>
      <c r="AHA1243" s="71"/>
      <c r="AHB1243" s="71"/>
      <c r="AHC1243" s="71"/>
      <c r="AHD1243" s="71"/>
      <c r="AHE1243" s="71"/>
      <c r="AHF1243" s="71"/>
      <c r="AHG1243" s="71"/>
      <c r="AHH1243" s="71"/>
      <c r="AHI1243" s="71"/>
      <c r="AHJ1243" s="71"/>
      <c r="AHK1243" s="71"/>
      <c r="AHL1243" s="71"/>
      <c r="AHM1243" s="71"/>
      <c r="AHN1243" s="71"/>
      <c r="AHO1243" s="71"/>
      <c r="AHP1243" s="71"/>
      <c r="AHQ1243" s="71"/>
      <c r="AHR1243" s="71"/>
      <c r="AHS1243" s="71"/>
      <c r="AHT1243" s="71"/>
      <c r="AHU1243" s="71"/>
      <c r="AHV1243" s="71"/>
      <c r="AHW1243" s="71"/>
      <c r="AHX1243" s="71"/>
      <c r="AHY1243" s="71"/>
      <c r="AHZ1243" s="71"/>
      <c r="AIA1243" s="71"/>
      <c r="AIB1243" s="71"/>
      <c r="AIC1243" s="71"/>
      <c r="AID1243" s="71"/>
      <c r="AIE1243" s="71"/>
      <c r="AIF1243" s="71"/>
      <c r="AIG1243" s="71"/>
      <c r="AIH1243" s="71"/>
      <c r="AII1243" s="71"/>
      <c r="AIJ1243" s="71"/>
      <c r="AIK1243" s="71"/>
      <c r="AIL1243" s="71"/>
      <c r="AIM1243" s="71"/>
      <c r="AIN1243" s="71"/>
      <c r="AIO1243" s="71"/>
      <c r="AIP1243" s="71"/>
      <c r="AIQ1243" s="71"/>
      <c r="AIR1243" s="71"/>
      <c r="AIS1243" s="71"/>
      <c r="AIT1243" s="71"/>
      <c r="AIU1243" s="71"/>
      <c r="AIV1243" s="71"/>
      <c r="AIW1243" s="71"/>
      <c r="AIX1243" s="71"/>
      <c r="AIY1243" s="71"/>
      <c r="AIZ1243" s="71"/>
      <c r="AJA1243" s="71"/>
      <c r="AJB1243" s="71"/>
      <c r="AJC1243" s="71"/>
      <c r="AJD1243" s="71"/>
      <c r="AJE1243" s="71"/>
      <c r="AJF1243" s="71"/>
      <c r="AJG1243" s="71"/>
      <c r="AJH1243" s="71"/>
      <c r="AJI1243" s="71"/>
      <c r="AJJ1243" s="71"/>
      <c r="AJK1243" s="71"/>
      <c r="AJL1243" s="71"/>
      <c r="AJM1243" s="71"/>
      <c r="AJN1243" s="71"/>
      <c r="AJO1243" s="71"/>
      <c r="AJP1243" s="71"/>
      <c r="AJQ1243" s="71"/>
      <c r="AJR1243" s="71"/>
      <c r="AJS1243" s="71"/>
      <c r="AJT1243" s="71"/>
      <c r="AJU1243" s="71"/>
      <c r="AJV1243" s="71"/>
      <c r="AJW1243" s="71"/>
      <c r="AJX1243" s="71"/>
      <c r="AJY1243" s="71"/>
      <c r="AJZ1243" s="71"/>
      <c r="AKA1243" s="71"/>
      <c r="AKB1243" s="71"/>
      <c r="AKC1243" s="71"/>
      <c r="AKD1243" s="71"/>
      <c r="AKE1243" s="71"/>
      <c r="AKF1243" s="71"/>
      <c r="AKG1243" s="71"/>
      <c r="AKH1243" s="71"/>
      <c r="AKI1243" s="71"/>
      <c r="AKJ1243" s="71"/>
      <c r="AKK1243" s="71"/>
      <c r="AKL1243" s="71"/>
      <c r="AKM1243" s="71"/>
      <c r="AKN1243" s="71"/>
      <c r="AKO1243" s="71"/>
      <c r="AKP1243" s="71"/>
      <c r="AKQ1243" s="71"/>
      <c r="AKR1243" s="71"/>
      <c r="AKS1243" s="71"/>
      <c r="AKT1243" s="71"/>
      <c r="AKU1243" s="71"/>
      <c r="AKV1243" s="71"/>
      <c r="AKW1243" s="71"/>
      <c r="AKX1243" s="71"/>
      <c r="AKY1243" s="71"/>
      <c r="AKZ1243" s="71"/>
      <c r="ALA1243" s="71"/>
      <c r="ALB1243" s="71"/>
      <c r="ALC1243" s="71"/>
      <c r="ALD1243" s="71"/>
      <c r="ALE1243" s="71"/>
      <c r="ALF1243" s="71"/>
      <c r="ALG1243" s="71"/>
      <c r="ALH1243" s="71"/>
      <c r="ALI1243" s="71"/>
      <c r="ALJ1243" s="71"/>
      <c r="ALK1243" s="71"/>
      <c r="ALL1243" s="71"/>
      <c r="ALM1243" s="71"/>
      <c r="ALN1243" s="71"/>
      <c r="ALO1243" s="71"/>
      <c r="ALP1243" s="71"/>
      <c r="ALQ1243" s="71"/>
      <c r="ALR1243" s="71"/>
      <c r="ALS1243" s="71"/>
      <c r="ALT1243" s="71"/>
      <c r="ALU1243" s="71"/>
      <c r="ALV1243" s="71"/>
      <c r="ALW1243" s="71"/>
      <c r="ALX1243" s="71"/>
      <c r="ALY1243" s="71"/>
      <c r="ALZ1243" s="71"/>
      <c r="AMA1243" s="71"/>
      <c r="AMB1243" s="71"/>
      <c r="AMC1243" s="71"/>
      <c r="AMD1243" s="71"/>
      <c r="AME1243" s="71"/>
      <c r="AMF1243" s="71"/>
      <c r="AMG1243" s="71"/>
    </row>
    <row r="1244" customFormat="false" ht="15" hidden="false" customHeight="false" outlineLevel="0" collapsed="false">
      <c r="C1244" s="48" t="n">
        <f aca="false">IF(F1244=F1243,C1243,IF(F1244=(F1243+10),C1243,(C1243+10)))</f>
        <v>2230</v>
      </c>
      <c r="D1244" s="38" t="s">
        <v>441</v>
      </c>
      <c r="E1244" s="50" t="n">
        <f aca="false">IF(C1243=C1244,IF(AND(I1244&lt;&gt;"M",I1244&lt;&gt;"m-up"),E1243+10,E1243),10)</f>
        <v>20</v>
      </c>
      <c r="F1244" s="39" t="n">
        <f aca="false">O1244+(N1244*60)+(M1244*3600)</f>
        <v>66702</v>
      </c>
      <c r="G1244" s="39" t="str">
        <f aca="false">CONCATENATE(J1244,K1244,L1244)</f>
        <v>2018115</v>
      </c>
      <c r="H1244" s="39" t="n">
        <v>0</v>
      </c>
      <c r="I1244" s="39" t="s">
        <v>87</v>
      </c>
      <c r="J1244" s="39" t="n">
        <v>2018</v>
      </c>
      <c r="K1244" s="39" t="n">
        <v>1</v>
      </c>
      <c r="L1244" s="39" t="n">
        <v>15</v>
      </c>
      <c r="M1244" s="39" t="n">
        <v>18</v>
      </c>
      <c r="N1244" s="39" t="n">
        <v>31</v>
      </c>
      <c r="O1244" s="39" t="n">
        <v>42</v>
      </c>
      <c r="P1244" s="39" t="n">
        <v>805</v>
      </c>
      <c r="R1244" s="39" t="s">
        <v>1</v>
      </c>
      <c r="S1244" s="39" t="s">
        <v>2</v>
      </c>
    </row>
    <row r="1245" customFormat="false" ht="15" hidden="false" customHeight="false" outlineLevel="0" collapsed="false">
      <c r="C1245" s="48" t="n">
        <f aca="false">IF(F1245=F1244,C1244,IF(F1245=(F1244+10),C1244,(C1244+10)))</f>
        <v>2230</v>
      </c>
      <c r="D1245" s="38" t="s">
        <v>441</v>
      </c>
      <c r="E1245" s="50" t="n">
        <f aca="false">IF(C1244=C1245,IF(AND(I1245&lt;&gt;"M",I1245&lt;&gt;"m-up"),E1244+10,E1244),10)</f>
        <v>30</v>
      </c>
      <c r="F1245" s="39" t="n">
        <f aca="false">O1245+(N1245*60)+(M1245*3600)</f>
        <v>66702</v>
      </c>
      <c r="G1245" s="39" t="str">
        <f aca="false">CONCATENATE(J1245,K1245,L1245)</f>
        <v>2018115</v>
      </c>
      <c r="H1245" s="39" t="n">
        <f aca="false">858-852</f>
        <v>6</v>
      </c>
      <c r="I1245" s="39" t="s">
        <v>0</v>
      </c>
      <c r="J1245" s="39" t="n">
        <v>2018</v>
      </c>
      <c r="K1245" s="39" t="n">
        <v>1</v>
      </c>
      <c r="L1245" s="39" t="n">
        <v>15</v>
      </c>
      <c r="M1245" s="39" t="n">
        <v>18</v>
      </c>
      <c r="N1245" s="39" t="n">
        <v>31</v>
      </c>
      <c r="O1245" s="39" t="n">
        <v>42</v>
      </c>
      <c r="P1245" s="39" t="n">
        <v>852</v>
      </c>
      <c r="Q1245" s="39" t="n">
        <v>1</v>
      </c>
      <c r="R1245" s="39" t="s">
        <v>1</v>
      </c>
      <c r="S1245" s="39" t="s">
        <v>2</v>
      </c>
    </row>
    <row r="1246" customFormat="false" ht="15" hidden="false" customHeight="false" outlineLevel="0" collapsed="false">
      <c r="C1246" s="48" t="n">
        <f aca="false">IF(F1246=F1245,C1245,IF(F1246=(F1245+10),C1245,(C1245+10)))</f>
        <v>2230</v>
      </c>
      <c r="D1246" s="38" t="s">
        <v>441</v>
      </c>
      <c r="E1246" s="50" t="n">
        <f aca="false">IF(C1245=C1246,IF(AND(I1246&lt;&gt;"M",I1246&lt;&gt;"m-up"),E1245+10,E1245),10)</f>
        <v>40</v>
      </c>
      <c r="F1246" s="39" t="n">
        <f aca="false">O1246+(N1246*60)+(M1246*3600)</f>
        <v>66702</v>
      </c>
      <c r="G1246" s="39" t="str">
        <f aca="false">CONCATENATE(J1246,K1246,L1246)</f>
        <v>2018115</v>
      </c>
      <c r="H1246" s="39" t="n">
        <v>0</v>
      </c>
      <c r="I1246" s="39" t="s">
        <v>271</v>
      </c>
      <c r="J1246" s="39" t="n">
        <v>2018</v>
      </c>
      <c r="K1246" s="39" t="n">
        <v>1</v>
      </c>
      <c r="L1246" s="39" t="n">
        <v>15</v>
      </c>
      <c r="M1246" s="39" t="n">
        <v>18</v>
      </c>
      <c r="N1246" s="39" t="n">
        <v>31</v>
      </c>
      <c r="O1246" s="39" t="n">
        <v>42</v>
      </c>
      <c r="P1246" s="39" t="n">
        <v>862</v>
      </c>
      <c r="Q1246" s="39" t="n">
        <v>1</v>
      </c>
      <c r="R1246" s="39" t="s">
        <v>1</v>
      </c>
      <c r="S1246" s="39" t="s">
        <v>2</v>
      </c>
    </row>
    <row r="1247" customFormat="false" ht="15" hidden="false" customHeight="false" outlineLevel="0" collapsed="false">
      <c r="C1247" s="48" t="n">
        <f aca="false">IF(F1247=F1246,C1246,IF(F1247=(F1246+10),C1246,(C1246+10)))</f>
        <v>2230</v>
      </c>
      <c r="D1247" s="38" t="s">
        <v>441</v>
      </c>
      <c r="E1247" s="50" t="n">
        <f aca="false">IF(C1246=C1247,IF(AND(I1247&lt;&gt;"M",I1247&lt;&gt;"m-up"),E1246+10,E1246),10)</f>
        <v>50</v>
      </c>
      <c r="F1247" s="39" t="n">
        <f aca="false">O1247+(N1247*60)+(M1247*3600)</f>
        <v>66702</v>
      </c>
      <c r="G1247" s="39" t="str">
        <f aca="false">CONCATENATE(J1247,K1247,L1247)</f>
        <v>2018115</v>
      </c>
      <c r="H1247" s="39" t="n">
        <v>3</v>
      </c>
      <c r="I1247" s="39" t="s">
        <v>0</v>
      </c>
      <c r="J1247" s="39" t="n">
        <v>2018</v>
      </c>
      <c r="K1247" s="39" t="n">
        <v>1</v>
      </c>
      <c r="L1247" s="39" t="n">
        <v>15</v>
      </c>
      <c r="M1247" s="39" t="n">
        <v>18</v>
      </c>
      <c r="N1247" s="39" t="n">
        <v>31</v>
      </c>
      <c r="O1247" s="39" t="n">
        <v>42</v>
      </c>
      <c r="P1247" s="39" t="n">
        <v>887</v>
      </c>
      <c r="Q1247" s="39" t="n">
        <v>1</v>
      </c>
      <c r="R1247" s="39" t="s">
        <v>1</v>
      </c>
      <c r="S1247" s="39" t="s">
        <v>2</v>
      </c>
    </row>
    <row r="1248" customFormat="false" ht="15" hidden="false" customHeight="false" outlineLevel="0" collapsed="false">
      <c r="C1248" s="48" t="n">
        <f aca="false">IF(F1248=F1247,C1247,IF(F1248=(F1247+10),C1247,(C1247+10)))</f>
        <v>2230</v>
      </c>
      <c r="D1248" s="38" t="s">
        <v>441</v>
      </c>
      <c r="E1248" s="50" t="n">
        <f aca="false">IF(C1247=C1248,IF(AND(I1248&lt;&gt;"M",I1248&lt;&gt;"m-up"),E1247+10,E1247),10)</f>
        <v>60</v>
      </c>
      <c r="F1248" s="39" t="n">
        <f aca="false">O1248+(N1248*60)+(M1248*3600)</f>
        <v>66702</v>
      </c>
      <c r="G1248" s="39" t="str">
        <f aca="false">CONCATENATE(J1248,K1248,L1248)</f>
        <v>2018115</v>
      </c>
      <c r="H1248" s="39" t="n">
        <f aca="false">908-906</f>
        <v>2</v>
      </c>
      <c r="I1248" s="39" t="s">
        <v>0</v>
      </c>
      <c r="J1248" s="39" t="n">
        <v>2018</v>
      </c>
      <c r="K1248" s="39" t="n">
        <v>1</v>
      </c>
      <c r="L1248" s="39" t="n">
        <v>15</v>
      </c>
      <c r="M1248" s="39" t="n">
        <v>18</v>
      </c>
      <c r="N1248" s="39" t="n">
        <v>31</v>
      </c>
      <c r="O1248" s="39" t="n">
        <v>42</v>
      </c>
      <c r="P1248" s="39" t="n">
        <v>906</v>
      </c>
      <c r="Q1248" s="39" t="n">
        <v>1</v>
      </c>
      <c r="R1248" s="39" t="s">
        <v>1</v>
      </c>
      <c r="S1248" s="39" t="s">
        <v>2</v>
      </c>
    </row>
    <row r="1249" customFormat="false" ht="15" hidden="false" customHeight="false" outlineLevel="0" collapsed="false">
      <c r="C1249" s="48" t="n">
        <f aca="false">IF(F1249=F1248,C1248,IF(F1249=(F1248+10),C1248,(C1248+10)))</f>
        <v>2230</v>
      </c>
      <c r="D1249" s="38" t="s">
        <v>441</v>
      </c>
      <c r="E1249" s="50" t="n">
        <f aca="false">IF(C1248=C1249,IF(AND(I1249&lt;&gt;"M",I1249&lt;&gt;"m-up"),E1248+10,E1248),10)</f>
        <v>70</v>
      </c>
      <c r="F1249" s="39" t="n">
        <f aca="false">O1249+(N1249*60)+(M1249*3600)</f>
        <v>66702</v>
      </c>
      <c r="G1249" s="39" t="str">
        <f aca="false">CONCATENATE(J1249,K1249,L1249)</f>
        <v>2018115</v>
      </c>
      <c r="H1249" s="39" t="n">
        <f aca="false">940-934</f>
        <v>6</v>
      </c>
      <c r="I1249" s="39" t="s">
        <v>0</v>
      </c>
      <c r="J1249" s="39" t="n">
        <v>2018</v>
      </c>
      <c r="K1249" s="39" t="n">
        <v>1</v>
      </c>
      <c r="L1249" s="39" t="n">
        <v>15</v>
      </c>
      <c r="M1249" s="39" t="n">
        <v>18</v>
      </c>
      <c r="N1249" s="39" t="n">
        <v>31</v>
      </c>
      <c r="O1249" s="39" t="n">
        <v>42</v>
      </c>
      <c r="P1249" s="39" t="n">
        <v>935</v>
      </c>
      <c r="Q1249" s="39" t="n">
        <v>1</v>
      </c>
      <c r="R1249" s="39" t="s">
        <v>1</v>
      </c>
      <c r="S1249" s="39" t="s">
        <v>2</v>
      </c>
    </row>
    <row r="1250" customFormat="false" ht="15" hidden="false" customHeight="false" outlineLevel="0" collapsed="false">
      <c r="C1250" s="48" t="n">
        <f aca="false">IF(F1250=F1249,C1249,IF(F1250=(F1249+10),C1249,(C1249+10)))</f>
        <v>2230</v>
      </c>
      <c r="D1250" s="38" t="s">
        <v>441</v>
      </c>
      <c r="E1250" s="50" t="n">
        <f aca="false">IF(C1249=C1250,IF(AND(I1250&lt;&gt;"M",I1250&lt;&gt;"m-up"),E1249+10,E1249),10)</f>
        <v>80</v>
      </c>
      <c r="F1250" s="39" t="n">
        <f aca="false">O1250+(N1250*60)+(M1250*3600)</f>
        <v>66702</v>
      </c>
      <c r="G1250" s="39" t="str">
        <f aca="false">CONCATENATE(J1250,K1250,L1250)</f>
        <v>2018115</v>
      </c>
      <c r="H1250" s="39" t="n">
        <f aca="false">998-996</f>
        <v>2</v>
      </c>
      <c r="I1250" s="39" t="s">
        <v>0</v>
      </c>
      <c r="J1250" s="39" t="n">
        <v>2018</v>
      </c>
      <c r="K1250" s="39" t="n">
        <v>1</v>
      </c>
      <c r="L1250" s="39" t="n">
        <v>15</v>
      </c>
      <c r="M1250" s="39" t="n">
        <v>18</v>
      </c>
      <c r="N1250" s="39" t="n">
        <v>31</v>
      </c>
      <c r="O1250" s="39" t="n">
        <v>42</v>
      </c>
      <c r="P1250" s="39" t="n">
        <v>996</v>
      </c>
      <c r="Q1250" s="39" t="n">
        <v>1</v>
      </c>
      <c r="R1250" s="39" t="s">
        <v>1</v>
      </c>
      <c r="S1250" s="39" t="s">
        <v>2</v>
      </c>
    </row>
    <row r="1251" customFormat="false" ht="15.75" hidden="false" customHeight="false" outlineLevel="0" collapsed="false">
      <c r="A1251" s="68"/>
      <c r="B1251" s="68"/>
      <c r="C1251" s="48" t="n">
        <f aca="false">IF(F1251=F1250,C1250,IF(F1251=(F1250+10),C1250,(C1250+10)))</f>
        <v>2240</v>
      </c>
      <c r="D1251" s="69" t="s">
        <v>442</v>
      </c>
      <c r="E1251" s="50" t="n">
        <f aca="false">IF(C1250=C1251,IF(AND(I1251&lt;&gt;"M",I1251&lt;&gt;"m-up"),E1250+10,E1250),10)</f>
        <v>10</v>
      </c>
      <c r="F1251" s="70" t="n">
        <f aca="false">O1251+(N1251*60)+(M1251*3600)</f>
        <v>66778</v>
      </c>
      <c r="G1251" s="70" t="str">
        <f aca="false">CONCATENATE(J1251,K1251,L1251)</f>
        <v>2018115</v>
      </c>
      <c r="H1251" s="70" t="n">
        <f aca="false">225-215</f>
        <v>10</v>
      </c>
      <c r="I1251" s="70" t="s">
        <v>0</v>
      </c>
      <c r="J1251" s="70" t="n">
        <v>2018</v>
      </c>
      <c r="K1251" s="70" t="n">
        <v>1</v>
      </c>
      <c r="L1251" s="70" t="n">
        <v>15</v>
      </c>
      <c r="M1251" s="70" t="n">
        <v>18</v>
      </c>
      <c r="N1251" s="70" t="n">
        <v>32</v>
      </c>
      <c r="O1251" s="70" t="n">
        <v>58</v>
      </c>
      <c r="P1251" s="70" t="n">
        <v>215</v>
      </c>
      <c r="Q1251" s="70" t="n">
        <v>1</v>
      </c>
      <c r="R1251" s="70" t="s">
        <v>1</v>
      </c>
      <c r="S1251" s="70" t="s">
        <v>2</v>
      </c>
      <c r="T1251" s="70"/>
      <c r="U1251" s="89" t="s">
        <v>443</v>
      </c>
      <c r="V1251" s="71" t="n">
        <v>1</v>
      </c>
      <c r="W1251" s="127" t="n">
        <v>-26.2443</v>
      </c>
      <c r="X1251" s="127" t="n">
        <v>28.0428</v>
      </c>
      <c r="Y1251" s="127" t="n">
        <v>-20</v>
      </c>
      <c r="Z1251" s="106" t="n">
        <f aca="false">ABS(Y1251)</f>
        <v>20</v>
      </c>
      <c r="AA1251" s="128" t="n">
        <f aca="false">IF(W1251 &lt;&gt; "",111.3*DEGREES(ACOS(SIN(RADIANS(W1251))*SIN(RADIANS(-26.191612))+(COS(RADIANS(W1251))*COS(RADIANS(-26.191612))*COS(RADIANS(X1251-28.027021))))),"")</f>
        <v>6.07213459406165</v>
      </c>
      <c r="WH1251" s="71"/>
      <c r="WI1251" s="71"/>
      <c r="WJ1251" s="71"/>
      <c r="WK1251" s="71"/>
      <c r="WL1251" s="71"/>
      <c r="WM1251" s="71"/>
      <c r="WN1251" s="71"/>
      <c r="WO1251" s="71"/>
      <c r="WP1251" s="71"/>
      <c r="WQ1251" s="71"/>
      <c r="WR1251" s="71"/>
      <c r="WS1251" s="71"/>
      <c r="WT1251" s="71"/>
      <c r="WU1251" s="71"/>
      <c r="WV1251" s="71"/>
      <c r="WW1251" s="71"/>
      <c r="WX1251" s="71"/>
      <c r="WY1251" s="71"/>
      <c r="WZ1251" s="71"/>
      <c r="XA1251" s="71"/>
      <c r="XB1251" s="71"/>
      <c r="XC1251" s="71"/>
      <c r="XD1251" s="71"/>
      <c r="XE1251" s="71"/>
      <c r="XF1251" s="71"/>
      <c r="XG1251" s="71"/>
      <c r="XH1251" s="71"/>
      <c r="XI1251" s="71"/>
      <c r="XJ1251" s="71"/>
      <c r="XK1251" s="71"/>
      <c r="XL1251" s="71"/>
      <c r="XM1251" s="71"/>
      <c r="XN1251" s="71"/>
      <c r="XO1251" s="71"/>
      <c r="XP1251" s="71"/>
      <c r="XQ1251" s="71"/>
      <c r="XR1251" s="71"/>
      <c r="XS1251" s="71"/>
      <c r="XT1251" s="71"/>
      <c r="XU1251" s="71"/>
      <c r="XV1251" s="71"/>
      <c r="XW1251" s="71"/>
      <c r="XX1251" s="71"/>
      <c r="XY1251" s="71"/>
      <c r="XZ1251" s="71"/>
      <c r="YA1251" s="71"/>
      <c r="YB1251" s="71"/>
      <c r="YC1251" s="71"/>
      <c r="YD1251" s="71"/>
      <c r="YE1251" s="71"/>
      <c r="YF1251" s="71"/>
      <c r="YG1251" s="71"/>
      <c r="YH1251" s="71"/>
      <c r="YI1251" s="71"/>
      <c r="YJ1251" s="71"/>
      <c r="YK1251" s="71"/>
      <c r="YL1251" s="71"/>
      <c r="YM1251" s="71"/>
      <c r="YN1251" s="71"/>
      <c r="YO1251" s="71"/>
      <c r="YP1251" s="71"/>
      <c r="YQ1251" s="71"/>
      <c r="YR1251" s="71"/>
      <c r="YS1251" s="71"/>
      <c r="YT1251" s="71"/>
      <c r="YU1251" s="71"/>
      <c r="YV1251" s="71"/>
      <c r="YW1251" s="71"/>
      <c r="YX1251" s="71"/>
      <c r="YY1251" s="71"/>
      <c r="YZ1251" s="71"/>
      <c r="ZA1251" s="71"/>
      <c r="ZB1251" s="71"/>
      <c r="ZC1251" s="71"/>
      <c r="ZD1251" s="71"/>
      <c r="ZE1251" s="71"/>
      <c r="ZF1251" s="71"/>
      <c r="ZG1251" s="71"/>
      <c r="ZH1251" s="71"/>
      <c r="ZI1251" s="71"/>
      <c r="ZJ1251" s="71"/>
      <c r="ZK1251" s="71"/>
      <c r="ZL1251" s="71"/>
      <c r="ZM1251" s="71"/>
      <c r="ZN1251" s="71"/>
      <c r="ZO1251" s="71"/>
      <c r="ZP1251" s="71"/>
      <c r="ZQ1251" s="71"/>
      <c r="ZR1251" s="71"/>
      <c r="ZS1251" s="71"/>
      <c r="ZT1251" s="71"/>
      <c r="ZU1251" s="71"/>
      <c r="ZV1251" s="71"/>
      <c r="ZW1251" s="71"/>
      <c r="ZX1251" s="71"/>
      <c r="ZY1251" s="71"/>
      <c r="ZZ1251" s="71"/>
      <c r="AAA1251" s="71"/>
      <c r="AAB1251" s="71"/>
      <c r="AAC1251" s="71"/>
      <c r="AAD1251" s="71"/>
      <c r="AAE1251" s="71"/>
      <c r="AAF1251" s="71"/>
      <c r="AAG1251" s="71"/>
      <c r="AAH1251" s="71"/>
      <c r="AAI1251" s="71"/>
      <c r="AAJ1251" s="71"/>
      <c r="AAK1251" s="71"/>
      <c r="AAL1251" s="71"/>
      <c r="AAM1251" s="71"/>
      <c r="AAN1251" s="71"/>
      <c r="AAO1251" s="71"/>
      <c r="AAP1251" s="71"/>
      <c r="AAQ1251" s="71"/>
      <c r="AAR1251" s="71"/>
      <c r="AAS1251" s="71"/>
      <c r="AAT1251" s="71"/>
      <c r="AAU1251" s="71"/>
      <c r="AAV1251" s="71"/>
      <c r="AAW1251" s="71"/>
      <c r="AAX1251" s="71"/>
      <c r="AAY1251" s="71"/>
      <c r="AAZ1251" s="71"/>
      <c r="ABA1251" s="71"/>
      <c r="ABB1251" s="71"/>
      <c r="ABC1251" s="71"/>
      <c r="ABD1251" s="71"/>
      <c r="ABE1251" s="71"/>
      <c r="ABF1251" s="71"/>
      <c r="ABG1251" s="71"/>
      <c r="ABH1251" s="71"/>
      <c r="ABI1251" s="71"/>
      <c r="ABJ1251" s="71"/>
      <c r="ABK1251" s="71"/>
      <c r="ABL1251" s="71"/>
      <c r="ABM1251" s="71"/>
      <c r="ABN1251" s="71"/>
      <c r="ABO1251" s="71"/>
      <c r="ABP1251" s="71"/>
      <c r="ABQ1251" s="71"/>
      <c r="ABR1251" s="71"/>
      <c r="ABS1251" s="71"/>
      <c r="ABT1251" s="71"/>
      <c r="ABU1251" s="71"/>
      <c r="ABV1251" s="71"/>
      <c r="ABW1251" s="71"/>
      <c r="ABX1251" s="71"/>
      <c r="ABY1251" s="71"/>
      <c r="ABZ1251" s="71"/>
      <c r="ACA1251" s="71"/>
      <c r="ACB1251" s="71"/>
      <c r="ACC1251" s="71"/>
      <c r="ACD1251" s="71"/>
      <c r="ACE1251" s="71"/>
      <c r="ACF1251" s="71"/>
      <c r="ACG1251" s="71"/>
      <c r="ACH1251" s="71"/>
      <c r="ACI1251" s="71"/>
      <c r="ACJ1251" s="71"/>
      <c r="ACK1251" s="71"/>
      <c r="ACL1251" s="71"/>
      <c r="ACM1251" s="71"/>
      <c r="ACN1251" s="71"/>
      <c r="ACO1251" s="71"/>
      <c r="ACP1251" s="71"/>
      <c r="ACQ1251" s="71"/>
      <c r="ACR1251" s="71"/>
      <c r="ACS1251" s="71"/>
      <c r="ACT1251" s="71"/>
      <c r="ACU1251" s="71"/>
      <c r="ACV1251" s="71"/>
      <c r="ACW1251" s="71"/>
      <c r="ACX1251" s="71"/>
      <c r="ACY1251" s="71"/>
      <c r="ACZ1251" s="71"/>
      <c r="ADA1251" s="71"/>
      <c r="ADB1251" s="71"/>
      <c r="ADC1251" s="71"/>
      <c r="ADD1251" s="71"/>
      <c r="ADE1251" s="71"/>
      <c r="ADF1251" s="71"/>
      <c r="ADG1251" s="71"/>
      <c r="ADH1251" s="71"/>
      <c r="ADI1251" s="71"/>
      <c r="ADJ1251" s="71"/>
      <c r="ADK1251" s="71"/>
      <c r="ADL1251" s="71"/>
      <c r="ADM1251" s="71"/>
      <c r="ADN1251" s="71"/>
      <c r="ADO1251" s="71"/>
      <c r="ADP1251" s="71"/>
      <c r="ADQ1251" s="71"/>
      <c r="ADR1251" s="71"/>
      <c r="ADS1251" s="71"/>
      <c r="ADT1251" s="71"/>
      <c r="ADU1251" s="71"/>
      <c r="ADV1251" s="71"/>
      <c r="ADW1251" s="71"/>
      <c r="ADX1251" s="71"/>
      <c r="ADY1251" s="71"/>
      <c r="ADZ1251" s="71"/>
      <c r="AEA1251" s="71"/>
      <c r="AEB1251" s="71"/>
      <c r="AEC1251" s="71"/>
      <c r="AED1251" s="71"/>
      <c r="AEE1251" s="71"/>
      <c r="AEF1251" s="71"/>
      <c r="AEG1251" s="71"/>
      <c r="AEH1251" s="71"/>
      <c r="AEI1251" s="71"/>
      <c r="AEJ1251" s="71"/>
      <c r="AEK1251" s="71"/>
      <c r="AEL1251" s="71"/>
      <c r="AEM1251" s="71"/>
      <c r="AEN1251" s="71"/>
      <c r="AEO1251" s="71"/>
      <c r="AEP1251" s="71"/>
      <c r="AEQ1251" s="71"/>
      <c r="AER1251" s="71"/>
      <c r="AES1251" s="71"/>
      <c r="AET1251" s="71"/>
      <c r="AEU1251" s="71"/>
      <c r="AEV1251" s="71"/>
      <c r="AEW1251" s="71"/>
      <c r="AEX1251" s="71"/>
      <c r="AEY1251" s="71"/>
      <c r="AEZ1251" s="71"/>
      <c r="AFA1251" s="71"/>
      <c r="AFB1251" s="71"/>
      <c r="AFC1251" s="71"/>
      <c r="AFD1251" s="71"/>
      <c r="AFE1251" s="71"/>
      <c r="AFF1251" s="71"/>
      <c r="AFG1251" s="71"/>
      <c r="AFH1251" s="71"/>
      <c r="AFI1251" s="71"/>
      <c r="AFJ1251" s="71"/>
      <c r="AFK1251" s="71"/>
      <c r="AFL1251" s="71"/>
      <c r="AFM1251" s="71"/>
      <c r="AFN1251" s="71"/>
      <c r="AFO1251" s="71"/>
      <c r="AFP1251" s="71"/>
      <c r="AFQ1251" s="71"/>
      <c r="AFR1251" s="71"/>
      <c r="AFS1251" s="71"/>
      <c r="AFT1251" s="71"/>
      <c r="AFU1251" s="71"/>
      <c r="AFV1251" s="71"/>
      <c r="AFW1251" s="71"/>
      <c r="AFX1251" s="71"/>
      <c r="AFY1251" s="71"/>
      <c r="AFZ1251" s="71"/>
      <c r="AGA1251" s="71"/>
      <c r="AGB1251" s="71"/>
      <c r="AGC1251" s="71"/>
      <c r="AGD1251" s="71"/>
      <c r="AGE1251" s="71"/>
      <c r="AGF1251" s="71"/>
      <c r="AGG1251" s="71"/>
      <c r="AGH1251" s="71"/>
      <c r="AGI1251" s="71"/>
      <c r="AGJ1251" s="71"/>
      <c r="AGK1251" s="71"/>
      <c r="AGL1251" s="71"/>
      <c r="AGM1251" s="71"/>
      <c r="AGN1251" s="71"/>
      <c r="AGO1251" s="71"/>
      <c r="AGP1251" s="71"/>
      <c r="AGQ1251" s="71"/>
      <c r="AGR1251" s="71"/>
      <c r="AGS1251" s="71"/>
      <c r="AGT1251" s="71"/>
      <c r="AGU1251" s="71"/>
      <c r="AGV1251" s="71"/>
      <c r="AGW1251" s="71"/>
      <c r="AGX1251" s="71"/>
      <c r="AGY1251" s="71"/>
      <c r="AGZ1251" s="71"/>
      <c r="AHA1251" s="71"/>
      <c r="AHB1251" s="71"/>
      <c r="AHC1251" s="71"/>
      <c r="AHD1251" s="71"/>
      <c r="AHE1251" s="71"/>
      <c r="AHF1251" s="71"/>
      <c r="AHG1251" s="71"/>
      <c r="AHH1251" s="71"/>
      <c r="AHI1251" s="71"/>
      <c r="AHJ1251" s="71"/>
      <c r="AHK1251" s="71"/>
      <c r="AHL1251" s="71"/>
      <c r="AHM1251" s="71"/>
      <c r="AHN1251" s="71"/>
      <c r="AHO1251" s="71"/>
      <c r="AHP1251" s="71"/>
      <c r="AHQ1251" s="71"/>
      <c r="AHR1251" s="71"/>
      <c r="AHS1251" s="71"/>
      <c r="AHT1251" s="71"/>
      <c r="AHU1251" s="71"/>
      <c r="AHV1251" s="71"/>
      <c r="AHW1251" s="71"/>
      <c r="AHX1251" s="71"/>
      <c r="AHY1251" s="71"/>
      <c r="AHZ1251" s="71"/>
      <c r="AIA1251" s="71"/>
      <c r="AIB1251" s="71"/>
      <c r="AIC1251" s="71"/>
      <c r="AID1251" s="71"/>
      <c r="AIE1251" s="71"/>
      <c r="AIF1251" s="71"/>
      <c r="AIG1251" s="71"/>
      <c r="AIH1251" s="71"/>
      <c r="AII1251" s="71"/>
      <c r="AIJ1251" s="71"/>
      <c r="AIK1251" s="71"/>
      <c r="AIL1251" s="71"/>
      <c r="AIM1251" s="71"/>
      <c r="AIN1251" s="71"/>
      <c r="AIO1251" s="71"/>
      <c r="AIP1251" s="71"/>
      <c r="AIQ1251" s="71"/>
      <c r="AIR1251" s="71"/>
      <c r="AIS1251" s="71"/>
      <c r="AIT1251" s="71"/>
      <c r="AIU1251" s="71"/>
      <c r="AIV1251" s="71"/>
      <c r="AIW1251" s="71"/>
      <c r="AIX1251" s="71"/>
      <c r="AIY1251" s="71"/>
      <c r="AIZ1251" s="71"/>
      <c r="AJA1251" s="71"/>
      <c r="AJB1251" s="71"/>
      <c r="AJC1251" s="71"/>
      <c r="AJD1251" s="71"/>
      <c r="AJE1251" s="71"/>
      <c r="AJF1251" s="71"/>
      <c r="AJG1251" s="71"/>
      <c r="AJH1251" s="71"/>
      <c r="AJI1251" s="71"/>
      <c r="AJJ1251" s="71"/>
      <c r="AJK1251" s="71"/>
      <c r="AJL1251" s="71"/>
      <c r="AJM1251" s="71"/>
      <c r="AJN1251" s="71"/>
      <c r="AJO1251" s="71"/>
      <c r="AJP1251" s="71"/>
      <c r="AJQ1251" s="71"/>
      <c r="AJR1251" s="71"/>
      <c r="AJS1251" s="71"/>
      <c r="AJT1251" s="71"/>
      <c r="AJU1251" s="71"/>
      <c r="AJV1251" s="71"/>
      <c r="AJW1251" s="71"/>
      <c r="AJX1251" s="71"/>
      <c r="AJY1251" s="71"/>
      <c r="AJZ1251" s="71"/>
      <c r="AKA1251" s="71"/>
      <c r="AKB1251" s="71"/>
      <c r="AKC1251" s="71"/>
      <c r="AKD1251" s="71"/>
      <c r="AKE1251" s="71"/>
      <c r="AKF1251" s="71"/>
      <c r="AKG1251" s="71"/>
      <c r="AKH1251" s="71"/>
      <c r="AKI1251" s="71"/>
      <c r="AKJ1251" s="71"/>
      <c r="AKK1251" s="71"/>
      <c r="AKL1251" s="71"/>
      <c r="AKM1251" s="71"/>
      <c r="AKN1251" s="71"/>
      <c r="AKO1251" s="71"/>
      <c r="AKP1251" s="71"/>
      <c r="AKQ1251" s="71"/>
      <c r="AKR1251" s="71"/>
      <c r="AKS1251" s="71"/>
      <c r="AKT1251" s="71"/>
      <c r="AKU1251" s="71"/>
      <c r="AKV1251" s="71"/>
      <c r="AKW1251" s="71"/>
      <c r="AKX1251" s="71"/>
      <c r="AKY1251" s="71"/>
      <c r="AKZ1251" s="71"/>
      <c r="ALA1251" s="71"/>
      <c r="ALB1251" s="71"/>
      <c r="ALC1251" s="71"/>
      <c r="ALD1251" s="71"/>
      <c r="ALE1251" s="71"/>
      <c r="ALF1251" s="71"/>
      <c r="ALG1251" s="71"/>
      <c r="ALH1251" s="71"/>
      <c r="ALI1251" s="71"/>
      <c r="ALJ1251" s="71"/>
      <c r="ALK1251" s="71"/>
      <c r="ALL1251" s="71"/>
      <c r="ALM1251" s="71"/>
      <c r="ALN1251" s="71"/>
      <c r="ALO1251" s="71"/>
      <c r="ALP1251" s="71"/>
      <c r="ALQ1251" s="71"/>
      <c r="ALR1251" s="71"/>
      <c r="ALS1251" s="71"/>
      <c r="ALT1251" s="71"/>
      <c r="ALU1251" s="71"/>
      <c r="ALV1251" s="71"/>
      <c r="ALW1251" s="71"/>
      <c r="ALX1251" s="71"/>
      <c r="ALY1251" s="71"/>
      <c r="ALZ1251" s="71"/>
      <c r="AMA1251" s="71"/>
      <c r="AMB1251" s="71"/>
      <c r="AMC1251" s="71"/>
      <c r="AMD1251" s="71"/>
      <c r="AME1251" s="71"/>
      <c r="AMF1251" s="71"/>
      <c r="AMG1251" s="71"/>
    </row>
    <row r="1252" customFormat="false" ht="15" hidden="false" customHeight="false" outlineLevel="0" collapsed="false">
      <c r="C1252" s="48" t="n">
        <f aca="false">IF(F1252=F1251,C1251,IF(F1252=(F1251+10),C1251,(C1251+10)))</f>
        <v>2240</v>
      </c>
      <c r="D1252" s="38" t="s">
        <v>442</v>
      </c>
      <c r="E1252" s="50" t="n">
        <f aca="false">IF(C1251=C1252,IF(AND(I1252&lt;&gt;"M",I1252&lt;&gt;"m-up"),E1251+10,E1251),10)</f>
        <v>20</v>
      </c>
      <c r="F1252" s="39" t="n">
        <f aca="false">O1252+(N1252*60)+(M1252*3600)</f>
        <v>66778</v>
      </c>
      <c r="G1252" s="39" t="str">
        <f aca="false">CONCATENATE(J1252,K1252,L1252)</f>
        <v>2018115</v>
      </c>
      <c r="H1252" s="39" t="n">
        <f aca="false">259-248</f>
        <v>11</v>
      </c>
      <c r="I1252" s="39" t="s">
        <v>0</v>
      </c>
      <c r="J1252" s="39" t="n">
        <v>2018</v>
      </c>
      <c r="K1252" s="39" t="n">
        <v>1</v>
      </c>
      <c r="L1252" s="39" t="n">
        <v>15</v>
      </c>
      <c r="M1252" s="39" t="n">
        <v>18</v>
      </c>
      <c r="N1252" s="39" t="n">
        <v>32</v>
      </c>
      <c r="O1252" s="39" t="n">
        <v>58</v>
      </c>
      <c r="P1252" s="39" t="n">
        <v>249</v>
      </c>
      <c r="Q1252" s="39" t="n">
        <v>1</v>
      </c>
      <c r="R1252" s="39" t="s">
        <v>1</v>
      </c>
      <c r="S1252" s="39" t="s">
        <v>2</v>
      </c>
    </row>
    <row r="1253" customFormat="false" ht="15" hidden="false" customHeight="false" outlineLevel="0" collapsed="false">
      <c r="C1253" s="48" t="n">
        <f aca="false">IF(F1253=F1252,C1252,IF(F1253=(F1252+10),C1252,(C1252+10)))</f>
        <v>2240</v>
      </c>
      <c r="D1253" s="38" t="s">
        <v>442</v>
      </c>
      <c r="E1253" s="50" t="n">
        <f aca="false">IF(C1252=C1253,IF(AND(I1253&lt;&gt;"M",I1253&lt;&gt;"m-up"),E1252+10,E1252),10)</f>
        <v>30</v>
      </c>
      <c r="F1253" s="39" t="n">
        <f aca="false">O1253+(N1253*60)+(M1253*3600)</f>
        <v>66778</v>
      </c>
      <c r="G1253" s="39" t="str">
        <f aca="false">CONCATENATE(J1253,K1253,L1253)</f>
        <v>2018115</v>
      </c>
      <c r="H1253" s="39" t="n">
        <f aca="false">326-313</f>
        <v>13</v>
      </c>
      <c r="I1253" s="39" t="s">
        <v>0</v>
      </c>
      <c r="J1253" s="39" t="n">
        <v>2018</v>
      </c>
      <c r="K1253" s="39" t="n">
        <v>1</v>
      </c>
      <c r="L1253" s="39" t="n">
        <v>15</v>
      </c>
      <c r="M1253" s="39" t="n">
        <v>18</v>
      </c>
      <c r="N1253" s="39" t="n">
        <v>32</v>
      </c>
      <c r="O1253" s="39" t="n">
        <v>58</v>
      </c>
      <c r="P1253" s="39" t="n">
        <v>313</v>
      </c>
      <c r="Q1253" s="39" t="n">
        <v>1</v>
      </c>
      <c r="R1253" s="39" t="s">
        <v>1</v>
      </c>
      <c r="S1253" s="39" t="s">
        <v>2</v>
      </c>
    </row>
    <row r="1254" customFormat="false" ht="15" hidden="false" customHeight="false" outlineLevel="0" collapsed="false">
      <c r="C1254" s="48" t="n">
        <f aca="false">IF(F1254=F1253,C1253,IF(F1254=(F1253+10),C1253,(C1253+10)))</f>
        <v>2240</v>
      </c>
      <c r="D1254" s="38" t="s">
        <v>442</v>
      </c>
      <c r="E1254" s="50" t="n">
        <f aca="false">IF(C1253=C1254,IF(AND(I1254&lt;&gt;"M",I1254&lt;&gt;"m-up"),E1253+10,E1253),10)</f>
        <v>40</v>
      </c>
      <c r="F1254" s="39" t="n">
        <f aca="false">O1254+(N1254*60)+(M1254*3600)</f>
        <v>66778</v>
      </c>
      <c r="G1254" s="39" t="str">
        <f aca="false">CONCATENATE(J1254,K1254,L1254)</f>
        <v>2018115</v>
      </c>
      <c r="H1254" s="39" t="n">
        <f aca="false">373-365</f>
        <v>8</v>
      </c>
      <c r="I1254" s="39" t="s">
        <v>0</v>
      </c>
      <c r="J1254" s="39" t="n">
        <v>2018</v>
      </c>
      <c r="K1254" s="39" t="n">
        <v>1</v>
      </c>
      <c r="L1254" s="39" t="n">
        <v>15</v>
      </c>
      <c r="M1254" s="39" t="n">
        <v>18</v>
      </c>
      <c r="N1254" s="39" t="n">
        <v>32</v>
      </c>
      <c r="O1254" s="39" t="n">
        <v>58</v>
      </c>
      <c r="P1254" s="39" t="n">
        <v>365</v>
      </c>
      <c r="Q1254" s="39" t="n">
        <v>1</v>
      </c>
      <c r="R1254" s="39" t="s">
        <v>1</v>
      </c>
      <c r="S1254" s="39" t="s">
        <v>2</v>
      </c>
    </row>
    <row r="1255" customFormat="false" ht="15" hidden="false" customHeight="false" outlineLevel="0" collapsed="false">
      <c r="C1255" s="48" t="n">
        <f aca="false">IF(F1255=F1254,C1254,IF(F1255=(F1254+10),C1254,(C1254+10)))</f>
        <v>2240</v>
      </c>
      <c r="D1255" s="38" t="s">
        <v>442</v>
      </c>
      <c r="E1255" s="50" t="n">
        <f aca="false">IF(C1254=C1255,IF(AND(I1255&lt;&gt;"M",I1255&lt;&gt;"m-up"),E1254+10,E1254),10)</f>
        <v>50</v>
      </c>
      <c r="F1255" s="39" t="n">
        <f aca="false">O1255+(N1255*60)+(M1255*3600)</f>
        <v>66778</v>
      </c>
      <c r="G1255" s="39" t="str">
        <f aca="false">CONCATENATE(J1255,K1255,L1255)</f>
        <v>2018115</v>
      </c>
      <c r="H1255" s="39" t="n">
        <f aca="false">392-389</f>
        <v>3</v>
      </c>
      <c r="I1255" s="39" t="s">
        <v>0</v>
      </c>
      <c r="J1255" s="39" t="n">
        <v>2018</v>
      </c>
      <c r="K1255" s="39" t="n">
        <v>1</v>
      </c>
      <c r="L1255" s="39" t="n">
        <v>15</v>
      </c>
      <c r="M1255" s="39" t="n">
        <v>18</v>
      </c>
      <c r="N1255" s="39" t="n">
        <v>32</v>
      </c>
      <c r="O1255" s="39" t="n">
        <v>58</v>
      </c>
      <c r="P1255" s="39" t="n">
        <v>389</v>
      </c>
      <c r="Q1255" s="39" t="n">
        <v>1</v>
      </c>
      <c r="R1255" s="39" t="s">
        <v>1</v>
      </c>
      <c r="S1255" s="39" t="s">
        <v>2</v>
      </c>
    </row>
    <row r="1256" customFormat="false" ht="15" hidden="false" customHeight="false" outlineLevel="0" collapsed="false">
      <c r="C1256" s="48" t="n">
        <f aca="false">IF(F1256=F1255,C1255,IF(F1256=(F1255+10),C1255,(C1255+10)))</f>
        <v>2240</v>
      </c>
      <c r="D1256" s="38" t="s">
        <v>442</v>
      </c>
      <c r="E1256" s="50" t="n">
        <f aca="false">IF(C1255=C1256,IF(AND(I1256&lt;&gt;"M",I1256&lt;&gt;"m-up"),E1255+10,E1255),10)</f>
        <v>60</v>
      </c>
      <c r="F1256" s="39" t="n">
        <f aca="false">O1256+(N1256*60)+(M1256*3600)</f>
        <v>66778</v>
      </c>
      <c r="G1256" s="39" t="str">
        <f aca="false">CONCATENATE(J1256,K1256,L1256)</f>
        <v>2018115</v>
      </c>
      <c r="H1256" s="39" t="n">
        <f aca="false">409-406</f>
        <v>3</v>
      </c>
      <c r="I1256" s="39" t="s">
        <v>0</v>
      </c>
      <c r="J1256" s="39" t="n">
        <v>2018</v>
      </c>
      <c r="K1256" s="39" t="n">
        <v>1</v>
      </c>
      <c r="L1256" s="39" t="n">
        <v>15</v>
      </c>
      <c r="M1256" s="39" t="n">
        <v>18</v>
      </c>
      <c r="N1256" s="39" t="n">
        <v>32</v>
      </c>
      <c r="O1256" s="39" t="n">
        <v>58</v>
      </c>
      <c r="P1256" s="39" t="n">
        <v>406</v>
      </c>
      <c r="Q1256" s="39" t="n">
        <v>1</v>
      </c>
      <c r="R1256" s="39" t="s">
        <v>1</v>
      </c>
      <c r="S1256" s="39" t="s">
        <v>2</v>
      </c>
    </row>
    <row r="1257" customFormat="false" ht="15" hidden="false" customHeight="false" outlineLevel="0" collapsed="false">
      <c r="C1257" s="48" t="n">
        <f aca="false">IF(F1257=F1256,C1256,IF(F1257=(F1256+10),C1256,(C1256+10)))</f>
        <v>2240</v>
      </c>
      <c r="D1257" s="38" t="s">
        <v>442</v>
      </c>
      <c r="E1257" s="50" t="n">
        <f aca="false">IF(C1256=C1257,IF(AND(I1257&lt;&gt;"M",I1257&lt;&gt;"m-up"),E1256+10,E1256),10)</f>
        <v>70</v>
      </c>
      <c r="F1257" s="39" t="n">
        <f aca="false">O1257+(N1257*60)+(M1257*3600)</f>
        <v>66778</v>
      </c>
      <c r="G1257" s="39" t="str">
        <f aca="false">CONCATENATE(J1257,K1257,L1257)</f>
        <v>2018115</v>
      </c>
      <c r="H1257" s="39" t="n">
        <f aca="false">439-433</f>
        <v>6</v>
      </c>
      <c r="I1257" s="39" t="s">
        <v>0</v>
      </c>
      <c r="J1257" s="39" t="n">
        <v>2018</v>
      </c>
      <c r="K1257" s="39" t="n">
        <v>1</v>
      </c>
      <c r="L1257" s="39" t="n">
        <v>15</v>
      </c>
      <c r="M1257" s="39" t="n">
        <v>18</v>
      </c>
      <c r="N1257" s="39" t="n">
        <v>32</v>
      </c>
      <c r="O1257" s="39" t="n">
        <v>58</v>
      </c>
      <c r="P1257" s="39" t="n">
        <v>433</v>
      </c>
      <c r="Q1257" s="39" t="n">
        <v>1</v>
      </c>
      <c r="R1257" s="39" t="s">
        <v>1</v>
      </c>
      <c r="S1257" s="39" t="s">
        <v>2</v>
      </c>
    </row>
    <row r="1258" customFormat="false" ht="15" hidden="false" customHeight="false" outlineLevel="0" collapsed="false">
      <c r="A1258" s="68"/>
      <c r="B1258" s="68"/>
      <c r="C1258" s="48" t="n">
        <f aca="false">IF(F1258=F1257,C1257,IF(F1258=(F1257+10),C1257,(C1257+10)))</f>
        <v>2250</v>
      </c>
      <c r="D1258" s="69" t="s">
        <v>444</v>
      </c>
      <c r="E1258" s="50" t="n">
        <f aca="false">IF(C1257=C1258,IF(AND(I1258&lt;&gt;"M",I1258&lt;&gt;"m-up"),E1257+10,E1257),10)</f>
        <v>10</v>
      </c>
      <c r="F1258" s="70" t="n">
        <f aca="false">O1258+(N1258*60)+(M1258*3600)</f>
        <v>67024</v>
      </c>
      <c r="G1258" s="70" t="str">
        <f aca="false">CONCATENATE(J1258,K1258,L1258)</f>
        <v>2018115</v>
      </c>
      <c r="H1258" s="70" t="n">
        <f aca="false">158-152</f>
        <v>6</v>
      </c>
      <c r="I1258" s="70" t="s">
        <v>0</v>
      </c>
      <c r="J1258" s="70" t="n">
        <v>2018</v>
      </c>
      <c r="K1258" s="70" t="n">
        <v>1</v>
      </c>
      <c r="L1258" s="70" t="n">
        <v>15</v>
      </c>
      <c r="M1258" s="70" t="n">
        <v>18</v>
      </c>
      <c r="N1258" s="70" t="n">
        <v>37</v>
      </c>
      <c r="O1258" s="70" t="n">
        <v>4</v>
      </c>
      <c r="P1258" s="70" t="n">
        <v>152</v>
      </c>
      <c r="Q1258" s="70" t="n">
        <v>1</v>
      </c>
      <c r="R1258" s="70" t="s">
        <v>1</v>
      </c>
      <c r="S1258" s="70" t="s">
        <v>2</v>
      </c>
      <c r="T1258" s="70"/>
      <c r="U1258" s="71"/>
      <c r="WH1258" s="71"/>
      <c r="WI1258" s="71"/>
      <c r="WJ1258" s="71"/>
      <c r="WK1258" s="71"/>
      <c r="WL1258" s="71"/>
      <c r="WM1258" s="71"/>
      <c r="WN1258" s="71"/>
      <c r="WO1258" s="71"/>
      <c r="WP1258" s="71"/>
      <c r="WQ1258" s="71"/>
      <c r="WR1258" s="71"/>
      <c r="WS1258" s="71"/>
      <c r="WT1258" s="71"/>
      <c r="WU1258" s="71"/>
      <c r="WV1258" s="71"/>
      <c r="WW1258" s="71"/>
      <c r="WX1258" s="71"/>
      <c r="WY1258" s="71"/>
      <c r="WZ1258" s="71"/>
      <c r="XA1258" s="71"/>
      <c r="XB1258" s="71"/>
      <c r="XC1258" s="71"/>
      <c r="XD1258" s="71"/>
      <c r="XE1258" s="71"/>
      <c r="XF1258" s="71"/>
      <c r="XG1258" s="71"/>
      <c r="XH1258" s="71"/>
      <c r="XI1258" s="71"/>
      <c r="XJ1258" s="71"/>
      <c r="XK1258" s="71"/>
      <c r="XL1258" s="71"/>
      <c r="XM1258" s="71"/>
      <c r="XN1258" s="71"/>
      <c r="XO1258" s="71"/>
      <c r="XP1258" s="71"/>
      <c r="XQ1258" s="71"/>
      <c r="XR1258" s="71"/>
      <c r="XS1258" s="71"/>
      <c r="XT1258" s="71"/>
      <c r="XU1258" s="71"/>
      <c r="XV1258" s="71"/>
      <c r="XW1258" s="71"/>
      <c r="XX1258" s="71"/>
      <c r="XY1258" s="71"/>
      <c r="XZ1258" s="71"/>
      <c r="YA1258" s="71"/>
      <c r="YB1258" s="71"/>
      <c r="YC1258" s="71"/>
      <c r="YD1258" s="71"/>
      <c r="YE1258" s="71"/>
      <c r="YF1258" s="71"/>
      <c r="YG1258" s="71"/>
      <c r="YH1258" s="71"/>
      <c r="YI1258" s="71"/>
      <c r="YJ1258" s="71"/>
      <c r="YK1258" s="71"/>
      <c r="YL1258" s="71"/>
      <c r="YM1258" s="71"/>
      <c r="YN1258" s="71"/>
      <c r="YO1258" s="71"/>
      <c r="YP1258" s="71"/>
      <c r="YQ1258" s="71"/>
      <c r="YR1258" s="71"/>
      <c r="YS1258" s="71"/>
      <c r="YT1258" s="71"/>
      <c r="YU1258" s="71"/>
      <c r="YV1258" s="71"/>
      <c r="YW1258" s="71"/>
      <c r="YX1258" s="71"/>
      <c r="YY1258" s="71"/>
      <c r="YZ1258" s="71"/>
      <c r="ZA1258" s="71"/>
      <c r="ZB1258" s="71"/>
      <c r="ZC1258" s="71"/>
      <c r="ZD1258" s="71"/>
      <c r="ZE1258" s="71"/>
      <c r="ZF1258" s="71"/>
      <c r="ZG1258" s="71"/>
      <c r="ZH1258" s="71"/>
      <c r="ZI1258" s="71"/>
      <c r="ZJ1258" s="71"/>
      <c r="ZK1258" s="71"/>
      <c r="ZL1258" s="71"/>
      <c r="ZM1258" s="71"/>
      <c r="ZN1258" s="71"/>
      <c r="ZO1258" s="71"/>
      <c r="ZP1258" s="71"/>
      <c r="ZQ1258" s="71"/>
      <c r="ZR1258" s="71"/>
      <c r="ZS1258" s="71"/>
      <c r="ZT1258" s="71"/>
      <c r="ZU1258" s="71"/>
      <c r="ZV1258" s="71"/>
      <c r="ZW1258" s="71"/>
      <c r="ZX1258" s="71"/>
      <c r="ZY1258" s="71"/>
      <c r="ZZ1258" s="71"/>
      <c r="AAA1258" s="71"/>
      <c r="AAB1258" s="71"/>
      <c r="AAC1258" s="71"/>
      <c r="AAD1258" s="71"/>
      <c r="AAE1258" s="71"/>
      <c r="AAF1258" s="71"/>
      <c r="AAG1258" s="71"/>
      <c r="AAH1258" s="71"/>
      <c r="AAI1258" s="71"/>
      <c r="AAJ1258" s="71"/>
      <c r="AAK1258" s="71"/>
      <c r="AAL1258" s="71"/>
      <c r="AAM1258" s="71"/>
      <c r="AAN1258" s="71"/>
      <c r="AAO1258" s="71"/>
      <c r="AAP1258" s="71"/>
      <c r="AAQ1258" s="71"/>
      <c r="AAR1258" s="71"/>
      <c r="AAS1258" s="71"/>
      <c r="AAT1258" s="71"/>
      <c r="AAU1258" s="71"/>
      <c r="AAV1258" s="71"/>
      <c r="AAW1258" s="71"/>
      <c r="AAX1258" s="71"/>
      <c r="AAY1258" s="71"/>
      <c r="AAZ1258" s="71"/>
      <c r="ABA1258" s="71"/>
      <c r="ABB1258" s="71"/>
      <c r="ABC1258" s="71"/>
      <c r="ABD1258" s="71"/>
      <c r="ABE1258" s="71"/>
      <c r="ABF1258" s="71"/>
      <c r="ABG1258" s="71"/>
      <c r="ABH1258" s="71"/>
      <c r="ABI1258" s="71"/>
      <c r="ABJ1258" s="71"/>
      <c r="ABK1258" s="71"/>
      <c r="ABL1258" s="71"/>
      <c r="ABM1258" s="71"/>
      <c r="ABN1258" s="71"/>
      <c r="ABO1258" s="71"/>
      <c r="ABP1258" s="71"/>
      <c r="ABQ1258" s="71"/>
      <c r="ABR1258" s="71"/>
      <c r="ABS1258" s="71"/>
      <c r="ABT1258" s="71"/>
      <c r="ABU1258" s="71"/>
      <c r="ABV1258" s="71"/>
      <c r="ABW1258" s="71"/>
      <c r="ABX1258" s="71"/>
      <c r="ABY1258" s="71"/>
      <c r="ABZ1258" s="71"/>
      <c r="ACA1258" s="71"/>
      <c r="ACB1258" s="71"/>
      <c r="ACC1258" s="71"/>
      <c r="ACD1258" s="71"/>
      <c r="ACE1258" s="71"/>
      <c r="ACF1258" s="71"/>
      <c r="ACG1258" s="71"/>
      <c r="ACH1258" s="71"/>
      <c r="ACI1258" s="71"/>
      <c r="ACJ1258" s="71"/>
      <c r="ACK1258" s="71"/>
      <c r="ACL1258" s="71"/>
      <c r="ACM1258" s="71"/>
      <c r="ACN1258" s="71"/>
      <c r="ACO1258" s="71"/>
      <c r="ACP1258" s="71"/>
      <c r="ACQ1258" s="71"/>
      <c r="ACR1258" s="71"/>
      <c r="ACS1258" s="71"/>
      <c r="ACT1258" s="71"/>
      <c r="ACU1258" s="71"/>
      <c r="ACV1258" s="71"/>
      <c r="ACW1258" s="71"/>
      <c r="ACX1258" s="71"/>
      <c r="ACY1258" s="71"/>
      <c r="ACZ1258" s="71"/>
      <c r="ADA1258" s="71"/>
      <c r="ADB1258" s="71"/>
      <c r="ADC1258" s="71"/>
      <c r="ADD1258" s="71"/>
      <c r="ADE1258" s="71"/>
      <c r="ADF1258" s="71"/>
      <c r="ADG1258" s="71"/>
      <c r="ADH1258" s="71"/>
      <c r="ADI1258" s="71"/>
      <c r="ADJ1258" s="71"/>
      <c r="ADK1258" s="71"/>
      <c r="ADL1258" s="71"/>
      <c r="ADM1258" s="71"/>
      <c r="ADN1258" s="71"/>
      <c r="ADO1258" s="71"/>
      <c r="ADP1258" s="71"/>
      <c r="ADQ1258" s="71"/>
      <c r="ADR1258" s="71"/>
      <c r="ADS1258" s="71"/>
      <c r="ADT1258" s="71"/>
      <c r="ADU1258" s="71"/>
      <c r="ADV1258" s="71"/>
      <c r="ADW1258" s="71"/>
      <c r="ADX1258" s="71"/>
      <c r="ADY1258" s="71"/>
      <c r="ADZ1258" s="71"/>
      <c r="AEA1258" s="71"/>
      <c r="AEB1258" s="71"/>
      <c r="AEC1258" s="71"/>
      <c r="AED1258" s="71"/>
      <c r="AEE1258" s="71"/>
      <c r="AEF1258" s="71"/>
      <c r="AEG1258" s="71"/>
      <c r="AEH1258" s="71"/>
      <c r="AEI1258" s="71"/>
      <c r="AEJ1258" s="71"/>
      <c r="AEK1258" s="71"/>
      <c r="AEL1258" s="71"/>
      <c r="AEM1258" s="71"/>
      <c r="AEN1258" s="71"/>
      <c r="AEO1258" s="71"/>
      <c r="AEP1258" s="71"/>
      <c r="AEQ1258" s="71"/>
      <c r="AER1258" s="71"/>
      <c r="AES1258" s="71"/>
      <c r="AET1258" s="71"/>
      <c r="AEU1258" s="71"/>
      <c r="AEV1258" s="71"/>
      <c r="AEW1258" s="71"/>
      <c r="AEX1258" s="71"/>
      <c r="AEY1258" s="71"/>
      <c r="AEZ1258" s="71"/>
      <c r="AFA1258" s="71"/>
      <c r="AFB1258" s="71"/>
      <c r="AFC1258" s="71"/>
      <c r="AFD1258" s="71"/>
      <c r="AFE1258" s="71"/>
      <c r="AFF1258" s="71"/>
      <c r="AFG1258" s="71"/>
      <c r="AFH1258" s="71"/>
      <c r="AFI1258" s="71"/>
      <c r="AFJ1258" s="71"/>
      <c r="AFK1258" s="71"/>
      <c r="AFL1258" s="71"/>
      <c r="AFM1258" s="71"/>
      <c r="AFN1258" s="71"/>
      <c r="AFO1258" s="71"/>
      <c r="AFP1258" s="71"/>
      <c r="AFQ1258" s="71"/>
      <c r="AFR1258" s="71"/>
      <c r="AFS1258" s="71"/>
      <c r="AFT1258" s="71"/>
      <c r="AFU1258" s="71"/>
      <c r="AFV1258" s="71"/>
      <c r="AFW1258" s="71"/>
      <c r="AFX1258" s="71"/>
      <c r="AFY1258" s="71"/>
      <c r="AFZ1258" s="71"/>
      <c r="AGA1258" s="71"/>
      <c r="AGB1258" s="71"/>
      <c r="AGC1258" s="71"/>
      <c r="AGD1258" s="71"/>
      <c r="AGE1258" s="71"/>
      <c r="AGF1258" s="71"/>
      <c r="AGG1258" s="71"/>
      <c r="AGH1258" s="71"/>
      <c r="AGI1258" s="71"/>
      <c r="AGJ1258" s="71"/>
      <c r="AGK1258" s="71"/>
      <c r="AGL1258" s="71"/>
      <c r="AGM1258" s="71"/>
      <c r="AGN1258" s="71"/>
      <c r="AGO1258" s="71"/>
      <c r="AGP1258" s="71"/>
      <c r="AGQ1258" s="71"/>
      <c r="AGR1258" s="71"/>
      <c r="AGS1258" s="71"/>
      <c r="AGT1258" s="71"/>
      <c r="AGU1258" s="71"/>
      <c r="AGV1258" s="71"/>
      <c r="AGW1258" s="71"/>
      <c r="AGX1258" s="71"/>
      <c r="AGY1258" s="71"/>
      <c r="AGZ1258" s="71"/>
      <c r="AHA1258" s="71"/>
      <c r="AHB1258" s="71"/>
      <c r="AHC1258" s="71"/>
      <c r="AHD1258" s="71"/>
      <c r="AHE1258" s="71"/>
      <c r="AHF1258" s="71"/>
      <c r="AHG1258" s="71"/>
      <c r="AHH1258" s="71"/>
      <c r="AHI1258" s="71"/>
      <c r="AHJ1258" s="71"/>
      <c r="AHK1258" s="71"/>
      <c r="AHL1258" s="71"/>
      <c r="AHM1258" s="71"/>
      <c r="AHN1258" s="71"/>
      <c r="AHO1258" s="71"/>
      <c r="AHP1258" s="71"/>
      <c r="AHQ1258" s="71"/>
      <c r="AHR1258" s="71"/>
      <c r="AHS1258" s="71"/>
      <c r="AHT1258" s="71"/>
      <c r="AHU1258" s="71"/>
      <c r="AHV1258" s="71"/>
      <c r="AHW1258" s="71"/>
      <c r="AHX1258" s="71"/>
      <c r="AHY1258" s="71"/>
      <c r="AHZ1258" s="71"/>
      <c r="AIA1258" s="71"/>
      <c r="AIB1258" s="71"/>
      <c r="AIC1258" s="71"/>
      <c r="AID1258" s="71"/>
      <c r="AIE1258" s="71"/>
      <c r="AIF1258" s="71"/>
      <c r="AIG1258" s="71"/>
      <c r="AIH1258" s="71"/>
      <c r="AII1258" s="71"/>
      <c r="AIJ1258" s="71"/>
      <c r="AIK1258" s="71"/>
      <c r="AIL1258" s="71"/>
      <c r="AIM1258" s="71"/>
      <c r="AIN1258" s="71"/>
      <c r="AIO1258" s="71"/>
      <c r="AIP1258" s="71"/>
      <c r="AIQ1258" s="71"/>
      <c r="AIR1258" s="71"/>
      <c r="AIS1258" s="71"/>
      <c r="AIT1258" s="71"/>
      <c r="AIU1258" s="71"/>
      <c r="AIV1258" s="71"/>
      <c r="AIW1258" s="71"/>
      <c r="AIX1258" s="71"/>
      <c r="AIY1258" s="71"/>
      <c r="AIZ1258" s="71"/>
      <c r="AJA1258" s="71"/>
      <c r="AJB1258" s="71"/>
      <c r="AJC1258" s="71"/>
      <c r="AJD1258" s="71"/>
      <c r="AJE1258" s="71"/>
      <c r="AJF1258" s="71"/>
      <c r="AJG1258" s="71"/>
      <c r="AJH1258" s="71"/>
      <c r="AJI1258" s="71"/>
      <c r="AJJ1258" s="71"/>
      <c r="AJK1258" s="71"/>
      <c r="AJL1258" s="71"/>
      <c r="AJM1258" s="71"/>
      <c r="AJN1258" s="71"/>
      <c r="AJO1258" s="71"/>
      <c r="AJP1258" s="71"/>
      <c r="AJQ1258" s="71"/>
      <c r="AJR1258" s="71"/>
      <c r="AJS1258" s="71"/>
      <c r="AJT1258" s="71"/>
      <c r="AJU1258" s="71"/>
      <c r="AJV1258" s="71"/>
      <c r="AJW1258" s="71"/>
      <c r="AJX1258" s="71"/>
      <c r="AJY1258" s="71"/>
      <c r="AJZ1258" s="71"/>
      <c r="AKA1258" s="71"/>
      <c r="AKB1258" s="71"/>
      <c r="AKC1258" s="71"/>
      <c r="AKD1258" s="71"/>
      <c r="AKE1258" s="71"/>
      <c r="AKF1258" s="71"/>
      <c r="AKG1258" s="71"/>
      <c r="AKH1258" s="71"/>
      <c r="AKI1258" s="71"/>
      <c r="AKJ1258" s="71"/>
      <c r="AKK1258" s="71"/>
      <c r="AKL1258" s="71"/>
      <c r="AKM1258" s="71"/>
      <c r="AKN1258" s="71"/>
      <c r="AKO1258" s="71"/>
      <c r="AKP1258" s="71"/>
      <c r="AKQ1258" s="71"/>
      <c r="AKR1258" s="71"/>
      <c r="AKS1258" s="71"/>
      <c r="AKT1258" s="71"/>
      <c r="AKU1258" s="71"/>
      <c r="AKV1258" s="71"/>
      <c r="AKW1258" s="71"/>
      <c r="AKX1258" s="71"/>
      <c r="AKY1258" s="71"/>
      <c r="AKZ1258" s="71"/>
      <c r="ALA1258" s="71"/>
      <c r="ALB1258" s="71"/>
      <c r="ALC1258" s="71"/>
      <c r="ALD1258" s="71"/>
      <c r="ALE1258" s="71"/>
      <c r="ALF1258" s="71"/>
      <c r="ALG1258" s="71"/>
      <c r="ALH1258" s="71"/>
      <c r="ALI1258" s="71"/>
      <c r="ALJ1258" s="71"/>
      <c r="ALK1258" s="71"/>
      <c r="ALL1258" s="71"/>
      <c r="ALM1258" s="71"/>
      <c r="ALN1258" s="71"/>
      <c r="ALO1258" s="71"/>
      <c r="ALP1258" s="71"/>
      <c r="ALQ1258" s="71"/>
      <c r="ALR1258" s="71"/>
      <c r="ALS1258" s="71"/>
      <c r="ALT1258" s="71"/>
      <c r="ALU1258" s="71"/>
      <c r="ALV1258" s="71"/>
      <c r="ALW1258" s="71"/>
      <c r="ALX1258" s="71"/>
      <c r="ALY1258" s="71"/>
      <c r="ALZ1258" s="71"/>
      <c r="AMA1258" s="71"/>
      <c r="AMB1258" s="71"/>
      <c r="AMC1258" s="71"/>
      <c r="AMD1258" s="71"/>
      <c r="AME1258" s="71"/>
      <c r="AMF1258" s="71"/>
      <c r="AMG1258" s="71"/>
    </row>
    <row r="1259" customFormat="false" ht="15" hidden="false" customHeight="false" outlineLevel="0" collapsed="false">
      <c r="C1259" s="48" t="n">
        <f aca="false">IF(F1259=F1258,C1258,IF(F1259=(F1258+10),C1258,(C1258+10)))</f>
        <v>2250</v>
      </c>
      <c r="D1259" s="38" t="s">
        <v>444</v>
      </c>
      <c r="E1259" s="50" t="n">
        <f aca="false">IF(C1258=C1259,IF(AND(I1259&lt;&gt;"M",I1259&lt;&gt;"m-up"),E1258+10,E1258),10)</f>
        <v>20</v>
      </c>
      <c r="F1259" s="39" t="n">
        <f aca="false">O1259+(N1259*60)+(M1259*3600)</f>
        <v>67024</v>
      </c>
      <c r="G1259" s="39" t="str">
        <f aca="false">CONCATENATE(J1259,K1259,L1259)</f>
        <v>2018115</v>
      </c>
      <c r="H1259" s="39" t="n">
        <f aca="false">168-163</f>
        <v>5</v>
      </c>
      <c r="I1259" s="39" t="s">
        <v>0</v>
      </c>
      <c r="J1259" s="39" t="n">
        <v>2018</v>
      </c>
      <c r="K1259" s="39" t="n">
        <v>1</v>
      </c>
      <c r="L1259" s="39" t="n">
        <v>15</v>
      </c>
      <c r="M1259" s="39" t="n">
        <v>18</v>
      </c>
      <c r="N1259" s="39" t="n">
        <v>37</v>
      </c>
      <c r="O1259" s="39" t="n">
        <v>4</v>
      </c>
      <c r="P1259" s="39" t="n">
        <v>163</v>
      </c>
      <c r="Q1259" s="39" t="n">
        <v>1</v>
      </c>
      <c r="R1259" s="39" t="s">
        <v>1</v>
      </c>
      <c r="S1259" s="39" t="s">
        <v>2</v>
      </c>
    </row>
    <row r="1260" customFormat="false" ht="15" hidden="false" customHeight="false" outlineLevel="0" collapsed="false">
      <c r="C1260" s="48" t="n">
        <f aca="false">IF(F1260=F1259,C1259,IF(F1260=(F1259+10),C1259,(C1259+10)))</f>
        <v>2250</v>
      </c>
      <c r="D1260" s="38" t="s">
        <v>444</v>
      </c>
      <c r="E1260" s="50" t="n">
        <f aca="false">IF(C1259=C1260,IF(AND(I1260&lt;&gt;"M",I1260&lt;&gt;"m-up"),E1259+10,E1259),10)</f>
        <v>30</v>
      </c>
      <c r="F1260" s="39" t="n">
        <f aca="false">O1260+(N1260*60)+(M1260*3600)</f>
        <v>67024</v>
      </c>
      <c r="G1260" s="39" t="str">
        <f aca="false">CONCATENATE(J1260,K1260,L1260)</f>
        <v>2018115</v>
      </c>
      <c r="H1260" s="39" t="n">
        <v>0</v>
      </c>
      <c r="I1260" s="39" t="s">
        <v>271</v>
      </c>
      <c r="J1260" s="39" t="n">
        <v>2018</v>
      </c>
      <c r="K1260" s="39" t="n">
        <v>1</v>
      </c>
      <c r="L1260" s="39" t="n">
        <v>15</v>
      </c>
      <c r="M1260" s="39" t="n">
        <v>18</v>
      </c>
      <c r="N1260" s="39" t="n">
        <v>37</v>
      </c>
      <c r="O1260" s="39" t="n">
        <v>4</v>
      </c>
      <c r="P1260" s="39" t="n">
        <v>170</v>
      </c>
      <c r="Q1260" s="39" t="n">
        <v>1</v>
      </c>
      <c r="R1260" s="39" t="s">
        <v>1</v>
      </c>
      <c r="S1260" s="39" t="s">
        <v>2</v>
      </c>
    </row>
    <row r="1261" customFormat="false" ht="15" hidden="false" customHeight="false" outlineLevel="0" collapsed="false">
      <c r="C1261" s="48" t="n">
        <f aca="false">IF(F1261=F1260,C1260,IF(F1261=(F1260+10),C1260,(C1260+10)))</f>
        <v>2250</v>
      </c>
      <c r="D1261" s="38" t="s">
        <v>444</v>
      </c>
      <c r="E1261" s="50" t="n">
        <f aca="false">IF(C1260=C1261,IF(AND(I1261&lt;&gt;"M",I1261&lt;&gt;"m-up"),E1260+10,E1260),10)</f>
        <v>40</v>
      </c>
      <c r="F1261" s="39" t="n">
        <f aca="false">O1261+(N1261*60)+(M1261*3600)</f>
        <v>67024</v>
      </c>
      <c r="G1261" s="39" t="str">
        <f aca="false">CONCATENATE(J1261,K1261,L1261)</f>
        <v>2018115</v>
      </c>
      <c r="H1261" s="39" t="n">
        <f aca="false">217-205</f>
        <v>12</v>
      </c>
      <c r="I1261" s="39" t="s">
        <v>0</v>
      </c>
      <c r="J1261" s="39" t="n">
        <v>2018</v>
      </c>
      <c r="K1261" s="39" t="n">
        <v>1</v>
      </c>
      <c r="L1261" s="39" t="n">
        <v>15</v>
      </c>
      <c r="M1261" s="39" t="n">
        <v>18</v>
      </c>
      <c r="N1261" s="39" t="n">
        <v>37</v>
      </c>
      <c r="O1261" s="39" t="n">
        <v>4</v>
      </c>
      <c r="P1261" s="39" t="n">
        <v>205</v>
      </c>
      <c r="Q1261" s="39" t="n">
        <v>2</v>
      </c>
      <c r="R1261" s="39" t="s">
        <v>1</v>
      </c>
      <c r="S1261" s="39" t="s">
        <v>2</v>
      </c>
    </row>
    <row r="1262" customFormat="false" ht="15" hidden="false" customHeight="false" outlineLevel="0" collapsed="false">
      <c r="C1262" s="48" t="n">
        <f aca="false">IF(F1262=F1261,C1261,IF(F1262=(F1261+10),C1261,(C1261+10)))</f>
        <v>2250</v>
      </c>
      <c r="D1262" s="38" t="s">
        <v>444</v>
      </c>
      <c r="E1262" s="50" t="n">
        <f aca="false">IF(C1261=C1262,IF(AND(I1262&lt;&gt;"M",I1262&lt;&gt;"m-up"),E1261+10,E1261),10)</f>
        <v>50</v>
      </c>
      <c r="F1262" s="39" t="n">
        <f aca="false">O1262+(N1262*60)+(M1262*3600)</f>
        <v>67024</v>
      </c>
      <c r="G1262" s="39" t="str">
        <f aca="false">CONCATENATE(J1262,K1262,L1262)</f>
        <v>2018115</v>
      </c>
      <c r="H1262" s="39" t="n">
        <f aca="false">326-315</f>
        <v>11</v>
      </c>
      <c r="I1262" s="39" t="s">
        <v>0</v>
      </c>
      <c r="J1262" s="39" t="n">
        <v>2018</v>
      </c>
      <c r="K1262" s="39" t="n">
        <v>1</v>
      </c>
      <c r="L1262" s="39" t="n">
        <v>15</v>
      </c>
      <c r="M1262" s="39" t="n">
        <v>18</v>
      </c>
      <c r="N1262" s="39" t="n">
        <v>37</v>
      </c>
      <c r="O1262" s="39" t="n">
        <v>4</v>
      </c>
      <c r="P1262" s="39" t="n">
        <v>315</v>
      </c>
      <c r="Q1262" s="39" t="n">
        <v>1</v>
      </c>
      <c r="R1262" s="39" t="s">
        <v>1</v>
      </c>
      <c r="S1262" s="39" t="s">
        <v>2</v>
      </c>
    </row>
    <row r="1263" customFormat="false" ht="15" hidden="false" customHeight="false" outlineLevel="0" collapsed="false">
      <c r="C1263" s="48" t="n">
        <f aca="false">IF(F1263=F1262,C1262,IF(F1263=(F1262+10),C1262,(C1262+10)))</f>
        <v>2250</v>
      </c>
      <c r="D1263" s="38" t="s">
        <v>444</v>
      </c>
      <c r="E1263" s="50" t="n">
        <f aca="false">IF(C1262=C1263,IF(AND(I1263&lt;&gt;"M",I1263&lt;&gt;"m-up"),E1262+10,E1262),10)</f>
        <v>60</v>
      </c>
      <c r="F1263" s="39" t="n">
        <f aca="false">O1263+(N1263*60)+(M1263*3600)</f>
        <v>67024</v>
      </c>
      <c r="G1263" s="39" t="str">
        <f aca="false">CONCATENATE(J1263,K1263,L1263)</f>
        <v>2018115</v>
      </c>
      <c r="H1263" s="39" t="n">
        <f aca="false">352-344</f>
        <v>8</v>
      </c>
      <c r="I1263" s="39" t="s">
        <v>0</v>
      </c>
      <c r="J1263" s="39" t="n">
        <v>2018</v>
      </c>
      <c r="K1263" s="39" t="n">
        <v>1</v>
      </c>
      <c r="L1263" s="39" t="n">
        <v>15</v>
      </c>
      <c r="M1263" s="39" t="n">
        <v>18</v>
      </c>
      <c r="N1263" s="39" t="n">
        <v>37</v>
      </c>
      <c r="O1263" s="39" t="n">
        <v>4</v>
      </c>
      <c r="P1263" s="39" t="n">
        <v>344</v>
      </c>
      <c r="Q1263" s="39" t="n">
        <v>1</v>
      </c>
      <c r="R1263" s="39" t="s">
        <v>1</v>
      </c>
      <c r="S1263" s="39" t="s">
        <v>2</v>
      </c>
    </row>
    <row r="1264" customFormat="false" ht="15" hidden="false" customHeight="false" outlineLevel="0" collapsed="false">
      <c r="C1264" s="48" t="n">
        <f aca="false">IF(F1264=F1263,C1263,IF(F1264=(F1263+10),C1263,(C1263+10)))</f>
        <v>2250</v>
      </c>
      <c r="D1264" s="38" t="s">
        <v>444</v>
      </c>
      <c r="E1264" s="50" t="n">
        <f aca="false">IF(C1263=C1264,IF(AND(I1264&lt;&gt;"M",I1264&lt;&gt;"m-up"),E1263+10,E1263),10)</f>
        <v>70</v>
      </c>
      <c r="F1264" s="39" t="n">
        <f aca="false">O1264+(N1264*60)+(M1264*3600)</f>
        <v>67024</v>
      </c>
      <c r="G1264" s="39" t="str">
        <f aca="false">CONCATENATE(J1264,K1264,L1264)</f>
        <v>2018115</v>
      </c>
      <c r="H1264" s="39" t="n">
        <f aca="false">383-377</f>
        <v>6</v>
      </c>
      <c r="I1264" s="39" t="s">
        <v>0</v>
      </c>
      <c r="J1264" s="39" t="n">
        <v>2018</v>
      </c>
      <c r="K1264" s="39" t="n">
        <v>1</v>
      </c>
      <c r="L1264" s="39" t="n">
        <v>15</v>
      </c>
      <c r="M1264" s="39" t="n">
        <v>18</v>
      </c>
      <c r="N1264" s="39" t="n">
        <v>37</v>
      </c>
      <c r="O1264" s="39" t="n">
        <v>4</v>
      </c>
      <c r="P1264" s="39" t="n">
        <v>377</v>
      </c>
      <c r="Q1264" s="39" t="n">
        <v>1</v>
      </c>
      <c r="R1264" s="39" t="s">
        <v>1</v>
      </c>
      <c r="S1264" s="39" t="s">
        <v>2</v>
      </c>
    </row>
    <row r="1265" customFormat="false" ht="15" hidden="false" customHeight="false" outlineLevel="0" collapsed="false">
      <c r="C1265" s="48" t="n">
        <f aca="false">IF(F1265=F1264,C1264,IF(F1265=(F1264+10),C1264,(C1264+10)))</f>
        <v>2250</v>
      </c>
      <c r="D1265" s="38" t="s">
        <v>444</v>
      </c>
      <c r="E1265" s="50" t="n">
        <f aca="false">IF(C1264=C1265,IF(AND(I1265&lt;&gt;"M",I1265&lt;&gt;"m-up"),E1264+10,E1264),10)</f>
        <v>80</v>
      </c>
      <c r="F1265" s="39" t="n">
        <f aca="false">O1265+(N1265*60)+(M1265*3600)</f>
        <v>67024</v>
      </c>
      <c r="G1265" s="39" t="str">
        <f aca="false">CONCATENATE(J1265,K1265,L1265)</f>
        <v>2018115</v>
      </c>
      <c r="H1265" s="39" t="n">
        <f aca="false">410-404</f>
        <v>6</v>
      </c>
      <c r="I1265" s="39" t="s">
        <v>0</v>
      </c>
      <c r="J1265" s="39" t="n">
        <v>2018</v>
      </c>
      <c r="K1265" s="39" t="n">
        <v>1</v>
      </c>
      <c r="L1265" s="39" t="n">
        <v>15</v>
      </c>
      <c r="M1265" s="39" t="n">
        <v>18</v>
      </c>
      <c r="N1265" s="39" t="n">
        <v>37</v>
      </c>
      <c r="O1265" s="39" t="n">
        <v>4</v>
      </c>
      <c r="P1265" s="39" t="n">
        <v>404</v>
      </c>
      <c r="Q1265" s="39" t="n">
        <v>1</v>
      </c>
      <c r="R1265" s="39" t="s">
        <v>1</v>
      </c>
      <c r="S1265" s="39" t="s">
        <v>2</v>
      </c>
    </row>
    <row r="1266" customFormat="false" ht="15" hidden="false" customHeight="false" outlineLevel="0" collapsed="false">
      <c r="C1266" s="48" t="n">
        <f aca="false">IF(F1266=F1265,C1265,IF(F1266=(F1265+10),C1265,(C1265+10)))</f>
        <v>2250</v>
      </c>
      <c r="D1266" s="38" t="s">
        <v>444</v>
      </c>
      <c r="E1266" s="50" t="n">
        <f aca="false">IF(C1265=C1266,IF(AND(I1266&lt;&gt;"M",I1266&lt;&gt;"m-up"),E1265+10,E1265),10)</f>
        <v>90</v>
      </c>
      <c r="F1266" s="39" t="n">
        <f aca="false">O1266+(N1266*60)+(M1266*3600)</f>
        <v>67024</v>
      </c>
      <c r="G1266" s="39" t="str">
        <f aca="false">CONCATENATE(J1266,K1266,L1266)</f>
        <v>2018115</v>
      </c>
      <c r="H1266" s="39" t="n">
        <f aca="false">430-425</f>
        <v>5</v>
      </c>
      <c r="I1266" s="39" t="s">
        <v>0</v>
      </c>
      <c r="J1266" s="39" t="n">
        <v>2018</v>
      </c>
      <c r="K1266" s="39" t="n">
        <v>1</v>
      </c>
      <c r="L1266" s="39" t="n">
        <v>15</v>
      </c>
      <c r="M1266" s="39" t="n">
        <v>18</v>
      </c>
      <c r="N1266" s="39" t="n">
        <v>37</v>
      </c>
      <c r="O1266" s="39" t="n">
        <v>4</v>
      </c>
      <c r="P1266" s="39" t="n">
        <v>425</v>
      </c>
      <c r="Q1266" s="39" t="n">
        <v>1</v>
      </c>
      <c r="R1266" s="39" t="s">
        <v>1</v>
      </c>
      <c r="S1266" s="39" t="s">
        <v>2</v>
      </c>
    </row>
    <row r="1267" customFormat="false" ht="15" hidden="false" customHeight="false" outlineLevel="0" collapsed="false">
      <c r="A1267" s="68"/>
      <c r="B1267" s="68"/>
      <c r="C1267" s="48" t="n">
        <f aca="false">IF(F1267=F1266,C1266,IF(F1267=(F1266+10),C1266,(C1266+10)))</f>
        <v>2260</v>
      </c>
      <c r="D1267" s="69" t="s">
        <v>445</v>
      </c>
      <c r="E1267" s="50" t="n">
        <f aca="false">IF(C1266=C1267,IF(AND(I1267&lt;&gt;"M",I1267&lt;&gt;"m-up"),E1266+10,E1266),10)</f>
        <v>10</v>
      </c>
      <c r="F1267" s="70" t="n">
        <f aca="false">O1267+(N1267*60)+(M1267*3600)</f>
        <v>67859</v>
      </c>
      <c r="G1267" s="70" t="str">
        <f aca="false">CONCATENATE(J1267,K1267,L1267)</f>
        <v>2018115</v>
      </c>
      <c r="H1267" s="70" t="n">
        <f aca="false">723-684</f>
        <v>39</v>
      </c>
      <c r="I1267" s="70" t="s">
        <v>87</v>
      </c>
      <c r="J1267" s="70" t="n">
        <v>2018</v>
      </c>
      <c r="K1267" s="70" t="n">
        <v>1</v>
      </c>
      <c r="L1267" s="70" t="n">
        <v>15</v>
      </c>
      <c r="M1267" s="70" t="n">
        <v>18</v>
      </c>
      <c r="N1267" s="70" t="n">
        <v>50</v>
      </c>
      <c r="O1267" s="70" t="n">
        <v>59</v>
      </c>
      <c r="P1267" s="70" t="n">
        <v>684</v>
      </c>
      <c r="Q1267" s="70"/>
      <c r="R1267" s="70" t="s">
        <v>1</v>
      </c>
      <c r="S1267" s="70" t="s">
        <v>2</v>
      </c>
      <c r="T1267" s="70"/>
      <c r="U1267" s="71"/>
      <c r="WH1267" s="71"/>
      <c r="WI1267" s="71"/>
      <c r="WJ1267" s="71"/>
      <c r="WK1267" s="71"/>
      <c r="WL1267" s="71"/>
      <c r="WM1267" s="71"/>
      <c r="WN1267" s="71"/>
      <c r="WO1267" s="71"/>
      <c r="WP1267" s="71"/>
      <c r="WQ1267" s="71"/>
      <c r="WR1267" s="71"/>
      <c r="WS1267" s="71"/>
      <c r="WT1267" s="71"/>
      <c r="WU1267" s="71"/>
      <c r="WV1267" s="71"/>
      <c r="WW1267" s="71"/>
      <c r="WX1267" s="71"/>
      <c r="WY1267" s="71"/>
      <c r="WZ1267" s="71"/>
      <c r="XA1267" s="71"/>
      <c r="XB1267" s="71"/>
      <c r="XC1267" s="71"/>
      <c r="XD1267" s="71"/>
      <c r="XE1267" s="71"/>
      <c r="XF1267" s="71"/>
      <c r="XG1267" s="71"/>
      <c r="XH1267" s="71"/>
      <c r="XI1267" s="71"/>
      <c r="XJ1267" s="71"/>
      <c r="XK1267" s="71"/>
      <c r="XL1267" s="71"/>
      <c r="XM1267" s="71"/>
      <c r="XN1267" s="71"/>
      <c r="XO1267" s="71"/>
      <c r="XP1267" s="71"/>
      <c r="XQ1267" s="71"/>
      <c r="XR1267" s="71"/>
      <c r="XS1267" s="71"/>
      <c r="XT1267" s="71"/>
      <c r="XU1267" s="71"/>
      <c r="XV1267" s="71"/>
      <c r="XW1267" s="71"/>
      <c r="XX1267" s="71"/>
      <c r="XY1267" s="71"/>
      <c r="XZ1267" s="71"/>
      <c r="YA1267" s="71"/>
      <c r="YB1267" s="71"/>
      <c r="YC1267" s="71"/>
      <c r="YD1267" s="71"/>
      <c r="YE1267" s="71"/>
      <c r="YF1267" s="71"/>
      <c r="YG1267" s="71"/>
      <c r="YH1267" s="71"/>
      <c r="YI1267" s="71"/>
      <c r="YJ1267" s="71"/>
      <c r="YK1267" s="71"/>
      <c r="YL1267" s="71"/>
      <c r="YM1267" s="71"/>
      <c r="YN1267" s="71"/>
      <c r="YO1267" s="71"/>
      <c r="YP1267" s="71"/>
      <c r="YQ1267" s="71"/>
      <c r="YR1267" s="71"/>
      <c r="YS1267" s="71"/>
      <c r="YT1267" s="71"/>
      <c r="YU1267" s="71"/>
      <c r="YV1267" s="71"/>
      <c r="YW1267" s="71"/>
      <c r="YX1267" s="71"/>
      <c r="YY1267" s="71"/>
      <c r="YZ1267" s="71"/>
      <c r="ZA1267" s="71"/>
      <c r="ZB1267" s="71"/>
      <c r="ZC1267" s="71"/>
      <c r="ZD1267" s="71"/>
      <c r="ZE1267" s="71"/>
      <c r="ZF1267" s="71"/>
      <c r="ZG1267" s="71"/>
      <c r="ZH1267" s="71"/>
      <c r="ZI1267" s="71"/>
      <c r="ZJ1267" s="71"/>
      <c r="ZK1267" s="71"/>
      <c r="ZL1267" s="71"/>
      <c r="ZM1267" s="71"/>
      <c r="ZN1267" s="71"/>
      <c r="ZO1267" s="71"/>
      <c r="ZP1267" s="71"/>
      <c r="ZQ1267" s="71"/>
      <c r="ZR1267" s="71"/>
      <c r="ZS1267" s="71"/>
      <c r="ZT1267" s="71"/>
      <c r="ZU1267" s="71"/>
      <c r="ZV1267" s="71"/>
      <c r="ZW1267" s="71"/>
      <c r="ZX1267" s="71"/>
      <c r="ZY1267" s="71"/>
      <c r="ZZ1267" s="71"/>
      <c r="AAA1267" s="71"/>
      <c r="AAB1267" s="71"/>
      <c r="AAC1267" s="71"/>
      <c r="AAD1267" s="71"/>
      <c r="AAE1267" s="71"/>
      <c r="AAF1267" s="71"/>
      <c r="AAG1267" s="71"/>
      <c r="AAH1267" s="71"/>
      <c r="AAI1267" s="71"/>
      <c r="AAJ1267" s="71"/>
      <c r="AAK1267" s="71"/>
      <c r="AAL1267" s="71"/>
      <c r="AAM1267" s="71"/>
      <c r="AAN1267" s="71"/>
      <c r="AAO1267" s="71"/>
      <c r="AAP1267" s="71"/>
      <c r="AAQ1267" s="71"/>
      <c r="AAR1267" s="71"/>
      <c r="AAS1267" s="71"/>
      <c r="AAT1267" s="71"/>
      <c r="AAU1267" s="71"/>
      <c r="AAV1267" s="71"/>
      <c r="AAW1267" s="71"/>
      <c r="AAX1267" s="71"/>
      <c r="AAY1267" s="71"/>
      <c r="AAZ1267" s="71"/>
      <c r="ABA1267" s="71"/>
      <c r="ABB1267" s="71"/>
      <c r="ABC1267" s="71"/>
      <c r="ABD1267" s="71"/>
      <c r="ABE1267" s="71"/>
      <c r="ABF1267" s="71"/>
      <c r="ABG1267" s="71"/>
      <c r="ABH1267" s="71"/>
      <c r="ABI1267" s="71"/>
      <c r="ABJ1267" s="71"/>
      <c r="ABK1267" s="71"/>
      <c r="ABL1267" s="71"/>
      <c r="ABM1267" s="71"/>
      <c r="ABN1267" s="71"/>
      <c r="ABO1267" s="71"/>
      <c r="ABP1267" s="71"/>
      <c r="ABQ1267" s="71"/>
      <c r="ABR1267" s="71"/>
      <c r="ABS1267" s="71"/>
      <c r="ABT1267" s="71"/>
      <c r="ABU1267" s="71"/>
      <c r="ABV1267" s="71"/>
      <c r="ABW1267" s="71"/>
      <c r="ABX1267" s="71"/>
      <c r="ABY1267" s="71"/>
      <c r="ABZ1267" s="71"/>
      <c r="ACA1267" s="71"/>
      <c r="ACB1267" s="71"/>
      <c r="ACC1267" s="71"/>
      <c r="ACD1267" s="71"/>
      <c r="ACE1267" s="71"/>
      <c r="ACF1267" s="71"/>
      <c r="ACG1267" s="71"/>
      <c r="ACH1267" s="71"/>
      <c r="ACI1267" s="71"/>
      <c r="ACJ1267" s="71"/>
      <c r="ACK1267" s="71"/>
      <c r="ACL1267" s="71"/>
      <c r="ACM1267" s="71"/>
      <c r="ACN1267" s="71"/>
      <c r="ACO1267" s="71"/>
      <c r="ACP1267" s="71"/>
      <c r="ACQ1267" s="71"/>
      <c r="ACR1267" s="71"/>
      <c r="ACS1267" s="71"/>
      <c r="ACT1267" s="71"/>
      <c r="ACU1267" s="71"/>
      <c r="ACV1267" s="71"/>
      <c r="ACW1267" s="71"/>
      <c r="ACX1267" s="71"/>
      <c r="ACY1267" s="71"/>
      <c r="ACZ1267" s="71"/>
      <c r="ADA1267" s="71"/>
      <c r="ADB1267" s="71"/>
      <c r="ADC1267" s="71"/>
      <c r="ADD1267" s="71"/>
      <c r="ADE1267" s="71"/>
      <c r="ADF1267" s="71"/>
      <c r="ADG1267" s="71"/>
      <c r="ADH1267" s="71"/>
      <c r="ADI1267" s="71"/>
      <c r="ADJ1267" s="71"/>
      <c r="ADK1267" s="71"/>
      <c r="ADL1267" s="71"/>
      <c r="ADM1267" s="71"/>
      <c r="ADN1267" s="71"/>
      <c r="ADO1267" s="71"/>
      <c r="ADP1267" s="71"/>
      <c r="ADQ1267" s="71"/>
      <c r="ADR1267" s="71"/>
      <c r="ADS1267" s="71"/>
      <c r="ADT1267" s="71"/>
      <c r="ADU1267" s="71"/>
      <c r="ADV1267" s="71"/>
      <c r="ADW1267" s="71"/>
      <c r="ADX1267" s="71"/>
      <c r="ADY1267" s="71"/>
      <c r="ADZ1267" s="71"/>
      <c r="AEA1267" s="71"/>
      <c r="AEB1267" s="71"/>
      <c r="AEC1267" s="71"/>
      <c r="AED1267" s="71"/>
      <c r="AEE1267" s="71"/>
      <c r="AEF1267" s="71"/>
      <c r="AEG1267" s="71"/>
      <c r="AEH1267" s="71"/>
      <c r="AEI1267" s="71"/>
      <c r="AEJ1267" s="71"/>
      <c r="AEK1267" s="71"/>
      <c r="AEL1267" s="71"/>
      <c r="AEM1267" s="71"/>
      <c r="AEN1267" s="71"/>
      <c r="AEO1267" s="71"/>
      <c r="AEP1267" s="71"/>
      <c r="AEQ1267" s="71"/>
      <c r="AER1267" s="71"/>
      <c r="AES1267" s="71"/>
      <c r="AET1267" s="71"/>
      <c r="AEU1267" s="71"/>
      <c r="AEV1267" s="71"/>
      <c r="AEW1267" s="71"/>
      <c r="AEX1267" s="71"/>
      <c r="AEY1267" s="71"/>
      <c r="AEZ1267" s="71"/>
      <c r="AFA1267" s="71"/>
      <c r="AFB1267" s="71"/>
      <c r="AFC1267" s="71"/>
      <c r="AFD1267" s="71"/>
      <c r="AFE1267" s="71"/>
      <c r="AFF1267" s="71"/>
      <c r="AFG1267" s="71"/>
      <c r="AFH1267" s="71"/>
      <c r="AFI1267" s="71"/>
      <c r="AFJ1267" s="71"/>
      <c r="AFK1267" s="71"/>
      <c r="AFL1267" s="71"/>
      <c r="AFM1267" s="71"/>
      <c r="AFN1267" s="71"/>
      <c r="AFO1267" s="71"/>
      <c r="AFP1267" s="71"/>
      <c r="AFQ1267" s="71"/>
      <c r="AFR1267" s="71"/>
      <c r="AFS1267" s="71"/>
      <c r="AFT1267" s="71"/>
      <c r="AFU1267" s="71"/>
      <c r="AFV1267" s="71"/>
      <c r="AFW1267" s="71"/>
      <c r="AFX1267" s="71"/>
      <c r="AFY1267" s="71"/>
      <c r="AFZ1267" s="71"/>
      <c r="AGA1267" s="71"/>
      <c r="AGB1267" s="71"/>
      <c r="AGC1267" s="71"/>
      <c r="AGD1267" s="71"/>
      <c r="AGE1267" s="71"/>
      <c r="AGF1267" s="71"/>
      <c r="AGG1267" s="71"/>
      <c r="AGH1267" s="71"/>
      <c r="AGI1267" s="71"/>
      <c r="AGJ1267" s="71"/>
      <c r="AGK1267" s="71"/>
      <c r="AGL1267" s="71"/>
      <c r="AGM1267" s="71"/>
      <c r="AGN1267" s="71"/>
      <c r="AGO1267" s="71"/>
      <c r="AGP1267" s="71"/>
      <c r="AGQ1267" s="71"/>
      <c r="AGR1267" s="71"/>
      <c r="AGS1267" s="71"/>
      <c r="AGT1267" s="71"/>
      <c r="AGU1267" s="71"/>
      <c r="AGV1267" s="71"/>
      <c r="AGW1267" s="71"/>
      <c r="AGX1267" s="71"/>
      <c r="AGY1267" s="71"/>
      <c r="AGZ1267" s="71"/>
      <c r="AHA1267" s="71"/>
      <c r="AHB1267" s="71"/>
      <c r="AHC1267" s="71"/>
      <c r="AHD1267" s="71"/>
      <c r="AHE1267" s="71"/>
      <c r="AHF1267" s="71"/>
      <c r="AHG1267" s="71"/>
      <c r="AHH1267" s="71"/>
      <c r="AHI1267" s="71"/>
      <c r="AHJ1267" s="71"/>
      <c r="AHK1267" s="71"/>
      <c r="AHL1267" s="71"/>
      <c r="AHM1267" s="71"/>
      <c r="AHN1267" s="71"/>
      <c r="AHO1267" s="71"/>
      <c r="AHP1267" s="71"/>
      <c r="AHQ1267" s="71"/>
      <c r="AHR1267" s="71"/>
      <c r="AHS1267" s="71"/>
      <c r="AHT1267" s="71"/>
      <c r="AHU1267" s="71"/>
      <c r="AHV1267" s="71"/>
      <c r="AHW1267" s="71"/>
      <c r="AHX1267" s="71"/>
      <c r="AHY1267" s="71"/>
      <c r="AHZ1267" s="71"/>
      <c r="AIA1267" s="71"/>
      <c r="AIB1267" s="71"/>
      <c r="AIC1267" s="71"/>
      <c r="AID1267" s="71"/>
      <c r="AIE1267" s="71"/>
      <c r="AIF1267" s="71"/>
      <c r="AIG1267" s="71"/>
      <c r="AIH1267" s="71"/>
      <c r="AII1267" s="71"/>
      <c r="AIJ1267" s="71"/>
      <c r="AIK1267" s="71"/>
      <c r="AIL1267" s="71"/>
      <c r="AIM1267" s="71"/>
      <c r="AIN1267" s="71"/>
      <c r="AIO1267" s="71"/>
      <c r="AIP1267" s="71"/>
      <c r="AIQ1267" s="71"/>
      <c r="AIR1267" s="71"/>
      <c r="AIS1267" s="71"/>
      <c r="AIT1267" s="71"/>
      <c r="AIU1267" s="71"/>
      <c r="AIV1267" s="71"/>
      <c r="AIW1267" s="71"/>
      <c r="AIX1267" s="71"/>
      <c r="AIY1267" s="71"/>
      <c r="AIZ1267" s="71"/>
      <c r="AJA1267" s="71"/>
      <c r="AJB1267" s="71"/>
      <c r="AJC1267" s="71"/>
      <c r="AJD1267" s="71"/>
      <c r="AJE1267" s="71"/>
      <c r="AJF1267" s="71"/>
      <c r="AJG1267" s="71"/>
      <c r="AJH1267" s="71"/>
      <c r="AJI1267" s="71"/>
      <c r="AJJ1267" s="71"/>
      <c r="AJK1267" s="71"/>
      <c r="AJL1267" s="71"/>
      <c r="AJM1267" s="71"/>
      <c r="AJN1267" s="71"/>
      <c r="AJO1267" s="71"/>
      <c r="AJP1267" s="71"/>
      <c r="AJQ1267" s="71"/>
      <c r="AJR1267" s="71"/>
      <c r="AJS1267" s="71"/>
      <c r="AJT1267" s="71"/>
      <c r="AJU1267" s="71"/>
      <c r="AJV1267" s="71"/>
      <c r="AJW1267" s="71"/>
      <c r="AJX1267" s="71"/>
      <c r="AJY1267" s="71"/>
      <c r="AJZ1267" s="71"/>
      <c r="AKA1267" s="71"/>
      <c r="AKB1267" s="71"/>
      <c r="AKC1267" s="71"/>
      <c r="AKD1267" s="71"/>
      <c r="AKE1267" s="71"/>
      <c r="AKF1267" s="71"/>
      <c r="AKG1267" s="71"/>
      <c r="AKH1267" s="71"/>
      <c r="AKI1267" s="71"/>
      <c r="AKJ1267" s="71"/>
      <c r="AKK1267" s="71"/>
      <c r="AKL1267" s="71"/>
      <c r="AKM1267" s="71"/>
      <c r="AKN1267" s="71"/>
      <c r="AKO1267" s="71"/>
      <c r="AKP1267" s="71"/>
      <c r="AKQ1267" s="71"/>
      <c r="AKR1267" s="71"/>
      <c r="AKS1267" s="71"/>
      <c r="AKT1267" s="71"/>
      <c r="AKU1267" s="71"/>
      <c r="AKV1267" s="71"/>
      <c r="AKW1267" s="71"/>
      <c r="AKX1267" s="71"/>
      <c r="AKY1267" s="71"/>
      <c r="AKZ1267" s="71"/>
      <c r="ALA1267" s="71"/>
      <c r="ALB1267" s="71"/>
      <c r="ALC1267" s="71"/>
      <c r="ALD1267" s="71"/>
      <c r="ALE1267" s="71"/>
      <c r="ALF1267" s="71"/>
      <c r="ALG1267" s="71"/>
      <c r="ALH1267" s="71"/>
      <c r="ALI1267" s="71"/>
      <c r="ALJ1267" s="71"/>
      <c r="ALK1267" s="71"/>
      <c r="ALL1267" s="71"/>
      <c r="ALM1267" s="71"/>
      <c r="ALN1267" s="71"/>
      <c r="ALO1267" s="71"/>
      <c r="ALP1267" s="71"/>
      <c r="ALQ1267" s="71"/>
      <c r="ALR1267" s="71"/>
      <c r="ALS1267" s="71"/>
      <c r="ALT1267" s="71"/>
      <c r="ALU1267" s="71"/>
      <c r="ALV1267" s="71"/>
      <c r="ALW1267" s="71"/>
      <c r="ALX1267" s="71"/>
      <c r="ALY1267" s="71"/>
      <c r="ALZ1267" s="71"/>
      <c r="AMA1267" s="71"/>
      <c r="AMB1267" s="71"/>
      <c r="AMC1267" s="71"/>
      <c r="AMD1267" s="71"/>
      <c r="AME1267" s="71"/>
      <c r="AMF1267" s="71"/>
      <c r="AMG1267" s="71"/>
    </row>
    <row r="1268" customFormat="false" ht="15" hidden="false" customHeight="false" outlineLevel="0" collapsed="false">
      <c r="C1268" s="48" t="n">
        <f aca="false">IF(F1268=F1267,C1267,IF(F1268=(F1267+10),C1267,(C1267+10)))</f>
        <v>2260</v>
      </c>
      <c r="D1268" s="38" t="s">
        <v>445</v>
      </c>
      <c r="E1268" s="50" t="n">
        <f aca="false">IF(C1267=C1268,IF(AND(I1268&lt;&gt;"M",I1268&lt;&gt;"m-up"),E1267+10,E1267),10)</f>
        <v>20</v>
      </c>
      <c r="F1268" s="39" t="n">
        <f aca="false">O1268+(N1268*60)+(M1268*3600)</f>
        <v>67859</v>
      </c>
      <c r="G1268" s="39" t="str">
        <f aca="false">CONCATENATE(J1268,K1268,L1268)</f>
        <v>2018115</v>
      </c>
      <c r="I1268" s="39" t="s">
        <v>0</v>
      </c>
      <c r="J1268" s="39" t="n">
        <v>2018</v>
      </c>
      <c r="K1268" s="39" t="n">
        <v>1</v>
      </c>
      <c r="L1268" s="39" t="n">
        <v>15</v>
      </c>
      <c r="M1268" s="39" t="n">
        <v>18</v>
      </c>
      <c r="N1268" s="39" t="n">
        <v>50</v>
      </c>
      <c r="O1268" s="39" t="n">
        <v>59</v>
      </c>
      <c r="P1268" s="39" t="n">
        <v>747</v>
      </c>
      <c r="Q1268" s="39" t="n">
        <v>1</v>
      </c>
      <c r="R1268" s="39" t="s">
        <v>1</v>
      </c>
      <c r="S1268" s="39" t="s">
        <v>3</v>
      </c>
    </row>
    <row r="1269" customFormat="false" ht="15" hidden="false" customHeight="false" outlineLevel="0" collapsed="false">
      <c r="C1269" s="48" t="n">
        <f aca="false">IF(F1269=F1268,C1268,IF(F1269=(F1268+10),C1268,(C1268+10)))</f>
        <v>2260</v>
      </c>
      <c r="D1269" s="38" t="s">
        <v>445</v>
      </c>
      <c r="E1269" s="50" t="n">
        <f aca="false">IF(C1268=C1269,IF(AND(I1269&lt;&gt;"M",I1269&lt;&gt;"m-up"),E1268+10,E1268),10)</f>
        <v>30</v>
      </c>
      <c r="F1269" s="39" t="n">
        <f aca="false">O1269+(N1269*60)+(M1269*3600)</f>
        <v>67859</v>
      </c>
      <c r="G1269" s="39" t="str">
        <f aca="false">CONCATENATE(J1269,K1269,L1269)</f>
        <v>2018115</v>
      </c>
      <c r="H1269" s="39" t="n">
        <f aca="false">915-898</f>
        <v>17</v>
      </c>
      <c r="I1269" s="39" t="s">
        <v>0</v>
      </c>
      <c r="J1269" s="39" t="n">
        <v>2018</v>
      </c>
      <c r="K1269" s="39" t="n">
        <v>1</v>
      </c>
      <c r="L1269" s="39" t="n">
        <v>15</v>
      </c>
      <c r="M1269" s="39" t="n">
        <v>18</v>
      </c>
      <c r="N1269" s="39" t="n">
        <v>50</v>
      </c>
      <c r="O1269" s="39" t="n">
        <v>59</v>
      </c>
      <c r="P1269" s="39" t="n">
        <v>898</v>
      </c>
      <c r="Q1269" s="39" t="n">
        <v>2</v>
      </c>
      <c r="R1269" s="39" t="s">
        <v>1</v>
      </c>
      <c r="S1269" s="39" t="s">
        <v>2</v>
      </c>
    </row>
    <row r="1270" customFormat="false" ht="15" hidden="false" customHeight="false" outlineLevel="0" collapsed="false">
      <c r="A1270" s="118"/>
      <c r="B1270" s="118"/>
      <c r="C1270" s="48" t="n">
        <f aca="false">IF(F1270=F1269,C1269,IF(F1270=(F1269+10),C1269,(C1269+10)))</f>
        <v>2270</v>
      </c>
      <c r="D1270" s="57" t="s">
        <v>446</v>
      </c>
      <c r="E1270" s="50" t="n">
        <f aca="false">IF(C1269=C1270,IF(AND(I1270&lt;&gt;"M",I1270&lt;&gt;"m-up"),E1269+10,E1269),10)</f>
        <v>10</v>
      </c>
      <c r="F1270" s="80" t="n">
        <f aca="false">O1270+(N1270*60)+(M1270*3600)</f>
        <v>78575</v>
      </c>
      <c r="G1270" s="80" t="str">
        <f aca="false">CONCATENATE(J1270,K1270,L1270)</f>
        <v>2018123</v>
      </c>
      <c r="H1270" s="80" t="n">
        <v>16</v>
      </c>
      <c r="I1270" s="80" t="s">
        <v>0</v>
      </c>
      <c r="J1270" s="80" t="n">
        <v>2018</v>
      </c>
      <c r="K1270" s="80" t="n">
        <v>1</v>
      </c>
      <c r="L1270" s="80" t="n">
        <v>23</v>
      </c>
      <c r="M1270" s="80" t="n">
        <v>21</v>
      </c>
      <c r="N1270" s="80" t="n">
        <v>49</v>
      </c>
      <c r="O1270" s="80" t="n">
        <v>35</v>
      </c>
      <c r="P1270" s="80" t="n">
        <v>876</v>
      </c>
      <c r="Q1270" s="80" t="n">
        <v>1</v>
      </c>
      <c r="R1270" s="80" t="s">
        <v>1</v>
      </c>
      <c r="S1270" s="80" t="s">
        <v>2</v>
      </c>
      <c r="T1270" s="80"/>
      <c r="U1270" s="129"/>
      <c r="V1270" s="130"/>
      <c r="W1270" s="130"/>
      <c r="X1270" s="130"/>
      <c r="WH1270" s="119"/>
      <c r="WI1270" s="119"/>
      <c r="WJ1270" s="119"/>
      <c r="WK1270" s="119"/>
      <c r="WL1270" s="119"/>
      <c r="WM1270" s="119"/>
      <c r="WN1270" s="119"/>
      <c r="WO1270" s="119"/>
      <c r="WP1270" s="119"/>
      <c r="WQ1270" s="119"/>
      <c r="WR1270" s="119"/>
      <c r="WS1270" s="119"/>
      <c r="WT1270" s="119"/>
      <c r="WU1270" s="119"/>
      <c r="WV1270" s="119"/>
      <c r="WW1270" s="119"/>
      <c r="WX1270" s="119"/>
      <c r="WY1270" s="119"/>
      <c r="WZ1270" s="119"/>
      <c r="XA1270" s="119"/>
      <c r="XB1270" s="119"/>
      <c r="XC1270" s="119"/>
      <c r="XD1270" s="119"/>
      <c r="XE1270" s="119"/>
      <c r="XF1270" s="119"/>
      <c r="XG1270" s="119"/>
      <c r="XH1270" s="119"/>
      <c r="XI1270" s="119"/>
      <c r="XJ1270" s="119"/>
      <c r="XK1270" s="119"/>
      <c r="XL1270" s="119"/>
      <c r="XM1270" s="119"/>
      <c r="XN1270" s="119"/>
      <c r="XO1270" s="119"/>
      <c r="XP1270" s="119"/>
      <c r="XQ1270" s="119"/>
      <c r="XR1270" s="119"/>
      <c r="XS1270" s="119"/>
      <c r="XT1270" s="119"/>
      <c r="XU1270" s="119"/>
      <c r="XV1270" s="119"/>
      <c r="XW1270" s="119"/>
      <c r="XX1270" s="119"/>
      <c r="XY1270" s="119"/>
      <c r="XZ1270" s="119"/>
      <c r="YA1270" s="119"/>
      <c r="YB1270" s="119"/>
      <c r="YC1270" s="119"/>
      <c r="YD1270" s="119"/>
      <c r="YE1270" s="119"/>
      <c r="YF1270" s="119"/>
      <c r="YG1270" s="119"/>
      <c r="YH1270" s="119"/>
      <c r="YI1270" s="119"/>
      <c r="YJ1270" s="119"/>
      <c r="YK1270" s="119"/>
      <c r="YL1270" s="119"/>
      <c r="YM1270" s="119"/>
      <c r="YN1270" s="119"/>
      <c r="YO1270" s="119"/>
      <c r="YP1270" s="119"/>
      <c r="YQ1270" s="119"/>
      <c r="YR1270" s="119"/>
      <c r="YS1270" s="119"/>
      <c r="YT1270" s="119"/>
      <c r="YU1270" s="119"/>
      <c r="YV1270" s="119"/>
      <c r="YW1270" s="119"/>
      <c r="YX1270" s="119"/>
      <c r="YY1270" s="119"/>
      <c r="YZ1270" s="119"/>
      <c r="ZA1270" s="119"/>
      <c r="ZB1270" s="119"/>
      <c r="ZC1270" s="119"/>
      <c r="ZD1270" s="119"/>
      <c r="ZE1270" s="119"/>
      <c r="ZF1270" s="119"/>
      <c r="ZG1270" s="119"/>
      <c r="ZH1270" s="119"/>
      <c r="ZI1270" s="119"/>
      <c r="ZJ1270" s="119"/>
      <c r="ZK1270" s="119"/>
      <c r="ZL1270" s="119"/>
      <c r="ZM1270" s="119"/>
      <c r="ZN1270" s="119"/>
      <c r="ZO1270" s="119"/>
      <c r="ZP1270" s="119"/>
      <c r="ZQ1270" s="119"/>
      <c r="ZR1270" s="119"/>
      <c r="ZS1270" s="119"/>
      <c r="ZT1270" s="119"/>
      <c r="ZU1270" s="119"/>
      <c r="ZV1270" s="119"/>
      <c r="ZW1270" s="119"/>
      <c r="ZX1270" s="119"/>
      <c r="ZY1270" s="119"/>
      <c r="ZZ1270" s="119"/>
      <c r="AAA1270" s="119"/>
      <c r="AAB1270" s="119"/>
      <c r="AAC1270" s="119"/>
      <c r="AAD1270" s="119"/>
      <c r="AAE1270" s="119"/>
      <c r="AAF1270" s="119"/>
      <c r="AAG1270" s="119"/>
      <c r="AAH1270" s="119"/>
      <c r="AAI1270" s="119"/>
      <c r="AAJ1270" s="119"/>
      <c r="AAK1270" s="119"/>
      <c r="AAL1270" s="119"/>
      <c r="AAM1270" s="119"/>
      <c r="AAN1270" s="119"/>
      <c r="AAO1270" s="119"/>
      <c r="AAP1270" s="119"/>
      <c r="AAQ1270" s="119"/>
      <c r="AAR1270" s="119"/>
      <c r="AAS1270" s="119"/>
      <c r="AAT1270" s="119"/>
      <c r="AAU1270" s="119"/>
      <c r="AAV1270" s="119"/>
      <c r="AAW1270" s="119"/>
      <c r="AAX1270" s="119"/>
      <c r="AAY1270" s="119"/>
      <c r="AAZ1270" s="119"/>
      <c r="ABA1270" s="119"/>
      <c r="ABB1270" s="119"/>
      <c r="ABC1270" s="119"/>
      <c r="ABD1270" s="119"/>
      <c r="ABE1270" s="119"/>
      <c r="ABF1270" s="119"/>
      <c r="ABG1270" s="119"/>
      <c r="ABH1270" s="119"/>
      <c r="ABI1270" s="119"/>
      <c r="ABJ1270" s="119"/>
      <c r="ABK1270" s="119"/>
      <c r="ABL1270" s="119"/>
      <c r="ABM1270" s="119"/>
      <c r="ABN1270" s="119"/>
      <c r="ABO1270" s="119"/>
      <c r="ABP1270" s="119"/>
      <c r="ABQ1270" s="119"/>
      <c r="ABR1270" s="119"/>
      <c r="ABS1270" s="119"/>
      <c r="ABT1270" s="119"/>
      <c r="ABU1270" s="119"/>
      <c r="ABV1270" s="119"/>
      <c r="ABW1270" s="119"/>
      <c r="ABX1270" s="119"/>
      <c r="ABY1270" s="119"/>
      <c r="ABZ1270" s="119"/>
      <c r="ACA1270" s="119"/>
      <c r="ACB1270" s="119"/>
      <c r="ACC1270" s="119"/>
      <c r="ACD1270" s="119"/>
      <c r="ACE1270" s="119"/>
      <c r="ACF1270" s="119"/>
      <c r="ACG1270" s="119"/>
      <c r="ACH1270" s="119"/>
      <c r="ACI1270" s="119"/>
      <c r="ACJ1270" s="119"/>
      <c r="ACK1270" s="119"/>
      <c r="ACL1270" s="119"/>
      <c r="ACM1270" s="119"/>
      <c r="ACN1270" s="119"/>
      <c r="ACO1270" s="119"/>
      <c r="ACP1270" s="119"/>
      <c r="ACQ1270" s="119"/>
      <c r="ACR1270" s="119"/>
      <c r="ACS1270" s="119"/>
      <c r="ACT1270" s="119"/>
      <c r="ACU1270" s="119"/>
      <c r="ACV1270" s="119"/>
      <c r="ACW1270" s="119"/>
      <c r="ACX1270" s="119"/>
      <c r="ACY1270" s="119"/>
      <c r="ACZ1270" s="119"/>
      <c r="ADA1270" s="119"/>
      <c r="ADB1270" s="119"/>
      <c r="ADC1270" s="119"/>
      <c r="ADD1270" s="119"/>
      <c r="ADE1270" s="119"/>
      <c r="ADF1270" s="119"/>
      <c r="ADG1270" s="119"/>
      <c r="ADH1270" s="119"/>
      <c r="ADI1270" s="119"/>
      <c r="ADJ1270" s="119"/>
      <c r="ADK1270" s="119"/>
      <c r="ADL1270" s="119"/>
      <c r="ADM1270" s="119"/>
      <c r="ADN1270" s="119"/>
      <c r="ADO1270" s="119"/>
      <c r="ADP1270" s="119"/>
      <c r="ADQ1270" s="119"/>
      <c r="ADR1270" s="119"/>
      <c r="ADS1270" s="119"/>
      <c r="ADT1270" s="119"/>
      <c r="ADU1270" s="119"/>
      <c r="ADV1270" s="119"/>
      <c r="ADW1270" s="119"/>
      <c r="ADX1270" s="119"/>
      <c r="ADY1270" s="119"/>
      <c r="ADZ1270" s="119"/>
      <c r="AEA1270" s="119"/>
      <c r="AEB1270" s="119"/>
      <c r="AEC1270" s="119"/>
      <c r="AED1270" s="119"/>
      <c r="AEE1270" s="119"/>
      <c r="AEF1270" s="119"/>
      <c r="AEG1270" s="119"/>
      <c r="AEH1270" s="119"/>
      <c r="AEI1270" s="119"/>
      <c r="AEJ1270" s="119"/>
      <c r="AEK1270" s="119"/>
      <c r="AEL1270" s="119"/>
      <c r="AEM1270" s="119"/>
      <c r="AEN1270" s="119"/>
      <c r="AEO1270" s="119"/>
      <c r="AEP1270" s="119"/>
      <c r="AEQ1270" s="119"/>
      <c r="AER1270" s="119"/>
      <c r="AES1270" s="119"/>
      <c r="AET1270" s="119"/>
      <c r="AEU1270" s="119"/>
      <c r="AEV1270" s="119"/>
      <c r="AEW1270" s="119"/>
      <c r="AEX1270" s="119"/>
      <c r="AEY1270" s="119"/>
      <c r="AEZ1270" s="119"/>
      <c r="AFA1270" s="119"/>
      <c r="AFB1270" s="119"/>
      <c r="AFC1270" s="119"/>
      <c r="AFD1270" s="119"/>
      <c r="AFE1270" s="119"/>
      <c r="AFF1270" s="119"/>
      <c r="AFG1270" s="119"/>
      <c r="AFH1270" s="119"/>
      <c r="AFI1270" s="119"/>
      <c r="AFJ1270" s="119"/>
      <c r="AFK1270" s="119"/>
      <c r="AFL1270" s="119"/>
      <c r="AFM1270" s="119"/>
      <c r="AFN1270" s="119"/>
      <c r="AFO1270" s="119"/>
      <c r="AFP1270" s="119"/>
      <c r="AFQ1270" s="119"/>
      <c r="AFR1270" s="119"/>
      <c r="AFS1270" s="119"/>
      <c r="AFT1270" s="119"/>
      <c r="AFU1270" s="119"/>
      <c r="AFV1270" s="119"/>
      <c r="AFW1270" s="119"/>
      <c r="AFX1270" s="119"/>
      <c r="AFY1270" s="119"/>
      <c r="AFZ1270" s="119"/>
      <c r="AGA1270" s="119"/>
      <c r="AGB1270" s="119"/>
      <c r="AGC1270" s="119"/>
      <c r="AGD1270" s="119"/>
      <c r="AGE1270" s="119"/>
      <c r="AGF1270" s="119"/>
      <c r="AGG1270" s="119"/>
      <c r="AGH1270" s="119"/>
      <c r="AGI1270" s="119"/>
      <c r="AGJ1270" s="119"/>
      <c r="AGK1270" s="119"/>
      <c r="AGL1270" s="119"/>
      <c r="AGM1270" s="119"/>
      <c r="AGN1270" s="119"/>
      <c r="AGO1270" s="119"/>
      <c r="AGP1270" s="119"/>
      <c r="AGQ1270" s="119"/>
      <c r="AGR1270" s="119"/>
      <c r="AGS1270" s="119"/>
      <c r="AGT1270" s="119"/>
      <c r="AGU1270" s="119"/>
      <c r="AGV1270" s="119"/>
      <c r="AGW1270" s="119"/>
      <c r="AGX1270" s="119"/>
      <c r="AGY1270" s="119"/>
      <c r="AGZ1270" s="119"/>
      <c r="AHA1270" s="119"/>
      <c r="AHB1270" s="119"/>
      <c r="AHC1270" s="119"/>
      <c r="AHD1270" s="119"/>
      <c r="AHE1270" s="119"/>
      <c r="AHF1270" s="119"/>
      <c r="AHG1270" s="119"/>
      <c r="AHH1270" s="119"/>
      <c r="AHI1270" s="119"/>
      <c r="AHJ1270" s="119"/>
      <c r="AHK1270" s="119"/>
      <c r="AHL1270" s="119"/>
      <c r="AHM1270" s="119"/>
      <c r="AHN1270" s="119"/>
      <c r="AHO1270" s="119"/>
      <c r="AHP1270" s="119"/>
      <c r="AHQ1270" s="119"/>
      <c r="AHR1270" s="119"/>
      <c r="AHS1270" s="119"/>
      <c r="AHT1270" s="119"/>
      <c r="AHU1270" s="119"/>
      <c r="AHV1270" s="119"/>
      <c r="AHW1270" s="119"/>
      <c r="AHX1270" s="119"/>
      <c r="AHY1270" s="119"/>
      <c r="AHZ1270" s="119"/>
      <c r="AIA1270" s="119"/>
      <c r="AIB1270" s="119"/>
      <c r="AIC1270" s="119"/>
      <c r="AID1270" s="119"/>
      <c r="AIE1270" s="119"/>
      <c r="AIF1270" s="119"/>
      <c r="AIG1270" s="119"/>
      <c r="AIH1270" s="119"/>
      <c r="AII1270" s="119"/>
      <c r="AIJ1270" s="119"/>
      <c r="AIK1270" s="119"/>
      <c r="AIL1270" s="119"/>
      <c r="AIM1270" s="119"/>
      <c r="AIN1270" s="119"/>
      <c r="AIO1270" s="119"/>
      <c r="AIP1270" s="119"/>
      <c r="AIQ1270" s="119"/>
      <c r="AIR1270" s="119"/>
      <c r="AIS1270" s="119"/>
      <c r="AIT1270" s="119"/>
      <c r="AIU1270" s="119"/>
      <c r="AIV1270" s="119"/>
      <c r="AIW1270" s="119"/>
      <c r="AIX1270" s="119"/>
      <c r="AIY1270" s="119"/>
      <c r="AIZ1270" s="119"/>
      <c r="AJA1270" s="119"/>
      <c r="AJB1270" s="119"/>
      <c r="AJC1270" s="119"/>
      <c r="AJD1270" s="119"/>
      <c r="AJE1270" s="119"/>
      <c r="AJF1270" s="119"/>
      <c r="AJG1270" s="119"/>
      <c r="AJH1270" s="119"/>
      <c r="AJI1270" s="119"/>
      <c r="AJJ1270" s="119"/>
      <c r="AJK1270" s="119"/>
      <c r="AJL1270" s="119"/>
      <c r="AJM1270" s="119"/>
      <c r="AJN1270" s="119"/>
      <c r="AJO1270" s="119"/>
      <c r="AJP1270" s="119"/>
      <c r="AJQ1270" s="119"/>
      <c r="AJR1270" s="119"/>
      <c r="AJS1270" s="119"/>
      <c r="AJT1270" s="119"/>
      <c r="AJU1270" s="119"/>
      <c r="AJV1270" s="119"/>
      <c r="AJW1270" s="119"/>
      <c r="AJX1270" s="119"/>
      <c r="AJY1270" s="119"/>
      <c r="AJZ1270" s="119"/>
      <c r="AKA1270" s="119"/>
      <c r="AKB1270" s="119"/>
      <c r="AKC1270" s="119"/>
      <c r="AKD1270" s="119"/>
      <c r="AKE1270" s="119"/>
      <c r="AKF1270" s="119"/>
      <c r="AKG1270" s="119"/>
      <c r="AKH1270" s="119"/>
      <c r="AKI1270" s="119"/>
      <c r="AKJ1270" s="119"/>
      <c r="AKK1270" s="119"/>
      <c r="AKL1270" s="119"/>
      <c r="AKM1270" s="119"/>
      <c r="AKN1270" s="119"/>
      <c r="AKO1270" s="119"/>
      <c r="AKP1270" s="119"/>
      <c r="AKQ1270" s="119"/>
      <c r="AKR1270" s="119"/>
      <c r="AKS1270" s="119"/>
      <c r="AKT1270" s="119"/>
      <c r="AKU1270" s="119"/>
      <c r="AKV1270" s="119"/>
      <c r="AKW1270" s="119"/>
      <c r="AKX1270" s="119"/>
      <c r="AKY1270" s="119"/>
      <c r="AKZ1270" s="119"/>
      <c r="ALA1270" s="119"/>
      <c r="ALB1270" s="119"/>
      <c r="ALC1270" s="119"/>
      <c r="ALD1270" s="119"/>
      <c r="ALE1270" s="119"/>
      <c r="ALF1270" s="119"/>
      <c r="ALG1270" s="119"/>
      <c r="ALH1270" s="119"/>
      <c r="ALI1270" s="119"/>
      <c r="ALJ1270" s="119"/>
      <c r="ALK1270" s="119"/>
      <c r="ALL1270" s="119"/>
      <c r="ALM1270" s="119"/>
      <c r="ALN1270" s="119"/>
      <c r="ALO1270" s="119"/>
      <c r="ALP1270" s="119"/>
      <c r="ALQ1270" s="119"/>
      <c r="ALR1270" s="119"/>
      <c r="ALS1270" s="119"/>
      <c r="ALT1270" s="119"/>
      <c r="ALU1270" s="119"/>
      <c r="ALV1270" s="119"/>
      <c r="ALW1270" s="119"/>
      <c r="ALX1270" s="119"/>
      <c r="ALY1270" s="119"/>
      <c r="ALZ1270" s="119"/>
      <c r="AMA1270" s="119"/>
      <c r="AMB1270" s="119"/>
      <c r="AMC1270" s="119"/>
      <c r="AMD1270" s="119"/>
      <c r="AME1270" s="119"/>
      <c r="AMF1270" s="119"/>
      <c r="AMG1270" s="119"/>
    </row>
    <row r="1271" customFormat="false" ht="15" hidden="false" customHeight="false" outlineLevel="0" collapsed="false">
      <c r="A1271" s="118"/>
      <c r="B1271" s="118"/>
      <c r="C1271" s="48" t="n">
        <f aca="false">IF(F1271=F1270,C1270,IF(F1271=(F1270+10),C1270,(C1270+10)))</f>
        <v>2270</v>
      </c>
      <c r="D1271" s="55" t="s">
        <v>446</v>
      </c>
      <c r="E1271" s="50" t="n">
        <f aca="false">IF(C1270=C1271,IF(AND(I1271&lt;&gt;"M",I1271&lt;&gt;"m-up"),E1270+10,E1270),10)</f>
        <v>20</v>
      </c>
      <c r="F1271" s="78" t="n">
        <f aca="false">O1271+(N1271*60)+(M1271*3600)</f>
        <v>78575</v>
      </c>
      <c r="G1271" s="78" t="str">
        <f aca="false">CONCATENATE(J1271,K1271,L1271)</f>
        <v>2018123</v>
      </c>
      <c r="H1271" s="78" t="n">
        <v>0</v>
      </c>
      <c r="I1271" s="78" t="s">
        <v>291</v>
      </c>
      <c r="J1271" s="78" t="n">
        <v>2018</v>
      </c>
      <c r="K1271" s="78" t="n">
        <v>1</v>
      </c>
      <c r="L1271" s="78" t="n">
        <v>23</v>
      </c>
      <c r="M1271" s="78" t="n">
        <v>21</v>
      </c>
      <c r="N1271" s="78" t="n">
        <v>49</v>
      </c>
      <c r="O1271" s="78" t="n">
        <v>35</v>
      </c>
      <c r="P1271" s="78" t="n">
        <v>900</v>
      </c>
      <c r="Q1271" s="78" t="n">
        <v>0</v>
      </c>
      <c r="R1271" s="78" t="s">
        <v>1</v>
      </c>
      <c r="S1271" s="78" t="s">
        <v>2</v>
      </c>
      <c r="T1271" s="78"/>
      <c r="U1271" s="130" t="s">
        <v>81</v>
      </c>
      <c r="V1271" s="130"/>
      <c r="W1271" s="130"/>
      <c r="X1271" s="130"/>
      <c r="WH1271" s="119"/>
      <c r="WI1271" s="119"/>
      <c r="WJ1271" s="119"/>
      <c r="WK1271" s="119"/>
      <c r="WL1271" s="119"/>
      <c r="WM1271" s="119"/>
      <c r="WN1271" s="119"/>
      <c r="WO1271" s="119"/>
      <c r="WP1271" s="119"/>
      <c r="WQ1271" s="119"/>
      <c r="WR1271" s="119"/>
      <c r="WS1271" s="119"/>
      <c r="WT1271" s="119"/>
      <c r="WU1271" s="119"/>
      <c r="WV1271" s="119"/>
      <c r="WW1271" s="119"/>
      <c r="WX1271" s="119"/>
      <c r="WY1271" s="119"/>
      <c r="WZ1271" s="119"/>
      <c r="XA1271" s="119"/>
      <c r="XB1271" s="119"/>
      <c r="XC1271" s="119"/>
      <c r="XD1271" s="119"/>
      <c r="XE1271" s="119"/>
      <c r="XF1271" s="119"/>
      <c r="XG1271" s="119"/>
      <c r="XH1271" s="119"/>
      <c r="XI1271" s="119"/>
      <c r="XJ1271" s="119"/>
      <c r="XK1271" s="119"/>
      <c r="XL1271" s="119"/>
      <c r="XM1271" s="119"/>
      <c r="XN1271" s="119"/>
      <c r="XO1271" s="119"/>
      <c r="XP1271" s="119"/>
      <c r="XQ1271" s="119"/>
      <c r="XR1271" s="119"/>
      <c r="XS1271" s="119"/>
      <c r="XT1271" s="119"/>
      <c r="XU1271" s="119"/>
      <c r="XV1271" s="119"/>
      <c r="XW1271" s="119"/>
      <c r="XX1271" s="119"/>
      <c r="XY1271" s="119"/>
      <c r="XZ1271" s="119"/>
      <c r="YA1271" s="119"/>
      <c r="YB1271" s="119"/>
      <c r="YC1271" s="119"/>
      <c r="YD1271" s="119"/>
      <c r="YE1271" s="119"/>
      <c r="YF1271" s="119"/>
      <c r="YG1271" s="119"/>
      <c r="YH1271" s="119"/>
      <c r="YI1271" s="119"/>
      <c r="YJ1271" s="119"/>
      <c r="YK1271" s="119"/>
      <c r="YL1271" s="119"/>
      <c r="YM1271" s="119"/>
      <c r="YN1271" s="119"/>
      <c r="YO1271" s="119"/>
      <c r="YP1271" s="119"/>
      <c r="YQ1271" s="119"/>
      <c r="YR1271" s="119"/>
      <c r="YS1271" s="119"/>
      <c r="YT1271" s="119"/>
      <c r="YU1271" s="119"/>
      <c r="YV1271" s="119"/>
      <c r="YW1271" s="119"/>
      <c r="YX1271" s="119"/>
      <c r="YY1271" s="119"/>
      <c r="YZ1271" s="119"/>
      <c r="ZA1271" s="119"/>
      <c r="ZB1271" s="119"/>
      <c r="ZC1271" s="119"/>
      <c r="ZD1271" s="119"/>
      <c r="ZE1271" s="119"/>
      <c r="ZF1271" s="119"/>
      <c r="ZG1271" s="119"/>
      <c r="ZH1271" s="119"/>
      <c r="ZI1271" s="119"/>
      <c r="ZJ1271" s="119"/>
      <c r="ZK1271" s="119"/>
      <c r="ZL1271" s="119"/>
      <c r="ZM1271" s="119"/>
      <c r="ZN1271" s="119"/>
      <c r="ZO1271" s="119"/>
      <c r="ZP1271" s="119"/>
      <c r="ZQ1271" s="119"/>
      <c r="ZR1271" s="119"/>
      <c r="ZS1271" s="119"/>
      <c r="ZT1271" s="119"/>
      <c r="ZU1271" s="119"/>
      <c r="ZV1271" s="119"/>
      <c r="ZW1271" s="119"/>
      <c r="ZX1271" s="119"/>
      <c r="ZY1271" s="119"/>
      <c r="ZZ1271" s="119"/>
      <c r="AAA1271" s="119"/>
      <c r="AAB1271" s="119"/>
      <c r="AAC1271" s="119"/>
      <c r="AAD1271" s="119"/>
      <c r="AAE1271" s="119"/>
      <c r="AAF1271" s="119"/>
      <c r="AAG1271" s="119"/>
      <c r="AAH1271" s="119"/>
      <c r="AAI1271" s="119"/>
      <c r="AAJ1271" s="119"/>
      <c r="AAK1271" s="119"/>
      <c r="AAL1271" s="119"/>
      <c r="AAM1271" s="119"/>
      <c r="AAN1271" s="119"/>
      <c r="AAO1271" s="119"/>
      <c r="AAP1271" s="119"/>
      <c r="AAQ1271" s="119"/>
      <c r="AAR1271" s="119"/>
      <c r="AAS1271" s="119"/>
      <c r="AAT1271" s="119"/>
      <c r="AAU1271" s="119"/>
      <c r="AAV1271" s="119"/>
      <c r="AAW1271" s="119"/>
      <c r="AAX1271" s="119"/>
      <c r="AAY1271" s="119"/>
      <c r="AAZ1271" s="119"/>
      <c r="ABA1271" s="119"/>
      <c r="ABB1271" s="119"/>
      <c r="ABC1271" s="119"/>
      <c r="ABD1271" s="119"/>
      <c r="ABE1271" s="119"/>
      <c r="ABF1271" s="119"/>
      <c r="ABG1271" s="119"/>
      <c r="ABH1271" s="119"/>
      <c r="ABI1271" s="119"/>
      <c r="ABJ1271" s="119"/>
      <c r="ABK1271" s="119"/>
      <c r="ABL1271" s="119"/>
      <c r="ABM1271" s="119"/>
      <c r="ABN1271" s="119"/>
      <c r="ABO1271" s="119"/>
      <c r="ABP1271" s="119"/>
      <c r="ABQ1271" s="119"/>
      <c r="ABR1271" s="119"/>
      <c r="ABS1271" s="119"/>
      <c r="ABT1271" s="119"/>
      <c r="ABU1271" s="119"/>
      <c r="ABV1271" s="119"/>
      <c r="ABW1271" s="119"/>
      <c r="ABX1271" s="119"/>
      <c r="ABY1271" s="119"/>
      <c r="ABZ1271" s="119"/>
      <c r="ACA1271" s="119"/>
      <c r="ACB1271" s="119"/>
      <c r="ACC1271" s="119"/>
      <c r="ACD1271" s="119"/>
      <c r="ACE1271" s="119"/>
      <c r="ACF1271" s="119"/>
      <c r="ACG1271" s="119"/>
      <c r="ACH1271" s="119"/>
      <c r="ACI1271" s="119"/>
      <c r="ACJ1271" s="119"/>
      <c r="ACK1271" s="119"/>
      <c r="ACL1271" s="119"/>
      <c r="ACM1271" s="119"/>
      <c r="ACN1271" s="119"/>
      <c r="ACO1271" s="119"/>
      <c r="ACP1271" s="119"/>
      <c r="ACQ1271" s="119"/>
      <c r="ACR1271" s="119"/>
      <c r="ACS1271" s="119"/>
      <c r="ACT1271" s="119"/>
      <c r="ACU1271" s="119"/>
      <c r="ACV1271" s="119"/>
      <c r="ACW1271" s="119"/>
      <c r="ACX1271" s="119"/>
      <c r="ACY1271" s="119"/>
      <c r="ACZ1271" s="119"/>
      <c r="ADA1271" s="119"/>
      <c r="ADB1271" s="119"/>
      <c r="ADC1271" s="119"/>
      <c r="ADD1271" s="119"/>
      <c r="ADE1271" s="119"/>
      <c r="ADF1271" s="119"/>
      <c r="ADG1271" s="119"/>
      <c r="ADH1271" s="119"/>
      <c r="ADI1271" s="119"/>
      <c r="ADJ1271" s="119"/>
      <c r="ADK1271" s="119"/>
      <c r="ADL1271" s="119"/>
      <c r="ADM1271" s="119"/>
      <c r="ADN1271" s="119"/>
      <c r="ADO1271" s="119"/>
      <c r="ADP1271" s="119"/>
      <c r="ADQ1271" s="119"/>
      <c r="ADR1271" s="119"/>
      <c r="ADS1271" s="119"/>
      <c r="ADT1271" s="119"/>
      <c r="ADU1271" s="119"/>
      <c r="ADV1271" s="119"/>
      <c r="ADW1271" s="119"/>
      <c r="ADX1271" s="119"/>
      <c r="ADY1271" s="119"/>
      <c r="ADZ1271" s="119"/>
      <c r="AEA1271" s="119"/>
      <c r="AEB1271" s="119"/>
      <c r="AEC1271" s="119"/>
      <c r="AED1271" s="119"/>
      <c r="AEE1271" s="119"/>
      <c r="AEF1271" s="119"/>
      <c r="AEG1271" s="119"/>
      <c r="AEH1271" s="119"/>
      <c r="AEI1271" s="119"/>
      <c r="AEJ1271" s="119"/>
      <c r="AEK1271" s="119"/>
      <c r="AEL1271" s="119"/>
      <c r="AEM1271" s="119"/>
      <c r="AEN1271" s="119"/>
      <c r="AEO1271" s="119"/>
      <c r="AEP1271" s="119"/>
      <c r="AEQ1271" s="119"/>
      <c r="AER1271" s="119"/>
      <c r="AES1271" s="119"/>
      <c r="AET1271" s="119"/>
      <c r="AEU1271" s="119"/>
      <c r="AEV1271" s="119"/>
      <c r="AEW1271" s="119"/>
      <c r="AEX1271" s="119"/>
      <c r="AEY1271" s="119"/>
      <c r="AEZ1271" s="119"/>
      <c r="AFA1271" s="119"/>
      <c r="AFB1271" s="119"/>
      <c r="AFC1271" s="119"/>
      <c r="AFD1271" s="119"/>
      <c r="AFE1271" s="119"/>
      <c r="AFF1271" s="119"/>
      <c r="AFG1271" s="119"/>
      <c r="AFH1271" s="119"/>
      <c r="AFI1271" s="119"/>
      <c r="AFJ1271" s="119"/>
      <c r="AFK1271" s="119"/>
      <c r="AFL1271" s="119"/>
      <c r="AFM1271" s="119"/>
      <c r="AFN1271" s="119"/>
      <c r="AFO1271" s="119"/>
      <c r="AFP1271" s="119"/>
      <c r="AFQ1271" s="119"/>
      <c r="AFR1271" s="119"/>
      <c r="AFS1271" s="119"/>
      <c r="AFT1271" s="119"/>
      <c r="AFU1271" s="119"/>
      <c r="AFV1271" s="119"/>
      <c r="AFW1271" s="119"/>
      <c r="AFX1271" s="119"/>
      <c r="AFY1271" s="119"/>
      <c r="AFZ1271" s="119"/>
      <c r="AGA1271" s="119"/>
      <c r="AGB1271" s="119"/>
      <c r="AGC1271" s="119"/>
      <c r="AGD1271" s="119"/>
      <c r="AGE1271" s="119"/>
      <c r="AGF1271" s="119"/>
      <c r="AGG1271" s="119"/>
      <c r="AGH1271" s="119"/>
      <c r="AGI1271" s="119"/>
      <c r="AGJ1271" s="119"/>
      <c r="AGK1271" s="119"/>
      <c r="AGL1271" s="119"/>
      <c r="AGM1271" s="119"/>
      <c r="AGN1271" s="119"/>
      <c r="AGO1271" s="119"/>
      <c r="AGP1271" s="119"/>
      <c r="AGQ1271" s="119"/>
      <c r="AGR1271" s="119"/>
      <c r="AGS1271" s="119"/>
      <c r="AGT1271" s="119"/>
      <c r="AGU1271" s="119"/>
      <c r="AGV1271" s="119"/>
      <c r="AGW1271" s="119"/>
      <c r="AGX1271" s="119"/>
      <c r="AGY1271" s="119"/>
      <c r="AGZ1271" s="119"/>
      <c r="AHA1271" s="119"/>
      <c r="AHB1271" s="119"/>
      <c r="AHC1271" s="119"/>
      <c r="AHD1271" s="119"/>
      <c r="AHE1271" s="119"/>
      <c r="AHF1271" s="119"/>
      <c r="AHG1271" s="119"/>
      <c r="AHH1271" s="119"/>
      <c r="AHI1271" s="119"/>
      <c r="AHJ1271" s="119"/>
      <c r="AHK1271" s="119"/>
      <c r="AHL1271" s="119"/>
      <c r="AHM1271" s="119"/>
      <c r="AHN1271" s="119"/>
      <c r="AHO1271" s="119"/>
      <c r="AHP1271" s="119"/>
      <c r="AHQ1271" s="119"/>
      <c r="AHR1271" s="119"/>
      <c r="AHS1271" s="119"/>
      <c r="AHT1271" s="119"/>
      <c r="AHU1271" s="119"/>
      <c r="AHV1271" s="119"/>
      <c r="AHW1271" s="119"/>
      <c r="AHX1271" s="119"/>
      <c r="AHY1271" s="119"/>
      <c r="AHZ1271" s="119"/>
      <c r="AIA1271" s="119"/>
      <c r="AIB1271" s="119"/>
      <c r="AIC1271" s="119"/>
      <c r="AID1271" s="119"/>
      <c r="AIE1271" s="119"/>
      <c r="AIF1271" s="119"/>
      <c r="AIG1271" s="119"/>
      <c r="AIH1271" s="119"/>
      <c r="AII1271" s="119"/>
      <c r="AIJ1271" s="119"/>
      <c r="AIK1271" s="119"/>
      <c r="AIL1271" s="119"/>
      <c r="AIM1271" s="119"/>
      <c r="AIN1271" s="119"/>
      <c r="AIO1271" s="119"/>
      <c r="AIP1271" s="119"/>
      <c r="AIQ1271" s="119"/>
      <c r="AIR1271" s="119"/>
      <c r="AIS1271" s="119"/>
      <c r="AIT1271" s="119"/>
      <c r="AIU1271" s="119"/>
      <c r="AIV1271" s="119"/>
      <c r="AIW1271" s="119"/>
      <c r="AIX1271" s="119"/>
      <c r="AIY1271" s="119"/>
      <c r="AIZ1271" s="119"/>
      <c r="AJA1271" s="119"/>
      <c r="AJB1271" s="119"/>
      <c r="AJC1271" s="119"/>
      <c r="AJD1271" s="119"/>
      <c r="AJE1271" s="119"/>
      <c r="AJF1271" s="119"/>
      <c r="AJG1271" s="119"/>
      <c r="AJH1271" s="119"/>
      <c r="AJI1271" s="119"/>
      <c r="AJJ1271" s="119"/>
      <c r="AJK1271" s="119"/>
      <c r="AJL1271" s="119"/>
      <c r="AJM1271" s="119"/>
      <c r="AJN1271" s="119"/>
      <c r="AJO1271" s="119"/>
      <c r="AJP1271" s="119"/>
      <c r="AJQ1271" s="119"/>
      <c r="AJR1271" s="119"/>
      <c r="AJS1271" s="119"/>
      <c r="AJT1271" s="119"/>
      <c r="AJU1271" s="119"/>
      <c r="AJV1271" s="119"/>
      <c r="AJW1271" s="119"/>
      <c r="AJX1271" s="119"/>
      <c r="AJY1271" s="119"/>
      <c r="AJZ1271" s="119"/>
      <c r="AKA1271" s="119"/>
      <c r="AKB1271" s="119"/>
      <c r="AKC1271" s="119"/>
      <c r="AKD1271" s="119"/>
      <c r="AKE1271" s="119"/>
      <c r="AKF1271" s="119"/>
      <c r="AKG1271" s="119"/>
      <c r="AKH1271" s="119"/>
      <c r="AKI1271" s="119"/>
      <c r="AKJ1271" s="119"/>
      <c r="AKK1271" s="119"/>
      <c r="AKL1271" s="119"/>
      <c r="AKM1271" s="119"/>
      <c r="AKN1271" s="119"/>
      <c r="AKO1271" s="119"/>
      <c r="AKP1271" s="119"/>
      <c r="AKQ1271" s="119"/>
      <c r="AKR1271" s="119"/>
      <c r="AKS1271" s="119"/>
      <c r="AKT1271" s="119"/>
      <c r="AKU1271" s="119"/>
      <c r="AKV1271" s="119"/>
      <c r="AKW1271" s="119"/>
      <c r="AKX1271" s="119"/>
      <c r="AKY1271" s="119"/>
      <c r="AKZ1271" s="119"/>
      <c r="ALA1271" s="119"/>
      <c r="ALB1271" s="119"/>
      <c r="ALC1271" s="119"/>
      <c r="ALD1271" s="119"/>
      <c r="ALE1271" s="119"/>
      <c r="ALF1271" s="119"/>
      <c r="ALG1271" s="119"/>
      <c r="ALH1271" s="119"/>
      <c r="ALI1271" s="119"/>
      <c r="ALJ1271" s="119"/>
      <c r="ALK1271" s="119"/>
      <c r="ALL1271" s="119"/>
      <c r="ALM1271" s="119"/>
      <c r="ALN1271" s="119"/>
      <c r="ALO1271" s="119"/>
      <c r="ALP1271" s="119"/>
      <c r="ALQ1271" s="119"/>
      <c r="ALR1271" s="119"/>
      <c r="ALS1271" s="119"/>
      <c r="ALT1271" s="119"/>
      <c r="ALU1271" s="119"/>
      <c r="ALV1271" s="119"/>
      <c r="ALW1271" s="119"/>
      <c r="ALX1271" s="119"/>
      <c r="ALY1271" s="119"/>
      <c r="ALZ1271" s="119"/>
      <c r="AMA1271" s="119"/>
      <c r="AMB1271" s="119"/>
      <c r="AMC1271" s="119"/>
      <c r="AMD1271" s="119"/>
      <c r="AME1271" s="119"/>
      <c r="AMF1271" s="119"/>
      <c r="AMG1271" s="119"/>
    </row>
    <row r="1272" customFormat="false" ht="15" hidden="false" customHeight="false" outlineLevel="0" collapsed="false">
      <c r="A1272" s="120"/>
      <c r="B1272" s="120"/>
      <c r="C1272" s="48" t="n">
        <f aca="false">IF(F1272=F1271,C1271,IF(F1272=(F1271+10),C1271,(C1271+10)))</f>
        <v>2280</v>
      </c>
      <c r="D1272" s="57" t="s">
        <v>447</v>
      </c>
      <c r="E1272" s="50" t="n">
        <f aca="false">IF(C1271=C1272,IF(AND(I1272&lt;&gt;"M",I1272&lt;&gt;"m-up"),E1271+10,E1271),10)</f>
        <v>10</v>
      </c>
      <c r="F1272" s="80" t="n">
        <f aca="false">O1272+(N1272*60)+(M1272*3600)</f>
        <v>79040</v>
      </c>
      <c r="G1272" s="80" t="str">
        <f aca="false">CONCATENATE(J1272,K1272,L1272)</f>
        <v>2018123</v>
      </c>
      <c r="H1272" s="80" t="n">
        <v>0</v>
      </c>
      <c r="I1272" s="80" t="s">
        <v>82</v>
      </c>
      <c r="J1272" s="80" t="n">
        <v>2018</v>
      </c>
      <c r="K1272" s="80" t="n">
        <v>1</v>
      </c>
      <c r="L1272" s="80" t="n">
        <v>23</v>
      </c>
      <c r="M1272" s="80" t="n">
        <v>21</v>
      </c>
      <c r="N1272" s="80" t="n">
        <v>57</v>
      </c>
      <c r="O1272" s="80" t="n">
        <v>20</v>
      </c>
      <c r="P1272" s="80" t="n">
        <v>989</v>
      </c>
      <c r="Q1272" s="80" t="n">
        <v>0</v>
      </c>
      <c r="R1272" s="80" t="s">
        <v>62</v>
      </c>
      <c r="S1272" s="80" t="s">
        <v>3</v>
      </c>
      <c r="T1272" s="80"/>
      <c r="U1272" s="129" t="s">
        <v>83</v>
      </c>
      <c r="V1272" s="130"/>
      <c r="W1272" s="130"/>
      <c r="X1272" s="130"/>
      <c r="WH1272" s="121"/>
      <c r="WI1272" s="121"/>
      <c r="WJ1272" s="121"/>
      <c r="WK1272" s="121"/>
      <c r="WL1272" s="121"/>
      <c r="WM1272" s="121"/>
      <c r="WN1272" s="121"/>
      <c r="WO1272" s="121"/>
      <c r="WP1272" s="121"/>
      <c r="WQ1272" s="121"/>
      <c r="WR1272" s="121"/>
      <c r="WS1272" s="121"/>
      <c r="WT1272" s="121"/>
      <c r="WU1272" s="121"/>
      <c r="WV1272" s="121"/>
      <c r="WW1272" s="121"/>
      <c r="WX1272" s="121"/>
      <c r="WY1272" s="121"/>
      <c r="WZ1272" s="121"/>
      <c r="XA1272" s="121"/>
      <c r="XB1272" s="121"/>
      <c r="XC1272" s="121"/>
      <c r="XD1272" s="121"/>
      <c r="XE1272" s="121"/>
      <c r="XF1272" s="121"/>
      <c r="XG1272" s="121"/>
      <c r="XH1272" s="121"/>
      <c r="XI1272" s="121"/>
      <c r="XJ1272" s="121"/>
      <c r="XK1272" s="121"/>
      <c r="XL1272" s="121"/>
      <c r="XM1272" s="121"/>
      <c r="XN1272" s="121"/>
      <c r="XO1272" s="121"/>
      <c r="XP1272" s="121"/>
      <c r="XQ1272" s="121"/>
      <c r="XR1272" s="121"/>
      <c r="XS1272" s="121"/>
      <c r="XT1272" s="121"/>
      <c r="XU1272" s="121"/>
      <c r="XV1272" s="121"/>
      <c r="XW1272" s="121"/>
      <c r="XX1272" s="121"/>
      <c r="XY1272" s="121"/>
      <c r="XZ1272" s="121"/>
      <c r="YA1272" s="121"/>
      <c r="YB1272" s="121"/>
      <c r="YC1272" s="121"/>
      <c r="YD1272" s="121"/>
      <c r="YE1272" s="121"/>
      <c r="YF1272" s="121"/>
      <c r="YG1272" s="121"/>
      <c r="YH1272" s="121"/>
      <c r="YI1272" s="121"/>
      <c r="YJ1272" s="121"/>
      <c r="YK1272" s="121"/>
      <c r="YL1272" s="121"/>
      <c r="YM1272" s="121"/>
      <c r="YN1272" s="121"/>
      <c r="YO1272" s="121"/>
      <c r="YP1272" s="121"/>
      <c r="YQ1272" s="121"/>
      <c r="YR1272" s="121"/>
      <c r="YS1272" s="121"/>
      <c r="YT1272" s="121"/>
      <c r="YU1272" s="121"/>
      <c r="YV1272" s="121"/>
      <c r="YW1272" s="121"/>
      <c r="YX1272" s="121"/>
      <c r="YY1272" s="121"/>
      <c r="YZ1272" s="121"/>
      <c r="ZA1272" s="121"/>
      <c r="ZB1272" s="121"/>
      <c r="ZC1272" s="121"/>
      <c r="ZD1272" s="121"/>
      <c r="ZE1272" s="121"/>
      <c r="ZF1272" s="121"/>
      <c r="ZG1272" s="121"/>
      <c r="ZH1272" s="121"/>
      <c r="ZI1272" s="121"/>
      <c r="ZJ1272" s="121"/>
      <c r="ZK1272" s="121"/>
      <c r="ZL1272" s="121"/>
      <c r="ZM1272" s="121"/>
      <c r="ZN1272" s="121"/>
      <c r="ZO1272" s="121"/>
      <c r="ZP1272" s="121"/>
      <c r="ZQ1272" s="121"/>
      <c r="ZR1272" s="121"/>
      <c r="ZS1272" s="121"/>
      <c r="ZT1272" s="121"/>
      <c r="ZU1272" s="121"/>
      <c r="ZV1272" s="121"/>
      <c r="ZW1272" s="121"/>
      <c r="ZX1272" s="121"/>
      <c r="ZY1272" s="121"/>
      <c r="ZZ1272" s="121"/>
      <c r="AAA1272" s="121"/>
      <c r="AAB1272" s="121"/>
      <c r="AAC1272" s="121"/>
      <c r="AAD1272" s="121"/>
      <c r="AAE1272" s="121"/>
      <c r="AAF1272" s="121"/>
      <c r="AAG1272" s="121"/>
      <c r="AAH1272" s="121"/>
      <c r="AAI1272" s="121"/>
      <c r="AAJ1272" s="121"/>
      <c r="AAK1272" s="121"/>
      <c r="AAL1272" s="121"/>
      <c r="AAM1272" s="121"/>
      <c r="AAN1272" s="121"/>
      <c r="AAO1272" s="121"/>
      <c r="AAP1272" s="121"/>
      <c r="AAQ1272" s="121"/>
      <c r="AAR1272" s="121"/>
      <c r="AAS1272" s="121"/>
      <c r="AAT1272" s="121"/>
      <c r="AAU1272" s="121"/>
      <c r="AAV1272" s="121"/>
      <c r="AAW1272" s="121"/>
      <c r="AAX1272" s="121"/>
      <c r="AAY1272" s="121"/>
      <c r="AAZ1272" s="121"/>
      <c r="ABA1272" s="121"/>
      <c r="ABB1272" s="121"/>
      <c r="ABC1272" s="121"/>
      <c r="ABD1272" s="121"/>
      <c r="ABE1272" s="121"/>
      <c r="ABF1272" s="121"/>
      <c r="ABG1272" s="121"/>
      <c r="ABH1272" s="121"/>
      <c r="ABI1272" s="121"/>
      <c r="ABJ1272" s="121"/>
      <c r="ABK1272" s="121"/>
      <c r="ABL1272" s="121"/>
      <c r="ABM1272" s="121"/>
      <c r="ABN1272" s="121"/>
      <c r="ABO1272" s="121"/>
      <c r="ABP1272" s="121"/>
      <c r="ABQ1272" s="121"/>
      <c r="ABR1272" s="121"/>
      <c r="ABS1272" s="121"/>
      <c r="ABT1272" s="121"/>
      <c r="ABU1272" s="121"/>
      <c r="ABV1272" s="121"/>
      <c r="ABW1272" s="121"/>
      <c r="ABX1272" s="121"/>
      <c r="ABY1272" s="121"/>
      <c r="ABZ1272" s="121"/>
      <c r="ACA1272" s="121"/>
      <c r="ACB1272" s="121"/>
      <c r="ACC1272" s="121"/>
      <c r="ACD1272" s="121"/>
      <c r="ACE1272" s="121"/>
      <c r="ACF1272" s="121"/>
      <c r="ACG1272" s="121"/>
      <c r="ACH1272" s="121"/>
      <c r="ACI1272" s="121"/>
      <c r="ACJ1272" s="121"/>
      <c r="ACK1272" s="121"/>
      <c r="ACL1272" s="121"/>
      <c r="ACM1272" s="121"/>
      <c r="ACN1272" s="121"/>
      <c r="ACO1272" s="121"/>
      <c r="ACP1272" s="121"/>
      <c r="ACQ1272" s="121"/>
      <c r="ACR1272" s="121"/>
      <c r="ACS1272" s="121"/>
      <c r="ACT1272" s="121"/>
      <c r="ACU1272" s="121"/>
      <c r="ACV1272" s="121"/>
      <c r="ACW1272" s="121"/>
      <c r="ACX1272" s="121"/>
      <c r="ACY1272" s="121"/>
      <c r="ACZ1272" s="121"/>
      <c r="ADA1272" s="121"/>
      <c r="ADB1272" s="121"/>
      <c r="ADC1272" s="121"/>
      <c r="ADD1272" s="121"/>
      <c r="ADE1272" s="121"/>
      <c r="ADF1272" s="121"/>
      <c r="ADG1272" s="121"/>
      <c r="ADH1272" s="121"/>
      <c r="ADI1272" s="121"/>
      <c r="ADJ1272" s="121"/>
      <c r="ADK1272" s="121"/>
      <c r="ADL1272" s="121"/>
      <c r="ADM1272" s="121"/>
      <c r="ADN1272" s="121"/>
      <c r="ADO1272" s="121"/>
      <c r="ADP1272" s="121"/>
      <c r="ADQ1272" s="121"/>
      <c r="ADR1272" s="121"/>
      <c r="ADS1272" s="121"/>
      <c r="ADT1272" s="121"/>
      <c r="ADU1272" s="121"/>
      <c r="ADV1272" s="121"/>
      <c r="ADW1272" s="121"/>
      <c r="ADX1272" s="121"/>
      <c r="ADY1272" s="121"/>
      <c r="ADZ1272" s="121"/>
      <c r="AEA1272" s="121"/>
      <c r="AEB1272" s="121"/>
      <c r="AEC1272" s="121"/>
      <c r="AED1272" s="121"/>
      <c r="AEE1272" s="121"/>
      <c r="AEF1272" s="121"/>
      <c r="AEG1272" s="121"/>
      <c r="AEH1272" s="121"/>
      <c r="AEI1272" s="121"/>
      <c r="AEJ1272" s="121"/>
      <c r="AEK1272" s="121"/>
      <c r="AEL1272" s="121"/>
      <c r="AEM1272" s="121"/>
      <c r="AEN1272" s="121"/>
      <c r="AEO1272" s="121"/>
      <c r="AEP1272" s="121"/>
      <c r="AEQ1272" s="121"/>
      <c r="AER1272" s="121"/>
      <c r="AES1272" s="121"/>
      <c r="AET1272" s="121"/>
      <c r="AEU1272" s="121"/>
      <c r="AEV1272" s="121"/>
      <c r="AEW1272" s="121"/>
      <c r="AEX1272" s="121"/>
      <c r="AEY1272" s="121"/>
      <c r="AEZ1272" s="121"/>
      <c r="AFA1272" s="121"/>
      <c r="AFB1272" s="121"/>
      <c r="AFC1272" s="121"/>
      <c r="AFD1272" s="121"/>
      <c r="AFE1272" s="121"/>
      <c r="AFF1272" s="121"/>
      <c r="AFG1272" s="121"/>
      <c r="AFH1272" s="121"/>
      <c r="AFI1272" s="121"/>
      <c r="AFJ1272" s="121"/>
      <c r="AFK1272" s="121"/>
      <c r="AFL1272" s="121"/>
      <c r="AFM1272" s="121"/>
      <c r="AFN1272" s="121"/>
      <c r="AFO1272" s="121"/>
      <c r="AFP1272" s="121"/>
      <c r="AFQ1272" s="121"/>
      <c r="AFR1272" s="121"/>
      <c r="AFS1272" s="121"/>
      <c r="AFT1272" s="121"/>
      <c r="AFU1272" s="121"/>
      <c r="AFV1272" s="121"/>
      <c r="AFW1272" s="121"/>
      <c r="AFX1272" s="121"/>
      <c r="AFY1272" s="121"/>
      <c r="AFZ1272" s="121"/>
      <c r="AGA1272" s="121"/>
      <c r="AGB1272" s="121"/>
      <c r="AGC1272" s="121"/>
      <c r="AGD1272" s="121"/>
      <c r="AGE1272" s="121"/>
      <c r="AGF1272" s="121"/>
      <c r="AGG1272" s="121"/>
      <c r="AGH1272" s="121"/>
      <c r="AGI1272" s="121"/>
      <c r="AGJ1272" s="121"/>
      <c r="AGK1272" s="121"/>
      <c r="AGL1272" s="121"/>
      <c r="AGM1272" s="121"/>
      <c r="AGN1272" s="121"/>
      <c r="AGO1272" s="121"/>
      <c r="AGP1272" s="121"/>
      <c r="AGQ1272" s="121"/>
      <c r="AGR1272" s="121"/>
      <c r="AGS1272" s="121"/>
      <c r="AGT1272" s="121"/>
      <c r="AGU1272" s="121"/>
      <c r="AGV1272" s="121"/>
      <c r="AGW1272" s="121"/>
      <c r="AGX1272" s="121"/>
      <c r="AGY1272" s="121"/>
      <c r="AGZ1272" s="121"/>
      <c r="AHA1272" s="121"/>
      <c r="AHB1272" s="121"/>
      <c r="AHC1272" s="121"/>
      <c r="AHD1272" s="121"/>
      <c r="AHE1272" s="121"/>
      <c r="AHF1272" s="121"/>
      <c r="AHG1272" s="121"/>
      <c r="AHH1272" s="121"/>
      <c r="AHI1272" s="121"/>
      <c r="AHJ1272" s="121"/>
      <c r="AHK1272" s="121"/>
      <c r="AHL1272" s="121"/>
      <c r="AHM1272" s="121"/>
      <c r="AHN1272" s="121"/>
      <c r="AHO1272" s="121"/>
      <c r="AHP1272" s="121"/>
      <c r="AHQ1272" s="121"/>
      <c r="AHR1272" s="121"/>
      <c r="AHS1272" s="121"/>
      <c r="AHT1272" s="121"/>
      <c r="AHU1272" s="121"/>
      <c r="AHV1272" s="121"/>
      <c r="AHW1272" s="121"/>
      <c r="AHX1272" s="121"/>
      <c r="AHY1272" s="121"/>
      <c r="AHZ1272" s="121"/>
      <c r="AIA1272" s="121"/>
      <c r="AIB1272" s="121"/>
      <c r="AIC1272" s="121"/>
      <c r="AID1272" s="121"/>
      <c r="AIE1272" s="121"/>
      <c r="AIF1272" s="121"/>
      <c r="AIG1272" s="121"/>
      <c r="AIH1272" s="121"/>
      <c r="AII1272" s="121"/>
      <c r="AIJ1272" s="121"/>
      <c r="AIK1272" s="121"/>
      <c r="AIL1272" s="121"/>
      <c r="AIM1272" s="121"/>
      <c r="AIN1272" s="121"/>
      <c r="AIO1272" s="121"/>
      <c r="AIP1272" s="121"/>
      <c r="AIQ1272" s="121"/>
      <c r="AIR1272" s="121"/>
      <c r="AIS1272" s="121"/>
      <c r="AIT1272" s="121"/>
      <c r="AIU1272" s="121"/>
      <c r="AIV1272" s="121"/>
      <c r="AIW1272" s="121"/>
      <c r="AIX1272" s="121"/>
      <c r="AIY1272" s="121"/>
      <c r="AIZ1272" s="121"/>
      <c r="AJA1272" s="121"/>
      <c r="AJB1272" s="121"/>
      <c r="AJC1272" s="121"/>
      <c r="AJD1272" s="121"/>
      <c r="AJE1272" s="121"/>
      <c r="AJF1272" s="121"/>
      <c r="AJG1272" s="121"/>
      <c r="AJH1272" s="121"/>
      <c r="AJI1272" s="121"/>
      <c r="AJJ1272" s="121"/>
      <c r="AJK1272" s="121"/>
      <c r="AJL1272" s="121"/>
      <c r="AJM1272" s="121"/>
      <c r="AJN1272" s="121"/>
      <c r="AJO1272" s="121"/>
      <c r="AJP1272" s="121"/>
      <c r="AJQ1272" s="121"/>
      <c r="AJR1272" s="121"/>
      <c r="AJS1272" s="121"/>
      <c r="AJT1272" s="121"/>
      <c r="AJU1272" s="121"/>
      <c r="AJV1272" s="121"/>
      <c r="AJW1272" s="121"/>
      <c r="AJX1272" s="121"/>
      <c r="AJY1272" s="121"/>
      <c r="AJZ1272" s="121"/>
      <c r="AKA1272" s="121"/>
      <c r="AKB1272" s="121"/>
      <c r="AKC1272" s="121"/>
      <c r="AKD1272" s="121"/>
      <c r="AKE1272" s="121"/>
      <c r="AKF1272" s="121"/>
      <c r="AKG1272" s="121"/>
      <c r="AKH1272" s="121"/>
      <c r="AKI1272" s="121"/>
      <c r="AKJ1272" s="121"/>
      <c r="AKK1272" s="121"/>
      <c r="AKL1272" s="121"/>
      <c r="AKM1272" s="121"/>
      <c r="AKN1272" s="121"/>
      <c r="AKO1272" s="121"/>
      <c r="AKP1272" s="121"/>
      <c r="AKQ1272" s="121"/>
      <c r="AKR1272" s="121"/>
      <c r="AKS1272" s="121"/>
      <c r="AKT1272" s="121"/>
      <c r="AKU1272" s="121"/>
      <c r="AKV1272" s="121"/>
      <c r="AKW1272" s="121"/>
      <c r="AKX1272" s="121"/>
      <c r="AKY1272" s="121"/>
      <c r="AKZ1272" s="121"/>
      <c r="ALA1272" s="121"/>
      <c r="ALB1272" s="121"/>
      <c r="ALC1272" s="121"/>
      <c r="ALD1272" s="121"/>
      <c r="ALE1272" s="121"/>
      <c r="ALF1272" s="121"/>
      <c r="ALG1272" s="121"/>
      <c r="ALH1272" s="121"/>
      <c r="ALI1272" s="121"/>
      <c r="ALJ1272" s="121"/>
      <c r="ALK1272" s="121"/>
      <c r="ALL1272" s="121"/>
      <c r="ALM1272" s="121"/>
      <c r="ALN1272" s="121"/>
      <c r="ALO1272" s="121"/>
      <c r="ALP1272" s="121"/>
      <c r="ALQ1272" s="121"/>
      <c r="ALR1272" s="121"/>
      <c r="ALS1272" s="121"/>
      <c r="ALT1272" s="121"/>
      <c r="ALU1272" s="121"/>
      <c r="ALV1272" s="121"/>
      <c r="ALW1272" s="121"/>
      <c r="ALX1272" s="121"/>
      <c r="ALY1272" s="121"/>
      <c r="ALZ1272" s="121"/>
      <c r="AMA1272" s="121"/>
      <c r="AMB1272" s="121"/>
      <c r="AMC1272" s="121"/>
      <c r="AMD1272" s="121"/>
      <c r="AME1272" s="121"/>
      <c r="AMF1272" s="121"/>
      <c r="AMG1272" s="121"/>
    </row>
    <row r="1273" customFormat="false" ht="15" hidden="false" customHeight="false" outlineLevel="0" collapsed="false">
      <c r="A1273" s="118"/>
      <c r="B1273" s="118"/>
      <c r="C1273" s="48" t="n">
        <f aca="false">IF(F1273=F1272,C1272,IF(F1273=(F1272+10),C1272,(C1272+10)))</f>
        <v>2290</v>
      </c>
      <c r="D1273" s="55" t="s">
        <v>447</v>
      </c>
      <c r="E1273" s="50" t="n">
        <f aca="false">IF(C1272=C1273,IF(AND(I1273&lt;&gt;"M",I1273&lt;&gt;"m-up"),E1272+10,E1272),10)</f>
        <v>10</v>
      </c>
      <c r="F1273" s="78" t="n">
        <f aca="false">O1273+(N1273*60)+(M1273*3600)</f>
        <v>79041</v>
      </c>
      <c r="G1273" s="78" t="str">
        <f aca="false">CONCATENATE(J1273,K1273,L1273)</f>
        <v>2018123</v>
      </c>
      <c r="H1273" s="78" t="n">
        <v>447</v>
      </c>
      <c r="I1273" s="78" t="s">
        <v>0</v>
      </c>
      <c r="J1273" s="78" t="n">
        <v>2018</v>
      </c>
      <c r="K1273" s="78" t="n">
        <v>1</v>
      </c>
      <c r="L1273" s="78" t="n">
        <v>23</v>
      </c>
      <c r="M1273" s="78" t="n">
        <v>21</v>
      </c>
      <c r="N1273" s="78" t="n">
        <v>57</v>
      </c>
      <c r="O1273" s="78" t="n">
        <v>21</v>
      </c>
      <c r="P1273" s="78" t="n">
        <v>29</v>
      </c>
      <c r="Q1273" s="78" t="n">
        <v>1</v>
      </c>
      <c r="R1273" s="78" t="s">
        <v>1</v>
      </c>
      <c r="S1273" s="78" t="s">
        <v>2</v>
      </c>
      <c r="T1273" s="78"/>
      <c r="U1273" s="131" t="s">
        <v>448</v>
      </c>
      <c r="V1273" s="130" t="s">
        <v>85</v>
      </c>
      <c r="W1273" s="130"/>
      <c r="X1273" s="130"/>
      <c r="WH1273" s="119"/>
      <c r="WI1273" s="119"/>
      <c r="WJ1273" s="119"/>
      <c r="WK1273" s="119"/>
      <c r="WL1273" s="119"/>
      <c r="WM1273" s="119"/>
      <c r="WN1273" s="119"/>
      <c r="WO1273" s="119"/>
      <c r="WP1273" s="119"/>
      <c r="WQ1273" s="119"/>
      <c r="WR1273" s="119"/>
      <c r="WS1273" s="119"/>
      <c r="WT1273" s="119"/>
      <c r="WU1273" s="119"/>
      <c r="WV1273" s="119"/>
      <c r="WW1273" s="119"/>
      <c r="WX1273" s="119"/>
      <c r="WY1273" s="119"/>
      <c r="WZ1273" s="119"/>
      <c r="XA1273" s="119"/>
      <c r="XB1273" s="119"/>
      <c r="XC1273" s="119"/>
      <c r="XD1273" s="119"/>
      <c r="XE1273" s="119"/>
      <c r="XF1273" s="119"/>
      <c r="XG1273" s="119"/>
      <c r="XH1273" s="119"/>
      <c r="XI1273" s="119"/>
      <c r="XJ1273" s="119"/>
      <c r="XK1273" s="119"/>
      <c r="XL1273" s="119"/>
      <c r="XM1273" s="119"/>
      <c r="XN1273" s="119"/>
      <c r="XO1273" s="119"/>
      <c r="XP1273" s="119"/>
      <c r="XQ1273" s="119"/>
      <c r="XR1273" s="119"/>
      <c r="XS1273" s="119"/>
      <c r="XT1273" s="119"/>
      <c r="XU1273" s="119"/>
      <c r="XV1273" s="119"/>
      <c r="XW1273" s="119"/>
      <c r="XX1273" s="119"/>
      <c r="XY1273" s="119"/>
      <c r="XZ1273" s="119"/>
      <c r="YA1273" s="119"/>
      <c r="YB1273" s="119"/>
      <c r="YC1273" s="119"/>
      <c r="YD1273" s="119"/>
      <c r="YE1273" s="119"/>
      <c r="YF1273" s="119"/>
      <c r="YG1273" s="119"/>
      <c r="YH1273" s="119"/>
      <c r="YI1273" s="119"/>
      <c r="YJ1273" s="119"/>
      <c r="YK1273" s="119"/>
      <c r="YL1273" s="119"/>
      <c r="YM1273" s="119"/>
      <c r="YN1273" s="119"/>
      <c r="YO1273" s="119"/>
      <c r="YP1273" s="119"/>
      <c r="YQ1273" s="119"/>
      <c r="YR1273" s="119"/>
      <c r="YS1273" s="119"/>
      <c r="YT1273" s="119"/>
      <c r="YU1273" s="119"/>
      <c r="YV1273" s="119"/>
      <c r="YW1273" s="119"/>
      <c r="YX1273" s="119"/>
      <c r="YY1273" s="119"/>
      <c r="YZ1273" s="119"/>
      <c r="ZA1273" s="119"/>
      <c r="ZB1273" s="119"/>
      <c r="ZC1273" s="119"/>
      <c r="ZD1273" s="119"/>
      <c r="ZE1273" s="119"/>
      <c r="ZF1273" s="119"/>
      <c r="ZG1273" s="119"/>
      <c r="ZH1273" s="119"/>
      <c r="ZI1273" s="119"/>
      <c r="ZJ1273" s="119"/>
      <c r="ZK1273" s="119"/>
      <c r="ZL1273" s="119"/>
      <c r="ZM1273" s="119"/>
      <c r="ZN1273" s="119"/>
      <c r="ZO1273" s="119"/>
      <c r="ZP1273" s="119"/>
      <c r="ZQ1273" s="119"/>
      <c r="ZR1273" s="119"/>
      <c r="ZS1273" s="119"/>
      <c r="ZT1273" s="119"/>
      <c r="ZU1273" s="119"/>
      <c r="ZV1273" s="119"/>
      <c r="ZW1273" s="119"/>
      <c r="ZX1273" s="119"/>
      <c r="ZY1273" s="119"/>
      <c r="ZZ1273" s="119"/>
      <c r="AAA1273" s="119"/>
      <c r="AAB1273" s="119"/>
      <c r="AAC1273" s="119"/>
      <c r="AAD1273" s="119"/>
      <c r="AAE1273" s="119"/>
      <c r="AAF1273" s="119"/>
      <c r="AAG1273" s="119"/>
      <c r="AAH1273" s="119"/>
      <c r="AAI1273" s="119"/>
      <c r="AAJ1273" s="119"/>
      <c r="AAK1273" s="119"/>
      <c r="AAL1273" s="119"/>
      <c r="AAM1273" s="119"/>
      <c r="AAN1273" s="119"/>
      <c r="AAO1273" s="119"/>
      <c r="AAP1273" s="119"/>
      <c r="AAQ1273" s="119"/>
      <c r="AAR1273" s="119"/>
      <c r="AAS1273" s="119"/>
      <c r="AAT1273" s="119"/>
      <c r="AAU1273" s="119"/>
      <c r="AAV1273" s="119"/>
      <c r="AAW1273" s="119"/>
      <c r="AAX1273" s="119"/>
      <c r="AAY1273" s="119"/>
      <c r="AAZ1273" s="119"/>
      <c r="ABA1273" s="119"/>
      <c r="ABB1273" s="119"/>
      <c r="ABC1273" s="119"/>
      <c r="ABD1273" s="119"/>
      <c r="ABE1273" s="119"/>
      <c r="ABF1273" s="119"/>
      <c r="ABG1273" s="119"/>
      <c r="ABH1273" s="119"/>
      <c r="ABI1273" s="119"/>
      <c r="ABJ1273" s="119"/>
      <c r="ABK1273" s="119"/>
      <c r="ABL1273" s="119"/>
      <c r="ABM1273" s="119"/>
      <c r="ABN1273" s="119"/>
      <c r="ABO1273" s="119"/>
      <c r="ABP1273" s="119"/>
      <c r="ABQ1273" s="119"/>
      <c r="ABR1273" s="119"/>
      <c r="ABS1273" s="119"/>
      <c r="ABT1273" s="119"/>
      <c r="ABU1273" s="119"/>
      <c r="ABV1273" s="119"/>
      <c r="ABW1273" s="119"/>
      <c r="ABX1273" s="119"/>
      <c r="ABY1273" s="119"/>
      <c r="ABZ1273" s="119"/>
      <c r="ACA1273" s="119"/>
      <c r="ACB1273" s="119"/>
      <c r="ACC1273" s="119"/>
      <c r="ACD1273" s="119"/>
      <c r="ACE1273" s="119"/>
      <c r="ACF1273" s="119"/>
      <c r="ACG1273" s="119"/>
      <c r="ACH1273" s="119"/>
      <c r="ACI1273" s="119"/>
      <c r="ACJ1273" s="119"/>
      <c r="ACK1273" s="119"/>
      <c r="ACL1273" s="119"/>
      <c r="ACM1273" s="119"/>
      <c r="ACN1273" s="119"/>
      <c r="ACO1273" s="119"/>
      <c r="ACP1273" s="119"/>
      <c r="ACQ1273" s="119"/>
      <c r="ACR1273" s="119"/>
      <c r="ACS1273" s="119"/>
      <c r="ACT1273" s="119"/>
      <c r="ACU1273" s="119"/>
      <c r="ACV1273" s="119"/>
      <c r="ACW1273" s="119"/>
      <c r="ACX1273" s="119"/>
      <c r="ACY1273" s="119"/>
      <c r="ACZ1273" s="119"/>
      <c r="ADA1273" s="119"/>
      <c r="ADB1273" s="119"/>
      <c r="ADC1273" s="119"/>
      <c r="ADD1273" s="119"/>
      <c r="ADE1273" s="119"/>
      <c r="ADF1273" s="119"/>
      <c r="ADG1273" s="119"/>
      <c r="ADH1273" s="119"/>
      <c r="ADI1273" s="119"/>
      <c r="ADJ1273" s="119"/>
      <c r="ADK1273" s="119"/>
      <c r="ADL1273" s="119"/>
      <c r="ADM1273" s="119"/>
      <c r="ADN1273" s="119"/>
      <c r="ADO1273" s="119"/>
      <c r="ADP1273" s="119"/>
      <c r="ADQ1273" s="119"/>
      <c r="ADR1273" s="119"/>
      <c r="ADS1273" s="119"/>
      <c r="ADT1273" s="119"/>
      <c r="ADU1273" s="119"/>
      <c r="ADV1273" s="119"/>
      <c r="ADW1273" s="119"/>
      <c r="ADX1273" s="119"/>
      <c r="ADY1273" s="119"/>
      <c r="ADZ1273" s="119"/>
      <c r="AEA1273" s="119"/>
      <c r="AEB1273" s="119"/>
      <c r="AEC1273" s="119"/>
      <c r="AED1273" s="119"/>
      <c r="AEE1273" s="119"/>
      <c r="AEF1273" s="119"/>
      <c r="AEG1273" s="119"/>
      <c r="AEH1273" s="119"/>
      <c r="AEI1273" s="119"/>
      <c r="AEJ1273" s="119"/>
      <c r="AEK1273" s="119"/>
      <c r="AEL1273" s="119"/>
      <c r="AEM1273" s="119"/>
      <c r="AEN1273" s="119"/>
      <c r="AEO1273" s="119"/>
      <c r="AEP1273" s="119"/>
      <c r="AEQ1273" s="119"/>
      <c r="AER1273" s="119"/>
      <c r="AES1273" s="119"/>
      <c r="AET1273" s="119"/>
      <c r="AEU1273" s="119"/>
      <c r="AEV1273" s="119"/>
      <c r="AEW1273" s="119"/>
      <c r="AEX1273" s="119"/>
      <c r="AEY1273" s="119"/>
      <c r="AEZ1273" s="119"/>
      <c r="AFA1273" s="119"/>
      <c r="AFB1273" s="119"/>
      <c r="AFC1273" s="119"/>
      <c r="AFD1273" s="119"/>
      <c r="AFE1273" s="119"/>
      <c r="AFF1273" s="119"/>
      <c r="AFG1273" s="119"/>
      <c r="AFH1273" s="119"/>
      <c r="AFI1273" s="119"/>
      <c r="AFJ1273" s="119"/>
      <c r="AFK1273" s="119"/>
      <c r="AFL1273" s="119"/>
      <c r="AFM1273" s="119"/>
      <c r="AFN1273" s="119"/>
      <c r="AFO1273" s="119"/>
      <c r="AFP1273" s="119"/>
      <c r="AFQ1273" s="119"/>
      <c r="AFR1273" s="119"/>
      <c r="AFS1273" s="119"/>
      <c r="AFT1273" s="119"/>
      <c r="AFU1273" s="119"/>
      <c r="AFV1273" s="119"/>
      <c r="AFW1273" s="119"/>
      <c r="AFX1273" s="119"/>
      <c r="AFY1273" s="119"/>
      <c r="AFZ1273" s="119"/>
      <c r="AGA1273" s="119"/>
      <c r="AGB1273" s="119"/>
      <c r="AGC1273" s="119"/>
      <c r="AGD1273" s="119"/>
      <c r="AGE1273" s="119"/>
      <c r="AGF1273" s="119"/>
      <c r="AGG1273" s="119"/>
      <c r="AGH1273" s="119"/>
      <c r="AGI1273" s="119"/>
      <c r="AGJ1273" s="119"/>
      <c r="AGK1273" s="119"/>
      <c r="AGL1273" s="119"/>
      <c r="AGM1273" s="119"/>
      <c r="AGN1273" s="119"/>
      <c r="AGO1273" s="119"/>
      <c r="AGP1273" s="119"/>
      <c r="AGQ1273" s="119"/>
      <c r="AGR1273" s="119"/>
      <c r="AGS1273" s="119"/>
      <c r="AGT1273" s="119"/>
      <c r="AGU1273" s="119"/>
      <c r="AGV1273" s="119"/>
      <c r="AGW1273" s="119"/>
      <c r="AGX1273" s="119"/>
      <c r="AGY1273" s="119"/>
      <c r="AGZ1273" s="119"/>
      <c r="AHA1273" s="119"/>
      <c r="AHB1273" s="119"/>
      <c r="AHC1273" s="119"/>
      <c r="AHD1273" s="119"/>
      <c r="AHE1273" s="119"/>
      <c r="AHF1273" s="119"/>
      <c r="AHG1273" s="119"/>
      <c r="AHH1273" s="119"/>
      <c r="AHI1273" s="119"/>
      <c r="AHJ1273" s="119"/>
      <c r="AHK1273" s="119"/>
      <c r="AHL1273" s="119"/>
      <c r="AHM1273" s="119"/>
      <c r="AHN1273" s="119"/>
      <c r="AHO1273" s="119"/>
      <c r="AHP1273" s="119"/>
      <c r="AHQ1273" s="119"/>
      <c r="AHR1273" s="119"/>
      <c r="AHS1273" s="119"/>
      <c r="AHT1273" s="119"/>
      <c r="AHU1273" s="119"/>
      <c r="AHV1273" s="119"/>
      <c r="AHW1273" s="119"/>
      <c r="AHX1273" s="119"/>
      <c r="AHY1273" s="119"/>
      <c r="AHZ1273" s="119"/>
      <c r="AIA1273" s="119"/>
      <c r="AIB1273" s="119"/>
      <c r="AIC1273" s="119"/>
      <c r="AID1273" s="119"/>
      <c r="AIE1273" s="119"/>
      <c r="AIF1273" s="119"/>
      <c r="AIG1273" s="119"/>
      <c r="AIH1273" s="119"/>
      <c r="AII1273" s="119"/>
      <c r="AIJ1273" s="119"/>
      <c r="AIK1273" s="119"/>
      <c r="AIL1273" s="119"/>
      <c r="AIM1273" s="119"/>
      <c r="AIN1273" s="119"/>
      <c r="AIO1273" s="119"/>
      <c r="AIP1273" s="119"/>
      <c r="AIQ1273" s="119"/>
      <c r="AIR1273" s="119"/>
      <c r="AIS1273" s="119"/>
      <c r="AIT1273" s="119"/>
      <c r="AIU1273" s="119"/>
      <c r="AIV1273" s="119"/>
      <c r="AIW1273" s="119"/>
      <c r="AIX1273" s="119"/>
      <c r="AIY1273" s="119"/>
      <c r="AIZ1273" s="119"/>
      <c r="AJA1273" s="119"/>
      <c r="AJB1273" s="119"/>
      <c r="AJC1273" s="119"/>
      <c r="AJD1273" s="119"/>
      <c r="AJE1273" s="119"/>
      <c r="AJF1273" s="119"/>
      <c r="AJG1273" s="119"/>
      <c r="AJH1273" s="119"/>
      <c r="AJI1273" s="119"/>
      <c r="AJJ1273" s="119"/>
      <c r="AJK1273" s="119"/>
      <c r="AJL1273" s="119"/>
      <c r="AJM1273" s="119"/>
      <c r="AJN1273" s="119"/>
      <c r="AJO1273" s="119"/>
      <c r="AJP1273" s="119"/>
      <c r="AJQ1273" s="119"/>
      <c r="AJR1273" s="119"/>
      <c r="AJS1273" s="119"/>
      <c r="AJT1273" s="119"/>
      <c r="AJU1273" s="119"/>
      <c r="AJV1273" s="119"/>
      <c r="AJW1273" s="119"/>
      <c r="AJX1273" s="119"/>
      <c r="AJY1273" s="119"/>
      <c r="AJZ1273" s="119"/>
      <c r="AKA1273" s="119"/>
      <c r="AKB1273" s="119"/>
      <c r="AKC1273" s="119"/>
      <c r="AKD1273" s="119"/>
      <c r="AKE1273" s="119"/>
      <c r="AKF1273" s="119"/>
      <c r="AKG1273" s="119"/>
      <c r="AKH1273" s="119"/>
      <c r="AKI1273" s="119"/>
      <c r="AKJ1273" s="119"/>
      <c r="AKK1273" s="119"/>
      <c r="AKL1273" s="119"/>
      <c r="AKM1273" s="119"/>
      <c r="AKN1273" s="119"/>
      <c r="AKO1273" s="119"/>
      <c r="AKP1273" s="119"/>
      <c r="AKQ1273" s="119"/>
      <c r="AKR1273" s="119"/>
      <c r="AKS1273" s="119"/>
      <c r="AKT1273" s="119"/>
      <c r="AKU1273" s="119"/>
      <c r="AKV1273" s="119"/>
      <c r="AKW1273" s="119"/>
      <c r="AKX1273" s="119"/>
      <c r="AKY1273" s="119"/>
      <c r="AKZ1273" s="119"/>
      <c r="ALA1273" s="119"/>
      <c r="ALB1273" s="119"/>
      <c r="ALC1273" s="119"/>
      <c r="ALD1273" s="119"/>
      <c r="ALE1273" s="119"/>
      <c r="ALF1273" s="119"/>
      <c r="ALG1273" s="119"/>
      <c r="ALH1273" s="119"/>
      <c r="ALI1273" s="119"/>
      <c r="ALJ1273" s="119"/>
      <c r="ALK1273" s="119"/>
      <c r="ALL1273" s="119"/>
      <c r="ALM1273" s="119"/>
      <c r="ALN1273" s="119"/>
      <c r="ALO1273" s="119"/>
      <c r="ALP1273" s="119"/>
      <c r="ALQ1273" s="119"/>
      <c r="ALR1273" s="119"/>
      <c r="ALS1273" s="119"/>
      <c r="ALT1273" s="119"/>
      <c r="ALU1273" s="119"/>
      <c r="ALV1273" s="119"/>
      <c r="ALW1273" s="119"/>
      <c r="ALX1273" s="119"/>
      <c r="ALY1273" s="119"/>
      <c r="ALZ1273" s="119"/>
      <c r="AMA1273" s="119"/>
      <c r="AMB1273" s="119"/>
      <c r="AMC1273" s="119"/>
      <c r="AMD1273" s="119"/>
      <c r="AME1273" s="119"/>
      <c r="AMF1273" s="119"/>
      <c r="AMG1273" s="119"/>
    </row>
    <row r="1274" customFormat="false" ht="15" hidden="false" customHeight="false" outlineLevel="0" collapsed="false">
      <c r="A1274" s="118"/>
      <c r="B1274" s="118"/>
      <c r="C1274" s="48" t="n">
        <f aca="false">IF(F1274=F1273,C1273,IF(F1274=(F1273+10),C1273,(C1273+10)))</f>
        <v>2290</v>
      </c>
      <c r="D1274" s="55" t="s">
        <v>447</v>
      </c>
      <c r="E1274" s="50" t="n">
        <f aca="false">IF(C1273=C1274,IF(AND(I1274&lt;&gt;"M",I1274&lt;&gt;"m-up"),E1273+10,E1273),10)</f>
        <v>10</v>
      </c>
      <c r="F1274" s="78" t="n">
        <f aca="false">O1274+(N1274*60)+(M1274*3600)</f>
        <v>79041</v>
      </c>
      <c r="G1274" s="78" t="str">
        <f aca="false">CONCATENATE(J1274,K1274,L1274)</f>
        <v>2018123</v>
      </c>
      <c r="H1274" s="78" t="n">
        <v>0</v>
      </c>
      <c r="I1274" s="78" t="s">
        <v>4</v>
      </c>
      <c r="J1274" s="78" t="n">
        <v>2018</v>
      </c>
      <c r="K1274" s="78" t="n">
        <v>1</v>
      </c>
      <c r="L1274" s="78" t="n">
        <v>23</v>
      </c>
      <c r="M1274" s="78" t="n">
        <v>21</v>
      </c>
      <c r="N1274" s="78" t="n">
        <v>57</v>
      </c>
      <c r="O1274" s="78" t="n">
        <v>21</v>
      </c>
      <c r="P1274" s="78" t="n">
        <v>41</v>
      </c>
      <c r="Q1274" s="78" t="n">
        <v>1</v>
      </c>
      <c r="R1274" s="78" t="s">
        <v>1</v>
      </c>
      <c r="S1274" s="78" t="s">
        <v>2</v>
      </c>
      <c r="T1274" s="78"/>
      <c r="U1274" s="130" t="s">
        <v>86</v>
      </c>
      <c r="V1274" s="130"/>
      <c r="W1274" s="130"/>
      <c r="X1274" s="130"/>
      <c r="WH1274" s="119"/>
      <c r="WI1274" s="119"/>
      <c r="WJ1274" s="119"/>
      <c r="WK1274" s="119"/>
      <c r="WL1274" s="119"/>
      <c r="WM1274" s="119"/>
      <c r="WN1274" s="119"/>
      <c r="WO1274" s="119"/>
      <c r="WP1274" s="119"/>
      <c r="WQ1274" s="119"/>
      <c r="WR1274" s="119"/>
      <c r="WS1274" s="119"/>
      <c r="WT1274" s="119"/>
      <c r="WU1274" s="119"/>
      <c r="WV1274" s="119"/>
      <c r="WW1274" s="119"/>
      <c r="WX1274" s="119"/>
      <c r="WY1274" s="119"/>
      <c r="WZ1274" s="119"/>
      <c r="XA1274" s="119"/>
      <c r="XB1274" s="119"/>
      <c r="XC1274" s="119"/>
      <c r="XD1274" s="119"/>
      <c r="XE1274" s="119"/>
      <c r="XF1274" s="119"/>
      <c r="XG1274" s="119"/>
      <c r="XH1274" s="119"/>
      <c r="XI1274" s="119"/>
      <c r="XJ1274" s="119"/>
      <c r="XK1274" s="119"/>
      <c r="XL1274" s="119"/>
      <c r="XM1274" s="119"/>
      <c r="XN1274" s="119"/>
      <c r="XO1274" s="119"/>
      <c r="XP1274" s="119"/>
      <c r="XQ1274" s="119"/>
      <c r="XR1274" s="119"/>
      <c r="XS1274" s="119"/>
      <c r="XT1274" s="119"/>
      <c r="XU1274" s="119"/>
      <c r="XV1274" s="119"/>
      <c r="XW1274" s="119"/>
      <c r="XX1274" s="119"/>
      <c r="XY1274" s="119"/>
      <c r="XZ1274" s="119"/>
      <c r="YA1274" s="119"/>
      <c r="YB1274" s="119"/>
      <c r="YC1274" s="119"/>
      <c r="YD1274" s="119"/>
      <c r="YE1274" s="119"/>
      <c r="YF1274" s="119"/>
      <c r="YG1274" s="119"/>
      <c r="YH1274" s="119"/>
      <c r="YI1274" s="119"/>
      <c r="YJ1274" s="119"/>
      <c r="YK1274" s="119"/>
      <c r="YL1274" s="119"/>
      <c r="YM1274" s="119"/>
      <c r="YN1274" s="119"/>
      <c r="YO1274" s="119"/>
      <c r="YP1274" s="119"/>
      <c r="YQ1274" s="119"/>
      <c r="YR1274" s="119"/>
      <c r="YS1274" s="119"/>
      <c r="YT1274" s="119"/>
      <c r="YU1274" s="119"/>
      <c r="YV1274" s="119"/>
      <c r="YW1274" s="119"/>
      <c r="YX1274" s="119"/>
      <c r="YY1274" s="119"/>
      <c r="YZ1274" s="119"/>
      <c r="ZA1274" s="119"/>
      <c r="ZB1274" s="119"/>
      <c r="ZC1274" s="119"/>
      <c r="ZD1274" s="119"/>
      <c r="ZE1274" s="119"/>
      <c r="ZF1274" s="119"/>
      <c r="ZG1274" s="119"/>
      <c r="ZH1274" s="119"/>
      <c r="ZI1274" s="119"/>
      <c r="ZJ1274" s="119"/>
      <c r="ZK1274" s="119"/>
      <c r="ZL1274" s="119"/>
      <c r="ZM1274" s="119"/>
      <c r="ZN1274" s="119"/>
      <c r="ZO1274" s="119"/>
      <c r="ZP1274" s="119"/>
      <c r="ZQ1274" s="119"/>
      <c r="ZR1274" s="119"/>
      <c r="ZS1274" s="119"/>
      <c r="ZT1274" s="119"/>
      <c r="ZU1274" s="119"/>
      <c r="ZV1274" s="119"/>
      <c r="ZW1274" s="119"/>
      <c r="ZX1274" s="119"/>
      <c r="ZY1274" s="119"/>
      <c r="ZZ1274" s="119"/>
      <c r="AAA1274" s="119"/>
      <c r="AAB1274" s="119"/>
      <c r="AAC1274" s="119"/>
      <c r="AAD1274" s="119"/>
      <c r="AAE1274" s="119"/>
      <c r="AAF1274" s="119"/>
      <c r="AAG1274" s="119"/>
      <c r="AAH1274" s="119"/>
      <c r="AAI1274" s="119"/>
      <c r="AAJ1274" s="119"/>
      <c r="AAK1274" s="119"/>
      <c r="AAL1274" s="119"/>
      <c r="AAM1274" s="119"/>
      <c r="AAN1274" s="119"/>
      <c r="AAO1274" s="119"/>
      <c r="AAP1274" s="119"/>
      <c r="AAQ1274" s="119"/>
      <c r="AAR1274" s="119"/>
      <c r="AAS1274" s="119"/>
      <c r="AAT1274" s="119"/>
      <c r="AAU1274" s="119"/>
      <c r="AAV1274" s="119"/>
      <c r="AAW1274" s="119"/>
      <c r="AAX1274" s="119"/>
      <c r="AAY1274" s="119"/>
      <c r="AAZ1274" s="119"/>
      <c r="ABA1274" s="119"/>
      <c r="ABB1274" s="119"/>
      <c r="ABC1274" s="119"/>
      <c r="ABD1274" s="119"/>
      <c r="ABE1274" s="119"/>
      <c r="ABF1274" s="119"/>
      <c r="ABG1274" s="119"/>
      <c r="ABH1274" s="119"/>
      <c r="ABI1274" s="119"/>
      <c r="ABJ1274" s="119"/>
      <c r="ABK1274" s="119"/>
      <c r="ABL1274" s="119"/>
      <c r="ABM1274" s="119"/>
      <c r="ABN1274" s="119"/>
      <c r="ABO1274" s="119"/>
      <c r="ABP1274" s="119"/>
      <c r="ABQ1274" s="119"/>
      <c r="ABR1274" s="119"/>
      <c r="ABS1274" s="119"/>
      <c r="ABT1274" s="119"/>
      <c r="ABU1274" s="119"/>
      <c r="ABV1274" s="119"/>
      <c r="ABW1274" s="119"/>
      <c r="ABX1274" s="119"/>
      <c r="ABY1274" s="119"/>
      <c r="ABZ1274" s="119"/>
      <c r="ACA1274" s="119"/>
      <c r="ACB1274" s="119"/>
      <c r="ACC1274" s="119"/>
      <c r="ACD1274" s="119"/>
      <c r="ACE1274" s="119"/>
      <c r="ACF1274" s="119"/>
      <c r="ACG1274" s="119"/>
      <c r="ACH1274" s="119"/>
      <c r="ACI1274" s="119"/>
      <c r="ACJ1274" s="119"/>
      <c r="ACK1274" s="119"/>
      <c r="ACL1274" s="119"/>
      <c r="ACM1274" s="119"/>
      <c r="ACN1274" s="119"/>
      <c r="ACO1274" s="119"/>
      <c r="ACP1274" s="119"/>
      <c r="ACQ1274" s="119"/>
      <c r="ACR1274" s="119"/>
      <c r="ACS1274" s="119"/>
      <c r="ACT1274" s="119"/>
      <c r="ACU1274" s="119"/>
      <c r="ACV1274" s="119"/>
      <c r="ACW1274" s="119"/>
      <c r="ACX1274" s="119"/>
      <c r="ACY1274" s="119"/>
      <c r="ACZ1274" s="119"/>
      <c r="ADA1274" s="119"/>
      <c r="ADB1274" s="119"/>
      <c r="ADC1274" s="119"/>
      <c r="ADD1274" s="119"/>
      <c r="ADE1274" s="119"/>
      <c r="ADF1274" s="119"/>
      <c r="ADG1274" s="119"/>
      <c r="ADH1274" s="119"/>
      <c r="ADI1274" s="119"/>
      <c r="ADJ1274" s="119"/>
      <c r="ADK1274" s="119"/>
      <c r="ADL1274" s="119"/>
      <c r="ADM1274" s="119"/>
      <c r="ADN1274" s="119"/>
      <c r="ADO1274" s="119"/>
      <c r="ADP1274" s="119"/>
      <c r="ADQ1274" s="119"/>
      <c r="ADR1274" s="119"/>
      <c r="ADS1274" s="119"/>
      <c r="ADT1274" s="119"/>
      <c r="ADU1274" s="119"/>
      <c r="ADV1274" s="119"/>
      <c r="ADW1274" s="119"/>
      <c r="ADX1274" s="119"/>
      <c r="ADY1274" s="119"/>
      <c r="ADZ1274" s="119"/>
      <c r="AEA1274" s="119"/>
      <c r="AEB1274" s="119"/>
      <c r="AEC1274" s="119"/>
      <c r="AED1274" s="119"/>
      <c r="AEE1274" s="119"/>
      <c r="AEF1274" s="119"/>
      <c r="AEG1274" s="119"/>
      <c r="AEH1274" s="119"/>
      <c r="AEI1274" s="119"/>
      <c r="AEJ1274" s="119"/>
      <c r="AEK1274" s="119"/>
      <c r="AEL1274" s="119"/>
      <c r="AEM1274" s="119"/>
      <c r="AEN1274" s="119"/>
      <c r="AEO1274" s="119"/>
      <c r="AEP1274" s="119"/>
      <c r="AEQ1274" s="119"/>
      <c r="AER1274" s="119"/>
      <c r="AES1274" s="119"/>
      <c r="AET1274" s="119"/>
      <c r="AEU1274" s="119"/>
      <c r="AEV1274" s="119"/>
      <c r="AEW1274" s="119"/>
      <c r="AEX1274" s="119"/>
      <c r="AEY1274" s="119"/>
      <c r="AEZ1274" s="119"/>
      <c r="AFA1274" s="119"/>
      <c r="AFB1274" s="119"/>
      <c r="AFC1274" s="119"/>
      <c r="AFD1274" s="119"/>
      <c r="AFE1274" s="119"/>
      <c r="AFF1274" s="119"/>
      <c r="AFG1274" s="119"/>
      <c r="AFH1274" s="119"/>
      <c r="AFI1274" s="119"/>
      <c r="AFJ1274" s="119"/>
      <c r="AFK1274" s="119"/>
      <c r="AFL1274" s="119"/>
      <c r="AFM1274" s="119"/>
      <c r="AFN1274" s="119"/>
      <c r="AFO1274" s="119"/>
      <c r="AFP1274" s="119"/>
      <c r="AFQ1274" s="119"/>
      <c r="AFR1274" s="119"/>
      <c r="AFS1274" s="119"/>
      <c r="AFT1274" s="119"/>
      <c r="AFU1274" s="119"/>
      <c r="AFV1274" s="119"/>
      <c r="AFW1274" s="119"/>
      <c r="AFX1274" s="119"/>
      <c r="AFY1274" s="119"/>
      <c r="AFZ1274" s="119"/>
      <c r="AGA1274" s="119"/>
      <c r="AGB1274" s="119"/>
      <c r="AGC1274" s="119"/>
      <c r="AGD1274" s="119"/>
      <c r="AGE1274" s="119"/>
      <c r="AGF1274" s="119"/>
      <c r="AGG1274" s="119"/>
      <c r="AGH1274" s="119"/>
      <c r="AGI1274" s="119"/>
      <c r="AGJ1274" s="119"/>
      <c r="AGK1274" s="119"/>
      <c r="AGL1274" s="119"/>
      <c r="AGM1274" s="119"/>
      <c r="AGN1274" s="119"/>
      <c r="AGO1274" s="119"/>
      <c r="AGP1274" s="119"/>
      <c r="AGQ1274" s="119"/>
      <c r="AGR1274" s="119"/>
      <c r="AGS1274" s="119"/>
      <c r="AGT1274" s="119"/>
      <c r="AGU1274" s="119"/>
      <c r="AGV1274" s="119"/>
      <c r="AGW1274" s="119"/>
      <c r="AGX1274" s="119"/>
      <c r="AGY1274" s="119"/>
      <c r="AGZ1274" s="119"/>
      <c r="AHA1274" s="119"/>
      <c r="AHB1274" s="119"/>
      <c r="AHC1274" s="119"/>
      <c r="AHD1274" s="119"/>
      <c r="AHE1274" s="119"/>
      <c r="AHF1274" s="119"/>
      <c r="AHG1274" s="119"/>
      <c r="AHH1274" s="119"/>
      <c r="AHI1274" s="119"/>
      <c r="AHJ1274" s="119"/>
      <c r="AHK1274" s="119"/>
      <c r="AHL1274" s="119"/>
      <c r="AHM1274" s="119"/>
      <c r="AHN1274" s="119"/>
      <c r="AHO1274" s="119"/>
      <c r="AHP1274" s="119"/>
      <c r="AHQ1274" s="119"/>
      <c r="AHR1274" s="119"/>
      <c r="AHS1274" s="119"/>
      <c r="AHT1274" s="119"/>
      <c r="AHU1274" s="119"/>
      <c r="AHV1274" s="119"/>
      <c r="AHW1274" s="119"/>
      <c r="AHX1274" s="119"/>
      <c r="AHY1274" s="119"/>
      <c r="AHZ1274" s="119"/>
      <c r="AIA1274" s="119"/>
      <c r="AIB1274" s="119"/>
      <c r="AIC1274" s="119"/>
      <c r="AID1274" s="119"/>
      <c r="AIE1274" s="119"/>
      <c r="AIF1274" s="119"/>
      <c r="AIG1274" s="119"/>
      <c r="AIH1274" s="119"/>
      <c r="AII1274" s="119"/>
      <c r="AIJ1274" s="119"/>
      <c r="AIK1274" s="119"/>
      <c r="AIL1274" s="119"/>
      <c r="AIM1274" s="119"/>
      <c r="AIN1274" s="119"/>
      <c r="AIO1274" s="119"/>
      <c r="AIP1274" s="119"/>
      <c r="AIQ1274" s="119"/>
      <c r="AIR1274" s="119"/>
      <c r="AIS1274" s="119"/>
      <c r="AIT1274" s="119"/>
      <c r="AIU1274" s="119"/>
      <c r="AIV1274" s="119"/>
      <c r="AIW1274" s="119"/>
      <c r="AIX1274" s="119"/>
      <c r="AIY1274" s="119"/>
      <c r="AIZ1274" s="119"/>
      <c r="AJA1274" s="119"/>
      <c r="AJB1274" s="119"/>
      <c r="AJC1274" s="119"/>
      <c r="AJD1274" s="119"/>
      <c r="AJE1274" s="119"/>
      <c r="AJF1274" s="119"/>
      <c r="AJG1274" s="119"/>
      <c r="AJH1274" s="119"/>
      <c r="AJI1274" s="119"/>
      <c r="AJJ1274" s="119"/>
      <c r="AJK1274" s="119"/>
      <c r="AJL1274" s="119"/>
      <c r="AJM1274" s="119"/>
      <c r="AJN1274" s="119"/>
      <c r="AJO1274" s="119"/>
      <c r="AJP1274" s="119"/>
      <c r="AJQ1274" s="119"/>
      <c r="AJR1274" s="119"/>
      <c r="AJS1274" s="119"/>
      <c r="AJT1274" s="119"/>
      <c r="AJU1274" s="119"/>
      <c r="AJV1274" s="119"/>
      <c r="AJW1274" s="119"/>
      <c r="AJX1274" s="119"/>
      <c r="AJY1274" s="119"/>
      <c r="AJZ1274" s="119"/>
      <c r="AKA1274" s="119"/>
      <c r="AKB1274" s="119"/>
      <c r="AKC1274" s="119"/>
      <c r="AKD1274" s="119"/>
      <c r="AKE1274" s="119"/>
      <c r="AKF1274" s="119"/>
      <c r="AKG1274" s="119"/>
      <c r="AKH1274" s="119"/>
      <c r="AKI1274" s="119"/>
      <c r="AKJ1274" s="119"/>
      <c r="AKK1274" s="119"/>
      <c r="AKL1274" s="119"/>
      <c r="AKM1274" s="119"/>
      <c r="AKN1274" s="119"/>
      <c r="AKO1274" s="119"/>
      <c r="AKP1274" s="119"/>
      <c r="AKQ1274" s="119"/>
      <c r="AKR1274" s="119"/>
      <c r="AKS1274" s="119"/>
      <c r="AKT1274" s="119"/>
      <c r="AKU1274" s="119"/>
      <c r="AKV1274" s="119"/>
      <c r="AKW1274" s="119"/>
      <c r="AKX1274" s="119"/>
      <c r="AKY1274" s="119"/>
      <c r="AKZ1274" s="119"/>
      <c r="ALA1274" s="119"/>
      <c r="ALB1274" s="119"/>
      <c r="ALC1274" s="119"/>
      <c r="ALD1274" s="119"/>
      <c r="ALE1274" s="119"/>
      <c r="ALF1274" s="119"/>
      <c r="ALG1274" s="119"/>
      <c r="ALH1274" s="119"/>
      <c r="ALI1274" s="119"/>
      <c r="ALJ1274" s="119"/>
      <c r="ALK1274" s="119"/>
      <c r="ALL1274" s="119"/>
      <c r="ALM1274" s="119"/>
      <c r="ALN1274" s="119"/>
      <c r="ALO1274" s="119"/>
      <c r="ALP1274" s="119"/>
      <c r="ALQ1274" s="119"/>
      <c r="ALR1274" s="119"/>
      <c r="ALS1274" s="119"/>
      <c r="ALT1274" s="119"/>
      <c r="ALU1274" s="119"/>
      <c r="ALV1274" s="119"/>
      <c r="ALW1274" s="119"/>
      <c r="ALX1274" s="119"/>
      <c r="ALY1274" s="119"/>
      <c r="ALZ1274" s="119"/>
      <c r="AMA1274" s="119"/>
      <c r="AMB1274" s="119"/>
      <c r="AMC1274" s="119"/>
      <c r="AMD1274" s="119"/>
      <c r="AME1274" s="119"/>
      <c r="AMF1274" s="119"/>
      <c r="AMG1274" s="119"/>
    </row>
    <row r="1275" customFormat="false" ht="15" hidden="false" customHeight="false" outlineLevel="0" collapsed="false">
      <c r="A1275" s="68"/>
      <c r="B1275" s="68"/>
      <c r="C1275" s="48" t="n">
        <f aca="false">IF(F1275=F1274,C1274,IF(F1275=(F1274+10),C1274,(C1274+10)))</f>
        <v>2300</v>
      </c>
      <c r="D1275" s="132" t="s">
        <v>449</v>
      </c>
      <c r="E1275" s="50" t="n">
        <f aca="false">IF(C1274=C1275,IF(AND(I1275&lt;&gt;"M",I1275&lt;&gt;"m-up"),E1274+10,E1274),10)</f>
        <v>10</v>
      </c>
      <c r="F1275" s="133" t="n">
        <f aca="false">O1275+(N1275*60)+(M1275*3600)</f>
        <v>65780</v>
      </c>
      <c r="G1275" s="133" t="str">
        <f aca="false">CONCATENATE(J1275,K1275,L1275)</f>
        <v>2018124</v>
      </c>
      <c r="H1275" s="133" t="n">
        <v>0</v>
      </c>
      <c r="I1275" s="133" t="s">
        <v>87</v>
      </c>
      <c r="J1275" s="133" t="n">
        <v>2018</v>
      </c>
      <c r="K1275" s="133" t="n">
        <v>1</v>
      </c>
      <c r="L1275" s="133" t="n">
        <v>24</v>
      </c>
      <c r="M1275" s="133" t="n">
        <v>18</v>
      </c>
      <c r="N1275" s="133" t="n">
        <v>16</v>
      </c>
      <c r="O1275" s="133" t="n">
        <v>20</v>
      </c>
      <c r="P1275" s="133" t="n">
        <v>735</v>
      </c>
      <c r="Q1275" s="133" t="n">
        <v>0</v>
      </c>
      <c r="R1275" s="133" t="s">
        <v>1</v>
      </c>
      <c r="S1275" s="133" t="s">
        <v>2</v>
      </c>
      <c r="T1275" s="133"/>
      <c r="U1275" s="134" t="s">
        <v>88</v>
      </c>
      <c r="V1275" s="130"/>
      <c r="W1275" s="130"/>
      <c r="X1275" s="130"/>
      <c r="WH1275" s="71"/>
      <c r="WI1275" s="71"/>
      <c r="WJ1275" s="71"/>
      <c r="WK1275" s="71"/>
      <c r="WL1275" s="71"/>
      <c r="WM1275" s="71"/>
      <c r="WN1275" s="71"/>
      <c r="WO1275" s="71"/>
      <c r="WP1275" s="71"/>
      <c r="WQ1275" s="71"/>
      <c r="WR1275" s="71"/>
      <c r="WS1275" s="71"/>
      <c r="WT1275" s="71"/>
      <c r="WU1275" s="71"/>
      <c r="WV1275" s="71"/>
      <c r="WW1275" s="71"/>
      <c r="WX1275" s="71"/>
      <c r="WY1275" s="71"/>
      <c r="WZ1275" s="71"/>
      <c r="XA1275" s="71"/>
      <c r="XB1275" s="71"/>
      <c r="XC1275" s="71"/>
      <c r="XD1275" s="71"/>
      <c r="XE1275" s="71"/>
      <c r="XF1275" s="71"/>
      <c r="XG1275" s="71"/>
      <c r="XH1275" s="71"/>
      <c r="XI1275" s="71"/>
      <c r="XJ1275" s="71"/>
      <c r="XK1275" s="71"/>
      <c r="XL1275" s="71"/>
      <c r="XM1275" s="71"/>
      <c r="XN1275" s="71"/>
      <c r="XO1275" s="71"/>
      <c r="XP1275" s="71"/>
      <c r="XQ1275" s="71"/>
      <c r="XR1275" s="71"/>
      <c r="XS1275" s="71"/>
      <c r="XT1275" s="71"/>
      <c r="XU1275" s="71"/>
      <c r="XV1275" s="71"/>
      <c r="XW1275" s="71"/>
      <c r="XX1275" s="71"/>
      <c r="XY1275" s="71"/>
      <c r="XZ1275" s="71"/>
      <c r="YA1275" s="71"/>
      <c r="YB1275" s="71"/>
      <c r="YC1275" s="71"/>
      <c r="YD1275" s="71"/>
      <c r="YE1275" s="71"/>
      <c r="YF1275" s="71"/>
      <c r="YG1275" s="71"/>
      <c r="YH1275" s="71"/>
      <c r="YI1275" s="71"/>
      <c r="YJ1275" s="71"/>
      <c r="YK1275" s="71"/>
      <c r="YL1275" s="71"/>
      <c r="YM1275" s="71"/>
      <c r="YN1275" s="71"/>
      <c r="YO1275" s="71"/>
      <c r="YP1275" s="71"/>
      <c r="YQ1275" s="71"/>
      <c r="YR1275" s="71"/>
      <c r="YS1275" s="71"/>
      <c r="YT1275" s="71"/>
      <c r="YU1275" s="71"/>
      <c r="YV1275" s="71"/>
      <c r="YW1275" s="71"/>
      <c r="YX1275" s="71"/>
      <c r="YY1275" s="71"/>
      <c r="YZ1275" s="71"/>
      <c r="ZA1275" s="71"/>
      <c r="ZB1275" s="71"/>
      <c r="ZC1275" s="71"/>
      <c r="ZD1275" s="71"/>
      <c r="ZE1275" s="71"/>
      <c r="ZF1275" s="71"/>
      <c r="ZG1275" s="71"/>
      <c r="ZH1275" s="71"/>
      <c r="ZI1275" s="71"/>
      <c r="ZJ1275" s="71"/>
      <c r="ZK1275" s="71"/>
      <c r="ZL1275" s="71"/>
      <c r="ZM1275" s="71"/>
      <c r="ZN1275" s="71"/>
      <c r="ZO1275" s="71"/>
      <c r="ZP1275" s="71"/>
      <c r="ZQ1275" s="71"/>
      <c r="ZR1275" s="71"/>
      <c r="ZS1275" s="71"/>
      <c r="ZT1275" s="71"/>
      <c r="ZU1275" s="71"/>
      <c r="ZV1275" s="71"/>
      <c r="ZW1275" s="71"/>
      <c r="ZX1275" s="71"/>
      <c r="ZY1275" s="71"/>
      <c r="ZZ1275" s="71"/>
      <c r="AAA1275" s="71"/>
      <c r="AAB1275" s="71"/>
      <c r="AAC1275" s="71"/>
      <c r="AAD1275" s="71"/>
      <c r="AAE1275" s="71"/>
      <c r="AAF1275" s="71"/>
      <c r="AAG1275" s="71"/>
      <c r="AAH1275" s="71"/>
      <c r="AAI1275" s="71"/>
      <c r="AAJ1275" s="71"/>
      <c r="AAK1275" s="71"/>
      <c r="AAL1275" s="71"/>
      <c r="AAM1275" s="71"/>
      <c r="AAN1275" s="71"/>
      <c r="AAO1275" s="71"/>
      <c r="AAP1275" s="71"/>
      <c r="AAQ1275" s="71"/>
      <c r="AAR1275" s="71"/>
      <c r="AAS1275" s="71"/>
      <c r="AAT1275" s="71"/>
      <c r="AAU1275" s="71"/>
      <c r="AAV1275" s="71"/>
      <c r="AAW1275" s="71"/>
      <c r="AAX1275" s="71"/>
      <c r="AAY1275" s="71"/>
      <c r="AAZ1275" s="71"/>
      <c r="ABA1275" s="71"/>
      <c r="ABB1275" s="71"/>
      <c r="ABC1275" s="71"/>
      <c r="ABD1275" s="71"/>
      <c r="ABE1275" s="71"/>
      <c r="ABF1275" s="71"/>
      <c r="ABG1275" s="71"/>
      <c r="ABH1275" s="71"/>
      <c r="ABI1275" s="71"/>
      <c r="ABJ1275" s="71"/>
      <c r="ABK1275" s="71"/>
      <c r="ABL1275" s="71"/>
      <c r="ABM1275" s="71"/>
      <c r="ABN1275" s="71"/>
      <c r="ABO1275" s="71"/>
      <c r="ABP1275" s="71"/>
      <c r="ABQ1275" s="71"/>
      <c r="ABR1275" s="71"/>
      <c r="ABS1275" s="71"/>
      <c r="ABT1275" s="71"/>
      <c r="ABU1275" s="71"/>
      <c r="ABV1275" s="71"/>
      <c r="ABW1275" s="71"/>
      <c r="ABX1275" s="71"/>
      <c r="ABY1275" s="71"/>
      <c r="ABZ1275" s="71"/>
      <c r="ACA1275" s="71"/>
      <c r="ACB1275" s="71"/>
      <c r="ACC1275" s="71"/>
      <c r="ACD1275" s="71"/>
      <c r="ACE1275" s="71"/>
      <c r="ACF1275" s="71"/>
      <c r="ACG1275" s="71"/>
      <c r="ACH1275" s="71"/>
      <c r="ACI1275" s="71"/>
      <c r="ACJ1275" s="71"/>
      <c r="ACK1275" s="71"/>
      <c r="ACL1275" s="71"/>
      <c r="ACM1275" s="71"/>
      <c r="ACN1275" s="71"/>
      <c r="ACO1275" s="71"/>
      <c r="ACP1275" s="71"/>
      <c r="ACQ1275" s="71"/>
      <c r="ACR1275" s="71"/>
      <c r="ACS1275" s="71"/>
      <c r="ACT1275" s="71"/>
      <c r="ACU1275" s="71"/>
      <c r="ACV1275" s="71"/>
      <c r="ACW1275" s="71"/>
      <c r="ACX1275" s="71"/>
      <c r="ACY1275" s="71"/>
      <c r="ACZ1275" s="71"/>
      <c r="ADA1275" s="71"/>
      <c r="ADB1275" s="71"/>
      <c r="ADC1275" s="71"/>
      <c r="ADD1275" s="71"/>
      <c r="ADE1275" s="71"/>
      <c r="ADF1275" s="71"/>
      <c r="ADG1275" s="71"/>
      <c r="ADH1275" s="71"/>
      <c r="ADI1275" s="71"/>
      <c r="ADJ1275" s="71"/>
      <c r="ADK1275" s="71"/>
      <c r="ADL1275" s="71"/>
      <c r="ADM1275" s="71"/>
      <c r="ADN1275" s="71"/>
      <c r="ADO1275" s="71"/>
      <c r="ADP1275" s="71"/>
      <c r="ADQ1275" s="71"/>
      <c r="ADR1275" s="71"/>
      <c r="ADS1275" s="71"/>
      <c r="ADT1275" s="71"/>
      <c r="ADU1275" s="71"/>
      <c r="ADV1275" s="71"/>
      <c r="ADW1275" s="71"/>
      <c r="ADX1275" s="71"/>
      <c r="ADY1275" s="71"/>
      <c r="ADZ1275" s="71"/>
      <c r="AEA1275" s="71"/>
      <c r="AEB1275" s="71"/>
      <c r="AEC1275" s="71"/>
      <c r="AED1275" s="71"/>
      <c r="AEE1275" s="71"/>
      <c r="AEF1275" s="71"/>
      <c r="AEG1275" s="71"/>
      <c r="AEH1275" s="71"/>
      <c r="AEI1275" s="71"/>
      <c r="AEJ1275" s="71"/>
      <c r="AEK1275" s="71"/>
      <c r="AEL1275" s="71"/>
      <c r="AEM1275" s="71"/>
      <c r="AEN1275" s="71"/>
      <c r="AEO1275" s="71"/>
      <c r="AEP1275" s="71"/>
      <c r="AEQ1275" s="71"/>
      <c r="AER1275" s="71"/>
      <c r="AES1275" s="71"/>
      <c r="AET1275" s="71"/>
      <c r="AEU1275" s="71"/>
      <c r="AEV1275" s="71"/>
      <c r="AEW1275" s="71"/>
      <c r="AEX1275" s="71"/>
      <c r="AEY1275" s="71"/>
      <c r="AEZ1275" s="71"/>
      <c r="AFA1275" s="71"/>
      <c r="AFB1275" s="71"/>
      <c r="AFC1275" s="71"/>
      <c r="AFD1275" s="71"/>
      <c r="AFE1275" s="71"/>
      <c r="AFF1275" s="71"/>
      <c r="AFG1275" s="71"/>
      <c r="AFH1275" s="71"/>
      <c r="AFI1275" s="71"/>
      <c r="AFJ1275" s="71"/>
      <c r="AFK1275" s="71"/>
      <c r="AFL1275" s="71"/>
      <c r="AFM1275" s="71"/>
      <c r="AFN1275" s="71"/>
      <c r="AFO1275" s="71"/>
      <c r="AFP1275" s="71"/>
      <c r="AFQ1275" s="71"/>
      <c r="AFR1275" s="71"/>
      <c r="AFS1275" s="71"/>
      <c r="AFT1275" s="71"/>
      <c r="AFU1275" s="71"/>
      <c r="AFV1275" s="71"/>
      <c r="AFW1275" s="71"/>
      <c r="AFX1275" s="71"/>
      <c r="AFY1275" s="71"/>
      <c r="AFZ1275" s="71"/>
      <c r="AGA1275" s="71"/>
      <c r="AGB1275" s="71"/>
      <c r="AGC1275" s="71"/>
      <c r="AGD1275" s="71"/>
      <c r="AGE1275" s="71"/>
      <c r="AGF1275" s="71"/>
      <c r="AGG1275" s="71"/>
      <c r="AGH1275" s="71"/>
      <c r="AGI1275" s="71"/>
      <c r="AGJ1275" s="71"/>
      <c r="AGK1275" s="71"/>
      <c r="AGL1275" s="71"/>
      <c r="AGM1275" s="71"/>
      <c r="AGN1275" s="71"/>
      <c r="AGO1275" s="71"/>
      <c r="AGP1275" s="71"/>
      <c r="AGQ1275" s="71"/>
      <c r="AGR1275" s="71"/>
      <c r="AGS1275" s="71"/>
      <c r="AGT1275" s="71"/>
      <c r="AGU1275" s="71"/>
      <c r="AGV1275" s="71"/>
      <c r="AGW1275" s="71"/>
      <c r="AGX1275" s="71"/>
      <c r="AGY1275" s="71"/>
      <c r="AGZ1275" s="71"/>
      <c r="AHA1275" s="71"/>
      <c r="AHB1275" s="71"/>
      <c r="AHC1275" s="71"/>
      <c r="AHD1275" s="71"/>
      <c r="AHE1275" s="71"/>
      <c r="AHF1275" s="71"/>
      <c r="AHG1275" s="71"/>
      <c r="AHH1275" s="71"/>
      <c r="AHI1275" s="71"/>
      <c r="AHJ1275" s="71"/>
      <c r="AHK1275" s="71"/>
      <c r="AHL1275" s="71"/>
      <c r="AHM1275" s="71"/>
      <c r="AHN1275" s="71"/>
      <c r="AHO1275" s="71"/>
      <c r="AHP1275" s="71"/>
      <c r="AHQ1275" s="71"/>
      <c r="AHR1275" s="71"/>
      <c r="AHS1275" s="71"/>
      <c r="AHT1275" s="71"/>
      <c r="AHU1275" s="71"/>
      <c r="AHV1275" s="71"/>
      <c r="AHW1275" s="71"/>
      <c r="AHX1275" s="71"/>
      <c r="AHY1275" s="71"/>
      <c r="AHZ1275" s="71"/>
      <c r="AIA1275" s="71"/>
      <c r="AIB1275" s="71"/>
      <c r="AIC1275" s="71"/>
      <c r="AID1275" s="71"/>
      <c r="AIE1275" s="71"/>
      <c r="AIF1275" s="71"/>
      <c r="AIG1275" s="71"/>
      <c r="AIH1275" s="71"/>
      <c r="AII1275" s="71"/>
      <c r="AIJ1275" s="71"/>
      <c r="AIK1275" s="71"/>
      <c r="AIL1275" s="71"/>
      <c r="AIM1275" s="71"/>
      <c r="AIN1275" s="71"/>
      <c r="AIO1275" s="71"/>
      <c r="AIP1275" s="71"/>
      <c r="AIQ1275" s="71"/>
      <c r="AIR1275" s="71"/>
      <c r="AIS1275" s="71"/>
      <c r="AIT1275" s="71"/>
      <c r="AIU1275" s="71"/>
      <c r="AIV1275" s="71"/>
      <c r="AIW1275" s="71"/>
      <c r="AIX1275" s="71"/>
      <c r="AIY1275" s="71"/>
      <c r="AIZ1275" s="71"/>
      <c r="AJA1275" s="71"/>
      <c r="AJB1275" s="71"/>
      <c r="AJC1275" s="71"/>
      <c r="AJD1275" s="71"/>
      <c r="AJE1275" s="71"/>
      <c r="AJF1275" s="71"/>
      <c r="AJG1275" s="71"/>
      <c r="AJH1275" s="71"/>
      <c r="AJI1275" s="71"/>
      <c r="AJJ1275" s="71"/>
      <c r="AJK1275" s="71"/>
      <c r="AJL1275" s="71"/>
      <c r="AJM1275" s="71"/>
      <c r="AJN1275" s="71"/>
      <c r="AJO1275" s="71"/>
      <c r="AJP1275" s="71"/>
      <c r="AJQ1275" s="71"/>
      <c r="AJR1275" s="71"/>
      <c r="AJS1275" s="71"/>
      <c r="AJT1275" s="71"/>
      <c r="AJU1275" s="71"/>
      <c r="AJV1275" s="71"/>
      <c r="AJW1275" s="71"/>
      <c r="AJX1275" s="71"/>
      <c r="AJY1275" s="71"/>
      <c r="AJZ1275" s="71"/>
      <c r="AKA1275" s="71"/>
      <c r="AKB1275" s="71"/>
      <c r="AKC1275" s="71"/>
      <c r="AKD1275" s="71"/>
      <c r="AKE1275" s="71"/>
      <c r="AKF1275" s="71"/>
      <c r="AKG1275" s="71"/>
      <c r="AKH1275" s="71"/>
      <c r="AKI1275" s="71"/>
      <c r="AKJ1275" s="71"/>
      <c r="AKK1275" s="71"/>
      <c r="AKL1275" s="71"/>
      <c r="AKM1275" s="71"/>
      <c r="AKN1275" s="71"/>
      <c r="AKO1275" s="71"/>
      <c r="AKP1275" s="71"/>
      <c r="AKQ1275" s="71"/>
      <c r="AKR1275" s="71"/>
      <c r="AKS1275" s="71"/>
      <c r="AKT1275" s="71"/>
      <c r="AKU1275" s="71"/>
      <c r="AKV1275" s="71"/>
      <c r="AKW1275" s="71"/>
      <c r="AKX1275" s="71"/>
      <c r="AKY1275" s="71"/>
      <c r="AKZ1275" s="71"/>
      <c r="ALA1275" s="71"/>
      <c r="ALB1275" s="71"/>
      <c r="ALC1275" s="71"/>
      <c r="ALD1275" s="71"/>
      <c r="ALE1275" s="71"/>
      <c r="ALF1275" s="71"/>
      <c r="ALG1275" s="71"/>
      <c r="ALH1275" s="71"/>
      <c r="ALI1275" s="71"/>
      <c r="ALJ1275" s="71"/>
      <c r="ALK1275" s="71"/>
      <c r="ALL1275" s="71"/>
      <c r="ALM1275" s="71"/>
      <c r="ALN1275" s="71"/>
      <c r="ALO1275" s="71"/>
      <c r="ALP1275" s="71"/>
      <c r="ALQ1275" s="71"/>
      <c r="ALR1275" s="71"/>
      <c r="ALS1275" s="71"/>
      <c r="ALT1275" s="71"/>
      <c r="ALU1275" s="71"/>
      <c r="ALV1275" s="71"/>
      <c r="ALW1275" s="71"/>
      <c r="ALX1275" s="71"/>
      <c r="ALY1275" s="71"/>
      <c r="ALZ1275" s="71"/>
      <c r="AMA1275" s="71"/>
      <c r="AMB1275" s="71"/>
      <c r="AMC1275" s="71"/>
      <c r="AMD1275" s="71"/>
      <c r="AME1275" s="71"/>
      <c r="AMF1275" s="71"/>
      <c r="AMG1275" s="71"/>
    </row>
    <row r="1276" customFormat="false" ht="15" hidden="false" customHeight="false" outlineLevel="0" collapsed="false">
      <c r="C1276" s="48" t="n">
        <f aca="false">IF(F1276=F1275,C1275,IF(F1276=(F1275+10),C1275,(C1275+10)))</f>
        <v>2300</v>
      </c>
      <c r="D1276" s="55" t="s">
        <v>449</v>
      </c>
      <c r="E1276" s="50" t="n">
        <f aca="false">IF(C1275=C1276,IF(AND(I1276&lt;&gt;"M",I1276&lt;&gt;"m-up"),E1275+10,E1275),10)</f>
        <v>20</v>
      </c>
      <c r="F1276" s="78" t="n">
        <f aca="false">O1276+(N1276*60)+(M1276*3600)</f>
        <v>65780</v>
      </c>
      <c r="G1276" s="78" t="str">
        <f aca="false">CONCATENATE(J1276,K1276,L1276)</f>
        <v>2018124</v>
      </c>
      <c r="H1276" s="78" t="n">
        <v>0</v>
      </c>
      <c r="I1276" s="78" t="s">
        <v>87</v>
      </c>
      <c r="J1276" s="78" t="n">
        <v>2018</v>
      </c>
      <c r="K1276" s="78" t="n">
        <v>1</v>
      </c>
      <c r="L1276" s="78" t="n">
        <v>24</v>
      </c>
      <c r="M1276" s="78" t="n">
        <v>18</v>
      </c>
      <c r="N1276" s="78" t="n">
        <v>16</v>
      </c>
      <c r="O1276" s="78" t="n">
        <v>20</v>
      </c>
      <c r="P1276" s="78" t="n">
        <v>979</v>
      </c>
      <c r="Q1276" s="78" t="n">
        <v>0</v>
      </c>
      <c r="R1276" s="78" t="s">
        <v>1</v>
      </c>
      <c r="S1276" s="78" t="s">
        <v>2</v>
      </c>
      <c r="T1276" s="78"/>
      <c r="U1276" s="130" t="s">
        <v>89</v>
      </c>
      <c r="V1276" s="130" t="s">
        <v>90</v>
      </c>
      <c r="W1276" s="130"/>
      <c r="X1276" s="130"/>
    </row>
    <row r="1277" customFormat="false" ht="15" hidden="false" customHeight="false" outlineLevel="0" collapsed="false">
      <c r="C1277" s="48" t="n">
        <f aca="false">IF(F1277=F1276,C1276,IF(F1277=(F1276+10),C1276,(C1276+10)))</f>
        <v>2310</v>
      </c>
      <c r="D1277" s="55" t="s">
        <v>449</v>
      </c>
      <c r="E1277" s="50" t="n">
        <f aca="false">IF(C1276=C1277,IF(AND(I1277&lt;&gt;"M",I1277&lt;&gt;"m-up"),E1276+10,E1276),10)</f>
        <v>10</v>
      </c>
      <c r="F1277" s="78" t="n">
        <f aca="false">O1277+(N1277*60)+(M1277*3600)</f>
        <v>65781</v>
      </c>
      <c r="G1277" s="78" t="str">
        <f aca="false">CONCATENATE(J1277,K1277,L1277)</f>
        <v>2018124</v>
      </c>
      <c r="H1277" s="78"/>
      <c r="I1277" s="78" t="s">
        <v>87</v>
      </c>
      <c r="J1277" s="78" t="n">
        <v>2018</v>
      </c>
      <c r="K1277" s="78" t="n">
        <v>1</v>
      </c>
      <c r="L1277" s="78" t="n">
        <v>24</v>
      </c>
      <c r="M1277" s="78" t="n">
        <v>18</v>
      </c>
      <c r="N1277" s="78" t="n">
        <v>16</v>
      </c>
      <c r="O1277" s="78" t="n">
        <v>21</v>
      </c>
      <c r="P1277" s="78" t="n">
        <v>50</v>
      </c>
      <c r="Q1277" s="78" t="n">
        <v>0</v>
      </c>
      <c r="R1277" s="78" t="s">
        <v>1</v>
      </c>
      <c r="S1277" s="78" t="s">
        <v>2</v>
      </c>
      <c r="T1277" s="78"/>
      <c r="U1277" s="130" t="s">
        <v>91</v>
      </c>
      <c r="V1277" s="130"/>
      <c r="W1277" s="130"/>
      <c r="X1277" s="130"/>
    </row>
    <row r="1278" customFormat="false" ht="15" hidden="false" customHeight="false" outlineLevel="0" collapsed="false">
      <c r="A1278" s="118"/>
      <c r="B1278" s="118"/>
      <c r="C1278" s="48" t="n">
        <f aca="false">IF(F1278=F1277,C1277,IF(F1278=(F1277+10),C1277,(C1277+10)))</f>
        <v>2320</v>
      </c>
      <c r="D1278" s="57" t="s">
        <v>450</v>
      </c>
      <c r="E1278" s="50" t="n">
        <f aca="false">IF(C1277=C1278,IF(AND(I1278&lt;&gt;"M",I1278&lt;&gt;"m-up"),E1277+10,E1277),10)</f>
        <v>10</v>
      </c>
      <c r="F1278" s="80" t="n">
        <f aca="false">O1278+(N1278*60)+(M1278*3600)</f>
        <v>65903</v>
      </c>
      <c r="G1278" s="80" t="str">
        <f aca="false">CONCATENATE(J1278,K1278,L1278)</f>
        <v>2018124</v>
      </c>
      <c r="H1278" s="80" t="n">
        <v>36</v>
      </c>
      <c r="I1278" s="80" t="s">
        <v>0</v>
      </c>
      <c r="J1278" s="80" t="n">
        <v>2018</v>
      </c>
      <c r="K1278" s="80" t="n">
        <v>1</v>
      </c>
      <c r="L1278" s="80" t="n">
        <v>24</v>
      </c>
      <c r="M1278" s="80" t="n">
        <v>18</v>
      </c>
      <c r="N1278" s="80" t="n">
        <v>18</v>
      </c>
      <c r="O1278" s="80" t="n">
        <v>23</v>
      </c>
      <c r="P1278" s="80" t="n">
        <v>843</v>
      </c>
      <c r="Q1278" s="80" t="n">
        <v>1</v>
      </c>
      <c r="R1278" s="80" t="s">
        <v>1</v>
      </c>
      <c r="S1278" s="80" t="s">
        <v>2</v>
      </c>
      <c r="T1278" s="80"/>
      <c r="U1278" s="129" t="s">
        <v>92</v>
      </c>
      <c r="V1278" s="130"/>
      <c r="W1278" s="130"/>
      <c r="X1278" s="130"/>
      <c r="WH1278" s="119"/>
      <c r="WI1278" s="119"/>
      <c r="WJ1278" s="119"/>
      <c r="WK1278" s="119"/>
      <c r="WL1278" s="119"/>
      <c r="WM1278" s="119"/>
      <c r="WN1278" s="119"/>
      <c r="WO1278" s="119"/>
      <c r="WP1278" s="119"/>
      <c r="WQ1278" s="119"/>
      <c r="WR1278" s="119"/>
      <c r="WS1278" s="119"/>
      <c r="WT1278" s="119"/>
      <c r="WU1278" s="119"/>
      <c r="WV1278" s="119"/>
      <c r="WW1278" s="119"/>
      <c r="WX1278" s="119"/>
      <c r="WY1278" s="119"/>
      <c r="WZ1278" s="119"/>
      <c r="XA1278" s="119"/>
      <c r="XB1278" s="119"/>
      <c r="XC1278" s="119"/>
      <c r="XD1278" s="119"/>
      <c r="XE1278" s="119"/>
      <c r="XF1278" s="119"/>
      <c r="XG1278" s="119"/>
      <c r="XH1278" s="119"/>
      <c r="XI1278" s="119"/>
      <c r="XJ1278" s="119"/>
      <c r="XK1278" s="119"/>
      <c r="XL1278" s="119"/>
      <c r="XM1278" s="119"/>
      <c r="XN1278" s="119"/>
      <c r="XO1278" s="119"/>
      <c r="XP1278" s="119"/>
      <c r="XQ1278" s="119"/>
      <c r="XR1278" s="119"/>
      <c r="XS1278" s="119"/>
      <c r="XT1278" s="119"/>
      <c r="XU1278" s="119"/>
      <c r="XV1278" s="119"/>
      <c r="XW1278" s="119"/>
      <c r="XX1278" s="119"/>
      <c r="XY1278" s="119"/>
      <c r="XZ1278" s="119"/>
      <c r="YA1278" s="119"/>
      <c r="YB1278" s="119"/>
      <c r="YC1278" s="119"/>
      <c r="YD1278" s="119"/>
      <c r="YE1278" s="119"/>
      <c r="YF1278" s="119"/>
      <c r="YG1278" s="119"/>
      <c r="YH1278" s="119"/>
      <c r="YI1278" s="119"/>
      <c r="YJ1278" s="119"/>
      <c r="YK1278" s="119"/>
      <c r="YL1278" s="119"/>
      <c r="YM1278" s="119"/>
      <c r="YN1278" s="119"/>
      <c r="YO1278" s="119"/>
      <c r="YP1278" s="119"/>
      <c r="YQ1278" s="119"/>
      <c r="YR1278" s="119"/>
      <c r="YS1278" s="119"/>
      <c r="YT1278" s="119"/>
      <c r="YU1278" s="119"/>
      <c r="YV1278" s="119"/>
      <c r="YW1278" s="119"/>
      <c r="YX1278" s="119"/>
      <c r="YY1278" s="119"/>
      <c r="YZ1278" s="119"/>
      <c r="ZA1278" s="119"/>
      <c r="ZB1278" s="119"/>
      <c r="ZC1278" s="119"/>
      <c r="ZD1278" s="119"/>
      <c r="ZE1278" s="119"/>
      <c r="ZF1278" s="119"/>
      <c r="ZG1278" s="119"/>
      <c r="ZH1278" s="119"/>
      <c r="ZI1278" s="119"/>
      <c r="ZJ1278" s="119"/>
      <c r="ZK1278" s="119"/>
      <c r="ZL1278" s="119"/>
      <c r="ZM1278" s="119"/>
      <c r="ZN1278" s="119"/>
      <c r="ZO1278" s="119"/>
      <c r="ZP1278" s="119"/>
      <c r="ZQ1278" s="119"/>
      <c r="ZR1278" s="119"/>
      <c r="ZS1278" s="119"/>
      <c r="ZT1278" s="119"/>
      <c r="ZU1278" s="119"/>
      <c r="ZV1278" s="119"/>
      <c r="ZW1278" s="119"/>
      <c r="ZX1278" s="119"/>
      <c r="ZY1278" s="119"/>
      <c r="ZZ1278" s="119"/>
      <c r="AAA1278" s="119"/>
      <c r="AAB1278" s="119"/>
      <c r="AAC1278" s="119"/>
      <c r="AAD1278" s="119"/>
      <c r="AAE1278" s="119"/>
      <c r="AAF1278" s="119"/>
      <c r="AAG1278" s="119"/>
      <c r="AAH1278" s="119"/>
      <c r="AAI1278" s="119"/>
      <c r="AAJ1278" s="119"/>
      <c r="AAK1278" s="119"/>
      <c r="AAL1278" s="119"/>
      <c r="AAM1278" s="119"/>
      <c r="AAN1278" s="119"/>
      <c r="AAO1278" s="119"/>
      <c r="AAP1278" s="119"/>
      <c r="AAQ1278" s="119"/>
      <c r="AAR1278" s="119"/>
      <c r="AAS1278" s="119"/>
      <c r="AAT1278" s="119"/>
      <c r="AAU1278" s="119"/>
      <c r="AAV1278" s="119"/>
      <c r="AAW1278" s="119"/>
      <c r="AAX1278" s="119"/>
      <c r="AAY1278" s="119"/>
      <c r="AAZ1278" s="119"/>
      <c r="ABA1278" s="119"/>
      <c r="ABB1278" s="119"/>
      <c r="ABC1278" s="119"/>
      <c r="ABD1278" s="119"/>
      <c r="ABE1278" s="119"/>
      <c r="ABF1278" s="119"/>
      <c r="ABG1278" s="119"/>
      <c r="ABH1278" s="119"/>
      <c r="ABI1278" s="119"/>
      <c r="ABJ1278" s="119"/>
      <c r="ABK1278" s="119"/>
      <c r="ABL1278" s="119"/>
      <c r="ABM1278" s="119"/>
      <c r="ABN1278" s="119"/>
      <c r="ABO1278" s="119"/>
      <c r="ABP1278" s="119"/>
      <c r="ABQ1278" s="119"/>
      <c r="ABR1278" s="119"/>
      <c r="ABS1278" s="119"/>
      <c r="ABT1278" s="119"/>
      <c r="ABU1278" s="119"/>
      <c r="ABV1278" s="119"/>
      <c r="ABW1278" s="119"/>
      <c r="ABX1278" s="119"/>
      <c r="ABY1278" s="119"/>
      <c r="ABZ1278" s="119"/>
      <c r="ACA1278" s="119"/>
      <c r="ACB1278" s="119"/>
      <c r="ACC1278" s="119"/>
      <c r="ACD1278" s="119"/>
      <c r="ACE1278" s="119"/>
      <c r="ACF1278" s="119"/>
      <c r="ACG1278" s="119"/>
      <c r="ACH1278" s="119"/>
      <c r="ACI1278" s="119"/>
      <c r="ACJ1278" s="119"/>
      <c r="ACK1278" s="119"/>
      <c r="ACL1278" s="119"/>
      <c r="ACM1278" s="119"/>
      <c r="ACN1278" s="119"/>
      <c r="ACO1278" s="119"/>
      <c r="ACP1278" s="119"/>
      <c r="ACQ1278" s="119"/>
      <c r="ACR1278" s="119"/>
      <c r="ACS1278" s="119"/>
      <c r="ACT1278" s="119"/>
      <c r="ACU1278" s="119"/>
      <c r="ACV1278" s="119"/>
      <c r="ACW1278" s="119"/>
      <c r="ACX1278" s="119"/>
      <c r="ACY1278" s="119"/>
      <c r="ACZ1278" s="119"/>
      <c r="ADA1278" s="119"/>
      <c r="ADB1278" s="119"/>
      <c r="ADC1278" s="119"/>
      <c r="ADD1278" s="119"/>
      <c r="ADE1278" s="119"/>
      <c r="ADF1278" s="119"/>
      <c r="ADG1278" s="119"/>
      <c r="ADH1278" s="119"/>
      <c r="ADI1278" s="119"/>
      <c r="ADJ1278" s="119"/>
      <c r="ADK1278" s="119"/>
      <c r="ADL1278" s="119"/>
      <c r="ADM1278" s="119"/>
      <c r="ADN1278" s="119"/>
      <c r="ADO1278" s="119"/>
      <c r="ADP1278" s="119"/>
      <c r="ADQ1278" s="119"/>
      <c r="ADR1278" s="119"/>
      <c r="ADS1278" s="119"/>
      <c r="ADT1278" s="119"/>
      <c r="ADU1278" s="119"/>
      <c r="ADV1278" s="119"/>
      <c r="ADW1278" s="119"/>
      <c r="ADX1278" s="119"/>
      <c r="ADY1278" s="119"/>
      <c r="ADZ1278" s="119"/>
      <c r="AEA1278" s="119"/>
      <c r="AEB1278" s="119"/>
      <c r="AEC1278" s="119"/>
      <c r="AED1278" s="119"/>
      <c r="AEE1278" s="119"/>
      <c r="AEF1278" s="119"/>
      <c r="AEG1278" s="119"/>
      <c r="AEH1278" s="119"/>
      <c r="AEI1278" s="119"/>
      <c r="AEJ1278" s="119"/>
      <c r="AEK1278" s="119"/>
      <c r="AEL1278" s="119"/>
      <c r="AEM1278" s="119"/>
      <c r="AEN1278" s="119"/>
      <c r="AEO1278" s="119"/>
      <c r="AEP1278" s="119"/>
      <c r="AEQ1278" s="119"/>
      <c r="AER1278" s="119"/>
      <c r="AES1278" s="119"/>
      <c r="AET1278" s="119"/>
      <c r="AEU1278" s="119"/>
      <c r="AEV1278" s="119"/>
      <c r="AEW1278" s="119"/>
      <c r="AEX1278" s="119"/>
      <c r="AEY1278" s="119"/>
      <c r="AEZ1278" s="119"/>
      <c r="AFA1278" s="119"/>
      <c r="AFB1278" s="119"/>
      <c r="AFC1278" s="119"/>
      <c r="AFD1278" s="119"/>
      <c r="AFE1278" s="119"/>
      <c r="AFF1278" s="119"/>
      <c r="AFG1278" s="119"/>
      <c r="AFH1278" s="119"/>
      <c r="AFI1278" s="119"/>
      <c r="AFJ1278" s="119"/>
      <c r="AFK1278" s="119"/>
      <c r="AFL1278" s="119"/>
      <c r="AFM1278" s="119"/>
      <c r="AFN1278" s="119"/>
      <c r="AFO1278" s="119"/>
      <c r="AFP1278" s="119"/>
      <c r="AFQ1278" s="119"/>
      <c r="AFR1278" s="119"/>
      <c r="AFS1278" s="119"/>
      <c r="AFT1278" s="119"/>
      <c r="AFU1278" s="119"/>
      <c r="AFV1278" s="119"/>
      <c r="AFW1278" s="119"/>
      <c r="AFX1278" s="119"/>
      <c r="AFY1278" s="119"/>
      <c r="AFZ1278" s="119"/>
      <c r="AGA1278" s="119"/>
      <c r="AGB1278" s="119"/>
      <c r="AGC1278" s="119"/>
      <c r="AGD1278" s="119"/>
      <c r="AGE1278" s="119"/>
      <c r="AGF1278" s="119"/>
      <c r="AGG1278" s="119"/>
      <c r="AGH1278" s="119"/>
      <c r="AGI1278" s="119"/>
      <c r="AGJ1278" s="119"/>
      <c r="AGK1278" s="119"/>
      <c r="AGL1278" s="119"/>
      <c r="AGM1278" s="119"/>
      <c r="AGN1278" s="119"/>
      <c r="AGO1278" s="119"/>
      <c r="AGP1278" s="119"/>
      <c r="AGQ1278" s="119"/>
      <c r="AGR1278" s="119"/>
      <c r="AGS1278" s="119"/>
      <c r="AGT1278" s="119"/>
      <c r="AGU1278" s="119"/>
      <c r="AGV1278" s="119"/>
      <c r="AGW1278" s="119"/>
      <c r="AGX1278" s="119"/>
      <c r="AGY1278" s="119"/>
      <c r="AGZ1278" s="119"/>
      <c r="AHA1278" s="119"/>
      <c r="AHB1278" s="119"/>
      <c r="AHC1278" s="119"/>
      <c r="AHD1278" s="119"/>
      <c r="AHE1278" s="119"/>
      <c r="AHF1278" s="119"/>
      <c r="AHG1278" s="119"/>
      <c r="AHH1278" s="119"/>
      <c r="AHI1278" s="119"/>
      <c r="AHJ1278" s="119"/>
      <c r="AHK1278" s="119"/>
      <c r="AHL1278" s="119"/>
      <c r="AHM1278" s="119"/>
      <c r="AHN1278" s="119"/>
      <c r="AHO1278" s="119"/>
      <c r="AHP1278" s="119"/>
      <c r="AHQ1278" s="119"/>
      <c r="AHR1278" s="119"/>
      <c r="AHS1278" s="119"/>
      <c r="AHT1278" s="119"/>
      <c r="AHU1278" s="119"/>
      <c r="AHV1278" s="119"/>
      <c r="AHW1278" s="119"/>
      <c r="AHX1278" s="119"/>
      <c r="AHY1278" s="119"/>
      <c r="AHZ1278" s="119"/>
      <c r="AIA1278" s="119"/>
      <c r="AIB1278" s="119"/>
      <c r="AIC1278" s="119"/>
      <c r="AID1278" s="119"/>
      <c r="AIE1278" s="119"/>
      <c r="AIF1278" s="119"/>
      <c r="AIG1278" s="119"/>
      <c r="AIH1278" s="119"/>
      <c r="AII1278" s="119"/>
      <c r="AIJ1278" s="119"/>
      <c r="AIK1278" s="119"/>
      <c r="AIL1278" s="119"/>
      <c r="AIM1278" s="119"/>
      <c r="AIN1278" s="119"/>
      <c r="AIO1278" s="119"/>
      <c r="AIP1278" s="119"/>
      <c r="AIQ1278" s="119"/>
      <c r="AIR1278" s="119"/>
      <c r="AIS1278" s="119"/>
      <c r="AIT1278" s="119"/>
      <c r="AIU1278" s="119"/>
      <c r="AIV1278" s="119"/>
      <c r="AIW1278" s="119"/>
      <c r="AIX1278" s="119"/>
      <c r="AIY1278" s="119"/>
      <c r="AIZ1278" s="119"/>
      <c r="AJA1278" s="119"/>
      <c r="AJB1278" s="119"/>
      <c r="AJC1278" s="119"/>
      <c r="AJD1278" s="119"/>
      <c r="AJE1278" s="119"/>
      <c r="AJF1278" s="119"/>
      <c r="AJG1278" s="119"/>
      <c r="AJH1278" s="119"/>
      <c r="AJI1278" s="119"/>
      <c r="AJJ1278" s="119"/>
      <c r="AJK1278" s="119"/>
      <c r="AJL1278" s="119"/>
      <c r="AJM1278" s="119"/>
      <c r="AJN1278" s="119"/>
      <c r="AJO1278" s="119"/>
      <c r="AJP1278" s="119"/>
      <c r="AJQ1278" s="119"/>
      <c r="AJR1278" s="119"/>
      <c r="AJS1278" s="119"/>
      <c r="AJT1278" s="119"/>
      <c r="AJU1278" s="119"/>
      <c r="AJV1278" s="119"/>
      <c r="AJW1278" s="119"/>
      <c r="AJX1278" s="119"/>
      <c r="AJY1278" s="119"/>
      <c r="AJZ1278" s="119"/>
      <c r="AKA1278" s="119"/>
      <c r="AKB1278" s="119"/>
      <c r="AKC1278" s="119"/>
      <c r="AKD1278" s="119"/>
      <c r="AKE1278" s="119"/>
      <c r="AKF1278" s="119"/>
      <c r="AKG1278" s="119"/>
      <c r="AKH1278" s="119"/>
      <c r="AKI1278" s="119"/>
      <c r="AKJ1278" s="119"/>
      <c r="AKK1278" s="119"/>
      <c r="AKL1278" s="119"/>
      <c r="AKM1278" s="119"/>
      <c r="AKN1278" s="119"/>
      <c r="AKO1278" s="119"/>
      <c r="AKP1278" s="119"/>
      <c r="AKQ1278" s="119"/>
      <c r="AKR1278" s="119"/>
      <c r="AKS1278" s="119"/>
      <c r="AKT1278" s="119"/>
      <c r="AKU1278" s="119"/>
      <c r="AKV1278" s="119"/>
      <c r="AKW1278" s="119"/>
      <c r="AKX1278" s="119"/>
      <c r="AKY1278" s="119"/>
      <c r="AKZ1278" s="119"/>
      <c r="ALA1278" s="119"/>
      <c r="ALB1278" s="119"/>
      <c r="ALC1278" s="119"/>
      <c r="ALD1278" s="119"/>
      <c r="ALE1278" s="119"/>
      <c r="ALF1278" s="119"/>
      <c r="ALG1278" s="119"/>
      <c r="ALH1278" s="119"/>
      <c r="ALI1278" s="119"/>
      <c r="ALJ1278" s="119"/>
      <c r="ALK1278" s="119"/>
      <c r="ALL1278" s="119"/>
      <c r="ALM1278" s="119"/>
      <c r="ALN1278" s="119"/>
      <c r="ALO1278" s="119"/>
      <c r="ALP1278" s="119"/>
      <c r="ALQ1278" s="119"/>
      <c r="ALR1278" s="119"/>
      <c r="ALS1278" s="119"/>
      <c r="ALT1278" s="119"/>
      <c r="ALU1278" s="119"/>
      <c r="ALV1278" s="119"/>
      <c r="ALW1278" s="119"/>
      <c r="ALX1278" s="119"/>
      <c r="ALY1278" s="119"/>
      <c r="ALZ1278" s="119"/>
      <c r="AMA1278" s="119"/>
      <c r="AMB1278" s="119"/>
      <c r="AMC1278" s="119"/>
      <c r="AMD1278" s="119"/>
      <c r="AME1278" s="119"/>
      <c r="AMF1278" s="119"/>
      <c r="AMG1278" s="119"/>
    </row>
    <row r="1279" customFormat="false" ht="15" hidden="false" customHeight="false" outlineLevel="0" collapsed="false">
      <c r="A1279" s="118"/>
      <c r="B1279" s="118"/>
      <c r="C1279" s="48" t="n">
        <f aca="false">IF(F1279=F1278,C1278,IF(F1279=(F1278+10),C1278,(C1278+10)))</f>
        <v>2320</v>
      </c>
      <c r="D1279" s="55" t="s">
        <v>450</v>
      </c>
      <c r="E1279" s="50" t="n">
        <f aca="false">IF(C1278=C1279,IF(AND(I1279&lt;&gt;"M",I1279&lt;&gt;"m-up"),E1278+10,E1278),10)</f>
        <v>20</v>
      </c>
      <c r="F1279" s="78" t="n">
        <f aca="false">O1279+(N1279*60)+(M1279*3600)</f>
        <v>65903</v>
      </c>
      <c r="G1279" s="78" t="str">
        <f aca="false">CONCATENATE(J1279,K1279,L1279)</f>
        <v>2018124</v>
      </c>
      <c r="H1279" s="78"/>
      <c r="I1279" s="78" t="s">
        <v>0</v>
      </c>
      <c r="J1279" s="78" t="n">
        <v>2018</v>
      </c>
      <c r="K1279" s="78" t="n">
        <v>1</v>
      </c>
      <c r="L1279" s="78" t="n">
        <v>24</v>
      </c>
      <c r="M1279" s="78" t="n">
        <v>18</v>
      </c>
      <c r="N1279" s="78" t="n">
        <v>18</v>
      </c>
      <c r="O1279" s="78" t="n">
        <v>23</v>
      </c>
      <c r="P1279" s="78" t="n">
        <v>927</v>
      </c>
      <c r="Q1279" s="78" t="n">
        <v>2</v>
      </c>
      <c r="R1279" s="78" t="s">
        <v>62</v>
      </c>
      <c r="S1279" s="78" t="s">
        <v>3</v>
      </c>
      <c r="T1279" s="78"/>
      <c r="U1279" s="130" t="s">
        <v>83</v>
      </c>
      <c r="V1279" s="130"/>
      <c r="W1279" s="130"/>
      <c r="X1279" s="130"/>
      <c r="WH1279" s="119"/>
      <c r="WI1279" s="119"/>
      <c r="WJ1279" s="119"/>
      <c r="WK1279" s="119"/>
      <c r="WL1279" s="119"/>
      <c r="WM1279" s="119"/>
      <c r="WN1279" s="119"/>
      <c r="WO1279" s="119"/>
      <c r="WP1279" s="119"/>
      <c r="WQ1279" s="119"/>
      <c r="WR1279" s="119"/>
      <c r="WS1279" s="119"/>
      <c r="WT1279" s="119"/>
      <c r="WU1279" s="119"/>
      <c r="WV1279" s="119"/>
      <c r="WW1279" s="119"/>
      <c r="WX1279" s="119"/>
      <c r="WY1279" s="119"/>
      <c r="WZ1279" s="119"/>
      <c r="XA1279" s="119"/>
      <c r="XB1279" s="119"/>
      <c r="XC1279" s="119"/>
      <c r="XD1279" s="119"/>
      <c r="XE1279" s="119"/>
      <c r="XF1279" s="119"/>
      <c r="XG1279" s="119"/>
      <c r="XH1279" s="119"/>
      <c r="XI1279" s="119"/>
      <c r="XJ1279" s="119"/>
      <c r="XK1279" s="119"/>
      <c r="XL1279" s="119"/>
      <c r="XM1279" s="119"/>
      <c r="XN1279" s="119"/>
      <c r="XO1279" s="119"/>
      <c r="XP1279" s="119"/>
      <c r="XQ1279" s="119"/>
      <c r="XR1279" s="119"/>
      <c r="XS1279" s="119"/>
      <c r="XT1279" s="119"/>
      <c r="XU1279" s="119"/>
      <c r="XV1279" s="119"/>
      <c r="XW1279" s="119"/>
      <c r="XX1279" s="119"/>
      <c r="XY1279" s="119"/>
      <c r="XZ1279" s="119"/>
      <c r="YA1279" s="119"/>
      <c r="YB1279" s="119"/>
      <c r="YC1279" s="119"/>
      <c r="YD1279" s="119"/>
      <c r="YE1279" s="119"/>
      <c r="YF1279" s="119"/>
      <c r="YG1279" s="119"/>
      <c r="YH1279" s="119"/>
      <c r="YI1279" s="119"/>
      <c r="YJ1279" s="119"/>
      <c r="YK1279" s="119"/>
      <c r="YL1279" s="119"/>
      <c r="YM1279" s="119"/>
      <c r="YN1279" s="119"/>
      <c r="YO1279" s="119"/>
      <c r="YP1279" s="119"/>
      <c r="YQ1279" s="119"/>
      <c r="YR1279" s="119"/>
      <c r="YS1279" s="119"/>
      <c r="YT1279" s="119"/>
      <c r="YU1279" s="119"/>
      <c r="YV1279" s="119"/>
      <c r="YW1279" s="119"/>
      <c r="YX1279" s="119"/>
      <c r="YY1279" s="119"/>
      <c r="YZ1279" s="119"/>
      <c r="ZA1279" s="119"/>
      <c r="ZB1279" s="119"/>
      <c r="ZC1279" s="119"/>
      <c r="ZD1279" s="119"/>
      <c r="ZE1279" s="119"/>
      <c r="ZF1279" s="119"/>
      <c r="ZG1279" s="119"/>
      <c r="ZH1279" s="119"/>
      <c r="ZI1279" s="119"/>
      <c r="ZJ1279" s="119"/>
      <c r="ZK1279" s="119"/>
      <c r="ZL1279" s="119"/>
      <c r="ZM1279" s="119"/>
      <c r="ZN1279" s="119"/>
      <c r="ZO1279" s="119"/>
      <c r="ZP1279" s="119"/>
      <c r="ZQ1279" s="119"/>
      <c r="ZR1279" s="119"/>
      <c r="ZS1279" s="119"/>
      <c r="ZT1279" s="119"/>
      <c r="ZU1279" s="119"/>
      <c r="ZV1279" s="119"/>
      <c r="ZW1279" s="119"/>
      <c r="ZX1279" s="119"/>
      <c r="ZY1279" s="119"/>
      <c r="ZZ1279" s="119"/>
      <c r="AAA1279" s="119"/>
      <c r="AAB1279" s="119"/>
      <c r="AAC1279" s="119"/>
      <c r="AAD1279" s="119"/>
      <c r="AAE1279" s="119"/>
      <c r="AAF1279" s="119"/>
      <c r="AAG1279" s="119"/>
      <c r="AAH1279" s="119"/>
      <c r="AAI1279" s="119"/>
      <c r="AAJ1279" s="119"/>
      <c r="AAK1279" s="119"/>
      <c r="AAL1279" s="119"/>
      <c r="AAM1279" s="119"/>
      <c r="AAN1279" s="119"/>
      <c r="AAO1279" s="119"/>
      <c r="AAP1279" s="119"/>
      <c r="AAQ1279" s="119"/>
      <c r="AAR1279" s="119"/>
      <c r="AAS1279" s="119"/>
      <c r="AAT1279" s="119"/>
      <c r="AAU1279" s="119"/>
      <c r="AAV1279" s="119"/>
      <c r="AAW1279" s="119"/>
      <c r="AAX1279" s="119"/>
      <c r="AAY1279" s="119"/>
      <c r="AAZ1279" s="119"/>
      <c r="ABA1279" s="119"/>
      <c r="ABB1279" s="119"/>
      <c r="ABC1279" s="119"/>
      <c r="ABD1279" s="119"/>
      <c r="ABE1279" s="119"/>
      <c r="ABF1279" s="119"/>
      <c r="ABG1279" s="119"/>
      <c r="ABH1279" s="119"/>
      <c r="ABI1279" s="119"/>
      <c r="ABJ1279" s="119"/>
      <c r="ABK1279" s="119"/>
      <c r="ABL1279" s="119"/>
      <c r="ABM1279" s="119"/>
      <c r="ABN1279" s="119"/>
      <c r="ABO1279" s="119"/>
      <c r="ABP1279" s="119"/>
      <c r="ABQ1279" s="119"/>
      <c r="ABR1279" s="119"/>
      <c r="ABS1279" s="119"/>
      <c r="ABT1279" s="119"/>
      <c r="ABU1279" s="119"/>
      <c r="ABV1279" s="119"/>
      <c r="ABW1279" s="119"/>
      <c r="ABX1279" s="119"/>
      <c r="ABY1279" s="119"/>
      <c r="ABZ1279" s="119"/>
      <c r="ACA1279" s="119"/>
      <c r="ACB1279" s="119"/>
      <c r="ACC1279" s="119"/>
      <c r="ACD1279" s="119"/>
      <c r="ACE1279" s="119"/>
      <c r="ACF1279" s="119"/>
      <c r="ACG1279" s="119"/>
      <c r="ACH1279" s="119"/>
      <c r="ACI1279" s="119"/>
      <c r="ACJ1279" s="119"/>
      <c r="ACK1279" s="119"/>
      <c r="ACL1279" s="119"/>
      <c r="ACM1279" s="119"/>
      <c r="ACN1279" s="119"/>
      <c r="ACO1279" s="119"/>
      <c r="ACP1279" s="119"/>
      <c r="ACQ1279" s="119"/>
      <c r="ACR1279" s="119"/>
      <c r="ACS1279" s="119"/>
      <c r="ACT1279" s="119"/>
      <c r="ACU1279" s="119"/>
      <c r="ACV1279" s="119"/>
      <c r="ACW1279" s="119"/>
      <c r="ACX1279" s="119"/>
      <c r="ACY1279" s="119"/>
      <c r="ACZ1279" s="119"/>
      <c r="ADA1279" s="119"/>
      <c r="ADB1279" s="119"/>
      <c r="ADC1279" s="119"/>
      <c r="ADD1279" s="119"/>
      <c r="ADE1279" s="119"/>
      <c r="ADF1279" s="119"/>
      <c r="ADG1279" s="119"/>
      <c r="ADH1279" s="119"/>
      <c r="ADI1279" s="119"/>
      <c r="ADJ1279" s="119"/>
      <c r="ADK1279" s="119"/>
      <c r="ADL1279" s="119"/>
      <c r="ADM1279" s="119"/>
      <c r="ADN1279" s="119"/>
      <c r="ADO1279" s="119"/>
      <c r="ADP1279" s="119"/>
      <c r="ADQ1279" s="119"/>
      <c r="ADR1279" s="119"/>
      <c r="ADS1279" s="119"/>
      <c r="ADT1279" s="119"/>
      <c r="ADU1279" s="119"/>
      <c r="ADV1279" s="119"/>
      <c r="ADW1279" s="119"/>
      <c r="ADX1279" s="119"/>
      <c r="ADY1279" s="119"/>
      <c r="ADZ1279" s="119"/>
      <c r="AEA1279" s="119"/>
      <c r="AEB1279" s="119"/>
      <c r="AEC1279" s="119"/>
      <c r="AED1279" s="119"/>
      <c r="AEE1279" s="119"/>
      <c r="AEF1279" s="119"/>
      <c r="AEG1279" s="119"/>
      <c r="AEH1279" s="119"/>
      <c r="AEI1279" s="119"/>
      <c r="AEJ1279" s="119"/>
      <c r="AEK1279" s="119"/>
      <c r="AEL1279" s="119"/>
      <c r="AEM1279" s="119"/>
      <c r="AEN1279" s="119"/>
      <c r="AEO1279" s="119"/>
      <c r="AEP1279" s="119"/>
      <c r="AEQ1279" s="119"/>
      <c r="AER1279" s="119"/>
      <c r="AES1279" s="119"/>
      <c r="AET1279" s="119"/>
      <c r="AEU1279" s="119"/>
      <c r="AEV1279" s="119"/>
      <c r="AEW1279" s="119"/>
      <c r="AEX1279" s="119"/>
      <c r="AEY1279" s="119"/>
      <c r="AEZ1279" s="119"/>
      <c r="AFA1279" s="119"/>
      <c r="AFB1279" s="119"/>
      <c r="AFC1279" s="119"/>
      <c r="AFD1279" s="119"/>
      <c r="AFE1279" s="119"/>
      <c r="AFF1279" s="119"/>
      <c r="AFG1279" s="119"/>
      <c r="AFH1279" s="119"/>
      <c r="AFI1279" s="119"/>
      <c r="AFJ1279" s="119"/>
      <c r="AFK1279" s="119"/>
      <c r="AFL1279" s="119"/>
      <c r="AFM1279" s="119"/>
      <c r="AFN1279" s="119"/>
      <c r="AFO1279" s="119"/>
      <c r="AFP1279" s="119"/>
      <c r="AFQ1279" s="119"/>
      <c r="AFR1279" s="119"/>
      <c r="AFS1279" s="119"/>
      <c r="AFT1279" s="119"/>
      <c r="AFU1279" s="119"/>
      <c r="AFV1279" s="119"/>
      <c r="AFW1279" s="119"/>
      <c r="AFX1279" s="119"/>
      <c r="AFY1279" s="119"/>
      <c r="AFZ1279" s="119"/>
      <c r="AGA1279" s="119"/>
      <c r="AGB1279" s="119"/>
      <c r="AGC1279" s="119"/>
      <c r="AGD1279" s="119"/>
      <c r="AGE1279" s="119"/>
      <c r="AGF1279" s="119"/>
      <c r="AGG1279" s="119"/>
      <c r="AGH1279" s="119"/>
      <c r="AGI1279" s="119"/>
      <c r="AGJ1279" s="119"/>
      <c r="AGK1279" s="119"/>
      <c r="AGL1279" s="119"/>
      <c r="AGM1279" s="119"/>
      <c r="AGN1279" s="119"/>
      <c r="AGO1279" s="119"/>
      <c r="AGP1279" s="119"/>
      <c r="AGQ1279" s="119"/>
      <c r="AGR1279" s="119"/>
      <c r="AGS1279" s="119"/>
      <c r="AGT1279" s="119"/>
      <c r="AGU1279" s="119"/>
      <c r="AGV1279" s="119"/>
      <c r="AGW1279" s="119"/>
      <c r="AGX1279" s="119"/>
      <c r="AGY1279" s="119"/>
      <c r="AGZ1279" s="119"/>
      <c r="AHA1279" s="119"/>
      <c r="AHB1279" s="119"/>
      <c r="AHC1279" s="119"/>
      <c r="AHD1279" s="119"/>
      <c r="AHE1279" s="119"/>
      <c r="AHF1279" s="119"/>
      <c r="AHG1279" s="119"/>
      <c r="AHH1279" s="119"/>
      <c r="AHI1279" s="119"/>
      <c r="AHJ1279" s="119"/>
      <c r="AHK1279" s="119"/>
      <c r="AHL1279" s="119"/>
      <c r="AHM1279" s="119"/>
      <c r="AHN1279" s="119"/>
      <c r="AHO1279" s="119"/>
      <c r="AHP1279" s="119"/>
      <c r="AHQ1279" s="119"/>
      <c r="AHR1279" s="119"/>
      <c r="AHS1279" s="119"/>
      <c r="AHT1279" s="119"/>
      <c r="AHU1279" s="119"/>
      <c r="AHV1279" s="119"/>
      <c r="AHW1279" s="119"/>
      <c r="AHX1279" s="119"/>
      <c r="AHY1279" s="119"/>
      <c r="AHZ1279" s="119"/>
      <c r="AIA1279" s="119"/>
      <c r="AIB1279" s="119"/>
      <c r="AIC1279" s="119"/>
      <c r="AID1279" s="119"/>
      <c r="AIE1279" s="119"/>
      <c r="AIF1279" s="119"/>
      <c r="AIG1279" s="119"/>
      <c r="AIH1279" s="119"/>
      <c r="AII1279" s="119"/>
      <c r="AIJ1279" s="119"/>
      <c r="AIK1279" s="119"/>
      <c r="AIL1279" s="119"/>
      <c r="AIM1279" s="119"/>
      <c r="AIN1279" s="119"/>
      <c r="AIO1279" s="119"/>
      <c r="AIP1279" s="119"/>
      <c r="AIQ1279" s="119"/>
      <c r="AIR1279" s="119"/>
      <c r="AIS1279" s="119"/>
      <c r="AIT1279" s="119"/>
      <c r="AIU1279" s="119"/>
      <c r="AIV1279" s="119"/>
      <c r="AIW1279" s="119"/>
      <c r="AIX1279" s="119"/>
      <c r="AIY1279" s="119"/>
      <c r="AIZ1279" s="119"/>
      <c r="AJA1279" s="119"/>
      <c r="AJB1279" s="119"/>
      <c r="AJC1279" s="119"/>
      <c r="AJD1279" s="119"/>
      <c r="AJE1279" s="119"/>
      <c r="AJF1279" s="119"/>
      <c r="AJG1279" s="119"/>
      <c r="AJH1279" s="119"/>
      <c r="AJI1279" s="119"/>
      <c r="AJJ1279" s="119"/>
      <c r="AJK1279" s="119"/>
      <c r="AJL1279" s="119"/>
      <c r="AJM1279" s="119"/>
      <c r="AJN1279" s="119"/>
      <c r="AJO1279" s="119"/>
      <c r="AJP1279" s="119"/>
      <c r="AJQ1279" s="119"/>
      <c r="AJR1279" s="119"/>
      <c r="AJS1279" s="119"/>
      <c r="AJT1279" s="119"/>
      <c r="AJU1279" s="119"/>
      <c r="AJV1279" s="119"/>
      <c r="AJW1279" s="119"/>
      <c r="AJX1279" s="119"/>
      <c r="AJY1279" s="119"/>
      <c r="AJZ1279" s="119"/>
      <c r="AKA1279" s="119"/>
      <c r="AKB1279" s="119"/>
      <c r="AKC1279" s="119"/>
      <c r="AKD1279" s="119"/>
      <c r="AKE1279" s="119"/>
      <c r="AKF1279" s="119"/>
      <c r="AKG1279" s="119"/>
      <c r="AKH1279" s="119"/>
      <c r="AKI1279" s="119"/>
      <c r="AKJ1279" s="119"/>
      <c r="AKK1279" s="119"/>
      <c r="AKL1279" s="119"/>
      <c r="AKM1279" s="119"/>
      <c r="AKN1279" s="119"/>
      <c r="AKO1279" s="119"/>
      <c r="AKP1279" s="119"/>
      <c r="AKQ1279" s="119"/>
      <c r="AKR1279" s="119"/>
      <c r="AKS1279" s="119"/>
      <c r="AKT1279" s="119"/>
      <c r="AKU1279" s="119"/>
      <c r="AKV1279" s="119"/>
      <c r="AKW1279" s="119"/>
      <c r="AKX1279" s="119"/>
      <c r="AKY1279" s="119"/>
      <c r="AKZ1279" s="119"/>
      <c r="ALA1279" s="119"/>
      <c r="ALB1279" s="119"/>
      <c r="ALC1279" s="119"/>
      <c r="ALD1279" s="119"/>
      <c r="ALE1279" s="119"/>
      <c r="ALF1279" s="119"/>
      <c r="ALG1279" s="119"/>
      <c r="ALH1279" s="119"/>
      <c r="ALI1279" s="119"/>
      <c r="ALJ1279" s="119"/>
      <c r="ALK1279" s="119"/>
      <c r="ALL1279" s="119"/>
      <c r="ALM1279" s="119"/>
      <c r="ALN1279" s="119"/>
      <c r="ALO1279" s="119"/>
      <c r="ALP1279" s="119"/>
      <c r="ALQ1279" s="119"/>
      <c r="ALR1279" s="119"/>
      <c r="ALS1279" s="119"/>
      <c r="ALT1279" s="119"/>
      <c r="ALU1279" s="119"/>
      <c r="ALV1279" s="119"/>
      <c r="ALW1279" s="119"/>
      <c r="ALX1279" s="119"/>
      <c r="ALY1279" s="119"/>
      <c r="ALZ1279" s="119"/>
      <c r="AMA1279" s="119"/>
      <c r="AMB1279" s="119"/>
      <c r="AMC1279" s="119"/>
      <c r="AMD1279" s="119"/>
      <c r="AME1279" s="119"/>
      <c r="AMF1279" s="119"/>
      <c r="AMG1279" s="119"/>
    </row>
    <row r="1280" customFormat="false" ht="15" hidden="false" customHeight="false" outlineLevel="0" collapsed="false">
      <c r="A1280" s="118"/>
      <c r="B1280" s="118"/>
      <c r="C1280" s="48" t="n">
        <f aca="false">IF(F1280=F1279,C1279,IF(F1280=(F1279+10),C1279,(C1279+10)))</f>
        <v>2320</v>
      </c>
      <c r="D1280" s="55" t="s">
        <v>450</v>
      </c>
      <c r="E1280" s="50" t="n">
        <f aca="false">IF(C1279=C1280,IF(AND(I1280&lt;&gt;"M",I1280&lt;&gt;"m-up"),E1279+10,E1279),10)</f>
        <v>30</v>
      </c>
      <c r="F1280" s="78" t="n">
        <f aca="false">O1280+(N1280*60)+(M1280*3600)</f>
        <v>65903</v>
      </c>
      <c r="G1280" s="78" t="str">
        <f aca="false">CONCATENATE(J1280,K1280,L1280)</f>
        <v>2018124</v>
      </c>
      <c r="H1280" s="78" t="n">
        <v>0</v>
      </c>
      <c r="I1280" s="78" t="s">
        <v>291</v>
      </c>
      <c r="J1280" s="78" t="n">
        <v>2018</v>
      </c>
      <c r="K1280" s="78" t="n">
        <v>1</v>
      </c>
      <c r="L1280" s="78" t="n">
        <v>24</v>
      </c>
      <c r="M1280" s="78" t="n">
        <v>18</v>
      </c>
      <c r="N1280" s="78" t="n">
        <v>18</v>
      </c>
      <c r="O1280" s="78" t="n">
        <v>23</v>
      </c>
      <c r="P1280" s="78" t="n">
        <v>953</v>
      </c>
      <c r="Q1280" s="78" t="n">
        <v>0</v>
      </c>
      <c r="R1280" s="78" t="s">
        <v>62</v>
      </c>
      <c r="S1280" s="78" t="s">
        <v>3</v>
      </c>
      <c r="T1280" s="78"/>
      <c r="U1280" s="130" t="s">
        <v>93</v>
      </c>
      <c r="V1280" s="130"/>
      <c r="W1280" s="130"/>
      <c r="X1280" s="130"/>
      <c r="WH1280" s="119"/>
      <c r="WI1280" s="119"/>
      <c r="WJ1280" s="119"/>
      <c r="WK1280" s="119"/>
      <c r="WL1280" s="119"/>
      <c r="WM1280" s="119"/>
      <c r="WN1280" s="119"/>
      <c r="WO1280" s="119"/>
      <c r="WP1280" s="119"/>
      <c r="WQ1280" s="119"/>
      <c r="WR1280" s="119"/>
      <c r="WS1280" s="119"/>
      <c r="WT1280" s="119"/>
      <c r="WU1280" s="119"/>
      <c r="WV1280" s="119"/>
      <c r="WW1280" s="119"/>
      <c r="WX1280" s="119"/>
      <c r="WY1280" s="119"/>
      <c r="WZ1280" s="119"/>
      <c r="XA1280" s="119"/>
      <c r="XB1280" s="119"/>
      <c r="XC1280" s="119"/>
      <c r="XD1280" s="119"/>
      <c r="XE1280" s="119"/>
      <c r="XF1280" s="119"/>
      <c r="XG1280" s="119"/>
      <c r="XH1280" s="119"/>
      <c r="XI1280" s="119"/>
      <c r="XJ1280" s="119"/>
      <c r="XK1280" s="119"/>
      <c r="XL1280" s="119"/>
      <c r="XM1280" s="119"/>
      <c r="XN1280" s="119"/>
      <c r="XO1280" s="119"/>
      <c r="XP1280" s="119"/>
      <c r="XQ1280" s="119"/>
      <c r="XR1280" s="119"/>
      <c r="XS1280" s="119"/>
      <c r="XT1280" s="119"/>
      <c r="XU1280" s="119"/>
      <c r="XV1280" s="119"/>
      <c r="XW1280" s="119"/>
      <c r="XX1280" s="119"/>
      <c r="XY1280" s="119"/>
      <c r="XZ1280" s="119"/>
      <c r="YA1280" s="119"/>
      <c r="YB1280" s="119"/>
      <c r="YC1280" s="119"/>
      <c r="YD1280" s="119"/>
      <c r="YE1280" s="119"/>
      <c r="YF1280" s="119"/>
      <c r="YG1280" s="119"/>
      <c r="YH1280" s="119"/>
      <c r="YI1280" s="119"/>
      <c r="YJ1280" s="119"/>
      <c r="YK1280" s="119"/>
      <c r="YL1280" s="119"/>
      <c r="YM1280" s="119"/>
      <c r="YN1280" s="119"/>
      <c r="YO1280" s="119"/>
      <c r="YP1280" s="119"/>
      <c r="YQ1280" s="119"/>
      <c r="YR1280" s="119"/>
      <c r="YS1280" s="119"/>
      <c r="YT1280" s="119"/>
      <c r="YU1280" s="119"/>
      <c r="YV1280" s="119"/>
      <c r="YW1280" s="119"/>
      <c r="YX1280" s="119"/>
      <c r="YY1280" s="119"/>
      <c r="YZ1280" s="119"/>
      <c r="ZA1280" s="119"/>
      <c r="ZB1280" s="119"/>
      <c r="ZC1280" s="119"/>
      <c r="ZD1280" s="119"/>
      <c r="ZE1280" s="119"/>
      <c r="ZF1280" s="119"/>
      <c r="ZG1280" s="119"/>
      <c r="ZH1280" s="119"/>
      <c r="ZI1280" s="119"/>
      <c r="ZJ1280" s="119"/>
      <c r="ZK1280" s="119"/>
      <c r="ZL1280" s="119"/>
      <c r="ZM1280" s="119"/>
      <c r="ZN1280" s="119"/>
      <c r="ZO1280" s="119"/>
      <c r="ZP1280" s="119"/>
      <c r="ZQ1280" s="119"/>
      <c r="ZR1280" s="119"/>
      <c r="ZS1280" s="119"/>
      <c r="ZT1280" s="119"/>
      <c r="ZU1280" s="119"/>
      <c r="ZV1280" s="119"/>
      <c r="ZW1280" s="119"/>
      <c r="ZX1280" s="119"/>
      <c r="ZY1280" s="119"/>
      <c r="ZZ1280" s="119"/>
      <c r="AAA1280" s="119"/>
      <c r="AAB1280" s="119"/>
      <c r="AAC1280" s="119"/>
      <c r="AAD1280" s="119"/>
      <c r="AAE1280" s="119"/>
      <c r="AAF1280" s="119"/>
      <c r="AAG1280" s="119"/>
      <c r="AAH1280" s="119"/>
      <c r="AAI1280" s="119"/>
      <c r="AAJ1280" s="119"/>
      <c r="AAK1280" s="119"/>
      <c r="AAL1280" s="119"/>
      <c r="AAM1280" s="119"/>
      <c r="AAN1280" s="119"/>
      <c r="AAO1280" s="119"/>
      <c r="AAP1280" s="119"/>
      <c r="AAQ1280" s="119"/>
      <c r="AAR1280" s="119"/>
      <c r="AAS1280" s="119"/>
      <c r="AAT1280" s="119"/>
      <c r="AAU1280" s="119"/>
      <c r="AAV1280" s="119"/>
      <c r="AAW1280" s="119"/>
      <c r="AAX1280" s="119"/>
      <c r="AAY1280" s="119"/>
      <c r="AAZ1280" s="119"/>
      <c r="ABA1280" s="119"/>
      <c r="ABB1280" s="119"/>
      <c r="ABC1280" s="119"/>
      <c r="ABD1280" s="119"/>
      <c r="ABE1280" s="119"/>
      <c r="ABF1280" s="119"/>
      <c r="ABG1280" s="119"/>
      <c r="ABH1280" s="119"/>
      <c r="ABI1280" s="119"/>
      <c r="ABJ1280" s="119"/>
      <c r="ABK1280" s="119"/>
      <c r="ABL1280" s="119"/>
      <c r="ABM1280" s="119"/>
      <c r="ABN1280" s="119"/>
      <c r="ABO1280" s="119"/>
      <c r="ABP1280" s="119"/>
      <c r="ABQ1280" s="119"/>
      <c r="ABR1280" s="119"/>
      <c r="ABS1280" s="119"/>
      <c r="ABT1280" s="119"/>
      <c r="ABU1280" s="119"/>
      <c r="ABV1280" s="119"/>
      <c r="ABW1280" s="119"/>
      <c r="ABX1280" s="119"/>
      <c r="ABY1280" s="119"/>
      <c r="ABZ1280" s="119"/>
      <c r="ACA1280" s="119"/>
      <c r="ACB1280" s="119"/>
      <c r="ACC1280" s="119"/>
      <c r="ACD1280" s="119"/>
      <c r="ACE1280" s="119"/>
      <c r="ACF1280" s="119"/>
      <c r="ACG1280" s="119"/>
      <c r="ACH1280" s="119"/>
      <c r="ACI1280" s="119"/>
      <c r="ACJ1280" s="119"/>
      <c r="ACK1280" s="119"/>
      <c r="ACL1280" s="119"/>
      <c r="ACM1280" s="119"/>
      <c r="ACN1280" s="119"/>
      <c r="ACO1280" s="119"/>
      <c r="ACP1280" s="119"/>
      <c r="ACQ1280" s="119"/>
      <c r="ACR1280" s="119"/>
      <c r="ACS1280" s="119"/>
      <c r="ACT1280" s="119"/>
      <c r="ACU1280" s="119"/>
      <c r="ACV1280" s="119"/>
      <c r="ACW1280" s="119"/>
      <c r="ACX1280" s="119"/>
      <c r="ACY1280" s="119"/>
      <c r="ACZ1280" s="119"/>
      <c r="ADA1280" s="119"/>
      <c r="ADB1280" s="119"/>
      <c r="ADC1280" s="119"/>
      <c r="ADD1280" s="119"/>
      <c r="ADE1280" s="119"/>
      <c r="ADF1280" s="119"/>
      <c r="ADG1280" s="119"/>
      <c r="ADH1280" s="119"/>
      <c r="ADI1280" s="119"/>
      <c r="ADJ1280" s="119"/>
      <c r="ADK1280" s="119"/>
      <c r="ADL1280" s="119"/>
      <c r="ADM1280" s="119"/>
      <c r="ADN1280" s="119"/>
      <c r="ADO1280" s="119"/>
      <c r="ADP1280" s="119"/>
      <c r="ADQ1280" s="119"/>
      <c r="ADR1280" s="119"/>
      <c r="ADS1280" s="119"/>
      <c r="ADT1280" s="119"/>
      <c r="ADU1280" s="119"/>
      <c r="ADV1280" s="119"/>
      <c r="ADW1280" s="119"/>
      <c r="ADX1280" s="119"/>
      <c r="ADY1280" s="119"/>
      <c r="ADZ1280" s="119"/>
      <c r="AEA1280" s="119"/>
      <c r="AEB1280" s="119"/>
      <c r="AEC1280" s="119"/>
      <c r="AED1280" s="119"/>
      <c r="AEE1280" s="119"/>
      <c r="AEF1280" s="119"/>
      <c r="AEG1280" s="119"/>
      <c r="AEH1280" s="119"/>
      <c r="AEI1280" s="119"/>
      <c r="AEJ1280" s="119"/>
      <c r="AEK1280" s="119"/>
      <c r="AEL1280" s="119"/>
      <c r="AEM1280" s="119"/>
      <c r="AEN1280" s="119"/>
      <c r="AEO1280" s="119"/>
      <c r="AEP1280" s="119"/>
      <c r="AEQ1280" s="119"/>
      <c r="AER1280" s="119"/>
      <c r="AES1280" s="119"/>
      <c r="AET1280" s="119"/>
      <c r="AEU1280" s="119"/>
      <c r="AEV1280" s="119"/>
      <c r="AEW1280" s="119"/>
      <c r="AEX1280" s="119"/>
      <c r="AEY1280" s="119"/>
      <c r="AEZ1280" s="119"/>
      <c r="AFA1280" s="119"/>
      <c r="AFB1280" s="119"/>
      <c r="AFC1280" s="119"/>
      <c r="AFD1280" s="119"/>
      <c r="AFE1280" s="119"/>
      <c r="AFF1280" s="119"/>
      <c r="AFG1280" s="119"/>
      <c r="AFH1280" s="119"/>
      <c r="AFI1280" s="119"/>
      <c r="AFJ1280" s="119"/>
      <c r="AFK1280" s="119"/>
      <c r="AFL1280" s="119"/>
      <c r="AFM1280" s="119"/>
      <c r="AFN1280" s="119"/>
      <c r="AFO1280" s="119"/>
      <c r="AFP1280" s="119"/>
      <c r="AFQ1280" s="119"/>
      <c r="AFR1280" s="119"/>
      <c r="AFS1280" s="119"/>
      <c r="AFT1280" s="119"/>
      <c r="AFU1280" s="119"/>
      <c r="AFV1280" s="119"/>
      <c r="AFW1280" s="119"/>
      <c r="AFX1280" s="119"/>
      <c r="AFY1280" s="119"/>
      <c r="AFZ1280" s="119"/>
      <c r="AGA1280" s="119"/>
      <c r="AGB1280" s="119"/>
      <c r="AGC1280" s="119"/>
      <c r="AGD1280" s="119"/>
      <c r="AGE1280" s="119"/>
      <c r="AGF1280" s="119"/>
      <c r="AGG1280" s="119"/>
      <c r="AGH1280" s="119"/>
      <c r="AGI1280" s="119"/>
      <c r="AGJ1280" s="119"/>
      <c r="AGK1280" s="119"/>
      <c r="AGL1280" s="119"/>
      <c r="AGM1280" s="119"/>
      <c r="AGN1280" s="119"/>
      <c r="AGO1280" s="119"/>
      <c r="AGP1280" s="119"/>
      <c r="AGQ1280" s="119"/>
      <c r="AGR1280" s="119"/>
      <c r="AGS1280" s="119"/>
      <c r="AGT1280" s="119"/>
      <c r="AGU1280" s="119"/>
      <c r="AGV1280" s="119"/>
      <c r="AGW1280" s="119"/>
      <c r="AGX1280" s="119"/>
      <c r="AGY1280" s="119"/>
      <c r="AGZ1280" s="119"/>
      <c r="AHA1280" s="119"/>
      <c r="AHB1280" s="119"/>
      <c r="AHC1280" s="119"/>
      <c r="AHD1280" s="119"/>
      <c r="AHE1280" s="119"/>
      <c r="AHF1280" s="119"/>
      <c r="AHG1280" s="119"/>
      <c r="AHH1280" s="119"/>
      <c r="AHI1280" s="119"/>
      <c r="AHJ1280" s="119"/>
      <c r="AHK1280" s="119"/>
      <c r="AHL1280" s="119"/>
      <c r="AHM1280" s="119"/>
      <c r="AHN1280" s="119"/>
      <c r="AHO1280" s="119"/>
      <c r="AHP1280" s="119"/>
      <c r="AHQ1280" s="119"/>
      <c r="AHR1280" s="119"/>
      <c r="AHS1280" s="119"/>
      <c r="AHT1280" s="119"/>
      <c r="AHU1280" s="119"/>
      <c r="AHV1280" s="119"/>
      <c r="AHW1280" s="119"/>
      <c r="AHX1280" s="119"/>
      <c r="AHY1280" s="119"/>
      <c r="AHZ1280" s="119"/>
      <c r="AIA1280" s="119"/>
      <c r="AIB1280" s="119"/>
      <c r="AIC1280" s="119"/>
      <c r="AID1280" s="119"/>
      <c r="AIE1280" s="119"/>
      <c r="AIF1280" s="119"/>
      <c r="AIG1280" s="119"/>
      <c r="AIH1280" s="119"/>
      <c r="AII1280" s="119"/>
      <c r="AIJ1280" s="119"/>
      <c r="AIK1280" s="119"/>
      <c r="AIL1280" s="119"/>
      <c r="AIM1280" s="119"/>
      <c r="AIN1280" s="119"/>
      <c r="AIO1280" s="119"/>
      <c r="AIP1280" s="119"/>
      <c r="AIQ1280" s="119"/>
      <c r="AIR1280" s="119"/>
      <c r="AIS1280" s="119"/>
      <c r="AIT1280" s="119"/>
      <c r="AIU1280" s="119"/>
      <c r="AIV1280" s="119"/>
      <c r="AIW1280" s="119"/>
      <c r="AIX1280" s="119"/>
      <c r="AIY1280" s="119"/>
      <c r="AIZ1280" s="119"/>
      <c r="AJA1280" s="119"/>
      <c r="AJB1280" s="119"/>
      <c r="AJC1280" s="119"/>
      <c r="AJD1280" s="119"/>
      <c r="AJE1280" s="119"/>
      <c r="AJF1280" s="119"/>
      <c r="AJG1280" s="119"/>
      <c r="AJH1280" s="119"/>
      <c r="AJI1280" s="119"/>
      <c r="AJJ1280" s="119"/>
      <c r="AJK1280" s="119"/>
      <c r="AJL1280" s="119"/>
      <c r="AJM1280" s="119"/>
      <c r="AJN1280" s="119"/>
      <c r="AJO1280" s="119"/>
      <c r="AJP1280" s="119"/>
      <c r="AJQ1280" s="119"/>
      <c r="AJR1280" s="119"/>
      <c r="AJS1280" s="119"/>
      <c r="AJT1280" s="119"/>
      <c r="AJU1280" s="119"/>
      <c r="AJV1280" s="119"/>
      <c r="AJW1280" s="119"/>
      <c r="AJX1280" s="119"/>
      <c r="AJY1280" s="119"/>
      <c r="AJZ1280" s="119"/>
      <c r="AKA1280" s="119"/>
      <c r="AKB1280" s="119"/>
      <c r="AKC1280" s="119"/>
      <c r="AKD1280" s="119"/>
      <c r="AKE1280" s="119"/>
      <c r="AKF1280" s="119"/>
      <c r="AKG1280" s="119"/>
      <c r="AKH1280" s="119"/>
      <c r="AKI1280" s="119"/>
      <c r="AKJ1280" s="119"/>
      <c r="AKK1280" s="119"/>
      <c r="AKL1280" s="119"/>
      <c r="AKM1280" s="119"/>
      <c r="AKN1280" s="119"/>
      <c r="AKO1280" s="119"/>
      <c r="AKP1280" s="119"/>
      <c r="AKQ1280" s="119"/>
      <c r="AKR1280" s="119"/>
      <c r="AKS1280" s="119"/>
      <c r="AKT1280" s="119"/>
      <c r="AKU1280" s="119"/>
      <c r="AKV1280" s="119"/>
      <c r="AKW1280" s="119"/>
      <c r="AKX1280" s="119"/>
      <c r="AKY1280" s="119"/>
      <c r="AKZ1280" s="119"/>
      <c r="ALA1280" s="119"/>
      <c r="ALB1280" s="119"/>
      <c r="ALC1280" s="119"/>
      <c r="ALD1280" s="119"/>
      <c r="ALE1280" s="119"/>
      <c r="ALF1280" s="119"/>
      <c r="ALG1280" s="119"/>
      <c r="ALH1280" s="119"/>
      <c r="ALI1280" s="119"/>
      <c r="ALJ1280" s="119"/>
      <c r="ALK1280" s="119"/>
      <c r="ALL1280" s="119"/>
      <c r="ALM1280" s="119"/>
      <c r="ALN1280" s="119"/>
      <c r="ALO1280" s="119"/>
      <c r="ALP1280" s="119"/>
      <c r="ALQ1280" s="119"/>
      <c r="ALR1280" s="119"/>
      <c r="ALS1280" s="119"/>
      <c r="ALT1280" s="119"/>
      <c r="ALU1280" s="119"/>
      <c r="ALV1280" s="119"/>
      <c r="ALW1280" s="119"/>
      <c r="ALX1280" s="119"/>
      <c r="ALY1280" s="119"/>
      <c r="ALZ1280" s="119"/>
      <c r="AMA1280" s="119"/>
      <c r="AMB1280" s="119"/>
      <c r="AMC1280" s="119"/>
      <c r="AMD1280" s="119"/>
      <c r="AME1280" s="119"/>
      <c r="AMF1280" s="119"/>
      <c r="AMG1280" s="119"/>
    </row>
    <row r="1281" customFormat="false" ht="15" hidden="false" customHeight="false" outlineLevel="0" collapsed="false">
      <c r="A1281" s="118"/>
      <c r="B1281" s="118"/>
      <c r="C1281" s="48" t="n">
        <f aca="false">IF(F1281=F1280,C1280,IF(F1281=(F1280+10),C1280,(C1280+10)))</f>
        <v>2330</v>
      </c>
      <c r="D1281" s="55" t="s">
        <v>450</v>
      </c>
      <c r="E1281" s="50" t="n">
        <f aca="false">IF(C1280=C1281,IF(AND(I1281&lt;&gt;"M",I1281&lt;&gt;"m-up"),E1280+10,E1280),10)</f>
        <v>10</v>
      </c>
      <c r="F1281" s="78" t="n">
        <f aca="false">O1281+(N1281*60)+(M1281*3600)</f>
        <v>65904</v>
      </c>
      <c r="G1281" s="78" t="str">
        <f aca="false">CONCATENATE(J1281,K1281,L1281)</f>
        <v>2018124</v>
      </c>
      <c r="H1281" s="78" t="n">
        <v>0</v>
      </c>
      <c r="I1281" s="78" t="s">
        <v>291</v>
      </c>
      <c r="J1281" s="78" t="n">
        <v>2018</v>
      </c>
      <c r="K1281" s="78" t="n">
        <v>1</v>
      </c>
      <c r="L1281" s="78" t="n">
        <v>24</v>
      </c>
      <c r="M1281" s="78" t="n">
        <v>18</v>
      </c>
      <c r="N1281" s="78" t="n">
        <v>18</v>
      </c>
      <c r="O1281" s="78" t="n">
        <v>24</v>
      </c>
      <c r="P1281" s="78" t="n">
        <v>16</v>
      </c>
      <c r="Q1281" s="78" t="n">
        <v>0</v>
      </c>
      <c r="R1281" s="78" t="s">
        <v>62</v>
      </c>
      <c r="S1281" s="78" t="s">
        <v>3</v>
      </c>
      <c r="T1281" s="78"/>
      <c r="U1281" s="130" t="s">
        <v>93</v>
      </c>
      <c r="V1281" s="130"/>
      <c r="W1281" s="130"/>
      <c r="X1281" s="130"/>
      <c r="WH1281" s="119"/>
      <c r="WI1281" s="119"/>
      <c r="WJ1281" s="119"/>
      <c r="WK1281" s="119"/>
      <c r="WL1281" s="119"/>
      <c r="WM1281" s="119"/>
      <c r="WN1281" s="119"/>
      <c r="WO1281" s="119"/>
      <c r="WP1281" s="119"/>
      <c r="WQ1281" s="119"/>
      <c r="WR1281" s="119"/>
      <c r="WS1281" s="119"/>
      <c r="WT1281" s="119"/>
      <c r="WU1281" s="119"/>
      <c r="WV1281" s="119"/>
      <c r="WW1281" s="119"/>
      <c r="WX1281" s="119"/>
      <c r="WY1281" s="119"/>
      <c r="WZ1281" s="119"/>
      <c r="XA1281" s="119"/>
      <c r="XB1281" s="119"/>
      <c r="XC1281" s="119"/>
      <c r="XD1281" s="119"/>
      <c r="XE1281" s="119"/>
      <c r="XF1281" s="119"/>
      <c r="XG1281" s="119"/>
      <c r="XH1281" s="119"/>
      <c r="XI1281" s="119"/>
      <c r="XJ1281" s="119"/>
      <c r="XK1281" s="119"/>
      <c r="XL1281" s="119"/>
      <c r="XM1281" s="119"/>
      <c r="XN1281" s="119"/>
      <c r="XO1281" s="119"/>
      <c r="XP1281" s="119"/>
      <c r="XQ1281" s="119"/>
      <c r="XR1281" s="119"/>
      <c r="XS1281" s="119"/>
      <c r="XT1281" s="119"/>
      <c r="XU1281" s="119"/>
      <c r="XV1281" s="119"/>
      <c r="XW1281" s="119"/>
      <c r="XX1281" s="119"/>
      <c r="XY1281" s="119"/>
      <c r="XZ1281" s="119"/>
      <c r="YA1281" s="119"/>
      <c r="YB1281" s="119"/>
      <c r="YC1281" s="119"/>
      <c r="YD1281" s="119"/>
      <c r="YE1281" s="119"/>
      <c r="YF1281" s="119"/>
      <c r="YG1281" s="119"/>
      <c r="YH1281" s="119"/>
      <c r="YI1281" s="119"/>
      <c r="YJ1281" s="119"/>
      <c r="YK1281" s="119"/>
      <c r="YL1281" s="119"/>
      <c r="YM1281" s="119"/>
      <c r="YN1281" s="119"/>
      <c r="YO1281" s="119"/>
      <c r="YP1281" s="119"/>
      <c r="YQ1281" s="119"/>
      <c r="YR1281" s="119"/>
      <c r="YS1281" s="119"/>
      <c r="YT1281" s="119"/>
      <c r="YU1281" s="119"/>
      <c r="YV1281" s="119"/>
      <c r="YW1281" s="119"/>
      <c r="YX1281" s="119"/>
      <c r="YY1281" s="119"/>
      <c r="YZ1281" s="119"/>
      <c r="ZA1281" s="119"/>
      <c r="ZB1281" s="119"/>
      <c r="ZC1281" s="119"/>
      <c r="ZD1281" s="119"/>
      <c r="ZE1281" s="119"/>
      <c r="ZF1281" s="119"/>
      <c r="ZG1281" s="119"/>
      <c r="ZH1281" s="119"/>
      <c r="ZI1281" s="119"/>
      <c r="ZJ1281" s="119"/>
      <c r="ZK1281" s="119"/>
      <c r="ZL1281" s="119"/>
      <c r="ZM1281" s="119"/>
      <c r="ZN1281" s="119"/>
      <c r="ZO1281" s="119"/>
      <c r="ZP1281" s="119"/>
      <c r="ZQ1281" s="119"/>
      <c r="ZR1281" s="119"/>
      <c r="ZS1281" s="119"/>
      <c r="ZT1281" s="119"/>
      <c r="ZU1281" s="119"/>
      <c r="ZV1281" s="119"/>
      <c r="ZW1281" s="119"/>
      <c r="ZX1281" s="119"/>
      <c r="ZY1281" s="119"/>
      <c r="ZZ1281" s="119"/>
      <c r="AAA1281" s="119"/>
      <c r="AAB1281" s="119"/>
      <c r="AAC1281" s="119"/>
      <c r="AAD1281" s="119"/>
      <c r="AAE1281" s="119"/>
      <c r="AAF1281" s="119"/>
      <c r="AAG1281" s="119"/>
      <c r="AAH1281" s="119"/>
      <c r="AAI1281" s="119"/>
      <c r="AAJ1281" s="119"/>
      <c r="AAK1281" s="119"/>
      <c r="AAL1281" s="119"/>
      <c r="AAM1281" s="119"/>
      <c r="AAN1281" s="119"/>
      <c r="AAO1281" s="119"/>
      <c r="AAP1281" s="119"/>
      <c r="AAQ1281" s="119"/>
      <c r="AAR1281" s="119"/>
      <c r="AAS1281" s="119"/>
      <c r="AAT1281" s="119"/>
      <c r="AAU1281" s="119"/>
      <c r="AAV1281" s="119"/>
      <c r="AAW1281" s="119"/>
      <c r="AAX1281" s="119"/>
      <c r="AAY1281" s="119"/>
      <c r="AAZ1281" s="119"/>
      <c r="ABA1281" s="119"/>
      <c r="ABB1281" s="119"/>
      <c r="ABC1281" s="119"/>
      <c r="ABD1281" s="119"/>
      <c r="ABE1281" s="119"/>
      <c r="ABF1281" s="119"/>
      <c r="ABG1281" s="119"/>
      <c r="ABH1281" s="119"/>
      <c r="ABI1281" s="119"/>
      <c r="ABJ1281" s="119"/>
      <c r="ABK1281" s="119"/>
      <c r="ABL1281" s="119"/>
      <c r="ABM1281" s="119"/>
      <c r="ABN1281" s="119"/>
      <c r="ABO1281" s="119"/>
      <c r="ABP1281" s="119"/>
      <c r="ABQ1281" s="119"/>
      <c r="ABR1281" s="119"/>
      <c r="ABS1281" s="119"/>
      <c r="ABT1281" s="119"/>
      <c r="ABU1281" s="119"/>
      <c r="ABV1281" s="119"/>
      <c r="ABW1281" s="119"/>
      <c r="ABX1281" s="119"/>
      <c r="ABY1281" s="119"/>
      <c r="ABZ1281" s="119"/>
      <c r="ACA1281" s="119"/>
      <c r="ACB1281" s="119"/>
      <c r="ACC1281" s="119"/>
      <c r="ACD1281" s="119"/>
      <c r="ACE1281" s="119"/>
      <c r="ACF1281" s="119"/>
      <c r="ACG1281" s="119"/>
      <c r="ACH1281" s="119"/>
      <c r="ACI1281" s="119"/>
      <c r="ACJ1281" s="119"/>
      <c r="ACK1281" s="119"/>
      <c r="ACL1281" s="119"/>
      <c r="ACM1281" s="119"/>
      <c r="ACN1281" s="119"/>
      <c r="ACO1281" s="119"/>
      <c r="ACP1281" s="119"/>
      <c r="ACQ1281" s="119"/>
      <c r="ACR1281" s="119"/>
      <c r="ACS1281" s="119"/>
      <c r="ACT1281" s="119"/>
      <c r="ACU1281" s="119"/>
      <c r="ACV1281" s="119"/>
      <c r="ACW1281" s="119"/>
      <c r="ACX1281" s="119"/>
      <c r="ACY1281" s="119"/>
      <c r="ACZ1281" s="119"/>
      <c r="ADA1281" s="119"/>
      <c r="ADB1281" s="119"/>
      <c r="ADC1281" s="119"/>
      <c r="ADD1281" s="119"/>
      <c r="ADE1281" s="119"/>
      <c r="ADF1281" s="119"/>
      <c r="ADG1281" s="119"/>
      <c r="ADH1281" s="119"/>
      <c r="ADI1281" s="119"/>
      <c r="ADJ1281" s="119"/>
      <c r="ADK1281" s="119"/>
      <c r="ADL1281" s="119"/>
      <c r="ADM1281" s="119"/>
      <c r="ADN1281" s="119"/>
      <c r="ADO1281" s="119"/>
      <c r="ADP1281" s="119"/>
      <c r="ADQ1281" s="119"/>
      <c r="ADR1281" s="119"/>
      <c r="ADS1281" s="119"/>
      <c r="ADT1281" s="119"/>
      <c r="ADU1281" s="119"/>
      <c r="ADV1281" s="119"/>
      <c r="ADW1281" s="119"/>
      <c r="ADX1281" s="119"/>
      <c r="ADY1281" s="119"/>
      <c r="ADZ1281" s="119"/>
      <c r="AEA1281" s="119"/>
      <c r="AEB1281" s="119"/>
      <c r="AEC1281" s="119"/>
      <c r="AED1281" s="119"/>
      <c r="AEE1281" s="119"/>
      <c r="AEF1281" s="119"/>
      <c r="AEG1281" s="119"/>
      <c r="AEH1281" s="119"/>
      <c r="AEI1281" s="119"/>
      <c r="AEJ1281" s="119"/>
      <c r="AEK1281" s="119"/>
      <c r="AEL1281" s="119"/>
      <c r="AEM1281" s="119"/>
      <c r="AEN1281" s="119"/>
      <c r="AEO1281" s="119"/>
      <c r="AEP1281" s="119"/>
      <c r="AEQ1281" s="119"/>
      <c r="AER1281" s="119"/>
      <c r="AES1281" s="119"/>
      <c r="AET1281" s="119"/>
      <c r="AEU1281" s="119"/>
      <c r="AEV1281" s="119"/>
      <c r="AEW1281" s="119"/>
      <c r="AEX1281" s="119"/>
      <c r="AEY1281" s="119"/>
      <c r="AEZ1281" s="119"/>
      <c r="AFA1281" s="119"/>
      <c r="AFB1281" s="119"/>
      <c r="AFC1281" s="119"/>
      <c r="AFD1281" s="119"/>
      <c r="AFE1281" s="119"/>
      <c r="AFF1281" s="119"/>
      <c r="AFG1281" s="119"/>
      <c r="AFH1281" s="119"/>
      <c r="AFI1281" s="119"/>
      <c r="AFJ1281" s="119"/>
      <c r="AFK1281" s="119"/>
      <c r="AFL1281" s="119"/>
      <c r="AFM1281" s="119"/>
      <c r="AFN1281" s="119"/>
      <c r="AFO1281" s="119"/>
      <c r="AFP1281" s="119"/>
      <c r="AFQ1281" s="119"/>
      <c r="AFR1281" s="119"/>
      <c r="AFS1281" s="119"/>
      <c r="AFT1281" s="119"/>
      <c r="AFU1281" s="119"/>
      <c r="AFV1281" s="119"/>
      <c r="AFW1281" s="119"/>
      <c r="AFX1281" s="119"/>
      <c r="AFY1281" s="119"/>
      <c r="AFZ1281" s="119"/>
      <c r="AGA1281" s="119"/>
      <c r="AGB1281" s="119"/>
      <c r="AGC1281" s="119"/>
      <c r="AGD1281" s="119"/>
      <c r="AGE1281" s="119"/>
      <c r="AGF1281" s="119"/>
      <c r="AGG1281" s="119"/>
      <c r="AGH1281" s="119"/>
      <c r="AGI1281" s="119"/>
      <c r="AGJ1281" s="119"/>
      <c r="AGK1281" s="119"/>
      <c r="AGL1281" s="119"/>
      <c r="AGM1281" s="119"/>
      <c r="AGN1281" s="119"/>
      <c r="AGO1281" s="119"/>
      <c r="AGP1281" s="119"/>
      <c r="AGQ1281" s="119"/>
      <c r="AGR1281" s="119"/>
      <c r="AGS1281" s="119"/>
      <c r="AGT1281" s="119"/>
      <c r="AGU1281" s="119"/>
      <c r="AGV1281" s="119"/>
      <c r="AGW1281" s="119"/>
      <c r="AGX1281" s="119"/>
      <c r="AGY1281" s="119"/>
      <c r="AGZ1281" s="119"/>
      <c r="AHA1281" s="119"/>
      <c r="AHB1281" s="119"/>
      <c r="AHC1281" s="119"/>
      <c r="AHD1281" s="119"/>
      <c r="AHE1281" s="119"/>
      <c r="AHF1281" s="119"/>
      <c r="AHG1281" s="119"/>
      <c r="AHH1281" s="119"/>
      <c r="AHI1281" s="119"/>
      <c r="AHJ1281" s="119"/>
      <c r="AHK1281" s="119"/>
      <c r="AHL1281" s="119"/>
      <c r="AHM1281" s="119"/>
      <c r="AHN1281" s="119"/>
      <c r="AHO1281" s="119"/>
      <c r="AHP1281" s="119"/>
      <c r="AHQ1281" s="119"/>
      <c r="AHR1281" s="119"/>
      <c r="AHS1281" s="119"/>
      <c r="AHT1281" s="119"/>
      <c r="AHU1281" s="119"/>
      <c r="AHV1281" s="119"/>
      <c r="AHW1281" s="119"/>
      <c r="AHX1281" s="119"/>
      <c r="AHY1281" s="119"/>
      <c r="AHZ1281" s="119"/>
      <c r="AIA1281" s="119"/>
      <c r="AIB1281" s="119"/>
      <c r="AIC1281" s="119"/>
      <c r="AID1281" s="119"/>
      <c r="AIE1281" s="119"/>
      <c r="AIF1281" s="119"/>
      <c r="AIG1281" s="119"/>
      <c r="AIH1281" s="119"/>
      <c r="AII1281" s="119"/>
      <c r="AIJ1281" s="119"/>
      <c r="AIK1281" s="119"/>
      <c r="AIL1281" s="119"/>
      <c r="AIM1281" s="119"/>
      <c r="AIN1281" s="119"/>
      <c r="AIO1281" s="119"/>
      <c r="AIP1281" s="119"/>
      <c r="AIQ1281" s="119"/>
      <c r="AIR1281" s="119"/>
      <c r="AIS1281" s="119"/>
      <c r="AIT1281" s="119"/>
      <c r="AIU1281" s="119"/>
      <c r="AIV1281" s="119"/>
      <c r="AIW1281" s="119"/>
      <c r="AIX1281" s="119"/>
      <c r="AIY1281" s="119"/>
      <c r="AIZ1281" s="119"/>
      <c r="AJA1281" s="119"/>
      <c r="AJB1281" s="119"/>
      <c r="AJC1281" s="119"/>
      <c r="AJD1281" s="119"/>
      <c r="AJE1281" s="119"/>
      <c r="AJF1281" s="119"/>
      <c r="AJG1281" s="119"/>
      <c r="AJH1281" s="119"/>
      <c r="AJI1281" s="119"/>
      <c r="AJJ1281" s="119"/>
      <c r="AJK1281" s="119"/>
      <c r="AJL1281" s="119"/>
      <c r="AJM1281" s="119"/>
      <c r="AJN1281" s="119"/>
      <c r="AJO1281" s="119"/>
      <c r="AJP1281" s="119"/>
      <c r="AJQ1281" s="119"/>
      <c r="AJR1281" s="119"/>
      <c r="AJS1281" s="119"/>
      <c r="AJT1281" s="119"/>
      <c r="AJU1281" s="119"/>
      <c r="AJV1281" s="119"/>
      <c r="AJW1281" s="119"/>
      <c r="AJX1281" s="119"/>
      <c r="AJY1281" s="119"/>
      <c r="AJZ1281" s="119"/>
      <c r="AKA1281" s="119"/>
      <c r="AKB1281" s="119"/>
      <c r="AKC1281" s="119"/>
      <c r="AKD1281" s="119"/>
      <c r="AKE1281" s="119"/>
      <c r="AKF1281" s="119"/>
      <c r="AKG1281" s="119"/>
      <c r="AKH1281" s="119"/>
      <c r="AKI1281" s="119"/>
      <c r="AKJ1281" s="119"/>
      <c r="AKK1281" s="119"/>
      <c r="AKL1281" s="119"/>
      <c r="AKM1281" s="119"/>
      <c r="AKN1281" s="119"/>
      <c r="AKO1281" s="119"/>
      <c r="AKP1281" s="119"/>
      <c r="AKQ1281" s="119"/>
      <c r="AKR1281" s="119"/>
      <c r="AKS1281" s="119"/>
      <c r="AKT1281" s="119"/>
      <c r="AKU1281" s="119"/>
      <c r="AKV1281" s="119"/>
      <c r="AKW1281" s="119"/>
      <c r="AKX1281" s="119"/>
      <c r="AKY1281" s="119"/>
      <c r="AKZ1281" s="119"/>
      <c r="ALA1281" s="119"/>
      <c r="ALB1281" s="119"/>
      <c r="ALC1281" s="119"/>
      <c r="ALD1281" s="119"/>
      <c r="ALE1281" s="119"/>
      <c r="ALF1281" s="119"/>
      <c r="ALG1281" s="119"/>
      <c r="ALH1281" s="119"/>
      <c r="ALI1281" s="119"/>
      <c r="ALJ1281" s="119"/>
      <c r="ALK1281" s="119"/>
      <c r="ALL1281" s="119"/>
      <c r="ALM1281" s="119"/>
      <c r="ALN1281" s="119"/>
      <c r="ALO1281" s="119"/>
      <c r="ALP1281" s="119"/>
      <c r="ALQ1281" s="119"/>
      <c r="ALR1281" s="119"/>
      <c r="ALS1281" s="119"/>
      <c r="ALT1281" s="119"/>
      <c r="ALU1281" s="119"/>
      <c r="ALV1281" s="119"/>
      <c r="ALW1281" s="119"/>
      <c r="ALX1281" s="119"/>
      <c r="ALY1281" s="119"/>
      <c r="ALZ1281" s="119"/>
      <c r="AMA1281" s="119"/>
      <c r="AMB1281" s="119"/>
      <c r="AMC1281" s="119"/>
      <c r="AMD1281" s="119"/>
      <c r="AME1281" s="119"/>
      <c r="AMF1281" s="119"/>
      <c r="AMG1281" s="119"/>
    </row>
    <row r="1282" customFormat="false" ht="15" hidden="false" customHeight="false" outlineLevel="0" collapsed="false">
      <c r="A1282" s="118"/>
      <c r="B1282" s="118"/>
      <c r="C1282" s="48" t="n">
        <f aca="false">IF(F1282=F1281,C1281,IF(F1282=(F1281+10),C1281,(C1281+10)))</f>
        <v>2340</v>
      </c>
      <c r="D1282" s="135" t="s">
        <v>451</v>
      </c>
      <c r="E1282" s="50" t="n">
        <f aca="false">IF(C1281=C1282,IF(AND(I1282&lt;&gt;"M",I1282&lt;&gt;"m-up"),E1281+10,E1281),10)</f>
        <v>10</v>
      </c>
      <c r="F1282" s="80" t="n">
        <f aca="false">O1282+(N1282*60)+(M1282*3600)</f>
        <v>66048</v>
      </c>
      <c r="G1282" s="80" t="str">
        <f aca="false">CONCATENATE(J1282,K1282,L1282)</f>
        <v>2018124</v>
      </c>
      <c r="H1282" s="80" t="n">
        <v>190</v>
      </c>
      <c r="I1282" s="80" t="s">
        <v>17</v>
      </c>
      <c r="J1282" s="80" t="n">
        <v>2018</v>
      </c>
      <c r="K1282" s="80" t="n">
        <v>1</v>
      </c>
      <c r="L1282" s="80" t="n">
        <v>24</v>
      </c>
      <c r="M1282" s="80" t="n">
        <v>18</v>
      </c>
      <c r="N1282" s="80" t="n">
        <v>20</v>
      </c>
      <c r="O1282" s="80" t="n">
        <v>48</v>
      </c>
      <c r="P1282" s="80" t="n">
        <v>845</v>
      </c>
      <c r="Q1282" s="80" t="s">
        <v>69</v>
      </c>
      <c r="R1282" s="80" t="s">
        <v>29</v>
      </c>
      <c r="S1282" s="80" t="s">
        <v>2</v>
      </c>
      <c r="T1282" s="80"/>
      <c r="U1282" s="129" t="s">
        <v>94</v>
      </c>
      <c r="V1282" s="130" t="s">
        <v>95</v>
      </c>
      <c r="W1282" s="130"/>
      <c r="X1282" s="130"/>
      <c r="WH1282" s="119"/>
      <c r="WI1282" s="119"/>
      <c r="WJ1282" s="119"/>
      <c r="WK1282" s="119"/>
      <c r="WL1282" s="119"/>
      <c r="WM1282" s="119"/>
      <c r="WN1282" s="119"/>
      <c r="WO1282" s="119"/>
      <c r="WP1282" s="119"/>
      <c r="WQ1282" s="119"/>
      <c r="WR1282" s="119"/>
      <c r="WS1282" s="119"/>
      <c r="WT1282" s="119"/>
      <c r="WU1282" s="119"/>
      <c r="WV1282" s="119"/>
      <c r="WW1282" s="119"/>
      <c r="WX1282" s="119"/>
      <c r="WY1282" s="119"/>
      <c r="WZ1282" s="119"/>
      <c r="XA1282" s="119"/>
      <c r="XB1282" s="119"/>
      <c r="XC1282" s="119"/>
      <c r="XD1282" s="119"/>
      <c r="XE1282" s="119"/>
      <c r="XF1282" s="119"/>
      <c r="XG1282" s="119"/>
      <c r="XH1282" s="119"/>
      <c r="XI1282" s="119"/>
      <c r="XJ1282" s="119"/>
      <c r="XK1282" s="119"/>
      <c r="XL1282" s="119"/>
      <c r="XM1282" s="119"/>
      <c r="XN1282" s="119"/>
      <c r="XO1282" s="119"/>
      <c r="XP1282" s="119"/>
      <c r="XQ1282" s="119"/>
      <c r="XR1282" s="119"/>
      <c r="XS1282" s="119"/>
      <c r="XT1282" s="119"/>
      <c r="XU1282" s="119"/>
      <c r="XV1282" s="119"/>
      <c r="XW1282" s="119"/>
      <c r="XX1282" s="119"/>
      <c r="XY1282" s="119"/>
      <c r="XZ1282" s="119"/>
      <c r="YA1282" s="119"/>
      <c r="YB1282" s="119"/>
      <c r="YC1282" s="119"/>
      <c r="YD1282" s="119"/>
      <c r="YE1282" s="119"/>
      <c r="YF1282" s="119"/>
      <c r="YG1282" s="119"/>
      <c r="YH1282" s="119"/>
      <c r="YI1282" s="119"/>
      <c r="YJ1282" s="119"/>
      <c r="YK1282" s="119"/>
      <c r="YL1282" s="119"/>
      <c r="YM1282" s="119"/>
      <c r="YN1282" s="119"/>
      <c r="YO1282" s="119"/>
      <c r="YP1282" s="119"/>
      <c r="YQ1282" s="119"/>
      <c r="YR1282" s="119"/>
      <c r="YS1282" s="119"/>
      <c r="YT1282" s="119"/>
      <c r="YU1282" s="119"/>
      <c r="YV1282" s="119"/>
      <c r="YW1282" s="119"/>
      <c r="YX1282" s="119"/>
      <c r="YY1282" s="119"/>
      <c r="YZ1282" s="119"/>
      <c r="ZA1282" s="119"/>
      <c r="ZB1282" s="119"/>
      <c r="ZC1282" s="119"/>
      <c r="ZD1282" s="119"/>
      <c r="ZE1282" s="119"/>
      <c r="ZF1282" s="119"/>
      <c r="ZG1282" s="119"/>
      <c r="ZH1282" s="119"/>
      <c r="ZI1282" s="119"/>
      <c r="ZJ1282" s="119"/>
      <c r="ZK1282" s="119"/>
      <c r="ZL1282" s="119"/>
      <c r="ZM1282" s="119"/>
      <c r="ZN1282" s="119"/>
      <c r="ZO1282" s="119"/>
      <c r="ZP1282" s="119"/>
      <c r="ZQ1282" s="119"/>
      <c r="ZR1282" s="119"/>
      <c r="ZS1282" s="119"/>
      <c r="ZT1282" s="119"/>
      <c r="ZU1282" s="119"/>
      <c r="ZV1282" s="119"/>
      <c r="ZW1282" s="119"/>
      <c r="ZX1282" s="119"/>
      <c r="ZY1282" s="119"/>
      <c r="ZZ1282" s="119"/>
      <c r="AAA1282" s="119"/>
      <c r="AAB1282" s="119"/>
      <c r="AAC1282" s="119"/>
      <c r="AAD1282" s="119"/>
      <c r="AAE1282" s="119"/>
      <c r="AAF1282" s="119"/>
      <c r="AAG1282" s="119"/>
      <c r="AAH1282" s="119"/>
      <c r="AAI1282" s="119"/>
      <c r="AAJ1282" s="119"/>
      <c r="AAK1282" s="119"/>
      <c r="AAL1282" s="119"/>
      <c r="AAM1282" s="119"/>
      <c r="AAN1282" s="119"/>
      <c r="AAO1282" s="119"/>
      <c r="AAP1282" s="119"/>
      <c r="AAQ1282" s="119"/>
      <c r="AAR1282" s="119"/>
      <c r="AAS1282" s="119"/>
      <c r="AAT1282" s="119"/>
      <c r="AAU1282" s="119"/>
      <c r="AAV1282" s="119"/>
      <c r="AAW1282" s="119"/>
      <c r="AAX1282" s="119"/>
      <c r="AAY1282" s="119"/>
      <c r="AAZ1282" s="119"/>
      <c r="ABA1282" s="119"/>
      <c r="ABB1282" s="119"/>
      <c r="ABC1282" s="119"/>
      <c r="ABD1282" s="119"/>
      <c r="ABE1282" s="119"/>
      <c r="ABF1282" s="119"/>
      <c r="ABG1282" s="119"/>
      <c r="ABH1282" s="119"/>
      <c r="ABI1282" s="119"/>
      <c r="ABJ1282" s="119"/>
      <c r="ABK1282" s="119"/>
      <c r="ABL1282" s="119"/>
      <c r="ABM1282" s="119"/>
      <c r="ABN1282" s="119"/>
      <c r="ABO1282" s="119"/>
      <c r="ABP1282" s="119"/>
      <c r="ABQ1282" s="119"/>
      <c r="ABR1282" s="119"/>
      <c r="ABS1282" s="119"/>
      <c r="ABT1282" s="119"/>
      <c r="ABU1282" s="119"/>
      <c r="ABV1282" s="119"/>
      <c r="ABW1282" s="119"/>
      <c r="ABX1282" s="119"/>
      <c r="ABY1282" s="119"/>
      <c r="ABZ1282" s="119"/>
      <c r="ACA1282" s="119"/>
      <c r="ACB1282" s="119"/>
      <c r="ACC1282" s="119"/>
      <c r="ACD1282" s="119"/>
      <c r="ACE1282" s="119"/>
      <c r="ACF1282" s="119"/>
      <c r="ACG1282" s="119"/>
      <c r="ACH1282" s="119"/>
      <c r="ACI1282" s="119"/>
      <c r="ACJ1282" s="119"/>
      <c r="ACK1282" s="119"/>
      <c r="ACL1282" s="119"/>
      <c r="ACM1282" s="119"/>
      <c r="ACN1282" s="119"/>
      <c r="ACO1282" s="119"/>
      <c r="ACP1282" s="119"/>
      <c r="ACQ1282" s="119"/>
      <c r="ACR1282" s="119"/>
      <c r="ACS1282" s="119"/>
      <c r="ACT1282" s="119"/>
      <c r="ACU1282" s="119"/>
      <c r="ACV1282" s="119"/>
      <c r="ACW1282" s="119"/>
      <c r="ACX1282" s="119"/>
      <c r="ACY1282" s="119"/>
      <c r="ACZ1282" s="119"/>
      <c r="ADA1282" s="119"/>
      <c r="ADB1282" s="119"/>
      <c r="ADC1282" s="119"/>
      <c r="ADD1282" s="119"/>
      <c r="ADE1282" s="119"/>
      <c r="ADF1282" s="119"/>
      <c r="ADG1282" s="119"/>
      <c r="ADH1282" s="119"/>
      <c r="ADI1282" s="119"/>
      <c r="ADJ1282" s="119"/>
      <c r="ADK1282" s="119"/>
      <c r="ADL1282" s="119"/>
      <c r="ADM1282" s="119"/>
      <c r="ADN1282" s="119"/>
      <c r="ADO1282" s="119"/>
      <c r="ADP1282" s="119"/>
      <c r="ADQ1282" s="119"/>
      <c r="ADR1282" s="119"/>
      <c r="ADS1282" s="119"/>
      <c r="ADT1282" s="119"/>
      <c r="ADU1282" s="119"/>
      <c r="ADV1282" s="119"/>
      <c r="ADW1282" s="119"/>
      <c r="ADX1282" s="119"/>
      <c r="ADY1282" s="119"/>
      <c r="ADZ1282" s="119"/>
      <c r="AEA1282" s="119"/>
      <c r="AEB1282" s="119"/>
      <c r="AEC1282" s="119"/>
      <c r="AED1282" s="119"/>
      <c r="AEE1282" s="119"/>
      <c r="AEF1282" s="119"/>
      <c r="AEG1282" s="119"/>
      <c r="AEH1282" s="119"/>
      <c r="AEI1282" s="119"/>
      <c r="AEJ1282" s="119"/>
      <c r="AEK1282" s="119"/>
      <c r="AEL1282" s="119"/>
      <c r="AEM1282" s="119"/>
      <c r="AEN1282" s="119"/>
      <c r="AEO1282" s="119"/>
      <c r="AEP1282" s="119"/>
      <c r="AEQ1282" s="119"/>
      <c r="AER1282" s="119"/>
      <c r="AES1282" s="119"/>
      <c r="AET1282" s="119"/>
      <c r="AEU1282" s="119"/>
      <c r="AEV1282" s="119"/>
      <c r="AEW1282" s="119"/>
      <c r="AEX1282" s="119"/>
      <c r="AEY1282" s="119"/>
      <c r="AEZ1282" s="119"/>
      <c r="AFA1282" s="119"/>
      <c r="AFB1282" s="119"/>
      <c r="AFC1282" s="119"/>
      <c r="AFD1282" s="119"/>
      <c r="AFE1282" s="119"/>
      <c r="AFF1282" s="119"/>
      <c r="AFG1282" s="119"/>
      <c r="AFH1282" s="119"/>
      <c r="AFI1282" s="119"/>
      <c r="AFJ1282" s="119"/>
      <c r="AFK1282" s="119"/>
      <c r="AFL1282" s="119"/>
      <c r="AFM1282" s="119"/>
      <c r="AFN1282" s="119"/>
      <c r="AFO1282" s="119"/>
      <c r="AFP1282" s="119"/>
      <c r="AFQ1282" s="119"/>
      <c r="AFR1282" s="119"/>
      <c r="AFS1282" s="119"/>
      <c r="AFT1282" s="119"/>
      <c r="AFU1282" s="119"/>
      <c r="AFV1282" s="119"/>
      <c r="AFW1282" s="119"/>
      <c r="AFX1282" s="119"/>
      <c r="AFY1282" s="119"/>
      <c r="AFZ1282" s="119"/>
      <c r="AGA1282" s="119"/>
      <c r="AGB1282" s="119"/>
      <c r="AGC1282" s="119"/>
      <c r="AGD1282" s="119"/>
      <c r="AGE1282" s="119"/>
      <c r="AGF1282" s="119"/>
      <c r="AGG1282" s="119"/>
      <c r="AGH1282" s="119"/>
      <c r="AGI1282" s="119"/>
      <c r="AGJ1282" s="119"/>
      <c r="AGK1282" s="119"/>
      <c r="AGL1282" s="119"/>
      <c r="AGM1282" s="119"/>
      <c r="AGN1282" s="119"/>
      <c r="AGO1282" s="119"/>
      <c r="AGP1282" s="119"/>
      <c r="AGQ1282" s="119"/>
      <c r="AGR1282" s="119"/>
      <c r="AGS1282" s="119"/>
      <c r="AGT1282" s="119"/>
      <c r="AGU1282" s="119"/>
      <c r="AGV1282" s="119"/>
      <c r="AGW1282" s="119"/>
      <c r="AGX1282" s="119"/>
      <c r="AGY1282" s="119"/>
      <c r="AGZ1282" s="119"/>
      <c r="AHA1282" s="119"/>
      <c r="AHB1282" s="119"/>
      <c r="AHC1282" s="119"/>
      <c r="AHD1282" s="119"/>
      <c r="AHE1282" s="119"/>
      <c r="AHF1282" s="119"/>
      <c r="AHG1282" s="119"/>
      <c r="AHH1282" s="119"/>
      <c r="AHI1282" s="119"/>
      <c r="AHJ1282" s="119"/>
      <c r="AHK1282" s="119"/>
      <c r="AHL1282" s="119"/>
      <c r="AHM1282" s="119"/>
      <c r="AHN1282" s="119"/>
      <c r="AHO1282" s="119"/>
      <c r="AHP1282" s="119"/>
      <c r="AHQ1282" s="119"/>
      <c r="AHR1282" s="119"/>
      <c r="AHS1282" s="119"/>
      <c r="AHT1282" s="119"/>
      <c r="AHU1282" s="119"/>
      <c r="AHV1282" s="119"/>
      <c r="AHW1282" s="119"/>
      <c r="AHX1282" s="119"/>
      <c r="AHY1282" s="119"/>
      <c r="AHZ1282" s="119"/>
      <c r="AIA1282" s="119"/>
      <c r="AIB1282" s="119"/>
      <c r="AIC1282" s="119"/>
      <c r="AID1282" s="119"/>
      <c r="AIE1282" s="119"/>
      <c r="AIF1282" s="119"/>
      <c r="AIG1282" s="119"/>
      <c r="AIH1282" s="119"/>
      <c r="AII1282" s="119"/>
      <c r="AIJ1282" s="119"/>
      <c r="AIK1282" s="119"/>
      <c r="AIL1282" s="119"/>
      <c r="AIM1282" s="119"/>
      <c r="AIN1282" s="119"/>
      <c r="AIO1282" s="119"/>
      <c r="AIP1282" s="119"/>
      <c r="AIQ1282" s="119"/>
      <c r="AIR1282" s="119"/>
      <c r="AIS1282" s="119"/>
      <c r="AIT1282" s="119"/>
      <c r="AIU1282" s="119"/>
      <c r="AIV1282" s="119"/>
      <c r="AIW1282" s="119"/>
      <c r="AIX1282" s="119"/>
      <c r="AIY1282" s="119"/>
      <c r="AIZ1282" s="119"/>
      <c r="AJA1282" s="119"/>
      <c r="AJB1282" s="119"/>
      <c r="AJC1282" s="119"/>
      <c r="AJD1282" s="119"/>
      <c r="AJE1282" s="119"/>
      <c r="AJF1282" s="119"/>
      <c r="AJG1282" s="119"/>
      <c r="AJH1282" s="119"/>
      <c r="AJI1282" s="119"/>
      <c r="AJJ1282" s="119"/>
      <c r="AJK1282" s="119"/>
      <c r="AJL1282" s="119"/>
      <c r="AJM1282" s="119"/>
      <c r="AJN1282" s="119"/>
      <c r="AJO1282" s="119"/>
      <c r="AJP1282" s="119"/>
      <c r="AJQ1282" s="119"/>
      <c r="AJR1282" s="119"/>
      <c r="AJS1282" s="119"/>
      <c r="AJT1282" s="119"/>
      <c r="AJU1282" s="119"/>
      <c r="AJV1282" s="119"/>
      <c r="AJW1282" s="119"/>
      <c r="AJX1282" s="119"/>
      <c r="AJY1282" s="119"/>
      <c r="AJZ1282" s="119"/>
      <c r="AKA1282" s="119"/>
      <c r="AKB1282" s="119"/>
      <c r="AKC1282" s="119"/>
      <c r="AKD1282" s="119"/>
      <c r="AKE1282" s="119"/>
      <c r="AKF1282" s="119"/>
      <c r="AKG1282" s="119"/>
      <c r="AKH1282" s="119"/>
      <c r="AKI1282" s="119"/>
      <c r="AKJ1282" s="119"/>
      <c r="AKK1282" s="119"/>
      <c r="AKL1282" s="119"/>
      <c r="AKM1282" s="119"/>
      <c r="AKN1282" s="119"/>
      <c r="AKO1282" s="119"/>
      <c r="AKP1282" s="119"/>
      <c r="AKQ1282" s="119"/>
      <c r="AKR1282" s="119"/>
      <c r="AKS1282" s="119"/>
      <c r="AKT1282" s="119"/>
      <c r="AKU1282" s="119"/>
      <c r="AKV1282" s="119"/>
      <c r="AKW1282" s="119"/>
      <c r="AKX1282" s="119"/>
      <c r="AKY1282" s="119"/>
      <c r="AKZ1282" s="119"/>
      <c r="ALA1282" s="119"/>
      <c r="ALB1282" s="119"/>
      <c r="ALC1282" s="119"/>
      <c r="ALD1282" s="119"/>
      <c r="ALE1282" s="119"/>
      <c r="ALF1282" s="119"/>
      <c r="ALG1282" s="119"/>
      <c r="ALH1282" s="119"/>
      <c r="ALI1282" s="119"/>
      <c r="ALJ1282" s="119"/>
      <c r="ALK1282" s="119"/>
      <c r="ALL1282" s="119"/>
      <c r="ALM1282" s="119"/>
      <c r="ALN1282" s="119"/>
      <c r="ALO1282" s="119"/>
      <c r="ALP1282" s="119"/>
      <c r="ALQ1282" s="119"/>
      <c r="ALR1282" s="119"/>
      <c r="ALS1282" s="119"/>
      <c r="ALT1282" s="119"/>
      <c r="ALU1282" s="119"/>
      <c r="ALV1282" s="119"/>
      <c r="ALW1282" s="119"/>
      <c r="ALX1282" s="119"/>
      <c r="ALY1282" s="119"/>
      <c r="ALZ1282" s="119"/>
      <c r="AMA1282" s="119"/>
      <c r="AMB1282" s="119"/>
      <c r="AMC1282" s="119"/>
      <c r="AMD1282" s="119"/>
      <c r="AME1282" s="119"/>
      <c r="AMF1282" s="119"/>
      <c r="AMG1282" s="119"/>
    </row>
    <row r="1283" customFormat="false" ht="15" hidden="false" customHeight="false" outlineLevel="0" collapsed="false">
      <c r="A1283" s="118"/>
      <c r="B1283" s="118"/>
      <c r="C1283" s="48" t="n">
        <f aca="false">IF(F1283=F1282,C1282,IF(F1283=(F1282+10),C1282,(C1282+10)))</f>
        <v>2340</v>
      </c>
      <c r="D1283" s="55" t="s">
        <v>451</v>
      </c>
      <c r="E1283" s="50" t="n">
        <f aca="false">IF(C1282=C1283,IF(AND(I1283&lt;&gt;"M",I1283&lt;&gt;"m-up"),E1282+10,E1282),10)</f>
        <v>10</v>
      </c>
      <c r="F1283" s="78" t="n">
        <f aca="false">O1283+(N1283*60)+(M1283*3600)</f>
        <v>66048</v>
      </c>
      <c r="G1283" s="78" t="str">
        <f aca="false">CONCATENATE(J1283,K1283,L1283)</f>
        <v>2018124</v>
      </c>
      <c r="H1283" s="78" t="n">
        <v>0</v>
      </c>
      <c r="I1283" s="136" t="s">
        <v>21</v>
      </c>
      <c r="J1283" s="78" t="n">
        <v>2018</v>
      </c>
      <c r="K1283" s="78" t="n">
        <v>1</v>
      </c>
      <c r="L1283" s="78" t="n">
        <v>24</v>
      </c>
      <c r="M1283" s="78" t="n">
        <v>18</v>
      </c>
      <c r="N1283" s="78" t="n">
        <v>20</v>
      </c>
      <c r="O1283" s="78" t="n">
        <v>48</v>
      </c>
      <c r="P1283" s="78" t="n">
        <v>891</v>
      </c>
      <c r="Q1283" s="78" t="s">
        <v>69</v>
      </c>
      <c r="R1283" s="78" t="s">
        <v>29</v>
      </c>
      <c r="S1283" s="78" t="s">
        <v>2</v>
      </c>
      <c r="T1283" s="78"/>
      <c r="U1283" s="130" t="s">
        <v>96</v>
      </c>
      <c r="V1283" s="130"/>
      <c r="W1283" s="130"/>
      <c r="X1283" s="130"/>
      <c r="WH1283" s="119"/>
      <c r="WI1283" s="119"/>
      <c r="WJ1283" s="119"/>
      <c r="WK1283" s="119"/>
      <c r="WL1283" s="119"/>
      <c r="WM1283" s="119"/>
      <c r="WN1283" s="119"/>
      <c r="WO1283" s="119"/>
      <c r="WP1283" s="119"/>
      <c r="WQ1283" s="119"/>
      <c r="WR1283" s="119"/>
      <c r="WS1283" s="119"/>
      <c r="WT1283" s="119"/>
      <c r="WU1283" s="119"/>
      <c r="WV1283" s="119"/>
      <c r="WW1283" s="119"/>
      <c r="WX1283" s="119"/>
      <c r="WY1283" s="119"/>
      <c r="WZ1283" s="119"/>
      <c r="XA1283" s="119"/>
      <c r="XB1283" s="119"/>
      <c r="XC1283" s="119"/>
      <c r="XD1283" s="119"/>
      <c r="XE1283" s="119"/>
      <c r="XF1283" s="119"/>
      <c r="XG1283" s="119"/>
      <c r="XH1283" s="119"/>
      <c r="XI1283" s="119"/>
      <c r="XJ1283" s="119"/>
      <c r="XK1283" s="119"/>
      <c r="XL1283" s="119"/>
      <c r="XM1283" s="119"/>
      <c r="XN1283" s="119"/>
      <c r="XO1283" s="119"/>
      <c r="XP1283" s="119"/>
      <c r="XQ1283" s="119"/>
      <c r="XR1283" s="119"/>
      <c r="XS1283" s="119"/>
      <c r="XT1283" s="119"/>
      <c r="XU1283" s="119"/>
      <c r="XV1283" s="119"/>
      <c r="XW1283" s="119"/>
      <c r="XX1283" s="119"/>
      <c r="XY1283" s="119"/>
      <c r="XZ1283" s="119"/>
      <c r="YA1283" s="119"/>
      <c r="YB1283" s="119"/>
      <c r="YC1283" s="119"/>
      <c r="YD1283" s="119"/>
      <c r="YE1283" s="119"/>
      <c r="YF1283" s="119"/>
      <c r="YG1283" s="119"/>
      <c r="YH1283" s="119"/>
      <c r="YI1283" s="119"/>
      <c r="YJ1283" s="119"/>
      <c r="YK1283" s="119"/>
      <c r="YL1283" s="119"/>
      <c r="YM1283" s="119"/>
      <c r="YN1283" s="119"/>
      <c r="YO1283" s="119"/>
      <c r="YP1283" s="119"/>
      <c r="YQ1283" s="119"/>
      <c r="YR1283" s="119"/>
      <c r="YS1283" s="119"/>
      <c r="YT1283" s="119"/>
      <c r="YU1283" s="119"/>
      <c r="YV1283" s="119"/>
      <c r="YW1283" s="119"/>
      <c r="YX1283" s="119"/>
      <c r="YY1283" s="119"/>
      <c r="YZ1283" s="119"/>
      <c r="ZA1283" s="119"/>
      <c r="ZB1283" s="119"/>
      <c r="ZC1283" s="119"/>
      <c r="ZD1283" s="119"/>
      <c r="ZE1283" s="119"/>
      <c r="ZF1283" s="119"/>
      <c r="ZG1283" s="119"/>
      <c r="ZH1283" s="119"/>
      <c r="ZI1283" s="119"/>
      <c r="ZJ1283" s="119"/>
      <c r="ZK1283" s="119"/>
      <c r="ZL1283" s="119"/>
      <c r="ZM1283" s="119"/>
      <c r="ZN1283" s="119"/>
      <c r="ZO1283" s="119"/>
      <c r="ZP1283" s="119"/>
      <c r="ZQ1283" s="119"/>
      <c r="ZR1283" s="119"/>
      <c r="ZS1283" s="119"/>
      <c r="ZT1283" s="119"/>
      <c r="ZU1283" s="119"/>
      <c r="ZV1283" s="119"/>
      <c r="ZW1283" s="119"/>
      <c r="ZX1283" s="119"/>
      <c r="ZY1283" s="119"/>
      <c r="ZZ1283" s="119"/>
      <c r="AAA1283" s="119"/>
      <c r="AAB1283" s="119"/>
      <c r="AAC1283" s="119"/>
      <c r="AAD1283" s="119"/>
      <c r="AAE1283" s="119"/>
      <c r="AAF1283" s="119"/>
      <c r="AAG1283" s="119"/>
      <c r="AAH1283" s="119"/>
      <c r="AAI1283" s="119"/>
      <c r="AAJ1283" s="119"/>
      <c r="AAK1283" s="119"/>
      <c r="AAL1283" s="119"/>
      <c r="AAM1283" s="119"/>
      <c r="AAN1283" s="119"/>
      <c r="AAO1283" s="119"/>
      <c r="AAP1283" s="119"/>
      <c r="AAQ1283" s="119"/>
      <c r="AAR1283" s="119"/>
      <c r="AAS1283" s="119"/>
      <c r="AAT1283" s="119"/>
      <c r="AAU1283" s="119"/>
      <c r="AAV1283" s="119"/>
      <c r="AAW1283" s="119"/>
      <c r="AAX1283" s="119"/>
      <c r="AAY1283" s="119"/>
      <c r="AAZ1283" s="119"/>
      <c r="ABA1283" s="119"/>
      <c r="ABB1283" s="119"/>
      <c r="ABC1283" s="119"/>
      <c r="ABD1283" s="119"/>
      <c r="ABE1283" s="119"/>
      <c r="ABF1283" s="119"/>
      <c r="ABG1283" s="119"/>
      <c r="ABH1283" s="119"/>
      <c r="ABI1283" s="119"/>
      <c r="ABJ1283" s="119"/>
      <c r="ABK1283" s="119"/>
      <c r="ABL1283" s="119"/>
      <c r="ABM1283" s="119"/>
      <c r="ABN1283" s="119"/>
      <c r="ABO1283" s="119"/>
      <c r="ABP1283" s="119"/>
      <c r="ABQ1283" s="119"/>
      <c r="ABR1283" s="119"/>
      <c r="ABS1283" s="119"/>
      <c r="ABT1283" s="119"/>
      <c r="ABU1283" s="119"/>
      <c r="ABV1283" s="119"/>
      <c r="ABW1283" s="119"/>
      <c r="ABX1283" s="119"/>
      <c r="ABY1283" s="119"/>
      <c r="ABZ1283" s="119"/>
      <c r="ACA1283" s="119"/>
      <c r="ACB1283" s="119"/>
      <c r="ACC1283" s="119"/>
      <c r="ACD1283" s="119"/>
      <c r="ACE1283" s="119"/>
      <c r="ACF1283" s="119"/>
      <c r="ACG1283" s="119"/>
      <c r="ACH1283" s="119"/>
      <c r="ACI1283" s="119"/>
      <c r="ACJ1283" s="119"/>
      <c r="ACK1283" s="119"/>
      <c r="ACL1283" s="119"/>
      <c r="ACM1283" s="119"/>
      <c r="ACN1283" s="119"/>
      <c r="ACO1283" s="119"/>
      <c r="ACP1283" s="119"/>
      <c r="ACQ1283" s="119"/>
      <c r="ACR1283" s="119"/>
      <c r="ACS1283" s="119"/>
      <c r="ACT1283" s="119"/>
      <c r="ACU1283" s="119"/>
      <c r="ACV1283" s="119"/>
      <c r="ACW1283" s="119"/>
      <c r="ACX1283" s="119"/>
      <c r="ACY1283" s="119"/>
      <c r="ACZ1283" s="119"/>
      <c r="ADA1283" s="119"/>
      <c r="ADB1283" s="119"/>
      <c r="ADC1283" s="119"/>
      <c r="ADD1283" s="119"/>
      <c r="ADE1283" s="119"/>
      <c r="ADF1283" s="119"/>
      <c r="ADG1283" s="119"/>
      <c r="ADH1283" s="119"/>
      <c r="ADI1283" s="119"/>
      <c r="ADJ1283" s="119"/>
      <c r="ADK1283" s="119"/>
      <c r="ADL1283" s="119"/>
      <c r="ADM1283" s="119"/>
      <c r="ADN1283" s="119"/>
      <c r="ADO1283" s="119"/>
      <c r="ADP1283" s="119"/>
      <c r="ADQ1283" s="119"/>
      <c r="ADR1283" s="119"/>
      <c r="ADS1283" s="119"/>
      <c r="ADT1283" s="119"/>
      <c r="ADU1283" s="119"/>
      <c r="ADV1283" s="119"/>
      <c r="ADW1283" s="119"/>
      <c r="ADX1283" s="119"/>
      <c r="ADY1283" s="119"/>
      <c r="ADZ1283" s="119"/>
      <c r="AEA1283" s="119"/>
      <c r="AEB1283" s="119"/>
      <c r="AEC1283" s="119"/>
      <c r="AED1283" s="119"/>
      <c r="AEE1283" s="119"/>
      <c r="AEF1283" s="119"/>
      <c r="AEG1283" s="119"/>
      <c r="AEH1283" s="119"/>
      <c r="AEI1283" s="119"/>
      <c r="AEJ1283" s="119"/>
      <c r="AEK1283" s="119"/>
      <c r="AEL1283" s="119"/>
      <c r="AEM1283" s="119"/>
      <c r="AEN1283" s="119"/>
      <c r="AEO1283" s="119"/>
      <c r="AEP1283" s="119"/>
      <c r="AEQ1283" s="119"/>
      <c r="AER1283" s="119"/>
      <c r="AES1283" s="119"/>
      <c r="AET1283" s="119"/>
      <c r="AEU1283" s="119"/>
      <c r="AEV1283" s="119"/>
      <c r="AEW1283" s="119"/>
      <c r="AEX1283" s="119"/>
      <c r="AEY1283" s="119"/>
      <c r="AEZ1283" s="119"/>
      <c r="AFA1283" s="119"/>
      <c r="AFB1283" s="119"/>
      <c r="AFC1283" s="119"/>
      <c r="AFD1283" s="119"/>
      <c r="AFE1283" s="119"/>
      <c r="AFF1283" s="119"/>
      <c r="AFG1283" s="119"/>
      <c r="AFH1283" s="119"/>
      <c r="AFI1283" s="119"/>
      <c r="AFJ1283" s="119"/>
      <c r="AFK1283" s="119"/>
      <c r="AFL1283" s="119"/>
      <c r="AFM1283" s="119"/>
      <c r="AFN1283" s="119"/>
      <c r="AFO1283" s="119"/>
      <c r="AFP1283" s="119"/>
      <c r="AFQ1283" s="119"/>
      <c r="AFR1283" s="119"/>
      <c r="AFS1283" s="119"/>
      <c r="AFT1283" s="119"/>
      <c r="AFU1283" s="119"/>
      <c r="AFV1283" s="119"/>
      <c r="AFW1283" s="119"/>
      <c r="AFX1283" s="119"/>
      <c r="AFY1283" s="119"/>
      <c r="AFZ1283" s="119"/>
      <c r="AGA1283" s="119"/>
      <c r="AGB1283" s="119"/>
      <c r="AGC1283" s="119"/>
      <c r="AGD1283" s="119"/>
      <c r="AGE1283" s="119"/>
      <c r="AGF1283" s="119"/>
      <c r="AGG1283" s="119"/>
      <c r="AGH1283" s="119"/>
      <c r="AGI1283" s="119"/>
      <c r="AGJ1283" s="119"/>
      <c r="AGK1283" s="119"/>
      <c r="AGL1283" s="119"/>
      <c r="AGM1283" s="119"/>
      <c r="AGN1283" s="119"/>
      <c r="AGO1283" s="119"/>
      <c r="AGP1283" s="119"/>
      <c r="AGQ1283" s="119"/>
      <c r="AGR1283" s="119"/>
      <c r="AGS1283" s="119"/>
      <c r="AGT1283" s="119"/>
      <c r="AGU1283" s="119"/>
      <c r="AGV1283" s="119"/>
      <c r="AGW1283" s="119"/>
      <c r="AGX1283" s="119"/>
      <c r="AGY1283" s="119"/>
      <c r="AGZ1283" s="119"/>
      <c r="AHA1283" s="119"/>
      <c r="AHB1283" s="119"/>
      <c r="AHC1283" s="119"/>
      <c r="AHD1283" s="119"/>
      <c r="AHE1283" s="119"/>
      <c r="AHF1283" s="119"/>
      <c r="AHG1283" s="119"/>
      <c r="AHH1283" s="119"/>
      <c r="AHI1283" s="119"/>
      <c r="AHJ1283" s="119"/>
      <c r="AHK1283" s="119"/>
      <c r="AHL1283" s="119"/>
      <c r="AHM1283" s="119"/>
      <c r="AHN1283" s="119"/>
      <c r="AHO1283" s="119"/>
      <c r="AHP1283" s="119"/>
      <c r="AHQ1283" s="119"/>
      <c r="AHR1283" s="119"/>
      <c r="AHS1283" s="119"/>
      <c r="AHT1283" s="119"/>
      <c r="AHU1283" s="119"/>
      <c r="AHV1283" s="119"/>
      <c r="AHW1283" s="119"/>
      <c r="AHX1283" s="119"/>
      <c r="AHY1283" s="119"/>
      <c r="AHZ1283" s="119"/>
      <c r="AIA1283" s="119"/>
      <c r="AIB1283" s="119"/>
      <c r="AIC1283" s="119"/>
      <c r="AID1283" s="119"/>
      <c r="AIE1283" s="119"/>
      <c r="AIF1283" s="119"/>
      <c r="AIG1283" s="119"/>
      <c r="AIH1283" s="119"/>
      <c r="AII1283" s="119"/>
      <c r="AIJ1283" s="119"/>
      <c r="AIK1283" s="119"/>
      <c r="AIL1283" s="119"/>
      <c r="AIM1283" s="119"/>
      <c r="AIN1283" s="119"/>
      <c r="AIO1283" s="119"/>
      <c r="AIP1283" s="119"/>
      <c r="AIQ1283" s="119"/>
      <c r="AIR1283" s="119"/>
      <c r="AIS1283" s="119"/>
      <c r="AIT1283" s="119"/>
      <c r="AIU1283" s="119"/>
      <c r="AIV1283" s="119"/>
      <c r="AIW1283" s="119"/>
      <c r="AIX1283" s="119"/>
      <c r="AIY1283" s="119"/>
      <c r="AIZ1283" s="119"/>
      <c r="AJA1283" s="119"/>
      <c r="AJB1283" s="119"/>
      <c r="AJC1283" s="119"/>
      <c r="AJD1283" s="119"/>
      <c r="AJE1283" s="119"/>
      <c r="AJF1283" s="119"/>
      <c r="AJG1283" s="119"/>
      <c r="AJH1283" s="119"/>
      <c r="AJI1283" s="119"/>
      <c r="AJJ1283" s="119"/>
      <c r="AJK1283" s="119"/>
      <c r="AJL1283" s="119"/>
      <c r="AJM1283" s="119"/>
      <c r="AJN1283" s="119"/>
      <c r="AJO1283" s="119"/>
      <c r="AJP1283" s="119"/>
      <c r="AJQ1283" s="119"/>
      <c r="AJR1283" s="119"/>
      <c r="AJS1283" s="119"/>
      <c r="AJT1283" s="119"/>
      <c r="AJU1283" s="119"/>
      <c r="AJV1283" s="119"/>
      <c r="AJW1283" s="119"/>
      <c r="AJX1283" s="119"/>
      <c r="AJY1283" s="119"/>
      <c r="AJZ1283" s="119"/>
      <c r="AKA1283" s="119"/>
      <c r="AKB1283" s="119"/>
      <c r="AKC1283" s="119"/>
      <c r="AKD1283" s="119"/>
      <c r="AKE1283" s="119"/>
      <c r="AKF1283" s="119"/>
      <c r="AKG1283" s="119"/>
      <c r="AKH1283" s="119"/>
      <c r="AKI1283" s="119"/>
      <c r="AKJ1283" s="119"/>
      <c r="AKK1283" s="119"/>
      <c r="AKL1283" s="119"/>
      <c r="AKM1283" s="119"/>
      <c r="AKN1283" s="119"/>
      <c r="AKO1283" s="119"/>
      <c r="AKP1283" s="119"/>
      <c r="AKQ1283" s="119"/>
      <c r="AKR1283" s="119"/>
      <c r="AKS1283" s="119"/>
      <c r="AKT1283" s="119"/>
      <c r="AKU1283" s="119"/>
      <c r="AKV1283" s="119"/>
      <c r="AKW1283" s="119"/>
      <c r="AKX1283" s="119"/>
      <c r="AKY1283" s="119"/>
      <c r="AKZ1283" s="119"/>
      <c r="ALA1283" s="119"/>
      <c r="ALB1283" s="119"/>
      <c r="ALC1283" s="119"/>
      <c r="ALD1283" s="119"/>
      <c r="ALE1283" s="119"/>
      <c r="ALF1283" s="119"/>
      <c r="ALG1283" s="119"/>
      <c r="ALH1283" s="119"/>
      <c r="ALI1283" s="119"/>
      <c r="ALJ1283" s="119"/>
      <c r="ALK1283" s="119"/>
      <c r="ALL1283" s="119"/>
      <c r="ALM1283" s="119"/>
      <c r="ALN1283" s="119"/>
      <c r="ALO1283" s="119"/>
      <c r="ALP1283" s="119"/>
      <c r="ALQ1283" s="119"/>
      <c r="ALR1283" s="119"/>
      <c r="ALS1283" s="119"/>
      <c r="ALT1283" s="119"/>
      <c r="ALU1283" s="119"/>
      <c r="ALV1283" s="119"/>
      <c r="ALW1283" s="119"/>
      <c r="ALX1283" s="119"/>
      <c r="ALY1283" s="119"/>
      <c r="ALZ1283" s="119"/>
      <c r="AMA1283" s="119"/>
      <c r="AMB1283" s="119"/>
      <c r="AMC1283" s="119"/>
      <c r="AMD1283" s="119"/>
      <c r="AME1283" s="119"/>
      <c r="AMF1283" s="119"/>
      <c r="AMG1283" s="119"/>
    </row>
    <row r="1284" customFormat="false" ht="15" hidden="false" customHeight="false" outlineLevel="0" collapsed="false">
      <c r="A1284" s="118"/>
      <c r="B1284" s="118"/>
      <c r="C1284" s="48" t="n">
        <f aca="false">IF(F1284=F1283,C1283,IF(F1284=(F1283+10),C1283,(C1283+10)))</f>
        <v>2340</v>
      </c>
      <c r="D1284" s="55" t="s">
        <v>451</v>
      </c>
      <c r="E1284" s="50" t="n">
        <f aca="false">IF(C1283=C1284,IF(AND(I1284&lt;&gt;"M",I1284&lt;&gt;"m-up"),E1283+10,E1283),10)</f>
        <v>10</v>
      </c>
      <c r="F1284" s="78" t="n">
        <f aca="false">O1284+(N1284*60)+(M1284*3600)</f>
        <v>66048</v>
      </c>
      <c r="G1284" s="78" t="str">
        <f aca="false">CONCATENATE(J1284,K1284,L1284)</f>
        <v>2018124</v>
      </c>
      <c r="H1284" s="78" t="n">
        <v>0</v>
      </c>
      <c r="I1284" s="136" t="s">
        <v>21</v>
      </c>
      <c r="J1284" s="78" t="n">
        <v>2018</v>
      </c>
      <c r="K1284" s="78" t="n">
        <v>1</v>
      </c>
      <c r="L1284" s="78" t="n">
        <v>24</v>
      </c>
      <c r="M1284" s="78" t="n">
        <v>18</v>
      </c>
      <c r="N1284" s="78" t="n">
        <v>20</v>
      </c>
      <c r="O1284" s="78" t="n">
        <v>48</v>
      </c>
      <c r="P1284" s="78" t="n">
        <v>915</v>
      </c>
      <c r="Q1284" s="78" t="s">
        <v>69</v>
      </c>
      <c r="R1284" s="78" t="s">
        <v>29</v>
      </c>
      <c r="S1284" s="78" t="s">
        <v>2</v>
      </c>
      <c r="T1284" s="78"/>
      <c r="U1284" s="130" t="s">
        <v>452</v>
      </c>
      <c r="V1284" s="130"/>
      <c r="W1284" s="130"/>
      <c r="X1284" s="130"/>
      <c r="WH1284" s="119"/>
      <c r="WI1284" s="119"/>
      <c r="WJ1284" s="119"/>
      <c r="WK1284" s="119"/>
      <c r="WL1284" s="119"/>
      <c r="WM1284" s="119"/>
      <c r="WN1284" s="119"/>
      <c r="WO1284" s="119"/>
      <c r="WP1284" s="119"/>
      <c r="WQ1284" s="119"/>
      <c r="WR1284" s="119"/>
      <c r="WS1284" s="119"/>
      <c r="WT1284" s="119"/>
      <c r="WU1284" s="119"/>
      <c r="WV1284" s="119"/>
      <c r="WW1284" s="119"/>
      <c r="WX1284" s="119"/>
      <c r="WY1284" s="119"/>
      <c r="WZ1284" s="119"/>
      <c r="XA1284" s="119"/>
      <c r="XB1284" s="119"/>
      <c r="XC1284" s="119"/>
      <c r="XD1284" s="119"/>
      <c r="XE1284" s="119"/>
      <c r="XF1284" s="119"/>
      <c r="XG1284" s="119"/>
      <c r="XH1284" s="119"/>
      <c r="XI1284" s="119"/>
      <c r="XJ1284" s="119"/>
      <c r="XK1284" s="119"/>
      <c r="XL1284" s="119"/>
      <c r="XM1284" s="119"/>
      <c r="XN1284" s="119"/>
      <c r="XO1284" s="119"/>
      <c r="XP1284" s="119"/>
      <c r="XQ1284" s="119"/>
      <c r="XR1284" s="119"/>
      <c r="XS1284" s="119"/>
      <c r="XT1284" s="119"/>
      <c r="XU1284" s="119"/>
      <c r="XV1284" s="119"/>
      <c r="XW1284" s="119"/>
      <c r="XX1284" s="119"/>
      <c r="XY1284" s="119"/>
      <c r="XZ1284" s="119"/>
      <c r="YA1284" s="119"/>
      <c r="YB1284" s="119"/>
      <c r="YC1284" s="119"/>
      <c r="YD1284" s="119"/>
      <c r="YE1284" s="119"/>
      <c r="YF1284" s="119"/>
      <c r="YG1284" s="119"/>
      <c r="YH1284" s="119"/>
      <c r="YI1284" s="119"/>
      <c r="YJ1284" s="119"/>
      <c r="YK1284" s="119"/>
      <c r="YL1284" s="119"/>
      <c r="YM1284" s="119"/>
      <c r="YN1284" s="119"/>
      <c r="YO1284" s="119"/>
      <c r="YP1284" s="119"/>
      <c r="YQ1284" s="119"/>
      <c r="YR1284" s="119"/>
      <c r="YS1284" s="119"/>
      <c r="YT1284" s="119"/>
      <c r="YU1284" s="119"/>
      <c r="YV1284" s="119"/>
      <c r="YW1284" s="119"/>
      <c r="YX1284" s="119"/>
      <c r="YY1284" s="119"/>
      <c r="YZ1284" s="119"/>
      <c r="ZA1284" s="119"/>
      <c r="ZB1284" s="119"/>
      <c r="ZC1284" s="119"/>
      <c r="ZD1284" s="119"/>
      <c r="ZE1284" s="119"/>
      <c r="ZF1284" s="119"/>
      <c r="ZG1284" s="119"/>
      <c r="ZH1284" s="119"/>
      <c r="ZI1284" s="119"/>
      <c r="ZJ1284" s="119"/>
      <c r="ZK1284" s="119"/>
      <c r="ZL1284" s="119"/>
      <c r="ZM1284" s="119"/>
      <c r="ZN1284" s="119"/>
      <c r="ZO1284" s="119"/>
      <c r="ZP1284" s="119"/>
      <c r="ZQ1284" s="119"/>
      <c r="ZR1284" s="119"/>
      <c r="ZS1284" s="119"/>
      <c r="ZT1284" s="119"/>
      <c r="ZU1284" s="119"/>
      <c r="ZV1284" s="119"/>
      <c r="ZW1284" s="119"/>
      <c r="ZX1284" s="119"/>
      <c r="ZY1284" s="119"/>
      <c r="ZZ1284" s="119"/>
      <c r="AAA1284" s="119"/>
      <c r="AAB1284" s="119"/>
      <c r="AAC1284" s="119"/>
      <c r="AAD1284" s="119"/>
      <c r="AAE1284" s="119"/>
      <c r="AAF1284" s="119"/>
      <c r="AAG1284" s="119"/>
      <c r="AAH1284" s="119"/>
      <c r="AAI1284" s="119"/>
      <c r="AAJ1284" s="119"/>
      <c r="AAK1284" s="119"/>
      <c r="AAL1284" s="119"/>
      <c r="AAM1284" s="119"/>
      <c r="AAN1284" s="119"/>
      <c r="AAO1284" s="119"/>
      <c r="AAP1284" s="119"/>
      <c r="AAQ1284" s="119"/>
      <c r="AAR1284" s="119"/>
      <c r="AAS1284" s="119"/>
      <c r="AAT1284" s="119"/>
      <c r="AAU1284" s="119"/>
      <c r="AAV1284" s="119"/>
      <c r="AAW1284" s="119"/>
      <c r="AAX1284" s="119"/>
      <c r="AAY1284" s="119"/>
      <c r="AAZ1284" s="119"/>
      <c r="ABA1284" s="119"/>
      <c r="ABB1284" s="119"/>
      <c r="ABC1284" s="119"/>
      <c r="ABD1284" s="119"/>
      <c r="ABE1284" s="119"/>
      <c r="ABF1284" s="119"/>
      <c r="ABG1284" s="119"/>
      <c r="ABH1284" s="119"/>
      <c r="ABI1284" s="119"/>
      <c r="ABJ1284" s="119"/>
      <c r="ABK1284" s="119"/>
      <c r="ABL1284" s="119"/>
      <c r="ABM1284" s="119"/>
      <c r="ABN1284" s="119"/>
      <c r="ABO1284" s="119"/>
      <c r="ABP1284" s="119"/>
      <c r="ABQ1284" s="119"/>
      <c r="ABR1284" s="119"/>
      <c r="ABS1284" s="119"/>
      <c r="ABT1284" s="119"/>
      <c r="ABU1284" s="119"/>
      <c r="ABV1284" s="119"/>
      <c r="ABW1284" s="119"/>
      <c r="ABX1284" s="119"/>
      <c r="ABY1284" s="119"/>
      <c r="ABZ1284" s="119"/>
      <c r="ACA1284" s="119"/>
      <c r="ACB1284" s="119"/>
      <c r="ACC1284" s="119"/>
      <c r="ACD1284" s="119"/>
      <c r="ACE1284" s="119"/>
      <c r="ACF1284" s="119"/>
      <c r="ACG1284" s="119"/>
      <c r="ACH1284" s="119"/>
      <c r="ACI1284" s="119"/>
      <c r="ACJ1284" s="119"/>
      <c r="ACK1284" s="119"/>
      <c r="ACL1284" s="119"/>
      <c r="ACM1284" s="119"/>
      <c r="ACN1284" s="119"/>
      <c r="ACO1284" s="119"/>
      <c r="ACP1284" s="119"/>
      <c r="ACQ1284" s="119"/>
      <c r="ACR1284" s="119"/>
      <c r="ACS1284" s="119"/>
      <c r="ACT1284" s="119"/>
      <c r="ACU1284" s="119"/>
      <c r="ACV1284" s="119"/>
      <c r="ACW1284" s="119"/>
      <c r="ACX1284" s="119"/>
      <c r="ACY1284" s="119"/>
      <c r="ACZ1284" s="119"/>
      <c r="ADA1284" s="119"/>
      <c r="ADB1284" s="119"/>
      <c r="ADC1284" s="119"/>
      <c r="ADD1284" s="119"/>
      <c r="ADE1284" s="119"/>
      <c r="ADF1284" s="119"/>
      <c r="ADG1284" s="119"/>
      <c r="ADH1284" s="119"/>
      <c r="ADI1284" s="119"/>
      <c r="ADJ1284" s="119"/>
      <c r="ADK1284" s="119"/>
      <c r="ADL1284" s="119"/>
      <c r="ADM1284" s="119"/>
      <c r="ADN1284" s="119"/>
      <c r="ADO1284" s="119"/>
      <c r="ADP1284" s="119"/>
      <c r="ADQ1284" s="119"/>
      <c r="ADR1284" s="119"/>
      <c r="ADS1284" s="119"/>
      <c r="ADT1284" s="119"/>
      <c r="ADU1284" s="119"/>
      <c r="ADV1284" s="119"/>
      <c r="ADW1284" s="119"/>
      <c r="ADX1284" s="119"/>
      <c r="ADY1284" s="119"/>
      <c r="ADZ1284" s="119"/>
      <c r="AEA1284" s="119"/>
      <c r="AEB1284" s="119"/>
      <c r="AEC1284" s="119"/>
      <c r="AED1284" s="119"/>
      <c r="AEE1284" s="119"/>
      <c r="AEF1284" s="119"/>
      <c r="AEG1284" s="119"/>
      <c r="AEH1284" s="119"/>
      <c r="AEI1284" s="119"/>
      <c r="AEJ1284" s="119"/>
      <c r="AEK1284" s="119"/>
      <c r="AEL1284" s="119"/>
      <c r="AEM1284" s="119"/>
      <c r="AEN1284" s="119"/>
      <c r="AEO1284" s="119"/>
      <c r="AEP1284" s="119"/>
      <c r="AEQ1284" s="119"/>
      <c r="AER1284" s="119"/>
      <c r="AES1284" s="119"/>
      <c r="AET1284" s="119"/>
      <c r="AEU1284" s="119"/>
      <c r="AEV1284" s="119"/>
      <c r="AEW1284" s="119"/>
      <c r="AEX1284" s="119"/>
      <c r="AEY1284" s="119"/>
      <c r="AEZ1284" s="119"/>
      <c r="AFA1284" s="119"/>
      <c r="AFB1284" s="119"/>
      <c r="AFC1284" s="119"/>
      <c r="AFD1284" s="119"/>
      <c r="AFE1284" s="119"/>
      <c r="AFF1284" s="119"/>
      <c r="AFG1284" s="119"/>
      <c r="AFH1284" s="119"/>
      <c r="AFI1284" s="119"/>
      <c r="AFJ1284" s="119"/>
      <c r="AFK1284" s="119"/>
      <c r="AFL1284" s="119"/>
      <c r="AFM1284" s="119"/>
      <c r="AFN1284" s="119"/>
      <c r="AFO1284" s="119"/>
      <c r="AFP1284" s="119"/>
      <c r="AFQ1284" s="119"/>
      <c r="AFR1284" s="119"/>
      <c r="AFS1284" s="119"/>
      <c r="AFT1284" s="119"/>
      <c r="AFU1284" s="119"/>
      <c r="AFV1284" s="119"/>
      <c r="AFW1284" s="119"/>
      <c r="AFX1284" s="119"/>
      <c r="AFY1284" s="119"/>
      <c r="AFZ1284" s="119"/>
      <c r="AGA1284" s="119"/>
      <c r="AGB1284" s="119"/>
      <c r="AGC1284" s="119"/>
      <c r="AGD1284" s="119"/>
      <c r="AGE1284" s="119"/>
      <c r="AGF1284" s="119"/>
      <c r="AGG1284" s="119"/>
      <c r="AGH1284" s="119"/>
      <c r="AGI1284" s="119"/>
      <c r="AGJ1284" s="119"/>
      <c r="AGK1284" s="119"/>
      <c r="AGL1284" s="119"/>
      <c r="AGM1284" s="119"/>
      <c r="AGN1284" s="119"/>
      <c r="AGO1284" s="119"/>
      <c r="AGP1284" s="119"/>
      <c r="AGQ1284" s="119"/>
      <c r="AGR1284" s="119"/>
      <c r="AGS1284" s="119"/>
      <c r="AGT1284" s="119"/>
      <c r="AGU1284" s="119"/>
      <c r="AGV1284" s="119"/>
      <c r="AGW1284" s="119"/>
      <c r="AGX1284" s="119"/>
      <c r="AGY1284" s="119"/>
      <c r="AGZ1284" s="119"/>
      <c r="AHA1284" s="119"/>
      <c r="AHB1284" s="119"/>
      <c r="AHC1284" s="119"/>
      <c r="AHD1284" s="119"/>
      <c r="AHE1284" s="119"/>
      <c r="AHF1284" s="119"/>
      <c r="AHG1284" s="119"/>
      <c r="AHH1284" s="119"/>
      <c r="AHI1284" s="119"/>
      <c r="AHJ1284" s="119"/>
      <c r="AHK1284" s="119"/>
      <c r="AHL1284" s="119"/>
      <c r="AHM1284" s="119"/>
      <c r="AHN1284" s="119"/>
      <c r="AHO1284" s="119"/>
      <c r="AHP1284" s="119"/>
      <c r="AHQ1284" s="119"/>
      <c r="AHR1284" s="119"/>
      <c r="AHS1284" s="119"/>
      <c r="AHT1284" s="119"/>
      <c r="AHU1284" s="119"/>
      <c r="AHV1284" s="119"/>
      <c r="AHW1284" s="119"/>
      <c r="AHX1284" s="119"/>
      <c r="AHY1284" s="119"/>
      <c r="AHZ1284" s="119"/>
      <c r="AIA1284" s="119"/>
      <c r="AIB1284" s="119"/>
      <c r="AIC1284" s="119"/>
      <c r="AID1284" s="119"/>
      <c r="AIE1284" s="119"/>
      <c r="AIF1284" s="119"/>
      <c r="AIG1284" s="119"/>
      <c r="AIH1284" s="119"/>
      <c r="AII1284" s="119"/>
      <c r="AIJ1284" s="119"/>
      <c r="AIK1284" s="119"/>
      <c r="AIL1284" s="119"/>
      <c r="AIM1284" s="119"/>
      <c r="AIN1284" s="119"/>
      <c r="AIO1284" s="119"/>
      <c r="AIP1284" s="119"/>
      <c r="AIQ1284" s="119"/>
      <c r="AIR1284" s="119"/>
      <c r="AIS1284" s="119"/>
      <c r="AIT1284" s="119"/>
      <c r="AIU1284" s="119"/>
      <c r="AIV1284" s="119"/>
      <c r="AIW1284" s="119"/>
      <c r="AIX1284" s="119"/>
      <c r="AIY1284" s="119"/>
      <c r="AIZ1284" s="119"/>
      <c r="AJA1284" s="119"/>
      <c r="AJB1284" s="119"/>
      <c r="AJC1284" s="119"/>
      <c r="AJD1284" s="119"/>
      <c r="AJE1284" s="119"/>
      <c r="AJF1284" s="119"/>
      <c r="AJG1284" s="119"/>
      <c r="AJH1284" s="119"/>
      <c r="AJI1284" s="119"/>
      <c r="AJJ1284" s="119"/>
      <c r="AJK1284" s="119"/>
      <c r="AJL1284" s="119"/>
      <c r="AJM1284" s="119"/>
      <c r="AJN1284" s="119"/>
      <c r="AJO1284" s="119"/>
      <c r="AJP1284" s="119"/>
      <c r="AJQ1284" s="119"/>
      <c r="AJR1284" s="119"/>
      <c r="AJS1284" s="119"/>
      <c r="AJT1284" s="119"/>
      <c r="AJU1284" s="119"/>
      <c r="AJV1284" s="119"/>
      <c r="AJW1284" s="119"/>
      <c r="AJX1284" s="119"/>
      <c r="AJY1284" s="119"/>
      <c r="AJZ1284" s="119"/>
      <c r="AKA1284" s="119"/>
      <c r="AKB1284" s="119"/>
      <c r="AKC1284" s="119"/>
      <c r="AKD1284" s="119"/>
      <c r="AKE1284" s="119"/>
      <c r="AKF1284" s="119"/>
      <c r="AKG1284" s="119"/>
      <c r="AKH1284" s="119"/>
      <c r="AKI1284" s="119"/>
      <c r="AKJ1284" s="119"/>
      <c r="AKK1284" s="119"/>
      <c r="AKL1284" s="119"/>
      <c r="AKM1284" s="119"/>
      <c r="AKN1284" s="119"/>
      <c r="AKO1284" s="119"/>
      <c r="AKP1284" s="119"/>
      <c r="AKQ1284" s="119"/>
      <c r="AKR1284" s="119"/>
      <c r="AKS1284" s="119"/>
      <c r="AKT1284" s="119"/>
      <c r="AKU1284" s="119"/>
      <c r="AKV1284" s="119"/>
      <c r="AKW1284" s="119"/>
      <c r="AKX1284" s="119"/>
      <c r="AKY1284" s="119"/>
      <c r="AKZ1284" s="119"/>
      <c r="ALA1284" s="119"/>
      <c r="ALB1284" s="119"/>
      <c r="ALC1284" s="119"/>
      <c r="ALD1284" s="119"/>
      <c r="ALE1284" s="119"/>
      <c r="ALF1284" s="119"/>
      <c r="ALG1284" s="119"/>
      <c r="ALH1284" s="119"/>
      <c r="ALI1284" s="119"/>
      <c r="ALJ1284" s="119"/>
      <c r="ALK1284" s="119"/>
      <c r="ALL1284" s="119"/>
      <c r="ALM1284" s="119"/>
      <c r="ALN1284" s="119"/>
      <c r="ALO1284" s="119"/>
      <c r="ALP1284" s="119"/>
      <c r="ALQ1284" s="119"/>
      <c r="ALR1284" s="119"/>
      <c r="ALS1284" s="119"/>
      <c r="ALT1284" s="119"/>
      <c r="ALU1284" s="119"/>
      <c r="ALV1284" s="119"/>
      <c r="ALW1284" s="119"/>
      <c r="ALX1284" s="119"/>
      <c r="ALY1284" s="119"/>
      <c r="ALZ1284" s="119"/>
      <c r="AMA1284" s="119"/>
      <c r="AMB1284" s="119"/>
      <c r="AMC1284" s="119"/>
      <c r="AMD1284" s="119"/>
      <c r="AME1284" s="119"/>
      <c r="AMF1284" s="119"/>
      <c r="AMG1284" s="119"/>
    </row>
    <row r="1285" customFormat="false" ht="15" hidden="false" customHeight="false" outlineLevel="0" collapsed="false">
      <c r="A1285" s="118"/>
      <c r="B1285" s="118"/>
      <c r="C1285" s="48" t="n">
        <f aca="false">IF(F1285=F1284,C1284,IF(F1285=(F1284+10),C1284,(C1284+10)))</f>
        <v>2350</v>
      </c>
      <c r="D1285" s="55" t="s">
        <v>451</v>
      </c>
      <c r="E1285" s="50" t="n">
        <f aca="false">IF(C1284=C1285,IF(AND(I1285&lt;&gt;"M",I1285&lt;&gt;"m-up"),E1284+10,E1284),10)</f>
        <v>10</v>
      </c>
      <c r="F1285" s="78" t="n">
        <f aca="false">O1285+(N1285*60)+(M1285*3600)</f>
        <v>66049</v>
      </c>
      <c r="G1285" s="78" t="str">
        <f aca="false">CONCATENATE(J1285,K1285,L1285)</f>
        <v>2018124</v>
      </c>
      <c r="H1285" s="78" t="n">
        <v>0</v>
      </c>
      <c r="I1285" s="78" t="s">
        <v>291</v>
      </c>
      <c r="J1285" s="78" t="n">
        <v>2018</v>
      </c>
      <c r="K1285" s="78" t="n">
        <v>1</v>
      </c>
      <c r="L1285" s="78" t="n">
        <v>24</v>
      </c>
      <c r="M1285" s="78" t="n">
        <v>18</v>
      </c>
      <c r="N1285" s="78" t="n">
        <v>20</v>
      </c>
      <c r="O1285" s="78" t="n">
        <v>49</v>
      </c>
      <c r="P1285" s="78" t="n">
        <v>63</v>
      </c>
      <c r="Q1285" s="78" t="n">
        <v>0</v>
      </c>
      <c r="R1285" s="78" t="s">
        <v>62</v>
      </c>
      <c r="S1285" s="78" t="s">
        <v>3</v>
      </c>
      <c r="T1285" s="78"/>
      <c r="U1285" s="130" t="s">
        <v>97</v>
      </c>
      <c r="V1285" s="130"/>
      <c r="W1285" s="130"/>
      <c r="X1285" s="130"/>
      <c r="WH1285" s="119"/>
      <c r="WI1285" s="119"/>
      <c r="WJ1285" s="119"/>
      <c r="WK1285" s="119"/>
      <c r="WL1285" s="119"/>
      <c r="WM1285" s="119"/>
      <c r="WN1285" s="119"/>
      <c r="WO1285" s="119"/>
      <c r="WP1285" s="119"/>
      <c r="WQ1285" s="119"/>
      <c r="WR1285" s="119"/>
      <c r="WS1285" s="119"/>
      <c r="WT1285" s="119"/>
      <c r="WU1285" s="119"/>
      <c r="WV1285" s="119"/>
      <c r="WW1285" s="119"/>
      <c r="WX1285" s="119"/>
      <c r="WY1285" s="119"/>
      <c r="WZ1285" s="119"/>
      <c r="XA1285" s="119"/>
      <c r="XB1285" s="119"/>
      <c r="XC1285" s="119"/>
      <c r="XD1285" s="119"/>
      <c r="XE1285" s="119"/>
      <c r="XF1285" s="119"/>
      <c r="XG1285" s="119"/>
      <c r="XH1285" s="119"/>
      <c r="XI1285" s="119"/>
      <c r="XJ1285" s="119"/>
      <c r="XK1285" s="119"/>
      <c r="XL1285" s="119"/>
      <c r="XM1285" s="119"/>
      <c r="XN1285" s="119"/>
      <c r="XO1285" s="119"/>
      <c r="XP1285" s="119"/>
      <c r="XQ1285" s="119"/>
      <c r="XR1285" s="119"/>
      <c r="XS1285" s="119"/>
      <c r="XT1285" s="119"/>
      <c r="XU1285" s="119"/>
      <c r="XV1285" s="119"/>
      <c r="XW1285" s="119"/>
      <c r="XX1285" s="119"/>
      <c r="XY1285" s="119"/>
      <c r="XZ1285" s="119"/>
      <c r="YA1285" s="119"/>
      <c r="YB1285" s="119"/>
      <c r="YC1285" s="119"/>
      <c r="YD1285" s="119"/>
      <c r="YE1285" s="119"/>
      <c r="YF1285" s="119"/>
      <c r="YG1285" s="119"/>
      <c r="YH1285" s="119"/>
      <c r="YI1285" s="119"/>
      <c r="YJ1285" s="119"/>
      <c r="YK1285" s="119"/>
      <c r="YL1285" s="119"/>
      <c r="YM1285" s="119"/>
      <c r="YN1285" s="119"/>
      <c r="YO1285" s="119"/>
      <c r="YP1285" s="119"/>
      <c r="YQ1285" s="119"/>
      <c r="YR1285" s="119"/>
      <c r="YS1285" s="119"/>
      <c r="YT1285" s="119"/>
      <c r="YU1285" s="119"/>
      <c r="YV1285" s="119"/>
      <c r="YW1285" s="119"/>
      <c r="YX1285" s="119"/>
      <c r="YY1285" s="119"/>
      <c r="YZ1285" s="119"/>
      <c r="ZA1285" s="119"/>
      <c r="ZB1285" s="119"/>
      <c r="ZC1285" s="119"/>
      <c r="ZD1285" s="119"/>
      <c r="ZE1285" s="119"/>
      <c r="ZF1285" s="119"/>
      <c r="ZG1285" s="119"/>
      <c r="ZH1285" s="119"/>
      <c r="ZI1285" s="119"/>
      <c r="ZJ1285" s="119"/>
      <c r="ZK1285" s="119"/>
      <c r="ZL1285" s="119"/>
      <c r="ZM1285" s="119"/>
      <c r="ZN1285" s="119"/>
      <c r="ZO1285" s="119"/>
      <c r="ZP1285" s="119"/>
      <c r="ZQ1285" s="119"/>
      <c r="ZR1285" s="119"/>
      <c r="ZS1285" s="119"/>
      <c r="ZT1285" s="119"/>
      <c r="ZU1285" s="119"/>
      <c r="ZV1285" s="119"/>
      <c r="ZW1285" s="119"/>
      <c r="ZX1285" s="119"/>
      <c r="ZY1285" s="119"/>
      <c r="ZZ1285" s="119"/>
      <c r="AAA1285" s="119"/>
      <c r="AAB1285" s="119"/>
      <c r="AAC1285" s="119"/>
      <c r="AAD1285" s="119"/>
      <c r="AAE1285" s="119"/>
      <c r="AAF1285" s="119"/>
      <c r="AAG1285" s="119"/>
      <c r="AAH1285" s="119"/>
      <c r="AAI1285" s="119"/>
      <c r="AAJ1285" s="119"/>
      <c r="AAK1285" s="119"/>
      <c r="AAL1285" s="119"/>
      <c r="AAM1285" s="119"/>
      <c r="AAN1285" s="119"/>
      <c r="AAO1285" s="119"/>
      <c r="AAP1285" s="119"/>
      <c r="AAQ1285" s="119"/>
      <c r="AAR1285" s="119"/>
      <c r="AAS1285" s="119"/>
      <c r="AAT1285" s="119"/>
      <c r="AAU1285" s="119"/>
      <c r="AAV1285" s="119"/>
      <c r="AAW1285" s="119"/>
      <c r="AAX1285" s="119"/>
      <c r="AAY1285" s="119"/>
      <c r="AAZ1285" s="119"/>
      <c r="ABA1285" s="119"/>
      <c r="ABB1285" s="119"/>
      <c r="ABC1285" s="119"/>
      <c r="ABD1285" s="119"/>
      <c r="ABE1285" s="119"/>
      <c r="ABF1285" s="119"/>
      <c r="ABG1285" s="119"/>
      <c r="ABH1285" s="119"/>
      <c r="ABI1285" s="119"/>
      <c r="ABJ1285" s="119"/>
      <c r="ABK1285" s="119"/>
      <c r="ABL1285" s="119"/>
      <c r="ABM1285" s="119"/>
      <c r="ABN1285" s="119"/>
      <c r="ABO1285" s="119"/>
      <c r="ABP1285" s="119"/>
      <c r="ABQ1285" s="119"/>
      <c r="ABR1285" s="119"/>
      <c r="ABS1285" s="119"/>
      <c r="ABT1285" s="119"/>
      <c r="ABU1285" s="119"/>
      <c r="ABV1285" s="119"/>
      <c r="ABW1285" s="119"/>
      <c r="ABX1285" s="119"/>
      <c r="ABY1285" s="119"/>
      <c r="ABZ1285" s="119"/>
      <c r="ACA1285" s="119"/>
      <c r="ACB1285" s="119"/>
      <c r="ACC1285" s="119"/>
      <c r="ACD1285" s="119"/>
      <c r="ACE1285" s="119"/>
      <c r="ACF1285" s="119"/>
      <c r="ACG1285" s="119"/>
      <c r="ACH1285" s="119"/>
      <c r="ACI1285" s="119"/>
      <c r="ACJ1285" s="119"/>
      <c r="ACK1285" s="119"/>
      <c r="ACL1285" s="119"/>
      <c r="ACM1285" s="119"/>
      <c r="ACN1285" s="119"/>
      <c r="ACO1285" s="119"/>
      <c r="ACP1285" s="119"/>
      <c r="ACQ1285" s="119"/>
      <c r="ACR1285" s="119"/>
      <c r="ACS1285" s="119"/>
      <c r="ACT1285" s="119"/>
      <c r="ACU1285" s="119"/>
      <c r="ACV1285" s="119"/>
      <c r="ACW1285" s="119"/>
      <c r="ACX1285" s="119"/>
      <c r="ACY1285" s="119"/>
      <c r="ACZ1285" s="119"/>
      <c r="ADA1285" s="119"/>
      <c r="ADB1285" s="119"/>
      <c r="ADC1285" s="119"/>
      <c r="ADD1285" s="119"/>
      <c r="ADE1285" s="119"/>
      <c r="ADF1285" s="119"/>
      <c r="ADG1285" s="119"/>
      <c r="ADH1285" s="119"/>
      <c r="ADI1285" s="119"/>
      <c r="ADJ1285" s="119"/>
      <c r="ADK1285" s="119"/>
      <c r="ADL1285" s="119"/>
      <c r="ADM1285" s="119"/>
      <c r="ADN1285" s="119"/>
      <c r="ADO1285" s="119"/>
      <c r="ADP1285" s="119"/>
      <c r="ADQ1285" s="119"/>
      <c r="ADR1285" s="119"/>
      <c r="ADS1285" s="119"/>
      <c r="ADT1285" s="119"/>
      <c r="ADU1285" s="119"/>
      <c r="ADV1285" s="119"/>
      <c r="ADW1285" s="119"/>
      <c r="ADX1285" s="119"/>
      <c r="ADY1285" s="119"/>
      <c r="ADZ1285" s="119"/>
      <c r="AEA1285" s="119"/>
      <c r="AEB1285" s="119"/>
      <c r="AEC1285" s="119"/>
      <c r="AED1285" s="119"/>
      <c r="AEE1285" s="119"/>
      <c r="AEF1285" s="119"/>
      <c r="AEG1285" s="119"/>
      <c r="AEH1285" s="119"/>
      <c r="AEI1285" s="119"/>
      <c r="AEJ1285" s="119"/>
      <c r="AEK1285" s="119"/>
      <c r="AEL1285" s="119"/>
      <c r="AEM1285" s="119"/>
      <c r="AEN1285" s="119"/>
      <c r="AEO1285" s="119"/>
      <c r="AEP1285" s="119"/>
      <c r="AEQ1285" s="119"/>
      <c r="AER1285" s="119"/>
      <c r="AES1285" s="119"/>
      <c r="AET1285" s="119"/>
      <c r="AEU1285" s="119"/>
      <c r="AEV1285" s="119"/>
      <c r="AEW1285" s="119"/>
      <c r="AEX1285" s="119"/>
      <c r="AEY1285" s="119"/>
      <c r="AEZ1285" s="119"/>
      <c r="AFA1285" s="119"/>
      <c r="AFB1285" s="119"/>
      <c r="AFC1285" s="119"/>
      <c r="AFD1285" s="119"/>
      <c r="AFE1285" s="119"/>
      <c r="AFF1285" s="119"/>
      <c r="AFG1285" s="119"/>
      <c r="AFH1285" s="119"/>
      <c r="AFI1285" s="119"/>
      <c r="AFJ1285" s="119"/>
      <c r="AFK1285" s="119"/>
      <c r="AFL1285" s="119"/>
      <c r="AFM1285" s="119"/>
      <c r="AFN1285" s="119"/>
      <c r="AFO1285" s="119"/>
      <c r="AFP1285" s="119"/>
      <c r="AFQ1285" s="119"/>
      <c r="AFR1285" s="119"/>
      <c r="AFS1285" s="119"/>
      <c r="AFT1285" s="119"/>
      <c r="AFU1285" s="119"/>
      <c r="AFV1285" s="119"/>
      <c r="AFW1285" s="119"/>
      <c r="AFX1285" s="119"/>
      <c r="AFY1285" s="119"/>
      <c r="AFZ1285" s="119"/>
      <c r="AGA1285" s="119"/>
      <c r="AGB1285" s="119"/>
      <c r="AGC1285" s="119"/>
      <c r="AGD1285" s="119"/>
      <c r="AGE1285" s="119"/>
      <c r="AGF1285" s="119"/>
      <c r="AGG1285" s="119"/>
      <c r="AGH1285" s="119"/>
      <c r="AGI1285" s="119"/>
      <c r="AGJ1285" s="119"/>
      <c r="AGK1285" s="119"/>
      <c r="AGL1285" s="119"/>
      <c r="AGM1285" s="119"/>
      <c r="AGN1285" s="119"/>
      <c r="AGO1285" s="119"/>
      <c r="AGP1285" s="119"/>
      <c r="AGQ1285" s="119"/>
      <c r="AGR1285" s="119"/>
      <c r="AGS1285" s="119"/>
      <c r="AGT1285" s="119"/>
      <c r="AGU1285" s="119"/>
      <c r="AGV1285" s="119"/>
      <c r="AGW1285" s="119"/>
      <c r="AGX1285" s="119"/>
      <c r="AGY1285" s="119"/>
      <c r="AGZ1285" s="119"/>
      <c r="AHA1285" s="119"/>
      <c r="AHB1285" s="119"/>
      <c r="AHC1285" s="119"/>
      <c r="AHD1285" s="119"/>
      <c r="AHE1285" s="119"/>
      <c r="AHF1285" s="119"/>
      <c r="AHG1285" s="119"/>
      <c r="AHH1285" s="119"/>
      <c r="AHI1285" s="119"/>
      <c r="AHJ1285" s="119"/>
      <c r="AHK1285" s="119"/>
      <c r="AHL1285" s="119"/>
      <c r="AHM1285" s="119"/>
      <c r="AHN1285" s="119"/>
      <c r="AHO1285" s="119"/>
      <c r="AHP1285" s="119"/>
      <c r="AHQ1285" s="119"/>
      <c r="AHR1285" s="119"/>
      <c r="AHS1285" s="119"/>
      <c r="AHT1285" s="119"/>
      <c r="AHU1285" s="119"/>
      <c r="AHV1285" s="119"/>
      <c r="AHW1285" s="119"/>
      <c r="AHX1285" s="119"/>
      <c r="AHY1285" s="119"/>
      <c r="AHZ1285" s="119"/>
      <c r="AIA1285" s="119"/>
      <c r="AIB1285" s="119"/>
      <c r="AIC1285" s="119"/>
      <c r="AID1285" s="119"/>
      <c r="AIE1285" s="119"/>
      <c r="AIF1285" s="119"/>
      <c r="AIG1285" s="119"/>
      <c r="AIH1285" s="119"/>
      <c r="AII1285" s="119"/>
      <c r="AIJ1285" s="119"/>
      <c r="AIK1285" s="119"/>
      <c r="AIL1285" s="119"/>
      <c r="AIM1285" s="119"/>
      <c r="AIN1285" s="119"/>
      <c r="AIO1285" s="119"/>
      <c r="AIP1285" s="119"/>
      <c r="AIQ1285" s="119"/>
      <c r="AIR1285" s="119"/>
      <c r="AIS1285" s="119"/>
      <c r="AIT1285" s="119"/>
      <c r="AIU1285" s="119"/>
      <c r="AIV1285" s="119"/>
      <c r="AIW1285" s="119"/>
      <c r="AIX1285" s="119"/>
      <c r="AIY1285" s="119"/>
      <c r="AIZ1285" s="119"/>
      <c r="AJA1285" s="119"/>
      <c r="AJB1285" s="119"/>
      <c r="AJC1285" s="119"/>
      <c r="AJD1285" s="119"/>
      <c r="AJE1285" s="119"/>
      <c r="AJF1285" s="119"/>
      <c r="AJG1285" s="119"/>
      <c r="AJH1285" s="119"/>
      <c r="AJI1285" s="119"/>
      <c r="AJJ1285" s="119"/>
      <c r="AJK1285" s="119"/>
      <c r="AJL1285" s="119"/>
      <c r="AJM1285" s="119"/>
      <c r="AJN1285" s="119"/>
      <c r="AJO1285" s="119"/>
      <c r="AJP1285" s="119"/>
      <c r="AJQ1285" s="119"/>
      <c r="AJR1285" s="119"/>
      <c r="AJS1285" s="119"/>
      <c r="AJT1285" s="119"/>
      <c r="AJU1285" s="119"/>
      <c r="AJV1285" s="119"/>
      <c r="AJW1285" s="119"/>
      <c r="AJX1285" s="119"/>
      <c r="AJY1285" s="119"/>
      <c r="AJZ1285" s="119"/>
      <c r="AKA1285" s="119"/>
      <c r="AKB1285" s="119"/>
      <c r="AKC1285" s="119"/>
      <c r="AKD1285" s="119"/>
      <c r="AKE1285" s="119"/>
      <c r="AKF1285" s="119"/>
      <c r="AKG1285" s="119"/>
      <c r="AKH1285" s="119"/>
      <c r="AKI1285" s="119"/>
      <c r="AKJ1285" s="119"/>
      <c r="AKK1285" s="119"/>
      <c r="AKL1285" s="119"/>
      <c r="AKM1285" s="119"/>
      <c r="AKN1285" s="119"/>
      <c r="AKO1285" s="119"/>
      <c r="AKP1285" s="119"/>
      <c r="AKQ1285" s="119"/>
      <c r="AKR1285" s="119"/>
      <c r="AKS1285" s="119"/>
      <c r="AKT1285" s="119"/>
      <c r="AKU1285" s="119"/>
      <c r="AKV1285" s="119"/>
      <c r="AKW1285" s="119"/>
      <c r="AKX1285" s="119"/>
      <c r="AKY1285" s="119"/>
      <c r="AKZ1285" s="119"/>
      <c r="ALA1285" s="119"/>
      <c r="ALB1285" s="119"/>
      <c r="ALC1285" s="119"/>
      <c r="ALD1285" s="119"/>
      <c r="ALE1285" s="119"/>
      <c r="ALF1285" s="119"/>
      <c r="ALG1285" s="119"/>
      <c r="ALH1285" s="119"/>
      <c r="ALI1285" s="119"/>
      <c r="ALJ1285" s="119"/>
      <c r="ALK1285" s="119"/>
      <c r="ALL1285" s="119"/>
      <c r="ALM1285" s="119"/>
      <c r="ALN1285" s="119"/>
      <c r="ALO1285" s="119"/>
      <c r="ALP1285" s="119"/>
      <c r="ALQ1285" s="119"/>
      <c r="ALR1285" s="119"/>
      <c r="ALS1285" s="119"/>
      <c r="ALT1285" s="119"/>
      <c r="ALU1285" s="119"/>
      <c r="ALV1285" s="119"/>
      <c r="ALW1285" s="119"/>
      <c r="ALX1285" s="119"/>
      <c r="ALY1285" s="119"/>
      <c r="ALZ1285" s="119"/>
      <c r="AMA1285" s="119"/>
      <c r="AMB1285" s="119"/>
      <c r="AMC1285" s="119"/>
      <c r="AMD1285" s="119"/>
      <c r="AME1285" s="119"/>
      <c r="AMF1285" s="119"/>
      <c r="AMG1285" s="119"/>
    </row>
    <row r="1286" customFormat="false" ht="15" hidden="false" customHeight="false" outlineLevel="0" collapsed="false">
      <c r="A1286" s="118"/>
      <c r="B1286" s="118"/>
      <c r="C1286" s="48" t="n">
        <f aca="false">IF(F1286=F1285,C1285,IF(F1286=(F1285+10),C1285,(C1285+10)))</f>
        <v>2350</v>
      </c>
      <c r="D1286" s="55" t="s">
        <v>451</v>
      </c>
      <c r="E1286" s="50" t="n">
        <f aca="false">IF(C1285=C1286,IF(AND(I1286&lt;&gt;"M",I1286&lt;&gt;"m-up"),E1285+10,E1285),10)</f>
        <v>20</v>
      </c>
      <c r="F1286" s="78" t="n">
        <f aca="false">O1286+(N1286*60)+(M1286*3600)</f>
        <v>66049</v>
      </c>
      <c r="G1286" s="78" t="str">
        <f aca="false">CONCATENATE(J1286,K1286,L1286)</f>
        <v>2018124</v>
      </c>
      <c r="H1286" s="78" t="n">
        <v>0</v>
      </c>
      <c r="I1286" s="78" t="s">
        <v>291</v>
      </c>
      <c r="J1286" s="78" t="n">
        <v>2018</v>
      </c>
      <c r="K1286" s="78" t="n">
        <v>1</v>
      </c>
      <c r="L1286" s="78" t="n">
        <v>24</v>
      </c>
      <c r="M1286" s="78" t="n">
        <v>18</v>
      </c>
      <c r="N1286" s="78" t="n">
        <v>20</v>
      </c>
      <c r="O1286" s="78" t="n">
        <v>49</v>
      </c>
      <c r="P1286" s="78" t="n">
        <v>147</v>
      </c>
      <c r="Q1286" s="78" t="n">
        <v>0</v>
      </c>
      <c r="R1286" s="78" t="s">
        <v>62</v>
      </c>
      <c r="S1286" s="78" t="s">
        <v>3</v>
      </c>
      <c r="T1286" s="78"/>
      <c r="U1286" s="130" t="s">
        <v>98</v>
      </c>
      <c r="V1286" s="130"/>
      <c r="W1286" s="130"/>
      <c r="X1286" s="130"/>
      <c r="WH1286" s="119"/>
      <c r="WI1286" s="119"/>
      <c r="WJ1286" s="119"/>
      <c r="WK1286" s="119"/>
      <c r="WL1286" s="119"/>
      <c r="WM1286" s="119"/>
      <c r="WN1286" s="119"/>
      <c r="WO1286" s="119"/>
      <c r="WP1286" s="119"/>
      <c r="WQ1286" s="119"/>
      <c r="WR1286" s="119"/>
      <c r="WS1286" s="119"/>
      <c r="WT1286" s="119"/>
      <c r="WU1286" s="119"/>
      <c r="WV1286" s="119"/>
      <c r="WW1286" s="119"/>
      <c r="WX1286" s="119"/>
      <c r="WY1286" s="119"/>
      <c r="WZ1286" s="119"/>
      <c r="XA1286" s="119"/>
      <c r="XB1286" s="119"/>
      <c r="XC1286" s="119"/>
      <c r="XD1286" s="119"/>
      <c r="XE1286" s="119"/>
      <c r="XF1286" s="119"/>
      <c r="XG1286" s="119"/>
      <c r="XH1286" s="119"/>
      <c r="XI1286" s="119"/>
      <c r="XJ1286" s="119"/>
      <c r="XK1286" s="119"/>
      <c r="XL1286" s="119"/>
      <c r="XM1286" s="119"/>
      <c r="XN1286" s="119"/>
      <c r="XO1286" s="119"/>
      <c r="XP1286" s="119"/>
      <c r="XQ1286" s="119"/>
      <c r="XR1286" s="119"/>
      <c r="XS1286" s="119"/>
      <c r="XT1286" s="119"/>
      <c r="XU1286" s="119"/>
      <c r="XV1286" s="119"/>
      <c r="XW1286" s="119"/>
      <c r="XX1286" s="119"/>
      <c r="XY1286" s="119"/>
      <c r="XZ1286" s="119"/>
      <c r="YA1286" s="119"/>
      <c r="YB1286" s="119"/>
      <c r="YC1286" s="119"/>
      <c r="YD1286" s="119"/>
      <c r="YE1286" s="119"/>
      <c r="YF1286" s="119"/>
      <c r="YG1286" s="119"/>
      <c r="YH1286" s="119"/>
      <c r="YI1286" s="119"/>
      <c r="YJ1286" s="119"/>
      <c r="YK1286" s="119"/>
      <c r="YL1286" s="119"/>
      <c r="YM1286" s="119"/>
      <c r="YN1286" s="119"/>
      <c r="YO1286" s="119"/>
      <c r="YP1286" s="119"/>
      <c r="YQ1286" s="119"/>
      <c r="YR1286" s="119"/>
      <c r="YS1286" s="119"/>
      <c r="YT1286" s="119"/>
      <c r="YU1286" s="119"/>
      <c r="YV1286" s="119"/>
      <c r="YW1286" s="119"/>
      <c r="YX1286" s="119"/>
      <c r="YY1286" s="119"/>
      <c r="YZ1286" s="119"/>
      <c r="ZA1286" s="119"/>
      <c r="ZB1286" s="119"/>
      <c r="ZC1286" s="119"/>
      <c r="ZD1286" s="119"/>
      <c r="ZE1286" s="119"/>
      <c r="ZF1286" s="119"/>
      <c r="ZG1286" s="119"/>
      <c r="ZH1286" s="119"/>
      <c r="ZI1286" s="119"/>
      <c r="ZJ1286" s="119"/>
      <c r="ZK1286" s="119"/>
      <c r="ZL1286" s="119"/>
      <c r="ZM1286" s="119"/>
      <c r="ZN1286" s="119"/>
      <c r="ZO1286" s="119"/>
      <c r="ZP1286" s="119"/>
      <c r="ZQ1286" s="119"/>
      <c r="ZR1286" s="119"/>
      <c r="ZS1286" s="119"/>
      <c r="ZT1286" s="119"/>
      <c r="ZU1286" s="119"/>
      <c r="ZV1286" s="119"/>
      <c r="ZW1286" s="119"/>
      <c r="ZX1286" s="119"/>
      <c r="ZY1286" s="119"/>
      <c r="ZZ1286" s="119"/>
      <c r="AAA1286" s="119"/>
      <c r="AAB1286" s="119"/>
      <c r="AAC1286" s="119"/>
      <c r="AAD1286" s="119"/>
      <c r="AAE1286" s="119"/>
      <c r="AAF1286" s="119"/>
      <c r="AAG1286" s="119"/>
      <c r="AAH1286" s="119"/>
      <c r="AAI1286" s="119"/>
      <c r="AAJ1286" s="119"/>
      <c r="AAK1286" s="119"/>
      <c r="AAL1286" s="119"/>
      <c r="AAM1286" s="119"/>
      <c r="AAN1286" s="119"/>
      <c r="AAO1286" s="119"/>
      <c r="AAP1286" s="119"/>
      <c r="AAQ1286" s="119"/>
      <c r="AAR1286" s="119"/>
      <c r="AAS1286" s="119"/>
      <c r="AAT1286" s="119"/>
      <c r="AAU1286" s="119"/>
      <c r="AAV1286" s="119"/>
      <c r="AAW1286" s="119"/>
      <c r="AAX1286" s="119"/>
      <c r="AAY1286" s="119"/>
      <c r="AAZ1286" s="119"/>
      <c r="ABA1286" s="119"/>
      <c r="ABB1286" s="119"/>
      <c r="ABC1286" s="119"/>
      <c r="ABD1286" s="119"/>
      <c r="ABE1286" s="119"/>
      <c r="ABF1286" s="119"/>
      <c r="ABG1286" s="119"/>
      <c r="ABH1286" s="119"/>
      <c r="ABI1286" s="119"/>
      <c r="ABJ1286" s="119"/>
      <c r="ABK1286" s="119"/>
      <c r="ABL1286" s="119"/>
      <c r="ABM1286" s="119"/>
      <c r="ABN1286" s="119"/>
      <c r="ABO1286" s="119"/>
      <c r="ABP1286" s="119"/>
      <c r="ABQ1286" s="119"/>
      <c r="ABR1286" s="119"/>
      <c r="ABS1286" s="119"/>
      <c r="ABT1286" s="119"/>
      <c r="ABU1286" s="119"/>
      <c r="ABV1286" s="119"/>
      <c r="ABW1286" s="119"/>
      <c r="ABX1286" s="119"/>
      <c r="ABY1286" s="119"/>
      <c r="ABZ1286" s="119"/>
      <c r="ACA1286" s="119"/>
      <c r="ACB1286" s="119"/>
      <c r="ACC1286" s="119"/>
      <c r="ACD1286" s="119"/>
      <c r="ACE1286" s="119"/>
      <c r="ACF1286" s="119"/>
      <c r="ACG1286" s="119"/>
      <c r="ACH1286" s="119"/>
      <c r="ACI1286" s="119"/>
      <c r="ACJ1286" s="119"/>
      <c r="ACK1286" s="119"/>
      <c r="ACL1286" s="119"/>
      <c r="ACM1286" s="119"/>
      <c r="ACN1286" s="119"/>
      <c r="ACO1286" s="119"/>
      <c r="ACP1286" s="119"/>
      <c r="ACQ1286" s="119"/>
      <c r="ACR1286" s="119"/>
      <c r="ACS1286" s="119"/>
      <c r="ACT1286" s="119"/>
      <c r="ACU1286" s="119"/>
      <c r="ACV1286" s="119"/>
      <c r="ACW1286" s="119"/>
      <c r="ACX1286" s="119"/>
      <c r="ACY1286" s="119"/>
      <c r="ACZ1286" s="119"/>
      <c r="ADA1286" s="119"/>
      <c r="ADB1286" s="119"/>
      <c r="ADC1286" s="119"/>
      <c r="ADD1286" s="119"/>
      <c r="ADE1286" s="119"/>
      <c r="ADF1286" s="119"/>
      <c r="ADG1286" s="119"/>
      <c r="ADH1286" s="119"/>
      <c r="ADI1286" s="119"/>
      <c r="ADJ1286" s="119"/>
      <c r="ADK1286" s="119"/>
      <c r="ADL1286" s="119"/>
      <c r="ADM1286" s="119"/>
      <c r="ADN1286" s="119"/>
      <c r="ADO1286" s="119"/>
      <c r="ADP1286" s="119"/>
      <c r="ADQ1286" s="119"/>
      <c r="ADR1286" s="119"/>
      <c r="ADS1286" s="119"/>
      <c r="ADT1286" s="119"/>
      <c r="ADU1286" s="119"/>
      <c r="ADV1286" s="119"/>
      <c r="ADW1286" s="119"/>
      <c r="ADX1286" s="119"/>
      <c r="ADY1286" s="119"/>
      <c r="ADZ1286" s="119"/>
      <c r="AEA1286" s="119"/>
      <c r="AEB1286" s="119"/>
      <c r="AEC1286" s="119"/>
      <c r="AED1286" s="119"/>
      <c r="AEE1286" s="119"/>
      <c r="AEF1286" s="119"/>
      <c r="AEG1286" s="119"/>
      <c r="AEH1286" s="119"/>
      <c r="AEI1286" s="119"/>
      <c r="AEJ1286" s="119"/>
      <c r="AEK1286" s="119"/>
      <c r="AEL1286" s="119"/>
      <c r="AEM1286" s="119"/>
      <c r="AEN1286" s="119"/>
      <c r="AEO1286" s="119"/>
      <c r="AEP1286" s="119"/>
      <c r="AEQ1286" s="119"/>
      <c r="AER1286" s="119"/>
      <c r="AES1286" s="119"/>
      <c r="AET1286" s="119"/>
      <c r="AEU1286" s="119"/>
      <c r="AEV1286" s="119"/>
      <c r="AEW1286" s="119"/>
      <c r="AEX1286" s="119"/>
      <c r="AEY1286" s="119"/>
      <c r="AEZ1286" s="119"/>
      <c r="AFA1286" s="119"/>
      <c r="AFB1286" s="119"/>
      <c r="AFC1286" s="119"/>
      <c r="AFD1286" s="119"/>
      <c r="AFE1286" s="119"/>
      <c r="AFF1286" s="119"/>
      <c r="AFG1286" s="119"/>
      <c r="AFH1286" s="119"/>
      <c r="AFI1286" s="119"/>
      <c r="AFJ1286" s="119"/>
      <c r="AFK1286" s="119"/>
      <c r="AFL1286" s="119"/>
      <c r="AFM1286" s="119"/>
      <c r="AFN1286" s="119"/>
      <c r="AFO1286" s="119"/>
      <c r="AFP1286" s="119"/>
      <c r="AFQ1286" s="119"/>
      <c r="AFR1286" s="119"/>
      <c r="AFS1286" s="119"/>
      <c r="AFT1286" s="119"/>
      <c r="AFU1286" s="119"/>
      <c r="AFV1286" s="119"/>
      <c r="AFW1286" s="119"/>
      <c r="AFX1286" s="119"/>
      <c r="AFY1286" s="119"/>
      <c r="AFZ1286" s="119"/>
      <c r="AGA1286" s="119"/>
      <c r="AGB1286" s="119"/>
      <c r="AGC1286" s="119"/>
      <c r="AGD1286" s="119"/>
      <c r="AGE1286" s="119"/>
      <c r="AGF1286" s="119"/>
      <c r="AGG1286" s="119"/>
      <c r="AGH1286" s="119"/>
      <c r="AGI1286" s="119"/>
      <c r="AGJ1286" s="119"/>
      <c r="AGK1286" s="119"/>
      <c r="AGL1286" s="119"/>
      <c r="AGM1286" s="119"/>
      <c r="AGN1286" s="119"/>
      <c r="AGO1286" s="119"/>
      <c r="AGP1286" s="119"/>
      <c r="AGQ1286" s="119"/>
      <c r="AGR1286" s="119"/>
      <c r="AGS1286" s="119"/>
      <c r="AGT1286" s="119"/>
      <c r="AGU1286" s="119"/>
      <c r="AGV1286" s="119"/>
      <c r="AGW1286" s="119"/>
      <c r="AGX1286" s="119"/>
      <c r="AGY1286" s="119"/>
      <c r="AGZ1286" s="119"/>
      <c r="AHA1286" s="119"/>
      <c r="AHB1286" s="119"/>
      <c r="AHC1286" s="119"/>
      <c r="AHD1286" s="119"/>
      <c r="AHE1286" s="119"/>
      <c r="AHF1286" s="119"/>
      <c r="AHG1286" s="119"/>
      <c r="AHH1286" s="119"/>
      <c r="AHI1286" s="119"/>
      <c r="AHJ1286" s="119"/>
      <c r="AHK1286" s="119"/>
      <c r="AHL1286" s="119"/>
      <c r="AHM1286" s="119"/>
      <c r="AHN1286" s="119"/>
      <c r="AHO1286" s="119"/>
      <c r="AHP1286" s="119"/>
      <c r="AHQ1286" s="119"/>
      <c r="AHR1286" s="119"/>
      <c r="AHS1286" s="119"/>
      <c r="AHT1286" s="119"/>
      <c r="AHU1286" s="119"/>
      <c r="AHV1286" s="119"/>
      <c r="AHW1286" s="119"/>
      <c r="AHX1286" s="119"/>
      <c r="AHY1286" s="119"/>
      <c r="AHZ1286" s="119"/>
      <c r="AIA1286" s="119"/>
      <c r="AIB1286" s="119"/>
      <c r="AIC1286" s="119"/>
      <c r="AID1286" s="119"/>
      <c r="AIE1286" s="119"/>
      <c r="AIF1286" s="119"/>
      <c r="AIG1286" s="119"/>
      <c r="AIH1286" s="119"/>
      <c r="AII1286" s="119"/>
      <c r="AIJ1286" s="119"/>
      <c r="AIK1286" s="119"/>
      <c r="AIL1286" s="119"/>
      <c r="AIM1286" s="119"/>
      <c r="AIN1286" s="119"/>
      <c r="AIO1286" s="119"/>
      <c r="AIP1286" s="119"/>
      <c r="AIQ1286" s="119"/>
      <c r="AIR1286" s="119"/>
      <c r="AIS1286" s="119"/>
      <c r="AIT1286" s="119"/>
      <c r="AIU1286" s="119"/>
      <c r="AIV1286" s="119"/>
      <c r="AIW1286" s="119"/>
      <c r="AIX1286" s="119"/>
      <c r="AIY1286" s="119"/>
      <c r="AIZ1286" s="119"/>
      <c r="AJA1286" s="119"/>
      <c r="AJB1286" s="119"/>
      <c r="AJC1286" s="119"/>
      <c r="AJD1286" s="119"/>
      <c r="AJE1286" s="119"/>
      <c r="AJF1286" s="119"/>
      <c r="AJG1286" s="119"/>
      <c r="AJH1286" s="119"/>
      <c r="AJI1286" s="119"/>
      <c r="AJJ1286" s="119"/>
      <c r="AJK1286" s="119"/>
      <c r="AJL1286" s="119"/>
      <c r="AJM1286" s="119"/>
      <c r="AJN1286" s="119"/>
      <c r="AJO1286" s="119"/>
      <c r="AJP1286" s="119"/>
      <c r="AJQ1286" s="119"/>
      <c r="AJR1286" s="119"/>
      <c r="AJS1286" s="119"/>
      <c r="AJT1286" s="119"/>
      <c r="AJU1286" s="119"/>
      <c r="AJV1286" s="119"/>
      <c r="AJW1286" s="119"/>
      <c r="AJX1286" s="119"/>
      <c r="AJY1286" s="119"/>
      <c r="AJZ1286" s="119"/>
      <c r="AKA1286" s="119"/>
      <c r="AKB1286" s="119"/>
      <c r="AKC1286" s="119"/>
      <c r="AKD1286" s="119"/>
      <c r="AKE1286" s="119"/>
      <c r="AKF1286" s="119"/>
      <c r="AKG1286" s="119"/>
      <c r="AKH1286" s="119"/>
      <c r="AKI1286" s="119"/>
      <c r="AKJ1286" s="119"/>
      <c r="AKK1286" s="119"/>
      <c r="AKL1286" s="119"/>
      <c r="AKM1286" s="119"/>
      <c r="AKN1286" s="119"/>
      <c r="AKO1286" s="119"/>
      <c r="AKP1286" s="119"/>
      <c r="AKQ1286" s="119"/>
      <c r="AKR1286" s="119"/>
      <c r="AKS1286" s="119"/>
      <c r="AKT1286" s="119"/>
      <c r="AKU1286" s="119"/>
      <c r="AKV1286" s="119"/>
      <c r="AKW1286" s="119"/>
      <c r="AKX1286" s="119"/>
      <c r="AKY1286" s="119"/>
      <c r="AKZ1286" s="119"/>
      <c r="ALA1286" s="119"/>
      <c r="ALB1286" s="119"/>
      <c r="ALC1286" s="119"/>
      <c r="ALD1286" s="119"/>
      <c r="ALE1286" s="119"/>
      <c r="ALF1286" s="119"/>
      <c r="ALG1286" s="119"/>
      <c r="ALH1286" s="119"/>
      <c r="ALI1286" s="119"/>
      <c r="ALJ1286" s="119"/>
      <c r="ALK1286" s="119"/>
      <c r="ALL1286" s="119"/>
      <c r="ALM1286" s="119"/>
      <c r="ALN1286" s="119"/>
      <c r="ALO1286" s="119"/>
      <c r="ALP1286" s="119"/>
      <c r="ALQ1286" s="119"/>
      <c r="ALR1286" s="119"/>
      <c r="ALS1286" s="119"/>
      <c r="ALT1286" s="119"/>
      <c r="ALU1286" s="119"/>
      <c r="ALV1286" s="119"/>
      <c r="ALW1286" s="119"/>
      <c r="ALX1286" s="119"/>
      <c r="ALY1286" s="119"/>
      <c r="ALZ1286" s="119"/>
      <c r="AMA1286" s="119"/>
      <c r="AMB1286" s="119"/>
      <c r="AMC1286" s="119"/>
      <c r="AMD1286" s="119"/>
      <c r="AME1286" s="119"/>
      <c r="AMF1286" s="119"/>
      <c r="AMG1286" s="119"/>
    </row>
    <row r="1287" s="94" customFormat="true" ht="15" hidden="false" customHeight="false" outlineLevel="0" collapsed="false">
      <c r="A1287" s="115"/>
      <c r="B1287" s="115"/>
      <c r="C1287" s="48" t="n">
        <f aca="false">IF(F1287=F1286,C1286,IF(F1287=(F1286+10),C1286,(C1286+10)))</f>
        <v>2360</v>
      </c>
      <c r="D1287" s="135" t="s">
        <v>453</v>
      </c>
      <c r="E1287" s="50" t="n">
        <f aca="false">IF(C1286=C1287,IF(AND(I1287&lt;&gt;"M",I1287&lt;&gt;"m-up"),E1286+10,E1286),10)</f>
        <v>10</v>
      </c>
      <c r="F1287" s="76" t="n">
        <f aca="false">O1287+(N1287*60)+(M1287*3600)</f>
        <v>66768</v>
      </c>
      <c r="G1287" s="76" t="str">
        <f aca="false">CONCATENATE(J1287,K1287,L1287)</f>
        <v>2018124</v>
      </c>
      <c r="H1287" s="76" t="n">
        <v>0</v>
      </c>
      <c r="I1287" s="76" t="s">
        <v>82</v>
      </c>
      <c r="J1287" s="76" t="n">
        <v>2018</v>
      </c>
      <c r="K1287" s="76" t="n">
        <v>1</v>
      </c>
      <c r="L1287" s="76" t="n">
        <v>24</v>
      </c>
      <c r="M1287" s="76" t="n">
        <v>18</v>
      </c>
      <c r="N1287" s="76" t="n">
        <v>32</v>
      </c>
      <c r="O1287" s="76" t="n">
        <v>48</v>
      </c>
      <c r="P1287" s="76" t="n">
        <v>856</v>
      </c>
      <c r="Q1287" s="76" t="n">
        <v>0</v>
      </c>
      <c r="R1287" s="76" t="s">
        <v>29</v>
      </c>
      <c r="S1287" s="76" t="s">
        <v>2</v>
      </c>
      <c r="T1287" s="76"/>
      <c r="U1287" s="137" t="s">
        <v>99</v>
      </c>
      <c r="V1287" s="130"/>
      <c r="W1287" s="130"/>
      <c r="X1287" s="130"/>
      <c r="Y1287" s="40"/>
      <c r="Z1287" s="40"/>
      <c r="AA1287" s="40"/>
      <c r="AB1287" s="40"/>
      <c r="AC1287" s="40"/>
      <c r="AD1287" s="40"/>
      <c r="AE1287" s="40"/>
      <c r="AF1287" s="40"/>
      <c r="AG1287" s="40"/>
      <c r="AH1287" s="40"/>
      <c r="AI1287" s="40"/>
      <c r="AJ1287" s="40"/>
      <c r="AK1287" s="40"/>
      <c r="AL1287" s="40"/>
      <c r="AM1287" s="40"/>
      <c r="AN1287" s="40"/>
      <c r="AO1287" s="40"/>
      <c r="AP1287" s="40"/>
      <c r="AQ1287" s="40"/>
      <c r="AR1287" s="40"/>
      <c r="AS1287" s="40"/>
      <c r="AT1287" s="40"/>
      <c r="AU1287" s="40"/>
      <c r="AV1287" s="40"/>
      <c r="AW1287" s="40"/>
      <c r="AX1287" s="40"/>
      <c r="AY1287" s="40"/>
      <c r="AZ1287" s="40"/>
      <c r="BA1287" s="40"/>
      <c r="BB1287" s="40"/>
      <c r="BC1287" s="40"/>
      <c r="BD1287" s="40"/>
      <c r="BE1287" s="40"/>
      <c r="BF1287" s="40"/>
      <c r="BG1287" s="40"/>
      <c r="BH1287" s="40"/>
      <c r="BI1287" s="40"/>
      <c r="BJ1287" s="40"/>
      <c r="BK1287" s="40"/>
      <c r="BL1287" s="40"/>
      <c r="BM1287" s="40"/>
      <c r="BN1287" s="40"/>
      <c r="BO1287" s="40"/>
      <c r="BP1287" s="40"/>
      <c r="BQ1287" s="40"/>
      <c r="BR1287" s="40"/>
      <c r="BS1287" s="40"/>
      <c r="BT1287" s="40"/>
      <c r="BU1287" s="40"/>
      <c r="BV1287" s="40"/>
      <c r="BW1287" s="40"/>
      <c r="BX1287" s="40"/>
      <c r="BY1287" s="40"/>
      <c r="BZ1287" s="40"/>
      <c r="CA1287" s="40"/>
      <c r="CB1287" s="40"/>
      <c r="CC1287" s="40"/>
      <c r="CD1287" s="40"/>
      <c r="CE1287" s="40"/>
      <c r="CF1287" s="40"/>
      <c r="CG1287" s="40"/>
      <c r="CH1287" s="40"/>
      <c r="CI1287" s="40"/>
      <c r="CJ1287" s="40"/>
      <c r="CK1287" s="40"/>
      <c r="CL1287" s="40"/>
      <c r="CM1287" s="40"/>
      <c r="CN1287" s="40"/>
      <c r="CO1287" s="40"/>
      <c r="CP1287" s="40"/>
      <c r="CQ1287" s="40"/>
      <c r="CR1287" s="40"/>
      <c r="CS1287" s="40"/>
      <c r="CT1287" s="40"/>
      <c r="CU1287" s="40"/>
      <c r="CV1287" s="40"/>
      <c r="CW1287" s="40"/>
      <c r="CX1287" s="40"/>
      <c r="CY1287" s="40"/>
      <c r="CZ1287" s="40"/>
      <c r="DA1287" s="40"/>
      <c r="DB1287" s="40"/>
      <c r="DC1287" s="40"/>
      <c r="DD1287" s="40"/>
      <c r="DE1287" s="40"/>
      <c r="DF1287" s="40"/>
      <c r="DG1287" s="40"/>
      <c r="DH1287" s="40"/>
      <c r="DI1287" s="40"/>
      <c r="DJ1287" s="40"/>
      <c r="DK1287" s="40"/>
      <c r="DL1287" s="40"/>
      <c r="DM1287" s="40"/>
      <c r="DN1287" s="40"/>
      <c r="DO1287" s="40"/>
      <c r="DP1287" s="40"/>
      <c r="DQ1287" s="40"/>
      <c r="DR1287" s="40"/>
      <c r="DS1287" s="40"/>
      <c r="DT1287" s="40"/>
      <c r="DU1287" s="40"/>
      <c r="DV1287" s="40"/>
      <c r="DW1287" s="40"/>
      <c r="DX1287" s="40"/>
      <c r="DY1287" s="40"/>
      <c r="DZ1287" s="40"/>
      <c r="EA1287" s="40"/>
      <c r="EB1287" s="40"/>
      <c r="EC1287" s="40"/>
      <c r="ED1287" s="40"/>
      <c r="EE1287" s="40"/>
      <c r="EF1287" s="40"/>
      <c r="EG1287" s="40"/>
      <c r="EH1287" s="40"/>
      <c r="EI1287" s="40"/>
      <c r="EJ1287" s="40"/>
      <c r="EK1287" s="40"/>
      <c r="EL1287" s="40"/>
      <c r="EM1287" s="40"/>
      <c r="EN1287" s="40"/>
      <c r="EO1287" s="40"/>
      <c r="EP1287" s="40"/>
      <c r="EQ1287" s="40"/>
      <c r="ER1287" s="40"/>
      <c r="ES1287" s="40"/>
      <c r="ET1287" s="40"/>
      <c r="EU1287" s="40"/>
      <c r="EV1287" s="40"/>
      <c r="EW1287" s="40"/>
      <c r="EX1287" s="40"/>
      <c r="EY1287" s="40"/>
      <c r="EZ1287" s="40"/>
      <c r="FA1287" s="40"/>
      <c r="FB1287" s="40"/>
      <c r="FC1287" s="40"/>
      <c r="FD1287" s="40"/>
      <c r="FE1287" s="40"/>
      <c r="FF1287" s="40"/>
      <c r="FG1287" s="40"/>
      <c r="FH1287" s="40"/>
      <c r="FI1287" s="40"/>
      <c r="FJ1287" s="40"/>
      <c r="FK1287" s="40"/>
      <c r="FL1287" s="40"/>
      <c r="FM1287" s="40"/>
      <c r="FN1287" s="40"/>
      <c r="FO1287" s="40"/>
      <c r="FP1287" s="40"/>
      <c r="FQ1287" s="40"/>
      <c r="FR1287" s="40"/>
      <c r="FS1287" s="40"/>
      <c r="FT1287" s="40"/>
      <c r="FU1287" s="40"/>
      <c r="FV1287" s="40"/>
      <c r="FW1287" s="40"/>
      <c r="FX1287" s="40"/>
      <c r="FY1287" s="40"/>
      <c r="FZ1287" s="40"/>
      <c r="GA1287" s="40"/>
      <c r="GB1287" s="40"/>
      <c r="GC1287" s="40"/>
      <c r="GD1287" s="40"/>
      <c r="GE1287" s="40"/>
      <c r="GF1287" s="40"/>
      <c r="GG1287" s="40"/>
      <c r="GH1287" s="40"/>
      <c r="GI1287" s="40"/>
      <c r="GJ1287" s="40"/>
      <c r="GK1287" s="40"/>
      <c r="GL1287" s="40"/>
      <c r="GM1287" s="40"/>
      <c r="GN1287" s="40"/>
      <c r="GO1287" s="40"/>
      <c r="GP1287" s="40"/>
      <c r="GQ1287" s="40"/>
      <c r="GR1287" s="40"/>
      <c r="GS1287" s="40"/>
      <c r="GT1287" s="40"/>
      <c r="GU1287" s="40"/>
      <c r="GV1287" s="40"/>
      <c r="GW1287" s="40"/>
      <c r="GX1287" s="40"/>
      <c r="GY1287" s="40"/>
      <c r="GZ1287" s="40"/>
      <c r="HA1287" s="40"/>
      <c r="HB1287" s="40"/>
      <c r="HC1287" s="40"/>
      <c r="HD1287" s="40"/>
      <c r="HE1287" s="40"/>
      <c r="HF1287" s="40"/>
      <c r="HG1287" s="40"/>
      <c r="HH1287" s="40"/>
      <c r="HI1287" s="40"/>
      <c r="HJ1287" s="40"/>
      <c r="HK1287" s="40"/>
      <c r="HL1287" s="40"/>
      <c r="HM1287" s="40"/>
      <c r="HN1287" s="40"/>
      <c r="HO1287" s="40"/>
      <c r="HP1287" s="40"/>
      <c r="HQ1287" s="40"/>
      <c r="HR1287" s="40"/>
      <c r="HS1287" s="40"/>
      <c r="HT1287" s="40"/>
      <c r="HU1287" s="40"/>
      <c r="HV1287" s="40"/>
      <c r="HW1287" s="40"/>
      <c r="HX1287" s="40"/>
      <c r="HY1287" s="40"/>
      <c r="HZ1287" s="40"/>
      <c r="IA1287" s="40"/>
      <c r="IB1287" s="40"/>
      <c r="IC1287" s="40"/>
      <c r="ID1287" s="40"/>
      <c r="IE1287" s="40"/>
      <c r="IF1287" s="40"/>
      <c r="IG1287" s="40"/>
      <c r="IH1287" s="40"/>
      <c r="II1287" s="40"/>
      <c r="IJ1287" s="40"/>
      <c r="IK1287" s="40"/>
      <c r="IL1287" s="40"/>
      <c r="IM1287" s="40"/>
      <c r="IN1287" s="40"/>
      <c r="IO1287" s="40"/>
      <c r="IP1287" s="40"/>
      <c r="IQ1287" s="40"/>
      <c r="IR1287" s="40"/>
      <c r="IS1287" s="40"/>
      <c r="IT1287" s="40"/>
      <c r="IU1287" s="40"/>
      <c r="IV1287" s="40"/>
      <c r="IW1287" s="40"/>
      <c r="IX1287" s="40"/>
      <c r="IY1287" s="40"/>
      <c r="IZ1287" s="40"/>
      <c r="JA1287" s="40"/>
      <c r="JB1287" s="40"/>
      <c r="JC1287" s="40"/>
      <c r="JD1287" s="40"/>
      <c r="JE1287" s="40"/>
      <c r="JF1287" s="40"/>
      <c r="JG1287" s="40"/>
      <c r="JH1287" s="40"/>
      <c r="JI1287" s="40"/>
      <c r="JJ1287" s="40"/>
      <c r="JK1287" s="40"/>
      <c r="JL1287" s="40"/>
      <c r="JM1287" s="40"/>
      <c r="JN1287" s="40"/>
      <c r="JO1287" s="40"/>
      <c r="JP1287" s="40"/>
      <c r="JQ1287" s="40"/>
      <c r="JR1287" s="40"/>
      <c r="JS1287" s="40"/>
      <c r="JT1287" s="40"/>
      <c r="JU1287" s="40"/>
      <c r="JV1287" s="40"/>
      <c r="JW1287" s="40"/>
      <c r="JX1287" s="40"/>
      <c r="JY1287" s="40"/>
      <c r="JZ1287" s="40"/>
      <c r="AMH1287" s="0"/>
      <c r="AMI1287" s="0"/>
      <c r="AMJ1287" s="0"/>
    </row>
    <row r="1288" customFormat="false" ht="15" hidden="false" customHeight="false" outlineLevel="0" collapsed="false">
      <c r="A1288" s="118"/>
      <c r="B1288" s="118"/>
      <c r="C1288" s="48" t="n">
        <f aca="false">IF(F1288=F1287,C1287,IF(F1288=(F1287+10),C1287,(C1287+10)))</f>
        <v>2360</v>
      </c>
      <c r="D1288" s="55" t="s">
        <v>453</v>
      </c>
      <c r="E1288" s="50" t="n">
        <f aca="false">IF(C1287=C1288,IF(AND(I1288&lt;&gt;"M",I1288&lt;&gt;"m-up"),E1287+10,E1287),10)</f>
        <v>20</v>
      </c>
      <c r="F1288" s="78" t="n">
        <f aca="false">O1288+(N1288*60)+(M1288*3600)</f>
        <v>66768</v>
      </c>
      <c r="G1288" s="78" t="str">
        <f aca="false">CONCATENATE(J1288,K1288,L1288)</f>
        <v>2018124</v>
      </c>
      <c r="H1288" s="78" t="n">
        <v>0</v>
      </c>
      <c r="I1288" s="78" t="s">
        <v>100</v>
      </c>
      <c r="J1288" s="78" t="n">
        <v>2018</v>
      </c>
      <c r="K1288" s="78" t="n">
        <v>1</v>
      </c>
      <c r="L1288" s="78" t="n">
        <v>24</v>
      </c>
      <c r="M1288" s="78" t="n">
        <v>18</v>
      </c>
      <c r="N1288" s="78" t="n">
        <v>32</v>
      </c>
      <c r="O1288" s="78" t="n">
        <v>48</v>
      </c>
      <c r="P1288" s="78" t="n">
        <v>943</v>
      </c>
      <c r="Q1288" s="78" t="n">
        <v>0</v>
      </c>
      <c r="R1288" s="78" t="s">
        <v>62</v>
      </c>
      <c r="S1288" s="78" t="s">
        <v>2</v>
      </c>
      <c r="T1288" s="78"/>
      <c r="U1288" s="130" t="s">
        <v>101</v>
      </c>
      <c r="V1288" s="130"/>
      <c r="W1288" s="130"/>
      <c r="X1288" s="130"/>
      <c r="WH1288" s="119"/>
      <c r="WI1288" s="119"/>
      <c r="WJ1288" s="119"/>
      <c r="WK1288" s="119"/>
      <c r="WL1288" s="119"/>
      <c r="WM1288" s="119"/>
      <c r="WN1288" s="119"/>
      <c r="WO1288" s="119"/>
      <c r="WP1288" s="119"/>
      <c r="WQ1288" s="119"/>
      <c r="WR1288" s="119"/>
      <c r="WS1288" s="119"/>
      <c r="WT1288" s="119"/>
      <c r="WU1288" s="119"/>
      <c r="WV1288" s="119"/>
      <c r="WW1288" s="119"/>
      <c r="WX1288" s="119"/>
      <c r="WY1288" s="119"/>
      <c r="WZ1288" s="119"/>
      <c r="XA1288" s="119"/>
      <c r="XB1288" s="119"/>
      <c r="XC1288" s="119"/>
      <c r="XD1288" s="119"/>
      <c r="XE1288" s="119"/>
      <c r="XF1288" s="119"/>
      <c r="XG1288" s="119"/>
      <c r="XH1288" s="119"/>
      <c r="XI1288" s="119"/>
      <c r="XJ1288" s="119"/>
      <c r="XK1288" s="119"/>
      <c r="XL1288" s="119"/>
      <c r="XM1288" s="119"/>
      <c r="XN1288" s="119"/>
      <c r="XO1288" s="119"/>
      <c r="XP1288" s="119"/>
      <c r="XQ1288" s="119"/>
      <c r="XR1288" s="119"/>
      <c r="XS1288" s="119"/>
      <c r="XT1288" s="119"/>
      <c r="XU1288" s="119"/>
      <c r="XV1288" s="119"/>
      <c r="XW1288" s="119"/>
      <c r="XX1288" s="119"/>
      <c r="XY1288" s="119"/>
      <c r="XZ1288" s="119"/>
      <c r="YA1288" s="119"/>
      <c r="YB1288" s="119"/>
      <c r="YC1288" s="119"/>
      <c r="YD1288" s="119"/>
      <c r="YE1288" s="119"/>
      <c r="YF1288" s="119"/>
      <c r="YG1288" s="119"/>
      <c r="YH1288" s="119"/>
      <c r="YI1288" s="119"/>
      <c r="YJ1288" s="119"/>
      <c r="YK1288" s="119"/>
      <c r="YL1288" s="119"/>
      <c r="YM1288" s="119"/>
      <c r="YN1288" s="119"/>
      <c r="YO1288" s="119"/>
      <c r="YP1288" s="119"/>
      <c r="YQ1288" s="119"/>
      <c r="YR1288" s="119"/>
      <c r="YS1288" s="119"/>
      <c r="YT1288" s="119"/>
      <c r="YU1288" s="119"/>
      <c r="YV1288" s="119"/>
      <c r="YW1288" s="119"/>
      <c r="YX1288" s="119"/>
      <c r="YY1288" s="119"/>
      <c r="YZ1288" s="119"/>
      <c r="ZA1288" s="119"/>
      <c r="ZB1288" s="119"/>
      <c r="ZC1288" s="119"/>
      <c r="ZD1288" s="119"/>
      <c r="ZE1288" s="119"/>
      <c r="ZF1288" s="119"/>
      <c r="ZG1288" s="119"/>
      <c r="ZH1288" s="119"/>
      <c r="ZI1288" s="119"/>
      <c r="ZJ1288" s="119"/>
      <c r="ZK1288" s="119"/>
      <c r="ZL1288" s="119"/>
      <c r="ZM1288" s="119"/>
      <c r="ZN1288" s="119"/>
      <c r="ZO1288" s="119"/>
      <c r="ZP1288" s="119"/>
      <c r="ZQ1288" s="119"/>
      <c r="ZR1288" s="119"/>
      <c r="ZS1288" s="119"/>
      <c r="ZT1288" s="119"/>
      <c r="ZU1288" s="119"/>
      <c r="ZV1288" s="119"/>
      <c r="ZW1288" s="119"/>
      <c r="ZX1288" s="119"/>
      <c r="ZY1288" s="119"/>
      <c r="ZZ1288" s="119"/>
      <c r="AAA1288" s="119"/>
      <c r="AAB1288" s="119"/>
      <c r="AAC1288" s="119"/>
      <c r="AAD1288" s="119"/>
      <c r="AAE1288" s="119"/>
      <c r="AAF1288" s="119"/>
      <c r="AAG1288" s="119"/>
      <c r="AAH1288" s="119"/>
      <c r="AAI1288" s="119"/>
      <c r="AAJ1288" s="119"/>
      <c r="AAK1288" s="119"/>
      <c r="AAL1288" s="119"/>
      <c r="AAM1288" s="119"/>
      <c r="AAN1288" s="119"/>
      <c r="AAO1288" s="119"/>
      <c r="AAP1288" s="119"/>
      <c r="AAQ1288" s="119"/>
      <c r="AAR1288" s="119"/>
      <c r="AAS1288" s="119"/>
      <c r="AAT1288" s="119"/>
      <c r="AAU1288" s="119"/>
      <c r="AAV1288" s="119"/>
      <c r="AAW1288" s="119"/>
      <c r="AAX1288" s="119"/>
      <c r="AAY1288" s="119"/>
      <c r="AAZ1288" s="119"/>
      <c r="ABA1288" s="119"/>
      <c r="ABB1288" s="119"/>
      <c r="ABC1288" s="119"/>
      <c r="ABD1288" s="119"/>
      <c r="ABE1288" s="119"/>
      <c r="ABF1288" s="119"/>
      <c r="ABG1288" s="119"/>
      <c r="ABH1288" s="119"/>
      <c r="ABI1288" s="119"/>
      <c r="ABJ1288" s="119"/>
      <c r="ABK1288" s="119"/>
      <c r="ABL1288" s="119"/>
      <c r="ABM1288" s="119"/>
      <c r="ABN1288" s="119"/>
      <c r="ABO1288" s="119"/>
      <c r="ABP1288" s="119"/>
      <c r="ABQ1288" s="119"/>
      <c r="ABR1288" s="119"/>
      <c r="ABS1288" s="119"/>
      <c r="ABT1288" s="119"/>
      <c r="ABU1288" s="119"/>
      <c r="ABV1288" s="119"/>
      <c r="ABW1288" s="119"/>
      <c r="ABX1288" s="119"/>
      <c r="ABY1288" s="119"/>
      <c r="ABZ1288" s="119"/>
      <c r="ACA1288" s="119"/>
      <c r="ACB1288" s="119"/>
      <c r="ACC1288" s="119"/>
      <c r="ACD1288" s="119"/>
      <c r="ACE1288" s="119"/>
      <c r="ACF1288" s="119"/>
      <c r="ACG1288" s="119"/>
      <c r="ACH1288" s="119"/>
      <c r="ACI1288" s="119"/>
      <c r="ACJ1288" s="119"/>
      <c r="ACK1288" s="119"/>
      <c r="ACL1288" s="119"/>
      <c r="ACM1288" s="119"/>
      <c r="ACN1288" s="119"/>
      <c r="ACO1288" s="119"/>
      <c r="ACP1288" s="119"/>
      <c r="ACQ1288" s="119"/>
      <c r="ACR1288" s="119"/>
      <c r="ACS1288" s="119"/>
      <c r="ACT1288" s="119"/>
      <c r="ACU1288" s="119"/>
      <c r="ACV1288" s="119"/>
      <c r="ACW1288" s="119"/>
      <c r="ACX1288" s="119"/>
      <c r="ACY1288" s="119"/>
      <c r="ACZ1288" s="119"/>
      <c r="ADA1288" s="119"/>
      <c r="ADB1288" s="119"/>
      <c r="ADC1288" s="119"/>
      <c r="ADD1288" s="119"/>
      <c r="ADE1288" s="119"/>
      <c r="ADF1288" s="119"/>
      <c r="ADG1288" s="119"/>
      <c r="ADH1288" s="119"/>
      <c r="ADI1288" s="119"/>
      <c r="ADJ1288" s="119"/>
      <c r="ADK1288" s="119"/>
      <c r="ADL1288" s="119"/>
      <c r="ADM1288" s="119"/>
      <c r="ADN1288" s="119"/>
      <c r="ADO1288" s="119"/>
      <c r="ADP1288" s="119"/>
      <c r="ADQ1288" s="119"/>
      <c r="ADR1288" s="119"/>
      <c r="ADS1288" s="119"/>
      <c r="ADT1288" s="119"/>
      <c r="ADU1288" s="119"/>
      <c r="ADV1288" s="119"/>
      <c r="ADW1288" s="119"/>
      <c r="ADX1288" s="119"/>
      <c r="ADY1288" s="119"/>
      <c r="ADZ1288" s="119"/>
      <c r="AEA1288" s="119"/>
      <c r="AEB1288" s="119"/>
      <c r="AEC1288" s="119"/>
      <c r="AED1288" s="119"/>
      <c r="AEE1288" s="119"/>
      <c r="AEF1288" s="119"/>
      <c r="AEG1288" s="119"/>
      <c r="AEH1288" s="119"/>
      <c r="AEI1288" s="119"/>
      <c r="AEJ1288" s="119"/>
      <c r="AEK1288" s="119"/>
      <c r="AEL1288" s="119"/>
      <c r="AEM1288" s="119"/>
      <c r="AEN1288" s="119"/>
      <c r="AEO1288" s="119"/>
      <c r="AEP1288" s="119"/>
      <c r="AEQ1288" s="119"/>
      <c r="AER1288" s="119"/>
      <c r="AES1288" s="119"/>
      <c r="AET1288" s="119"/>
      <c r="AEU1288" s="119"/>
      <c r="AEV1288" s="119"/>
      <c r="AEW1288" s="119"/>
      <c r="AEX1288" s="119"/>
      <c r="AEY1288" s="119"/>
      <c r="AEZ1288" s="119"/>
      <c r="AFA1288" s="119"/>
      <c r="AFB1288" s="119"/>
      <c r="AFC1288" s="119"/>
      <c r="AFD1288" s="119"/>
      <c r="AFE1288" s="119"/>
      <c r="AFF1288" s="119"/>
      <c r="AFG1288" s="119"/>
      <c r="AFH1288" s="119"/>
      <c r="AFI1288" s="119"/>
      <c r="AFJ1288" s="119"/>
      <c r="AFK1288" s="119"/>
      <c r="AFL1288" s="119"/>
      <c r="AFM1288" s="119"/>
      <c r="AFN1288" s="119"/>
      <c r="AFO1288" s="119"/>
      <c r="AFP1288" s="119"/>
      <c r="AFQ1288" s="119"/>
      <c r="AFR1288" s="119"/>
      <c r="AFS1288" s="119"/>
      <c r="AFT1288" s="119"/>
      <c r="AFU1288" s="119"/>
      <c r="AFV1288" s="119"/>
      <c r="AFW1288" s="119"/>
      <c r="AFX1288" s="119"/>
      <c r="AFY1288" s="119"/>
      <c r="AFZ1288" s="119"/>
      <c r="AGA1288" s="119"/>
      <c r="AGB1288" s="119"/>
      <c r="AGC1288" s="119"/>
      <c r="AGD1288" s="119"/>
      <c r="AGE1288" s="119"/>
      <c r="AGF1288" s="119"/>
      <c r="AGG1288" s="119"/>
      <c r="AGH1288" s="119"/>
      <c r="AGI1288" s="119"/>
      <c r="AGJ1288" s="119"/>
      <c r="AGK1288" s="119"/>
      <c r="AGL1288" s="119"/>
      <c r="AGM1288" s="119"/>
      <c r="AGN1288" s="119"/>
      <c r="AGO1288" s="119"/>
      <c r="AGP1288" s="119"/>
      <c r="AGQ1288" s="119"/>
      <c r="AGR1288" s="119"/>
      <c r="AGS1288" s="119"/>
      <c r="AGT1288" s="119"/>
      <c r="AGU1288" s="119"/>
      <c r="AGV1288" s="119"/>
      <c r="AGW1288" s="119"/>
      <c r="AGX1288" s="119"/>
      <c r="AGY1288" s="119"/>
      <c r="AGZ1288" s="119"/>
      <c r="AHA1288" s="119"/>
      <c r="AHB1288" s="119"/>
      <c r="AHC1288" s="119"/>
      <c r="AHD1288" s="119"/>
      <c r="AHE1288" s="119"/>
      <c r="AHF1288" s="119"/>
      <c r="AHG1288" s="119"/>
      <c r="AHH1288" s="119"/>
      <c r="AHI1288" s="119"/>
      <c r="AHJ1288" s="119"/>
      <c r="AHK1288" s="119"/>
      <c r="AHL1288" s="119"/>
      <c r="AHM1288" s="119"/>
      <c r="AHN1288" s="119"/>
      <c r="AHO1288" s="119"/>
      <c r="AHP1288" s="119"/>
      <c r="AHQ1288" s="119"/>
      <c r="AHR1288" s="119"/>
      <c r="AHS1288" s="119"/>
      <c r="AHT1288" s="119"/>
      <c r="AHU1288" s="119"/>
      <c r="AHV1288" s="119"/>
      <c r="AHW1288" s="119"/>
      <c r="AHX1288" s="119"/>
      <c r="AHY1288" s="119"/>
      <c r="AHZ1288" s="119"/>
      <c r="AIA1288" s="119"/>
      <c r="AIB1288" s="119"/>
      <c r="AIC1288" s="119"/>
      <c r="AID1288" s="119"/>
      <c r="AIE1288" s="119"/>
      <c r="AIF1288" s="119"/>
      <c r="AIG1288" s="119"/>
      <c r="AIH1288" s="119"/>
      <c r="AII1288" s="119"/>
      <c r="AIJ1288" s="119"/>
      <c r="AIK1288" s="119"/>
      <c r="AIL1288" s="119"/>
      <c r="AIM1288" s="119"/>
      <c r="AIN1288" s="119"/>
      <c r="AIO1288" s="119"/>
      <c r="AIP1288" s="119"/>
      <c r="AIQ1288" s="119"/>
      <c r="AIR1288" s="119"/>
      <c r="AIS1288" s="119"/>
      <c r="AIT1288" s="119"/>
      <c r="AIU1288" s="119"/>
      <c r="AIV1288" s="119"/>
      <c r="AIW1288" s="119"/>
      <c r="AIX1288" s="119"/>
      <c r="AIY1288" s="119"/>
      <c r="AIZ1288" s="119"/>
      <c r="AJA1288" s="119"/>
      <c r="AJB1288" s="119"/>
      <c r="AJC1288" s="119"/>
      <c r="AJD1288" s="119"/>
      <c r="AJE1288" s="119"/>
      <c r="AJF1288" s="119"/>
      <c r="AJG1288" s="119"/>
      <c r="AJH1288" s="119"/>
      <c r="AJI1288" s="119"/>
      <c r="AJJ1288" s="119"/>
      <c r="AJK1288" s="119"/>
      <c r="AJL1288" s="119"/>
      <c r="AJM1288" s="119"/>
      <c r="AJN1288" s="119"/>
      <c r="AJO1288" s="119"/>
      <c r="AJP1288" s="119"/>
      <c r="AJQ1288" s="119"/>
      <c r="AJR1288" s="119"/>
      <c r="AJS1288" s="119"/>
      <c r="AJT1288" s="119"/>
      <c r="AJU1288" s="119"/>
      <c r="AJV1288" s="119"/>
      <c r="AJW1288" s="119"/>
      <c r="AJX1288" s="119"/>
      <c r="AJY1288" s="119"/>
      <c r="AJZ1288" s="119"/>
      <c r="AKA1288" s="119"/>
      <c r="AKB1288" s="119"/>
      <c r="AKC1288" s="119"/>
      <c r="AKD1288" s="119"/>
      <c r="AKE1288" s="119"/>
      <c r="AKF1288" s="119"/>
      <c r="AKG1288" s="119"/>
      <c r="AKH1288" s="119"/>
      <c r="AKI1288" s="119"/>
      <c r="AKJ1288" s="119"/>
      <c r="AKK1288" s="119"/>
      <c r="AKL1288" s="119"/>
      <c r="AKM1288" s="119"/>
      <c r="AKN1288" s="119"/>
      <c r="AKO1288" s="119"/>
      <c r="AKP1288" s="119"/>
      <c r="AKQ1288" s="119"/>
      <c r="AKR1288" s="119"/>
      <c r="AKS1288" s="119"/>
      <c r="AKT1288" s="119"/>
      <c r="AKU1288" s="119"/>
      <c r="AKV1288" s="119"/>
      <c r="AKW1288" s="119"/>
      <c r="AKX1288" s="119"/>
      <c r="AKY1288" s="119"/>
      <c r="AKZ1288" s="119"/>
      <c r="ALA1288" s="119"/>
      <c r="ALB1288" s="119"/>
      <c r="ALC1288" s="119"/>
      <c r="ALD1288" s="119"/>
      <c r="ALE1288" s="119"/>
      <c r="ALF1288" s="119"/>
      <c r="ALG1288" s="119"/>
      <c r="ALH1288" s="119"/>
      <c r="ALI1288" s="119"/>
      <c r="ALJ1288" s="119"/>
      <c r="ALK1288" s="119"/>
      <c r="ALL1288" s="119"/>
      <c r="ALM1288" s="119"/>
      <c r="ALN1288" s="119"/>
      <c r="ALO1288" s="119"/>
      <c r="ALP1288" s="119"/>
      <c r="ALQ1288" s="119"/>
      <c r="ALR1288" s="119"/>
      <c r="ALS1288" s="119"/>
      <c r="ALT1288" s="119"/>
      <c r="ALU1288" s="119"/>
      <c r="ALV1288" s="119"/>
      <c r="ALW1288" s="119"/>
      <c r="ALX1288" s="119"/>
      <c r="ALY1288" s="119"/>
      <c r="ALZ1288" s="119"/>
      <c r="AMA1288" s="119"/>
      <c r="AMB1288" s="119"/>
      <c r="AMC1288" s="119"/>
      <c r="AMD1288" s="119"/>
      <c r="AME1288" s="119"/>
      <c r="AMF1288" s="119"/>
      <c r="AMG1288" s="119"/>
    </row>
    <row r="1289" customFormat="false" ht="15" hidden="false" customHeight="false" outlineLevel="0" collapsed="false">
      <c r="A1289" s="118"/>
      <c r="B1289" s="118"/>
      <c r="C1289" s="48" t="n">
        <f aca="false">IF(F1289=F1288,C1288,IF(F1289=(F1288+10),C1288,(C1288+10)))</f>
        <v>2360</v>
      </c>
      <c r="D1289" s="55" t="s">
        <v>453</v>
      </c>
      <c r="E1289" s="50" t="n">
        <f aca="false">IF(C1288=C1289,IF(AND(I1289&lt;&gt;"M",I1289&lt;&gt;"m-up"),E1288+10,E1288),10)</f>
        <v>30</v>
      </c>
      <c r="F1289" s="78" t="n">
        <f aca="false">O1289+(N1289*60)+(M1289*3600)</f>
        <v>66768</v>
      </c>
      <c r="G1289" s="78" t="str">
        <f aca="false">CONCATENATE(J1289,K1289,L1289)</f>
        <v>2018124</v>
      </c>
      <c r="H1289" s="78" t="n">
        <v>188</v>
      </c>
      <c r="I1289" s="78" t="s">
        <v>0</v>
      </c>
      <c r="J1289" s="78" t="n">
        <v>2018</v>
      </c>
      <c r="K1289" s="78" t="n">
        <v>1</v>
      </c>
      <c r="L1289" s="78" t="n">
        <v>24</v>
      </c>
      <c r="M1289" s="78" t="n">
        <v>18</v>
      </c>
      <c r="N1289" s="78" t="n">
        <v>32</v>
      </c>
      <c r="O1289" s="78" t="n">
        <v>48</v>
      </c>
      <c r="P1289" s="78" t="n">
        <v>994</v>
      </c>
      <c r="Q1289" s="78" t="n">
        <v>1</v>
      </c>
      <c r="R1289" s="78" t="s">
        <v>29</v>
      </c>
      <c r="S1289" s="78" t="s">
        <v>2</v>
      </c>
      <c r="T1289" s="78"/>
      <c r="U1289" s="138" t="s">
        <v>454</v>
      </c>
      <c r="V1289" s="139" t="s">
        <v>455</v>
      </c>
      <c r="W1289" s="130" t="s">
        <v>456</v>
      </c>
      <c r="X1289" s="130" t="s">
        <v>457</v>
      </c>
      <c r="Y1289" s="130" t="n">
        <v>34</v>
      </c>
      <c r="WH1289" s="119"/>
      <c r="WI1289" s="119"/>
      <c r="WJ1289" s="119"/>
      <c r="WK1289" s="119"/>
      <c r="WL1289" s="119"/>
      <c r="WM1289" s="119"/>
      <c r="WN1289" s="119"/>
      <c r="WO1289" s="119"/>
      <c r="WP1289" s="119"/>
      <c r="WQ1289" s="119"/>
      <c r="WR1289" s="119"/>
      <c r="WS1289" s="119"/>
      <c r="WT1289" s="119"/>
      <c r="WU1289" s="119"/>
      <c r="WV1289" s="119"/>
      <c r="WW1289" s="119"/>
      <c r="WX1289" s="119"/>
      <c r="WY1289" s="119"/>
      <c r="WZ1289" s="119"/>
      <c r="XA1289" s="119"/>
      <c r="XB1289" s="119"/>
      <c r="XC1289" s="119"/>
      <c r="XD1289" s="119"/>
      <c r="XE1289" s="119"/>
      <c r="XF1289" s="119"/>
      <c r="XG1289" s="119"/>
      <c r="XH1289" s="119"/>
      <c r="XI1289" s="119"/>
      <c r="XJ1289" s="119"/>
      <c r="XK1289" s="119"/>
      <c r="XL1289" s="119"/>
      <c r="XM1289" s="119"/>
      <c r="XN1289" s="119"/>
      <c r="XO1289" s="119"/>
      <c r="XP1289" s="119"/>
      <c r="XQ1289" s="119"/>
      <c r="XR1289" s="119"/>
      <c r="XS1289" s="119"/>
      <c r="XT1289" s="119"/>
      <c r="XU1289" s="119"/>
      <c r="XV1289" s="119"/>
      <c r="XW1289" s="119"/>
      <c r="XX1289" s="119"/>
      <c r="XY1289" s="119"/>
      <c r="XZ1289" s="119"/>
      <c r="YA1289" s="119"/>
      <c r="YB1289" s="119"/>
      <c r="YC1289" s="119"/>
      <c r="YD1289" s="119"/>
      <c r="YE1289" s="119"/>
      <c r="YF1289" s="119"/>
      <c r="YG1289" s="119"/>
      <c r="YH1289" s="119"/>
      <c r="YI1289" s="119"/>
      <c r="YJ1289" s="119"/>
      <c r="YK1289" s="119"/>
      <c r="YL1289" s="119"/>
      <c r="YM1289" s="119"/>
      <c r="YN1289" s="119"/>
      <c r="YO1289" s="119"/>
      <c r="YP1289" s="119"/>
      <c r="YQ1289" s="119"/>
      <c r="YR1289" s="119"/>
      <c r="YS1289" s="119"/>
      <c r="YT1289" s="119"/>
      <c r="YU1289" s="119"/>
      <c r="YV1289" s="119"/>
      <c r="YW1289" s="119"/>
      <c r="YX1289" s="119"/>
      <c r="YY1289" s="119"/>
      <c r="YZ1289" s="119"/>
      <c r="ZA1289" s="119"/>
      <c r="ZB1289" s="119"/>
      <c r="ZC1289" s="119"/>
      <c r="ZD1289" s="119"/>
      <c r="ZE1289" s="119"/>
      <c r="ZF1289" s="119"/>
      <c r="ZG1289" s="119"/>
      <c r="ZH1289" s="119"/>
      <c r="ZI1289" s="119"/>
      <c r="ZJ1289" s="119"/>
      <c r="ZK1289" s="119"/>
      <c r="ZL1289" s="119"/>
      <c r="ZM1289" s="119"/>
      <c r="ZN1289" s="119"/>
      <c r="ZO1289" s="119"/>
      <c r="ZP1289" s="119"/>
      <c r="ZQ1289" s="119"/>
      <c r="ZR1289" s="119"/>
      <c r="ZS1289" s="119"/>
      <c r="ZT1289" s="119"/>
      <c r="ZU1289" s="119"/>
      <c r="ZV1289" s="119"/>
      <c r="ZW1289" s="119"/>
      <c r="ZX1289" s="119"/>
      <c r="ZY1289" s="119"/>
      <c r="ZZ1289" s="119"/>
      <c r="AAA1289" s="119"/>
      <c r="AAB1289" s="119"/>
      <c r="AAC1289" s="119"/>
      <c r="AAD1289" s="119"/>
      <c r="AAE1289" s="119"/>
      <c r="AAF1289" s="119"/>
      <c r="AAG1289" s="119"/>
      <c r="AAH1289" s="119"/>
      <c r="AAI1289" s="119"/>
      <c r="AAJ1289" s="119"/>
      <c r="AAK1289" s="119"/>
      <c r="AAL1289" s="119"/>
      <c r="AAM1289" s="119"/>
      <c r="AAN1289" s="119"/>
      <c r="AAO1289" s="119"/>
      <c r="AAP1289" s="119"/>
      <c r="AAQ1289" s="119"/>
      <c r="AAR1289" s="119"/>
      <c r="AAS1289" s="119"/>
      <c r="AAT1289" s="119"/>
      <c r="AAU1289" s="119"/>
      <c r="AAV1289" s="119"/>
      <c r="AAW1289" s="119"/>
      <c r="AAX1289" s="119"/>
      <c r="AAY1289" s="119"/>
      <c r="AAZ1289" s="119"/>
      <c r="ABA1289" s="119"/>
      <c r="ABB1289" s="119"/>
      <c r="ABC1289" s="119"/>
      <c r="ABD1289" s="119"/>
      <c r="ABE1289" s="119"/>
      <c r="ABF1289" s="119"/>
      <c r="ABG1289" s="119"/>
      <c r="ABH1289" s="119"/>
      <c r="ABI1289" s="119"/>
      <c r="ABJ1289" s="119"/>
      <c r="ABK1289" s="119"/>
      <c r="ABL1289" s="119"/>
      <c r="ABM1289" s="119"/>
      <c r="ABN1289" s="119"/>
      <c r="ABO1289" s="119"/>
      <c r="ABP1289" s="119"/>
      <c r="ABQ1289" s="119"/>
      <c r="ABR1289" s="119"/>
      <c r="ABS1289" s="119"/>
      <c r="ABT1289" s="119"/>
      <c r="ABU1289" s="119"/>
      <c r="ABV1289" s="119"/>
      <c r="ABW1289" s="119"/>
      <c r="ABX1289" s="119"/>
      <c r="ABY1289" s="119"/>
      <c r="ABZ1289" s="119"/>
      <c r="ACA1289" s="119"/>
      <c r="ACB1289" s="119"/>
      <c r="ACC1289" s="119"/>
      <c r="ACD1289" s="119"/>
      <c r="ACE1289" s="119"/>
      <c r="ACF1289" s="119"/>
      <c r="ACG1289" s="119"/>
      <c r="ACH1289" s="119"/>
      <c r="ACI1289" s="119"/>
      <c r="ACJ1289" s="119"/>
      <c r="ACK1289" s="119"/>
      <c r="ACL1289" s="119"/>
      <c r="ACM1289" s="119"/>
      <c r="ACN1289" s="119"/>
      <c r="ACO1289" s="119"/>
      <c r="ACP1289" s="119"/>
      <c r="ACQ1289" s="119"/>
      <c r="ACR1289" s="119"/>
      <c r="ACS1289" s="119"/>
      <c r="ACT1289" s="119"/>
      <c r="ACU1289" s="119"/>
      <c r="ACV1289" s="119"/>
      <c r="ACW1289" s="119"/>
      <c r="ACX1289" s="119"/>
      <c r="ACY1289" s="119"/>
      <c r="ACZ1289" s="119"/>
      <c r="ADA1289" s="119"/>
      <c r="ADB1289" s="119"/>
      <c r="ADC1289" s="119"/>
      <c r="ADD1289" s="119"/>
      <c r="ADE1289" s="119"/>
      <c r="ADF1289" s="119"/>
      <c r="ADG1289" s="119"/>
      <c r="ADH1289" s="119"/>
      <c r="ADI1289" s="119"/>
      <c r="ADJ1289" s="119"/>
      <c r="ADK1289" s="119"/>
      <c r="ADL1289" s="119"/>
      <c r="ADM1289" s="119"/>
      <c r="ADN1289" s="119"/>
      <c r="ADO1289" s="119"/>
      <c r="ADP1289" s="119"/>
      <c r="ADQ1289" s="119"/>
      <c r="ADR1289" s="119"/>
      <c r="ADS1289" s="119"/>
      <c r="ADT1289" s="119"/>
      <c r="ADU1289" s="119"/>
      <c r="ADV1289" s="119"/>
      <c r="ADW1289" s="119"/>
      <c r="ADX1289" s="119"/>
      <c r="ADY1289" s="119"/>
      <c r="ADZ1289" s="119"/>
      <c r="AEA1289" s="119"/>
      <c r="AEB1289" s="119"/>
      <c r="AEC1289" s="119"/>
      <c r="AED1289" s="119"/>
      <c r="AEE1289" s="119"/>
      <c r="AEF1289" s="119"/>
      <c r="AEG1289" s="119"/>
      <c r="AEH1289" s="119"/>
      <c r="AEI1289" s="119"/>
      <c r="AEJ1289" s="119"/>
      <c r="AEK1289" s="119"/>
      <c r="AEL1289" s="119"/>
      <c r="AEM1289" s="119"/>
      <c r="AEN1289" s="119"/>
      <c r="AEO1289" s="119"/>
      <c r="AEP1289" s="119"/>
      <c r="AEQ1289" s="119"/>
      <c r="AER1289" s="119"/>
      <c r="AES1289" s="119"/>
      <c r="AET1289" s="119"/>
      <c r="AEU1289" s="119"/>
      <c r="AEV1289" s="119"/>
      <c r="AEW1289" s="119"/>
      <c r="AEX1289" s="119"/>
      <c r="AEY1289" s="119"/>
      <c r="AEZ1289" s="119"/>
      <c r="AFA1289" s="119"/>
      <c r="AFB1289" s="119"/>
      <c r="AFC1289" s="119"/>
      <c r="AFD1289" s="119"/>
      <c r="AFE1289" s="119"/>
      <c r="AFF1289" s="119"/>
      <c r="AFG1289" s="119"/>
      <c r="AFH1289" s="119"/>
      <c r="AFI1289" s="119"/>
      <c r="AFJ1289" s="119"/>
      <c r="AFK1289" s="119"/>
      <c r="AFL1289" s="119"/>
      <c r="AFM1289" s="119"/>
      <c r="AFN1289" s="119"/>
      <c r="AFO1289" s="119"/>
      <c r="AFP1289" s="119"/>
      <c r="AFQ1289" s="119"/>
      <c r="AFR1289" s="119"/>
      <c r="AFS1289" s="119"/>
      <c r="AFT1289" s="119"/>
      <c r="AFU1289" s="119"/>
      <c r="AFV1289" s="119"/>
      <c r="AFW1289" s="119"/>
      <c r="AFX1289" s="119"/>
      <c r="AFY1289" s="119"/>
      <c r="AFZ1289" s="119"/>
      <c r="AGA1289" s="119"/>
      <c r="AGB1289" s="119"/>
      <c r="AGC1289" s="119"/>
      <c r="AGD1289" s="119"/>
      <c r="AGE1289" s="119"/>
      <c r="AGF1289" s="119"/>
      <c r="AGG1289" s="119"/>
      <c r="AGH1289" s="119"/>
      <c r="AGI1289" s="119"/>
      <c r="AGJ1289" s="119"/>
      <c r="AGK1289" s="119"/>
      <c r="AGL1289" s="119"/>
      <c r="AGM1289" s="119"/>
      <c r="AGN1289" s="119"/>
      <c r="AGO1289" s="119"/>
      <c r="AGP1289" s="119"/>
      <c r="AGQ1289" s="119"/>
      <c r="AGR1289" s="119"/>
      <c r="AGS1289" s="119"/>
      <c r="AGT1289" s="119"/>
      <c r="AGU1289" s="119"/>
      <c r="AGV1289" s="119"/>
      <c r="AGW1289" s="119"/>
      <c r="AGX1289" s="119"/>
      <c r="AGY1289" s="119"/>
      <c r="AGZ1289" s="119"/>
      <c r="AHA1289" s="119"/>
      <c r="AHB1289" s="119"/>
      <c r="AHC1289" s="119"/>
      <c r="AHD1289" s="119"/>
      <c r="AHE1289" s="119"/>
      <c r="AHF1289" s="119"/>
      <c r="AHG1289" s="119"/>
      <c r="AHH1289" s="119"/>
      <c r="AHI1289" s="119"/>
      <c r="AHJ1289" s="119"/>
      <c r="AHK1289" s="119"/>
      <c r="AHL1289" s="119"/>
      <c r="AHM1289" s="119"/>
      <c r="AHN1289" s="119"/>
      <c r="AHO1289" s="119"/>
      <c r="AHP1289" s="119"/>
      <c r="AHQ1289" s="119"/>
      <c r="AHR1289" s="119"/>
      <c r="AHS1289" s="119"/>
      <c r="AHT1289" s="119"/>
      <c r="AHU1289" s="119"/>
      <c r="AHV1289" s="119"/>
      <c r="AHW1289" s="119"/>
      <c r="AHX1289" s="119"/>
      <c r="AHY1289" s="119"/>
      <c r="AHZ1289" s="119"/>
      <c r="AIA1289" s="119"/>
      <c r="AIB1289" s="119"/>
      <c r="AIC1289" s="119"/>
      <c r="AID1289" s="119"/>
      <c r="AIE1289" s="119"/>
      <c r="AIF1289" s="119"/>
      <c r="AIG1289" s="119"/>
      <c r="AIH1289" s="119"/>
      <c r="AII1289" s="119"/>
      <c r="AIJ1289" s="119"/>
      <c r="AIK1289" s="119"/>
      <c r="AIL1289" s="119"/>
      <c r="AIM1289" s="119"/>
      <c r="AIN1289" s="119"/>
      <c r="AIO1289" s="119"/>
      <c r="AIP1289" s="119"/>
      <c r="AIQ1289" s="119"/>
      <c r="AIR1289" s="119"/>
      <c r="AIS1289" s="119"/>
      <c r="AIT1289" s="119"/>
      <c r="AIU1289" s="119"/>
      <c r="AIV1289" s="119"/>
      <c r="AIW1289" s="119"/>
      <c r="AIX1289" s="119"/>
      <c r="AIY1289" s="119"/>
      <c r="AIZ1289" s="119"/>
      <c r="AJA1289" s="119"/>
      <c r="AJB1289" s="119"/>
      <c r="AJC1289" s="119"/>
      <c r="AJD1289" s="119"/>
      <c r="AJE1289" s="119"/>
      <c r="AJF1289" s="119"/>
      <c r="AJG1289" s="119"/>
      <c r="AJH1289" s="119"/>
      <c r="AJI1289" s="119"/>
      <c r="AJJ1289" s="119"/>
      <c r="AJK1289" s="119"/>
      <c r="AJL1289" s="119"/>
      <c r="AJM1289" s="119"/>
      <c r="AJN1289" s="119"/>
      <c r="AJO1289" s="119"/>
      <c r="AJP1289" s="119"/>
      <c r="AJQ1289" s="119"/>
      <c r="AJR1289" s="119"/>
      <c r="AJS1289" s="119"/>
      <c r="AJT1289" s="119"/>
      <c r="AJU1289" s="119"/>
      <c r="AJV1289" s="119"/>
      <c r="AJW1289" s="119"/>
      <c r="AJX1289" s="119"/>
      <c r="AJY1289" s="119"/>
      <c r="AJZ1289" s="119"/>
      <c r="AKA1289" s="119"/>
      <c r="AKB1289" s="119"/>
      <c r="AKC1289" s="119"/>
      <c r="AKD1289" s="119"/>
      <c r="AKE1289" s="119"/>
      <c r="AKF1289" s="119"/>
      <c r="AKG1289" s="119"/>
      <c r="AKH1289" s="119"/>
      <c r="AKI1289" s="119"/>
      <c r="AKJ1289" s="119"/>
      <c r="AKK1289" s="119"/>
      <c r="AKL1289" s="119"/>
      <c r="AKM1289" s="119"/>
      <c r="AKN1289" s="119"/>
      <c r="AKO1289" s="119"/>
      <c r="AKP1289" s="119"/>
      <c r="AKQ1289" s="119"/>
      <c r="AKR1289" s="119"/>
      <c r="AKS1289" s="119"/>
      <c r="AKT1289" s="119"/>
      <c r="AKU1289" s="119"/>
      <c r="AKV1289" s="119"/>
      <c r="AKW1289" s="119"/>
      <c r="AKX1289" s="119"/>
      <c r="AKY1289" s="119"/>
      <c r="AKZ1289" s="119"/>
      <c r="ALA1289" s="119"/>
      <c r="ALB1289" s="119"/>
      <c r="ALC1289" s="119"/>
      <c r="ALD1289" s="119"/>
      <c r="ALE1289" s="119"/>
      <c r="ALF1289" s="119"/>
      <c r="ALG1289" s="119"/>
      <c r="ALH1289" s="119"/>
      <c r="ALI1289" s="119"/>
      <c r="ALJ1289" s="119"/>
      <c r="ALK1289" s="119"/>
      <c r="ALL1289" s="119"/>
      <c r="ALM1289" s="119"/>
      <c r="ALN1289" s="119"/>
      <c r="ALO1289" s="119"/>
      <c r="ALP1289" s="119"/>
      <c r="ALQ1289" s="119"/>
      <c r="ALR1289" s="119"/>
      <c r="ALS1289" s="119"/>
      <c r="ALT1289" s="119"/>
      <c r="ALU1289" s="119"/>
      <c r="ALV1289" s="119"/>
      <c r="ALW1289" s="119"/>
      <c r="ALX1289" s="119"/>
      <c r="ALY1289" s="119"/>
      <c r="ALZ1289" s="119"/>
      <c r="AMA1289" s="119"/>
      <c r="AMB1289" s="119"/>
      <c r="AMC1289" s="119"/>
      <c r="AMD1289" s="119"/>
      <c r="AME1289" s="119"/>
      <c r="AMF1289" s="119"/>
      <c r="AMG1289" s="119"/>
    </row>
    <row r="1290" customFormat="false" ht="15" hidden="false" customHeight="false" outlineLevel="0" collapsed="false">
      <c r="A1290" s="120"/>
      <c r="B1290" s="120"/>
      <c r="C1290" s="48" t="n">
        <f aca="false">IF(F1290=F1289,C1289,IF(F1290=(F1289+10),C1289,(C1289+10)))</f>
        <v>2370</v>
      </c>
      <c r="D1290" s="55" t="s">
        <v>453</v>
      </c>
      <c r="E1290" s="50" t="n">
        <f aca="false">IF(C1289=C1290,IF(AND(I1290&lt;&gt;"M",I1290&lt;&gt;"m-up"),E1289+10,E1289),10)</f>
        <v>10</v>
      </c>
      <c r="F1290" s="78" t="n">
        <f aca="false">O1290+(N1290*60)+(M1290*3600)</f>
        <v>66769</v>
      </c>
      <c r="G1290" s="78" t="str">
        <f aca="false">CONCATENATE(J1290,K1290,L1290)</f>
        <v>2018124</v>
      </c>
      <c r="H1290" s="78" t="n">
        <v>0</v>
      </c>
      <c r="I1290" s="78" t="s">
        <v>291</v>
      </c>
      <c r="J1290" s="78" t="n">
        <v>2018</v>
      </c>
      <c r="K1290" s="78" t="n">
        <v>1</v>
      </c>
      <c r="L1290" s="78" t="n">
        <v>24</v>
      </c>
      <c r="M1290" s="78" t="n">
        <v>18</v>
      </c>
      <c r="N1290" s="78" t="n">
        <v>32</v>
      </c>
      <c r="O1290" s="78" t="n">
        <v>49</v>
      </c>
      <c r="P1290" s="78" t="n">
        <v>76</v>
      </c>
      <c r="Q1290" s="78" t="n">
        <v>0</v>
      </c>
      <c r="R1290" s="78" t="s">
        <v>62</v>
      </c>
      <c r="S1290" s="78" t="s">
        <v>2</v>
      </c>
      <c r="T1290" s="78"/>
      <c r="U1290" s="130" t="s">
        <v>103</v>
      </c>
      <c r="V1290" s="130"/>
      <c r="W1290" s="130"/>
      <c r="X1290" s="130"/>
      <c r="WH1290" s="121"/>
      <c r="WI1290" s="121"/>
      <c r="WJ1290" s="121"/>
      <c r="WK1290" s="121"/>
      <c r="WL1290" s="121"/>
      <c r="WM1290" s="121"/>
      <c r="WN1290" s="121"/>
      <c r="WO1290" s="121"/>
      <c r="WP1290" s="121"/>
      <c r="WQ1290" s="121"/>
      <c r="WR1290" s="121"/>
      <c r="WS1290" s="121"/>
      <c r="WT1290" s="121"/>
      <c r="WU1290" s="121"/>
      <c r="WV1290" s="121"/>
      <c r="WW1290" s="121"/>
      <c r="WX1290" s="121"/>
      <c r="WY1290" s="121"/>
      <c r="WZ1290" s="121"/>
      <c r="XA1290" s="121"/>
      <c r="XB1290" s="121"/>
      <c r="XC1290" s="121"/>
      <c r="XD1290" s="121"/>
      <c r="XE1290" s="121"/>
      <c r="XF1290" s="121"/>
      <c r="XG1290" s="121"/>
      <c r="XH1290" s="121"/>
      <c r="XI1290" s="121"/>
      <c r="XJ1290" s="121"/>
      <c r="XK1290" s="121"/>
      <c r="XL1290" s="121"/>
      <c r="XM1290" s="121"/>
      <c r="XN1290" s="121"/>
      <c r="XO1290" s="121"/>
      <c r="XP1290" s="121"/>
      <c r="XQ1290" s="121"/>
      <c r="XR1290" s="121"/>
      <c r="XS1290" s="121"/>
      <c r="XT1290" s="121"/>
      <c r="XU1290" s="121"/>
      <c r="XV1290" s="121"/>
      <c r="XW1290" s="121"/>
      <c r="XX1290" s="121"/>
      <c r="XY1290" s="121"/>
      <c r="XZ1290" s="121"/>
      <c r="YA1290" s="121"/>
      <c r="YB1290" s="121"/>
      <c r="YC1290" s="121"/>
      <c r="YD1290" s="121"/>
      <c r="YE1290" s="121"/>
      <c r="YF1290" s="121"/>
      <c r="YG1290" s="121"/>
      <c r="YH1290" s="121"/>
      <c r="YI1290" s="121"/>
      <c r="YJ1290" s="121"/>
      <c r="YK1290" s="121"/>
      <c r="YL1290" s="121"/>
      <c r="YM1290" s="121"/>
      <c r="YN1290" s="121"/>
      <c r="YO1290" s="121"/>
      <c r="YP1290" s="121"/>
      <c r="YQ1290" s="121"/>
      <c r="YR1290" s="121"/>
      <c r="YS1290" s="121"/>
      <c r="YT1290" s="121"/>
      <c r="YU1290" s="121"/>
      <c r="YV1290" s="121"/>
      <c r="YW1290" s="121"/>
      <c r="YX1290" s="121"/>
      <c r="YY1290" s="121"/>
      <c r="YZ1290" s="121"/>
      <c r="ZA1290" s="121"/>
      <c r="ZB1290" s="121"/>
      <c r="ZC1290" s="121"/>
      <c r="ZD1290" s="121"/>
      <c r="ZE1290" s="121"/>
      <c r="ZF1290" s="121"/>
      <c r="ZG1290" s="121"/>
      <c r="ZH1290" s="121"/>
      <c r="ZI1290" s="121"/>
      <c r="ZJ1290" s="121"/>
      <c r="ZK1290" s="121"/>
      <c r="ZL1290" s="121"/>
      <c r="ZM1290" s="121"/>
      <c r="ZN1290" s="121"/>
      <c r="ZO1290" s="121"/>
      <c r="ZP1290" s="121"/>
      <c r="ZQ1290" s="121"/>
      <c r="ZR1290" s="121"/>
      <c r="ZS1290" s="121"/>
      <c r="ZT1290" s="121"/>
      <c r="ZU1290" s="121"/>
      <c r="ZV1290" s="121"/>
      <c r="ZW1290" s="121"/>
      <c r="ZX1290" s="121"/>
      <c r="ZY1290" s="121"/>
      <c r="ZZ1290" s="121"/>
      <c r="AAA1290" s="121"/>
      <c r="AAB1290" s="121"/>
      <c r="AAC1290" s="121"/>
      <c r="AAD1290" s="121"/>
      <c r="AAE1290" s="121"/>
      <c r="AAF1290" s="121"/>
      <c r="AAG1290" s="121"/>
      <c r="AAH1290" s="121"/>
      <c r="AAI1290" s="121"/>
      <c r="AAJ1290" s="121"/>
      <c r="AAK1290" s="121"/>
      <c r="AAL1290" s="121"/>
      <c r="AAM1290" s="121"/>
      <c r="AAN1290" s="121"/>
      <c r="AAO1290" s="121"/>
      <c r="AAP1290" s="121"/>
      <c r="AAQ1290" s="121"/>
      <c r="AAR1290" s="121"/>
      <c r="AAS1290" s="121"/>
      <c r="AAT1290" s="121"/>
      <c r="AAU1290" s="121"/>
      <c r="AAV1290" s="121"/>
      <c r="AAW1290" s="121"/>
      <c r="AAX1290" s="121"/>
      <c r="AAY1290" s="121"/>
      <c r="AAZ1290" s="121"/>
      <c r="ABA1290" s="121"/>
      <c r="ABB1290" s="121"/>
      <c r="ABC1290" s="121"/>
      <c r="ABD1290" s="121"/>
      <c r="ABE1290" s="121"/>
      <c r="ABF1290" s="121"/>
      <c r="ABG1290" s="121"/>
      <c r="ABH1290" s="121"/>
      <c r="ABI1290" s="121"/>
      <c r="ABJ1290" s="121"/>
      <c r="ABK1290" s="121"/>
      <c r="ABL1290" s="121"/>
      <c r="ABM1290" s="121"/>
      <c r="ABN1290" s="121"/>
      <c r="ABO1290" s="121"/>
      <c r="ABP1290" s="121"/>
      <c r="ABQ1290" s="121"/>
      <c r="ABR1290" s="121"/>
      <c r="ABS1290" s="121"/>
      <c r="ABT1290" s="121"/>
      <c r="ABU1290" s="121"/>
      <c r="ABV1290" s="121"/>
      <c r="ABW1290" s="121"/>
      <c r="ABX1290" s="121"/>
      <c r="ABY1290" s="121"/>
      <c r="ABZ1290" s="121"/>
      <c r="ACA1290" s="121"/>
      <c r="ACB1290" s="121"/>
      <c r="ACC1290" s="121"/>
      <c r="ACD1290" s="121"/>
      <c r="ACE1290" s="121"/>
      <c r="ACF1290" s="121"/>
      <c r="ACG1290" s="121"/>
      <c r="ACH1290" s="121"/>
      <c r="ACI1290" s="121"/>
      <c r="ACJ1290" s="121"/>
      <c r="ACK1290" s="121"/>
      <c r="ACL1290" s="121"/>
      <c r="ACM1290" s="121"/>
      <c r="ACN1290" s="121"/>
      <c r="ACO1290" s="121"/>
      <c r="ACP1290" s="121"/>
      <c r="ACQ1290" s="121"/>
      <c r="ACR1290" s="121"/>
      <c r="ACS1290" s="121"/>
      <c r="ACT1290" s="121"/>
      <c r="ACU1290" s="121"/>
      <c r="ACV1290" s="121"/>
      <c r="ACW1290" s="121"/>
      <c r="ACX1290" s="121"/>
      <c r="ACY1290" s="121"/>
      <c r="ACZ1290" s="121"/>
      <c r="ADA1290" s="121"/>
      <c r="ADB1290" s="121"/>
      <c r="ADC1290" s="121"/>
      <c r="ADD1290" s="121"/>
      <c r="ADE1290" s="121"/>
      <c r="ADF1290" s="121"/>
      <c r="ADG1290" s="121"/>
      <c r="ADH1290" s="121"/>
      <c r="ADI1290" s="121"/>
      <c r="ADJ1290" s="121"/>
      <c r="ADK1290" s="121"/>
      <c r="ADL1290" s="121"/>
      <c r="ADM1290" s="121"/>
      <c r="ADN1290" s="121"/>
      <c r="ADO1290" s="121"/>
      <c r="ADP1290" s="121"/>
      <c r="ADQ1290" s="121"/>
      <c r="ADR1290" s="121"/>
      <c r="ADS1290" s="121"/>
      <c r="ADT1290" s="121"/>
      <c r="ADU1290" s="121"/>
      <c r="ADV1290" s="121"/>
      <c r="ADW1290" s="121"/>
      <c r="ADX1290" s="121"/>
      <c r="ADY1290" s="121"/>
      <c r="ADZ1290" s="121"/>
      <c r="AEA1290" s="121"/>
      <c r="AEB1290" s="121"/>
      <c r="AEC1290" s="121"/>
      <c r="AED1290" s="121"/>
      <c r="AEE1290" s="121"/>
      <c r="AEF1290" s="121"/>
      <c r="AEG1290" s="121"/>
      <c r="AEH1290" s="121"/>
      <c r="AEI1290" s="121"/>
      <c r="AEJ1290" s="121"/>
      <c r="AEK1290" s="121"/>
      <c r="AEL1290" s="121"/>
      <c r="AEM1290" s="121"/>
      <c r="AEN1290" s="121"/>
      <c r="AEO1290" s="121"/>
      <c r="AEP1290" s="121"/>
      <c r="AEQ1290" s="121"/>
      <c r="AER1290" s="121"/>
      <c r="AES1290" s="121"/>
      <c r="AET1290" s="121"/>
      <c r="AEU1290" s="121"/>
      <c r="AEV1290" s="121"/>
      <c r="AEW1290" s="121"/>
      <c r="AEX1290" s="121"/>
      <c r="AEY1290" s="121"/>
      <c r="AEZ1290" s="121"/>
      <c r="AFA1290" s="121"/>
      <c r="AFB1290" s="121"/>
      <c r="AFC1290" s="121"/>
      <c r="AFD1290" s="121"/>
      <c r="AFE1290" s="121"/>
      <c r="AFF1290" s="121"/>
      <c r="AFG1290" s="121"/>
      <c r="AFH1290" s="121"/>
      <c r="AFI1290" s="121"/>
      <c r="AFJ1290" s="121"/>
      <c r="AFK1290" s="121"/>
      <c r="AFL1290" s="121"/>
      <c r="AFM1290" s="121"/>
      <c r="AFN1290" s="121"/>
      <c r="AFO1290" s="121"/>
      <c r="AFP1290" s="121"/>
      <c r="AFQ1290" s="121"/>
      <c r="AFR1290" s="121"/>
      <c r="AFS1290" s="121"/>
      <c r="AFT1290" s="121"/>
      <c r="AFU1290" s="121"/>
      <c r="AFV1290" s="121"/>
      <c r="AFW1290" s="121"/>
      <c r="AFX1290" s="121"/>
      <c r="AFY1290" s="121"/>
      <c r="AFZ1290" s="121"/>
      <c r="AGA1290" s="121"/>
      <c r="AGB1290" s="121"/>
      <c r="AGC1290" s="121"/>
      <c r="AGD1290" s="121"/>
      <c r="AGE1290" s="121"/>
      <c r="AGF1290" s="121"/>
      <c r="AGG1290" s="121"/>
      <c r="AGH1290" s="121"/>
      <c r="AGI1290" s="121"/>
      <c r="AGJ1290" s="121"/>
      <c r="AGK1290" s="121"/>
      <c r="AGL1290" s="121"/>
      <c r="AGM1290" s="121"/>
      <c r="AGN1290" s="121"/>
      <c r="AGO1290" s="121"/>
      <c r="AGP1290" s="121"/>
      <c r="AGQ1290" s="121"/>
      <c r="AGR1290" s="121"/>
      <c r="AGS1290" s="121"/>
      <c r="AGT1290" s="121"/>
      <c r="AGU1290" s="121"/>
      <c r="AGV1290" s="121"/>
      <c r="AGW1290" s="121"/>
      <c r="AGX1290" s="121"/>
      <c r="AGY1290" s="121"/>
      <c r="AGZ1290" s="121"/>
      <c r="AHA1290" s="121"/>
      <c r="AHB1290" s="121"/>
      <c r="AHC1290" s="121"/>
      <c r="AHD1290" s="121"/>
      <c r="AHE1290" s="121"/>
      <c r="AHF1290" s="121"/>
      <c r="AHG1290" s="121"/>
      <c r="AHH1290" s="121"/>
      <c r="AHI1290" s="121"/>
      <c r="AHJ1290" s="121"/>
      <c r="AHK1290" s="121"/>
      <c r="AHL1290" s="121"/>
      <c r="AHM1290" s="121"/>
      <c r="AHN1290" s="121"/>
      <c r="AHO1290" s="121"/>
      <c r="AHP1290" s="121"/>
      <c r="AHQ1290" s="121"/>
      <c r="AHR1290" s="121"/>
      <c r="AHS1290" s="121"/>
      <c r="AHT1290" s="121"/>
      <c r="AHU1290" s="121"/>
      <c r="AHV1290" s="121"/>
      <c r="AHW1290" s="121"/>
      <c r="AHX1290" s="121"/>
      <c r="AHY1290" s="121"/>
      <c r="AHZ1290" s="121"/>
      <c r="AIA1290" s="121"/>
      <c r="AIB1290" s="121"/>
      <c r="AIC1290" s="121"/>
      <c r="AID1290" s="121"/>
      <c r="AIE1290" s="121"/>
      <c r="AIF1290" s="121"/>
      <c r="AIG1290" s="121"/>
      <c r="AIH1290" s="121"/>
      <c r="AII1290" s="121"/>
      <c r="AIJ1290" s="121"/>
      <c r="AIK1290" s="121"/>
      <c r="AIL1290" s="121"/>
      <c r="AIM1290" s="121"/>
      <c r="AIN1290" s="121"/>
      <c r="AIO1290" s="121"/>
      <c r="AIP1290" s="121"/>
      <c r="AIQ1290" s="121"/>
      <c r="AIR1290" s="121"/>
      <c r="AIS1290" s="121"/>
      <c r="AIT1290" s="121"/>
      <c r="AIU1290" s="121"/>
      <c r="AIV1290" s="121"/>
      <c r="AIW1290" s="121"/>
      <c r="AIX1290" s="121"/>
      <c r="AIY1290" s="121"/>
      <c r="AIZ1290" s="121"/>
      <c r="AJA1290" s="121"/>
      <c r="AJB1290" s="121"/>
      <c r="AJC1290" s="121"/>
      <c r="AJD1290" s="121"/>
      <c r="AJE1290" s="121"/>
      <c r="AJF1290" s="121"/>
      <c r="AJG1290" s="121"/>
      <c r="AJH1290" s="121"/>
      <c r="AJI1290" s="121"/>
      <c r="AJJ1290" s="121"/>
      <c r="AJK1290" s="121"/>
      <c r="AJL1290" s="121"/>
      <c r="AJM1290" s="121"/>
      <c r="AJN1290" s="121"/>
      <c r="AJO1290" s="121"/>
      <c r="AJP1290" s="121"/>
      <c r="AJQ1290" s="121"/>
      <c r="AJR1290" s="121"/>
      <c r="AJS1290" s="121"/>
      <c r="AJT1290" s="121"/>
      <c r="AJU1290" s="121"/>
      <c r="AJV1290" s="121"/>
      <c r="AJW1290" s="121"/>
      <c r="AJX1290" s="121"/>
      <c r="AJY1290" s="121"/>
      <c r="AJZ1290" s="121"/>
      <c r="AKA1290" s="121"/>
      <c r="AKB1290" s="121"/>
      <c r="AKC1290" s="121"/>
      <c r="AKD1290" s="121"/>
      <c r="AKE1290" s="121"/>
      <c r="AKF1290" s="121"/>
      <c r="AKG1290" s="121"/>
      <c r="AKH1290" s="121"/>
      <c r="AKI1290" s="121"/>
      <c r="AKJ1290" s="121"/>
      <c r="AKK1290" s="121"/>
      <c r="AKL1290" s="121"/>
      <c r="AKM1290" s="121"/>
      <c r="AKN1290" s="121"/>
      <c r="AKO1290" s="121"/>
      <c r="AKP1290" s="121"/>
      <c r="AKQ1290" s="121"/>
      <c r="AKR1290" s="121"/>
      <c r="AKS1290" s="121"/>
      <c r="AKT1290" s="121"/>
      <c r="AKU1290" s="121"/>
      <c r="AKV1290" s="121"/>
      <c r="AKW1290" s="121"/>
      <c r="AKX1290" s="121"/>
      <c r="AKY1290" s="121"/>
      <c r="AKZ1290" s="121"/>
      <c r="ALA1290" s="121"/>
      <c r="ALB1290" s="121"/>
      <c r="ALC1290" s="121"/>
      <c r="ALD1290" s="121"/>
      <c r="ALE1290" s="121"/>
      <c r="ALF1290" s="121"/>
      <c r="ALG1290" s="121"/>
      <c r="ALH1290" s="121"/>
      <c r="ALI1290" s="121"/>
      <c r="ALJ1290" s="121"/>
      <c r="ALK1290" s="121"/>
      <c r="ALL1290" s="121"/>
      <c r="ALM1290" s="121"/>
      <c r="ALN1290" s="121"/>
      <c r="ALO1290" s="121"/>
      <c r="ALP1290" s="121"/>
      <c r="ALQ1290" s="121"/>
      <c r="ALR1290" s="121"/>
      <c r="ALS1290" s="121"/>
      <c r="ALT1290" s="121"/>
      <c r="ALU1290" s="121"/>
      <c r="ALV1290" s="121"/>
      <c r="ALW1290" s="121"/>
      <c r="ALX1290" s="121"/>
      <c r="ALY1290" s="121"/>
      <c r="ALZ1290" s="121"/>
      <c r="AMA1290" s="121"/>
      <c r="AMB1290" s="121"/>
      <c r="AMC1290" s="121"/>
      <c r="AMD1290" s="121"/>
      <c r="AME1290" s="121"/>
      <c r="AMF1290" s="121"/>
      <c r="AMG1290" s="121"/>
    </row>
    <row r="1291" customFormat="false" ht="15" hidden="false" customHeight="false" outlineLevel="0" collapsed="false">
      <c r="A1291" s="120"/>
      <c r="B1291" s="120"/>
      <c r="C1291" s="48" t="n">
        <f aca="false">IF(F1291=F1290,C1290,IF(F1291=(F1290+10),C1290,(C1290+10)))</f>
        <v>2370</v>
      </c>
      <c r="D1291" s="55" t="s">
        <v>453</v>
      </c>
      <c r="E1291" s="50" t="n">
        <f aca="false">IF(C1290=C1291,IF(AND(I1291&lt;&gt;"M",I1291&lt;&gt;"m-up"),E1290+10,E1290),10)</f>
        <v>20</v>
      </c>
      <c r="F1291" s="78" t="n">
        <f aca="false">O1291+(N1291*60)+(M1291*3600)</f>
        <v>66769</v>
      </c>
      <c r="G1291" s="78" t="str">
        <f aca="false">CONCATENATE(J1291,K1291,L1291)</f>
        <v>2018124</v>
      </c>
      <c r="H1291" s="78" t="n">
        <v>0</v>
      </c>
      <c r="I1291" s="78" t="s">
        <v>291</v>
      </c>
      <c r="J1291" s="78" t="n">
        <v>2018</v>
      </c>
      <c r="K1291" s="78" t="n">
        <v>1</v>
      </c>
      <c r="L1291" s="78" t="n">
        <v>24</v>
      </c>
      <c r="M1291" s="78" t="n">
        <v>18</v>
      </c>
      <c r="N1291" s="78" t="n">
        <v>32</v>
      </c>
      <c r="O1291" s="78" t="n">
        <v>49</v>
      </c>
      <c r="P1291" s="78" t="n">
        <v>108</v>
      </c>
      <c r="Q1291" s="78" t="n">
        <v>0</v>
      </c>
      <c r="R1291" s="78" t="s">
        <v>62</v>
      </c>
      <c r="S1291" s="78" t="s">
        <v>2</v>
      </c>
      <c r="T1291" s="78"/>
      <c r="U1291" s="130" t="s">
        <v>104</v>
      </c>
      <c r="V1291" s="130"/>
      <c r="W1291" s="130"/>
      <c r="X1291" s="130"/>
      <c r="WH1291" s="121"/>
      <c r="WI1291" s="121"/>
      <c r="WJ1291" s="121"/>
      <c r="WK1291" s="121"/>
      <c r="WL1291" s="121"/>
      <c r="WM1291" s="121"/>
      <c r="WN1291" s="121"/>
      <c r="WO1291" s="121"/>
      <c r="WP1291" s="121"/>
      <c r="WQ1291" s="121"/>
      <c r="WR1291" s="121"/>
      <c r="WS1291" s="121"/>
      <c r="WT1291" s="121"/>
      <c r="WU1291" s="121"/>
      <c r="WV1291" s="121"/>
      <c r="WW1291" s="121"/>
      <c r="WX1291" s="121"/>
      <c r="WY1291" s="121"/>
      <c r="WZ1291" s="121"/>
      <c r="XA1291" s="121"/>
      <c r="XB1291" s="121"/>
      <c r="XC1291" s="121"/>
      <c r="XD1291" s="121"/>
      <c r="XE1291" s="121"/>
      <c r="XF1291" s="121"/>
      <c r="XG1291" s="121"/>
      <c r="XH1291" s="121"/>
      <c r="XI1291" s="121"/>
      <c r="XJ1291" s="121"/>
      <c r="XK1291" s="121"/>
      <c r="XL1291" s="121"/>
      <c r="XM1291" s="121"/>
      <c r="XN1291" s="121"/>
      <c r="XO1291" s="121"/>
      <c r="XP1291" s="121"/>
      <c r="XQ1291" s="121"/>
      <c r="XR1291" s="121"/>
      <c r="XS1291" s="121"/>
      <c r="XT1291" s="121"/>
      <c r="XU1291" s="121"/>
      <c r="XV1291" s="121"/>
      <c r="XW1291" s="121"/>
      <c r="XX1291" s="121"/>
      <c r="XY1291" s="121"/>
      <c r="XZ1291" s="121"/>
      <c r="YA1291" s="121"/>
      <c r="YB1291" s="121"/>
      <c r="YC1291" s="121"/>
      <c r="YD1291" s="121"/>
      <c r="YE1291" s="121"/>
      <c r="YF1291" s="121"/>
      <c r="YG1291" s="121"/>
      <c r="YH1291" s="121"/>
      <c r="YI1291" s="121"/>
      <c r="YJ1291" s="121"/>
      <c r="YK1291" s="121"/>
      <c r="YL1291" s="121"/>
      <c r="YM1291" s="121"/>
      <c r="YN1291" s="121"/>
      <c r="YO1291" s="121"/>
      <c r="YP1291" s="121"/>
      <c r="YQ1291" s="121"/>
      <c r="YR1291" s="121"/>
      <c r="YS1291" s="121"/>
      <c r="YT1291" s="121"/>
      <c r="YU1291" s="121"/>
      <c r="YV1291" s="121"/>
      <c r="YW1291" s="121"/>
      <c r="YX1291" s="121"/>
      <c r="YY1291" s="121"/>
      <c r="YZ1291" s="121"/>
      <c r="ZA1291" s="121"/>
      <c r="ZB1291" s="121"/>
      <c r="ZC1291" s="121"/>
      <c r="ZD1291" s="121"/>
      <c r="ZE1291" s="121"/>
      <c r="ZF1291" s="121"/>
      <c r="ZG1291" s="121"/>
      <c r="ZH1291" s="121"/>
      <c r="ZI1291" s="121"/>
      <c r="ZJ1291" s="121"/>
      <c r="ZK1291" s="121"/>
      <c r="ZL1291" s="121"/>
      <c r="ZM1291" s="121"/>
      <c r="ZN1291" s="121"/>
      <c r="ZO1291" s="121"/>
      <c r="ZP1291" s="121"/>
      <c r="ZQ1291" s="121"/>
      <c r="ZR1291" s="121"/>
      <c r="ZS1291" s="121"/>
      <c r="ZT1291" s="121"/>
      <c r="ZU1291" s="121"/>
      <c r="ZV1291" s="121"/>
      <c r="ZW1291" s="121"/>
      <c r="ZX1291" s="121"/>
      <c r="ZY1291" s="121"/>
      <c r="ZZ1291" s="121"/>
      <c r="AAA1291" s="121"/>
      <c r="AAB1291" s="121"/>
      <c r="AAC1291" s="121"/>
      <c r="AAD1291" s="121"/>
      <c r="AAE1291" s="121"/>
      <c r="AAF1291" s="121"/>
      <c r="AAG1291" s="121"/>
      <c r="AAH1291" s="121"/>
      <c r="AAI1291" s="121"/>
      <c r="AAJ1291" s="121"/>
      <c r="AAK1291" s="121"/>
      <c r="AAL1291" s="121"/>
      <c r="AAM1291" s="121"/>
      <c r="AAN1291" s="121"/>
      <c r="AAO1291" s="121"/>
      <c r="AAP1291" s="121"/>
      <c r="AAQ1291" s="121"/>
      <c r="AAR1291" s="121"/>
      <c r="AAS1291" s="121"/>
      <c r="AAT1291" s="121"/>
      <c r="AAU1291" s="121"/>
      <c r="AAV1291" s="121"/>
      <c r="AAW1291" s="121"/>
      <c r="AAX1291" s="121"/>
      <c r="AAY1291" s="121"/>
      <c r="AAZ1291" s="121"/>
      <c r="ABA1291" s="121"/>
      <c r="ABB1291" s="121"/>
      <c r="ABC1291" s="121"/>
      <c r="ABD1291" s="121"/>
      <c r="ABE1291" s="121"/>
      <c r="ABF1291" s="121"/>
      <c r="ABG1291" s="121"/>
      <c r="ABH1291" s="121"/>
      <c r="ABI1291" s="121"/>
      <c r="ABJ1291" s="121"/>
      <c r="ABK1291" s="121"/>
      <c r="ABL1291" s="121"/>
      <c r="ABM1291" s="121"/>
      <c r="ABN1291" s="121"/>
      <c r="ABO1291" s="121"/>
      <c r="ABP1291" s="121"/>
      <c r="ABQ1291" s="121"/>
      <c r="ABR1291" s="121"/>
      <c r="ABS1291" s="121"/>
      <c r="ABT1291" s="121"/>
      <c r="ABU1291" s="121"/>
      <c r="ABV1291" s="121"/>
      <c r="ABW1291" s="121"/>
      <c r="ABX1291" s="121"/>
      <c r="ABY1291" s="121"/>
      <c r="ABZ1291" s="121"/>
      <c r="ACA1291" s="121"/>
      <c r="ACB1291" s="121"/>
      <c r="ACC1291" s="121"/>
      <c r="ACD1291" s="121"/>
      <c r="ACE1291" s="121"/>
      <c r="ACF1291" s="121"/>
      <c r="ACG1291" s="121"/>
      <c r="ACH1291" s="121"/>
      <c r="ACI1291" s="121"/>
      <c r="ACJ1291" s="121"/>
      <c r="ACK1291" s="121"/>
      <c r="ACL1291" s="121"/>
      <c r="ACM1291" s="121"/>
      <c r="ACN1291" s="121"/>
      <c r="ACO1291" s="121"/>
      <c r="ACP1291" s="121"/>
      <c r="ACQ1291" s="121"/>
      <c r="ACR1291" s="121"/>
      <c r="ACS1291" s="121"/>
      <c r="ACT1291" s="121"/>
      <c r="ACU1291" s="121"/>
      <c r="ACV1291" s="121"/>
      <c r="ACW1291" s="121"/>
      <c r="ACX1291" s="121"/>
      <c r="ACY1291" s="121"/>
      <c r="ACZ1291" s="121"/>
      <c r="ADA1291" s="121"/>
      <c r="ADB1291" s="121"/>
      <c r="ADC1291" s="121"/>
      <c r="ADD1291" s="121"/>
      <c r="ADE1291" s="121"/>
      <c r="ADF1291" s="121"/>
      <c r="ADG1291" s="121"/>
      <c r="ADH1291" s="121"/>
      <c r="ADI1291" s="121"/>
      <c r="ADJ1291" s="121"/>
      <c r="ADK1291" s="121"/>
      <c r="ADL1291" s="121"/>
      <c r="ADM1291" s="121"/>
      <c r="ADN1291" s="121"/>
      <c r="ADO1291" s="121"/>
      <c r="ADP1291" s="121"/>
      <c r="ADQ1291" s="121"/>
      <c r="ADR1291" s="121"/>
      <c r="ADS1291" s="121"/>
      <c r="ADT1291" s="121"/>
      <c r="ADU1291" s="121"/>
      <c r="ADV1291" s="121"/>
      <c r="ADW1291" s="121"/>
      <c r="ADX1291" s="121"/>
      <c r="ADY1291" s="121"/>
      <c r="ADZ1291" s="121"/>
      <c r="AEA1291" s="121"/>
      <c r="AEB1291" s="121"/>
      <c r="AEC1291" s="121"/>
      <c r="AED1291" s="121"/>
      <c r="AEE1291" s="121"/>
      <c r="AEF1291" s="121"/>
      <c r="AEG1291" s="121"/>
      <c r="AEH1291" s="121"/>
      <c r="AEI1291" s="121"/>
      <c r="AEJ1291" s="121"/>
      <c r="AEK1291" s="121"/>
      <c r="AEL1291" s="121"/>
      <c r="AEM1291" s="121"/>
      <c r="AEN1291" s="121"/>
      <c r="AEO1291" s="121"/>
      <c r="AEP1291" s="121"/>
      <c r="AEQ1291" s="121"/>
      <c r="AER1291" s="121"/>
      <c r="AES1291" s="121"/>
      <c r="AET1291" s="121"/>
      <c r="AEU1291" s="121"/>
      <c r="AEV1291" s="121"/>
      <c r="AEW1291" s="121"/>
      <c r="AEX1291" s="121"/>
      <c r="AEY1291" s="121"/>
      <c r="AEZ1291" s="121"/>
      <c r="AFA1291" s="121"/>
      <c r="AFB1291" s="121"/>
      <c r="AFC1291" s="121"/>
      <c r="AFD1291" s="121"/>
      <c r="AFE1291" s="121"/>
      <c r="AFF1291" s="121"/>
      <c r="AFG1291" s="121"/>
      <c r="AFH1291" s="121"/>
      <c r="AFI1291" s="121"/>
      <c r="AFJ1291" s="121"/>
      <c r="AFK1291" s="121"/>
      <c r="AFL1291" s="121"/>
      <c r="AFM1291" s="121"/>
      <c r="AFN1291" s="121"/>
      <c r="AFO1291" s="121"/>
      <c r="AFP1291" s="121"/>
      <c r="AFQ1291" s="121"/>
      <c r="AFR1291" s="121"/>
      <c r="AFS1291" s="121"/>
      <c r="AFT1291" s="121"/>
      <c r="AFU1291" s="121"/>
      <c r="AFV1291" s="121"/>
      <c r="AFW1291" s="121"/>
      <c r="AFX1291" s="121"/>
      <c r="AFY1291" s="121"/>
      <c r="AFZ1291" s="121"/>
      <c r="AGA1291" s="121"/>
      <c r="AGB1291" s="121"/>
      <c r="AGC1291" s="121"/>
      <c r="AGD1291" s="121"/>
      <c r="AGE1291" s="121"/>
      <c r="AGF1291" s="121"/>
      <c r="AGG1291" s="121"/>
      <c r="AGH1291" s="121"/>
      <c r="AGI1291" s="121"/>
      <c r="AGJ1291" s="121"/>
      <c r="AGK1291" s="121"/>
      <c r="AGL1291" s="121"/>
      <c r="AGM1291" s="121"/>
      <c r="AGN1291" s="121"/>
      <c r="AGO1291" s="121"/>
      <c r="AGP1291" s="121"/>
      <c r="AGQ1291" s="121"/>
      <c r="AGR1291" s="121"/>
      <c r="AGS1291" s="121"/>
      <c r="AGT1291" s="121"/>
      <c r="AGU1291" s="121"/>
      <c r="AGV1291" s="121"/>
      <c r="AGW1291" s="121"/>
      <c r="AGX1291" s="121"/>
      <c r="AGY1291" s="121"/>
      <c r="AGZ1291" s="121"/>
      <c r="AHA1291" s="121"/>
      <c r="AHB1291" s="121"/>
      <c r="AHC1291" s="121"/>
      <c r="AHD1291" s="121"/>
      <c r="AHE1291" s="121"/>
      <c r="AHF1291" s="121"/>
      <c r="AHG1291" s="121"/>
      <c r="AHH1291" s="121"/>
      <c r="AHI1291" s="121"/>
      <c r="AHJ1291" s="121"/>
      <c r="AHK1291" s="121"/>
      <c r="AHL1291" s="121"/>
      <c r="AHM1291" s="121"/>
      <c r="AHN1291" s="121"/>
      <c r="AHO1291" s="121"/>
      <c r="AHP1291" s="121"/>
      <c r="AHQ1291" s="121"/>
      <c r="AHR1291" s="121"/>
      <c r="AHS1291" s="121"/>
      <c r="AHT1291" s="121"/>
      <c r="AHU1291" s="121"/>
      <c r="AHV1291" s="121"/>
      <c r="AHW1291" s="121"/>
      <c r="AHX1291" s="121"/>
      <c r="AHY1291" s="121"/>
      <c r="AHZ1291" s="121"/>
      <c r="AIA1291" s="121"/>
      <c r="AIB1291" s="121"/>
      <c r="AIC1291" s="121"/>
      <c r="AID1291" s="121"/>
      <c r="AIE1291" s="121"/>
      <c r="AIF1291" s="121"/>
      <c r="AIG1291" s="121"/>
      <c r="AIH1291" s="121"/>
      <c r="AII1291" s="121"/>
      <c r="AIJ1291" s="121"/>
      <c r="AIK1291" s="121"/>
      <c r="AIL1291" s="121"/>
      <c r="AIM1291" s="121"/>
      <c r="AIN1291" s="121"/>
      <c r="AIO1291" s="121"/>
      <c r="AIP1291" s="121"/>
      <c r="AIQ1291" s="121"/>
      <c r="AIR1291" s="121"/>
      <c r="AIS1291" s="121"/>
      <c r="AIT1291" s="121"/>
      <c r="AIU1291" s="121"/>
      <c r="AIV1291" s="121"/>
      <c r="AIW1291" s="121"/>
      <c r="AIX1291" s="121"/>
      <c r="AIY1291" s="121"/>
      <c r="AIZ1291" s="121"/>
      <c r="AJA1291" s="121"/>
      <c r="AJB1291" s="121"/>
      <c r="AJC1291" s="121"/>
      <c r="AJD1291" s="121"/>
      <c r="AJE1291" s="121"/>
      <c r="AJF1291" s="121"/>
      <c r="AJG1291" s="121"/>
      <c r="AJH1291" s="121"/>
      <c r="AJI1291" s="121"/>
      <c r="AJJ1291" s="121"/>
      <c r="AJK1291" s="121"/>
      <c r="AJL1291" s="121"/>
      <c r="AJM1291" s="121"/>
      <c r="AJN1291" s="121"/>
      <c r="AJO1291" s="121"/>
      <c r="AJP1291" s="121"/>
      <c r="AJQ1291" s="121"/>
      <c r="AJR1291" s="121"/>
      <c r="AJS1291" s="121"/>
      <c r="AJT1291" s="121"/>
      <c r="AJU1291" s="121"/>
      <c r="AJV1291" s="121"/>
      <c r="AJW1291" s="121"/>
      <c r="AJX1291" s="121"/>
      <c r="AJY1291" s="121"/>
      <c r="AJZ1291" s="121"/>
      <c r="AKA1291" s="121"/>
      <c r="AKB1291" s="121"/>
      <c r="AKC1291" s="121"/>
      <c r="AKD1291" s="121"/>
      <c r="AKE1291" s="121"/>
      <c r="AKF1291" s="121"/>
      <c r="AKG1291" s="121"/>
      <c r="AKH1291" s="121"/>
      <c r="AKI1291" s="121"/>
      <c r="AKJ1291" s="121"/>
      <c r="AKK1291" s="121"/>
      <c r="AKL1291" s="121"/>
      <c r="AKM1291" s="121"/>
      <c r="AKN1291" s="121"/>
      <c r="AKO1291" s="121"/>
      <c r="AKP1291" s="121"/>
      <c r="AKQ1291" s="121"/>
      <c r="AKR1291" s="121"/>
      <c r="AKS1291" s="121"/>
      <c r="AKT1291" s="121"/>
      <c r="AKU1291" s="121"/>
      <c r="AKV1291" s="121"/>
      <c r="AKW1291" s="121"/>
      <c r="AKX1291" s="121"/>
      <c r="AKY1291" s="121"/>
      <c r="AKZ1291" s="121"/>
      <c r="ALA1291" s="121"/>
      <c r="ALB1291" s="121"/>
      <c r="ALC1291" s="121"/>
      <c r="ALD1291" s="121"/>
      <c r="ALE1291" s="121"/>
      <c r="ALF1291" s="121"/>
      <c r="ALG1291" s="121"/>
      <c r="ALH1291" s="121"/>
      <c r="ALI1291" s="121"/>
      <c r="ALJ1291" s="121"/>
      <c r="ALK1291" s="121"/>
      <c r="ALL1291" s="121"/>
      <c r="ALM1291" s="121"/>
      <c r="ALN1291" s="121"/>
      <c r="ALO1291" s="121"/>
      <c r="ALP1291" s="121"/>
      <c r="ALQ1291" s="121"/>
      <c r="ALR1291" s="121"/>
      <c r="ALS1291" s="121"/>
      <c r="ALT1291" s="121"/>
      <c r="ALU1291" s="121"/>
      <c r="ALV1291" s="121"/>
      <c r="ALW1291" s="121"/>
      <c r="ALX1291" s="121"/>
      <c r="ALY1291" s="121"/>
      <c r="ALZ1291" s="121"/>
      <c r="AMA1291" s="121"/>
      <c r="AMB1291" s="121"/>
      <c r="AMC1291" s="121"/>
      <c r="AMD1291" s="121"/>
      <c r="AME1291" s="121"/>
      <c r="AMF1291" s="121"/>
      <c r="AMG1291" s="121"/>
    </row>
    <row r="1292" customFormat="false" ht="15" hidden="false" customHeight="false" outlineLevel="0" collapsed="false">
      <c r="A1292" s="118"/>
      <c r="B1292" s="118"/>
      <c r="C1292" s="48" t="n">
        <f aca="false">IF(F1292=F1291,C1291,IF(F1292=(F1291+10),C1291,(C1291+10)))</f>
        <v>2370</v>
      </c>
      <c r="D1292" s="55" t="s">
        <v>453</v>
      </c>
      <c r="E1292" s="50" t="n">
        <f aca="false">IF(C1291=C1292,IF(AND(I1292&lt;&gt;"M",I1292&lt;&gt;"m-up"),E1291+10,E1291),10)</f>
        <v>30</v>
      </c>
      <c r="F1292" s="78" t="n">
        <f aca="false">O1292+(N1292*60)+(M1292*3600)</f>
        <v>66769</v>
      </c>
      <c r="G1292" s="78" t="str">
        <f aca="false">CONCATENATE(J1292,K1292,L1292)</f>
        <v>2018124</v>
      </c>
      <c r="H1292" s="78" t="n">
        <v>0</v>
      </c>
      <c r="I1292" s="78" t="s">
        <v>291</v>
      </c>
      <c r="J1292" s="78" t="n">
        <v>2018</v>
      </c>
      <c r="K1292" s="78" t="n">
        <v>1</v>
      </c>
      <c r="L1292" s="78" t="n">
        <v>24</v>
      </c>
      <c r="M1292" s="78" t="n">
        <v>18</v>
      </c>
      <c r="N1292" s="78" t="n">
        <v>32</v>
      </c>
      <c r="O1292" s="78" t="n">
        <v>49</v>
      </c>
      <c r="P1292" s="78" t="n">
        <v>125</v>
      </c>
      <c r="Q1292" s="78" t="n">
        <v>0</v>
      </c>
      <c r="R1292" s="78" t="s">
        <v>62</v>
      </c>
      <c r="S1292" s="78" t="s">
        <v>2</v>
      </c>
      <c r="T1292" s="78"/>
      <c r="U1292" s="130" t="s">
        <v>105</v>
      </c>
      <c r="V1292" s="130"/>
      <c r="W1292" s="130"/>
      <c r="X1292" s="130"/>
      <c r="WH1292" s="119"/>
      <c r="WI1292" s="119"/>
      <c r="WJ1292" s="119"/>
      <c r="WK1292" s="119"/>
      <c r="WL1292" s="119"/>
      <c r="WM1292" s="119"/>
      <c r="WN1292" s="119"/>
      <c r="WO1292" s="119"/>
      <c r="WP1292" s="119"/>
      <c r="WQ1292" s="119"/>
      <c r="WR1292" s="119"/>
      <c r="WS1292" s="119"/>
      <c r="WT1292" s="119"/>
      <c r="WU1292" s="119"/>
      <c r="WV1292" s="119"/>
      <c r="WW1292" s="119"/>
      <c r="WX1292" s="119"/>
      <c r="WY1292" s="119"/>
      <c r="WZ1292" s="119"/>
      <c r="XA1292" s="119"/>
      <c r="XB1292" s="119"/>
      <c r="XC1292" s="119"/>
      <c r="XD1292" s="119"/>
      <c r="XE1292" s="119"/>
      <c r="XF1292" s="119"/>
      <c r="XG1292" s="119"/>
      <c r="XH1292" s="119"/>
      <c r="XI1292" s="119"/>
      <c r="XJ1292" s="119"/>
      <c r="XK1292" s="119"/>
      <c r="XL1292" s="119"/>
      <c r="XM1292" s="119"/>
      <c r="XN1292" s="119"/>
      <c r="XO1292" s="119"/>
      <c r="XP1292" s="119"/>
      <c r="XQ1292" s="119"/>
      <c r="XR1292" s="119"/>
      <c r="XS1292" s="119"/>
      <c r="XT1292" s="119"/>
      <c r="XU1292" s="119"/>
      <c r="XV1292" s="119"/>
      <c r="XW1292" s="119"/>
      <c r="XX1292" s="119"/>
      <c r="XY1292" s="119"/>
      <c r="XZ1292" s="119"/>
      <c r="YA1292" s="119"/>
      <c r="YB1292" s="119"/>
      <c r="YC1292" s="119"/>
      <c r="YD1292" s="119"/>
      <c r="YE1292" s="119"/>
      <c r="YF1292" s="119"/>
      <c r="YG1292" s="119"/>
      <c r="YH1292" s="119"/>
      <c r="YI1292" s="119"/>
      <c r="YJ1292" s="119"/>
      <c r="YK1292" s="119"/>
      <c r="YL1292" s="119"/>
      <c r="YM1292" s="119"/>
      <c r="YN1292" s="119"/>
      <c r="YO1292" s="119"/>
      <c r="YP1292" s="119"/>
      <c r="YQ1292" s="119"/>
      <c r="YR1292" s="119"/>
      <c r="YS1292" s="119"/>
      <c r="YT1292" s="119"/>
      <c r="YU1292" s="119"/>
      <c r="YV1292" s="119"/>
      <c r="YW1292" s="119"/>
      <c r="YX1292" s="119"/>
      <c r="YY1292" s="119"/>
      <c r="YZ1292" s="119"/>
      <c r="ZA1292" s="119"/>
      <c r="ZB1292" s="119"/>
      <c r="ZC1292" s="119"/>
      <c r="ZD1292" s="119"/>
      <c r="ZE1292" s="119"/>
      <c r="ZF1292" s="119"/>
      <c r="ZG1292" s="119"/>
      <c r="ZH1292" s="119"/>
      <c r="ZI1292" s="119"/>
      <c r="ZJ1292" s="119"/>
      <c r="ZK1292" s="119"/>
      <c r="ZL1292" s="119"/>
      <c r="ZM1292" s="119"/>
      <c r="ZN1292" s="119"/>
      <c r="ZO1292" s="119"/>
      <c r="ZP1292" s="119"/>
      <c r="ZQ1292" s="119"/>
      <c r="ZR1292" s="119"/>
      <c r="ZS1292" s="119"/>
      <c r="ZT1292" s="119"/>
      <c r="ZU1292" s="119"/>
      <c r="ZV1292" s="119"/>
      <c r="ZW1292" s="119"/>
      <c r="ZX1292" s="119"/>
      <c r="ZY1292" s="119"/>
      <c r="ZZ1292" s="119"/>
      <c r="AAA1292" s="119"/>
      <c r="AAB1292" s="119"/>
      <c r="AAC1292" s="119"/>
      <c r="AAD1292" s="119"/>
      <c r="AAE1292" s="119"/>
      <c r="AAF1292" s="119"/>
      <c r="AAG1292" s="119"/>
      <c r="AAH1292" s="119"/>
      <c r="AAI1292" s="119"/>
      <c r="AAJ1292" s="119"/>
      <c r="AAK1292" s="119"/>
      <c r="AAL1292" s="119"/>
      <c r="AAM1292" s="119"/>
      <c r="AAN1292" s="119"/>
      <c r="AAO1292" s="119"/>
      <c r="AAP1292" s="119"/>
      <c r="AAQ1292" s="119"/>
      <c r="AAR1292" s="119"/>
      <c r="AAS1292" s="119"/>
      <c r="AAT1292" s="119"/>
      <c r="AAU1292" s="119"/>
      <c r="AAV1292" s="119"/>
      <c r="AAW1292" s="119"/>
      <c r="AAX1292" s="119"/>
      <c r="AAY1292" s="119"/>
      <c r="AAZ1292" s="119"/>
      <c r="ABA1292" s="119"/>
      <c r="ABB1292" s="119"/>
      <c r="ABC1292" s="119"/>
      <c r="ABD1292" s="119"/>
      <c r="ABE1292" s="119"/>
      <c r="ABF1292" s="119"/>
      <c r="ABG1292" s="119"/>
      <c r="ABH1292" s="119"/>
      <c r="ABI1292" s="119"/>
      <c r="ABJ1292" s="119"/>
      <c r="ABK1292" s="119"/>
      <c r="ABL1292" s="119"/>
      <c r="ABM1292" s="119"/>
      <c r="ABN1292" s="119"/>
      <c r="ABO1292" s="119"/>
      <c r="ABP1292" s="119"/>
      <c r="ABQ1292" s="119"/>
      <c r="ABR1292" s="119"/>
      <c r="ABS1292" s="119"/>
      <c r="ABT1292" s="119"/>
      <c r="ABU1292" s="119"/>
      <c r="ABV1292" s="119"/>
      <c r="ABW1292" s="119"/>
      <c r="ABX1292" s="119"/>
      <c r="ABY1292" s="119"/>
      <c r="ABZ1292" s="119"/>
      <c r="ACA1292" s="119"/>
      <c r="ACB1292" s="119"/>
      <c r="ACC1292" s="119"/>
      <c r="ACD1292" s="119"/>
      <c r="ACE1292" s="119"/>
      <c r="ACF1292" s="119"/>
      <c r="ACG1292" s="119"/>
      <c r="ACH1292" s="119"/>
      <c r="ACI1292" s="119"/>
      <c r="ACJ1292" s="119"/>
      <c r="ACK1292" s="119"/>
      <c r="ACL1292" s="119"/>
      <c r="ACM1292" s="119"/>
      <c r="ACN1292" s="119"/>
      <c r="ACO1292" s="119"/>
      <c r="ACP1292" s="119"/>
      <c r="ACQ1292" s="119"/>
      <c r="ACR1292" s="119"/>
      <c r="ACS1292" s="119"/>
      <c r="ACT1292" s="119"/>
      <c r="ACU1292" s="119"/>
      <c r="ACV1292" s="119"/>
      <c r="ACW1292" s="119"/>
      <c r="ACX1292" s="119"/>
      <c r="ACY1292" s="119"/>
      <c r="ACZ1292" s="119"/>
      <c r="ADA1292" s="119"/>
      <c r="ADB1292" s="119"/>
      <c r="ADC1292" s="119"/>
      <c r="ADD1292" s="119"/>
      <c r="ADE1292" s="119"/>
      <c r="ADF1292" s="119"/>
      <c r="ADG1292" s="119"/>
      <c r="ADH1292" s="119"/>
      <c r="ADI1292" s="119"/>
      <c r="ADJ1292" s="119"/>
      <c r="ADK1292" s="119"/>
      <c r="ADL1292" s="119"/>
      <c r="ADM1292" s="119"/>
      <c r="ADN1292" s="119"/>
      <c r="ADO1292" s="119"/>
      <c r="ADP1292" s="119"/>
      <c r="ADQ1292" s="119"/>
      <c r="ADR1292" s="119"/>
      <c r="ADS1292" s="119"/>
      <c r="ADT1292" s="119"/>
      <c r="ADU1292" s="119"/>
      <c r="ADV1292" s="119"/>
      <c r="ADW1292" s="119"/>
      <c r="ADX1292" s="119"/>
      <c r="ADY1292" s="119"/>
      <c r="ADZ1292" s="119"/>
      <c r="AEA1292" s="119"/>
      <c r="AEB1292" s="119"/>
      <c r="AEC1292" s="119"/>
      <c r="AED1292" s="119"/>
      <c r="AEE1292" s="119"/>
      <c r="AEF1292" s="119"/>
      <c r="AEG1292" s="119"/>
      <c r="AEH1292" s="119"/>
      <c r="AEI1292" s="119"/>
      <c r="AEJ1292" s="119"/>
      <c r="AEK1292" s="119"/>
      <c r="AEL1292" s="119"/>
      <c r="AEM1292" s="119"/>
      <c r="AEN1292" s="119"/>
      <c r="AEO1292" s="119"/>
      <c r="AEP1292" s="119"/>
      <c r="AEQ1292" s="119"/>
      <c r="AER1292" s="119"/>
      <c r="AES1292" s="119"/>
      <c r="AET1292" s="119"/>
      <c r="AEU1292" s="119"/>
      <c r="AEV1292" s="119"/>
      <c r="AEW1292" s="119"/>
      <c r="AEX1292" s="119"/>
      <c r="AEY1292" s="119"/>
      <c r="AEZ1292" s="119"/>
      <c r="AFA1292" s="119"/>
      <c r="AFB1292" s="119"/>
      <c r="AFC1292" s="119"/>
      <c r="AFD1292" s="119"/>
      <c r="AFE1292" s="119"/>
      <c r="AFF1292" s="119"/>
      <c r="AFG1292" s="119"/>
      <c r="AFH1292" s="119"/>
      <c r="AFI1292" s="119"/>
      <c r="AFJ1292" s="119"/>
      <c r="AFK1292" s="119"/>
      <c r="AFL1292" s="119"/>
      <c r="AFM1292" s="119"/>
      <c r="AFN1292" s="119"/>
      <c r="AFO1292" s="119"/>
      <c r="AFP1292" s="119"/>
      <c r="AFQ1292" s="119"/>
      <c r="AFR1292" s="119"/>
      <c r="AFS1292" s="119"/>
      <c r="AFT1292" s="119"/>
      <c r="AFU1292" s="119"/>
      <c r="AFV1292" s="119"/>
      <c r="AFW1292" s="119"/>
      <c r="AFX1292" s="119"/>
      <c r="AFY1292" s="119"/>
      <c r="AFZ1292" s="119"/>
      <c r="AGA1292" s="119"/>
      <c r="AGB1292" s="119"/>
      <c r="AGC1292" s="119"/>
      <c r="AGD1292" s="119"/>
      <c r="AGE1292" s="119"/>
      <c r="AGF1292" s="119"/>
      <c r="AGG1292" s="119"/>
      <c r="AGH1292" s="119"/>
      <c r="AGI1292" s="119"/>
      <c r="AGJ1292" s="119"/>
      <c r="AGK1292" s="119"/>
      <c r="AGL1292" s="119"/>
      <c r="AGM1292" s="119"/>
      <c r="AGN1292" s="119"/>
      <c r="AGO1292" s="119"/>
      <c r="AGP1292" s="119"/>
      <c r="AGQ1292" s="119"/>
      <c r="AGR1292" s="119"/>
      <c r="AGS1292" s="119"/>
      <c r="AGT1292" s="119"/>
      <c r="AGU1292" s="119"/>
      <c r="AGV1292" s="119"/>
      <c r="AGW1292" s="119"/>
      <c r="AGX1292" s="119"/>
      <c r="AGY1292" s="119"/>
      <c r="AGZ1292" s="119"/>
      <c r="AHA1292" s="119"/>
      <c r="AHB1292" s="119"/>
      <c r="AHC1292" s="119"/>
      <c r="AHD1292" s="119"/>
      <c r="AHE1292" s="119"/>
      <c r="AHF1292" s="119"/>
      <c r="AHG1292" s="119"/>
      <c r="AHH1292" s="119"/>
      <c r="AHI1292" s="119"/>
      <c r="AHJ1292" s="119"/>
      <c r="AHK1292" s="119"/>
      <c r="AHL1292" s="119"/>
      <c r="AHM1292" s="119"/>
      <c r="AHN1292" s="119"/>
      <c r="AHO1292" s="119"/>
      <c r="AHP1292" s="119"/>
      <c r="AHQ1292" s="119"/>
      <c r="AHR1292" s="119"/>
      <c r="AHS1292" s="119"/>
      <c r="AHT1292" s="119"/>
      <c r="AHU1292" s="119"/>
      <c r="AHV1292" s="119"/>
      <c r="AHW1292" s="119"/>
      <c r="AHX1292" s="119"/>
      <c r="AHY1292" s="119"/>
      <c r="AHZ1292" s="119"/>
      <c r="AIA1292" s="119"/>
      <c r="AIB1292" s="119"/>
      <c r="AIC1292" s="119"/>
      <c r="AID1292" s="119"/>
      <c r="AIE1292" s="119"/>
      <c r="AIF1292" s="119"/>
      <c r="AIG1292" s="119"/>
      <c r="AIH1292" s="119"/>
      <c r="AII1292" s="119"/>
      <c r="AIJ1292" s="119"/>
      <c r="AIK1292" s="119"/>
      <c r="AIL1292" s="119"/>
      <c r="AIM1292" s="119"/>
      <c r="AIN1292" s="119"/>
      <c r="AIO1292" s="119"/>
      <c r="AIP1292" s="119"/>
      <c r="AIQ1292" s="119"/>
      <c r="AIR1292" s="119"/>
      <c r="AIS1292" s="119"/>
      <c r="AIT1292" s="119"/>
      <c r="AIU1292" s="119"/>
      <c r="AIV1292" s="119"/>
      <c r="AIW1292" s="119"/>
      <c r="AIX1292" s="119"/>
      <c r="AIY1292" s="119"/>
      <c r="AIZ1292" s="119"/>
      <c r="AJA1292" s="119"/>
      <c r="AJB1292" s="119"/>
      <c r="AJC1292" s="119"/>
      <c r="AJD1292" s="119"/>
      <c r="AJE1292" s="119"/>
      <c r="AJF1292" s="119"/>
      <c r="AJG1292" s="119"/>
      <c r="AJH1292" s="119"/>
      <c r="AJI1292" s="119"/>
      <c r="AJJ1292" s="119"/>
      <c r="AJK1292" s="119"/>
      <c r="AJL1292" s="119"/>
      <c r="AJM1292" s="119"/>
      <c r="AJN1292" s="119"/>
      <c r="AJO1292" s="119"/>
      <c r="AJP1292" s="119"/>
      <c r="AJQ1292" s="119"/>
      <c r="AJR1292" s="119"/>
      <c r="AJS1292" s="119"/>
      <c r="AJT1292" s="119"/>
      <c r="AJU1292" s="119"/>
      <c r="AJV1292" s="119"/>
      <c r="AJW1292" s="119"/>
      <c r="AJX1292" s="119"/>
      <c r="AJY1292" s="119"/>
      <c r="AJZ1292" s="119"/>
      <c r="AKA1292" s="119"/>
      <c r="AKB1292" s="119"/>
      <c r="AKC1292" s="119"/>
      <c r="AKD1292" s="119"/>
      <c r="AKE1292" s="119"/>
      <c r="AKF1292" s="119"/>
      <c r="AKG1292" s="119"/>
      <c r="AKH1292" s="119"/>
      <c r="AKI1292" s="119"/>
      <c r="AKJ1292" s="119"/>
      <c r="AKK1292" s="119"/>
      <c r="AKL1292" s="119"/>
      <c r="AKM1292" s="119"/>
      <c r="AKN1292" s="119"/>
      <c r="AKO1292" s="119"/>
      <c r="AKP1292" s="119"/>
      <c r="AKQ1292" s="119"/>
      <c r="AKR1292" s="119"/>
      <c r="AKS1292" s="119"/>
      <c r="AKT1292" s="119"/>
      <c r="AKU1292" s="119"/>
      <c r="AKV1292" s="119"/>
      <c r="AKW1292" s="119"/>
      <c r="AKX1292" s="119"/>
      <c r="AKY1292" s="119"/>
      <c r="AKZ1292" s="119"/>
      <c r="ALA1292" s="119"/>
      <c r="ALB1292" s="119"/>
      <c r="ALC1292" s="119"/>
      <c r="ALD1292" s="119"/>
      <c r="ALE1292" s="119"/>
      <c r="ALF1292" s="119"/>
      <c r="ALG1292" s="119"/>
      <c r="ALH1292" s="119"/>
      <c r="ALI1292" s="119"/>
      <c r="ALJ1292" s="119"/>
      <c r="ALK1292" s="119"/>
      <c r="ALL1292" s="119"/>
      <c r="ALM1292" s="119"/>
      <c r="ALN1292" s="119"/>
      <c r="ALO1292" s="119"/>
      <c r="ALP1292" s="119"/>
      <c r="ALQ1292" s="119"/>
      <c r="ALR1292" s="119"/>
      <c r="ALS1292" s="119"/>
      <c r="ALT1292" s="119"/>
      <c r="ALU1292" s="119"/>
      <c r="ALV1292" s="119"/>
      <c r="ALW1292" s="119"/>
      <c r="ALX1292" s="119"/>
      <c r="ALY1292" s="119"/>
      <c r="ALZ1292" s="119"/>
      <c r="AMA1292" s="119"/>
      <c r="AMB1292" s="119"/>
      <c r="AMC1292" s="119"/>
      <c r="AMD1292" s="119"/>
      <c r="AME1292" s="119"/>
      <c r="AMF1292" s="119"/>
      <c r="AMG1292" s="119"/>
    </row>
    <row r="1293" customFormat="false" ht="15" hidden="false" customHeight="false" outlineLevel="0" collapsed="false">
      <c r="A1293" s="118"/>
      <c r="B1293" s="118"/>
      <c r="C1293" s="48" t="n">
        <f aca="false">IF(F1293=F1292,C1292,IF(F1293=(F1292+10),C1292,(C1292+10)))</f>
        <v>2370</v>
      </c>
      <c r="D1293" s="55" t="s">
        <v>453</v>
      </c>
      <c r="E1293" s="50" t="n">
        <f aca="false">IF(C1292=C1293,IF(AND(I1293&lt;&gt;"M",I1293&lt;&gt;"m-up"),E1292+10,E1292),10)</f>
        <v>40</v>
      </c>
      <c r="F1293" s="78" t="n">
        <f aca="false">O1293+(N1293*60)+(M1293*3600)</f>
        <v>66769</v>
      </c>
      <c r="G1293" s="78" t="str">
        <f aca="false">CONCATENATE(J1293,K1293,L1293)</f>
        <v>2018124</v>
      </c>
      <c r="H1293" s="78" t="n">
        <v>0</v>
      </c>
      <c r="I1293" s="78" t="s">
        <v>291</v>
      </c>
      <c r="J1293" s="78" t="n">
        <v>2018</v>
      </c>
      <c r="K1293" s="78" t="n">
        <v>1</v>
      </c>
      <c r="L1293" s="78" t="n">
        <v>24</v>
      </c>
      <c r="M1293" s="78" t="n">
        <v>18</v>
      </c>
      <c r="N1293" s="78" t="n">
        <v>32</v>
      </c>
      <c r="O1293" s="78" t="n">
        <v>49</v>
      </c>
      <c r="P1293" s="78" t="n">
        <v>146</v>
      </c>
      <c r="Q1293" s="78" t="n">
        <v>0</v>
      </c>
      <c r="R1293" s="78" t="s">
        <v>62</v>
      </c>
      <c r="S1293" s="78" t="s">
        <v>2</v>
      </c>
      <c r="T1293" s="78"/>
      <c r="U1293" s="130" t="s">
        <v>106</v>
      </c>
      <c r="V1293" s="130"/>
      <c r="W1293" s="130"/>
      <c r="X1293" s="130"/>
      <c r="WH1293" s="119"/>
      <c r="WI1293" s="119"/>
      <c r="WJ1293" s="119"/>
      <c r="WK1293" s="119"/>
      <c r="WL1293" s="119"/>
      <c r="WM1293" s="119"/>
      <c r="WN1293" s="119"/>
      <c r="WO1293" s="119"/>
      <c r="WP1293" s="119"/>
      <c r="WQ1293" s="119"/>
      <c r="WR1293" s="119"/>
      <c r="WS1293" s="119"/>
      <c r="WT1293" s="119"/>
      <c r="WU1293" s="119"/>
      <c r="WV1293" s="119"/>
      <c r="WW1293" s="119"/>
      <c r="WX1293" s="119"/>
      <c r="WY1293" s="119"/>
      <c r="WZ1293" s="119"/>
      <c r="XA1293" s="119"/>
      <c r="XB1293" s="119"/>
      <c r="XC1293" s="119"/>
      <c r="XD1293" s="119"/>
      <c r="XE1293" s="119"/>
      <c r="XF1293" s="119"/>
      <c r="XG1293" s="119"/>
      <c r="XH1293" s="119"/>
      <c r="XI1293" s="119"/>
      <c r="XJ1293" s="119"/>
      <c r="XK1293" s="119"/>
      <c r="XL1293" s="119"/>
      <c r="XM1293" s="119"/>
      <c r="XN1293" s="119"/>
      <c r="XO1293" s="119"/>
      <c r="XP1293" s="119"/>
      <c r="XQ1293" s="119"/>
      <c r="XR1293" s="119"/>
      <c r="XS1293" s="119"/>
      <c r="XT1293" s="119"/>
      <c r="XU1293" s="119"/>
      <c r="XV1293" s="119"/>
      <c r="XW1293" s="119"/>
      <c r="XX1293" s="119"/>
      <c r="XY1293" s="119"/>
      <c r="XZ1293" s="119"/>
      <c r="YA1293" s="119"/>
      <c r="YB1293" s="119"/>
      <c r="YC1293" s="119"/>
      <c r="YD1293" s="119"/>
      <c r="YE1293" s="119"/>
      <c r="YF1293" s="119"/>
      <c r="YG1293" s="119"/>
      <c r="YH1293" s="119"/>
      <c r="YI1293" s="119"/>
      <c r="YJ1293" s="119"/>
      <c r="YK1293" s="119"/>
      <c r="YL1293" s="119"/>
      <c r="YM1293" s="119"/>
      <c r="YN1293" s="119"/>
      <c r="YO1293" s="119"/>
      <c r="YP1293" s="119"/>
      <c r="YQ1293" s="119"/>
      <c r="YR1293" s="119"/>
      <c r="YS1293" s="119"/>
      <c r="YT1293" s="119"/>
      <c r="YU1293" s="119"/>
      <c r="YV1293" s="119"/>
      <c r="YW1293" s="119"/>
      <c r="YX1293" s="119"/>
      <c r="YY1293" s="119"/>
      <c r="YZ1293" s="119"/>
      <c r="ZA1293" s="119"/>
      <c r="ZB1293" s="119"/>
      <c r="ZC1293" s="119"/>
      <c r="ZD1293" s="119"/>
      <c r="ZE1293" s="119"/>
      <c r="ZF1293" s="119"/>
      <c r="ZG1293" s="119"/>
      <c r="ZH1293" s="119"/>
      <c r="ZI1293" s="119"/>
      <c r="ZJ1293" s="119"/>
      <c r="ZK1293" s="119"/>
      <c r="ZL1293" s="119"/>
      <c r="ZM1293" s="119"/>
      <c r="ZN1293" s="119"/>
      <c r="ZO1293" s="119"/>
      <c r="ZP1293" s="119"/>
      <c r="ZQ1293" s="119"/>
      <c r="ZR1293" s="119"/>
      <c r="ZS1293" s="119"/>
      <c r="ZT1293" s="119"/>
      <c r="ZU1293" s="119"/>
      <c r="ZV1293" s="119"/>
      <c r="ZW1293" s="119"/>
      <c r="ZX1293" s="119"/>
      <c r="ZY1293" s="119"/>
      <c r="ZZ1293" s="119"/>
      <c r="AAA1293" s="119"/>
      <c r="AAB1293" s="119"/>
      <c r="AAC1293" s="119"/>
      <c r="AAD1293" s="119"/>
      <c r="AAE1293" s="119"/>
      <c r="AAF1293" s="119"/>
      <c r="AAG1293" s="119"/>
      <c r="AAH1293" s="119"/>
      <c r="AAI1293" s="119"/>
      <c r="AAJ1293" s="119"/>
      <c r="AAK1293" s="119"/>
      <c r="AAL1293" s="119"/>
      <c r="AAM1293" s="119"/>
      <c r="AAN1293" s="119"/>
      <c r="AAO1293" s="119"/>
      <c r="AAP1293" s="119"/>
      <c r="AAQ1293" s="119"/>
      <c r="AAR1293" s="119"/>
      <c r="AAS1293" s="119"/>
      <c r="AAT1293" s="119"/>
      <c r="AAU1293" s="119"/>
      <c r="AAV1293" s="119"/>
      <c r="AAW1293" s="119"/>
      <c r="AAX1293" s="119"/>
      <c r="AAY1293" s="119"/>
      <c r="AAZ1293" s="119"/>
      <c r="ABA1293" s="119"/>
      <c r="ABB1293" s="119"/>
      <c r="ABC1293" s="119"/>
      <c r="ABD1293" s="119"/>
      <c r="ABE1293" s="119"/>
      <c r="ABF1293" s="119"/>
      <c r="ABG1293" s="119"/>
      <c r="ABH1293" s="119"/>
      <c r="ABI1293" s="119"/>
      <c r="ABJ1293" s="119"/>
      <c r="ABK1293" s="119"/>
      <c r="ABL1293" s="119"/>
      <c r="ABM1293" s="119"/>
      <c r="ABN1293" s="119"/>
      <c r="ABO1293" s="119"/>
      <c r="ABP1293" s="119"/>
      <c r="ABQ1293" s="119"/>
      <c r="ABR1293" s="119"/>
      <c r="ABS1293" s="119"/>
      <c r="ABT1293" s="119"/>
      <c r="ABU1293" s="119"/>
      <c r="ABV1293" s="119"/>
      <c r="ABW1293" s="119"/>
      <c r="ABX1293" s="119"/>
      <c r="ABY1293" s="119"/>
      <c r="ABZ1293" s="119"/>
      <c r="ACA1293" s="119"/>
      <c r="ACB1293" s="119"/>
      <c r="ACC1293" s="119"/>
      <c r="ACD1293" s="119"/>
      <c r="ACE1293" s="119"/>
      <c r="ACF1293" s="119"/>
      <c r="ACG1293" s="119"/>
      <c r="ACH1293" s="119"/>
      <c r="ACI1293" s="119"/>
      <c r="ACJ1293" s="119"/>
      <c r="ACK1293" s="119"/>
      <c r="ACL1293" s="119"/>
      <c r="ACM1293" s="119"/>
      <c r="ACN1293" s="119"/>
      <c r="ACO1293" s="119"/>
      <c r="ACP1293" s="119"/>
      <c r="ACQ1293" s="119"/>
      <c r="ACR1293" s="119"/>
      <c r="ACS1293" s="119"/>
      <c r="ACT1293" s="119"/>
      <c r="ACU1293" s="119"/>
      <c r="ACV1293" s="119"/>
      <c r="ACW1293" s="119"/>
      <c r="ACX1293" s="119"/>
      <c r="ACY1293" s="119"/>
      <c r="ACZ1293" s="119"/>
      <c r="ADA1293" s="119"/>
      <c r="ADB1293" s="119"/>
      <c r="ADC1293" s="119"/>
      <c r="ADD1293" s="119"/>
      <c r="ADE1293" s="119"/>
      <c r="ADF1293" s="119"/>
      <c r="ADG1293" s="119"/>
      <c r="ADH1293" s="119"/>
      <c r="ADI1293" s="119"/>
      <c r="ADJ1293" s="119"/>
      <c r="ADK1293" s="119"/>
      <c r="ADL1293" s="119"/>
      <c r="ADM1293" s="119"/>
      <c r="ADN1293" s="119"/>
      <c r="ADO1293" s="119"/>
      <c r="ADP1293" s="119"/>
      <c r="ADQ1293" s="119"/>
      <c r="ADR1293" s="119"/>
      <c r="ADS1293" s="119"/>
      <c r="ADT1293" s="119"/>
      <c r="ADU1293" s="119"/>
      <c r="ADV1293" s="119"/>
      <c r="ADW1293" s="119"/>
      <c r="ADX1293" s="119"/>
      <c r="ADY1293" s="119"/>
      <c r="ADZ1293" s="119"/>
      <c r="AEA1293" s="119"/>
      <c r="AEB1293" s="119"/>
      <c r="AEC1293" s="119"/>
      <c r="AED1293" s="119"/>
      <c r="AEE1293" s="119"/>
      <c r="AEF1293" s="119"/>
      <c r="AEG1293" s="119"/>
      <c r="AEH1293" s="119"/>
      <c r="AEI1293" s="119"/>
      <c r="AEJ1293" s="119"/>
      <c r="AEK1293" s="119"/>
      <c r="AEL1293" s="119"/>
      <c r="AEM1293" s="119"/>
      <c r="AEN1293" s="119"/>
      <c r="AEO1293" s="119"/>
      <c r="AEP1293" s="119"/>
      <c r="AEQ1293" s="119"/>
      <c r="AER1293" s="119"/>
      <c r="AES1293" s="119"/>
      <c r="AET1293" s="119"/>
      <c r="AEU1293" s="119"/>
      <c r="AEV1293" s="119"/>
      <c r="AEW1293" s="119"/>
      <c r="AEX1293" s="119"/>
      <c r="AEY1293" s="119"/>
      <c r="AEZ1293" s="119"/>
      <c r="AFA1293" s="119"/>
      <c r="AFB1293" s="119"/>
      <c r="AFC1293" s="119"/>
      <c r="AFD1293" s="119"/>
      <c r="AFE1293" s="119"/>
      <c r="AFF1293" s="119"/>
      <c r="AFG1293" s="119"/>
      <c r="AFH1293" s="119"/>
      <c r="AFI1293" s="119"/>
      <c r="AFJ1293" s="119"/>
      <c r="AFK1293" s="119"/>
      <c r="AFL1293" s="119"/>
      <c r="AFM1293" s="119"/>
      <c r="AFN1293" s="119"/>
      <c r="AFO1293" s="119"/>
      <c r="AFP1293" s="119"/>
      <c r="AFQ1293" s="119"/>
      <c r="AFR1293" s="119"/>
      <c r="AFS1293" s="119"/>
      <c r="AFT1293" s="119"/>
      <c r="AFU1293" s="119"/>
      <c r="AFV1293" s="119"/>
      <c r="AFW1293" s="119"/>
      <c r="AFX1293" s="119"/>
      <c r="AFY1293" s="119"/>
      <c r="AFZ1293" s="119"/>
      <c r="AGA1293" s="119"/>
      <c r="AGB1293" s="119"/>
      <c r="AGC1293" s="119"/>
      <c r="AGD1293" s="119"/>
      <c r="AGE1293" s="119"/>
      <c r="AGF1293" s="119"/>
      <c r="AGG1293" s="119"/>
      <c r="AGH1293" s="119"/>
      <c r="AGI1293" s="119"/>
      <c r="AGJ1293" s="119"/>
      <c r="AGK1293" s="119"/>
      <c r="AGL1293" s="119"/>
      <c r="AGM1293" s="119"/>
      <c r="AGN1293" s="119"/>
      <c r="AGO1293" s="119"/>
      <c r="AGP1293" s="119"/>
      <c r="AGQ1293" s="119"/>
      <c r="AGR1293" s="119"/>
      <c r="AGS1293" s="119"/>
      <c r="AGT1293" s="119"/>
      <c r="AGU1293" s="119"/>
      <c r="AGV1293" s="119"/>
      <c r="AGW1293" s="119"/>
      <c r="AGX1293" s="119"/>
      <c r="AGY1293" s="119"/>
      <c r="AGZ1293" s="119"/>
      <c r="AHA1293" s="119"/>
      <c r="AHB1293" s="119"/>
      <c r="AHC1293" s="119"/>
      <c r="AHD1293" s="119"/>
      <c r="AHE1293" s="119"/>
      <c r="AHF1293" s="119"/>
      <c r="AHG1293" s="119"/>
      <c r="AHH1293" s="119"/>
      <c r="AHI1293" s="119"/>
      <c r="AHJ1293" s="119"/>
      <c r="AHK1293" s="119"/>
      <c r="AHL1293" s="119"/>
      <c r="AHM1293" s="119"/>
      <c r="AHN1293" s="119"/>
      <c r="AHO1293" s="119"/>
      <c r="AHP1293" s="119"/>
      <c r="AHQ1293" s="119"/>
      <c r="AHR1293" s="119"/>
      <c r="AHS1293" s="119"/>
      <c r="AHT1293" s="119"/>
      <c r="AHU1293" s="119"/>
      <c r="AHV1293" s="119"/>
      <c r="AHW1293" s="119"/>
      <c r="AHX1293" s="119"/>
      <c r="AHY1293" s="119"/>
      <c r="AHZ1293" s="119"/>
      <c r="AIA1293" s="119"/>
      <c r="AIB1293" s="119"/>
      <c r="AIC1293" s="119"/>
      <c r="AID1293" s="119"/>
      <c r="AIE1293" s="119"/>
      <c r="AIF1293" s="119"/>
      <c r="AIG1293" s="119"/>
      <c r="AIH1293" s="119"/>
      <c r="AII1293" s="119"/>
      <c r="AIJ1293" s="119"/>
      <c r="AIK1293" s="119"/>
      <c r="AIL1293" s="119"/>
      <c r="AIM1293" s="119"/>
      <c r="AIN1293" s="119"/>
      <c r="AIO1293" s="119"/>
      <c r="AIP1293" s="119"/>
      <c r="AIQ1293" s="119"/>
      <c r="AIR1293" s="119"/>
      <c r="AIS1293" s="119"/>
      <c r="AIT1293" s="119"/>
      <c r="AIU1293" s="119"/>
      <c r="AIV1293" s="119"/>
      <c r="AIW1293" s="119"/>
      <c r="AIX1293" s="119"/>
      <c r="AIY1293" s="119"/>
      <c r="AIZ1293" s="119"/>
      <c r="AJA1293" s="119"/>
      <c r="AJB1293" s="119"/>
      <c r="AJC1293" s="119"/>
      <c r="AJD1293" s="119"/>
      <c r="AJE1293" s="119"/>
      <c r="AJF1293" s="119"/>
      <c r="AJG1293" s="119"/>
      <c r="AJH1293" s="119"/>
      <c r="AJI1293" s="119"/>
      <c r="AJJ1293" s="119"/>
      <c r="AJK1293" s="119"/>
      <c r="AJL1293" s="119"/>
      <c r="AJM1293" s="119"/>
      <c r="AJN1293" s="119"/>
      <c r="AJO1293" s="119"/>
      <c r="AJP1293" s="119"/>
      <c r="AJQ1293" s="119"/>
      <c r="AJR1293" s="119"/>
      <c r="AJS1293" s="119"/>
      <c r="AJT1293" s="119"/>
      <c r="AJU1293" s="119"/>
      <c r="AJV1293" s="119"/>
      <c r="AJW1293" s="119"/>
      <c r="AJX1293" s="119"/>
      <c r="AJY1293" s="119"/>
      <c r="AJZ1293" s="119"/>
      <c r="AKA1293" s="119"/>
      <c r="AKB1293" s="119"/>
      <c r="AKC1293" s="119"/>
      <c r="AKD1293" s="119"/>
      <c r="AKE1293" s="119"/>
      <c r="AKF1293" s="119"/>
      <c r="AKG1293" s="119"/>
      <c r="AKH1293" s="119"/>
      <c r="AKI1293" s="119"/>
      <c r="AKJ1293" s="119"/>
      <c r="AKK1293" s="119"/>
      <c r="AKL1293" s="119"/>
      <c r="AKM1293" s="119"/>
      <c r="AKN1293" s="119"/>
      <c r="AKO1293" s="119"/>
      <c r="AKP1293" s="119"/>
      <c r="AKQ1293" s="119"/>
      <c r="AKR1293" s="119"/>
      <c r="AKS1293" s="119"/>
      <c r="AKT1293" s="119"/>
      <c r="AKU1293" s="119"/>
      <c r="AKV1293" s="119"/>
      <c r="AKW1293" s="119"/>
      <c r="AKX1293" s="119"/>
      <c r="AKY1293" s="119"/>
      <c r="AKZ1293" s="119"/>
      <c r="ALA1293" s="119"/>
      <c r="ALB1293" s="119"/>
      <c r="ALC1293" s="119"/>
      <c r="ALD1293" s="119"/>
      <c r="ALE1293" s="119"/>
      <c r="ALF1293" s="119"/>
      <c r="ALG1293" s="119"/>
      <c r="ALH1293" s="119"/>
      <c r="ALI1293" s="119"/>
      <c r="ALJ1293" s="119"/>
      <c r="ALK1293" s="119"/>
      <c r="ALL1293" s="119"/>
      <c r="ALM1293" s="119"/>
      <c r="ALN1293" s="119"/>
      <c r="ALO1293" s="119"/>
      <c r="ALP1293" s="119"/>
      <c r="ALQ1293" s="119"/>
      <c r="ALR1293" s="119"/>
      <c r="ALS1293" s="119"/>
      <c r="ALT1293" s="119"/>
      <c r="ALU1293" s="119"/>
      <c r="ALV1293" s="119"/>
      <c r="ALW1293" s="119"/>
      <c r="ALX1293" s="119"/>
      <c r="ALY1293" s="119"/>
      <c r="ALZ1293" s="119"/>
      <c r="AMA1293" s="119"/>
      <c r="AMB1293" s="119"/>
      <c r="AMC1293" s="119"/>
      <c r="AMD1293" s="119"/>
      <c r="AME1293" s="119"/>
      <c r="AMF1293" s="119"/>
      <c r="AMG1293" s="119"/>
    </row>
    <row r="1294" customFormat="false" ht="15" hidden="false" customHeight="false" outlineLevel="0" collapsed="false">
      <c r="A1294" s="118"/>
      <c r="B1294" s="118"/>
      <c r="C1294" s="48" t="n">
        <f aca="false">IF(F1294=F1293,C1293,IF(F1294=(F1293+10),C1293,(C1293+10)))</f>
        <v>2370</v>
      </c>
      <c r="D1294" s="55" t="s">
        <v>453</v>
      </c>
      <c r="E1294" s="50" t="n">
        <f aca="false">IF(C1293=C1294,IF(AND(I1294&lt;&gt;"M",I1294&lt;&gt;"m-up"),E1293+10,E1293),10)</f>
        <v>50</v>
      </c>
      <c r="F1294" s="78" t="n">
        <f aca="false">O1294+(N1294*60)+(M1294*3600)</f>
        <v>66769</v>
      </c>
      <c r="G1294" s="78" t="str">
        <f aca="false">CONCATENATE(J1294,K1294,L1294)</f>
        <v>2018124</v>
      </c>
      <c r="H1294" s="78" t="n">
        <v>0</v>
      </c>
      <c r="I1294" s="78" t="s">
        <v>291</v>
      </c>
      <c r="J1294" s="78" t="n">
        <v>2018</v>
      </c>
      <c r="K1294" s="78" t="n">
        <v>1</v>
      </c>
      <c r="L1294" s="78" t="n">
        <v>24</v>
      </c>
      <c r="M1294" s="78" t="n">
        <v>18</v>
      </c>
      <c r="N1294" s="78" t="n">
        <v>32</v>
      </c>
      <c r="O1294" s="78" t="n">
        <v>49</v>
      </c>
      <c r="P1294" s="78" t="n">
        <v>193</v>
      </c>
      <c r="Q1294" s="78" t="n">
        <v>0</v>
      </c>
      <c r="R1294" s="78" t="s">
        <v>62</v>
      </c>
      <c r="S1294" s="78" t="s">
        <v>2</v>
      </c>
      <c r="T1294" s="78"/>
      <c r="U1294" s="130" t="s">
        <v>107</v>
      </c>
      <c r="V1294" s="130"/>
      <c r="W1294" s="130"/>
      <c r="X1294" s="130"/>
      <c r="WH1294" s="119"/>
      <c r="WI1294" s="119"/>
      <c r="WJ1294" s="119"/>
      <c r="WK1294" s="119"/>
      <c r="WL1294" s="119"/>
      <c r="WM1294" s="119"/>
      <c r="WN1294" s="119"/>
      <c r="WO1294" s="119"/>
      <c r="WP1294" s="119"/>
      <c r="WQ1294" s="119"/>
      <c r="WR1294" s="119"/>
      <c r="WS1294" s="119"/>
      <c r="WT1294" s="119"/>
      <c r="WU1294" s="119"/>
      <c r="WV1294" s="119"/>
      <c r="WW1294" s="119"/>
      <c r="WX1294" s="119"/>
      <c r="WY1294" s="119"/>
      <c r="WZ1294" s="119"/>
      <c r="XA1294" s="119"/>
      <c r="XB1294" s="119"/>
      <c r="XC1294" s="119"/>
      <c r="XD1294" s="119"/>
      <c r="XE1294" s="119"/>
      <c r="XF1294" s="119"/>
      <c r="XG1294" s="119"/>
      <c r="XH1294" s="119"/>
      <c r="XI1294" s="119"/>
      <c r="XJ1294" s="119"/>
      <c r="XK1294" s="119"/>
      <c r="XL1294" s="119"/>
      <c r="XM1294" s="119"/>
      <c r="XN1294" s="119"/>
      <c r="XO1294" s="119"/>
      <c r="XP1294" s="119"/>
      <c r="XQ1294" s="119"/>
      <c r="XR1294" s="119"/>
      <c r="XS1294" s="119"/>
      <c r="XT1294" s="119"/>
      <c r="XU1294" s="119"/>
      <c r="XV1294" s="119"/>
      <c r="XW1294" s="119"/>
      <c r="XX1294" s="119"/>
      <c r="XY1294" s="119"/>
      <c r="XZ1294" s="119"/>
      <c r="YA1294" s="119"/>
      <c r="YB1294" s="119"/>
      <c r="YC1294" s="119"/>
      <c r="YD1294" s="119"/>
      <c r="YE1294" s="119"/>
      <c r="YF1294" s="119"/>
      <c r="YG1294" s="119"/>
      <c r="YH1294" s="119"/>
      <c r="YI1294" s="119"/>
      <c r="YJ1294" s="119"/>
      <c r="YK1294" s="119"/>
      <c r="YL1294" s="119"/>
      <c r="YM1294" s="119"/>
      <c r="YN1294" s="119"/>
      <c r="YO1294" s="119"/>
      <c r="YP1294" s="119"/>
      <c r="YQ1294" s="119"/>
      <c r="YR1294" s="119"/>
      <c r="YS1294" s="119"/>
      <c r="YT1294" s="119"/>
      <c r="YU1294" s="119"/>
      <c r="YV1294" s="119"/>
      <c r="YW1294" s="119"/>
      <c r="YX1294" s="119"/>
      <c r="YY1294" s="119"/>
      <c r="YZ1294" s="119"/>
      <c r="ZA1294" s="119"/>
      <c r="ZB1294" s="119"/>
      <c r="ZC1294" s="119"/>
      <c r="ZD1294" s="119"/>
      <c r="ZE1294" s="119"/>
      <c r="ZF1294" s="119"/>
      <c r="ZG1294" s="119"/>
      <c r="ZH1294" s="119"/>
      <c r="ZI1294" s="119"/>
      <c r="ZJ1294" s="119"/>
      <c r="ZK1294" s="119"/>
      <c r="ZL1294" s="119"/>
      <c r="ZM1294" s="119"/>
      <c r="ZN1294" s="119"/>
      <c r="ZO1294" s="119"/>
      <c r="ZP1294" s="119"/>
      <c r="ZQ1294" s="119"/>
      <c r="ZR1294" s="119"/>
      <c r="ZS1294" s="119"/>
      <c r="ZT1294" s="119"/>
      <c r="ZU1294" s="119"/>
      <c r="ZV1294" s="119"/>
      <c r="ZW1294" s="119"/>
      <c r="ZX1294" s="119"/>
      <c r="ZY1294" s="119"/>
      <c r="ZZ1294" s="119"/>
      <c r="AAA1294" s="119"/>
      <c r="AAB1294" s="119"/>
      <c r="AAC1294" s="119"/>
      <c r="AAD1294" s="119"/>
      <c r="AAE1294" s="119"/>
      <c r="AAF1294" s="119"/>
      <c r="AAG1294" s="119"/>
      <c r="AAH1294" s="119"/>
      <c r="AAI1294" s="119"/>
      <c r="AAJ1294" s="119"/>
      <c r="AAK1294" s="119"/>
      <c r="AAL1294" s="119"/>
      <c r="AAM1294" s="119"/>
      <c r="AAN1294" s="119"/>
      <c r="AAO1294" s="119"/>
      <c r="AAP1294" s="119"/>
      <c r="AAQ1294" s="119"/>
      <c r="AAR1294" s="119"/>
      <c r="AAS1294" s="119"/>
      <c r="AAT1294" s="119"/>
      <c r="AAU1294" s="119"/>
      <c r="AAV1294" s="119"/>
      <c r="AAW1294" s="119"/>
      <c r="AAX1294" s="119"/>
      <c r="AAY1294" s="119"/>
      <c r="AAZ1294" s="119"/>
      <c r="ABA1294" s="119"/>
      <c r="ABB1294" s="119"/>
      <c r="ABC1294" s="119"/>
      <c r="ABD1294" s="119"/>
      <c r="ABE1294" s="119"/>
      <c r="ABF1294" s="119"/>
      <c r="ABG1294" s="119"/>
      <c r="ABH1294" s="119"/>
      <c r="ABI1294" s="119"/>
      <c r="ABJ1294" s="119"/>
      <c r="ABK1294" s="119"/>
      <c r="ABL1294" s="119"/>
      <c r="ABM1294" s="119"/>
      <c r="ABN1294" s="119"/>
      <c r="ABO1294" s="119"/>
      <c r="ABP1294" s="119"/>
      <c r="ABQ1294" s="119"/>
      <c r="ABR1294" s="119"/>
      <c r="ABS1294" s="119"/>
      <c r="ABT1294" s="119"/>
      <c r="ABU1294" s="119"/>
      <c r="ABV1294" s="119"/>
      <c r="ABW1294" s="119"/>
      <c r="ABX1294" s="119"/>
      <c r="ABY1294" s="119"/>
      <c r="ABZ1294" s="119"/>
      <c r="ACA1294" s="119"/>
      <c r="ACB1294" s="119"/>
      <c r="ACC1294" s="119"/>
      <c r="ACD1294" s="119"/>
      <c r="ACE1294" s="119"/>
      <c r="ACF1294" s="119"/>
      <c r="ACG1294" s="119"/>
      <c r="ACH1294" s="119"/>
      <c r="ACI1294" s="119"/>
      <c r="ACJ1294" s="119"/>
      <c r="ACK1294" s="119"/>
      <c r="ACL1294" s="119"/>
      <c r="ACM1294" s="119"/>
      <c r="ACN1294" s="119"/>
      <c r="ACO1294" s="119"/>
      <c r="ACP1294" s="119"/>
      <c r="ACQ1294" s="119"/>
      <c r="ACR1294" s="119"/>
      <c r="ACS1294" s="119"/>
      <c r="ACT1294" s="119"/>
      <c r="ACU1294" s="119"/>
      <c r="ACV1294" s="119"/>
      <c r="ACW1294" s="119"/>
      <c r="ACX1294" s="119"/>
      <c r="ACY1294" s="119"/>
      <c r="ACZ1294" s="119"/>
      <c r="ADA1294" s="119"/>
      <c r="ADB1294" s="119"/>
      <c r="ADC1294" s="119"/>
      <c r="ADD1294" s="119"/>
      <c r="ADE1294" s="119"/>
      <c r="ADF1294" s="119"/>
      <c r="ADG1294" s="119"/>
      <c r="ADH1294" s="119"/>
      <c r="ADI1294" s="119"/>
      <c r="ADJ1294" s="119"/>
      <c r="ADK1294" s="119"/>
      <c r="ADL1294" s="119"/>
      <c r="ADM1294" s="119"/>
      <c r="ADN1294" s="119"/>
      <c r="ADO1294" s="119"/>
      <c r="ADP1294" s="119"/>
      <c r="ADQ1294" s="119"/>
      <c r="ADR1294" s="119"/>
      <c r="ADS1294" s="119"/>
      <c r="ADT1294" s="119"/>
      <c r="ADU1294" s="119"/>
      <c r="ADV1294" s="119"/>
      <c r="ADW1294" s="119"/>
      <c r="ADX1294" s="119"/>
      <c r="ADY1294" s="119"/>
      <c r="ADZ1294" s="119"/>
      <c r="AEA1294" s="119"/>
      <c r="AEB1294" s="119"/>
      <c r="AEC1294" s="119"/>
      <c r="AED1294" s="119"/>
      <c r="AEE1294" s="119"/>
      <c r="AEF1294" s="119"/>
      <c r="AEG1294" s="119"/>
      <c r="AEH1294" s="119"/>
      <c r="AEI1294" s="119"/>
      <c r="AEJ1294" s="119"/>
      <c r="AEK1294" s="119"/>
      <c r="AEL1294" s="119"/>
      <c r="AEM1294" s="119"/>
      <c r="AEN1294" s="119"/>
      <c r="AEO1294" s="119"/>
      <c r="AEP1294" s="119"/>
      <c r="AEQ1294" s="119"/>
      <c r="AER1294" s="119"/>
      <c r="AES1294" s="119"/>
      <c r="AET1294" s="119"/>
      <c r="AEU1294" s="119"/>
      <c r="AEV1294" s="119"/>
      <c r="AEW1294" s="119"/>
      <c r="AEX1294" s="119"/>
      <c r="AEY1294" s="119"/>
      <c r="AEZ1294" s="119"/>
      <c r="AFA1294" s="119"/>
      <c r="AFB1294" s="119"/>
      <c r="AFC1294" s="119"/>
      <c r="AFD1294" s="119"/>
      <c r="AFE1294" s="119"/>
      <c r="AFF1294" s="119"/>
      <c r="AFG1294" s="119"/>
      <c r="AFH1294" s="119"/>
      <c r="AFI1294" s="119"/>
      <c r="AFJ1294" s="119"/>
      <c r="AFK1294" s="119"/>
      <c r="AFL1294" s="119"/>
      <c r="AFM1294" s="119"/>
      <c r="AFN1294" s="119"/>
      <c r="AFO1294" s="119"/>
      <c r="AFP1294" s="119"/>
      <c r="AFQ1294" s="119"/>
      <c r="AFR1294" s="119"/>
      <c r="AFS1294" s="119"/>
      <c r="AFT1294" s="119"/>
      <c r="AFU1294" s="119"/>
      <c r="AFV1294" s="119"/>
      <c r="AFW1294" s="119"/>
      <c r="AFX1294" s="119"/>
      <c r="AFY1294" s="119"/>
      <c r="AFZ1294" s="119"/>
      <c r="AGA1294" s="119"/>
      <c r="AGB1294" s="119"/>
      <c r="AGC1294" s="119"/>
      <c r="AGD1294" s="119"/>
      <c r="AGE1294" s="119"/>
      <c r="AGF1294" s="119"/>
      <c r="AGG1294" s="119"/>
      <c r="AGH1294" s="119"/>
      <c r="AGI1294" s="119"/>
      <c r="AGJ1294" s="119"/>
      <c r="AGK1294" s="119"/>
      <c r="AGL1294" s="119"/>
      <c r="AGM1294" s="119"/>
      <c r="AGN1294" s="119"/>
      <c r="AGO1294" s="119"/>
      <c r="AGP1294" s="119"/>
      <c r="AGQ1294" s="119"/>
      <c r="AGR1294" s="119"/>
      <c r="AGS1294" s="119"/>
      <c r="AGT1294" s="119"/>
      <c r="AGU1294" s="119"/>
      <c r="AGV1294" s="119"/>
      <c r="AGW1294" s="119"/>
      <c r="AGX1294" s="119"/>
      <c r="AGY1294" s="119"/>
      <c r="AGZ1294" s="119"/>
      <c r="AHA1294" s="119"/>
      <c r="AHB1294" s="119"/>
      <c r="AHC1294" s="119"/>
      <c r="AHD1294" s="119"/>
      <c r="AHE1294" s="119"/>
      <c r="AHF1294" s="119"/>
      <c r="AHG1294" s="119"/>
      <c r="AHH1294" s="119"/>
      <c r="AHI1294" s="119"/>
      <c r="AHJ1294" s="119"/>
      <c r="AHK1294" s="119"/>
      <c r="AHL1294" s="119"/>
      <c r="AHM1294" s="119"/>
      <c r="AHN1294" s="119"/>
      <c r="AHO1294" s="119"/>
      <c r="AHP1294" s="119"/>
      <c r="AHQ1294" s="119"/>
      <c r="AHR1294" s="119"/>
      <c r="AHS1294" s="119"/>
      <c r="AHT1294" s="119"/>
      <c r="AHU1294" s="119"/>
      <c r="AHV1294" s="119"/>
      <c r="AHW1294" s="119"/>
      <c r="AHX1294" s="119"/>
      <c r="AHY1294" s="119"/>
      <c r="AHZ1294" s="119"/>
      <c r="AIA1294" s="119"/>
      <c r="AIB1294" s="119"/>
      <c r="AIC1294" s="119"/>
      <c r="AID1294" s="119"/>
      <c r="AIE1294" s="119"/>
      <c r="AIF1294" s="119"/>
      <c r="AIG1294" s="119"/>
      <c r="AIH1294" s="119"/>
      <c r="AII1294" s="119"/>
      <c r="AIJ1294" s="119"/>
      <c r="AIK1294" s="119"/>
      <c r="AIL1294" s="119"/>
      <c r="AIM1294" s="119"/>
      <c r="AIN1294" s="119"/>
      <c r="AIO1294" s="119"/>
      <c r="AIP1294" s="119"/>
      <c r="AIQ1294" s="119"/>
      <c r="AIR1294" s="119"/>
      <c r="AIS1294" s="119"/>
      <c r="AIT1294" s="119"/>
      <c r="AIU1294" s="119"/>
      <c r="AIV1294" s="119"/>
      <c r="AIW1294" s="119"/>
      <c r="AIX1294" s="119"/>
      <c r="AIY1294" s="119"/>
      <c r="AIZ1294" s="119"/>
      <c r="AJA1294" s="119"/>
      <c r="AJB1294" s="119"/>
      <c r="AJC1294" s="119"/>
      <c r="AJD1294" s="119"/>
      <c r="AJE1294" s="119"/>
      <c r="AJF1294" s="119"/>
      <c r="AJG1294" s="119"/>
      <c r="AJH1294" s="119"/>
      <c r="AJI1294" s="119"/>
      <c r="AJJ1294" s="119"/>
      <c r="AJK1294" s="119"/>
      <c r="AJL1294" s="119"/>
      <c r="AJM1294" s="119"/>
      <c r="AJN1294" s="119"/>
      <c r="AJO1294" s="119"/>
      <c r="AJP1294" s="119"/>
      <c r="AJQ1294" s="119"/>
      <c r="AJR1294" s="119"/>
      <c r="AJS1294" s="119"/>
      <c r="AJT1294" s="119"/>
      <c r="AJU1294" s="119"/>
      <c r="AJV1294" s="119"/>
      <c r="AJW1294" s="119"/>
      <c r="AJX1294" s="119"/>
      <c r="AJY1294" s="119"/>
      <c r="AJZ1294" s="119"/>
      <c r="AKA1294" s="119"/>
      <c r="AKB1294" s="119"/>
      <c r="AKC1294" s="119"/>
      <c r="AKD1294" s="119"/>
      <c r="AKE1294" s="119"/>
      <c r="AKF1294" s="119"/>
      <c r="AKG1294" s="119"/>
      <c r="AKH1294" s="119"/>
      <c r="AKI1294" s="119"/>
      <c r="AKJ1294" s="119"/>
      <c r="AKK1294" s="119"/>
      <c r="AKL1294" s="119"/>
      <c r="AKM1294" s="119"/>
      <c r="AKN1294" s="119"/>
      <c r="AKO1294" s="119"/>
      <c r="AKP1294" s="119"/>
      <c r="AKQ1294" s="119"/>
      <c r="AKR1294" s="119"/>
      <c r="AKS1294" s="119"/>
      <c r="AKT1294" s="119"/>
      <c r="AKU1294" s="119"/>
      <c r="AKV1294" s="119"/>
      <c r="AKW1294" s="119"/>
      <c r="AKX1294" s="119"/>
      <c r="AKY1294" s="119"/>
      <c r="AKZ1294" s="119"/>
      <c r="ALA1294" s="119"/>
      <c r="ALB1294" s="119"/>
      <c r="ALC1294" s="119"/>
      <c r="ALD1294" s="119"/>
      <c r="ALE1294" s="119"/>
      <c r="ALF1294" s="119"/>
      <c r="ALG1294" s="119"/>
      <c r="ALH1294" s="119"/>
      <c r="ALI1294" s="119"/>
      <c r="ALJ1294" s="119"/>
      <c r="ALK1294" s="119"/>
      <c r="ALL1294" s="119"/>
      <c r="ALM1294" s="119"/>
      <c r="ALN1294" s="119"/>
      <c r="ALO1294" s="119"/>
      <c r="ALP1294" s="119"/>
      <c r="ALQ1294" s="119"/>
      <c r="ALR1294" s="119"/>
      <c r="ALS1294" s="119"/>
      <c r="ALT1294" s="119"/>
      <c r="ALU1294" s="119"/>
      <c r="ALV1294" s="119"/>
      <c r="ALW1294" s="119"/>
      <c r="ALX1294" s="119"/>
      <c r="ALY1294" s="119"/>
      <c r="ALZ1294" s="119"/>
      <c r="AMA1294" s="119"/>
      <c r="AMB1294" s="119"/>
      <c r="AMC1294" s="119"/>
      <c r="AMD1294" s="119"/>
      <c r="AME1294" s="119"/>
      <c r="AMF1294" s="119"/>
      <c r="AMG1294" s="119"/>
    </row>
    <row r="1295" customFormat="false" ht="15" hidden="false" customHeight="false" outlineLevel="0" collapsed="false">
      <c r="A1295" s="118"/>
      <c r="B1295" s="118"/>
      <c r="C1295" s="48" t="n">
        <f aca="false">IF(F1295=F1294,C1294,IF(F1295=(F1294+10),C1294,(C1294+10)))</f>
        <v>2370</v>
      </c>
      <c r="D1295" s="55" t="s">
        <v>453</v>
      </c>
      <c r="E1295" s="50" t="n">
        <f aca="false">IF(C1294=C1295,IF(AND(I1295&lt;&gt;"M",I1295&lt;&gt;"m-up"),E1294+10,E1294),10)</f>
        <v>60</v>
      </c>
      <c r="F1295" s="78" t="n">
        <f aca="false">O1295+(N1295*60)+(M1295*3600)</f>
        <v>66769</v>
      </c>
      <c r="G1295" s="78" t="str">
        <f aca="false">CONCATENATE(J1295,K1295,L1295)</f>
        <v>2018124</v>
      </c>
      <c r="H1295" s="78" t="n">
        <v>0</v>
      </c>
      <c r="I1295" s="78" t="s">
        <v>291</v>
      </c>
      <c r="J1295" s="78" t="n">
        <v>2018</v>
      </c>
      <c r="K1295" s="78" t="n">
        <v>1</v>
      </c>
      <c r="L1295" s="78" t="n">
        <v>24</v>
      </c>
      <c r="M1295" s="78" t="n">
        <v>18</v>
      </c>
      <c r="N1295" s="78" t="n">
        <v>32</v>
      </c>
      <c r="O1295" s="78" t="n">
        <v>49</v>
      </c>
      <c r="P1295" s="78" t="n">
        <v>216</v>
      </c>
      <c r="Q1295" s="78" t="n">
        <v>0</v>
      </c>
      <c r="R1295" s="78" t="s">
        <v>62</v>
      </c>
      <c r="S1295" s="78" t="s">
        <v>2</v>
      </c>
      <c r="T1295" s="78"/>
      <c r="U1295" s="130" t="s">
        <v>107</v>
      </c>
      <c r="V1295" s="130"/>
      <c r="W1295" s="130"/>
      <c r="X1295" s="130"/>
      <c r="WH1295" s="119"/>
      <c r="WI1295" s="119"/>
      <c r="WJ1295" s="119"/>
      <c r="WK1295" s="119"/>
      <c r="WL1295" s="119"/>
      <c r="WM1295" s="119"/>
      <c r="WN1295" s="119"/>
      <c r="WO1295" s="119"/>
      <c r="WP1295" s="119"/>
      <c r="WQ1295" s="119"/>
      <c r="WR1295" s="119"/>
      <c r="WS1295" s="119"/>
      <c r="WT1295" s="119"/>
      <c r="WU1295" s="119"/>
      <c r="WV1295" s="119"/>
      <c r="WW1295" s="119"/>
      <c r="WX1295" s="119"/>
      <c r="WY1295" s="119"/>
      <c r="WZ1295" s="119"/>
      <c r="XA1295" s="119"/>
      <c r="XB1295" s="119"/>
      <c r="XC1295" s="119"/>
      <c r="XD1295" s="119"/>
      <c r="XE1295" s="119"/>
      <c r="XF1295" s="119"/>
      <c r="XG1295" s="119"/>
      <c r="XH1295" s="119"/>
      <c r="XI1295" s="119"/>
      <c r="XJ1295" s="119"/>
      <c r="XK1295" s="119"/>
      <c r="XL1295" s="119"/>
      <c r="XM1295" s="119"/>
      <c r="XN1295" s="119"/>
      <c r="XO1295" s="119"/>
      <c r="XP1295" s="119"/>
      <c r="XQ1295" s="119"/>
      <c r="XR1295" s="119"/>
      <c r="XS1295" s="119"/>
      <c r="XT1295" s="119"/>
      <c r="XU1295" s="119"/>
      <c r="XV1295" s="119"/>
      <c r="XW1295" s="119"/>
      <c r="XX1295" s="119"/>
      <c r="XY1295" s="119"/>
      <c r="XZ1295" s="119"/>
      <c r="YA1295" s="119"/>
      <c r="YB1295" s="119"/>
      <c r="YC1295" s="119"/>
      <c r="YD1295" s="119"/>
      <c r="YE1295" s="119"/>
      <c r="YF1295" s="119"/>
      <c r="YG1295" s="119"/>
      <c r="YH1295" s="119"/>
      <c r="YI1295" s="119"/>
      <c r="YJ1295" s="119"/>
      <c r="YK1295" s="119"/>
      <c r="YL1295" s="119"/>
      <c r="YM1295" s="119"/>
      <c r="YN1295" s="119"/>
      <c r="YO1295" s="119"/>
      <c r="YP1295" s="119"/>
      <c r="YQ1295" s="119"/>
      <c r="YR1295" s="119"/>
      <c r="YS1295" s="119"/>
      <c r="YT1295" s="119"/>
      <c r="YU1295" s="119"/>
      <c r="YV1295" s="119"/>
      <c r="YW1295" s="119"/>
      <c r="YX1295" s="119"/>
      <c r="YY1295" s="119"/>
      <c r="YZ1295" s="119"/>
      <c r="ZA1295" s="119"/>
      <c r="ZB1295" s="119"/>
      <c r="ZC1295" s="119"/>
      <c r="ZD1295" s="119"/>
      <c r="ZE1295" s="119"/>
      <c r="ZF1295" s="119"/>
      <c r="ZG1295" s="119"/>
      <c r="ZH1295" s="119"/>
      <c r="ZI1295" s="119"/>
      <c r="ZJ1295" s="119"/>
      <c r="ZK1295" s="119"/>
      <c r="ZL1295" s="119"/>
      <c r="ZM1295" s="119"/>
      <c r="ZN1295" s="119"/>
      <c r="ZO1295" s="119"/>
      <c r="ZP1295" s="119"/>
      <c r="ZQ1295" s="119"/>
      <c r="ZR1295" s="119"/>
      <c r="ZS1295" s="119"/>
      <c r="ZT1295" s="119"/>
      <c r="ZU1295" s="119"/>
      <c r="ZV1295" s="119"/>
      <c r="ZW1295" s="119"/>
      <c r="ZX1295" s="119"/>
      <c r="ZY1295" s="119"/>
      <c r="ZZ1295" s="119"/>
      <c r="AAA1295" s="119"/>
      <c r="AAB1295" s="119"/>
      <c r="AAC1295" s="119"/>
      <c r="AAD1295" s="119"/>
      <c r="AAE1295" s="119"/>
      <c r="AAF1295" s="119"/>
      <c r="AAG1295" s="119"/>
      <c r="AAH1295" s="119"/>
      <c r="AAI1295" s="119"/>
      <c r="AAJ1295" s="119"/>
      <c r="AAK1295" s="119"/>
      <c r="AAL1295" s="119"/>
      <c r="AAM1295" s="119"/>
      <c r="AAN1295" s="119"/>
      <c r="AAO1295" s="119"/>
      <c r="AAP1295" s="119"/>
      <c r="AAQ1295" s="119"/>
      <c r="AAR1295" s="119"/>
      <c r="AAS1295" s="119"/>
      <c r="AAT1295" s="119"/>
      <c r="AAU1295" s="119"/>
      <c r="AAV1295" s="119"/>
      <c r="AAW1295" s="119"/>
      <c r="AAX1295" s="119"/>
      <c r="AAY1295" s="119"/>
      <c r="AAZ1295" s="119"/>
      <c r="ABA1295" s="119"/>
      <c r="ABB1295" s="119"/>
      <c r="ABC1295" s="119"/>
      <c r="ABD1295" s="119"/>
      <c r="ABE1295" s="119"/>
      <c r="ABF1295" s="119"/>
      <c r="ABG1295" s="119"/>
      <c r="ABH1295" s="119"/>
      <c r="ABI1295" s="119"/>
      <c r="ABJ1295" s="119"/>
      <c r="ABK1295" s="119"/>
      <c r="ABL1295" s="119"/>
      <c r="ABM1295" s="119"/>
      <c r="ABN1295" s="119"/>
      <c r="ABO1295" s="119"/>
      <c r="ABP1295" s="119"/>
      <c r="ABQ1295" s="119"/>
      <c r="ABR1295" s="119"/>
      <c r="ABS1295" s="119"/>
      <c r="ABT1295" s="119"/>
      <c r="ABU1295" s="119"/>
      <c r="ABV1295" s="119"/>
      <c r="ABW1295" s="119"/>
      <c r="ABX1295" s="119"/>
      <c r="ABY1295" s="119"/>
      <c r="ABZ1295" s="119"/>
      <c r="ACA1295" s="119"/>
      <c r="ACB1295" s="119"/>
      <c r="ACC1295" s="119"/>
      <c r="ACD1295" s="119"/>
      <c r="ACE1295" s="119"/>
      <c r="ACF1295" s="119"/>
      <c r="ACG1295" s="119"/>
      <c r="ACH1295" s="119"/>
      <c r="ACI1295" s="119"/>
      <c r="ACJ1295" s="119"/>
      <c r="ACK1295" s="119"/>
      <c r="ACL1295" s="119"/>
      <c r="ACM1295" s="119"/>
      <c r="ACN1295" s="119"/>
      <c r="ACO1295" s="119"/>
      <c r="ACP1295" s="119"/>
      <c r="ACQ1295" s="119"/>
      <c r="ACR1295" s="119"/>
      <c r="ACS1295" s="119"/>
      <c r="ACT1295" s="119"/>
      <c r="ACU1295" s="119"/>
      <c r="ACV1295" s="119"/>
      <c r="ACW1295" s="119"/>
      <c r="ACX1295" s="119"/>
      <c r="ACY1295" s="119"/>
      <c r="ACZ1295" s="119"/>
      <c r="ADA1295" s="119"/>
      <c r="ADB1295" s="119"/>
      <c r="ADC1295" s="119"/>
      <c r="ADD1295" s="119"/>
      <c r="ADE1295" s="119"/>
      <c r="ADF1295" s="119"/>
      <c r="ADG1295" s="119"/>
      <c r="ADH1295" s="119"/>
      <c r="ADI1295" s="119"/>
      <c r="ADJ1295" s="119"/>
      <c r="ADK1295" s="119"/>
      <c r="ADL1295" s="119"/>
      <c r="ADM1295" s="119"/>
      <c r="ADN1295" s="119"/>
      <c r="ADO1295" s="119"/>
      <c r="ADP1295" s="119"/>
      <c r="ADQ1295" s="119"/>
      <c r="ADR1295" s="119"/>
      <c r="ADS1295" s="119"/>
      <c r="ADT1295" s="119"/>
      <c r="ADU1295" s="119"/>
      <c r="ADV1295" s="119"/>
      <c r="ADW1295" s="119"/>
      <c r="ADX1295" s="119"/>
      <c r="ADY1295" s="119"/>
      <c r="ADZ1295" s="119"/>
      <c r="AEA1295" s="119"/>
      <c r="AEB1295" s="119"/>
      <c r="AEC1295" s="119"/>
      <c r="AED1295" s="119"/>
      <c r="AEE1295" s="119"/>
      <c r="AEF1295" s="119"/>
      <c r="AEG1295" s="119"/>
      <c r="AEH1295" s="119"/>
      <c r="AEI1295" s="119"/>
      <c r="AEJ1295" s="119"/>
      <c r="AEK1295" s="119"/>
      <c r="AEL1295" s="119"/>
      <c r="AEM1295" s="119"/>
      <c r="AEN1295" s="119"/>
      <c r="AEO1295" s="119"/>
      <c r="AEP1295" s="119"/>
      <c r="AEQ1295" s="119"/>
      <c r="AER1295" s="119"/>
      <c r="AES1295" s="119"/>
      <c r="AET1295" s="119"/>
      <c r="AEU1295" s="119"/>
      <c r="AEV1295" s="119"/>
      <c r="AEW1295" s="119"/>
      <c r="AEX1295" s="119"/>
      <c r="AEY1295" s="119"/>
      <c r="AEZ1295" s="119"/>
      <c r="AFA1295" s="119"/>
      <c r="AFB1295" s="119"/>
      <c r="AFC1295" s="119"/>
      <c r="AFD1295" s="119"/>
      <c r="AFE1295" s="119"/>
      <c r="AFF1295" s="119"/>
      <c r="AFG1295" s="119"/>
      <c r="AFH1295" s="119"/>
      <c r="AFI1295" s="119"/>
      <c r="AFJ1295" s="119"/>
      <c r="AFK1295" s="119"/>
      <c r="AFL1295" s="119"/>
      <c r="AFM1295" s="119"/>
      <c r="AFN1295" s="119"/>
      <c r="AFO1295" s="119"/>
      <c r="AFP1295" s="119"/>
      <c r="AFQ1295" s="119"/>
      <c r="AFR1295" s="119"/>
      <c r="AFS1295" s="119"/>
      <c r="AFT1295" s="119"/>
      <c r="AFU1295" s="119"/>
      <c r="AFV1295" s="119"/>
      <c r="AFW1295" s="119"/>
      <c r="AFX1295" s="119"/>
      <c r="AFY1295" s="119"/>
      <c r="AFZ1295" s="119"/>
      <c r="AGA1295" s="119"/>
      <c r="AGB1295" s="119"/>
      <c r="AGC1295" s="119"/>
      <c r="AGD1295" s="119"/>
      <c r="AGE1295" s="119"/>
      <c r="AGF1295" s="119"/>
      <c r="AGG1295" s="119"/>
      <c r="AGH1295" s="119"/>
      <c r="AGI1295" s="119"/>
      <c r="AGJ1295" s="119"/>
      <c r="AGK1295" s="119"/>
      <c r="AGL1295" s="119"/>
      <c r="AGM1295" s="119"/>
      <c r="AGN1295" s="119"/>
      <c r="AGO1295" s="119"/>
      <c r="AGP1295" s="119"/>
      <c r="AGQ1295" s="119"/>
      <c r="AGR1295" s="119"/>
      <c r="AGS1295" s="119"/>
      <c r="AGT1295" s="119"/>
      <c r="AGU1295" s="119"/>
      <c r="AGV1295" s="119"/>
      <c r="AGW1295" s="119"/>
      <c r="AGX1295" s="119"/>
      <c r="AGY1295" s="119"/>
      <c r="AGZ1295" s="119"/>
      <c r="AHA1295" s="119"/>
      <c r="AHB1295" s="119"/>
      <c r="AHC1295" s="119"/>
      <c r="AHD1295" s="119"/>
      <c r="AHE1295" s="119"/>
      <c r="AHF1295" s="119"/>
      <c r="AHG1295" s="119"/>
      <c r="AHH1295" s="119"/>
      <c r="AHI1295" s="119"/>
      <c r="AHJ1295" s="119"/>
      <c r="AHK1295" s="119"/>
      <c r="AHL1295" s="119"/>
      <c r="AHM1295" s="119"/>
      <c r="AHN1295" s="119"/>
      <c r="AHO1295" s="119"/>
      <c r="AHP1295" s="119"/>
      <c r="AHQ1295" s="119"/>
      <c r="AHR1295" s="119"/>
      <c r="AHS1295" s="119"/>
      <c r="AHT1295" s="119"/>
      <c r="AHU1295" s="119"/>
      <c r="AHV1295" s="119"/>
      <c r="AHW1295" s="119"/>
      <c r="AHX1295" s="119"/>
      <c r="AHY1295" s="119"/>
      <c r="AHZ1295" s="119"/>
      <c r="AIA1295" s="119"/>
      <c r="AIB1295" s="119"/>
      <c r="AIC1295" s="119"/>
      <c r="AID1295" s="119"/>
      <c r="AIE1295" s="119"/>
      <c r="AIF1295" s="119"/>
      <c r="AIG1295" s="119"/>
      <c r="AIH1295" s="119"/>
      <c r="AII1295" s="119"/>
      <c r="AIJ1295" s="119"/>
      <c r="AIK1295" s="119"/>
      <c r="AIL1295" s="119"/>
      <c r="AIM1295" s="119"/>
      <c r="AIN1295" s="119"/>
      <c r="AIO1295" s="119"/>
      <c r="AIP1295" s="119"/>
      <c r="AIQ1295" s="119"/>
      <c r="AIR1295" s="119"/>
      <c r="AIS1295" s="119"/>
      <c r="AIT1295" s="119"/>
      <c r="AIU1295" s="119"/>
      <c r="AIV1295" s="119"/>
      <c r="AIW1295" s="119"/>
      <c r="AIX1295" s="119"/>
      <c r="AIY1295" s="119"/>
      <c r="AIZ1295" s="119"/>
      <c r="AJA1295" s="119"/>
      <c r="AJB1295" s="119"/>
      <c r="AJC1295" s="119"/>
      <c r="AJD1295" s="119"/>
      <c r="AJE1295" s="119"/>
      <c r="AJF1295" s="119"/>
      <c r="AJG1295" s="119"/>
      <c r="AJH1295" s="119"/>
      <c r="AJI1295" s="119"/>
      <c r="AJJ1295" s="119"/>
      <c r="AJK1295" s="119"/>
      <c r="AJL1295" s="119"/>
      <c r="AJM1295" s="119"/>
      <c r="AJN1295" s="119"/>
      <c r="AJO1295" s="119"/>
      <c r="AJP1295" s="119"/>
      <c r="AJQ1295" s="119"/>
      <c r="AJR1295" s="119"/>
      <c r="AJS1295" s="119"/>
      <c r="AJT1295" s="119"/>
      <c r="AJU1295" s="119"/>
      <c r="AJV1295" s="119"/>
      <c r="AJW1295" s="119"/>
      <c r="AJX1295" s="119"/>
      <c r="AJY1295" s="119"/>
      <c r="AJZ1295" s="119"/>
      <c r="AKA1295" s="119"/>
      <c r="AKB1295" s="119"/>
      <c r="AKC1295" s="119"/>
      <c r="AKD1295" s="119"/>
      <c r="AKE1295" s="119"/>
      <c r="AKF1295" s="119"/>
      <c r="AKG1295" s="119"/>
      <c r="AKH1295" s="119"/>
      <c r="AKI1295" s="119"/>
      <c r="AKJ1295" s="119"/>
      <c r="AKK1295" s="119"/>
      <c r="AKL1295" s="119"/>
      <c r="AKM1295" s="119"/>
      <c r="AKN1295" s="119"/>
      <c r="AKO1295" s="119"/>
      <c r="AKP1295" s="119"/>
      <c r="AKQ1295" s="119"/>
      <c r="AKR1295" s="119"/>
      <c r="AKS1295" s="119"/>
      <c r="AKT1295" s="119"/>
      <c r="AKU1295" s="119"/>
      <c r="AKV1295" s="119"/>
      <c r="AKW1295" s="119"/>
      <c r="AKX1295" s="119"/>
      <c r="AKY1295" s="119"/>
      <c r="AKZ1295" s="119"/>
      <c r="ALA1295" s="119"/>
      <c r="ALB1295" s="119"/>
      <c r="ALC1295" s="119"/>
      <c r="ALD1295" s="119"/>
      <c r="ALE1295" s="119"/>
      <c r="ALF1295" s="119"/>
      <c r="ALG1295" s="119"/>
      <c r="ALH1295" s="119"/>
      <c r="ALI1295" s="119"/>
      <c r="ALJ1295" s="119"/>
      <c r="ALK1295" s="119"/>
      <c r="ALL1295" s="119"/>
      <c r="ALM1295" s="119"/>
      <c r="ALN1295" s="119"/>
      <c r="ALO1295" s="119"/>
      <c r="ALP1295" s="119"/>
      <c r="ALQ1295" s="119"/>
      <c r="ALR1295" s="119"/>
      <c r="ALS1295" s="119"/>
      <c r="ALT1295" s="119"/>
      <c r="ALU1295" s="119"/>
      <c r="ALV1295" s="119"/>
      <c r="ALW1295" s="119"/>
      <c r="ALX1295" s="119"/>
      <c r="ALY1295" s="119"/>
      <c r="ALZ1295" s="119"/>
      <c r="AMA1295" s="119"/>
      <c r="AMB1295" s="119"/>
      <c r="AMC1295" s="119"/>
      <c r="AMD1295" s="119"/>
      <c r="AME1295" s="119"/>
      <c r="AMF1295" s="119"/>
      <c r="AMG1295" s="119"/>
    </row>
    <row r="1296" customFormat="false" ht="15" hidden="false" customHeight="false" outlineLevel="0" collapsed="false">
      <c r="A1296" s="118"/>
      <c r="B1296" s="118"/>
      <c r="C1296" s="48" t="n">
        <f aca="false">IF(F1296=F1295,C1295,IF(F1296=(F1295+10),C1295,(C1295+10)))</f>
        <v>2370</v>
      </c>
      <c r="D1296" s="55" t="s">
        <v>453</v>
      </c>
      <c r="E1296" s="50" t="n">
        <f aca="false">IF(C1295=C1296,IF(AND(I1296&lt;&gt;"M",I1296&lt;&gt;"m-up"),E1295+10,E1295),10)</f>
        <v>70</v>
      </c>
      <c r="F1296" s="78" t="n">
        <f aca="false">O1296+(N1296*60)+(M1296*3600)</f>
        <v>66769</v>
      </c>
      <c r="G1296" s="78" t="str">
        <f aca="false">CONCATENATE(J1296,K1296,L1296)</f>
        <v>2018124</v>
      </c>
      <c r="H1296" s="78" t="n">
        <v>0</v>
      </c>
      <c r="I1296" s="78" t="s">
        <v>291</v>
      </c>
      <c r="J1296" s="78" t="n">
        <v>2018</v>
      </c>
      <c r="K1296" s="78" t="n">
        <v>1</v>
      </c>
      <c r="L1296" s="78" t="n">
        <v>24</v>
      </c>
      <c r="M1296" s="78" t="n">
        <v>18</v>
      </c>
      <c r="N1296" s="78" t="n">
        <v>32</v>
      </c>
      <c r="O1296" s="78" t="n">
        <v>49</v>
      </c>
      <c r="P1296" s="78" t="n">
        <v>270</v>
      </c>
      <c r="Q1296" s="78" t="n">
        <v>0</v>
      </c>
      <c r="R1296" s="78" t="s">
        <v>62</v>
      </c>
      <c r="S1296" s="78" t="s">
        <v>2</v>
      </c>
      <c r="T1296" s="78"/>
      <c r="U1296" s="130" t="s">
        <v>108</v>
      </c>
      <c r="V1296" s="130"/>
      <c r="W1296" s="130"/>
      <c r="X1296" s="130"/>
      <c r="WH1296" s="119"/>
      <c r="WI1296" s="119"/>
      <c r="WJ1296" s="119"/>
      <c r="WK1296" s="119"/>
      <c r="WL1296" s="119"/>
      <c r="WM1296" s="119"/>
      <c r="WN1296" s="119"/>
      <c r="WO1296" s="119"/>
      <c r="WP1296" s="119"/>
      <c r="WQ1296" s="119"/>
      <c r="WR1296" s="119"/>
      <c r="WS1296" s="119"/>
      <c r="WT1296" s="119"/>
      <c r="WU1296" s="119"/>
      <c r="WV1296" s="119"/>
      <c r="WW1296" s="119"/>
      <c r="WX1296" s="119"/>
      <c r="WY1296" s="119"/>
      <c r="WZ1296" s="119"/>
      <c r="XA1296" s="119"/>
      <c r="XB1296" s="119"/>
      <c r="XC1296" s="119"/>
      <c r="XD1296" s="119"/>
      <c r="XE1296" s="119"/>
      <c r="XF1296" s="119"/>
      <c r="XG1296" s="119"/>
      <c r="XH1296" s="119"/>
      <c r="XI1296" s="119"/>
      <c r="XJ1296" s="119"/>
      <c r="XK1296" s="119"/>
      <c r="XL1296" s="119"/>
      <c r="XM1296" s="119"/>
      <c r="XN1296" s="119"/>
      <c r="XO1296" s="119"/>
      <c r="XP1296" s="119"/>
      <c r="XQ1296" s="119"/>
      <c r="XR1296" s="119"/>
      <c r="XS1296" s="119"/>
      <c r="XT1296" s="119"/>
      <c r="XU1296" s="119"/>
      <c r="XV1296" s="119"/>
      <c r="XW1296" s="119"/>
      <c r="XX1296" s="119"/>
      <c r="XY1296" s="119"/>
      <c r="XZ1296" s="119"/>
      <c r="YA1296" s="119"/>
      <c r="YB1296" s="119"/>
      <c r="YC1296" s="119"/>
      <c r="YD1296" s="119"/>
      <c r="YE1296" s="119"/>
      <c r="YF1296" s="119"/>
      <c r="YG1296" s="119"/>
      <c r="YH1296" s="119"/>
      <c r="YI1296" s="119"/>
      <c r="YJ1296" s="119"/>
      <c r="YK1296" s="119"/>
      <c r="YL1296" s="119"/>
      <c r="YM1296" s="119"/>
      <c r="YN1296" s="119"/>
      <c r="YO1296" s="119"/>
      <c r="YP1296" s="119"/>
      <c r="YQ1296" s="119"/>
      <c r="YR1296" s="119"/>
      <c r="YS1296" s="119"/>
      <c r="YT1296" s="119"/>
      <c r="YU1296" s="119"/>
      <c r="YV1296" s="119"/>
      <c r="YW1296" s="119"/>
      <c r="YX1296" s="119"/>
      <c r="YY1296" s="119"/>
      <c r="YZ1296" s="119"/>
      <c r="ZA1296" s="119"/>
      <c r="ZB1296" s="119"/>
      <c r="ZC1296" s="119"/>
      <c r="ZD1296" s="119"/>
      <c r="ZE1296" s="119"/>
      <c r="ZF1296" s="119"/>
      <c r="ZG1296" s="119"/>
      <c r="ZH1296" s="119"/>
      <c r="ZI1296" s="119"/>
      <c r="ZJ1296" s="119"/>
      <c r="ZK1296" s="119"/>
      <c r="ZL1296" s="119"/>
      <c r="ZM1296" s="119"/>
      <c r="ZN1296" s="119"/>
      <c r="ZO1296" s="119"/>
      <c r="ZP1296" s="119"/>
      <c r="ZQ1296" s="119"/>
      <c r="ZR1296" s="119"/>
      <c r="ZS1296" s="119"/>
      <c r="ZT1296" s="119"/>
      <c r="ZU1296" s="119"/>
      <c r="ZV1296" s="119"/>
      <c r="ZW1296" s="119"/>
      <c r="ZX1296" s="119"/>
      <c r="ZY1296" s="119"/>
      <c r="ZZ1296" s="119"/>
      <c r="AAA1296" s="119"/>
      <c r="AAB1296" s="119"/>
      <c r="AAC1296" s="119"/>
      <c r="AAD1296" s="119"/>
      <c r="AAE1296" s="119"/>
      <c r="AAF1296" s="119"/>
      <c r="AAG1296" s="119"/>
      <c r="AAH1296" s="119"/>
      <c r="AAI1296" s="119"/>
      <c r="AAJ1296" s="119"/>
      <c r="AAK1296" s="119"/>
      <c r="AAL1296" s="119"/>
      <c r="AAM1296" s="119"/>
      <c r="AAN1296" s="119"/>
      <c r="AAO1296" s="119"/>
      <c r="AAP1296" s="119"/>
      <c r="AAQ1296" s="119"/>
      <c r="AAR1296" s="119"/>
      <c r="AAS1296" s="119"/>
      <c r="AAT1296" s="119"/>
      <c r="AAU1296" s="119"/>
      <c r="AAV1296" s="119"/>
      <c r="AAW1296" s="119"/>
      <c r="AAX1296" s="119"/>
      <c r="AAY1296" s="119"/>
      <c r="AAZ1296" s="119"/>
      <c r="ABA1296" s="119"/>
      <c r="ABB1296" s="119"/>
      <c r="ABC1296" s="119"/>
      <c r="ABD1296" s="119"/>
      <c r="ABE1296" s="119"/>
      <c r="ABF1296" s="119"/>
      <c r="ABG1296" s="119"/>
      <c r="ABH1296" s="119"/>
      <c r="ABI1296" s="119"/>
      <c r="ABJ1296" s="119"/>
      <c r="ABK1296" s="119"/>
      <c r="ABL1296" s="119"/>
      <c r="ABM1296" s="119"/>
      <c r="ABN1296" s="119"/>
      <c r="ABO1296" s="119"/>
      <c r="ABP1296" s="119"/>
      <c r="ABQ1296" s="119"/>
      <c r="ABR1296" s="119"/>
      <c r="ABS1296" s="119"/>
      <c r="ABT1296" s="119"/>
      <c r="ABU1296" s="119"/>
      <c r="ABV1296" s="119"/>
      <c r="ABW1296" s="119"/>
      <c r="ABX1296" s="119"/>
      <c r="ABY1296" s="119"/>
      <c r="ABZ1296" s="119"/>
      <c r="ACA1296" s="119"/>
      <c r="ACB1296" s="119"/>
      <c r="ACC1296" s="119"/>
      <c r="ACD1296" s="119"/>
      <c r="ACE1296" s="119"/>
      <c r="ACF1296" s="119"/>
      <c r="ACG1296" s="119"/>
      <c r="ACH1296" s="119"/>
      <c r="ACI1296" s="119"/>
      <c r="ACJ1296" s="119"/>
      <c r="ACK1296" s="119"/>
      <c r="ACL1296" s="119"/>
      <c r="ACM1296" s="119"/>
      <c r="ACN1296" s="119"/>
      <c r="ACO1296" s="119"/>
      <c r="ACP1296" s="119"/>
      <c r="ACQ1296" s="119"/>
      <c r="ACR1296" s="119"/>
      <c r="ACS1296" s="119"/>
      <c r="ACT1296" s="119"/>
      <c r="ACU1296" s="119"/>
      <c r="ACV1296" s="119"/>
      <c r="ACW1296" s="119"/>
      <c r="ACX1296" s="119"/>
      <c r="ACY1296" s="119"/>
      <c r="ACZ1296" s="119"/>
      <c r="ADA1296" s="119"/>
      <c r="ADB1296" s="119"/>
      <c r="ADC1296" s="119"/>
      <c r="ADD1296" s="119"/>
      <c r="ADE1296" s="119"/>
      <c r="ADF1296" s="119"/>
      <c r="ADG1296" s="119"/>
      <c r="ADH1296" s="119"/>
      <c r="ADI1296" s="119"/>
      <c r="ADJ1296" s="119"/>
      <c r="ADK1296" s="119"/>
      <c r="ADL1296" s="119"/>
      <c r="ADM1296" s="119"/>
      <c r="ADN1296" s="119"/>
      <c r="ADO1296" s="119"/>
      <c r="ADP1296" s="119"/>
      <c r="ADQ1296" s="119"/>
      <c r="ADR1296" s="119"/>
      <c r="ADS1296" s="119"/>
      <c r="ADT1296" s="119"/>
      <c r="ADU1296" s="119"/>
      <c r="ADV1296" s="119"/>
      <c r="ADW1296" s="119"/>
      <c r="ADX1296" s="119"/>
      <c r="ADY1296" s="119"/>
      <c r="ADZ1296" s="119"/>
      <c r="AEA1296" s="119"/>
      <c r="AEB1296" s="119"/>
      <c r="AEC1296" s="119"/>
      <c r="AED1296" s="119"/>
      <c r="AEE1296" s="119"/>
      <c r="AEF1296" s="119"/>
      <c r="AEG1296" s="119"/>
      <c r="AEH1296" s="119"/>
      <c r="AEI1296" s="119"/>
      <c r="AEJ1296" s="119"/>
      <c r="AEK1296" s="119"/>
      <c r="AEL1296" s="119"/>
      <c r="AEM1296" s="119"/>
      <c r="AEN1296" s="119"/>
      <c r="AEO1296" s="119"/>
      <c r="AEP1296" s="119"/>
      <c r="AEQ1296" s="119"/>
      <c r="AER1296" s="119"/>
      <c r="AES1296" s="119"/>
      <c r="AET1296" s="119"/>
      <c r="AEU1296" s="119"/>
      <c r="AEV1296" s="119"/>
      <c r="AEW1296" s="119"/>
      <c r="AEX1296" s="119"/>
      <c r="AEY1296" s="119"/>
      <c r="AEZ1296" s="119"/>
      <c r="AFA1296" s="119"/>
      <c r="AFB1296" s="119"/>
      <c r="AFC1296" s="119"/>
      <c r="AFD1296" s="119"/>
      <c r="AFE1296" s="119"/>
      <c r="AFF1296" s="119"/>
      <c r="AFG1296" s="119"/>
      <c r="AFH1296" s="119"/>
      <c r="AFI1296" s="119"/>
      <c r="AFJ1296" s="119"/>
      <c r="AFK1296" s="119"/>
      <c r="AFL1296" s="119"/>
      <c r="AFM1296" s="119"/>
      <c r="AFN1296" s="119"/>
      <c r="AFO1296" s="119"/>
      <c r="AFP1296" s="119"/>
      <c r="AFQ1296" s="119"/>
      <c r="AFR1296" s="119"/>
      <c r="AFS1296" s="119"/>
      <c r="AFT1296" s="119"/>
      <c r="AFU1296" s="119"/>
      <c r="AFV1296" s="119"/>
      <c r="AFW1296" s="119"/>
      <c r="AFX1296" s="119"/>
      <c r="AFY1296" s="119"/>
      <c r="AFZ1296" s="119"/>
      <c r="AGA1296" s="119"/>
      <c r="AGB1296" s="119"/>
      <c r="AGC1296" s="119"/>
      <c r="AGD1296" s="119"/>
      <c r="AGE1296" s="119"/>
      <c r="AGF1296" s="119"/>
      <c r="AGG1296" s="119"/>
      <c r="AGH1296" s="119"/>
      <c r="AGI1296" s="119"/>
      <c r="AGJ1296" s="119"/>
      <c r="AGK1296" s="119"/>
      <c r="AGL1296" s="119"/>
      <c r="AGM1296" s="119"/>
      <c r="AGN1296" s="119"/>
      <c r="AGO1296" s="119"/>
      <c r="AGP1296" s="119"/>
      <c r="AGQ1296" s="119"/>
      <c r="AGR1296" s="119"/>
      <c r="AGS1296" s="119"/>
      <c r="AGT1296" s="119"/>
      <c r="AGU1296" s="119"/>
      <c r="AGV1296" s="119"/>
      <c r="AGW1296" s="119"/>
      <c r="AGX1296" s="119"/>
      <c r="AGY1296" s="119"/>
      <c r="AGZ1296" s="119"/>
      <c r="AHA1296" s="119"/>
      <c r="AHB1296" s="119"/>
      <c r="AHC1296" s="119"/>
      <c r="AHD1296" s="119"/>
      <c r="AHE1296" s="119"/>
      <c r="AHF1296" s="119"/>
      <c r="AHG1296" s="119"/>
      <c r="AHH1296" s="119"/>
      <c r="AHI1296" s="119"/>
      <c r="AHJ1296" s="119"/>
      <c r="AHK1296" s="119"/>
      <c r="AHL1296" s="119"/>
      <c r="AHM1296" s="119"/>
      <c r="AHN1296" s="119"/>
      <c r="AHO1296" s="119"/>
      <c r="AHP1296" s="119"/>
      <c r="AHQ1296" s="119"/>
      <c r="AHR1296" s="119"/>
      <c r="AHS1296" s="119"/>
      <c r="AHT1296" s="119"/>
      <c r="AHU1296" s="119"/>
      <c r="AHV1296" s="119"/>
      <c r="AHW1296" s="119"/>
      <c r="AHX1296" s="119"/>
      <c r="AHY1296" s="119"/>
      <c r="AHZ1296" s="119"/>
      <c r="AIA1296" s="119"/>
      <c r="AIB1296" s="119"/>
      <c r="AIC1296" s="119"/>
      <c r="AID1296" s="119"/>
      <c r="AIE1296" s="119"/>
      <c r="AIF1296" s="119"/>
      <c r="AIG1296" s="119"/>
      <c r="AIH1296" s="119"/>
      <c r="AII1296" s="119"/>
      <c r="AIJ1296" s="119"/>
      <c r="AIK1296" s="119"/>
      <c r="AIL1296" s="119"/>
      <c r="AIM1296" s="119"/>
      <c r="AIN1296" s="119"/>
      <c r="AIO1296" s="119"/>
      <c r="AIP1296" s="119"/>
      <c r="AIQ1296" s="119"/>
      <c r="AIR1296" s="119"/>
      <c r="AIS1296" s="119"/>
      <c r="AIT1296" s="119"/>
      <c r="AIU1296" s="119"/>
      <c r="AIV1296" s="119"/>
      <c r="AIW1296" s="119"/>
      <c r="AIX1296" s="119"/>
      <c r="AIY1296" s="119"/>
      <c r="AIZ1296" s="119"/>
      <c r="AJA1296" s="119"/>
      <c r="AJB1296" s="119"/>
      <c r="AJC1296" s="119"/>
      <c r="AJD1296" s="119"/>
      <c r="AJE1296" s="119"/>
      <c r="AJF1296" s="119"/>
      <c r="AJG1296" s="119"/>
      <c r="AJH1296" s="119"/>
      <c r="AJI1296" s="119"/>
      <c r="AJJ1296" s="119"/>
      <c r="AJK1296" s="119"/>
      <c r="AJL1296" s="119"/>
      <c r="AJM1296" s="119"/>
      <c r="AJN1296" s="119"/>
      <c r="AJO1296" s="119"/>
      <c r="AJP1296" s="119"/>
      <c r="AJQ1296" s="119"/>
      <c r="AJR1296" s="119"/>
      <c r="AJS1296" s="119"/>
      <c r="AJT1296" s="119"/>
      <c r="AJU1296" s="119"/>
      <c r="AJV1296" s="119"/>
      <c r="AJW1296" s="119"/>
      <c r="AJX1296" s="119"/>
      <c r="AJY1296" s="119"/>
      <c r="AJZ1296" s="119"/>
      <c r="AKA1296" s="119"/>
      <c r="AKB1296" s="119"/>
      <c r="AKC1296" s="119"/>
      <c r="AKD1296" s="119"/>
      <c r="AKE1296" s="119"/>
      <c r="AKF1296" s="119"/>
      <c r="AKG1296" s="119"/>
      <c r="AKH1296" s="119"/>
      <c r="AKI1296" s="119"/>
      <c r="AKJ1296" s="119"/>
      <c r="AKK1296" s="119"/>
      <c r="AKL1296" s="119"/>
      <c r="AKM1296" s="119"/>
      <c r="AKN1296" s="119"/>
      <c r="AKO1296" s="119"/>
      <c r="AKP1296" s="119"/>
      <c r="AKQ1296" s="119"/>
      <c r="AKR1296" s="119"/>
      <c r="AKS1296" s="119"/>
      <c r="AKT1296" s="119"/>
      <c r="AKU1296" s="119"/>
      <c r="AKV1296" s="119"/>
      <c r="AKW1296" s="119"/>
      <c r="AKX1296" s="119"/>
      <c r="AKY1296" s="119"/>
      <c r="AKZ1296" s="119"/>
      <c r="ALA1296" s="119"/>
      <c r="ALB1296" s="119"/>
      <c r="ALC1296" s="119"/>
      <c r="ALD1296" s="119"/>
      <c r="ALE1296" s="119"/>
      <c r="ALF1296" s="119"/>
      <c r="ALG1296" s="119"/>
      <c r="ALH1296" s="119"/>
      <c r="ALI1296" s="119"/>
      <c r="ALJ1296" s="119"/>
      <c r="ALK1296" s="119"/>
      <c r="ALL1296" s="119"/>
      <c r="ALM1296" s="119"/>
      <c r="ALN1296" s="119"/>
      <c r="ALO1296" s="119"/>
      <c r="ALP1296" s="119"/>
      <c r="ALQ1296" s="119"/>
      <c r="ALR1296" s="119"/>
      <c r="ALS1296" s="119"/>
      <c r="ALT1296" s="119"/>
      <c r="ALU1296" s="119"/>
      <c r="ALV1296" s="119"/>
      <c r="ALW1296" s="119"/>
      <c r="ALX1296" s="119"/>
      <c r="ALY1296" s="119"/>
      <c r="ALZ1296" s="119"/>
      <c r="AMA1296" s="119"/>
      <c r="AMB1296" s="119"/>
      <c r="AMC1296" s="119"/>
      <c r="AMD1296" s="119"/>
      <c r="AME1296" s="119"/>
      <c r="AMF1296" s="119"/>
      <c r="AMG1296" s="119"/>
    </row>
    <row r="1297" customFormat="false" ht="15" hidden="false" customHeight="false" outlineLevel="0" collapsed="false">
      <c r="A1297" s="118"/>
      <c r="B1297" s="118"/>
      <c r="C1297" s="48" t="n">
        <f aca="false">IF(F1297=F1296,C1296,IF(F1297=(F1296+10),C1296,(C1296+10)))</f>
        <v>2380</v>
      </c>
      <c r="D1297" s="135" t="s">
        <v>458</v>
      </c>
      <c r="E1297" s="50" t="n">
        <f aca="false">IF(C1296=C1297,IF(AND(I1297&lt;&gt;"M",I1297&lt;&gt;"m-up"),E1296+10,E1296),10)</f>
        <v>10</v>
      </c>
      <c r="F1297" s="80" t="n">
        <f aca="false">O1297+(N1297*60)+(M1297*3600)</f>
        <v>65663</v>
      </c>
      <c r="G1297" s="80" t="str">
        <f aca="false">CONCATENATE(J1297,K1297,L1297)</f>
        <v>201823</v>
      </c>
      <c r="H1297" s="80" t="n">
        <v>7</v>
      </c>
      <c r="I1297" s="80" t="s">
        <v>0</v>
      </c>
      <c r="J1297" s="80" t="n">
        <v>2018</v>
      </c>
      <c r="K1297" s="80" t="n">
        <v>2</v>
      </c>
      <c r="L1297" s="80" t="n">
        <v>3</v>
      </c>
      <c r="M1297" s="80" t="n">
        <v>18</v>
      </c>
      <c r="N1297" s="80" t="n">
        <v>14</v>
      </c>
      <c r="O1297" s="80" t="n">
        <v>23</v>
      </c>
      <c r="P1297" s="80" t="n">
        <v>286</v>
      </c>
      <c r="Q1297" s="80" t="n">
        <v>1</v>
      </c>
      <c r="R1297" s="80" t="s">
        <v>1</v>
      </c>
      <c r="S1297" s="80" t="s">
        <v>2</v>
      </c>
      <c r="T1297" s="80"/>
      <c r="U1297" s="129"/>
      <c r="V1297" s="130"/>
      <c r="W1297" s="130"/>
      <c r="X1297" s="130"/>
      <c r="WH1297" s="119"/>
      <c r="WI1297" s="119"/>
      <c r="WJ1297" s="119"/>
      <c r="WK1297" s="119"/>
      <c r="WL1297" s="119"/>
      <c r="WM1297" s="119"/>
      <c r="WN1297" s="119"/>
      <c r="WO1297" s="119"/>
      <c r="WP1297" s="119"/>
      <c r="WQ1297" s="119"/>
      <c r="WR1297" s="119"/>
      <c r="WS1297" s="119"/>
      <c r="WT1297" s="119"/>
      <c r="WU1297" s="119"/>
      <c r="WV1297" s="119"/>
      <c r="WW1297" s="119"/>
      <c r="WX1297" s="119"/>
      <c r="WY1297" s="119"/>
      <c r="WZ1297" s="119"/>
      <c r="XA1297" s="119"/>
      <c r="XB1297" s="119"/>
      <c r="XC1297" s="119"/>
      <c r="XD1297" s="119"/>
      <c r="XE1297" s="119"/>
      <c r="XF1297" s="119"/>
      <c r="XG1297" s="119"/>
      <c r="XH1297" s="119"/>
      <c r="XI1297" s="119"/>
      <c r="XJ1297" s="119"/>
      <c r="XK1297" s="119"/>
      <c r="XL1297" s="119"/>
      <c r="XM1297" s="119"/>
      <c r="XN1297" s="119"/>
      <c r="XO1297" s="119"/>
      <c r="XP1297" s="119"/>
      <c r="XQ1297" s="119"/>
      <c r="XR1297" s="119"/>
      <c r="XS1297" s="119"/>
      <c r="XT1297" s="119"/>
      <c r="XU1297" s="119"/>
      <c r="XV1297" s="119"/>
      <c r="XW1297" s="119"/>
      <c r="XX1297" s="119"/>
      <c r="XY1297" s="119"/>
      <c r="XZ1297" s="119"/>
      <c r="YA1297" s="119"/>
      <c r="YB1297" s="119"/>
      <c r="YC1297" s="119"/>
      <c r="YD1297" s="119"/>
      <c r="YE1297" s="119"/>
      <c r="YF1297" s="119"/>
      <c r="YG1297" s="119"/>
      <c r="YH1297" s="119"/>
      <c r="YI1297" s="119"/>
      <c r="YJ1297" s="119"/>
      <c r="YK1297" s="119"/>
      <c r="YL1297" s="119"/>
      <c r="YM1297" s="119"/>
      <c r="YN1297" s="119"/>
      <c r="YO1297" s="119"/>
      <c r="YP1297" s="119"/>
      <c r="YQ1297" s="119"/>
      <c r="YR1297" s="119"/>
      <c r="YS1297" s="119"/>
      <c r="YT1297" s="119"/>
      <c r="YU1297" s="119"/>
      <c r="YV1297" s="119"/>
      <c r="YW1297" s="119"/>
      <c r="YX1297" s="119"/>
      <c r="YY1297" s="119"/>
      <c r="YZ1297" s="119"/>
      <c r="ZA1297" s="119"/>
      <c r="ZB1297" s="119"/>
      <c r="ZC1297" s="119"/>
      <c r="ZD1297" s="119"/>
      <c r="ZE1297" s="119"/>
      <c r="ZF1297" s="119"/>
      <c r="ZG1297" s="119"/>
      <c r="ZH1297" s="119"/>
      <c r="ZI1297" s="119"/>
      <c r="ZJ1297" s="119"/>
      <c r="ZK1297" s="119"/>
      <c r="ZL1297" s="119"/>
      <c r="ZM1297" s="119"/>
      <c r="ZN1297" s="119"/>
      <c r="ZO1297" s="119"/>
      <c r="ZP1297" s="119"/>
      <c r="ZQ1297" s="119"/>
      <c r="ZR1297" s="119"/>
      <c r="ZS1297" s="119"/>
      <c r="ZT1297" s="119"/>
      <c r="ZU1297" s="119"/>
      <c r="ZV1297" s="119"/>
      <c r="ZW1297" s="119"/>
      <c r="ZX1297" s="119"/>
      <c r="ZY1297" s="119"/>
      <c r="ZZ1297" s="119"/>
      <c r="AAA1297" s="119"/>
      <c r="AAB1297" s="119"/>
      <c r="AAC1297" s="119"/>
      <c r="AAD1297" s="119"/>
      <c r="AAE1297" s="119"/>
      <c r="AAF1297" s="119"/>
      <c r="AAG1297" s="119"/>
      <c r="AAH1297" s="119"/>
      <c r="AAI1297" s="119"/>
      <c r="AAJ1297" s="119"/>
      <c r="AAK1297" s="119"/>
      <c r="AAL1297" s="119"/>
      <c r="AAM1297" s="119"/>
      <c r="AAN1297" s="119"/>
      <c r="AAO1297" s="119"/>
      <c r="AAP1297" s="119"/>
      <c r="AAQ1297" s="119"/>
      <c r="AAR1297" s="119"/>
      <c r="AAS1297" s="119"/>
      <c r="AAT1297" s="119"/>
      <c r="AAU1297" s="119"/>
      <c r="AAV1297" s="119"/>
      <c r="AAW1297" s="119"/>
      <c r="AAX1297" s="119"/>
      <c r="AAY1297" s="119"/>
      <c r="AAZ1297" s="119"/>
      <c r="ABA1297" s="119"/>
      <c r="ABB1297" s="119"/>
      <c r="ABC1297" s="119"/>
      <c r="ABD1297" s="119"/>
      <c r="ABE1297" s="119"/>
      <c r="ABF1297" s="119"/>
      <c r="ABG1297" s="119"/>
      <c r="ABH1297" s="119"/>
      <c r="ABI1297" s="119"/>
      <c r="ABJ1297" s="119"/>
      <c r="ABK1297" s="119"/>
      <c r="ABL1297" s="119"/>
      <c r="ABM1297" s="119"/>
      <c r="ABN1297" s="119"/>
      <c r="ABO1297" s="119"/>
      <c r="ABP1297" s="119"/>
      <c r="ABQ1297" s="119"/>
      <c r="ABR1297" s="119"/>
      <c r="ABS1297" s="119"/>
      <c r="ABT1297" s="119"/>
      <c r="ABU1297" s="119"/>
      <c r="ABV1297" s="119"/>
      <c r="ABW1297" s="119"/>
      <c r="ABX1297" s="119"/>
      <c r="ABY1297" s="119"/>
      <c r="ABZ1297" s="119"/>
      <c r="ACA1297" s="119"/>
      <c r="ACB1297" s="119"/>
      <c r="ACC1297" s="119"/>
      <c r="ACD1297" s="119"/>
      <c r="ACE1297" s="119"/>
      <c r="ACF1297" s="119"/>
      <c r="ACG1297" s="119"/>
      <c r="ACH1297" s="119"/>
      <c r="ACI1297" s="119"/>
      <c r="ACJ1297" s="119"/>
      <c r="ACK1297" s="119"/>
      <c r="ACL1297" s="119"/>
      <c r="ACM1297" s="119"/>
      <c r="ACN1297" s="119"/>
      <c r="ACO1297" s="119"/>
      <c r="ACP1297" s="119"/>
      <c r="ACQ1297" s="119"/>
      <c r="ACR1297" s="119"/>
      <c r="ACS1297" s="119"/>
      <c r="ACT1297" s="119"/>
      <c r="ACU1297" s="119"/>
      <c r="ACV1297" s="119"/>
      <c r="ACW1297" s="119"/>
      <c r="ACX1297" s="119"/>
      <c r="ACY1297" s="119"/>
      <c r="ACZ1297" s="119"/>
      <c r="ADA1297" s="119"/>
      <c r="ADB1297" s="119"/>
      <c r="ADC1297" s="119"/>
      <c r="ADD1297" s="119"/>
      <c r="ADE1297" s="119"/>
      <c r="ADF1297" s="119"/>
      <c r="ADG1297" s="119"/>
      <c r="ADH1297" s="119"/>
      <c r="ADI1297" s="119"/>
      <c r="ADJ1297" s="119"/>
      <c r="ADK1297" s="119"/>
      <c r="ADL1297" s="119"/>
      <c r="ADM1297" s="119"/>
      <c r="ADN1297" s="119"/>
      <c r="ADO1297" s="119"/>
      <c r="ADP1297" s="119"/>
      <c r="ADQ1297" s="119"/>
      <c r="ADR1297" s="119"/>
      <c r="ADS1297" s="119"/>
      <c r="ADT1297" s="119"/>
      <c r="ADU1297" s="119"/>
      <c r="ADV1297" s="119"/>
      <c r="ADW1297" s="119"/>
      <c r="ADX1297" s="119"/>
      <c r="ADY1297" s="119"/>
      <c r="ADZ1297" s="119"/>
      <c r="AEA1297" s="119"/>
      <c r="AEB1297" s="119"/>
      <c r="AEC1297" s="119"/>
      <c r="AED1297" s="119"/>
      <c r="AEE1297" s="119"/>
      <c r="AEF1297" s="119"/>
      <c r="AEG1297" s="119"/>
      <c r="AEH1297" s="119"/>
      <c r="AEI1297" s="119"/>
      <c r="AEJ1297" s="119"/>
      <c r="AEK1297" s="119"/>
      <c r="AEL1297" s="119"/>
      <c r="AEM1297" s="119"/>
      <c r="AEN1297" s="119"/>
      <c r="AEO1297" s="119"/>
      <c r="AEP1297" s="119"/>
      <c r="AEQ1297" s="119"/>
      <c r="AER1297" s="119"/>
      <c r="AES1297" s="119"/>
      <c r="AET1297" s="119"/>
      <c r="AEU1297" s="119"/>
      <c r="AEV1297" s="119"/>
      <c r="AEW1297" s="119"/>
      <c r="AEX1297" s="119"/>
      <c r="AEY1297" s="119"/>
      <c r="AEZ1297" s="119"/>
      <c r="AFA1297" s="119"/>
      <c r="AFB1297" s="119"/>
      <c r="AFC1297" s="119"/>
      <c r="AFD1297" s="119"/>
      <c r="AFE1297" s="119"/>
      <c r="AFF1297" s="119"/>
      <c r="AFG1297" s="119"/>
      <c r="AFH1297" s="119"/>
      <c r="AFI1297" s="119"/>
      <c r="AFJ1297" s="119"/>
      <c r="AFK1297" s="119"/>
      <c r="AFL1297" s="119"/>
      <c r="AFM1297" s="119"/>
      <c r="AFN1297" s="119"/>
      <c r="AFO1297" s="119"/>
      <c r="AFP1297" s="119"/>
      <c r="AFQ1297" s="119"/>
      <c r="AFR1297" s="119"/>
      <c r="AFS1297" s="119"/>
      <c r="AFT1297" s="119"/>
      <c r="AFU1297" s="119"/>
      <c r="AFV1297" s="119"/>
      <c r="AFW1297" s="119"/>
      <c r="AFX1297" s="119"/>
      <c r="AFY1297" s="119"/>
      <c r="AFZ1297" s="119"/>
      <c r="AGA1297" s="119"/>
      <c r="AGB1297" s="119"/>
      <c r="AGC1297" s="119"/>
      <c r="AGD1297" s="119"/>
      <c r="AGE1297" s="119"/>
      <c r="AGF1297" s="119"/>
      <c r="AGG1297" s="119"/>
      <c r="AGH1297" s="119"/>
      <c r="AGI1297" s="119"/>
      <c r="AGJ1297" s="119"/>
      <c r="AGK1297" s="119"/>
      <c r="AGL1297" s="119"/>
      <c r="AGM1297" s="119"/>
      <c r="AGN1297" s="119"/>
      <c r="AGO1297" s="119"/>
      <c r="AGP1297" s="119"/>
      <c r="AGQ1297" s="119"/>
      <c r="AGR1297" s="119"/>
      <c r="AGS1297" s="119"/>
      <c r="AGT1297" s="119"/>
      <c r="AGU1297" s="119"/>
      <c r="AGV1297" s="119"/>
      <c r="AGW1297" s="119"/>
      <c r="AGX1297" s="119"/>
      <c r="AGY1297" s="119"/>
      <c r="AGZ1297" s="119"/>
      <c r="AHA1297" s="119"/>
      <c r="AHB1297" s="119"/>
      <c r="AHC1297" s="119"/>
      <c r="AHD1297" s="119"/>
      <c r="AHE1297" s="119"/>
      <c r="AHF1297" s="119"/>
      <c r="AHG1297" s="119"/>
      <c r="AHH1297" s="119"/>
      <c r="AHI1297" s="119"/>
      <c r="AHJ1297" s="119"/>
      <c r="AHK1297" s="119"/>
      <c r="AHL1297" s="119"/>
      <c r="AHM1297" s="119"/>
      <c r="AHN1297" s="119"/>
      <c r="AHO1297" s="119"/>
      <c r="AHP1297" s="119"/>
      <c r="AHQ1297" s="119"/>
      <c r="AHR1297" s="119"/>
      <c r="AHS1297" s="119"/>
      <c r="AHT1297" s="119"/>
      <c r="AHU1297" s="119"/>
      <c r="AHV1297" s="119"/>
      <c r="AHW1297" s="119"/>
      <c r="AHX1297" s="119"/>
      <c r="AHY1297" s="119"/>
      <c r="AHZ1297" s="119"/>
      <c r="AIA1297" s="119"/>
      <c r="AIB1297" s="119"/>
      <c r="AIC1297" s="119"/>
      <c r="AID1297" s="119"/>
      <c r="AIE1297" s="119"/>
      <c r="AIF1297" s="119"/>
      <c r="AIG1297" s="119"/>
      <c r="AIH1297" s="119"/>
      <c r="AII1297" s="119"/>
      <c r="AIJ1297" s="119"/>
      <c r="AIK1297" s="119"/>
      <c r="AIL1297" s="119"/>
      <c r="AIM1297" s="119"/>
      <c r="AIN1297" s="119"/>
      <c r="AIO1297" s="119"/>
      <c r="AIP1297" s="119"/>
      <c r="AIQ1297" s="119"/>
      <c r="AIR1297" s="119"/>
      <c r="AIS1297" s="119"/>
      <c r="AIT1297" s="119"/>
      <c r="AIU1297" s="119"/>
      <c r="AIV1297" s="119"/>
      <c r="AIW1297" s="119"/>
      <c r="AIX1297" s="119"/>
      <c r="AIY1297" s="119"/>
      <c r="AIZ1297" s="119"/>
      <c r="AJA1297" s="119"/>
      <c r="AJB1297" s="119"/>
      <c r="AJC1297" s="119"/>
      <c r="AJD1297" s="119"/>
      <c r="AJE1297" s="119"/>
      <c r="AJF1297" s="119"/>
      <c r="AJG1297" s="119"/>
      <c r="AJH1297" s="119"/>
      <c r="AJI1297" s="119"/>
      <c r="AJJ1297" s="119"/>
      <c r="AJK1297" s="119"/>
      <c r="AJL1297" s="119"/>
      <c r="AJM1297" s="119"/>
      <c r="AJN1297" s="119"/>
      <c r="AJO1297" s="119"/>
      <c r="AJP1297" s="119"/>
      <c r="AJQ1297" s="119"/>
      <c r="AJR1297" s="119"/>
      <c r="AJS1297" s="119"/>
      <c r="AJT1297" s="119"/>
      <c r="AJU1297" s="119"/>
      <c r="AJV1297" s="119"/>
      <c r="AJW1297" s="119"/>
      <c r="AJX1297" s="119"/>
      <c r="AJY1297" s="119"/>
      <c r="AJZ1297" s="119"/>
      <c r="AKA1297" s="119"/>
      <c r="AKB1297" s="119"/>
      <c r="AKC1297" s="119"/>
      <c r="AKD1297" s="119"/>
      <c r="AKE1297" s="119"/>
      <c r="AKF1297" s="119"/>
      <c r="AKG1297" s="119"/>
      <c r="AKH1297" s="119"/>
      <c r="AKI1297" s="119"/>
      <c r="AKJ1297" s="119"/>
      <c r="AKK1297" s="119"/>
      <c r="AKL1297" s="119"/>
      <c r="AKM1297" s="119"/>
      <c r="AKN1297" s="119"/>
      <c r="AKO1297" s="119"/>
      <c r="AKP1297" s="119"/>
      <c r="AKQ1297" s="119"/>
      <c r="AKR1297" s="119"/>
      <c r="AKS1297" s="119"/>
      <c r="AKT1297" s="119"/>
      <c r="AKU1297" s="119"/>
      <c r="AKV1297" s="119"/>
      <c r="AKW1297" s="119"/>
      <c r="AKX1297" s="119"/>
      <c r="AKY1297" s="119"/>
      <c r="AKZ1297" s="119"/>
      <c r="ALA1297" s="119"/>
      <c r="ALB1297" s="119"/>
      <c r="ALC1297" s="119"/>
      <c r="ALD1297" s="119"/>
      <c r="ALE1297" s="119"/>
      <c r="ALF1297" s="119"/>
      <c r="ALG1297" s="119"/>
      <c r="ALH1297" s="119"/>
      <c r="ALI1297" s="119"/>
      <c r="ALJ1297" s="119"/>
      <c r="ALK1297" s="119"/>
      <c r="ALL1297" s="119"/>
      <c r="ALM1297" s="119"/>
      <c r="ALN1297" s="119"/>
      <c r="ALO1297" s="119"/>
      <c r="ALP1297" s="119"/>
      <c r="ALQ1297" s="119"/>
      <c r="ALR1297" s="119"/>
      <c r="ALS1297" s="119"/>
      <c r="ALT1297" s="119"/>
      <c r="ALU1297" s="119"/>
      <c r="ALV1297" s="119"/>
      <c r="ALW1297" s="119"/>
      <c r="ALX1297" s="119"/>
      <c r="ALY1297" s="119"/>
      <c r="ALZ1297" s="119"/>
      <c r="AMA1297" s="119"/>
      <c r="AMB1297" s="119"/>
      <c r="AMC1297" s="119"/>
      <c r="AMD1297" s="119"/>
      <c r="AME1297" s="119"/>
      <c r="AMF1297" s="119"/>
      <c r="AMG1297" s="119"/>
    </row>
    <row r="1298" customFormat="false" ht="15" hidden="false" customHeight="false" outlineLevel="0" collapsed="false">
      <c r="C1298" s="48" t="n">
        <f aca="false">IF(F1298=F1297,C1297,IF(F1298=(F1297+10),C1297,(C1297+10)))</f>
        <v>2380</v>
      </c>
      <c r="D1298" s="38" t="s">
        <v>458</v>
      </c>
      <c r="E1298" s="50" t="n">
        <f aca="false">IF(C1297=C1298,IF(AND(I1298&lt;&gt;"M",I1298&lt;&gt;"m-up"),E1297+10,E1297),10)</f>
        <v>20</v>
      </c>
      <c r="F1298" s="39" t="n">
        <f aca="false">O1298+(N1298*60)+(M1298*3600)</f>
        <v>65663</v>
      </c>
      <c r="G1298" s="39" t="str">
        <f aca="false">CONCATENATE(J1298,K1298,L1298)</f>
        <v>201823</v>
      </c>
      <c r="H1298" s="39" t="n">
        <f aca="false">305-305</f>
        <v>0</v>
      </c>
      <c r="I1298" s="39" t="s">
        <v>271</v>
      </c>
      <c r="J1298" s="39" t="n">
        <v>2018</v>
      </c>
      <c r="K1298" s="39" t="n">
        <v>2</v>
      </c>
      <c r="L1298" s="39" t="n">
        <v>3</v>
      </c>
      <c r="M1298" s="39" t="n">
        <v>18</v>
      </c>
      <c r="N1298" s="39" t="n">
        <v>14</v>
      </c>
      <c r="O1298" s="39" t="n">
        <v>23</v>
      </c>
      <c r="P1298" s="39" t="n">
        <v>305</v>
      </c>
      <c r="Q1298" s="39" t="n">
        <v>1</v>
      </c>
      <c r="R1298" s="39" t="s">
        <v>1</v>
      </c>
      <c r="S1298" s="39" t="s">
        <v>2</v>
      </c>
    </row>
    <row r="1299" customFormat="false" ht="15" hidden="false" customHeight="false" outlineLevel="0" collapsed="false">
      <c r="A1299" s="118"/>
      <c r="B1299" s="118"/>
      <c r="C1299" s="48" t="n">
        <f aca="false">IF(F1299=F1298,C1298,IF(F1299=(F1298+10),C1298,(C1298+10)))</f>
        <v>2380</v>
      </c>
      <c r="D1299" s="55" t="s">
        <v>458</v>
      </c>
      <c r="E1299" s="50" t="n">
        <f aca="false">IF(C1298=C1299,IF(AND(I1299&lt;&gt;"M",I1299&lt;&gt;"m-up"),E1298+10,E1298),10)</f>
        <v>30</v>
      </c>
      <c r="F1299" s="78" t="n">
        <f aca="false">O1299+(N1299*60)+(M1299*3600)</f>
        <v>65663</v>
      </c>
      <c r="G1299" s="78" t="str">
        <f aca="false">CONCATENATE(J1299,K1299,L1299)</f>
        <v>201823</v>
      </c>
      <c r="H1299" s="78" t="n">
        <v>0</v>
      </c>
      <c r="I1299" s="78" t="s">
        <v>271</v>
      </c>
      <c r="J1299" s="78" t="n">
        <v>2018</v>
      </c>
      <c r="K1299" s="78" t="n">
        <v>2</v>
      </c>
      <c r="L1299" s="78" t="n">
        <v>3</v>
      </c>
      <c r="M1299" s="78" t="n">
        <v>18</v>
      </c>
      <c r="N1299" s="78" t="n">
        <v>14</v>
      </c>
      <c r="O1299" s="78" t="n">
        <v>23</v>
      </c>
      <c r="P1299" s="78" t="n">
        <v>308</v>
      </c>
      <c r="Q1299" s="78" t="n">
        <v>0</v>
      </c>
      <c r="R1299" s="78" t="s">
        <v>62</v>
      </c>
      <c r="S1299" s="78" t="s">
        <v>2</v>
      </c>
      <c r="T1299" s="78"/>
      <c r="U1299" s="130" t="s">
        <v>110</v>
      </c>
      <c r="V1299" s="130"/>
      <c r="W1299" s="130"/>
      <c r="X1299" s="130"/>
      <c r="WH1299" s="119"/>
      <c r="WI1299" s="119"/>
      <c r="WJ1299" s="119"/>
      <c r="WK1299" s="119"/>
      <c r="WL1299" s="119"/>
      <c r="WM1299" s="119"/>
      <c r="WN1299" s="119"/>
      <c r="WO1299" s="119"/>
      <c r="WP1299" s="119"/>
      <c r="WQ1299" s="119"/>
      <c r="WR1299" s="119"/>
      <c r="WS1299" s="119"/>
      <c r="WT1299" s="119"/>
      <c r="WU1299" s="119"/>
      <c r="WV1299" s="119"/>
      <c r="WW1299" s="119"/>
      <c r="WX1299" s="119"/>
      <c r="WY1299" s="119"/>
      <c r="WZ1299" s="119"/>
      <c r="XA1299" s="119"/>
      <c r="XB1299" s="119"/>
      <c r="XC1299" s="119"/>
      <c r="XD1299" s="119"/>
      <c r="XE1299" s="119"/>
      <c r="XF1299" s="119"/>
      <c r="XG1299" s="119"/>
      <c r="XH1299" s="119"/>
      <c r="XI1299" s="119"/>
      <c r="XJ1299" s="119"/>
      <c r="XK1299" s="119"/>
      <c r="XL1299" s="119"/>
      <c r="XM1299" s="119"/>
      <c r="XN1299" s="119"/>
      <c r="XO1299" s="119"/>
      <c r="XP1299" s="119"/>
      <c r="XQ1299" s="119"/>
      <c r="XR1299" s="119"/>
      <c r="XS1299" s="119"/>
      <c r="XT1299" s="119"/>
      <c r="XU1299" s="119"/>
      <c r="XV1299" s="119"/>
      <c r="XW1299" s="119"/>
      <c r="XX1299" s="119"/>
      <c r="XY1299" s="119"/>
      <c r="XZ1299" s="119"/>
      <c r="YA1299" s="119"/>
      <c r="YB1299" s="119"/>
      <c r="YC1299" s="119"/>
      <c r="YD1299" s="119"/>
      <c r="YE1299" s="119"/>
      <c r="YF1299" s="119"/>
      <c r="YG1299" s="119"/>
      <c r="YH1299" s="119"/>
      <c r="YI1299" s="119"/>
      <c r="YJ1299" s="119"/>
      <c r="YK1299" s="119"/>
      <c r="YL1299" s="119"/>
      <c r="YM1299" s="119"/>
      <c r="YN1299" s="119"/>
      <c r="YO1299" s="119"/>
      <c r="YP1299" s="119"/>
      <c r="YQ1299" s="119"/>
      <c r="YR1299" s="119"/>
      <c r="YS1299" s="119"/>
      <c r="YT1299" s="119"/>
      <c r="YU1299" s="119"/>
      <c r="YV1299" s="119"/>
      <c r="YW1299" s="119"/>
      <c r="YX1299" s="119"/>
      <c r="YY1299" s="119"/>
      <c r="YZ1299" s="119"/>
      <c r="ZA1299" s="119"/>
      <c r="ZB1299" s="119"/>
      <c r="ZC1299" s="119"/>
      <c r="ZD1299" s="119"/>
      <c r="ZE1299" s="119"/>
      <c r="ZF1299" s="119"/>
      <c r="ZG1299" s="119"/>
      <c r="ZH1299" s="119"/>
      <c r="ZI1299" s="119"/>
      <c r="ZJ1299" s="119"/>
      <c r="ZK1299" s="119"/>
      <c r="ZL1299" s="119"/>
      <c r="ZM1299" s="119"/>
      <c r="ZN1299" s="119"/>
      <c r="ZO1299" s="119"/>
      <c r="ZP1299" s="119"/>
      <c r="ZQ1299" s="119"/>
      <c r="ZR1299" s="119"/>
      <c r="ZS1299" s="119"/>
      <c r="ZT1299" s="119"/>
      <c r="ZU1299" s="119"/>
      <c r="ZV1299" s="119"/>
      <c r="ZW1299" s="119"/>
      <c r="ZX1299" s="119"/>
      <c r="ZY1299" s="119"/>
      <c r="ZZ1299" s="119"/>
      <c r="AAA1299" s="119"/>
      <c r="AAB1299" s="119"/>
      <c r="AAC1299" s="119"/>
      <c r="AAD1299" s="119"/>
      <c r="AAE1299" s="119"/>
      <c r="AAF1299" s="119"/>
      <c r="AAG1299" s="119"/>
      <c r="AAH1299" s="119"/>
      <c r="AAI1299" s="119"/>
      <c r="AAJ1299" s="119"/>
      <c r="AAK1299" s="119"/>
      <c r="AAL1299" s="119"/>
      <c r="AAM1299" s="119"/>
      <c r="AAN1299" s="119"/>
      <c r="AAO1299" s="119"/>
      <c r="AAP1299" s="119"/>
      <c r="AAQ1299" s="119"/>
      <c r="AAR1299" s="119"/>
      <c r="AAS1299" s="119"/>
      <c r="AAT1299" s="119"/>
      <c r="AAU1299" s="119"/>
      <c r="AAV1299" s="119"/>
      <c r="AAW1299" s="119"/>
      <c r="AAX1299" s="119"/>
      <c r="AAY1299" s="119"/>
      <c r="AAZ1299" s="119"/>
      <c r="ABA1299" s="119"/>
      <c r="ABB1299" s="119"/>
      <c r="ABC1299" s="119"/>
      <c r="ABD1299" s="119"/>
      <c r="ABE1299" s="119"/>
      <c r="ABF1299" s="119"/>
      <c r="ABG1299" s="119"/>
      <c r="ABH1299" s="119"/>
      <c r="ABI1299" s="119"/>
      <c r="ABJ1299" s="119"/>
      <c r="ABK1299" s="119"/>
      <c r="ABL1299" s="119"/>
      <c r="ABM1299" s="119"/>
      <c r="ABN1299" s="119"/>
      <c r="ABO1299" s="119"/>
      <c r="ABP1299" s="119"/>
      <c r="ABQ1299" s="119"/>
      <c r="ABR1299" s="119"/>
      <c r="ABS1299" s="119"/>
      <c r="ABT1299" s="119"/>
      <c r="ABU1299" s="119"/>
      <c r="ABV1299" s="119"/>
      <c r="ABW1299" s="119"/>
      <c r="ABX1299" s="119"/>
      <c r="ABY1299" s="119"/>
      <c r="ABZ1299" s="119"/>
      <c r="ACA1299" s="119"/>
      <c r="ACB1299" s="119"/>
      <c r="ACC1299" s="119"/>
      <c r="ACD1299" s="119"/>
      <c r="ACE1299" s="119"/>
      <c r="ACF1299" s="119"/>
      <c r="ACG1299" s="119"/>
      <c r="ACH1299" s="119"/>
      <c r="ACI1299" s="119"/>
      <c r="ACJ1299" s="119"/>
      <c r="ACK1299" s="119"/>
      <c r="ACL1299" s="119"/>
      <c r="ACM1299" s="119"/>
      <c r="ACN1299" s="119"/>
      <c r="ACO1299" s="119"/>
      <c r="ACP1299" s="119"/>
      <c r="ACQ1299" s="119"/>
      <c r="ACR1299" s="119"/>
      <c r="ACS1299" s="119"/>
      <c r="ACT1299" s="119"/>
      <c r="ACU1299" s="119"/>
      <c r="ACV1299" s="119"/>
      <c r="ACW1299" s="119"/>
      <c r="ACX1299" s="119"/>
      <c r="ACY1299" s="119"/>
      <c r="ACZ1299" s="119"/>
      <c r="ADA1299" s="119"/>
      <c r="ADB1299" s="119"/>
      <c r="ADC1299" s="119"/>
      <c r="ADD1299" s="119"/>
      <c r="ADE1299" s="119"/>
      <c r="ADF1299" s="119"/>
      <c r="ADG1299" s="119"/>
      <c r="ADH1299" s="119"/>
      <c r="ADI1299" s="119"/>
      <c r="ADJ1299" s="119"/>
      <c r="ADK1299" s="119"/>
      <c r="ADL1299" s="119"/>
      <c r="ADM1299" s="119"/>
      <c r="ADN1299" s="119"/>
      <c r="ADO1299" s="119"/>
      <c r="ADP1299" s="119"/>
      <c r="ADQ1299" s="119"/>
      <c r="ADR1299" s="119"/>
      <c r="ADS1299" s="119"/>
      <c r="ADT1299" s="119"/>
      <c r="ADU1299" s="119"/>
      <c r="ADV1299" s="119"/>
      <c r="ADW1299" s="119"/>
      <c r="ADX1299" s="119"/>
      <c r="ADY1299" s="119"/>
      <c r="ADZ1299" s="119"/>
      <c r="AEA1299" s="119"/>
      <c r="AEB1299" s="119"/>
      <c r="AEC1299" s="119"/>
      <c r="AED1299" s="119"/>
      <c r="AEE1299" s="119"/>
      <c r="AEF1299" s="119"/>
      <c r="AEG1299" s="119"/>
      <c r="AEH1299" s="119"/>
      <c r="AEI1299" s="119"/>
      <c r="AEJ1299" s="119"/>
      <c r="AEK1299" s="119"/>
      <c r="AEL1299" s="119"/>
      <c r="AEM1299" s="119"/>
      <c r="AEN1299" s="119"/>
      <c r="AEO1299" s="119"/>
      <c r="AEP1299" s="119"/>
      <c r="AEQ1299" s="119"/>
      <c r="AER1299" s="119"/>
      <c r="AES1299" s="119"/>
      <c r="AET1299" s="119"/>
      <c r="AEU1299" s="119"/>
      <c r="AEV1299" s="119"/>
      <c r="AEW1299" s="119"/>
      <c r="AEX1299" s="119"/>
      <c r="AEY1299" s="119"/>
      <c r="AEZ1299" s="119"/>
      <c r="AFA1299" s="119"/>
      <c r="AFB1299" s="119"/>
      <c r="AFC1299" s="119"/>
      <c r="AFD1299" s="119"/>
      <c r="AFE1299" s="119"/>
      <c r="AFF1299" s="119"/>
      <c r="AFG1299" s="119"/>
      <c r="AFH1299" s="119"/>
      <c r="AFI1299" s="119"/>
      <c r="AFJ1299" s="119"/>
      <c r="AFK1299" s="119"/>
      <c r="AFL1299" s="119"/>
      <c r="AFM1299" s="119"/>
      <c r="AFN1299" s="119"/>
      <c r="AFO1299" s="119"/>
      <c r="AFP1299" s="119"/>
      <c r="AFQ1299" s="119"/>
      <c r="AFR1299" s="119"/>
      <c r="AFS1299" s="119"/>
      <c r="AFT1299" s="119"/>
      <c r="AFU1299" s="119"/>
      <c r="AFV1299" s="119"/>
      <c r="AFW1299" s="119"/>
      <c r="AFX1299" s="119"/>
      <c r="AFY1299" s="119"/>
      <c r="AFZ1299" s="119"/>
      <c r="AGA1299" s="119"/>
      <c r="AGB1299" s="119"/>
      <c r="AGC1299" s="119"/>
      <c r="AGD1299" s="119"/>
      <c r="AGE1299" s="119"/>
      <c r="AGF1299" s="119"/>
      <c r="AGG1299" s="119"/>
      <c r="AGH1299" s="119"/>
      <c r="AGI1299" s="119"/>
      <c r="AGJ1299" s="119"/>
      <c r="AGK1299" s="119"/>
      <c r="AGL1299" s="119"/>
      <c r="AGM1299" s="119"/>
      <c r="AGN1299" s="119"/>
      <c r="AGO1299" s="119"/>
      <c r="AGP1299" s="119"/>
      <c r="AGQ1299" s="119"/>
      <c r="AGR1299" s="119"/>
      <c r="AGS1299" s="119"/>
      <c r="AGT1299" s="119"/>
      <c r="AGU1299" s="119"/>
      <c r="AGV1299" s="119"/>
      <c r="AGW1299" s="119"/>
      <c r="AGX1299" s="119"/>
      <c r="AGY1299" s="119"/>
      <c r="AGZ1299" s="119"/>
      <c r="AHA1299" s="119"/>
      <c r="AHB1299" s="119"/>
      <c r="AHC1299" s="119"/>
      <c r="AHD1299" s="119"/>
      <c r="AHE1299" s="119"/>
      <c r="AHF1299" s="119"/>
      <c r="AHG1299" s="119"/>
      <c r="AHH1299" s="119"/>
      <c r="AHI1299" s="119"/>
      <c r="AHJ1299" s="119"/>
      <c r="AHK1299" s="119"/>
      <c r="AHL1299" s="119"/>
      <c r="AHM1299" s="119"/>
      <c r="AHN1299" s="119"/>
      <c r="AHO1299" s="119"/>
      <c r="AHP1299" s="119"/>
      <c r="AHQ1299" s="119"/>
      <c r="AHR1299" s="119"/>
      <c r="AHS1299" s="119"/>
      <c r="AHT1299" s="119"/>
      <c r="AHU1299" s="119"/>
      <c r="AHV1299" s="119"/>
      <c r="AHW1299" s="119"/>
      <c r="AHX1299" s="119"/>
      <c r="AHY1299" s="119"/>
      <c r="AHZ1299" s="119"/>
      <c r="AIA1299" s="119"/>
      <c r="AIB1299" s="119"/>
      <c r="AIC1299" s="119"/>
      <c r="AID1299" s="119"/>
      <c r="AIE1299" s="119"/>
      <c r="AIF1299" s="119"/>
      <c r="AIG1299" s="119"/>
      <c r="AIH1299" s="119"/>
      <c r="AII1299" s="119"/>
      <c r="AIJ1299" s="119"/>
      <c r="AIK1299" s="119"/>
      <c r="AIL1299" s="119"/>
      <c r="AIM1299" s="119"/>
      <c r="AIN1299" s="119"/>
      <c r="AIO1299" s="119"/>
      <c r="AIP1299" s="119"/>
      <c r="AIQ1299" s="119"/>
      <c r="AIR1299" s="119"/>
      <c r="AIS1299" s="119"/>
      <c r="AIT1299" s="119"/>
      <c r="AIU1299" s="119"/>
      <c r="AIV1299" s="119"/>
      <c r="AIW1299" s="119"/>
      <c r="AIX1299" s="119"/>
      <c r="AIY1299" s="119"/>
      <c r="AIZ1299" s="119"/>
      <c r="AJA1299" s="119"/>
      <c r="AJB1299" s="119"/>
      <c r="AJC1299" s="119"/>
      <c r="AJD1299" s="119"/>
      <c r="AJE1299" s="119"/>
      <c r="AJF1299" s="119"/>
      <c r="AJG1299" s="119"/>
      <c r="AJH1299" s="119"/>
      <c r="AJI1299" s="119"/>
      <c r="AJJ1299" s="119"/>
      <c r="AJK1299" s="119"/>
      <c r="AJL1299" s="119"/>
      <c r="AJM1299" s="119"/>
      <c r="AJN1299" s="119"/>
      <c r="AJO1299" s="119"/>
      <c r="AJP1299" s="119"/>
      <c r="AJQ1299" s="119"/>
      <c r="AJR1299" s="119"/>
      <c r="AJS1299" s="119"/>
      <c r="AJT1299" s="119"/>
      <c r="AJU1299" s="119"/>
      <c r="AJV1299" s="119"/>
      <c r="AJW1299" s="119"/>
      <c r="AJX1299" s="119"/>
      <c r="AJY1299" s="119"/>
      <c r="AJZ1299" s="119"/>
      <c r="AKA1299" s="119"/>
      <c r="AKB1299" s="119"/>
      <c r="AKC1299" s="119"/>
      <c r="AKD1299" s="119"/>
      <c r="AKE1299" s="119"/>
      <c r="AKF1299" s="119"/>
      <c r="AKG1299" s="119"/>
      <c r="AKH1299" s="119"/>
      <c r="AKI1299" s="119"/>
      <c r="AKJ1299" s="119"/>
      <c r="AKK1299" s="119"/>
      <c r="AKL1299" s="119"/>
      <c r="AKM1299" s="119"/>
      <c r="AKN1299" s="119"/>
      <c r="AKO1299" s="119"/>
      <c r="AKP1299" s="119"/>
      <c r="AKQ1299" s="119"/>
      <c r="AKR1299" s="119"/>
      <c r="AKS1299" s="119"/>
      <c r="AKT1299" s="119"/>
      <c r="AKU1299" s="119"/>
      <c r="AKV1299" s="119"/>
      <c r="AKW1299" s="119"/>
      <c r="AKX1299" s="119"/>
      <c r="AKY1299" s="119"/>
      <c r="AKZ1299" s="119"/>
      <c r="ALA1299" s="119"/>
      <c r="ALB1299" s="119"/>
      <c r="ALC1299" s="119"/>
      <c r="ALD1299" s="119"/>
      <c r="ALE1299" s="119"/>
      <c r="ALF1299" s="119"/>
      <c r="ALG1299" s="119"/>
      <c r="ALH1299" s="119"/>
      <c r="ALI1299" s="119"/>
      <c r="ALJ1299" s="119"/>
      <c r="ALK1299" s="119"/>
      <c r="ALL1299" s="119"/>
      <c r="ALM1299" s="119"/>
      <c r="ALN1299" s="119"/>
      <c r="ALO1299" s="119"/>
      <c r="ALP1299" s="119"/>
      <c r="ALQ1299" s="119"/>
      <c r="ALR1299" s="119"/>
      <c r="ALS1299" s="119"/>
      <c r="ALT1299" s="119"/>
      <c r="ALU1299" s="119"/>
      <c r="ALV1299" s="119"/>
      <c r="ALW1299" s="119"/>
      <c r="ALX1299" s="119"/>
      <c r="ALY1299" s="119"/>
      <c r="ALZ1299" s="119"/>
      <c r="AMA1299" s="119"/>
      <c r="AMB1299" s="119"/>
      <c r="AMC1299" s="119"/>
      <c r="AMD1299" s="119"/>
      <c r="AME1299" s="119"/>
      <c r="AMF1299" s="119"/>
      <c r="AMG1299" s="119"/>
    </row>
    <row r="1300" customFormat="false" ht="15" hidden="false" customHeight="false" outlineLevel="0" collapsed="false">
      <c r="A1300" s="118"/>
      <c r="B1300" s="118"/>
      <c r="C1300" s="48" t="n">
        <f aca="false">IF(F1300=F1299,C1299,IF(F1300=(F1299+10),C1299,(C1299+10)))</f>
        <v>2380</v>
      </c>
      <c r="D1300" s="55" t="s">
        <v>458</v>
      </c>
      <c r="E1300" s="50" t="n">
        <f aca="false">IF(C1299=C1300,IF(AND(I1300&lt;&gt;"M",I1300&lt;&gt;"m-up"),E1299+10,E1299),10)</f>
        <v>40</v>
      </c>
      <c r="F1300" s="78" t="n">
        <f aca="false">O1300+(N1300*60)+(M1300*3600)</f>
        <v>65663</v>
      </c>
      <c r="G1300" s="78" t="str">
        <f aca="false">CONCATENATE(J1300,K1300,L1300)</f>
        <v>201823</v>
      </c>
      <c r="H1300" s="78" t="n">
        <v>0</v>
      </c>
      <c r="I1300" s="78" t="s">
        <v>291</v>
      </c>
      <c r="J1300" s="78" t="n">
        <v>2018</v>
      </c>
      <c r="K1300" s="78" t="n">
        <v>2</v>
      </c>
      <c r="L1300" s="78" t="n">
        <v>3</v>
      </c>
      <c r="M1300" s="78" t="n">
        <v>18</v>
      </c>
      <c r="N1300" s="78" t="n">
        <v>14</v>
      </c>
      <c r="O1300" s="78" t="n">
        <v>23</v>
      </c>
      <c r="P1300" s="78" t="n">
        <v>324</v>
      </c>
      <c r="Q1300" s="78" t="n">
        <v>0</v>
      </c>
      <c r="R1300" s="78" t="s">
        <v>62</v>
      </c>
      <c r="S1300" s="78" t="s">
        <v>3</v>
      </c>
      <c r="T1300" s="78"/>
      <c r="U1300" s="130" t="s">
        <v>111</v>
      </c>
      <c r="V1300" s="130"/>
      <c r="W1300" s="130"/>
      <c r="X1300" s="130"/>
      <c r="WH1300" s="119"/>
      <c r="WI1300" s="119"/>
      <c r="WJ1300" s="119"/>
      <c r="WK1300" s="119"/>
      <c r="WL1300" s="119"/>
      <c r="WM1300" s="119"/>
      <c r="WN1300" s="119"/>
      <c r="WO1300" s="119"/>
      <c r="WP1300" s="119"/>
      <c r="WQ1300" s="119"/>
      <c r="WR1300" s="119"/>
      <c r="WS1300" s="119"/>
      <c r="WT1300" s="119"/>
      <c r="WU1300" s="119"/>
      <c r="WV1300" s="119"/>
      <c r="WW1300" s="119"/>
      <c r="WX1300" s="119"/>
      <c r="WY1300" s="119"/>
      <c r="WZ1300" s="119"/>
      <c r="XA1300" s="119"/>
      <c r="XB1300" s="119"/>
      <c r="XC1300" s="119"/>
      <c r="XD1300" s="119"/>
      <c r="XE1300" s="119"/>
      <c r="XF1300" s="119"/>
      <c r="XG1300" s="119"/>
      <c r="XH1300" s="119"/>
      <c r="XI1300" s="119"/>
      <c r="XJ1300" s="119"/>
      <c r="XK1300" s="119"/>
      <c r="XL1300" s="119"/>
      <c r="XM1300" s="119"/>
      <c r="XN1300" s="119"/>
      <c r="XO1300" s="119"/>
      <c r="XP1300" s="119"/>
      <c r="XQ1300" s="119"/>
      <c r="XR1300" s="119"/>
      <c r="XS1300" s="119"/>
      <c r="XT1300" s="119"/>
      <c r="XU1300" s="119"/>
      <c r="XV1300" s="119"/>
      <c r="XW1300" s="119"/>
      <c r="XX1300" s="119"/>
      <c r="XY1300" s="119"/>
      <c r="XZ1300" s="119"/>
      <c r="YA1300" s="119"/>
      <c r="YB1300" s="119"/>
      <c r="YC1300" s="119"/>
      <c r="YD1300" s="119"/>
      <c r="YE1300" s="119"/>
      <c r="YF1300" s="119"/>
      <c r="YG1300" s="119"/>
      <c r="YH1300" s="119"/>
      <c r="YI1300" s="119"/>
      <c r="YJ1300" s="119"/>
      <c r="YK1300" s="119"/>
      <c r="YL1300" s="119"/>
      <c r="YM1300" s="119"/>
      <c r="YN1300" s="119"/>
      <c r="YO1300" s="119"/>
      <c r="YP1300" s="119"/>
      <c r="YQ1300" s="119"/>
      <c r="YR1300" s="119"/>
      <c r="YS1300" s="119"/>
      <c r="YT1300" s="119"/>
      <c r="YU1300" s="119"/>
      <c r="YV1300" s="119"/>
      <c r="YW1300" s="119"/>
      <c r="YX1300" s="119"/>
      <c r="YY1300" s="119"/>
      <c r="YZ1300" s="119"/>
      <c r="ZA1300" s="119"/>
      <c r="ZB1300" s="119"/>
      <c r="ZC1300" s="119"/>
      <c r="ZD1300" s="119"/>
      <c r="ZE1300" s="119"/>
      <c r="ZF1300" s="119"/>
      <c r="ZG1300" s="119"/>
      <c r="ZH1300" s="119"/>
      <c r="ZI1300" s="119"/>
      <c r="ZJ1300" s="119"/>
      <c r="ZK1300" s="119"/>
      <c r="ZL1300" s="119"/>
      <c r="ZM1300" s="119"/>
      <c r="ZN1300" s="119"/>
      <c r="ZO1300" s="119"/>
      <c r="ZP1300" s="119"/>
      <c r="ZQ1300" s="119"/>
      <c r="ZR1300" s="119"/>
      <c r="ZS1300" s="119"/>
      <c r="ZT1300" s="119"/>
      <c r="ZU1300" s="119"/>
      <c r="ZV1300" s="119"/>
      <c r="ZW1300" s="119"/>
      <c r="ZX1300" s="119"/>
      <c r="ZY1300" s="119"/>
      <c r="ZZ1300" s="119"/>
      <c r="AAA1300" s="119"/>
      <c r="AAB1300" s="119"/>
      <c r="AAC1300" s="119"/>
      <c r="AAD1300" s="119"/>
      <c r="AAE1300" s="119"/>
      <c r="AAF1300" s="119"/>
      <c r="AAG1300" s="119"/>
      <c r="AAH1300" s="119"/>
      <c r="AAI1300" s="119"/>
      <c r="AAJ1300" s="119"/>
      <c r="AAK1300" s="119"/>
      <c r="AAL1300" s="119"/>
      <c r="AAM1300" s="119"/>
      <c r="AAN1300" s="119"/>
      <c r="AAO1300" s="119"/>
      <c r="AAP1300" s="119"/>
      <c r="AAQ1300" s="119"/>
      <c r="AAR1300" s="119"/>
      <c r="AAS1300" s="119"/>
      <c r="AAT1300" s="119"/>
      <c r="AAU1300" s="119"/>
      <c r="AAV1300" s="119"/>
      <c r="AAW1300" s="119"/>
      <c r="AAX1300" s="119"/>
      <c r="AAY1300" s="119"/>
      <c r="AAZ1300" s="119"/>
      <c r="ABA1300" s="119"/>
      <c r="ABB1300" s="119"/>
      <c r="ABC1300" s="119"/>
      <c r="ABD1300" s="119"/>
      <c r="ABE1300" s="119"/>
      <c r="ABF1300" s="119"/>
      <c r="ABG1300" s="119"/>
      <c r="ABH1300" s="119"/>
      <c r="ABI1300" s="119"/>
      <c r="ABJ1300" s="119"/>
      <c r="ABK1300" s="119"/>
      <c r="ABL1300" s="119"/>
      <c r="ABM1300" s="119"/>
      <c r="ABN1300" s="119"/>
      <c r="ABO1300" s="119"/>
      <c r="ABP1300" s="119"/>
      <c r="ABQ1300" s="119"/>
      <c r="ABR1300" s="119"/>
      <c r="ABS1300" s="119"/>
      <c r="ABT1300" s="119"/>
      <c r="ABU1300" s="119"/>
      <c r="ABV1300" s="119"/>
      <c r="ABW1300" s="119"/>
      <c r="ABX1300" s="119"/>
      <c r="ABY1300" s="119"/>
      <c r="ABZ1300" s="119"/>
      <c r="ACA1300" s="119"/>
      <c r="ACB1300" s="119"/>
      <c r="ACC1300" s="119"/>
      <c r="ACD1300" s="119"/>
      <c r="ACE1300" s="119"/>
      <c r="ACF1300" s="119"/>
      <c r="ACG1300" s="119"/>
      <c r="ACH1300" s="119"/>
      <c r="ACI1300" s="119"/>
      <c r="ACJ1300" s="119"/>
      <c r="ACK1300" s="119"/>
      <c r="ACL1300" s="119"/>
      <c r="ACM1300" s="119"/>
      <c r="ACN1300" s="119"/>
      <c r="ACO1300" s="119"/>
      <c r="ACP1300" s="119"/>
      <c r="ACQ1300" s="119"/>
      <c r="ACR1300" s="119"/>
      <c r="ACS1300" s="119"/>
      <c r="ACT1300" s="119"/>
      <c r="ACU1300" s="119"/>
      <c r="ACV1300" s="119"/>
      <c r="ACW1300" s="119"/>
      <c r="ACX1300" s="119"/>
      <c r="ACY1300" s="119"/>
      <c r="ACZ1300" s="119"/>
      <c r="ADA1300" s="119"/>
      <c r="ADB1300" s="119"/>
      <c r="ADC1300" s="119"/>
      <c r="ADD1300" s="119"/>
      <c r="ADE1300" s="119"/>
      <c r="ADF1300" s="119"/>
      <c r="ADG1300" s="119"/>
      <c r="ADH1300" s="119"/>
      <c r="ADI1300" s="119"/>
      <c r="ADJ1300" s="119"/>
      <c r="ADK1300" s="119"/>
      <c r="ADL1300" s="119"/>
      <c r="ADM1300" s="119"/>
      <c r="ADN1300" s="119"/>
      <c r="ADO1300" s="119"/>
      <c r="ADP1300" s="119"/>
      <c r="ADQ1300" s="119"/>
      <c r="ADR1300" s="119"/>
      <c r="ADS1300" s="119"/>
      <c r="ADT1300" s="119"/>
      <c r="ADU1300" s="119"/>
      <c r="ADV1300" s="119"/>
      <c r="ADW1300" s="119"/>
      <c r="ADX1300" s="119"/>
      <c r="ADY1300" s="119"/>
      <c r="ADZ1300" s="119"/>
      <c r="AEA1300" s="119"/>
      <c r="AEB1300" s="119"/>
      <c r="AEC1300" s="119"/>
      <c r="AED1300" s="119"/>
      <c r="AEE1300" s="119"/>
      <c r="AEF1300" s="119"/>
      <c r="AEG1300" s="119"/>
      <c r="AEH1300" s="119"/>
      <c r="AEI1300" s="119"/>
      <c r="AEJ1300" s="119"/>
      <c r="AEK1300" s="119"/>
      <c r="AEL1300" s="119"/>
      <c r="AEM1300" s="119"/>
      <c r="AEN1300" s="119"/>
      <c r="AEO1300" s="119"/>
      <c r="AEP1300" s="119"/>
      <c r="AEQ1300" s="119"/>
      <c r="AER1300" s="119"/>
      <c r="AES1300" s="119"/>
      <c r="AET1300" s="119"/>
      <c r="AEU1300" s="119"/>
      <c r="AEV1300" s="119"/>
      <c r="AEW1300" s="119"/>
      <c r="AEX1300" s="119"/>
      <c r="AEY1300" s="119"/>
      <c r="AEZ1300" s="119"/>
      <c r="AFA1300" s="119"/>
      <c r="AFB1300" s="119"/>
      <c r="AFC1300" s="119"/>
      <c r="AFD1300" s="119"/>
      <c r="AFE1300" s="119"/>
      <c r="AFF1300" s="119"/>
      <c r="AFG1300" s="119"/>
      <c r="AFH1300" s="119"/>
      <c r="AFI1300" s="119"/>
      <c r="AFJ1300" s="119"/>
      <c r="AFK1300" s="119"/>
      <c r="AFL1300" s="119"/>
      <c r="AFM1300" s="119"/>
      <c r="AFN1300" s="119"/>
      <c r="AFO1300" s="119"/>
      <c r="AFP1300" s="119"/>
      <c r="AFQ1300" s="119"/>
      <c r="AFR1300" s="119"/>
      <c r="AFS1300" s="119"/>
      <c r="AFT1300" s="119"/>
      <c r="AFU1300" s="119"/>
      <c r="AFV1300" s="119"/>
      <c r="AFW1300" s="119"/>
      <c r="AFX1300" s="119"/>
      <c r="AFY1300" s="119"/>
      <c r="AFZ1300" s="119"/>
      <c r="AGA1300" s="119"/>
      <c r="AGB1300" s="119"/>
      <c r="AGC1300" s="119"/>
      <c r="AGD1300" s="119"/>
      <c r="AGE1300" s="119"/>
      <c r="AGF1300" s="119"/>
      <c r="AGG1300" s="119"/>
      <c r="AGH1300" s="119"/>
      <c r="AGI1300" s="119"/>
      <c r="AGJ1300" s="119"/>
      <c r="AGK1300" s="119"/>
      <c r="AGL1300" s="119"/>
      <c r="AGM1300" s="119"/>
      <c r="AGN1300" s="119"/>
      <c r="AGO1300" s="119"/>
      <c r="AGP1300" s="119"/>
      <c r="AGQ1300" s="119"/>
      <c r="AGR1300" s="119"/>
      <c r="AGS1300" s="119"/>
      <c r="AGT1300" s="119"/>
      <c r="AGU1300" s="119"/>
      <c r="AGV1300" s="119"/>
      <c r="AGW1300" s="119"/>
      <c r="AGX1300" s="119"/>
      <c r="AGY1300" s="119"/>
      <c r="AGZ1300" s="119"/>
      <c r="AHA1300" s="119"/>
      <c r="AHB1300" s="119"/>
      <c r="AHC1300" s="119"/>
      <c r="AHD1300" s="119"/>
      <c r="AHE1300" s="119"/>
      <c r="AHF1300" s="119"/>
      <c r="AHG1300" s="119"/>
      <c r="AHH1300" s="119"/>
      <c r="AHI1300" s="119"/>
      <c r="AHJ1300" s="119"/>
      <c r="AHK1300" s="119"/>
      <c r="AHL1300" s="119"/>
      <c r="AHM1300" s="119"/>
      <c r="AHN1300" s="119"/>
      <c r="AHO1300" s="119"/>
      <c r="AHP1300" s="119"/>
      <c r="AHQ1300" s="119"/>
      <c r="AHR1300" s="119"/>
      <c r="AHS1300" s="119"/>
      <c r="AHT1300" s="119"/>
      <c r="AHU1300" s="119"/>
      <c r="AHV1300" s="119"/>
      <c r="AHW1300" s="119"/>
      <c r="AHX1300" s="119"/>
      <c r="AHY1300" s="119"/>
      <c r="AHZ1300" s="119"/>
      <c r="AIA1300" s="119"/>
      <c r="AIB1300" s="119"/>
      <c r="AIC1300" s="119"/>
      <c r="AID1300" s="119"/>
      <c r="AIE1300" s="119"/>
      <c r="AIF1300" s="119"/>
      <c r="AIG1300" s="119"/>
      <c r="AIH1300" s="119"/>
      <c r="AII1300" s="119"/>
      <c r="AIJ1300" s="119"/>
      <c r="AIK1300" s="119"/>
      <c r="AIL1300" s="119"/>
      <c r="AIM1300" s="119"/>
      <c r="AIN1300" s="119"/>
      <c r="AIO1300" s="119"/>
      <c r="AIP1300" s="119"/>
      <c r="AIQ1300" s="119"/>
      <c r="AIR1300" s="119"/>
      <c r="AIS1300" s="119"/>
      <c r="AIT1300" s="119"/>
      <c r="AIU1300" s="119"/>
      <c r="AIV1300" s="119"/>
      <c r="AIW1300" s="119"/>
      <c r="AIX1300" s="119"/>
      <c r="AIY1300" s="119"/>
      <c r="AIZ1300" s="119"/>
      <c r="AJA1300" s="119"/>
      <c r="AJB1300" s="119"/>
      <c r="AJC1300" s="119"/>
      <c r="AJD1300" s="119"/>
      <c r="AJE1300" s="119"/>
      <c r="AJF1300" s="119"/>
      <c r="AJG1300" s="119"/>
      <c r="AJH1300" s="119"/>
      <c r="AJI1300" s="119"/>
      <c r="AJJ1300" s="119"/>
      <c r="AJK1300" s="119"/>
      <c r="AJL1300" s="119"/>
      <c r="AJM1300" s="119"/>
      <c r="AJN1300" s="119"/>
      <c r="AJO1300" s="119"/>
      <c r="AJP1300" s="119"/>
      <c r="AJQ1300" s="119"/>
      <c r="AJR1300" s="119"/>
      <c r="AJS1300" s="119"/>
      <c r="AJT1300" s="119"/>
      <c r="AJU1300" s="119"/>
      <c r="AJV1300" s="119"/>
      <c r="AJW1300" s="119"/>
      <c r="AJX1300" s="119"/>
      <c r="AJY1300" s="119"/>
      <c r="AJZ1300" s="119"/>
      <c r="AKA1300" s="119"/>
      <c r="AKB1300" s="119"/>
      <c r="AKC1300" s="119"/>
      <c r="AKD1300" s="119"/>
      <c r="AKE1300" s="119"/>
      <c r="AKF1300" s="119"/>
      <c r="AKG1300" s="119"/>
      <c r="AKH1300" s="119"/>
      <c r="AKI1300" s="119"/>
      <c r="AKJ1300" s="119"/>
      <c r="AKK1300" s="119"/>
      <c r="AKL1300" s="119"/>
      <c r="AKM1300" s="119"/>
      <c r="AKN1300" s="119"/>
      <c r="AKO1300" s="119"/>
      <c r="AKP1300" s="119"/>
      <c r="AKQ1300" s="119"/>
      <c r="AKR1300" s="119"/>
      <c r="AKS1300" s="119"/>
      <c r="AKT1300" s="119"/>
      <c r="AKU1300" s="119"/>
      <c r="AKV1300" s="119"/>
      <c r="AKW1300" s="119"/>
      <c r="AKX1300" s="119"/>
      <c r="AKY1300" s="119"/>
      <c r="AKZ1300" s="119"/>
      <c r="ALA1300" s="119"/>
      <c r="ALB1300" s="119"/>
      <c r="ALC1300" s="119"/>
      <c r="ALD1300" s="119"/>
      <c r="ALE1300" s="119"/>
      <c r="ALF1300" s="119"/>
      <c r="ALG1300" s="119"/>
      <c r="ALH1300" s="119"/>
      <c r="ALI1300" s="119"/>
      <c r="ALJ1300" s="119"/>
      <c r="ALK1300" s="119"/>
      <c r="ALL1300" s="119"/>
      <c r="ALM1300" s="119"/>
      <c r="ALN1300" s="119"/>
      <c r="ALO1300" s="119"/>
      <c r="ALP1300" s="119"/>
      <c r="ALQ1300" s="119"/>
      <c r="ALR1300" s="119"/>
      <c r="ALS1300" s="119"/>
      <c r="ALT1300" s="119"/>
      <c r="ALU1300" s="119"/>
      <c r="ALV1300" s="119"/>
      <c r="ALW1300" s="119"/>
      <c r="ALX1300" s="119"/>
      <c r="ALY1300" s="119"/>
      <c r="ALZ1300" s="119"/>
      <c r="AMA1300" s="119"/>
      <c r="AMB1300" s="119"/>
      <c r="AMC1300" s="119"/>
      <c r="AMD1300" s="119"/>
      <c r="AME1300" s="119"/>
      <c r="AMF1300" s="119"/>
      <c r="AMG1300" s="119"/>
    </row>
    <row r="1301" customFormat="false" ht="15" hidden="false" customHeight="false" outlineLevel="0" collapsed="false">
      <c r="A1301" s="118"/>
      <c r="B1301" s="118"/>
      <c r="C1301" s="48" t="n">
        <f aca="false">IF(F1301=F1300,C1300,IF(F1301=(F1300+10),C1300,(C1300+10)))</f>
        <v>2390</v>
      </c>
      <c r="D1301" s="57" t="s">
        <v>459</v>
      </c>
      <c r="E1301" s="50" t="n">
        <f aca="false">IF(C1300=C1301,IF(AND(I1301&lt;&gt;"M",I1301&lt;&gt;"m-up"),E1300+10,E1300),10)</f>
        <v>10</v>
      </c>
      <c r="F1301" s="80" t="n">
        <f aca="false">O1301+(N1301*60)+(M1301*3600)</f>
        <v>65743</v>
      </c>
      <c r="G1301" s="80" t="str">
        <f aca="false">CONCATENATE(J1301,K1301,L1301)</f>
        <v>201823</v>
      </c>
      <c r="H1301" s="80" t="n">
        <v>6</v>
      </c>
      <c r="I1301" s="80" t="s">
        <v>0</v>
      </c>
      <c r="J1301" s="80" t="n">
        <v>2018</v>
      </c>
      <c r="K1301" s="80" t="n">
        <v>2</v>
      </c>
      <c r="L1301" s="80" t="n">
        <v>3</v>
      </c>
      <c r="M1301" s="80" t="n">
        <v>18</v>
      </c>
      <c r="N1301" s="80" t="n">
        <v>15</v>
      </c>
      <c r="O1301" s="80" t="n">
        <v>43</v>
      </c>
      <c r="P1301" s="80" t="n">
        <v>788</v>
      </c>
      <c r="Q1301" s="80" t="n">
        <v>1</v>
      </c>
      <c r="R1301" s="80" t="s">
        <v>1</v>
      </c>
      <c r="S1301" s="80" t="s">
        <v>2</v>
      </c>
      <c r="T1301" s="80"/>
      <c r="U1301" s="129" t="s">
        <v>112</v>
      </c>
      <c r="V1301" s="130"/>
      <c r="W1301" s="130"/>
      <c r="X1301" s="130"/>
      <c r="WH1301" s="119"/>
      <c r="WI1301" s="119"/>
      <c r="WJ1301" s="119"/>
      <c r="WK1301" s="119"/>
      <c r="WL1301" s="119"/>
      <c r="WM1301" s="119"/>
      <c r="WN1301" s="119"/>
      <c r="WO1301" s="119"/>
      <c r="WP1301" s="119"/>
      <c r="WQ1301" s="119"/>
      <c r="WR1301" s="119"/>
      <c r="WS1301" s="119"/>
      <c r="WT1301" s="119"/>
      <c r="WU1301" s="119"/>
      <c r="WV1301" s="119"/>
      <c r="WW1301" s="119"/>
      <c r="WX1301" s="119"/>
      <c r="WY1301" s="119"/>
      <c r="WZ1301" s="119"/>
      <c r="XA1301" s="119"/>
      <c r="XB1301" s="119"/>
      <c r="XC1301" s="119"/>
      <c r="XD1301" s="119"/>
      <c r="XE1301" s="119"/>
      <c r="XF1301" s="119"/>
      <c r="XG1301" s="119"/>
      <c r="XH1301" s="119"/>
      <c r="XI1301" s="119"/>
      <c r="XJ1301" s="119"/>
      <c r="XK1301" s="119"/>
      <c r="XL1301" s="119"/>
      <c r="XM1301" s="119"/>
      <c r="XN1301" s="119"/>
      <c r="XO1301" s="119"/>
      <c r="XP1301" s="119"/>
      <c r="XQ1301" s="119"/>
      <c r="XR1301" s="119"/>
      <c r="XS1301" s="119"/>
      <c r="XT1301" s="119"/>
      <c r="XU1301" s="119"/>
      <c r="XV1301" s="119"/>
      <c r="XW1301" s="119"/>
      <c r="XX1301" s="119"/>
      <c r="XY1301" s="119"/>
      <c r="XZ1301" s="119"/>
      <c r="YA1301" s="119"/>
      <c r="YB1301" s="119"/>
      <c r="YC1301" s="119"/>
      <c r="YD1301" s="119"/>
      <c r="YE1301" s="119"/>
      <c r="YF1301" s="119"/>
      <c r="YG1301" s="119"/>
      <c r="YH1301" s="119"/>
      <c r="YI1301" s="119"/>
      <c r="YJ1301" s="119"/>
      <c r="YK1301" s="119"/>
      <c r="YL1301" s="119"/>
      <c r="YM1301" s="119"/>
      <c r="YN1301" s="119"/>
      <c r="YO1301" s="119"/>
      <c r="YP1301" s="119"/>
      <c r="YQ1301" s="119"/>
      <c r="YR1301" s="119"/>
      <c r="YS1301" s="119"/>
      <c r="YT1301" s="119"/>
      <c r="YU1301" s="119"/>
      <c r="YV1301" s="119"/>
      <c r="YW1301" s="119"/>
      <c r="YX1301" s="119"/>
      <c r="YY1301" s="119"/>
      <c r="YZ1301" s="119"/>
      <c r="ZA1301" s="119"/>
      <c r="ZB1301" s="119"/>
      <c r="ZC1301" s="119"/>
      <c r="ZD1301" s="119"/>
      <c r="ZE1301" s="119"/>
      <c r="ZF1301" s="119"/>
      <c r="ZG1301" s="119"/>
      <c r="ZH1301" s="119"/>
      <c r="ZI1301" s="119"/>
      <c r="ZJ1301" s="119"/>
      <c r="ZK1301" s="119"/>
      <c r="ZL1301" s="119"/>
      <c r="ZM1301" s="119"/>
      <c r="ZN1301" s="119"/>
      <c r="ZO1301" s="119"/>
      <c r="ZP1301" s="119"/>
      <c r="ZQ1301" s="119"/>
      <c r="ZR1301" s="119"/>
      <c r="ZS1301" s="119"/>
      <c r="ZT1301" s="119"/>
      <c r="ZU1301" s="119"/>
      <c r="ZV1301" s="119"/>
      <c r="ZW1301" s="119"/>
      <c r="ZX1301" s="119"/>
      <c r="ZY1301" s="119"/>
      <c r="ZZ1301" s="119"/>
      <c r="AAA1301" s="119"/>
      <c r="AAB1301" s="119"/>
      <c r="AAC1301" s="119"/>
      <c r="AAD1301" s="119"/>
      <c r="AAE1301" s="119"/>
      <c r="AAF1301" s="119"/>
      <c r="AAG1301" s="119"/>
      <c r="AAH1301" s="119"/>
      <c r="AAI1301" s="119"/>
      <c r="AAJ1301" s="119"/>
      <c r="AAK1301" s="119"/>
      <c r="AAL1301" s="119"/>
      <c r="AAM1301" s="119"/>
      <c r="AAN1301" s="119"/>
      <c r="AAO1301" s="119"/>
      <c r="AAP1301" s="119"/>
      <c r="AAQ1301" s="119"/>
      <c r="AAR1301" s="119"/>
      <c r="AAS1301" s="119"/>
      <c r="AAT1301" s="119"/>
      <c r="AAU1301" s="119"/>
      <c r="AAV1301" s="119"/>
      <c r="AAW1301" s="119"/>
      <c r="AAX1301" s="119"/>
      <c r="AAY1301" s="119"/>
      <c r="AAZ1301" s="119"/>
      <c r="ABA1301" s="119"/>
      <c r="ABB1301" s="119"/>
      <c r="ABC1301" s="119"/>
      <c r="ABD1301" s="119"/>
      <c r="ABE1301" s="119"/>
      <c r="ABF1301" s="119"/>
      <c r="ABG1301" s="119"/>
      <c r="ABH1301" s="119"/>
      <c r="ABI1301" s="119"/>
      <c r="ABJ1301" s="119"/>
      <c r="ABK1301" s="119"/>
      <c r="ABL1301" s="119"/>
      <c r="ABM1301" s="119"/>
      <c r="ABN1301" s="119"/>
      <c r="ABO1301" s="119"/>
      <c r="ABP1301" s="119"/>
      <c r="ABQ1301" s="119"/>
      <c r="ABR1301" s="119"/>
      <c r="ABS1301" s="119"/>
      <c r="ABT1301" s="119"/>
      <c r="ABU1301" s="119"/>
      <c r="ABV1301" s="119"/>
      <c r="ABW1301" s="119"/>
      <c r="ABX1301" s="119"/>
      <c r="ABY1301" s="119"/>
      <c r="ABZ1301" s="119"/>
      <c r="ACA1301" s="119"/>
      <c r="ACB1301" s="119"/>
      <c r="ACC1301" s="119"/>
      <c r="ACD1301" s="119"/>
      <c r="ACE1301" s="119"/>
      <c r="ACF1301" s="119"/>
      <c r="ACG1301" s="119"/>
      <c r="ACH1301" s="119"/>
      <c r="ACI1301" s="119"/>
      <c r="ACJ1301" s="119"/>
      <c r="ACK1301" s="119"/>
      <c r="ACL1301" s="119"/>
      <c r="ACM1301" s="119"/>
      <c r="ACN1301" s="119"/>
      <c r="ACO1301" s="119"/>
      <c r="ACP1301" s="119"/>
      <c r="ACQ1301" s="119"/>
      <c r="ACR1301" s="119"/>
      <c r="ACS1301" s="119"/>
      <c r="ACT1301" s="119"/>
      <c r="ACU1301" s="119"/>
      <c r="ACV1301" s="119"/>
      <c r="ACW1301" s="119"/>
      <c r="ACX1301" s="119"/>
      <c r="ACY1301" s="119"/>
      <c r="ACZ1301" s="119"/>
      <c r="ADA1301" s="119"/>
      <c r="ADB1301" s="119"/>
      <c r="ADC1301" s="119"/>
      <c r="ADD1301" s="119"/>
      <c r="ADE1301" s="119"/>
      <c r="ADF1301" s="119"/>
      <c r="ADG1301" s="119"/>
      <c r="ADH1301" s="119"/>
      <c r="ADI1301" s="119"/>
      <c r="ADJ1301" s="119"/>
      <c r="ADK1301" s="119"/>
      <c r="ADL1301" s="119"/>
      <c r="ADM1301" s="119"/>
      <c r="ADN1301" s="119"/>
      <c r="ADO1301" s="119"/>
      <c r="ADP1301" s="119"/>
      <c r="ADQ1301" s="119"/>
      <c r="ADR1301" s="119"/>
      <c r="ADS1301" s="119"/>
      <c r="ADT1301" s="119"/>
      <c r="ADU1301" s="119"/>
      <c r="ADV1301" s="119"/>
      <c r="ADW1301" s="119"/>
      <c r="ADX1301" s="119"/>
      <c r="ADY1301" s="119"/>
      <c r="ADZ1301" s="119"/>
      <c r="AEA1301" s="119"/>
      <c r="AEB1301" s="119"/>
      <c r="AEC1301" s="119"/>
      <c r="AED1301" s="119"/>
      <c r="AEE1301" s="119"/>
      <c r="AEF1301" s="119"/>
      <c r="AEG1301" s="119"/>
      <c r="AEH1301" s="119"/>
      <c r="AEI1301" s="119"/>
      <c r="AEJ1301" s="119"/>
      <c r="AEK1301" s="119"/>
      <c r="AEL1301" s="119"/>
      <c r="AEM1301" s="119"/>
      <c r="AEN1301" s="119"/>
      <c r="AEO1301" s="119"/>
      <c r="AEP1301" s="119"/>
      <c r="AEQ1301" s="119"/>
      <c r="AER1301" s="119"/>
      <c r="AES1301" s="119"/>
      <c r="AET1301" s="119"/>
      <c r="AEU1301" s="119"/>
      <c r="AEV1301" s="119"/>
      <c r="AEW1301" s="119"/>
      <c r="AEX1301" s="119"/>
      <c r="AEY1301" s="119"/>
      <c r="AEZ1301" s="119"/>
      <c r="AFA1301" s="119"/>
      <c r="AFB1301" s="119"/>
      <c r="AFC1301" s="119"/>
      <c r="AFD1301" s="119"/>
      <c r="AFE1301" s="119"/>
      <c r="AFF1301" s="119"/>
      <c r="AFG1301" s="119"/>
      <c r="AFH1301" s="119"/>
      <c r="AFI1301" s="119"/>
      <c r="AFJ1301" s="119"/>
      <c r="AFK1301" s="119"/>
      <c r="AFL1301" s="119"/>
      <c r="AFM1301" s="119"/>
      <c r="AFN1301" s="119"/>
      <c r="AFO1301" s="119"/>
      <c r="AFP1301" s="119"/>
      <c r="AFQ1301" s="119"/>
      <c r="AFR1301" s="119"/>
      <c r="AFS1301" s="119"/>
      <c r="AFT1301" s="119"/>
      <c r="AFU1301" s="119"/>
      <c r="AFV1301" s="119"/>
      <c r="AFW1301" s="119"/>
      <c r="AFX1301" s="119"/>
      <c r="AFY1301" s="119"/>
      <c r="AFZ1301" s="119"/>
      <c r="AGA1301" s="119"/>
      <c r="AGB1301" s="119"/>
      <c r="AGC1301" s="119"/>
      <c r="AGD1301" s="119"/>
      <c r="AGE1301" s="119"/>
      <c r="AGF1301" s="119"/>
      <c r="AGG1301" s="119"/>
      <c r="AGH1301" s="119"/>
      <c r="AGI1301" s="119"/>
      <c r="AGJ1301" s="119"/>
      <c r="AGK1301" s="119"/>
      <c r="AGL1301" s="119"/>
      <c r="AGM1301" s="119"/>
      <c r="AGN1301" s="119"/>
      <c r="AGO1301" s="119"/>
      <c r="AGP1301" s="119"/>
      <c r="AGQ1301" s="119"/>
      <c r="AGR1301" s="119"/>
      <c r="AGS1301" s="119"/>
      <c r="AGT1301" s="119"/>
      <c r="AGU1301" s="119"/>
      <c r="AGV1301" s="119"/>
      <c r="AGW1301" s="119"/>
      <c r="AGX1301" s="119"/>
      <c r="AGY1301" s="119"/>
      <c r="AGZ1301" s="119"/>
      <c r="AHA1301" s="119"/>
      <c r="AHB1301" s="119"/>
      <c r="AHC1301" s="119"/>
      <c r="AHD1301" s="119"/>
      <c r="AHE1301" s="119"/>
      <c r="AHF1301" s="119"/>
      <c r="AHG1301" s="119"/>
      <c r="AHH1301" s="119"/>
      <c r="AHI1301" s="119"/>
      <c r="AHJ1301" s="119"/>
      <c r="AHK1301" s="119"/>
      <c r="AHL1301" s="119"/>
      <c r="AHM1301" s="119"/>
      <c r="AHN1301" s="119"/>
      <c r="AHO1301" s="119"/>
      <c r="AHP1301" s="119"/>
      <c r="AHQ1301" s="119"/>
      <c r="AHR1301" s="119"/>
      <c r="AHS1301" s="119"/>
      <c r="AHT1301" s="119"/>
      <c r="AHU1301" s="119"/>
      <c r="AHV1301" s="119"/>
      <c r="AHW1301" s="119"/>
      <c r="AHX1301" s="119"/>
      <c r="AHY1301" s="119"/>
      <c r="AHZ1301" s="119"/>
      <c r="AIA1301" s="119"/>
      <c r="AIB1301" s="119"/>
      <c r="AIC1301" s="119"/>
      <c r="AID1301" s="119"/>
      <c r="AIE1301" s="119"/>
      <c r="AIF1301" s="119"/>
      <c r="AIG1301" s="119"/>
      <c r="AIH1301" s="119"/>
      <c r="AII1301" s="119"/>
      <c r="AIJ1301" s="119"/>
      <c r="AIK1301" s="119"/>
      <c r="AIL1301" s="119"/>
      <c r="AIM1301" s="119"/>
      <c r="AIN1301" s="119"/>
      <c r="AIO1301" s="119"/>
      <c r="AIP1301" s="119"/>
      <c r="AIQ1301" s="119"/>
      <c r="AIR1301" s="119"/>
      <c r="AIS1301" s="119"/>
      <c r="AIT1301" s="119"/>
      <c r="AIU1301" s="119"/>
      <c r="AIV1301" s="119"/>
      <c r="AIW1301" s="119"/>
      <c r="AIX1301" s="119"/>
      <c r="AIY1301" s="119"/>
      <c r="AIZ1301" s="119"/>
      <c r="AJA1301" s="119"/>
      <c r="AJB1301" s="119"/>
      <c r="AJC1301" s="119"/>
      <c r="AJD1301" s="119"/>
      <c r="AJE1301" s="119"/>
      <c r="AJF1301" s="119"/>
      <c r="AJG1301" s="119"/>
      <c r="AJH1301" s="119"/>
      <c r="AJI1301" s="119"/>
      <c r="AJJ1301" s="119"/>
      <c r="AJK1301" s="119"/>
      <c r="AJL1301" s="119"/>
      <c r="AJM1301" s="119"/>
      <c r="AJN1301" s="119"/>
      <c r="AJO1301" s="119"/>
      <c r="AJP1301" s="119"/>
      <c r="AJQ1301" s="119"/>
      <c r="AJR1301" s="119"/>
      <c r="AJS1301" s="119"/>
      <c r="AJT1301" s="119"/>
      <c r="AJU1301" s="119"/>
      <c r="AJV1301" s="119"/>
      <c r="AJW1301" s="119"/>
      <c r="AJX1301" s="119"/>
      <c r="AJY1301" s="119"/>
      <c r="AJZ1301" s="119"/>
      <c r="AKA1301" s="119"/>
      <c r="AKB1301" s="119"/>
      <c r="AKC1301" s="119"/>
      <c r="AKD1301" s="119"/>
      <c r="AKE1301" s="119"/>
      <c r="AKF1301" s="119"/>
      <c r="AKG1301" s="119"/>
      <c r="AKH1301" s="119"/>
      <c r="AKI1301" s="119"/>
      <c r="AKJ1301" s="119"/>
      <c r="AKK1301" s="119"/>
      <c r="AKL1301" s="119"/>
      <c r="AKM1301" s="119"/>
      <c r="AKN1301" s="119"/>
      <c r="AKO1301" s="119"/>
      <c r="AKP1301" s="119"/>
      <c r="AKQ1301" s="119"/>
      <c r="AKR1301" s="119"/>
      <c r="AKS1301" s="119"/>
      <c r="AKT1301" s="119"/>
      <c r="AKU1301" s="119"/>
      <c r="AKV1301" s="119"/>
      <c r="AKW1301" s="119"/>
      <c r="AKX1301" s="119"/>
      <c r="AKY1301" s="119"/>
      <c r="AKZ1301" s="119"/>
      <c r="ALA1301" s="119"/>
      <c r="ALB1301" s="119"/>
      <c r="ALC1301" s="119"/>
      <c r="ALD1301" s="119"/>
      <c r="ALE1301" s="119"/>
      <c r="ALF1301" s="119"/>
      <c r="ALG1301" s="119"/>
      <c r="ALH1301" s="119"/>
      <c r="ALI1301" s="119"/>
      <c r="ALJ1301" s="119"/>
      <c r="ALK1301" s="119"/>
      <c r="ALL1301" s="119"/>
      <c r="ALM1301" s="119"/>
      <c r="ALN1301" s="119"/>
      <c r="ALO1301" s="119"/>
      <c r="ALP1301" s="119"/>
      <c r="ALQ1301" s="119"/>
      <c r="ALR1301" s="119"/>
      <c r="ALS1301" s="119"/>
      <c r="ALT1301" s="119"/>
      <c r="ALU1301" s="119"/>
      <c r="ALV1301" s="119"/>
      <c r="ALW1301" s="119"/>
      <c r="ALX1301" s="119"/>
      <c r="ALY1301" s="119"/>
      <c r="ALZ1301" s="119"/>
      <c r="AMA1301" s="119"/>
      <c r="AMB1301" s="119"/>
      <c r="AMC1301" s="119"/>
      <c r="AMD1301" s="119"/>
      <c r="AME1301" s="119"/>
      <c r="AMF1301" s="119"/>
      <c r="AMG1301" s="119"/>
    </row>
    <row r="1302" customFormat="false" ht="15" hidden="false" customHeight="false" outlineLevel="0" collapsed="false">
      <c r="A1302" s="118"/>
      <c r="B1302" s="118"/>
      <c r="C1302" s="48" t="n">
        <f aca="false">IF(F1302=F1301,C1301,IF(F1302=(F1301+10),C1301,(C1301+10)))</f>
        <v>2390</v>
      </c>
      <c r="D1302" s="55" t="s">
        <v>459</v>
      </c>
      <c r="E1302" s="50" t="n">
        <f aca="false">IF(C1301=C1302,IF(AND(I1302&lt;&gt;"M",I1302&lt;&gt;"m-up"),E1301+10,E1301),10)</f>
        <v>20</v>
      </c>
      <c r="F1302" s="78" t="n">
        <f aca="false">O1302+(N1302*60)+(M1302*3600)</f>
        <v>65743</v>
      </c>
      <c r="G1302" s="78" t="str">
        <f aca="false">CONCATENATE(J1302,K1302,L1302)</f>
        <v>201823</v>
      </c>
      <c r="H1302" s="78" t="n">
        <v>4</v>
      </c>
      <c r="I1302" s="78" t="s">
        <v>0</v>
      </c>
      <c r="J1302" s="78" t="n">
        <v>2018</v>
      </c>
      <c r="K1302" s="78" t="n">
        <v>2</v>
      </c>
      <c r="L1302" s="78" t="n">
        <v>3</v>
      </c>
      <c r="M1302" s="78" t="n">
        <v>18</v>
      </c>
      <c r="N1302" s="78" t="n">
        <v>15</v>
      </c>
      <c r="O1302" s="78" t="n">
        <v>43</v>
      </c>
      <c r="P1302" s="78" t="n">
        <v>864</v>
      </c>
      <c r="Q1302" s="78" t="n">
        <v>1</v>
      </c>
      <c r="R1302" s="78" t="s">
        <v>1</v>
      </c>
      <c r="S1302" s="78" t="s">
        <v>2</v>
      </c>
      <c r="T1302" s="78"/>
      <c r="U1302" s="130" t="s">
        <v>112</v>
      </c>
      <c r="V1302" s="130"/>
      <c r="W1302" s="130"/>
      <c r="X1302" s="130"/>
      <c r="WH1302" s="119"/>
      <c r="WI1302" s="119"/>
      <c r="WJ1302" s="119"/>
      <c r="WK1302" s="119"/>
      <c r="WL1302" s="119"/>
      <c r="WM1302" s="119"/>
      <c r="WN1302" s="119"/>
      <c r="WO1302" s="119"/>
      <c r="WP1302" s="119"/>
      <c r="WQ1302" s="119"/>
      <c r="WR1302" s="119"/>
      <c r="WS1302" s="119"/>
      <c r="WT1302" s="119"/>
      <c r="WU1302" s="119"/>
      <c r="WV1302" s="119"/>
      <c r="WW1302" s="119"/>
      <c r="WX1302" s="119"/>
      <c r="WY1302" s="119"/>
      <c r="WZ1302" s="119"/>
      <c r="XA1302" s="119"/>
      <c r="XB1302" s="119"/>
      <c r="XC1302" s="119"/>
      <c r="XD1302" s="119"/>
      <c r="XE1302" s="119"/>
      <c r="XF1302" s="119"/>
      <c r="XG1302" s="119"/>
      <c r="XH1302" s="119"/>
      <c r="XI1302" s="119"/>
      <c r="XJ1302" s="119"/>
      <c r="XK1302" s="119"/>
      <c r="XL1302" s="119"/>
      <c r="XM1302" s="119"/>
      <c r="XN1302" s="119"/>
      <c r="XO1302" s="119"/>
      <c r="XP1302" s="119"/>
      <c r="XQ1302" s="119"/>
      <c r="XR1302" s="119"/>
      <c r="XS1302" s="119"/>
      <c r="XT1302" s="119"/>
      <c r="XU1302" s="119"/>
      <c r="XV1302" s="119"/>
      <c r="XW1302" s="119"/>
      <c r="XX1302" s="119"/>
      <c r="XY1302" s="119"/>
      <c r="XZ1302" s="119"/>
      <c r="YA1302" s="119"/>
      <c r="YB1302" s="119"/>
      <c r="YC1302" s="119"/>
      <c r="YD1302" s="119"/>
      <c r="YE1302" s="119"/>
      <c r="YF1302" s="119"/>
      <c r="YG1302" s="119"/>
      <c r="YH1302" s="119"/>
      <c r="YI1302" s="119"/>
      <c r="YJ1302" s="119"/>
      <c r="YK1302" s="119"/>
      <c r="YL1302" s="119"/>
      <c r="YM1302" s="119"/>
      <c r="YN1302" s="119"/>
      <c r="YO1302" s="119"/>
      <c r="YP1302" s="119"/>
      <c r="YQ1302" s="119"/>
      <c r="YR1302" s="119"/>
      <c r="YS1302" s="119"/>
      <c r="YT1302" s="119"/>
      <c r="YU1302" s="119"/>
      <c r="YV1302" s="119"/>
      <c r="YW1302" s="119"/>
      <c r="YX1302" s="119"/>
      <c r="YY1302" s="119"/>
      <c r="YZ1302" s="119"/>
      <c r="ZA1302" s="119"/>
      <c r="ZB1302" s="119"/>
      <c r="ZC1302" s="119"/>
      <c r="ZD1302" s="119"/>
      <c r="ZE1302" s="119"/>
      <c r="ZF1302" s="119"/>
      <c r="ZG1302" s="119"/>
      <c r="ZH1302" s="119"/>
      <c r="ZI1302" s="119"/>
      <c r="ZJ1302" s="119"/>
      <c r="ZK1302" s="119"/>
      <c r="ZL1302" s="119"/>
      <c r="ZM1302" s="119"/>
      <c r="ZN1302" s="119"/>
      <c r="ZO1302" s="119"/>
      <c r="ZP1302" s="119"/>
      <c r="ZQ1302" s="119"/>
      <c r="ZR1302" s="119"/>
      <c r="ZS1302" s="119"/>
      <c r="ZT1302" s="119"/>
      <c r="ZU1302" s="119"/>
      <c r="ZV1302" s="119"/>
      <c r="ZW1302" s="119"/>
      <c r="ZX1302" s="119"/>
      <c r="ZY1302" s="119"/>
      <c r="ZZ1302" s="119"/>
      <c r="AAA1302" s="119"/>
      <c r="AAB1302" s="119"/>
      <c r="AAC1302" s="119"/>
      <c r="AAD1302" s="119"/>
      <c r="AAE1302" s="119"/>
      <c r="AAF1302" s="119"/>
      <c r="AAG1302" s="119"/>
      <c r="AAH1302" s="119"/>
      <c r="AAI1302" s="119"/>
      <c r="AAJ1302" s="119"/>
      <c r="AAK1302" s="119"/>
      <c r="AAL1302" s="119"/>
      <c r="AAM1302" s="119"/>
      <c r="AAN1302" s="119"/>
      <c r="AAO1302" s="119"/>
      <c r="AAP1302" s="119"/>
      <c r="AAQ1302" s="119"/>
      <c r="AAR1302" s="119"/>
      <c r="AAS1302" s="119"/>
      <c r="AAT1302" s="119"/>
      <c r="AAU1302" s="119"/>
      <c r="AAV1302" s="119"/>
      <c r="AAW1302" s="119"/>
      <c r="AAX1302" s="119"/>
      <c r="AAY1302" s="119"/>
      <c r="AAZ1302" s="119"/>
      <c r="ABA1302" s="119"/>
      <c r="ABB1302" s="119"/>
      <c r="ABC1302" s="119"/>
      <c r="ABD1302" s="119"/>
      <c r="ABE1302" s="119"/>
      <c r="ABF1302" s="119"/>
      <c r="ABG1302" s="119"/>
      <c r="ABH1302" s="119"/>
      <c r="ABI1302" s="119"/>
      <c r="ABJ1302" s="119"/>
      <c r="ABK1302" s="119"/>
      <c r="ABL1302" s="119"/>
      <c r="ABM1302" s="119"/>
      <c r="ABN1302" s="119"/>
      <c r="ABO1302" s="119"/>
      <c r="ABP1302" s="119"/>
      <c r="ABQ1302" s="119"/>
      <c r="ABR1302" s="119"/>
      <c r="ABS1302" s="119"/>
      <c r="ABT1302" s="119"/>
      <c r="ABU1302" s="119"/>
      <c r="ABV1302" s="119"/>
      <c r="ABW1302" s="119"/>
      <c r="ABX1302" s="119"/>
      <c r="ABY1302" s="119"/>
      <c r="ABZ1302" s="119"/>
      <c r="ACA1302" s="119"/>
      <c r="ACB1302" s="119"/>
      <c r="ACC1302" s="119"/>
      <c r="ACD1302" s="119"/>
      <c r="ACE1302" s="119"/>
      <c r="ACF1302" s="119"/>
      <c r="ACG1302" s="119"/>
      <c r="ACH1302" s="119"/>
      <c r="ACI1302" s="119"/>
      <c r="ACJ1302" s="119"/>
      <c r="ACK1302" s="119"/>
      <c r="ACL1302" s="119"/>
      <c r="ACM1302" s="119"/>
      <c r="ACN1302" s="119"/>
      <c r="ACO1302" s="119"/>
      <c r="ACP1302" s="119"/>
      <c r="ACQ1302" s="119"/>
      <c r="ACR1302" s="119"/>
      <c r="ACS1302" s="119"/>
      <c r="ACT1302" s="119"/>
      <c r="ACU1302" s="119"/>
      <c r="ACV1302" s="119"/>
      <c r="ACW1302" s="119"/>
      <c r="ACX1302" s="119"/>
      <c r="ACY1302" s="119"/>
      <c r="ACZ1302" s="119"/>
      <c r="ADA1302" s="119"/>
      <c r="ADB1302" s="119"/>
      <c r="ADC1302" s="119"/>
      <c r="ADD1302" s="119"/>
      <c r="ADE1302" s="119"/>
      <c r="ADF1302" s="119"/>
      <c r="ADG1302" s="119"/>
      <c r="ADH1302" s="119"/>
      <c r="ADI1302" s="119"/>
      <c r="ADJ1302" s="119"/>
      <c r="ADK1302" s="119"/>
      <c r="ADL1302" s="119"/>
      <c r="ADM1302" s="119"/>
      <c r="ADN1302" s="119"/>
      <c r="ADO1302" s="119"/>
      <c r="ADP1302" s="119"/>
      <c r="ADQ1302" s="119"/>
      <c r="ADR1302" s="119"/>
      <c r="ADS1302" s="119"/>
      <c r="ADT1302" s="119"/>
      <c r="ADU1302" s="119"/>
      <c r="ADV1302" s="119"/>
      <c r="ADW1302" s="119"/>
      <c r="ADX1302" s="119"/>
      <c r="ADY1302" s="119"/>
      <c r="ADZ1302" s="119"/>
      <c r="AEA1302" s="119"/>
      <c r="AEB1302" s="119"/>
      <c r="AEC1302" s="119"/>
      <c r="AED1302" s="119"/>
      <c r="AEE1302" s="119"/>
      <c r="AEF1302" s="119"/>
      <c r="AEG1302" s="119"/>
      <c r="AEH1302" s="119"/>
      <c r="AEI1302" s="119"/>
      <c r="AEJ1302" s="119"/>
      <c r="AEK1302" s="119"/>
      <c r="AEL1302" s="119"/>
      <c r="AEM1302" s="119"/>
      <c r="AEN1302" s="119"/>
      <c r="AEO1302" s="119"/>
      <c r="AEP1302" s="119"/>
      <c r="AEQ1302" s="119"/>
      <c r="AER1302" s="119"/>
      <c r="AES1302" s="119"/>
      <c r="AET1302" s="119"/>
      <c r="AEU1302" s="119"/>
      <c r="AEV1302" s="119"/>
      <c r="AEW1302" s="119"/>
      <c r="AEX1302" s="119"/>
      <c r="AEY1302" s="119"/>
      <c r="AEZ1302" s="119"/>
      <c r="AFA1302" s="119"/>
      <c r="AFB1302" s="119"/>
      <c r="AFC1302" s="119"/>
      <c r="AFD1302" s="119"/>
      <c r="AFE1302" s="119"/>
      <c r="AFF1302" s="119"/>
      <c r="AFG1302" s="119"/>
      <c r="AFH1302" s="119"/>
      <c r="AFI1302" s="119"/>
      <c r="AFJ1302" s="119"/>
      <c r="AFK1302" s="119"/>
      <c r="AFL1302" s="119"/>
      <c r="AFM1302" s="119"/>
      <c r="AFN1302" s="119"/>
      <c r="AFO1302" s="119"/>
      <c r="AFP1302" s="119"/>
      <c r="AFQ1302" s="119"/>
      <c r="AFR1302" s="119"/>
      <c r="AFS1302" s="119"/>
      <c r="AFT1302" s="119"/>
      <c r="AFU1302" s="119"/>
      <c r="AFV1302" s="119"/>
      <c r="AFW1302" s="119"/>
      <c r="AFX1302" s="119"/>
      <c r="AFY1302" s="119"/>
      <c r="AFZ1302" s="119"/>
      <c r="AGA1302" s="119"/>
      <c r="AGB1302" s="119"/>
      <c r="AGC1302" s="119"/>
      <c r="AGD1302" s="119"/>
      <c r="AGE1302" s="119"/>
      <c r="AGF1302" s="119"/>
      <c r="AGG1302" s="119"/>
      <c r="AGH1302" s="119"/>
      <c r="AGI1302" s="119"/>
      <c r="AGJ1302" s="119"/>
      <c r="AGK1302" s="119"/>
      <c r="AGL1302" s="119"/>
      <c r="AGM1302" s="119"/>
      <c r="AGN1302" s="119"/>
      <c r="AGO1302" s="119"/>
      <c r="AGP1302" s="119"/>
      <c r="AGQ1302" s="119"/>
      <c r="AGR1302" s="119"/>
      <c r="AGS1302" s="119"/>
      <c r="AGT1302" s="119"/>
      <c r="AGU1302" s="119"/>
      <c r="AGV1302" s="119"/>
      <c r="AGW1302" s="119"/>
      <c r="AGX1302" s="119"/>
      <c r="AGY1302" s="119"/>
      <c r="AGZ1302" s="119"/>
      <c r="AHA1302" s="119"/>
      <c r="AHB1302" s="119"/>
      <c r="AHC1302" s="119"/>
      <c r="AHD1302" s="119"/>
      <c r="AHE1302" s="119"/>
      <c r="AHF1302" s="119"/>
      <c r="AHG1302" s="119"/>
      <c r="AHH1302" s="119"/>
      <c r="AHI1302" s="119"/>
      <c r="AHJ1302" s="119"/>
      <c r="AHK1302" s="119"/>
      <c r="AHL1302" s="119"/>
      <c r="AHM1302" s="119"/>
      <c r="AHN1302" s="119"/>
      <c r="AHO1302" s="119"/>
      <c r="AHP1302" s="119"/>
      <c r="AHQ1302" s="119"/>
      <c r="AHR1302" s="119"/>
      <c r="AHS1302" s="119"/>
      <c r="AHT1302" s="119"/>
      <c r="AHU1302" s="119"/>
      <c r="AHV1302" s="119"/>
      <c r="AHW1302" s="119"/>
      <c r="AHX1302" s="119"/>
      <c r="AHY1302" s="119"/>
      <c r="AHZ1302" s="119"/>
      <c r="AIA1302" s="119"/>
      <c r="AIB1302" s="119"/>
      <c r="AIC1302" s="119"/>
      <c r="AID1302" s="119"/>
      <c r="AIE1302" s="119"/>
      <c r="AIF1302" s="119"/>
      <c r="AIG1302" s="119"/>
      <c r="AIH1302" s="119"/>
      <c r="AII1302" s="119"/>
      <c r="AIJ1302" s="119"/>
      <c r="AIK1302" s="119"/>
      <c r="AIL1302" s="119"/>
      <c r="AIM1302" s="119"/>
      <c r="AIN1302" s="119"/>
      <c r="AIO1302" s="119"/>
      <c r="AIP1302" s="119"/>
      <c r="AIQ1302" s="119"/>
      <c r="AIR1302" s="119"/>
      <c r="AIS1302" s="119"/>
      <c r="AIT1302" s="119"/>
      <c r="AIU1302" s="119"/>
      <c r="AIV1302" s="119"/>
      <c r="AIW1302" s="119"/>
      <c r="AIX1302" s="119"/>
      <c r="AIY1302" s="119"/>
      <c r="AIZ1302" s="119"/>
      <c r="AJA1302" s="119"/>
      <c r="AJB1302" s="119"/>
      <c r="AJC1302" s="119"/>
      <c r="AJD1302" s="119"/>
      <c r="AJE1302" s="119"/>
      <c r="AJF1302" s="119"/>
      <c r="AJG1302" s="119"/>
      <c r="AJH1302" s="119"/>
      <c r="AJI1302" s="119"/>
      <c r="AJJ1302" s="119"/>
      <c r="AJK1302" s="119"/>
      <c r="AJL1302" s="119"/>
      <c r="AJM1302" s="119"/>
      <c r="AJN1302" s="119"/>
      <c r="AJO1302" s="119"/>
      <c r="AJP1302" s="119"/>
      <c r="AJQ1302" s="119"/>
      <c r="AJR1302" s="119"/>
      <c r="AJS1302" s="119"/>
      <c r="AJT1302" s="119"/>
      <c r="AJU1302" s="119"/>
      <c r="AJV1302" s="119"/>
      <c r="AJW1302" s="119"/>
      <c r="AJX1302" s="119"/>
      <c r="AJY1302" s="119"/>
      <c r="AJZ1302" s="119"/>
      <c r="AKA1302" s="119"/>
      <c r="AKB1302" s="119"/>
      <c r="AKC1302" s="119"/>
      <c r="AKD1302" s="119"/>
      <c r="AKE1302" s="119"/>
      <c r="AKF1302" s="119"/>
      <c r="AKG1302" s="119"/>
      <c r="AKH1302" s="119"/>
      <c r="AKI1302" s="119"/>
      <c r="AKJ1302" s="119"/>
      <c r="AKK1302" s="119"/>
      <c r="AKL1302" s="119"/>
      <c r="AKM1302" s="119"/>
      <c r="AKN1302" s="119"/>
      <c r="AKO1302" s="119"/>
      <c r="AKP1302" s="119"/>
      <c r="AKQ1302" s="119"/>
      <c r="AKR1302" s="119"/>
      <c r="AKS1302" s="119"/>
      <c r="AKT1302" s="119"/>
      <c r="AKU1302" s="119"/>
      <c r="AKV1302" s="119"/>
      <c r="AKW1302" s="119"/>
      <c r="AKX1302" s="119"/>
      <c r="AKY1302" s="119"/>
      <c r="AKZ1302" s="119"/>
      <c r="ALA1302" s="119"/>
      <c r="ALB1302" s="119"/>
      <c r="ALC1302" s="119"/>
      <c r="ALD1302" s="119"/>
      <c r="ALE1302" s="119"/>
      <c r="ALF1302" s="119"/>
      <c r="ALG1302" s="119"/>
      <c r="ALH1302" s="119"/>
      <c r="ALI1302" s="119"/>
      <c r="ALJ1302" s="119"/>
      <c r="ALK1302" s="119"/>
      <c r="ALL1302" s="119"/>
      <c r="ALM1302" s="119"/>
      <c r="ALN1302" s="119"/>
      <c r="ALO1302" s="119"/>
      <c r="ALP1302" s="119"/>
      <c r="ALQ1302" s="119"/>
      <c r="ALR1302" s="119"/>
      <c r="ALS1302" s="119"/>
      <c r="ALT1302" s="119"/>
      <c r="ALU1302" s="119"/>
      <c r="ALV1302" s="119"/>
      <c r="ALW1302" s="119"/>
      <c r="ALX1302" s="119"/>
      <c r="ALY1302" s="119"/>
      <c r="ALZ1302" s="119"/>
      <c r="AMA1302" s="119"/>
      <c r="AMB1302" s="119"/>
      <c r="AMC1302" s="119"/>
      <c r="AMD1302" s="119"/>
      <c r="AME1302" s="119"/>
      <c r="AMF1302" s="119"/>
      <c r="AMG1302" s="119"/>
    </row>
    <row r="1303" customFormat="false" ht="15" hidden="false" customHeight="false" outlineLevel="0" collapsed="false">
      <c r="A1303" s="118"/>
      <c r="B1303" s="118"/>
      <c r="C1303" s="48" t="n">
        <f aca="false">IF(F1303=F1302,C1302,IF(F1303=(F1302+10),C1302,(C1302+10)))</f>
        <v>2390</v>
      </c>
      <c r="D1303" s="55" t="s">
        <v>459</v>
      </c>
      <c r="E1303" s="50" t="n">
        <f aca="false">IF(C1302=C1303,IF(AND(I1303&lt;&gt;"M",I1303&lt;&gt;"m-up"),E1302+10,E1302),10)</f>
        <v>30</v>
      </c>
      <c r="F1303" s="78" t="n">
        <f aca="false">O1303+(N1303*60)+(M1303*3600)</f>
        <v>65743</v>
      </c>
      <c r="G1303" s="78" t="str">
        <f aca="false">CONCATENATE(J1303,K1303,L1303)</f>
        <v>201823</v>
      </c>
      <c r="H1303" s="78" t="n">
        <v>2</v>
      </c>
      <c r="I1303" s="78" t="s">
        <v>0</v>
      </c>
      <c r="J1303" s="78" t="n">
        <v>2018</v>
      </c>
      <c r="K1303" s="78" t="n">
        <v>2</v>
      </c>
      <c r="L1303" s="78" t="n">
        <v>3</v>
      </c>
      <c r="M1303" s="78" t="n">
        <v>18</v>
      </c>
      <c r="N1303" s="78" t="n">
        <v>15</v>
      </c>
      <c r="O1303" s="78" t="n">
        <v>43</v>
      </c>
      <c r="P1303" s="78" t="n">
        <v>941</v>
      </c>
      <c r="Q1303" s="78" t="n">
        <v>1</v>
      </c>
      <c r="R1303" s="78" t="s">
        <v>1</v>
      </c>
      <c r="S1303" s="78" t="s">
        <v>2</v>
      </c>
      <c r="T1303" s="78"/>
      <c r="U1303" s="130" t="s">
        <v>112</v>
      </c>
      <c r="V1303" s="130"/>
      <c r="W1303" s="130"/>
      <c r="X1303" s="130"/>
      <c r="WH1303" s="119"/>
      <c r="WI1303" s="119"/>
      <c r="WJ1303" s="119"/>
      <c r="WK1303" s="119"/>
      <c r="WL1303" s="119"/>
      <c r="WM1303" s="119"/>
      <c r="WN1303" s="119"/>
      <c r="WO1303" s="119"/>
      <c r="WP1303" s="119"/>
      <c r="WQ1303" s="119"/>
      <c r="WR1303" s="119"/>
      <c r="WS1303" s="119"/>
      <c r="WT1303" s="119"/>
      <c r="WU1303" s="119"/>
      <c r="WV1303" s="119"/>
      <c r="WW1303" s="119"/>
      <c r="WX1303" s="119"/>
      <c r="WY1303" s="119"/>
      <c r="WZ1303" s="119"/>
      <c r="XA1303" s="119"/>
      <c r="XB1303" s="119"/>
      <c r="XC1303" s="119"/>
      <c r="XD1303" s="119"/>
      <c r="XE1303" s="119"/>
      <c r="XF1303" s="119"/>
      <c r="XG1303" s="119"/>
      <c r="XH1303" s="119"/>
      <c r="XI1303" s="119"/>
      <c r="XJ1303" s="119"/>
      <c r="XK1303" s="119"/>
      <c r="XL1303" s="119"/>
      <c r="XM1303" s="119"/>
      <c r="XN1303" s="119"/>
      <c r="XO1303" s="119"/>
      <c r="XP1303" s="119"/>
      <c r="XQ1303" s="119"/>
      <c r="XR1303" s="119"/>
      <c r="XS1303" s="119"/>
      <c r="XT1303" s="119"/>
      <c r="XU1303" s="119"/>
      <c r="XV1303" s="119"/>
      <c r="XW1303" s="119"/>
      <c r="XX1303" s="119"/>
      <c r="XY1303" s="119"/>
      <c r="XZ1303" s="119"/>
      <c r="YA1303" s="119"/>
      <c r="YB1303" s="119"/>
      <c r="YC1303" s="119"/>
      <c r="YD1303" s="119"/>
      <c r="YE1303" s="119"/>
      <c r="YF1303" s="119"/>
      <c r="YG1303" s="119"/>
      <c r="YH1303" s="119"/>
      <c r="YI1303" s="119"/>
      <c r="YJ1303" s="119"/>
      <c r="YK1303" s="119"/>
      <c r="YL1303" s="119"/>
      <c r="YM1303" s="119"/>
      <c r="YN1303" s="119"/>
      <c r="YO1303" s="119"/>
      <c r="YP1303" s="119"/>
      <c r="YQ1303" s="119"/>
      <c r="YR1303" s="119"/>
      <c r="YS1303" s="119"/>
      <c r="YT1303" s="119"/>
      <c r="YU1303" s="119"/>
      <c r="YV1303" s="119"/>
      <c r="YW1303" s="119"/>
      <c r="YX1303" s="119"/>
      <c r="YY1303" s="119"/>
      <c r="YZ1303" s="119"/>
      <c r="ZA1303" s="119"/>
      <c r="ZB1303" s="119"/>
      <c r="ZC1303" s="119"/>
      <c r="ZD1303" s="119"/>
      <c r="ZE1303" s="119"/>
      <c r="ZF1303" s="119"/>
      <c r="ZG1303" s="119"/>
      <c r="ZH1303" s="119"/>
      <c r="ZI1303" s="119"/>
      <c r="ZJ1303" s="119"/>
      <c r="ZK1303" s="119"/>
      <c r="ZL1303" s="119"/>
      <c r="ZM1303" s="119"/>
      <c r="ZN1303" s="119"/>
      <c r="ZO1303" s="119"/>
      <c r="ZP1303" s="119"/>
      <c r="ZQ1303" s="119"/>
      <c r="ZR1303" s="119"/>
      <c r="ZS1303" s="119"/>
      <c r="ZT1303" s="119"/>
      <c r="ZU1303" s="119"/>
      <c r="ZV1303" s="119"/>
      <c r="ZW1303" s="119"/>
      <c r="ZX1303" s="119"/>
      <c r="ZY1303" s="119"/>
      <c r="ZZ1303" s="119"/>
      <c r="AAA1303" s="119"/>
      <c r="AAB1303" s="119"/>
      <c r="AAC1303" s="119"/>
      <c r="AAD1303" s="119"/>
      <c r="AAE1303" s="119"/>
      <c r="AAF1303" s="119"/>
      <c r="AAG1303" s="119"/>
      <c r="AAH1303" s="119"/>
      <c r="AAI1303" s="119"/>
      <c r="AAJ1303" s="119"/>
      <c r="AAK1303" s="119"/>
      <c r="AAL1303" s="119"/>
      <c r="AAM1303" s="119"/>
      <c r="AAN1303" s="119"/>
      <c r="AAO1303" s="119"/>
      <c r="AAP1303" s="119"/>
      <c r="AAQ1303" s="119"/>
      <c r="AAR1303" s="119"/>
      <c r="AAS1303" s="119"/>
      <c r="AAT1303" s="119"/>
      <c r="AAU1303" s="119"/>
      <c r="AAV1303" s="119"/>
      <c r="AAW1303" s="119"/>
      <c r="AAX1303" s="119"/>
      <c r="AAY1303" s="119"/>
      <c r="AAZ1303" s="119"/>
      <c r="ABA1303" s="119"/>
      <c r="ABB1303" s="119"/>
      <c r="ABC1303" s="119"/>
      <c r="ABD1303" s="119"/>
      <c r="ABE1303" s="119"/>
      <c r="ABF1303" s="119"/>
      <c r="ABG1303" s="119"/>
      <c r="ABH1303" s="119"/>
      <c r="ABI1303" s="119"/>
      <c r="ABJ1303" s="119"/>
      <c r="ABK1303" s="119"/>
      <c r="ABL1303" s="119"/>
      <c r="ABM1303" s="119"/>
      <c r="ABN1303" s="119"/>
      <c r="ABO1303" s="119"/>
      <c r="ABP1303" s="119"/>
      <c r="ABQ1303" s="119"/>
      <c r="ABR1303" s="119"/>
      <c r="ABS1303" s="119"/>
      <c r="ABT1303" s="119"/>
      <c r="ABU1303" s="119"/>
      <c r="ABV1303" s="119"/>
      <c r="ABW1303" s="119"/>
      <c r="ABX1303" s="119"/>
      <c r="ABY1303" s="119"/>
      <c r="ABZ1303" s="119"/>
      <c r="ACA1303" s="119"/>
      <c r="ACB1303" s="119"/>
      <c r="ACC1303" s="119"/>
      <c r="ACD1303" s="119"/>
      <c r="ACE1303" s="119"/>
      <c r="ACF1303" s="119"/>
      <c r="ACG1303" s="119"/>
      <c r="ACH1303" s="119"/>
      <c r="ACI1303" s="119"/>
      <c r="ACJ1303" s="119"/>
      <c r="ACK1303" s="119"/>
      <c r="ACL1303" s="119"/>
      <c r="ACM1303" s="119"/>
      <c r="ACN1303" s="119"/>
      <c r="ACO1303" s="119"/>
      <c r="ACP1303" s="119"/>
      <c r="ACQ1303" s="119"/>
      <c r="ACR1303" s="119"/>
      <c r="ACS1303" s="119"/>
      <c r="ACT1303" s="119"/>
      <c r="ACU1303" s="119"/>
      <c r="ACV1303" s="119"/>
      <c r="ACW1303" s="119"/>
      <c r="ACX1303" s="119"/>
      <c r="ACY1303" s="119"/>
      <c r="ACZ1303" s="119"/>
      <c r="ADA1303" s="119"/>
      <c r="ADB1303" s="119"/>
      <c r="ADC1303" s="119"/>
      <c r="ADD1303" s="119"/>
      <c r="ADE1303" s="119"/>
      <c r="ADF1303" s="119"/>
      <c r="ADG1303" s="119"/>
      <c r="ADH1303" s="119"/>
      <c r="ADI1303" s="119"/>
      <c r="ADJ1303" s="119"/>
      <c r="ADK1303" s="119"/>
      <c r="ADL1303" s="119"/>
      <c r="ADM1303" s="119"/>
      <c r="ADN1303" s="119"/>
      <c r="ADO1303" s="119"/>
      <c r="ADP1303" s="119"/>
      <c r="ADQ1303" s="119"/>
      <c r="ADR1303" s="119"/>
      <c r="ADS1303" s="119"/>
      <c r="ADT1303" s="119"/>
      <c r="ADU1303" s="119"/>
      <c r="ADV1303" s="119"/>
      <c r="ADW1303" s="119"/>
      <c r="ADX1303" s="119"/>
      <c r="ADY1303" s="119"/>
      <c r="ADZ1303" s="119"/>
      <c r="AEA1303" s="119"/>
      <c r="AEB1303" s="119"/>
      <c r="AEC1303" s="119"/>
      <c r="AED1303" s="119"/>
      <c r="AEE1303" s="119"/>
      <c r="AEF1303" s="119"/>
      <c r="AEG1303" s="119"/>
      <c r="AEH1303" s="119"/>
      <c r="AEI1303" s="119"/>
      <c r="AEJ1303" s="119"/>
      <c r="AEK1303" s="119"/>
      <c r="AEL1303" s="119"/>
      <c r="AEM1303" s="119"/>
      <c r="AEN1303" s="119"/>
      <c r="AEO1303" s="119"/>
      <c r="AEP1303" s="119"/>
      <c r="AEQ1303" s="119"/>
      <c r="AER1303" s="119"/>
      <c r="AES1303" s="119"/>
      <c r="AET1303" s="119"/>
      <c r="AEU1303" s="119"/>
      <c r="AEV1303" s="119"/>
      <c r="AEW1303" s="119"/>
      <c r="AEX1303" s="119"/>
      <c r="AEY1303" s="119"/>
      <c r="AEZ1303" s="119"/>
      <c r="AFA1303" s="119"/>
      <c r="AFB1303" s="119"/>
      <c r="AFC1303" s="119"/>
      <c r="AFD1303" s="119"/>
      <c r="AFE1303" s="119"/>
      <c r="AFF1303" s="119"/>
      <c r="AFG1303" s="119"/>
      <c r="AFH1303" s="119"/>
      <c r="AFI1303" s="119"/>
      <c r="AFJ1303" s="119"/>
      <c r="AFK1303" s="119"/>
      <c r="AFL1303" s="119"/>
      <c r="AFM1303" s="119"/>
      <c r="AFN1303" s="119"/>
      <c r="AFO1303" s="119"/>
      <c r="AFP1303" s="119"/>
      <c r="AFQ1303" s="119"/>
      <c r="AFR1303" s="119"/>
      <c r="AFS1303" s="119"/>
      <c r="AFT1303" s="119"/>
      <c r="AFU1303" s="119"/>
      <c r="AFV1303" s="119"/>
      <c r="AFW1303" s="119"/>
      <c r="AFX1303" s="119"/>
      <c r="AFY1303" s="119"/>
      <c r="AFZ1303" s="119"/>
      <c r="AGA1303" s="119"/>
      <c r="AGB1303" s="119"/>
      <c r="AGC1303" s="119"/>
      <c r="AGD1303" s="119"/>
      <c r="AGE1303" s="119"/>
      <c r="AGF1303" s="119"/>
      <c r="AGG1303" s="119"/>
      <c r="AGH1303" s="119"/>
      <c r="AGI1303" s="119"/>
      <c r="AGJ1303" s="119"/>
      <c r="AGK1303" s="119"/>
      <c r="AGL1303" s="119"/>
      <c r="AGM1303" s="119"/>
      <c r="AGN1303" s="119"/>
      <c r="AGO1303" s="119"/>
      <c r="AGP1303" s="119"/>
      <c r="AGQ1303" s="119"/>
      <c r="AGR1303" s="119"/>
      <c r="AGS1303" s="119"/>
      <c r="AGT1303" s="119"/>
      <c r="AGU1303" s="119"/>
      <c r="AGV1303" s="119"/>
      <c r="AGW1303" s="119"/>
      <c r="AGX1303" s="119"/>
      <c r="AGY1303" s="119"/>
      <c r="AGZ1303" s="119"/>
      <c r="AHA1303" s="119"/>
      <c r="AHB1303" s="119"/>
      <c r="AHC1303" s="119"/>
      <c r="AHD1303" s="119"/>
      <c r="AHE1303" s="119"/>
      <c r="AHF1303" s="119"/>
      <c r="AHG1303" s="119"/>
      <c r="AHH1303" s="119"/>
      <c r="AHI1303" s="119"/>
      <c r="AHJ1303" s="119"/>
      <c r="AHK1303" s="119"/>
      <c r="AHL1303" s="119"/>
      <c r="AHM1303" s="119"/>
      <c r="AHN1303" s="119"/>
      <c r="AHO1303" s="119"/>
      <c r="AHP1303" s="119"/>
      <c r="AHQ1303" s="119"/>
      <c r="AHR1303" s="119"/>
      <c r="AHS1303" s="119"/>
      <c r="AHT1303" s="119"/>
      <c r="AHU1303" s="119"/>
      <c r="AHV1303" s="119"/>
      <c r="AHW1303" s="119"/>
      <c r="AHX1303" s="119"/>
      <c r="AHY1303" s="119"/>
      <c r="AHZ1303" s="119"/>
      <c r="AIA1303" s="119"/>
      <c r="AIB1303" s="119"/>
      <c r="AIC1303" s="119"/>
      <c r="AID1303" s="119"/>
      <c r="AIE1303" s="119"/>
      <c r="AIF1303" s="119"/>
      <c r="AIG1303" s="119"/>
      <c r="AIH1303" s="119"/>
      <c r="AII1303" s="119"/>
      <c r="AIJ1303" s="119"/>
      <c r="AIK1303" s="119"/>
      <c r="AIL1303" s="119"/>
      <c r="AIM1303" s="119"/>
      <c r="AIN1303" s="119"/>
      <c r="AIO1303" s="119"/>
      <c r="AIP1303" s="119"/>
      <c r="AIQ1303" s="119"/>
      <c r="AIR1303" s="119"/>
      <c r="AIS1303" s="119"/>
      <c r="AIT1303" s="119"/>
      <c r="AIU1303" s="119"/>
      <c r="AIV1303" s="119"/>
      <c r="AIW1303" s="119"/>
      <c r="AIX1303" s="119"/>
      <c r="AIY1303" s="119"/>
      <c r="AIZ1303" s="119"/>
      <c r="AJA1303" s="119"/>
      <c r="AJB1303" s="119"/>
      <c r="AJC1303" s="119"/>
      <c r="AJD1303" s="119"/>
      <c r="AJE1303" s="119"/>
      <c r="AJF1303" s="119"/>
      <c r="AJG1303" s="119"/>
      <c r="AJH1303" s="119"/>
      <c r="AJI1303" s="119"/>
      <c r="AJJ1303" s="119"/>
      <c r="AJK1303" s="119"/>
      <c r="AJL1303" s="119"/>
      <c r="AJM1303" s="119"/>
      <c r="AJN1303" s="119"/>
      <c r="AJO1303" s="119"/>
      <c r="AJP1303" s="119"/>
      <c r="AJQ1303" s="119"/>
      <c r="AJR1303" s="119"/>
      <c r="AJS1303" s="119"/>
      <c r="AJT1303" s="119"/>
      <c r="AJU1303" s="119"/>
      <c r="AJV1303" s="119"/>
      <c r="AJW1303" s="119"/>
      <c r="AJX1303" s="119"/>
      <c r="AJY1303" s="119"/>
      <c r="AJZ1303" s="119"/>
      <c r="AKA1303" s="119"/>
      <c r="AKB1303" s="119"/>
      <c r="AKC1303" s="119"/>
      <c r="AKD1303" s="119"/>
      <c r="AKE1303" s="119"/>
      <c r="AKF1303" s="119"/>
      <c r="AKG1303" s="119"/>
      <c r="AKH1303" s="119"/>
      <c r="AKI1303" s="119"/>
      <c r="AKJ1303" s="119"/>
      <c r="AKK1303" s="119"/>
      <c r="AKL1303" s="119"/>
      <c r="AKM1303" s="119"/>
      <c r="AKN1303" s="119"/>
      <c r="AKO1303" s="119"/>
      <c r="AKP1303" s="119"/>
      <c r="AKQ1303" s="119"/>
      <c r="AKR1303" s="119"/>
      <c r="AKS1303" s="119"/>
      <c r="AKT1303" s="119"/>
      <c r="AKU1303" s="119"/>
      <c r="AKV1303" s="119"/>
      <c r="AKW1303" s="119"/>
      <c r="AKX1303" s="119"/>
      <c r="AKY1303" s="119"/>
      <c r="AKZ1303" s="119"/>
      <c r="ALA1303" s="119"/>
      <c r="ALB1303" s="119"/>
      <c r="ALC1303" s="119"/>
      <c r="ALD1303" s="119"/>
      <c r="ALE1303" s="119"/>
      <c r="ALF1303" s="119"/>
      <c r="ALG1303" s="119"/>
      <c r="ALH1303" s="119"/>
      <c r="ALI1303" s="119"/>
      <c r="ALJ1303" s="119"/>
      <c r="ALK1303" s="119"/>
      <c r="ALL1303" s="119"/>
      <c r="ALM1303" s="119"/>
      <c r="ALN1303" s="119"/>
      <c r="ALO1303" s="119"/>
      <c r="ALP1303" s="119"/>
      <c r="ALQ1303" s="119"/>
      <c r="ALR1303" s="119"/>
      <c r="ALS1303" s="119"/>
      <c r="ALT1303" s="119"/>
      <c r="ALU1303" s="119"/>
      <c r="ALV1303" s="119"/>
      <c r="ALW1303" s="119"/>
      <c r="ALX1303" s="119"/>
      <c r="ALY1303" s="119"/>
      <c r="ALZ1303" s="119"/>
      <c r="AMA1303" s="119"/>
      <c r="AMB1303" s="119"/>
      <c r="AMC1303" s="119"/>
      <c r="AMD1303" s="119"/>
      <c r="AME1303" s="119"/>
      <c r="AMF1303" s="119"/>
      <c r="AMG1303" s="119"/>
    </row>
    <row r="1304" customFormat="false" ht="15" hidden="false" customHeight="false" outlineLevel="0" collapsed="false">
      <c r="A1304" s="118"/>
      <c r="B1304" s="118"/>
      <c r="C1304" s="48" t="n">
        <f aca="false">IF(F1304=F1303,C1303,IF(F1304=(F1303+10),C1303,(C1303+10)))</f>
        <v>2390</v>
      </c>
      <c r="D1304" s="55" t="s">
        <v>459</v>
      </c>
      <c r="E1304" s="50" t="n">
        <f aca="false">IF(C1303=C1304,IF(AND(I1304&lt;&gt;"M",I1304&lt;&gt;"m-up"),E1303+10,E1303),10)</f>
        <v>40</v>
      </c>
      <c r="F1304" s="78" t="n">
        <f aca="false">O1304+(N1304*60)+(M1304*3600)</f>
        <v>65743</v>
      </c>
      <c r="G1304" s="78" t="str">
        <f aca="false">CONCATENATE(J1304,K1304,L1304)</f>
        <v>201823</v>
      </c>
      <c r="H1304" s="78" t="n">
        <v>2</v>
      </c>
      <c r="I1304" s="78" t="s">
        <v>0</v>
      </c>
      <c r="J1304" s="78" t="n">
        <v>2018</v>
      </c>
      <c r="K1304" s="78" t="n">
        <v>2</v>
      </c>
      <c r="L1304" s="78" t="n">
        <v>3</v>
      </c>
      <c r="M1304" s="78" t="n">
        <v>18</v>
      </c>
      <c r="N1304" s="78" t="n">
        <v>15</v>
      </c>
      <c r="O1304" s="78" t="n">
        <v>43</v>
      </c>
      <c r="P1304" s="78" t="n">
        <v>982</v>
      </c>
      <c r="Q1304" s="78" t="n">
        <v>1</v>
      </c>
      <c r="R1304" s="78" t="s">
        <v>1</v>
      </c>
      <c r="S1304" s="78" t="s">
        <v>2</v>
      </c>
      <c r="T1304" s="78"/>
      <c r="U1304" s="130" t="s">
        <v>112</v>
      </c>
      <c r="V1304" s="130"/>
      <c r="W1304" s="130"/>
      <c r="X1304" s="130"/>
      <c r="WH1304" s="119"/>
      <c r="WI1304" s="119"/>
      <c r="WJ1304" s="119"/>
      <c r="WK1304" s="119"/>
      <c r="WL1304" s="119"/>
      <c r="WM1304" s="119"/>
      <c r="WN1304" s="119"/>
      <c r="WO1304" s="119"/>
      <c r="WP1304" s="119"/>
      <c r="WQ1304" s="119"/>
      <c r="WR1304" s="119"/>
      <c r="WS1304" s="119"/>
      <c r="WT1304" s="119"/>
      <c r="WU1304" s="119"/>
      <c r="WV1304" s="119"/>
      <c r="WW1304" s="119"/>
      <c r="WX1304" s="119"/>
      <c r="WY1304" s="119"/>
      <c r="WZ1304" s="119"/>
      <c r="XA1304" s="119"/>
      <c r="XB1304" s="119"/>
      <c r="XC1304" s="119"/>
      <c r="XD1304" s="119"/>
      <c r="XE1304" s="119"/>
      <c r="XF1304" s="119"/>
      <c r="XG1304" s="119"/>
      <c r="XH1304" s="119"/>
      <c r="XI1304" s="119"/>
      <c r="XJ1304" s="119"/>
      <c r="XK1304" s="119"/>
      <c r="XL1304" s="119"/>
      <c r="XM1304" s="119"/>
      <c r="XN1304" s="119"/>
      <c r="XO1304" s="119"/>
      <c r="XP1304" s="119"/>
      <c r="XQ1304" s="119"/>
      <c r="XR1304" s="119"/>
      <c r="XS1304" s="119"/>
      <c r="XT1304" s="119"/>
      <c r="XU1304" s="119"/>
      <c r="XV1304" s="119"/>
      <c r="XW1304" s="119"/>
      <c r="XX1304" s="119"/>
      <c r="XY1304" s="119"/>
      <c r="XZ1304" s="119"/>
      <c r="YA1304" s="119"/>
      <c r="YB1304" s="119"/>
      <c r="YC1304" s="119"/>
      <c r="YD1304" s="119"/>
      <c r="YE1304" s="119"/>
      <c r="YF1304" s="119"/>
      <c r="YG1304" s="119"/>
      <c r="YH1304" s="119"/>
      <c r="YI1304" s="119"/>
      <c r="YJ1304" s="119"/>
      <c r="YK1304" s="119"/>
      <c r="YL1304" s="119"/>
      <c r="YM1304" s="119"/>
      <c r="YN1304" s="119"/>
      <c r="YO1304" s="119"/>
      <c r="YP1304" s="119"/>
      <c r="YQ1304" s="119"/>
      <c r="YR1304" s="119"/>
      <c r="YS1304" s="119"/>
      <c r="YT1304" s="119"/>
      <c r="YU1304" s="119"/>
      <c r="YV1304" s="119"/>
      <c r="YW1304" s="119"/>
      <c r="YX1304" s="119"/>
      <c r="YY1304" s="119"/>
      <c r="YZ1304" s="119"/>
      <c r="ZA1304" s="119"/>
      <c r="ZB1304" s="119"/>
      <c r="ZC1304" s="119"/>
      <c r="ZD1304" s="119"/>
      <c r="ZE1304" s="119"/>
      <c r="ZF1304" s="119"/>
      <c r="ZG1304" s="119"/>
      <c r="ZH1304" s="119"/>
      <c r="ZI1304" s="119"/>
      <c r="ZJ1304" s="119"/>
      <c r="ZK1304" s="119"/>
      <c r="ZL1304" s="119"/>
      <c r="ZM1304" s="119"/>
      <c r="ZN1304" s="119"/>
      <c r="ZO1304" s="119"/>
      <c r="ZP1304" s="119"/>
      <c r="ZQ1304" s="119"/>
      <c r="ZR1304" s="119"/>
      <c r="ZS1304" s="119"/>
      <c r="ZT1304" s="119"/>
      <c r="ZU1304" s="119"/>
      <c r="ZV1304" s="119"/>
      <c r="ZW1304" s="119"/>
      <c r="ZX1304" s="119"/>
      <c r="ZY1304" s="119"/>
      <c r="ZZ1304" s="119"/>
      <c r="AAA1304" s="119"/>
      <c r="AAB1304" s="119"/>
      <c r="AAC1304" s="119"/>
      <c r="AAD1304" s="119"/>
      <c r="AAE1304" s="119"/>
      <c r="AAF1304" s="119"/>
      <c r="AAG1304" s="119"/>
      <c r="AAH1304" s="119"/>
      <c r="AAI1304" s="119"/>
      <c r="AAJ1304" s="119"/>
      <c r="AAK1304" s="119"/>
      <c r="AAL1304" s="119"/>
      <c r="AAM1304" s="119"/>
      <c r="AAN1304" s="119"/>
      <c r="AAO1304" s="119"/>
      <c r="AAP1304" s="119"/>
      <c r="AAQ1304" s="119"/>
      <c r="AAR1304" s="119"/>
      <c r="AAS1304" s="119"/>
      <c r="AAT1304" s="119"/>
      <c r="AAU1304" s="119"/>
      <c r="AAV1304" s="119"/>
      <c r="AAW1304" s="119"/>
      <c r="AAX1304" s="119"/>
      <c r="AAY1304" s="119"/>
      <c r="AAZ1304" s="119"/>
      <c r="ABA1304" s="119"/>
      <c r="ABB1304" s="119"/>
      <c r="ABC1304" s="119"/>
      <c r="ABD1304" s="119"/>
      <c r="ABE1304" s="119"/>
      <c r="ABF1304" s="119"/>
      <c r="ABG1304" s="119"/>
      <c r="ABH1304" s="119"/>
      <c r="ABI1304" s="119"/>
      <c r="ABJ1304" s="119"/>
      <c r="ABK1304" s="119"/>
      <c r="ABL1304" s="119"/>
      <c r="ABM1304" s="119"/>
      <c r="ABN1304" s="119"/>
      <c r="ABO1304" s="119"/>
      <c r="ABP1304" s="119"/>
      <c r="ABQ1304" s="119"/>
      <c r="ABR1304" s="119"/>
      <c r="ABS1304" s="119"/>
      <c r="ABT1304" s="119"/>
      <c r="ABU1304" s="119"/>
      <c r="ABV1304" s="119"/>
      <c r="ABW1304" s="119"/>
      <c r="ABX1304" s="119"/>
      <c r="ABY1304" s="119"/>
      <c r="ABZ1304" s="119"/>
      <c r="ACA1304" s="119"/>
      <c r="ACB1304" s="119"/>
      <c r="ACC1304" s="119"/>
      <c r="ACD1304" s="119"/>
      <c r="ACE1304" s="119"/>
      <c r="ACF1304" s="119"/>
      <c r="ACG1304" s="119"/>
      <c r="ACH1304" s="119"/>
      <c r="ACI1304" s="119"/>
      <c r="ACJ1304" s="119"/>
      <c r="ACK1304" s="119"/>
      <c r="ACL1304" s="119"/>
      <c r="ACM1304" s="119"/>
      <c r="ACN1304" s="119"/>
      <c r="ACO1304" s="119"/>
      <c r="ACP1304" s="119"/>
      <c r="ACQ1304" s="119"/>
      <c r="ACR1304" s="119"/>
      <c r="ACS1304" s="119"/>
      <c r="ACT1304" s="119"/>
      <c r="ACU1304" s="119"/>
      <c r="ACV1304" s="119"/>
      <c r="ACW1304" s="119"/>
      <c r="ACX1304" s="119"/>
      <c r="ACY1304" s="119"/>
      <c r="ACZ1304" s="119"/>
      <c r="ADA1304" s="119"/>
      <c r="ADB1304" s="119"/>
      <c r="ADC1304" s="119"/>
      <c r="ADD1304" s="119"/>
      <c r="ADE1304" s="119"/>
      <c r="ADF1304" s="119"/>
      <c r="ADG1304" s="119"/>
      <c r="ADH1304" s="119"/>
      <c r="ADI1304" s="119"/>
      <c r="ADJ1304" s="119"/>
      <c r="ADK1304" s="119"/>
      <c r="ADL1304" s="119"/>
      <c r="ADM1304" s="119"/>
      <c r="ADN1304" s="119"/>
      <c r="ADO1304" s="119"/>
      <c r="ADP1304" s="119"/>
      <c r="ADQ1304" s="119"/>
      <c r="ADR1304" s="119"/>
      <c r="ADS1304" s="119"/>
      <c r="ADT1304" s="119"/>
      <c r="ADU1304" s="119"/>
      <c r="ADV1304" s="119"/>
      <c r="ADW1304" s="119"/>
      <c r="ADX1304" s="119"/>
      <c r="ADY1304" s="119"/>
      <c r="ADZ1304" s="119"/>
      <c r="AEA1304" s="119"/>
      <c r="AEB1304" s="119"/>
      <c r="AEC1304" s="119"/>
      <c r="AED1304" s="119"/>
      <c r="AEE1304" s="119"/>
      <c r="AEF1304" s="119"/>
      <c r="AEG1304" s="119"/>
      <c r="AEH1304" s="119"/>
      <c r="AEI1304" s="119"/>
      <c r="AEJ1304" s="119"/>
      <c r="AEK1304" s="119"/>
      <c r="AEL1304" s="119"/>
      <c r="AEM1304" s="119"/>
      <c r="AEN1304" s="119"/>
      <c r="AEO1304" s="119"/>
      <c r="AEP1304" s="119"/>
      <c r="AEQ1304" s="119"/>
      <c r="AER1304" s="119"/>
      <c r="AES1304" s="119"/>
      <c r="AET1304" s="119"/>
      <c r="AEU1304" s="119"/>
      <c r="AEV1304" s="119"/>
      <c r="AEW1304" s="119"/>
      <c r="AEX1304" s="119"/>
      <c r="AEY1304" s="119"/>
      <c r="AEZ1304" s="119"/>
      <c r="AFA1304" s="119"/>
      <c r="AFB1304" s="119"/>
      <c r="AFC1304" s="119"/>
      <c r="AFD1304" s="119"/>
      <c r="AFE1304" s="119"/>
      <c r="AFF1304" s="119"/>
      <c r="AFG1304" s="119"/>
      <c r="AFH1304" s="119"/>
      <c r="AFI1304" s="119"/>
      <c r="AFJ1304" s="119"/>
      <c r="AFK1304" s="119"/>
      <c r="AFL1304" s="119"/>
      <c r="AFM1304" s="119"/>
      <c r="AFN1304" s="119"/>
      <c r="AFO1304" s="119"/>
      <c r="AFP1304" s="119"/>
      <c r="AFQ1304" s="119"/>
      <c r="AFR1304" s="119"/>
      <c r="AFS1304" s="119"/>
      <c r="AFT1304" s="119"/>
      <c r="AFU1304" s="119"/>
      <c r="AFV1304" s="119"/>
      <c r="AFW1304" s="119"/>
      <c r="AFX1304" s="119"/>
      <c r="AFY1304" s="119"/>
      <c r="AFZ1304" s="119"/>
      <c r="AGA1304" s="119"/>
      <c r="AGB1304" s="119"/>
      <c r="AGC1304" s="119"/>
      <c r="AGD1304" s="119"/>
      <c r="AGE1304" s="119"/>
      <c r="AGF1304" s="119"/>
      <c r="AGG1304" s="119"/>
      <c r="AGH1304" s="119"/>
      <c r="AGI1304" s="119"/>
      <c r="AGJ1304" s="119"/>
      <c r="AGK1304" s="119"/>
      <c r="AGL1304" s="119"/>
      <c r="AGM1304" s="119"/>
      <c r="AGN1304" s="119"/>
      <c r="AGO1304" s="119"/>
      <c r="AGP1304" s="119"/>
      <c r="AGQ1304" s="119"/>
      <c r="AGR1304" s="119"/>
      <c r="AGS1304" s="119"/>
      <c r="AGT1304" s="119"/>
      <c r="AGU1304" s="119"/>
      <c r="AGV1304" s="119"/>
      <c r="AGW1304" s="119"/>
      <c r="AGX1304" s="119"/>
      <c r="AGY1304" s="119"/>
      <c r="AGZ1304" s="119"/>
      <c r="AHA1304" s="119"/>
      <c r="AHB1304" s="119"/>
      <c r="AHC1304" s="119"/>
      <c r="AHD1304" s="119"/>
      <c r="AHE1304" s="119"/>
      <c r="AHF1304" s="119"/>
      <c r="AHG1304" s="119"/>
      <c r="AHH1304" s="119"/>
      <c r="AHI1304" s="119"/>
      <c r="AHJ1304" s="119"/>
      <c r="AHK1304" s="119"/>
      <c r="AHL1304" s="119"/>
      <c r="AHM1304" s="119"/>
      <c r="AHN1304" s="119"/>
      <c r="AHO1304" s="119"/>
      <c r="AHP1304" s="119"/>
      <c r="AHQ1304" s="119"/>
      <c r="AHR1304" s="119"/>
      <c r="AHS1304" s="119"/>
      <c r="AHT1304" s="119"/>
      <c r="AHU1304" s="119"/>
      <c r="AHV1304" s="119"/>
      <c r="AHW1304" s="119"/>
      <c r="AHX1304" s="119"/>
      <c r="AHY1304" s="119"/>
      <c r="AHZ1304" s="119"/>
      <c r="AIA1304" s="119"/>
      <c r="AIB1304" s="119"/>
      <c r="AIC1304" s="119"/>
      <c r="AID1304" s="119"/>
      <c r="AIE1304" s="119"/>
      <c r="AIF1304" s="119"/>
      <c r="AIG1304" s="119"/>
      <c r="AIH1304" s="119"/>
      <c r="AII1304" s="119"/>
      <c r="AIJ1304" s="119"/>
      <c r="AIK1304" s="119"/>
      <c r="AIL1304" s="119"/>
      <c r="AIM1304" s="119"/>
      <c r="AIN1304" s="119"/>
      <c r="AIO1304" s="119"/>
      <c r="AIP1304" s="119"/>
      <c r="AIQ1304" s="119"/>
      <c r="AIR1304" s="119"/>
      <c r="AIS1304" s="119"/>
      <c r="AIT1304" s="119"/>
      <c r="AIU1304" s="119"/>
      <c r="AIV1304" s="119"/>
      <c r="AIW1304" s="119"/>
      <c r="AIX1304" s="119"/>
      <c r="AIY1304" s="119"/>
      <c r="AIZ1304" s="119"/>
      <c r="AJA1304" s="119"/>
      <c r="AJB1304" s="119"/>
      <c r="AJC1304" s="119"/>
      <c r="AJD1304" s="119"/>
      <c r="AJE1304" s="119"/>
      <c r="AJF1304" s="119"/>
      <c r="AJG1304" s="119"/>
      <c r="AJH1304" s="119"/>
      <c r="AJI1304" s="119"/>
      <c r="AJJ1304" s="119"/>
      <c r="AJK1304" s="119"/>
      <c r="AJL1304" s="119"/>
      <c r="AJM1304" s="119"/>
      <c r="AJN1304" s="119"/>
      <c r="AJO1304" s="119"/>
      <c r="AJP1304" s="119"/>
      <c r="AJQ1304" s="119"/>
      <c r="AJR1304" s="119"/>
      <c r="AJS1304" s="119"/>
      <c r="AJT1304" s="119"/>
      <c r="AJU1304" s="119"/>
      <c r="AJV1304" s="119"/>
      <c r="AJW1304" s="119"/>
      <c r="AJX1304" s="119"/>
      <c r="AJY1304" s="119"/>
      <c r="AJZ1304" s="119"/>
      <c r="AKA1304" s="119"/>
      <c r="AKB1304" s="119"/>
      <c r="AKC1304" s="119"/>
      <c r="AKD1304" s="119"/>
      <c r="AKE1304" s="119"/>
      <c r="AKF1304" s="119"/>
      <c r="AKG1304" s="119"/>
      <c r="AKH1304" s="119"/>
      <c r="AKI1304" s="119"/>
      <c r="AKJ1304" s="119"/>
      <c r="AKK1304" s="119"/>
      <c r="AKL1304" s="119"/>
      <c r="AKM1304" s="119"/>
      <c r="AKN1304" s="119"/>
      <c r="AKO1304" s="119"/>
      <c r="AKP1304" s="119"/>
      <c r="AKQ1304" s="119"/>
      <c r="AKR1304" s="119"/>
      <c r="AKS1304" s="119"/>
      <c r="AKT1304" s="119"/>
      <c r="AKU1304" s="119"/>
      <c r="AKV1304" s="119"/>
      <c r="AKW1304" s="119"/>
      <c r="AKX1304" s="119"/>
      <c r="AKY1304" s="119"/>
      <c r="AKZ1304" s="119"/>
      <c r="ALA1304" s="119"/>
      <c r="ALB1304" s="119"/>
      <c r="ALC1304" s="119"/>
      <c r="ALD1304" s="119"/>
      <c r="ALE1304" s="119"/>
      <c r="ALF1304" s="119"/>
      <c r="ALG1304" s="119"/>
      <c r="ALH1304" s="119"/>
      <c r="ALI1304" s="119"/>
      <c r="ALJ1304" s="119"/>
      <c r="ALK1304" s="119"/>
      <c r="ALL1304" s="119"/>
      <c r="ALM1304" s="119"/>
      <c r="ALN1304" s="119"/>
      <c r="ALO1304" s="119"/>
      <c r="ALP1304" s="119"/>
      <c r="ALQ1304" s="119"/>
      <c r="ALR1304" s="119"/>
      <c r="ALS1304" s="119"/>
      <c r="ALT1304" s="119"/>
      <c r="ALU1304" s="119"/>
      <c r="ALV1304" s="119"/>
      <c r="ALW1304" s="119"/>
      <c r="ALX1304" s="119"/>
      <c r="ALY1304" s="119"/>
      <c r="ALZ1304" s="119"/>
      <c r="AMA1304" s="119"/>
      <c r="AMB1304" s="119"/>
      <c r="AMC1304" s="119"/>
      <c r="AMD1304" s="119"/>
      <c r="AME1304" s="119"/>
      <c r="AMF1304" s="119"/>
      <c r="AMG1304" s="119"/>
    </row>
    <row r="1305" customFormat="false" ht="15" hidden="false" customHeight="false" outlineLevel="0" collapsed="false">
      <c r="A1305" s="118"/>
      <c r="B1305" s="118"/>
      <c r="C1305" s="48" t="n">
        <f aca="false">IF(F1305=F1304,C1304,IF(F1305=(F1304+10),C1304,(C1304+10)))</f>
        <v>2400</v>
      </c>
      <c r="D1305" s="55" t="s">
        <v>459</v>
      </c>
      <c r="E1305" s="50" t="n">
        <f aca="false">IF(C1304=C1305,IF(AND(I1305&lt;&gt;"M",I1305&lt;&gt;"m-up"),E1304+10,E1304),10)</f>
        <v>10</v>
      </c>
      <c r="F1305" s="78" t="n">
        <f aca="false">O1305+(N1305*60)+(M1305*3600)</f>
        <v>65744</v>
      </c>
      <c r="G1305" s="78" t="str">
        <f aca="false">CONCATENATE(J1305,K1305,L1305)</f>
        <v>201823</v>
      </c>
      <c r="H1305" s="78" t="n">
        <v>3</v>
      </c>
      <c r="I1305" s="78" t="s">
        <v>0</v>
      </c>
      <c r="J1305" s="78" t="n">
        <v>2018</v>
      </c>
      <c r="K1305" s="78" t="n">
        <v>2</v>
      </c>
      <c r="L1305" s="78" t="n">
        <v>3</v>
      </c>
      <c r="M1305" s="78" t="n">
        <v>18</v>
      </c>
      <c r="N1305" s="78" t="n">
        <v>15</v>
      </c>
      <c r="O1305" s="78" t="n">
        <v>44</v>
      </c>
      <c r="P1305" s="78" t="n">
        <v>45</v>
      </c>
      <c r="Q1305" s="78" t="n">
        <v>1</v>
      </c>
      <c r="R1305" s="78" t="s">
        <v>1</v>
      </c>
      <c r="S1305" s="78" t="s">
        <v>2</v>
      </c>
      <c r="T1305" s="78"/>
      <c r="U1305" s="130" t="s">
        <v>112</v>
      </c>
      <c r="V1305" s="130"/>
      <c r="W1305" s="130"/>
      <c r="X1305" s="130"/>
      <c r="WH1305" s="119"/>
      <c r="WI1305" s="119"/>
      <c r="WJ1305" s="119"/>
      <c r="WK1305" s="119"/>
      <c r="WL1305" s="119"/>
      <c r="WM1305" s="119"/>
      <c r="WN1305" s="119"/>
      <c r="WO1305" s="119"/>
      <c r="WP1305" s="119"/>
      <c r="WQ1305" s="119"/>
      <c r="WR1305" s="119"/>
      <c r="WS1305" s="119"/>
      <c r="WT1305" s="119"/>
      <c r="WU1305" s="119"/>
      <c r="WV1305" s="119"/>
      <c r="WW1305" s="119"/>
      <c r="WX1305" s="119"/>
      <c r="WY1305" s="119"/>
      <c r="WZ1305" s="119"/>
      <c r="XA1305" s="119"/>
      <c r="XB1305" s="119"/>
      <c r="XC1305" s="119"/>
      <c r="XD1305" s="119"/>
      <c r="XE1305" s="119"/>
      <c r="XF1305" s="119"/>
      <c r="XG1305" s="119"/>
      <c r="XH1305" s="119"/>
      <c r="XI1305" s="119"/>
      <c r="XJ1305" s="119"/>
      <c r="XK1305" s="119"/>
      <c r="XL1305" s="119"/>
      <c r="XM1305" s="119"/>
      <c r="XN1305" s="119"/>
      <c r="XO1305" s="119"/>
      <c r="XP1305" s="119"/>
      <c r="XQ1305" s="119"/>
      <c r="XR1305" s="119"/>
      <c r="XS1305" s="119"/>
      <c r="XT1305" s="119"/>
      <c r="XU1305" s="119"/>
      <c r="XV1305" s="119"/>
      <c r="XW1305" s="119"/>
      <c r="XX1305" s="119"/>
      <c r="XY1305" s="119"/>
      <c r="XZ1305" s="119"/>
      <c r="YA1305" s="119"/>
      <c r="YB1305" s="119"/>
      <c r="YC1305" s="119"/>
      <c r="YD1305" s="119"/>
      <c r="YE1305" s="119"/>
      <c r="YF1305" s="119"/>
      <c r="YG1305" s="119"/>
      <c r="YH1305" s="119"/>
      <c r="YI1305" s="119"/>
      <c r="YJ1305" s="119"/>
      <c r="YK1305" s="119"/>
      <c r="YL1305" s="119"/>
      <c r="YM1305" s="119"/>
      <c r="YN1305" s="119"/>
      <c r="YO1305" s="119"/>
      <c r="YP1305" s="119"/>
      <c r="YQ1305" s="119"/>
      <c r="YR1305" s="119"/>
      <c r="YS1305" s="119"/>
      <c r="YT1305" s="119"/>
      <c r="YU1305" s="119"/>
      <c r="YV1305" s="119"/>
      <c r="YW1305" s="119"/>
      <c r="YX1305" s="119"/>
      <c r="YY1305" s="119"/>
      <c r="YZ1305" s="119"/>
      <c r="ZA1305" s="119"/>
      <c r="ZB1305" s="119"/>
      <c r="ZC1305" s="119"/>
      <c r="ZD1305" s="119"/>
      <c r="ZE1305" s="119"/>
      <c r="ZF1305" s="119"/>
      <c r="ZG1305" s="119"/>
      <c r="ZH1305" s="119"/>
      <c r="ZI1305" s="119"/>
      <c r="ZJ1305" s="119"/>
      <c r="ZK1305" s="119"/>
      <c r="ZL1305" s="119"/>
      <c r="ZM1305" s="119"/>
      <c r="ZN1305" s="119"/>
      <c r="ZO1305" s="119"/>
      <c r="ZP1305" s="119"/>
      <c r="ZQ1305" s="119"/>
      <c r="ZR1305" s="119"/>
      <c r="ZS1305" s="119"/>
      <c r="ZT1305" s="119"/>
      <c r="ZU1305" s="119"/>
      <c r="ZV1305" s="119"/>
      <c r="ZW1305" s="119"/>
      <c r="ZX1305" s="119"/>
      <c r="ZY1305" s="119"/>
      <c r="ZZ1305" s="119"/>
      <c r="AAA1305" s="119"/>
      <c r="AAB1305" s="119"/>
      <c r="AAC1305" s="119"/>
      <c r="AAD1305" s="119"/>
      <c r="AAE1305" s="119"/>
      <c r="AAF1305" s="119"/>
      <c r="AAG1305" s="119"/>
      <c r="AAH1305" s="119"/>
      <c r="AAI1305" s="119"/>
      <c r="AAJ1305" s="119"/>
      <c r="AAK1305" s="119"/>
      <c r="AAL1305" s="119"/>
      <c r="AAM1305" s="119"/>
      <c r="AAN1305" s="119"/>
      <c r="AAO1305" s="119"/>
      <c r="AAP1305" s="119"/>
      <c r="AAQ1305" s="119"/>
      <c r="AAR1305" s="119"/>
      <c r="AAS1305" s="119"/>
      <c r="AAT1305" s="119"/>
      <c r="AAU1305" s="119"/>
      <c r="AAV1305" s="119"/>
      <c r="AAW1305" s="119"/>
      <c r="AAX1305" s="119"/>
      <c r="AAY1305" s="119"/>
      <c r="AAZ1305" s="119"/>
      <c r="ABA1305" s="119"/>
      <c r="ABB1305" s="119"/>
      <c r="ABC1305" s="119"/>
      <c r="ABD1305" s="119"/>
      <c r="ABE1305" s="119"/>
      <c r="ABF1305" s="119"/>
      <c r="ABG1305" s="119"/>
      <c r="ABH1305" s="119"/>
      <c r="ABI1305" s="119"/>
      <c r="ABJ1305" s="119"/>
      <c r="ABK1305" s="119"/>
      <c r="ABL1305" s="119"/>
      <c r="ABM1305" s="119"/>
      <c r="ABN1305" s="119"/>
      <c r="ABO1305" s="119"/>
      <c r="ABP1305" s="119"/>
      <c r="ABQ1305" s="119"/>
      <c r="ABR1305" s="119"/>
      <c r="ABS1305" s="119"/>
      <c r="ABT1305" s="119"/>
      <c r="ABU1305" s="119"/>
      <c r="ABV1305" s="119"/>
      <c r="ABW1305" s="119"/>
      <c r="ABX1305" s="119"/>
      <c r="ABY1305" s="119"/>
      <c r="ABZ1305" s="119"/>
      <c r="ACA1305" s="119"/>
      <c r="ACB1305" s="119"/>
      <c r="ACC1305" s="119"/>
      <c r="ACD1305" s="119"/>
      <c r="ACE1305" s="119"/>
      <c r="ACF1305" s="119"/>
      <c r="ACG1305" s="119"/>
      <c r="ACH1305" s="119"/>
      <c r="ACI1305" s="119"/>
      <c r="ACJ1305" s="119"/>
      <c r="ACK1305" s="119"/>
      <c r="ACL1305" s="119"/>
      <c r="ACM1305" s="119"/>
      <c r="ACN1305" s="119"/>
      <c r="ACO1305" s="119"/>
      <c r="ACP1305" s="119"/>
      <c r="ACQ1305" s="119"/>
      <c r="ACR1305" s="119"/>
      <c r="ACS1305" s="119"/>
      <c r="ACT1305" s="119"/>
      <c r="ACU1305" s="119"/>
      <c r="ACV1305" s="119"/>
      <c r="ACW1305" s="119"/>
      <c r="ACX1305" s="119"/>
      <c r="ACY1305" s="119"/>
      <c r="ACZ1305" s="119"/>
      <c r="ADA1305" s="119"/>
      <c r="ADB1305" s="119"/>
      <c r="ADC1305" s="119"/>
      <c r="ADD1305" s="119"/>
      <c r="ADE1305" s="119"/>
      <c r="ADF1305" s="119"/>
      <c r="ADG1305" s="119"/>
      <c r="ADH1305" s="119"/>
      <c r="ADI1305" s="119"/>
      <c r="ADJ1305" s="119"/>
      <c r="ADK1305" s="119"/>
      <c r="ADL1305" s="119"/>
      <c r="ADM1305" s="119"/>
      <c r="ADN1305" s="119"/>
      <c r="ADO1305" s="119"/>
      <c r="ADP1305" s="119"/>
      <c r="ADQ1305" s="119"/>
      <c r="ADR1305" s="119"/>
      <c r="ADS1305" s="119"/>
      <c r="ADT1305" s="119"/>
      <c r="ADU1305" s="119"/>
      <c r="ADV1305" s="119"/>
      <c r="ADW1305" s="119"/>
      <c r="ADX1305" s="119"/>
      <c r="ADY1305" s="119"/>
      <c r="ADZ1305" s="119"/>
      <c r="AEA1305" s="119"/>
      <c r="AEB1305" s="119"/>
      <c r="AEC1305" s="119"/>
      <c r="AED1305" s="119"/>
      <c r="AEE1305" s="119"/>
      <c r="AEF1305" s="119"/>
      <c r="AEG1305" s="119"/>
      <c r="AEH1305" s="119"/>
      <c r="AEI1305" s="119"/>
      <c r="AEJ1305" s="119"/>
      <c r="AEK1305" s="119"/>
      <c r="AEL1305" s="119"/>
      <c r="AEM1305" s="119"/>
      <c r="AEN1305" s="119"/>
      <c r="AEO1305" s="119"/>
      <c r="AEP1305" s="119"/>
      <c r="AEQ1305" s="119"/>
      <c r="AER1305" s="119"/>
      <c r="AES1305" s="119"/>
      <c r="AET1305" s="119"/>
      <c r="AEU1305" s="119"/>
      <c r="AEV1305" s="119"/>
      <c r="AEW1305" s="119"/>
      <c r="AEX1305" s="119"/>
      <c r="AEY1305" s="119"/>
      <c r="AEZ1305" s="119"/>
      <c r="AFA1305" s="119"/>
      <c r="AFB1305" s="119"/>
      <c r="AFC1305" s="119"/>
      <c r="AFD1305" s="119"/>
      <c r="AFE1305" s="119"/>
      <c r="AFF1305" s="119"/>
      <c r="AFG1305" s="119"/>
      <c r="AFH1305" s="119"/>
      <c r="AFI1305" s="119"/>
      <c r="AFJ1305" s="119"/>
      <c r="AFK1305" s="119"/>
      <c r="AFL1305" s="119"/>
      <c r="AFM1305" s="119"/>
      <c r="AFN1305" s="119"/>
      <c r="AFO1305" s="119"/>
      <c r="AFP1305" s="119"/>
      <c r="AFQ1305" s="119"/>
      <c r="AFR1305" s="119"/>
      <c r="AFS1305" s="119"/>
      <c r="AFT1305" s="119"/>
      <c r="AFU1305" s="119"/>
      <c r="AFV1305" s="119"/>
      <c r="AFW1305" s="119"/>
      <c r="AFX1305" s="119"/>
      <c r="AFY1305" s="119"/>
      <c r="AFZ1305" s="119"/>
      <c r="AGA1305" s="119"/>
      <c r="AGB1305" s="119"/>
      <c r="AGC1305" s="119"/>
      <c r="AGD1305" s="119"/>
      <c r="AGE1305" s="119"/>
      <c r="AGF1305" s="119"/>
      <c r="AGG1305" s="119"/>
      <c r="AGH1305" s="119"/>
      <c r="AGI1305" s="119"/>
      <c r="AGJ1305" s="119"/>
      <c r="AGK1305" s="119"/>
      <c r="AGL1305" s="119"/>
      <c r="AGM1305" s="119"/>
      <c r="AGN1305" s="119"/>
      <c r="AGO1305" s="119"/>
      <c r="AGP1305" s="119"/>
      <c r="AGQ1305" s="119"/>
      <c r="AGR1305" s="119"/>
      <c r="AGS1305" s="119"/>
      <c r="AGT1305" s="119"/>
      <c r="AGU1305" s="119"/>
      <c r="AGV1305" s="119"/>
      <c r="AGW1305" s="119"/>
      <c r="AGX1305" s="119"/>
      <c r="AGY1305" s="119"/>
      <c r="AGZ1305" s="119"/>
      <c r="AHA1305" s="119"/>
      <c r="AHB1305" s="119"/>
      <c r="AHC1305" s="119"/>
      <c r="AHD1305" s="119"/>
      <c r="AHE1305" s="119"/>
      <c r="AHF1305" s="119"/>
      <c r="AHG1305" s="119"/>
      <c r="AHH1305" s="119"/>
      <c r="AHI1305" s="119"/>
      <c r="AHJ1305" s="119"/>
      <c r="AHK1305" s="119"/>
      <c r="AHL1305" s="119"/>
      <c r="AHM1305" s="119"/>
      <c r="AHN1305" s="119"/>
      <c r="AHO1305" s="119"/>
      <c r="AHP1305" s="119"/>
      <c r="AHQ1305" s="119"/>
      <c r="AHR1305" s="119"/>
      <c r="AHS1305" s="119"/>
      <c r="AHT1305" s="119"/>
      <c r="AHU1305" s="119"/>
      <c r="AHV1305" s="119"/>
      <c r="AHW1305" s="119"/>
      <c r="AHX1305" s="119"/>
      <c r="AHY1305" s="119"/>
      <c r="AHZ1305" s="119"/>
      <c r="AIA1305" s="119"/>
      <c r="AIB1305" s="119"/>
      <c r="AIC1305" s="119"/>
      <c r="AID1305" s="119"/>
      <c r="AIE1305" s="119"/>
      <c r="AIF1305" s="119"/>
      <c r="AIG1305" s="119"/>
      <c r="AIH1305" s="119"/>
      <c r="AII1305" s="119"/>
      <c r="AIJ1305" s="119"/>
      <c r="AIK1305" s="119"/>
      <c r="AIL1305" s="119"/>
      <c r="AIM1305" s="119"/>
      <c r="AIN1305" s="119"/>
      <c r="AIO1305" s="119"/>
      <c r="AIP1305" s="119"/>
      <c r="AIQ1305" s="119"/>
      <c r="AIR1305" s="119"/>
      <c r="AIS1305" s="119"/>
      <c r="AIT1305" s="119"/>
      <c r="AIU1305" s="119"/>
      <c r="AIV1305" s="119"/>
      <c r="AIW1305" s="119"/>
      <c r="AIX1305" s="119"/>
      <c r="AIY1305" s="119"/>
      <c r="AIZ1305" s="119"/>
      <c r="AJA1305" s="119"/>
      <c r="AJB1305" s="119"/>
      <c r="AJC1305" s="119"/>
      <c r="AJD1305" s="119"/>
      <c r="AJE1305" s="119"/>
      <c r="AJF1305" s="119"/>
      <c r="AJG1305" s="119"/>
      <c r="AJH1305" s="119"/>
      <c r="AJI1305" s="119"/>
      <c r="AJJ1305" s="119"/>
      <c r="AJK1305" s="119"/>
      <c r="AJL1305" s="119"/>
      <c r="AJM1305" s="119"/>
      <c r="AJN1305" s="119"/>
      <c r="AJO1305" s="119"/>
      <c r="AJP1305" s="119"/>
      <c r="AJQ1305" s="119"/>
      <c r="AJR1305" s="119"/>
      <c r="AJS1305" s="119"/>
      <c r="AJT1305" s="119"/>
      <c r="AJU1305" s="119"/>
      <c r="AJV1305" s="119"/>
      <c r="AJW1305" s="119"/>
      <c r="AJX1305" s="119"/>
      <c r="AJY1305" s="119"/>
      <c r="AJZ1305" s="119"/>
      <c r="AKA1305" s="119"/>
      <c r="AKB1305" s="119"/>
      <c r="AKC1305" s="119"/>
      <c r="AKD1305" s="119"/>
      <c r="AKE1305" s="119"/>
      <c r="AKF1305" s="119"/>
      <c r="AKG1305" s="119"/>
      <c r="AKH1305" s="119"/>
      <c r="AKI1305" s="119"/>
      <c r="AKJ1305" s="119"/>
      <c r="AKK1305" s="119"/>
      <c r="AKL1305" s="119"/>
      <c r="AKM1305" s="119"/>
      <c r="AKN1305" s="119"/>
      <c r="AKO1305" s="119"/>
      <c r="AKP1305" s="119"/>
      <c r="AKQ1305" s="119"/>
      <c r="AKR1305" s="119"/>
      <c r="AKS1305" s="119"/>
      <c r="AKT1305" s="119"/>
      <c r="AKU1305" s="119"/>
      <c r="AKV1305" s="119"/>
      <c r="AKW1305" s="119"/>
      <c r="AKX1305" s="119"/>
      <c r="AKY1305" s="119"/>
      <c r="AKZ1305" s="119"/>
      <c r="ALA1305" s="119"/>
      <c r="ALB1305" s="119"/>
      <c r="ALC1305" s="119"/>
      <c r="ALD1305" s="119"/>
      <c r="ALE1305" s="119"/>
      <c r="ALF1305" s="119"/>
      <c r="ALG1305" s="119"/>
      <c r="ALH1305" s="119"/>
      <c r="ALI1305" s="119"/>
      <c r="ALJ1305" s="119"/>
      <c r="ALK1305" s="119"/>
      <c r="ALL1305" s="119"/>
      <c r="ALM1305" s="119"/>
      <c r="ALN1305" s="119"/>
      <c r="ALO1305" s="119"/>
      <c r="ALP1305" s="119"/>
      <c r="ALQ1305" s="119"/>
      <c r="ALR1305" s="119"/>
      <c r="ALS1305" s="119"/>
      <c r="ALT1305" s="119"/>
      <c r="ALU1305" s="119"/>
      <c r="ALV1305" s="119"/>
      <c r="ALW1305" s="119"/>
      <c r="ALX1305" s="119"/>
      <c r="ALY1305" s="119"/>
      <c r="ALZ1305" s="119"/>
      <c r="AMA1305" s="119"/>
      <c r="AMB1305" s="119"/>
      <c r="AMC1305" s="119"/>
      <c r="AMD1305" s="119"/>
      <c r="AME1305" s="119"/>
      <c r="AMF1305" s="119"/>
      <c r="AMG1305" s="119"/>
    </row>
    <row r="1306" customFormat="false" ht="15" hidden="false" customHeight="false" outlineLevel="0" collapsed="false">
      <c r="A1306" s="118"/>
      <c r="B1306" s="118"/>
      <c r="C1306" s="48" t="n">
        <f aca="false">IF(F1306=F1305,C1305,IF(F1306=(F1305+10),C1305,(C1305+10)))</f>
        <v>2400</v>
      </c>
      <c r="D1306" s="55" t="s">
        <v>459</v>
      </c>
      <c r="E1306" s="50" t="n">
        <f aca="false">IF(C1305=C1306,IF(AND(I1306&lt;&gt;"M",I1306&lt;&gt;"m-up"),E1305+10,E1305),10)</f>
        <v>20</v>
      </c>
      <c r="F1306" s="78" t="n">
        <f aca="false">O1306+(N1306*60)+(M1306*3600)</f>
        <v>65744</v>
      </c>
      <c r="G1306" s="78" t="str">
        <f aca="false">CONCATENATE(J1306,K1306,L1306)</f>
        <v>201823</v>
      </c>
      <c r="H1306" s="78" t="n">
        <v>2</v>
      </c>
      <c r="I1306" s="78" t="s">
        <v>0</v>
      </c>
      <c r="J1306" s="78" t="n">
        <v>2018</v>
      </c>
      <c r="K1306" s="78" t="n">
        <v>2</v>
      </c>
      <c r="L1306" s="78" t="n">
        <v>3</v>
      </c>
      <c r="M1306" s="78" t="n">
        <v>18</v>
      </c>
      <c r="N1306" s="78" t="n">
        <v>15</v>
      </c>
      <c r="O1306" s="78" t="n">
        <v>44</v>
      </c>
      <c r="P1306" s="78" t="n">
        <v>72</v>
      </c>
      <c r="Q1306" s="78" t="n">
        <v>1</v>
      </c>
      <c r="R1306" s="78" t="s">
        <v>1</v>
      </c>
      <c r="S1306" s="78" t="s">
        <v>2</v>
      </c>
      <c r="T1306" s="78"/>
      <c r="U1306" s="130" t="s">
        <v>112</v>
      </c>
      <c r="V1306" s="130"/>
      <c r="W1306" s="130"/>
      <c r="X1306" s="130"/>
      <c r="WH1306" s="119"/>
      <c r="WI1306" s="119"/>
      <c r="WJ1306" s="119"/>
      <c r="WK1306" s="119"/>
      <c r="WL1306" s="119"/>
      <c r="WM1306" s="119"/>
      <c r="WN1306" s="119"/>
      <c r="WO1306" s="119"/>
      <c r="WP1306" s="119"/>
      <c r="WQ1306" s="119"/>
      <c r="WR1306" s="119"/>
      <c r="WS1306" s="119"/>
      <c r="WT1306" s="119"/>
      <c r="WU1306" s="119"/>
      <c r="WV1306" s="119"/>
      <c r="WW1306" s="119"/>
      <c r="WX1306" s="119"/>
      <c r="WY1306" s="119"/>
      <c r="WZ1306" s="119"/>
      <c r="XA1306" s="119"/>
      <c r="XB1306" s="119"/>
      <c r="XC1306" s="119"/>
      <c r="XD1306" s="119"/>
      <c r="XE1306" s="119"/>
      <c r="XF1306" s="119"/>
      <c r="XG1306" s="119"/>
      <c r="XH1306" s="119"/>
      <c r="XI1306" s="119"/>
      <c r="XJ1306" s="119"/>
      <c r="XK1306" s="119"/>
      <c r="XL1306" s="119"/>
      <c r="XM1306" s="119"/>
      <c r="XN1306" s="119"/>
      <c r="XO1306" s="119"/>
      <c r="XP1306" s="119"/>
      <c r="XQ1306" s="119"/>
      <c r="XR1306" s="119"/>
      <c r="XS1306" s="119"/>
      <c r="XT1306" s="119"/>
      <c r="XU1306" s="119"/>
      <c r="XV1306" s="119"/>
      <c r="XW1306" s="119"/>
      <c r="XX1306" s="119"/>
      <c r="XY1306" s="119"/>
      <c r="XZ1306" s="119"/>
      <c r="YA1306" s="119"/>
      <c r="YB1306" s="119"/>
      <c r="YC1306" s="119"/>
      <c r="YD1306" s="119"/>
      <c r="YE1306" s="119"/>
      <c r="YF1306" s="119"/>
      <c r="YG1306" s="119"/>
      <c r="YH1306" s="119"/>
      <c r="YI1306" s="119"/>
      <c r="YJ1306" s="119"/>
      <c r="YK1306" s="119"/>
      <c r="YL1306" s="119"/>
      <c r="YM1306" s="119"/>
      <c r="YN1306" s="119"/>
      <c r="YO1306" s="119"/>
      <c r="YP1306" s="119"/>
      <c r="YQ1306" s="119"/>
      <c r="YR1306" s="119"/>
      <c r="YS1306" s="119"/>
      <c r="YT1306" s="119"/>
      <c r="YU1306" s="119"/>
      <c r="YV1306" s="119"/>
      <c r="YW1306" s="119"/>
      <c r="YX1306" s="119"/>
      <c r="YY1306" s="119"/>
      <c r="YZ1306" s="119"/>
      <c r="ZA1306" s="119"/>
      <c r="ZB1306" s="119"/>
      <c r="ZC1306" s="119"/>
      <c r="ZD1306" s="119"/>
      <c r="ZE1306" s="119"/>
      <c r="ZF1306" s="119"/>
      <c r="ZG1306" s="119"/>
      <c r="ZH1306" s="119"/>
      <c r="ZI1306" s="119"/>
      <c r="ZJ1306" s="119"/>
      <c r="ZK1306" s="119"/>
      <c r="ZL1306" s="119"/>
      <c r="ZM1306" s="119"/>
      <c r="ZN1306" s="119"/>
      <c r="ZO1306" s="119"/>
      <c r="ZP1306" s="119"/>
      <c r="ZQ1306" s="119"/>
      <c r="ZR1306" s="119"/>
      <c r="ZS1306" s="119"/>
      <c r="ZT1306" s="119"/>
      <c r="ZU1306" s="119"/>
      <c r="ZV1306" s="119"/>
      <c r="ZW1306" s="119"/>
      <c r="ZX1306" s="119"/>
      <c r="ZY1306" s="119"/>
      <c r="ZZ1306" s="119"/>
      <c r="AAA1306" s="119"/>
      <c r="AAB1306" s="119"/>
      <c r="AAC1306" s="119"/>
      <c r="AAD1306" s="119"/>
      <c r="AAE1306" s="119"/>
      <c r="AAF1306" s="119"/>
      <c r="AAG1306" s="119"/>
      <c r="AAH1306" s="119"/>
      <c r="AAI1306" s="119"/>
      <c r="AAJ1306" s="119"/>
      <c r="AAK1306" s="119"/>
      <c r="AAL1306" s="119"/>
      <c r="AAM1306" s="119"/>
      <c r="AAN1306" s="119"/>
      <c r="AAO1306" s="119"/>
      <c r="AAP1306" s="119"/>
      <c r="AAQ1306" s="119"/>
      <c r="AAR1306" s="119"/>
      <c r="AAS1306" s="119"/>
      <c r="AAT1306" s="119"/>
      <c r="AAU1306" s="119"/>
      <c r="AAV1306" s="119"/>
      <c r="AAW1306" s="119"/>
      <c r="AAX1306" s="119"/>
      <c r="AAY1306" s="119"/>
      <c r="AAZ1306" s="119"/>
      <c r="ABA1306" s="119"/>
      <c r="ABB1306" s="119"/>
      <c r="ABC1306" s="119"/>
      <c r="ABD1306" s="119"/>
      <c r="ABE1306" s="119"/>
      <c r="ABF1306" s="119"/>
      <c r="ABG1306" s="119"/>
      <c r="ABH1306" s="119"/>
      <c r="ABI1306" s="119"/>
      <c r="ABJ1306" s="119"/>
      <c r="ABK1306" s="119"/>
      <c r="ABL1306" s="119"/>
      <c r="ABM1306" s="119"/>
      <c r="ABN1306" s="119"/>
      <c r="ABO1306" s="119"/>
      <c r="ABP1306" s="119"/>
      <c r="ABQ1306" s="119"/>
      <c r="ABR1306" s="119"/>
      <c r="ABS1306" s="119"/>
      <c r="ABT1306" s="119"/>
      <c r="ABU1306" s="119"/>
      <c r="ABV1306" s="119"/>
      <c r="ABW1306" s="119"/>
      <c r="ABX1306" s="119"/>
      <c r="ABY1306" s="119"/>
      <c r="ABZ1306" s="119"/>
      <c r="ACA1306" s="119"/>
      <c r="ACB1306" s="119"/>
      <c r="ACC1306" s="119"/>
      <c r="ACD1306" s="119"/>
      <c r="ACE1306" s="119"/>
      <c r="ACF1306" s="119"/>
      <c r="ACG1306" s="119"/>
      <c r="ACH1306" s="119"/>
      <c r="ACI1306" s="119"/>
      <c r="ACJ1306" s="119"/>
      <c r="ACK1306" s="119"/>
      <c r="ACL1306" s="119"/>
      <c r="ACM1306" s="119"/>
      <c r="ACN1306" s="119"/>
      <c r="ACO1306" s="119"/>
      <c r="ACP1306" s="119"/>
      <c r="ACQ1306" s="119"/>
      <c r="ACR1306" s="119"/>
      <c r="ACS1306" s="119"/>
      <c r="ACT1306" s="119"/>
      <c r="ACU1306" s="119"/>
      <c r="ACV1306" s="119"/>
      <c r="ACW1306" s="119"/>
      <c r="ACX1306" s="119"/>
      <c r="ACY1306" s="119"/>
      <c r="ACZ1306" s="119"/>
      <c r="ADA1306" s="119"/>
      <c r="ADB1306" s="119"/>
      <c r="ADC1306" s="119"/>
      <c r="ADD1306" s="119"/>
      <c r="ADE1306" s="119"/>
      <c r="ADF1306" s="119"/>
      <c r="ADG1306" s="119"/>
      <c r="ADH1306" s="119"/>
      <c r="ADI1306" s="119"/>
      <c r="ADJ1306" s="119"/>
      <c r="ADK1306" s="119"/>
      <c r="ADL1306" s="119"/>
      <c r="ADM1306" s="119"/>
      <c r="ADN1306" s="119"/>
      <c r="ADO1306" s="119"/>
      <c r="ADP1306" s="119"/>
      <c r="ADQ1306" s="119"/>
      <c r="ADR1306" s="119"/>
      <c r="ADS1306" s="119"/>
      <c r="ADT1306" s="119"/>
      <c r="ADU1306" s="119"/>
      <c r="ADV1306" s="119"/>
      <c r="ADW1306" s="119"/>
      <c r="ADX1306" s="119"/>
      <c r="ADY1306" s="119"/>
      <c r="ADZ1306" s="119"/>
      <c r="AEA1306" s="119"/>
      <c r="AEB1306" s="119"/>
      <c r="AEC1306" s="119"/>
      <c r="AED1306" s="119"/>
      <c r="AEE1306" s="119"/>
      <c r="AEF1306" s="119"/>
      <c r="AEG1306" s="119"/>
      <c r="AEH1306" s="119"/>
      <c r="AEI1306" s="119"/>
      <c r="AEJ1306" s="119"/>
      <c r="AEK1306" s="119"/>
      <c r="AEL1306" s="119"/>
      <c r="AEM1306" s="119"/>
      <c r="AEN1306" s="119"/>
      <c r="AEO1306" s="119"/>
      <c r="AEP1306" s="119"/>
      <c r="AEQ1306" s="119"/>
      <c r="AER1306" s="119"/>
      <c r="AES1306" s="119"/>
      <c r="AET1306" s="119"/>
      <c r="AEU1306" s="119"/>
      <c r="AEV1306" s="119"/>
      <c r="AEW1306" s="119"/>
      <c r="AEX1306" s="119"/>
      <c r="AEY1306" s="119"/>
      <c r="AEZ1306" s="119"/>
      <c r="AFA1306" s="119"/>
      <c r="AFB1306" s="119"/>
      <c r="AFC1306" s="119"/>
      <c r="AFD1306" s="119"/>
      <c r="AFE1306" s="119"/>
      <c r="AFF1306" s="119"/>
      <c r="AFG1306" s="119"/>
      <c r="AFH1306" s="119"/>
      <c r="AFI1306" s="119"/>
      <c r="AFJ1306" s="119"/>
      <c r="AFK1306" s="119"/>
      <c r="AFL1306" s="119"/>
      <c r="AFM1306" s="119"/>
      <c r="AFN1306" s="119"/>
      <c r="AFO1306" s="119"/>
      <c r="AFP1306" s="119"/>
      <c r="AFQ1306" s="119"/>
      <c r="AFR1306" s="119"/>
      <c r="AFS1306" s="119"/>
      <c r="AFT1306" s="119"/>
      <c r="AFU1306" s="119"/>
      <c r="AFV1306" s="119"/>
      <c r="AFW1306" s="119"/>
      <c r="AFX1306" s="119"/>
      <c r="AFY1306" s="119"/>
      <c r="AFZ1306" s="119"/>
      <c r="AGA1306" s="119"/>
      <c r="AGB1306" s="119"/>
      <c r="AGC1306" s="119"/>
      <c r="AGD1306" s="119"/>
      <c r="AGE1306" s="119"/>
      <c r="AGF1306" s="119"/>
      <c r="AGG1306" s="119"/>
      <c r="AGH1306" s="119"/>
      <c r="AGI1306" s="119"/>
      <c r="AGJ1306" s="119"/>
      <c r="AGK1306" s="119"/>
      <c r="AGL1306" s="119"/>
      <c r="AGM1306" s="119"/>
      <c r="AGN1306" s="119"/>
      <c r="AGO1306" s="119"/>
      <c r="AGP1306" s="119"/>
      <c r="AGQ1306" s="119"/>
      <c r="AGR1306" s="119"/>
      <c r="AGS1306" s="119"/>
      <c r="AGT1306" s="119"/>
      <c r="AGU1306" s="119"/>
      <c r="AGV1306" s="119"/>
      <c r="AGW1306" s="119"/>
      <c r="AGX1306" s="119"/>
      <c r="AGY1306" s="119"/>
      <c r="AGZ1306" s="119"/>
      <c r="AHA1306" s="119"/>
      <c r="AHB1306" s="119"/>
      <c r="AHC1306" s="119"/>
      <c r="AHD1306" s="119"/>
      <c r="AHE1306" s="119"/>
      <c r="AHF1306" s="119"/>
      <c r="AHG1306" s="119"/>
      <c r="AHH1306" s="119"/>
      <c r="AHI1306" s="119"/>
      <c r="AHJ1306" s="119"/>
      <c r="AHK1306" s="119"/>
      <c r="AHL1306" s="119"/>
      <c r="AHM1306" s="119"/>
      <c r="AHN1306" s="119"/>
      <c r="AHO1306" s="119"/>
      <c r="AHP1306" s="119"/>
      <c r="AHQ1306" s="119"/>
      <c r="AHR1306" s="119"/>
      <c r="AHS1306" s="119"/>
      <c r="AHT1306" s="119"/>
      <c r="AHU1306" s="119"/>
      <c r="AHV1306" s="119"/>
      <c r="AHW1306" s="119"/>
      <c r="AHX1306" s="119"/>
      <c r="AHY1306" s="119"/>
      <c r="AHZ1306" s="119"/>
      <c r="AIA1306" s="119"/>
      <c r="AIB1306" s="119"/>
      <c r="AIC1306" s="119"/>
      <c r="AID1306" s="119"/>
      <c r="AIE1306" s="119"/>
      <c r="AIF1306" s="119"/>
      <c r="AIG1306" s="119"/>
      <c r="AIH1306" s="119"/>
      <c r="AII1306" s="119"/>
      <c r="AIJ1306" s="119"/>
      <c r="AIK1306" s="119"/>
      <c r="AIL1306" s="119"/>
      <c r="AIM1306" s="119"/>
      <c r="AIN1306" s="119"/>
      <c r="AIO1306" s="119"/>
      <c r="AIP1306" s="119"/>
      <c r="AIQ1306" s="119"/>
      <c r="AIR1306" s="119"/>
      <c r="AIS1306" s="119"/>
      <c r="AIT1306" s="119"/>
      <c r="AIU1306" s="119"/>
      <c r="AIV1306" s="119"/>
      <c r="AIW1306" s="119"/>
      <c r="AIX1306" s="119"/>
      <c r="AIY1306" s="119"/>
      <c r="AIZ1306" s="119"/>
      <c r="AJA1306" s="119"/>
      <c r="AJB1306" s="119"/>
      <c r="AJC1306" s="119"/>
      <c r="AJD1306" s="119"/>
      <c r="AJE1306" s="119"/>
      <c r="AJF1306" s="119"/>
      <c r="AJG1306" s="119"/>
      <c r="AJH1306" s="119"/>
      <c r="AJI1306" s="119"/>
      <c r="AJJ1306" s="119"/>
      <c r="AJK1306" s="119"/>
      <c r="AJL1306" s="119"/>
      <c r="AJM1306" s="119"/>
      <c r="AJN1306" s="119"/>
      <c r="AJO1306" s="119"/>
      <c r="AJP1306" s="119"/>
      <c r="AJQ1306" s="119"/>
      <c r="AJR1306" s="119"/>
      <c r="AJS1306" s="119"/>
      <c r="AJT1306" s="119"/>
      <c r="AJU1306" s="119"/>
      <c r="AJV1306" s="119"/>
      <c r="AJW1306" s="119"/>
      <c r="AJX1306" s="119"/>
      <c r="AJY1306" s="119"/>
      <c r="AJZ1306" s="119"/>
      <c r="AKA1306" s="119"/>
      <c r="AKB1306" s="119"/>
      <c r="AKC1306" s="119"/>
      <c r="AKD1306" s="119"/>
      <c r="AKE1306" s="119"/>
      <c r="AKF1306" s="119"/>
      <c r="AKG1306" s="119"/>
      <c r="AKH1306" s="119"/>
      <c r="AKI1306" s="119"/>
      <c r="AKJ1306" s="119"/>
      <c r="AKK1306" s="119"/>
      <c r="AKL1306" s="119"/>
      <c r="AKM1306" s="119"/>
      <c r="AKN1306" s="119"/>
      <c r="AKO1306" s="119"/>
      <c r="AKP1306" s="119"/>
      <c r="AKQ1306" s="119"/>
      <c r="AKR1306" s="119"/>
      <c r="AKS1306" s="119"/>
      <c r="AKT1306" s="119"/>
      <c r="AKU1306" s="119"/>
      <c r="AKV1306" s="119"/>
      <c r="AKW1306" s="119"/>
      <c r="AKX1306" s="119"/>
      <c r="AKY1306" s="119"/>
      <c r="AKZ1306" s="119"/>
      <c r="ALA1306" s="119"/>
      <c r="ALB1306" s="119"/>
      <c r="ALC1306" s="119"/>
      <c r="ALD1306" s="119"/>
      <c r="ALE1306" s="119"/>
      <c r="ALF1306" s="119"/>
      <c r="ALG1306" s="119"/>
      <c r="ALH1306" s="119"/>
      <c r="ALI1306" s="119"/>
      <c r="ALJ1306" s="119"/>
      <c r="ALK1306" s="119"/>
      <c r="ALL1306" s="119"/>
      <c r="ALM1306" s="119"/>
      <c r="ALN1306" s="119"/>
      <c r="ALO1306" s="119"/>
      <c r="ALP1306" s="119"/>
      <c r="ALQ1306" s="119"/>
      <c r="ALR1306" s="119"/>
      <c r="ALS1306" s="119"/>
      <c r="ALT1306" s="119"/>
      <c r="ALU1306" s="119"/>
      <c r="ALV1306" s="119"/>
      <c r="ALW1306" s="119"/>
      <c r="ALX1306" s="119"/>
      <c r="ALY1306" s="119"/>
      <c r="ALZ1306" s="119"/>
      <c r="AMA1306" s="119"/>
      <c r="AMB1306" s="119"/>
      <c r="AMC1306" s="119"/>
      <c r="AMD1306" s="119"/>
      <c r="AME1306" s="119"/>
      <c r="AMF1306" s="119"/>
      <c r="AMG1306" s="119"/>
    </row>
    <row r="1307" customFormat="false" ht="15" hidden="false" customHeight="false" outlineLevel="0" collapsed="false">
      <c r="A1307" s="118"/>
      <c r="B1307" s="118"/>
      <c r="C1307" s="48" t="n">
        <f aca="false">IF(F1307=F1306,C1306,IF(F1307=(F1306+10),C1306,(C1306+10)))</f>
        <v>2410</v>
      </c>
      <c r="D1307" s="57" t="s">
        <v>460</v>
      </c>
      <c r="E1307" s="50" t="n">
        <f aca="false">IF(C1306=C1307,IF(AND(I1307&lt;&gt;"M",I1307&lt;&gt;"m-up"),E1306+10,E1306),10)</f>
        <v>10</v>
      </c>
      <c r="F1307" s="80" t="n">
        <f aca="false">O1307+(N1307*60)+(M1307*3600)</f>
        <v>66062</v>
      </c>
      <c r="G1307" s="80" t="str">
        <f aca="false">CONCATENATE(J1307,K1307,L1307)</f>
        <v>201823</v>
      </c>
      <c r="H1307" s="80" t="n">
        <v>0</v>
      </c>
      <c r="I1307" s="80" t="s">
        <v>82</v>
      </c>
      <c r="J1307" s="80" t="n">
        <v>2018</v>
      </c>
      <c r="K1307" s="80" t="n">
        <v>2</v>
      </c>
      <c r="L1307" s="80" t="n">
        <v>3</v>
      </c>
      <c r="M1307" s="80" t="n">
        <v>18</v>
      </c>
      <c r="N1307" s="80" t="n">
        <v>21</v>
      </c>
      <c r="O1307" s="80" t="n">
        <v>2</v>
      </c>
      <c r="P1307" s="80" t="n">
        <v>868</v>
      </c>
      <c r="Q1307" s="80" t="n">
        <v>0</v>
      </c>
      <c r="R1307" s="80" t="s">
        <v>62</v>
      </c>
      <c r="S1307" s="80" t="s">
        <v>3</v>
      </c>
      <c r="T1307" s="80"/>
      <c r="U1307" s="129" t="s">
        <v>97</v>
      </c>
      <c r="V1307" s="130"/>
      <c r="W1307" s="130"/>
      <c r="X1307" s="130"/>
      <c r="WH1307" s="119"/>
      <c r="WI1307" s="119"/>
      <c r="WJ1307" s="119"/>
      <c r="WK1307" s="119"/>
      <c r="WL1307" s="119"/>
      <c r="WM1307" s="119"/>
      <c r="WN1307" s="119"/>
      <c r="WO1307" s="119"/>
      <c r="WP1307" s="119"/>
      <c r="WQ1307" s="119"/>
      <c r="WR1307" s="119"/>
      <c r="WS1307" s="119"/>
      <c r="WT1307" s="119"/>
      <c r="WU1307" s="119"/>
      <c r="WV1307" s="119"/>
      <c r="WW1307" s="119"/>
      <c r="WX1307" s="119"/>
      <c r="WY1307" s="119"/>
      <c r="WZ1307" s="119"/>
      <c r="XA1307" s="119"/>
      <c r="XB1307" s="119"/>
      <c r="XC1307" s="119"/>
      <c r="XD1307" s="119"/>
      <c r="XE1307" s="119"/>
      <c r="XF1307" s="119"/>
      <c r="XG1307" s="119"/>
      <c r="XH1307" s="119"/>
      <c r="XI1307" s="119"/>
      <c r="XJ1307" s="119"/>
      <c r="XK1307" s="119"/>
      <c r="XL1307" s="119"/>
      <c r="XM1307" s="119"/>
      <c r="XN1307" s="119"/>
      <c r="XO1307" s="119"/>
      <c r="XP1307" s="119"/>
      <c r="XQ1307" s="119"/>
      <c r="XR1307" s="119"/>
      <c r="XS1307" s="119"/>
      <c r="XT1307" s="119"/>
      <c r="XU1307" s="119"/>
      <c r="XV1307" s="119"/>
      <c r="XW1307" s="119"/>
      <c r="XX1307" s="119"/>
      <c r="XY1307" s="119"/>
      <c r="XZ1307" s="119"/>
      <c r="YA1307" s="119"/>
      <c r="YB1307" s="119"/>
      <c r="YC1307" s="119"/>
      <c r="YD1307" s="119"/>
      <c r="YE1307" s="119"/>
      <c r="YF1307" s="119"/>
      <c r="YG1307" s="119"/>
      <c r="YH1307" s="119"/>
      <c r="YI1307" s="119"/>
      <c r="YJ1307" s="119"/>
      <c r="YK1307" s="119"/>
      <c r="YL1307" s="119"/>
      <c r="YM1307" s="119"/>
      <c r="YN1307" s="119"/>
      <c r="YO1307" s="119"/>
      <c r="YP1307" s="119"/>
      <c r="YQ1307" s="119"/>
      <c r="YR1307" s="119"/>
      <c r="YS1307" s="119"/>
      <c r="YT1307" s="119"/>
      <c r="YU1307" s="119"/>
      <c r="YV1307" s="119"/>
      <c r="YW1307" s="119"/>
      <c r="YX1307" s="119"/>
      <c r="YY1307" s="119"/>
      <c r="YZ1307" s="119"/>
      <c r="ZA1307" s="119"/>
      <c r="ZB1307" s="119"/>
      <c r="ZC1307" s="119"/>
      <c r="ZD1307" s="119"/>
      <c r="ZE1307" s="119"/>
      <c r="ZF1307" s="119"/>
      <c r="ZG1307" s="119"/>
      <c r="ZH1307" s="119"/>
      <c r="ZI1307" s="119"/>
      <c r="ZJ1307" s="119"/>
      <c r="ZK1307" s="119"/>
      <c r="ZL1307" s="119"/>
      <c r="ZM1307" s="119"/>
      <c r="ZN1307" s="119"/>
      <c r="ZO1307" s="119"/>
      <c r="ZP1307" s="119"/>
      <c r="ZQ1307" s="119"/>
      <c r="ZR1307" s="119"/>
      <c r="ZS1307" s="119"/>
      <c r="ZT1307" s="119"/>
      <c r="ZU1307" s="119"/>
      <c r="ZV1307" s="119"/>
      <c r="ZW1307" s="119"/>
      <c r="ZX1307" s="119"/>
      <c r="ZY1307" s="119"/>
      <c r="ZZ1307" s="119"/>
      <c r="AAA1307" s="119"/>
      <c r="AAB1307" s="119"/>
      <c r="AAC1307" s="119"/>
      <c r="AAD1307" s="119"/>
      <c r="AAE1307" s="119"/>
      <c r="AAF1307" s="119"/>
      <c r="AAG1307" s="119"/>
      <c r="AAH1307" s="119"/>
      <c r="AAI1307" s="119"/>
      <c r="AAJ1307" s="119"/>
      <c r="AAK1307" s="119"/>
      <c r="AAL1307" s="119"/>
      <c r="AAM1307" s="119"/>
      <c r="AAN1307" s="119"/>
      <c r="AAO1307" s="119"/>
      <c r="AAP1307" s="119"/>
      <c r="AAQ1307" s="119"/>
      <c r="AAR1307" s="119"/>
      <c r="AAS1307" s="119"/>
      <c r="AAT1307" s="119"/>
      <c r="AAU1307" s="119"/>
      <c r="AAV1307" s="119"/>
      <c r="AAW1307" s="119"/>
      <c r="AAX1307" s="119"/>
      <c r="AAY1307" s="119"/>
      <c r="AAZ1307" s="119"/>
      <c r="ABA1307" s="119"/>
      <c r="ABB1307" s="119"/>
      <c r="ABC1307" s="119"/>
      <c r="ABD1307" s="119"/>
      <c r="ABE1307" s="119"/>
      <c r="ABF1307" s="119"/>
      <c r="ABG1307" s="119"/>
      <c r="ABH1307" s="119"/>
      <c r="ABI1307" s="119"/>
      <c r="ABJ1307" s="119"/>
      <c r="ABK1307" s="119"/>
      <c r="ABL1307" s="119"/>
      <c r="ABM1307" s="119"/>
      <c r="ABN1307" s="119"/>
      <c r="ABO1307" s="119"/>
      <c r="ABP1307" s="119"/>
      <c r="ABQ1307" s="119"/>
      <c r="ABR1307" s="119"/>
      <c r="ABS1307" s="119"/>
      <c r="ABT1307" s="119"/>
      <c r="ABU1307" s="119"/>
      <c r="ABV1307" s="119"/>
      <c r="ABW1307" s="119"/>
      <c r="ABX1307" s="119"/>
      <c r="ABY1307" s="119"/>
      <c r="ABZ1307" s="119"/>
      <c r="ACA1307" s="119"/>
      <c r="ACB1307" s="119"/>
      <c r="ACC1307" s="119"/>
      <c r="ACD1307" s="119"/>
      <c r="ACE1307" s="119"/>
      <c r="ACF1307" s="119"/>
      <c r="ACG1307" s="119"/>
      <c r="ACH1307" s="119"/>
      <c r="ACI1307" s="119"/>
      <c r="ACJ1307" s="119"/>
      <c r="ACK1307" s="119"/>
      <c r="ACL1307" s="119"/>
      <c r="ACM1307" s="119"/>
      <c r="ACN1307" s="119"/>
      <c r="ACO1307" s="119"/>
      <c r="ACP1307" s="119"/>
      <c r="ACQ1307" s="119"/>
      <c r="ACR1307" s="119"/>
      <c r="ACS1307" s="119"/>
      <c r="ACT1307" s="119"/>
      <c r="ACU1307" s="119"/>
      <c r="ACV1307" s="119"/>
      <c r="ACW1307" s="119"/>
      <c r="ACX1307" s="119"/>
      <c r="ACY1307" s="119"/>
      <c r="ACZ1307" s="119"/>
      <c r="ADA1307" s="119"/>
      <c r="ADB1307" s="119"/>
      <c r="ADC1307" s="119"/>
      <c r="ADD1307" s="119"/>
      <c r="ADE1307" s="119"/>
      <c r="ADF1307" s="119"/>
      <c r="ADG1307" s="119"/>
      <c r="ADH1307" s="119"/>
      <c r="ADI1307" s="119"/>
      <c r="ADJ1307" s="119"/>
      <c r="ADK1307" s="119"/>
      <c r="ADL1307" s="119"/>
      <c r="ADM1307" s="119"/>
      <c r="ADN1307" s="119"/>
      <c r="ADO1307" s="119"/>
      <c r="ADP1307" s="119"/>
      <c r="ADQ1307" s="119"/>
      <c r="ADR1307" s="119"/>
      <c r="ADS1307" s="119"/>
      <c r="ADT1307" s="119"/>
      <c r="ADU1307" s="119"/>
      <c r="ADV1307" s="119"/>
      <c r="ADW1307" s="119"/>
      <c r="ADX1307" s="119"/>
      <c r="ADY1307" s="119"/>
      <c r="ADZ1307" s="119"/>
      <c r="AEA1307" s="119"/>
      <c r="AEB1307" s="119"/>
      <c r="AEC1307" s="119"/>
      <c r="AED1307" s="119"/>
      <c r="AEE1307" s="119"/>
      <c r="AEF1307" s="119"/>
      <c r="AEG1307" s="119"/>
      <c r="AEH1307" s="119"/>
      <c r="AEI1307" s="119"/>
      <c r="AEJ1307" s="119"/>
      <c r="AEK1307" s="119"/>
      <c r="AEL1307" s="119"/>
      <c r="AEM1307" s="119"/>
      <c r="AEN1307" s="119"/>
      <c r="AEO1307" s="119"/>
      <c r="AEP1307" s="119"/>
      <c r="AEQ1307" s="119"/>
      <c r="AER1307" s="119"/>
      <c r="AES1307" s="119"/>
      <c r="AET1307" s="119"/>
      <c r="AEU1307" s="119"/>
      <c r="AEV1307" s="119"/>
      <c r="AEW1307" s="119"/>
      <c r="AEX1307" s="119"/>
      <c r="AEY1307" s="119"/>
      <c r="AEZ1307" s="119"/>
      <c r="AFA1307" s="119"/>
      <c r="AFB1307" s="119"/>
      <c r="AFC1307" s="119"/>
      <c r="AFD1307" s="119"/>
      <c r="AFE1307" s="119"/>
      <c r="AFF1307" s="119"/>
      <c r="AFG1307" s="119"/>
      <c r="AFH1307" s="119"/>
      <c r="AFI1307" s="119"/>
      <c r="AFJ1307" s="119"/>
      <c r="AFK1307" s="119"/>
      <c r="AFL1307" s="119"/>
      <c r="AFM1307" s="119"/>
      <c r="AFN1307" s="119"/>
      <c r="AFO1307" s="119"/>
      <c r="AFP1307" s="119"/>
      <c r="AFQ1307" s="119"/>
      <c r="AFR1307" s="119"/>
      <c r="AFS1307" s="119"/>
      <c r="AFT1307" s="119"/>
      <c r="AFU1307" s="119"/>
      <c r="AFV1307" s="119"/>
      <c r="AFW1307" s="119"/>
      <c r="AFX1307" s="119"/>
      <c r="AFY1307" s="119"/>
      <c r="AFZ1307" s="119"/>
      <c r="AGA1307" s="119"/>
      <c r="AGB1307" s="119"/>
      <c r="AGC1307" s="119"/>
      <c r="AGD1307" s="119"/>
      <c r="AGE1307" s="119"/>
      <c r="AGF1307" s="119"/>
      <c r="AGG1307" s="119"/>
      <c r="AGH1307" s="119"/>
      <c r="AGI1307" s="119"/>
      <c r="AGJ1307" s="119"/>
      <c r="AGK1307" s="119"/>
      <c r="AGL1307" s="119"/>
      <c r="AGM1307" s="119"/>
      <c r="AGN1307" s="119"/>
      <c r="AGO1307" s="119"/>
      <c r="AGP1307" s="119"/>
      <c r="AGQ1307" s="119"/>
      <c r="AGR1307" s="119"/>
      <c r="AGS1307" s="119"/>
      <c r="AGT1307" s="119"/>
      <c r="AGU1307" s="119"/>
      <c r="AGV1307" s="119"/>
      <c r="AGW1307" s="119"/>
      <c r="AGX1307" s="119"/>
      <c r="AGY1307" s="119"/>
      <c r="AGZ1307" s="119"/>
      <c r="AHA1307" s="119"/>
      <c r="AHB1307" s="119"/>
      <c r="AHC1307" s="119"/>
      <c r="AHD1307" s="119"/>
      <c r="AHE1307" s="119"/>
      <c r="AHF1307" s="119"/>
      <c r="AHG1307" s="119"/>
      <c r="AHH1307" s="119"/>
      <c r="AHI1307" s="119"/>
      <c r="AHJ1307" s="119"/>
      <c r="AHK1307" s="119"/>
      <c r="AHL1307" s="119"/>
      <c r="AHM1307" s="119"/>
      <c r="AHN1307" s="119"/>
      <c r="AHO1307" s="119"/>
      <c r="AHP1307" s="119"/>
      <c r="AHQ1307" s="119"/>
      <c r="AHR1307" s="119"/>
      <c r="AHS1307" s="119"/>
      <c r="AHT1307" s="119"/>
      <c r="AHU1307" s="119"/>
      <c r="AHV1307" s="119"/>
      <c r="AHW1307" s="119"/>
      <c r="AHX1307" s="119"/>
      <c r="AHY1307" s="119"/>
      <c r="AHZ1307" s="119"/>
      <c r="AIA1307" s="119"/>
      <c r="AIB1307" s="119"/>
      <c r="AIC1307" s="119"/>
      <c r="AID1307" s="119"/>
      <c r="AIE1307" s="119"/>
      <c r="AIF1307" s="119"/>
      <c r="AIG1307" s="119"/>
      <c r="AIH1307" s="119"/>
      <c r="AII1307" s="119"/>
      <c r="AIJ1307" s="119"/>
      <c r="AIK1307" s="119"/>
      <c r="AIL1307" s="119"/>
      <c r="AIM1307" s="119"/>
      <c r="AIN1307" s="119"/>
      <c r="AIO1307" s="119"/>
      <c r="AIP1307" s="119"/>
      <c r="AIQ1307" s="119"/>
      <c r="AIR1307" s="119"/>
      <c r="AIS1307" s="119"/>
      <c r="AIT1307" s="119"/>
      <c r="AIU1307" s="119"/>
      <c r="AIV1307" s="119"/>
      <c r="AIW1307" s="119"/>
      <c r="AIX1307" s="119"/>
      <c r="AIY1307" s="119"/>
      <c r="AIZ1307" s="119"/>
      <c r="AJA1307" s="119"/>
      <c r="AJB1307" s="119"/>
      <c r="AJC1307" s="119"/>
      <c r="AJD1307" s="119"/>
      <c r="AJE1307" s="119"/>
      <c r="AJF1307" s="119"/>
      <c r="AJG1307" s="119"/>
      <c r="AJH1307" s="119"/>
      <c r="AJI1307" s="119"/>
      <c r="AJJ1307" s="119"/>
      <c r="AJK1307" s="119"/>
      <c r="AJL1307" s="119"/>
      <c r="AJM1307" s="119"/>
      <c r="AJN1307" s="119"/>
      <c r="AJO1307" s="119"/>
      <c r="AJP1307" s="119"/>
      <c r="AJQ1307" s="119"/>
      <c r="AJR1307" s="119"/>
      <c r="AJS1307" s="119"/>
      <c r="AJT1307" s="119"/>
      <c r="AJU1307" s="119"/>
      <c r="AJV1307" s="119"/>
      <c r="AJW1307" s="119"/>
      <c r="AJX1307" s="119"/>
      <c r="AJY1307" s="119"/>
      <c r="AJZ1307" s="119"/>
      <c r="AKA1307" s="119"/>
      <c r="AKB1307" s="119"/>
      <c r="AKC1307" s="119"/>
      <c r="AKD1307" s="119"/>
      <c r="AKE1307" s="119"/>
      <c r="AKF1307" s="119"/>
      <c r="AKG1307" s="119"/>
      <c r="AKH1307" s="119"/>
      <c r="AKI1307" s="119"/>
      <c r="AKJ1307" s="119"/>
      <c r="AKK1307" s="119"/>
      <c r="AKL1307" s="119"/>
      <c r="AKM1307" s="119"/>
      <c r="AKN1307" s="119"/>
      <c r="AKO1307" s="119"/>
      <c r="AKP1307" s="119"/>
      <c r="AKQ1307" s="119"/>
      <c r="AKR1307" s="119"/>
      <c r="AKS1307" s="119"/>
      <c r="AKT1307" s="119"/>
      <c r="AKU1307" s="119"/>
      <c r="AKV1307" s="119"/>
      <c r="AKW1307" s="119"/>
      <c r="AKX1307" s="119"/>
      <c r="AKY1307" s="119"/>
      <c r="AKZ1307" s="119"/>
      <c r="ALA1307" s="119"/>
      <c r="ALB1307" s="119"/>
      <c r="ALC1307" s="119"/>
      <c r="ALD1307" s="119"/>
      <c r="ALE1307" s="119"/>
      <c r="ALF1307" s="119"/>
      <c r="ALG1307" s="119"/>
      <c r="ALH1307" s="119"/>
      <c r="ALI1307" s="119"/>
      <c r="ALJ1307" s="119"/>
      <c r="ALK1307" s="119"/>
      <c r="ALL1307" s="119"/>
      <c r="ALM1307" s="119"/>
      <c r="ALN1307" s="119"/>
      <c r="ALO1307" s="119"/>
      <c r="ALP1307" s="119"/>
      <c r="ALQ1307" s="119"/>
      <c r="ALR1307" s="119"/>
      <c r="ALS1307" s="119"/>
      <c r="ALT1307" s="119"/>
      <c r="ALU1307" s="119"/>
      <c r="ALV1307" s="119"/>
      <c r="ALW1307" s="119"/>
      <c r="ALX1307" s="119"/>
      <c r="ALY1307" s="119"/>
      <c r="ALZ1307" s="119"/>
      <c r="AMA1307" s="119"/>
      <c r="AMB1307" s="119"/>
      <c r="AMC1307" s="119"/>
      <c r="AMD1307" s="119"/>
      <c r="AME1307" s="119"/>
      <c r="AMF1307" s="119"/>
      <c r="AMG1307" s="119"/>
    </row>
    <row r="1308" customFormat="false" ht="15" hidden="false" customHeight="false" outlineLevel="0" collapsed="false">
      <c r="C1308" s="48" t="n">
        <f aca="false">IF(F1308=F1307,C1307,IF(F1308=(F1307+10),C1307,(C1307+10)))</f>
        <v>2410</v>
      </c>
      <c r="D1308" s="55" t="s">
        <v>460</v>
      </c>
      <c r="E1308" s="50" t="n">
        <f aca="false">IF(C1307=C1308,IF(AND(I1308&lt;&gt;"M",I1308&lt;&gt;"m-up"),E1307+10,E1307),10)</f>
        <v>20</v>
      </c>
      <c r="F1308" s="78" t="n">
        <f aca="false">O1308+(N1308*60)+(M1308*3600)</f>
        <v>66062</v>
      </c>
      <c r="G1308" s="78" t="str">
        <f aca="false">CONCATENATE(J1308,K1308,L1308)</f>
        <v>201823</v>
      </c>
      <c r="H1308" s="78"/>
      <c r="I1308" s="78" t="s">
        <v>82</v>
      </c>
      <c r="J1308" s="78" t="n">
        <v>2018</v>
      </c>
      <c r="K1308" s="78" t="n">
        <v>2</v>
      </c>
      <c r="L1308" s="78" t="n">
        <v>3</v>
      </c>
      <c r="M1308" s="78" t="n">
        <v>18</v>
      </c>
      <c r="N1308" s="78" t="n">
        <v>21</v>
      </c>
      <c r="O1308" s="78" t="n">
        <v>2</v>
      </c>
      <c r="P1308" s="78" t="n">
        <v>980</v>
      </c>
      <c r="Q1308" s="78"/>
      <c r="R1308" s="78" t="s">
        <v>1</v>
      </c>
      <c r="S1308" s="78" t="s">
        <v>2</v>
      </c>
      <c r="T1308" s="78"/>
      <c r="U1308" s="130" t="s">
        <v>113</v>
      </c>
      <c r="V1308" s="130"/>
      <c r="W1308" s="130"/>
      <c r="X1308" s="130"/>
    </row>
    <row r="1309" customFormat="false" ht="15" hidden="false" customHeight="false" outlineLevel="0" collapsed="false">
      <c r="A1309" s="118"/>
      <c r="B1309" s="118"/>
      <c r="C1309" s="48" t="n">
        <f aca="false">IF(F1309=F1308,C1308,IF(F1309=(F1308+10),C1308,(C1308+10)))</f>
        <v>2420</v>
      </c>
      <c r="D1309" s="55" t="s">
        <v>460</v>
      </c>
      <c r="E1309" s="50" t="n">
        <f aca="false">IF(C1308=C1309,IF(AND(I1309&lt;&gt;"M",I1309&lt;&gt;"m-up"),E1308+10,E1308),10)</f>
        <v>10</v>
      </c>
      <c r="F1309" s="78" t="n">
        <f aca="false">O1309+(N1309*60)+(M1309*3600)</f>
        <v>66063</v>
      </c>
      <c r="G1309" s="78" t="str">
        <f aca="false">CONCATENATE(J1309,K1309,L1309)</f>
        <v>201823</v>
      </c>
      <c r="H1309" s="78" t="n">
        <v>0</v>
      </c>
      <c r="I1309" s="78" t="s">
        <v>82</v>
      </c>
      <c r="J1309" s="78" t="n">
        <v>2018</v>
      </c>
      <c r="K1309" s="78" t="n">
        <v>2</v>
      </c>
      <c r="L1309" s="78" t="n">
        <v>3</v>
      </c>
      <c r="M1309" s="78" t="n">
        <v>18</v>
      </c>
      <c r="N1309" s="78" t="n">
        <v>21</v>
      </c>
      <c r="O1309" s="78" t="n">
        <v>3</v>
      </c>
      <c r="P1309" s="78" t="n">
        <v>4</v>
      </c>
      <c r="Q1309" s="78" t="n">
        <v>0</v>
      </c>
      <c r="R1309" s="78" t="s">
        <v>62</v>
      </c>
      <c r="S1309" s="78" t="s">
        <v>3</v>
      </c>
      <c r="T1309" s="78"/>
      <c r="U1309" s="130" t="s">
        <v>91</v>
      </c>
      <c r="V1309" s="130"/>
      <c r="W1309" s="130"/>
      <c r="X1309" s="130"/>
      <c r="WH1309" s="119"/>
      <c r="WI1309" s="119"/>
      <c r="WJ1309" s="119"/>
      <c r="WK1309" s="119"/>
      <c r="WL1309" s="119"/>
      <c r="WM1309" s="119"/>
      <c r="WN1309" s="119"/>
      <c r="WO1309" s="119"/>
      <c r="WP1309" s="119"/>
      <c r="WQ1309" s="119"/>
      <c r="WR1309" s="119"/>
      <c r="WS1309" s="119"/>
      <c r="WT1309" s="119"/>
      <c r="WU1309" s="119"/>
      <c r="WV1309" s="119"/>
      <c r="WW1309" s="119"/>
      <c r="WX1309" s="119"/>
      <c r="WY1309" s="119"/>
      <c r="WZ1309" s="119"/>
      <c r="XA1309" s="119"/>
      <c r="XB1309" s="119"/>
      <c r="XC1309" s="119"/>
      <c r="XD1309" s="119"/>
      <c r="XE1309" s="119"/>
      <c r="XF1309" s="119"/>
      <c r="XG1309" s="119"/>
      <c r="XH1309" s="119"/>
      <c r="XI1309" s="119"/>
      <c r="XJ1309" s="119"/>
      <c r="XK1309" s="119"/>
      <c r="XL1309" s="119"/>
      <c r="XM1309" s="119"/>
      <c r="XN1309" s="119"/>
      <c r="XO1309" s="119"/>
      <c r="XP1309" s="119"/>
      <c r="XQ1309" s="119"/>
      <c r="XR1309" s="119"/>
      <c r="XS1309" s="119"/>
      <c r="XT1309" s="119"/>
      <c r="XU1309" s="119"/>
      <c r="XV1309" s="119"/>
      <c r="XW1309" s="119"/>
      <c r="XX1309" s="119"/>
      <c r="XY1309" s="119"/>
      <c r="XZ1309" s="119"/>
      <c r="YA1309" s="119"/>
      <c r="YB1309" s="119"/>
      <c r="YC1309" s="119"/>
      <c r="YD1309" s="119"/>
      <c r="YE1309" s="119"/>
      <c r="YF1309" s="119"/>
      <c r="YG1309" s="119"/>
      <c r="YH1309" s="119"/>
      <c r="YI1309" s="119"/>
      <c r="YJ1309" s="119"/>
      <c r="YK1309" s="119"/>
      <c r="YL1309" s="119"/>
      <c r="YM1309" s="119"/>
      <c r="YN1309" s="119"/>
      <c r="YO1309" s="119"/>
      <c r="YP1309" s="119"/>
      <c r="YQ1309" s="119"/>
      <c r="YR1309" s="119"/>
      <c r="YS1309" s="119"/>
      <c r="YT1309" s="119"/>
      <c r="YU1309" s="119"/>
      <c r="YV1309" s="119"/>
      <c r="YW1309" s="119"/>
      <c r="YX1309" s="119"/>
      <c r="YY1309" s="119"/>
      <c r="YZ1309" s="119"/>
      <c r="ZA1309" s="119"/>
      <c r="ZB1309" s="119"/>
      <c r="ZC1309" s="119"/>
      <c r="ZD1309" s="119"/>
      <c r="ZE1309" s="119"/>
      <c r="ZF1309" s="119"/>
      <c r="ZG1309" s="119"/>
      <c r="ZH1309" s="119"/>
      <c r="ZI1309" s="119"/>
      <c r="ZJ1309" s="119"/>
      <c r="ZK1309" s="119"/>
      <c r="ZL1309" s="119"/>
      <c r="ZM1309" s="119"/>
      <c r="ZN1309" s="119"/>
      <c r="ZO1309" s="119"/>
      <c r="ZP1309" s="119"/>
      <c r="ZQ1309" s="119"/>
      <c r="ZR1309" s="119"/>
      <c r="ZS1309" s="119"/>
      <c r="ZT1309" s="119"/>
      <c r="ZU1309" s="119"/>
      <c r="ZV1309" s="119"/>
      <c r="ZW1309" s="119"/>
      <c r="ZX1309" s="119"/>
      <c r="ZY1309" s="119"/>
      <c r="ZZ1309" s="119"/>
      <c r="AAA1309" s="119"/>
      <c r="AAB1309" s="119"/>
      <c r="AAC1309" s="119"/>
      <c r="AAD1309" s="119"/>
      <c r="AAE1309" s="119"/>
      <c r="AAF1309" s="119"/>
      <c r="AAG1309" s="119"/>
      <c r="AAH1309" s="119"/>
      <c r="AAI1309" s="119"/>
      <c r="AAJ1309" s="119"/>
      <c r="AAK1309" s="119"/>
      <c r="AAL1309" s="119"/>
      <c r="AAM1309" s="119"/>
      <c r="AAN1309" s="119"/>
      <c r="AAO1309" s="119"/>
      <c r="AAP1309" s="119"/>
      <c r="AAQ1309" s="119"/>
      <c r="AAR1309" s="119"/>
      <c r="AAS1309" s="119"/>
      <c r="AAT1309" s="119"/>
      <c r="AAU1309" s="119"/>
      <c r="AAV1309" s="119"/>
      <c r="AAW1309" s="119"/>
      <c r="AAX1309" s="119"/>
      <c r="AAY1309" s="119"/>
      <c r="AAZ1309" s="119"/>
      <c r="ABA1309" s="119"/>
      <c r="ABB1309" s="119"/>
      <c r="ABC1309" s="119"/>
      <c r="ABD1309" s="119"/>
      <c r="ABE1309" s="119"/>
      <c r="ABF1309" s="119"/>
      <c r="ABG1309" s="119"/>
      <c r="ABH1309" s="119"/>
      <c r="ABI1309" s="119"/>
      <c r="ABJ1309" s="119"/>
      <c r="ABK1309" s="119"/>
      <c r="ABL1309" s="119"/>
      <c r="ABM1309" s="119"/>
      <c r="ABN1309" s="119"/>
      <c r="ABO1309" s="119"/>
      <c r="ABP1309" s="119"/>
      <c r="ABQ1309" s="119"/>
      <c r="ABR1309" s="119"/>
      <c r="ABS1309" s="119"/>
      <c r="ABT1309" s="119"/>
      <c r="ABU1309" s="119"/>
      <c r="ABV1309" s="119"/>
      <c r="ABW1309" s="119"/>
      <c r="ABX1309" s="119"/>
      <c r="ABY1309" s="119"/>
      <c r="ABZ1309" s="119"/>
      <c r="ACA1309" s="119"/>
      <c r="ACB1309" s="119"/>
      <c r="ACC1309" s="119"/>
      <c r="ACD1309" s="119"/>
      <c r="ACE1309" s="119"/>
      <c r="ACF1309" s="119"/>
      <c r="ACG1309" s="119"/>
      <c r="ACH1309" s="119"/>
      <c r="ACI1309" s="119"/>
      <c r="ACJ1309" s="119"/>
      <c r="ACK1309" s="119"/>
      <c r="ACL1309" s="119"/>
      <c r="ACM1309" s="119"/>
      <c r="ACN1309" s="119"/>
      <c r="ACO1309" s="119"/>
      <c r="ACP1309" s="119"/>
      <c r="ACQ1309" s="119"/>
      <c r="ACR1309" s="119"/>
      <c r="ACS1309" s="119"/>
      <c r="ACT1309" s="119"/>
      <c r="ACU1309" s="119"/>
      <c r="ACV1309" s="119"/>
      <c r="ACW1309" s="119"/>
      <c r="ACX1309" s="119"/>
      <c r="ACY1309" s="119"/>
      <c r="ACZ1309" s="119"/>
      <c r="ADA1309" s="119"/>
      <c r="ADB1309" s="119"/>
      <c r="ADC1309" s="119"/>
      <c r="ADD1309" s="119"/>
      <c r="ADE1309" s="119"/>
      <c r="ADF1309" s="119"/>
      <c r="ADG1309" s="119"/>
      <c r="ADH1309" s="119"/>
      <c r="ADI1309" s="119"/>
      <c r="ADJ1309" s="119"/>
      <c r="ADK1309" s="119"/>
      <c r="ADL1309" s="119"/>
      <c r="ADM1309" s="119"/>
      <c r="ADN1309" s="119"/>
      <c r="ADO1309" s="119"/>
      <c r="ADP1309" s="119"/>
      <c r="ADQ1309" s="119"/>
      <c r="ADR1309" s="119"/>
      <c r="ADS1309" s="119"/>
      <c r="ADT1309" s="119"/>
      <c r="ADU1309" s="119"/>
      <c r="ADV1309" s="119"/>
      <c r="ADW1309" s="119"/>
      <c r="ADX1309" s="119"/>
      <c r="ADY1309" s="119"/>
      <c r="ADZ1309" s="119"/>
      <c r="AEA1309" s="119"/>
      <c r="AEB1309" s="119"/>
      <c r="AEC1309" s="119"/>
      <c r="AED1309" s="119"/>
      <c r="AEE1309" s="119"/>
      <c r="AEF1309" s="119"/>
      <c r="AEG1309" s="119"/>
      <c r="AEH1309" s="119"/>
      <c r="AEI1309" s="119"/>
      <c r="AEJ1309" s="119"/>
      <c r="AEK1309" s="119"/>
      <c r="AEL1309" s="119"/>
      <c r="AEM1309" s="119"/>
      <c r="AEN1309" s="119"/>
      <c r="AEO1309" s="119"/>
      <c r="AEP1309" s="119"/>
      <c r="AEQ1309" s="119"/>
      <c r="AER1309" s="119"/>
      <c r="AES1309" s="119"/>
      <c r="AET1309" s="119"/>
      <c r="AEU1309" s="119"/>
      <c r="AEV1309" s="119"/>
      <c r="AEW1309" s="119"/>
      <c r="AEX1309" s="119"/>
      <c r="AEY1309" s="119"/>
      <c r="AEZ1309" s="119"/>
      <c r="AFA1309" s="119"/>
      <c r="AFB1309" s="119"/>
      <c r="AFC1309" s="119"/>
      <c r="AFD1309" s="119"/>
      <c r="AFE1309" s="119"/>
      <c r="AFF1309" s="119"/>
      <c r="AFG1309" s="119"/>
      <c r="AFH1309" s="119"/>
      <c r="AFI1309" s="119"/>
      <c r="AFJ1309" s="119"/>
      <c r="AFK1309" s="119"/>
      <c r="AFL1309" s="119"/>
      <c r="AFM1309" s="119"/>
      <c r="AFN1309" s="119"/>
      <c r="AFO1309" s="119"/>
      <c r="AFP1309" s="119"/>
      <c r="AFQ1309" s="119"/>
      <c r="AFR1309" s="119"/>
      <c r="AFS1309" s="119"/>
      <c r="AFT1309" s="119"/>
      <c r="AFU1309" s="119"/>
      <c r="AFV1309" s="119"/>
      <c r="AFW1309" s="119"/>
      <c r="AFX1309" s="119"/>
      <c r="AFY1309" s="119"/>
      <c r="AFZ1309" s="119"/>
      <c r="AGA1309" s="119"/>
      <c r="AGB1309" s="119"/>
      <c r="AGC1309" s="119"/>
      <c r="AGD1309" s="119"/>
      <c r="AGE1309" s="119"/>
      <c r="AGF1309" s="119"/>
      <c r="AGG1309" s="119"/>
      <c r="AGH1309" s="119"/>
      <c r="AGI1309" s="119"/>
      <c r="AGJ1309" s="119"/>
      <c r="AGK1309" s="119"/>
      <c r="AGL1309" s="119"/>
      <c r="AGM1309" s="119"/>
      <c r="AGN1309" s="119"/>
      <c r="AGO1309" s="119"/>
      <c r="AGP1309" s="119"/>
      <c r="AGQ1309" s="119"/>
      <c r="AGR1309" s="119"/>
      <c r="AGS1309" s="119"/>
      <c r="AGT1309" s="119"/>
      <c r="AGU1309" s="119"/>
      <c r="AGV1309" s="119"/>
      <c r="AGW1309" s="119"/>
      <c r="AGX1309" s="119"/>
      <c r="AGY1309" s="119"/>
      <c r="AGZ1309" s="119"/>
      <c r="AHA1309" s="119"/>
      <c r="AHB1309" s="119"/>
      <c r="AHC1309" s="119"/>
      <c r="AHD1309" s="119"/>
      <c r="AHE1309" s="119"/>
      <c r="AHF1309" s="119"/>
      <c r="AHG1309" s="119"/>
      <c r="AHH1309" s="119"/>
      <c r="AHI1309" s="119"/>
      <c r="AHJ1309" s="119"/>
      <c r="AHK1309" s="119"/>
      <c r="AHL1309" s="119"/>
      <c r="AHM1309" s="119"/>
      <c r="AHN1309" s="119"/>
      <c r="AHO1309" s="119"/>
      <c r="AHP1309" s="119"/>
      <c r="AHQ1309" s="119"/>
      <c r="AHR1309" s="119"/>
      <c r="AHS1309" s="119"/>
      <c r="AHT1309" s="119"/>
      <c r="AHU1309" s="119"/>
      <c r="AHV1309" s="119"/>
      <c r="AHW1309" s="119"/>
      <c r="AHX1309" s="119"/>
      <c r="AHY1309" s="119"/>
      <c r="AHZ1309" s="119"/>
      <c r="AIA1309" s="119"/>
      <c r="AIB1309" s="119"/>
      <c r="AIC1309" s="119"/>
      <c r="AID1309" s="119"/>
      <c r="AIE1309" s="119"/>
      <c r="AIF1309" s="119"/>
      <c r="AIG1309" s="119"/>
      <c r="AIH1309" s="119"/>
      <c r="AII1309" s="119"/>
      <c r="AIJ1309" s="119"/>
      <c r="AIK1309" s="119"/>
      <c r="AIL1309" s="119"/>
      <c r="AIM1309" s="119"/>
      <c r="AIN1309" s="119"/>
      <c r="AIO1309" s="119"/>
      <c r="AIP1309" s="119"/>
      <c r="AIQ1309" s="119"/>
      <c r="AIR1309" s="119"/>
      <c r="AIS1309" s="119"/>
      <c r="AIT1309" s="119"/>
      <c r="AIU1309" s="119"/>
      <c r="AIV1309" s="119"/>
      <c r="AIW1309" s="119"/>
      <c r="AIX1309" s="119"/>
      <c r="AIY1309" s="119"/>
      <c r="AIZ1309" s="119"/>
      <c r="AJA1309" s="119"/>
      <c r="AJB1309" s="119"/>
      <c r="AJC1309" s="119"/>
      <c r="AJD1309" s="119"/>
      <c r="AJE1309" s="119"/>
      <c r="AJF1309" s="119"/>
      <c r="AJG1309" s="119"/>
      <c r="AJH1309" s="119"/>
      <c r="AJI1309" s="119"/>
      <c r="AJJ1309" s="119"/>
      <c r="AJK1309" s="119"/>
      <c r="AJL1309" s="119"/>
      <c r="AJM1309" s="119"/>
      <c r="AJN1309" s="119"/>
      <c r="AJO1309" s="119"/>
      <c r="AJP1309" s="119"/>
      <c r="AJQ1309" s="119"/>
      <c r="AJR1309" s="119"/>
      <c r="AJS1309" s="119"/>
      <c r="AJT1309" s="119"/>
      <c r="AJU1309" s="119"/>
      <c r="AJV1309" s="119"/>
      <c r="AJW1309" s="119"/>
      <c r="AJX1309" s="119"/>
      <c r="AJY1309" s="119"/>
      <c r="AJZ1309" s="119"/>
      <c r="AKA1309" s="119"/>
      <c r="AKB1309" s="119"/>
      <c r="AKC1309" s="119"/>
      <c r="AKD1309" s="119"/>
      <c r="AKE1309" s="119"/>
      <c r="AKF1309" s="119"/>
      <c r="AKG1309" s="119"/>
      <c r="AKH1309" s="119"/>
      <c r="AKI1309" s="119"/>
      <c r="AKJ1309" s="119"/>
      <c r="AKK1309" s="119"/>
      <c r="AKL1309" s="119"/>
      <c r="AKM1309" s="119"/>
      <c r="AKN1309" s="119"/>
      <c r="AKO1309" s="119"/>
      <c r="AKP1309" s="119"/>
      <c r="AKQ1309" s="119"/>
      <c r="AKR1309" s="119"/>
      <c r="AKS1309" s="119"/>
      <c r="AKT1309" s="119"/>
      <c r="AKU1309" s="119"/>
      <c r="AKV1309" s="119"/>
      <c r="AKW1309" s="119"/>
      <c r="AKX1309" s="119"/>
      <c r="AKY1309" s="119"/>
      <c r="AKZ1309" s="119"/>
      <c r="ALA1309" s="119"/>
      <c r="ALB1309" s="119"/>
      <c r="ALC1309" s="119"/>
      <c r="ALD1309" s="119"/>
      <c r="ALE1309" s="119"/>
      <c r="ALF1309" s="119"/>
      <c r="ALG1309" s="119"/>
      <c r="ALH1309" s="119"/>
      <c r="ALI1309" s="119"/>
      <c r="ALJ1309" s="119"/>
      <c r="ALK1309" s="119"/>
      <c r="ALL1309" s="119"/>
      <c r="ALM1309" s="119"/>
      <c r="ALN1309" s="119"/>
      <c r="ALO1309" s="119"/>
      <c r="ALP1309" s="119"/>
      <c r="ALQ1309" s="119"/>
      <c r="ALR1309" s="119"/>
      <c r="ALS1309" s="119"/>
      <c r="ALT1309" s="119"/>
      <c r="ALU1309" s="119"/>
      <c r="ALV1309" s="119"/>
      <c r="ALW1309" s="119"/>
      <c r="ALX1309" s="119"/>
      <c r="ALY1309" s="119"/>
      <c r="ALZ1309" s="119"/>
      <c r="AMA1309" s="119"/>
      <c r="AMB1309" s="119"/>
      <c r="AMC1309" s="119"/>
      <c r="AMD1309" s="119"/>
      <c r="AME1309" s="119"/>
      <c r="AMF1309" s="119"/>
      <c r="AMG1309" s="119"/>
    </row>
    <row r="1310" customFormat="false" ht="15" hidden="false" customHeight="false" outlineLevel="0" collapsed="false">
      <c r="A1310" s="118"/>
      <c r="B1310" s="118"/>
      <c r="C1310" s="48" t="n">
        <f aca="false">IF(F1310=F1309,C1309,IF(F1310=(F1309+10),C1309,(C1309+10)))</f>
        <v>2430</v>
      </c>
      <c r="D1310" s="57" t="s">
        <v>461</v>
      </c>
      <c r="E1310" s="50" t="n">
        <f aca="false">IF(C1309=C1310,IF(AND(I1310&lt;&gt;"M",I1310&lt;&gt;"m-up"),E1309+10,E1309),10)</f>
        <v>10</v>
      </c>
      <c r="F1310" s="80" t="n">
        <f aca="false">O1310+(N1310*60)+(M1310*3600)</f>
        <v>66153</v>
      </c>
      <c r="G1310" s="80" t="str">
        <f aca="false">CONCATENATE(J1310,K1310,L1310)</f>
        <v>201823</v>
      </c>
      <c r="H1310" s="80" t="n">
        <v>29</v>
      </c>
      <c r="I1310" s="80" t="s">
        <v>0</v>
      </c>
      <c r="J1310" s="80" t="n">
        <v>2018</v>
      </c>
      <c r="K1310" s="80" t="n">
        <v>2</v>
      </c>
      <c r="L1310" s="80" t="n">
        <v>3</v>
      </c>
      <c r="M1310" s="80" t="n">
        <v>18</v>
      </c>
      <c r="N1310" s="80" t="n">
        <v>22</v>
      </c>
      <c r="O1310" s="80" t="n">
        <v>33</v>
      </c>
      <c r="P1310" s="80" t="n">
        <v>33</v>
      </c>
      <c r="Q1310" s="80" t="n">
        <v>1</v>
      </c>
      <c r="R1310" s="80" t="s">
        <v>1</v>
      </c>
      <c r="S1310" s="80" t="s">
        <v>2</v>
      </c>
      <c r="T1310" s="80"/>
      <c r="U1310" s="129" t="s">
        <v>114</v>
      </c>
      <c r="V1310" s="130"/>
      <c r="W1310" s="130"/>
      <c r="X1310" s="130"/>
      <c r="WH1310" s="119"/>
      <c r="WI1310" s="119"/>
      <c r="WJ1310" s="119"/>
      <c r="WK1310" s="119"/>
      <c r="WL1310" s="119"/>
      <c r="WM1310" s="119"/>
      <c r="WN1310" s="119"/>
      <c r="WO1310" s="119"/>
      <c r="WP1310" s="119"/>
      <c r="WQ1310" s="119"/>
      <c r="WR1310" s="119"/>
      <c r="WS1310" s="119"/>
      <c r="WT1310" s="119"/>
      <c r="WU1310" s="119"/>
      <c r="WV1310" s="119"/>
      <c r="WW1310" s="119"/>
      <c r="WX1310" s="119"/>
      <c r="WY1310" s="119"/>
      <c r="WZ1310" s="119"/>
      <c r="XA1310" s="119"/>
      <c r="XB1310" s="119"/>
      <c r="XC1310" s="119"/>
      <c r="XD1310" s="119"/>
      <c r="XE1310" s="119"/>
      <c r="XF1310" s="119"/>
      <c r="XG1310" s="119"/>
      <c r="XH1310" s="119"/>
      <c r="XI1310" s="119"/>
      <c r="XJ1310" s="119"/>
      <c r="XK1310" s="119"/>
      <c r="XL1310" s="119"/>
      <c r="XM1310" s="119"/>
      <c r="XN1310" s="119"/>
      <c r="XO1310" s="119"/>
      <c r="XP1310" s="119"/>
      <c r="XQ1310" s="119"/>
      <c r="XR1310" s="119"/>
      <c r="XS1310" s="119"/>
      <c r="XT1310" s="119"/>
      <c r="XU1310" s="119"/>
      <c r="XV1310" s="119"/>
      <c r="XW1310" s="119"/>
      <c r="XX1310" s="119"/>
      <c r="XY1310" s="119"/>
      <c r="XZ1310" s="119"/>
      <c r="YA1310" s="119"/>
      <c r="YB1310" s="119"/>
      <c r="YC1310" s="119"/>
      <c r="YD1310" s="119"/>
      <c r="YE1310" s="119"/>
      <c r="YF1310" s="119"/>
      <c r="YG1310" s="119"/>
      <c r="YH1310" s="119"/>
      <c r="YI1310" s="119"/>
      <c r="YJ1310" s="119"/>
      <c r="YK1310" s="119"/>
      <c r="YL1310" s="119"/>
      <c r="YM1310" s="119"/>
      <c r="YN1310" s="119"/>
      <c r="YO1310" s="119"/>
      <c r="YP1310" s="119"/>
      <c r="YQ1310" s="119"/>
      <c r="YR1310" s="119"/>
      <c r="YS1310" s="119"/>
      <c r="YT1310" s="119"/>
      <c r="YU1310" s="119"/>
      <c r="YV1310" s="119"/>
      <c r="YW1310" s="119"/>
      <c r="YX1310" s="119"/>
      <c r="YY1310" s="119"/>
      <c r="YZ1310" s="119"/>
      <c r="ZA1310" s="119"/>
      <c r="ZB1310" s="119"/>
      <c r="ZC1310" s="119"/>
      <c r="ZD1310" s="119"/>
      <c r="ZE1310" s="119"/>
      <c r="ZF1310" s="119"/>
      <c r="ZG1310" s="119"/>
      <c r="ZH1310" s="119"/>
      <c r="ZI1310" s="119"/>
      <c r="ZJ1310" s="119"/>
      <c r="ZK1310" s="119"/>
      <c r="ZL1310" s="119"/>
      <c r="ZM1310" s="119"/>
      <c r="ZN1310" s="119"/>
      <c r="ZO1310" s="119"/>
      <c r="ZP1310" s="119"/>
      <c r="ZQ1310" s="119"/>
      <c r="ZR1310" s="119"/>
      <c r="ZS1310" s="119"/>
      <c r="ZT1310" s="119"/>
      <c r="ZU1310" s="119"/>
      <c r="ZV1310" s="119"/>
      <c r="ZW1310" s="119"/>
      <c r="ZX1310" s="119"/>
      <c r="ZY1310" s="119"/>
      <c r="ZZ1310" s="119"/>
      <c r="AAA1310" s="119"/>
      <c r="AAB1310" s="119"/>
      <c r="AAC1310" s="119"/>
      <c r="AAD1310" s="119"/>
      <c r="AAE1310" s="119"/>
      <c r="AAF1310" s="119"/>
      <c r="AAG1310" s="119"/>
      <c r="AAH1310" s="119"/>
      <c r="AAI1310" s="119"/>
      <c r="AAJ1310" s="119"/>
      <c r="AAK1310" s="119"/>
      <c r="AAL1310" s="119"/>
      <c r="AAM1310" s="119"/>
      <c r="AAN1310" s="119"/>
      <c r="AAO1310" s="119"/>
      <c r="AAP1310" s="119"/>
      <c r="AAQ1310" s="119"/>
      <c r="AAR1310" s="119"/>
      <c r="AAS1310" s="119"/>
      <c r="AAT1310" s="119"/>
      <c r="AAU1310" s="119"/>
      <c r="AAV1310" s="119"/>
      <c r="AAW1310" s="119"/>
      <c r="AAX1310" s="119"/>
      <c r="AAY1310" s="119"/>
      <c r="AAZ1310" s="119"/>
      <c r="ABA1310" s="119"/>
      <c r="ABB1310" s="119"/>
      <c r="ABC1310" s="119"/>
      <c r="ABD1310" s="119"/>
      <c r="ABE1310" s="119"/>
      <c r="ABF1310" s="119"/>
      <c r="ABG1310" s="119"/>
      <c r="ABH1310" s="119"/>
      <c r="ABI1310" s="119"/>
      <c r="ABJ1310" s="119"/>
      <c r="ABK1310" s="119"/>
      <c r="ABL1310" s="119"/>
      <c r="ABM1310" s="119"/>
      <c r="ABN1310" s="119"/>
      <c r="ABO1310" s="119"/>
      <c r="ABP1310" s="119"/>
      <c r="ABQ1310" s="119"/>
      <c r="ABR1310" s="119"/>
      <c r="ABS1310" s="119"/>
      <c r="ABT1310" s="119"/>
      <c r="ABU1310" s="119"/>
      <c r="ABV1310" s="119"/>
      <c r="ABW1310" s="119"/>
      <c r="ABX1310" s="119"/>
      <c r="ABY1310" s="119"/>
      <c r="ABZ1310" s="119"/>
      <c r="ACA1310" s="119"/>
      <c r="ACB1310" s="119"/>
      <c r="ACC1310" s="119"/>
      <c r="ACD1310" s="119"/>
      <c r="ACE1310" s="119"/>
      <c r="ACF1310" s="119"/>
      <c r="ACG1310" s="119"/>
      <c r="ACH1310" s="119"/>
      <c r="ACI1310" s="119"/>
      <c r="ACJ1310" s="119"/>
      <c r="ACK1310" s="119"/>
      <c r="ACL1310" s="119"/>
      <c r="ACM1310" s="119"/>
      <c r="ACN1310" s="119"/>
      <c r="ACO1310" s="119"/>
      <c r="ACP1310" s="119"/>
      <c r="ACQ1310" s="119"/>
      <c r="ACR1310" s="119"/>
      <c r="ACS1310" s="119"/>
      <c r="ACT1310" s="119"/>
      <c r="ACU1310" s="119"/>
      <c r="ACV1310" s="119"/>
      <c r="ACW1310" s="119"/>
      <c r="ACX1310" s="119"/>
      <c r="ACY1310" s="119"/>
      <c r="ACZ1310" s="119"/>
      <c r="ADA1310" s="119"/>
      <c r="ADB1310" s="119"/>
      <c r="ADC1310" s="119"/>
      <c r="ADD1310" s="119"/>
      <c r="ADE1310" s="119"/>
      <c r="ADF1310" s="119"/>
      <c r="ADG1310" s="119"/>
      <c r="ADH1310" s="119"/>
      <c r="ADI1310" s="119"/>
      <c r="ADJ1310" s="119"/>
      <c r="ADK1310" s="119"/>
      <c r="ADL1310" s="119"/>
      <c r="ADM1310" s="119"/>
      <c r="ADN1310" s="119"/>
      <c r="ADO1310" s="119"/>
      <c r="ADP1310" s="119"/>
      <c r="ADQ1310" s="119"/>
      <c r="ADR1310" s="119"/>
      <c r="ADS1310" s="119"/>
      <c r="ADT1310" s="119"/>
      <c r="ADU1310" s="119"/>
      <c r="ADV1310" s="119"/>
      <c r="ADW1310" s="119"/>
      <c r="ADX1310" s="119"/>
      <c r="ADY1310" s="119"/>
      <c r="ADZ1310" s="119"/>
      <c r="AEA1310" s="119"/>
      <c r="AEB1310" s="119"/>
      <c r="AEC1310" s="119"/>
      <c r="AED1310" s="119"/>
      <c r="AEE1310" s="119"/>
      <c r="AEF1310" s="119"/>
      <c r="AEG1310" s="119"/>
      <c r="AEH1310" s="119"/>
      <c r="AEI1310" s="119"/>
      <c r="AEJ1310" s="119"/>
      <c r="AEK1310" s="119"/>
      <c r="AEL1310" s="119"/>
      <c r="AEM1310" s="119"/>
      <c r="AEN1310" s="119"/>
      <c r="AEO1310" s="119"/>
      <c r="AEP1310" s="119"/>
      <c r="AEQ1310" s="119"/>
      <c r="AER1310" s="119"/>
      <c r="AES1310" s="119"/>
      <c r="AET1310" s="119"/>
      <c r="AEU1310" s="119"/>
      <c r="AEV1310" s="119"/>
      <c r="AEW1310" s="119"/>
      <c r="AEX1310" s="119"/>
      <c r="AEY1310" s="119"/>
      <c r="AEZ1310" s="119"/>
      <c r="AFA1310" s="119"/>
      <c r="AFB1310" s="119"/>
      <c r="AFC1310" s="119"/>
      <c r="AFD1310" s="119"/>
      <c r="AFE1310" s="119"/>
      <c r="AFF1310" s="119"/>
      <c r="AFG1310" s="119"/>
      <c r="AFH1310" s="119"/>
      <c r="AFI1310" s="119"/>
      <c r="AFJ1310" s="119"/>
      <c r="AFK1310" s="119"/>
      <c r="AFL1310" s="119"/>
      <c r="AFM1310" s="119"/>
      <c r="AFN1310" s="119"/>
      <c r="AFO1310" s="119"/>
      <c r="AFP1310" s="119"/>
      <c r="AFQ1310" s="119"/>
      <c r="AFR1310" s="119"/>
      <c r="AFS1310" s="119"/>
      <c r="AFT1310" s="119"/>
      <c r="AFU1310" s="119"/>
      <c r="AFV1310" s="119"/>
      <c r="AFW1310" s="119"/>
      <c r="AFX1310" s="119"/>
      <c r="AFY1310" s="119"/>
      <c r="AFZ1310" s="119"/>
      <c r="AGA1310" s="119"/>
      <c r="AGB1310" s="119"/>
      <c r="AGC1310" s="119"/>
      <c r="AGD1310" s="119"/>
      <c r="AGE1310" s="119"/>
      <c r="AGF1310" s="119"/>
      <c r="AGG1310" s="119"/>
      <c r="AGH1310" s="119"/>
      <c r="AGI1310" s="119"/>
      <c r="AGJ1310" s="119"/>
      <c r="AGK1310" s="119"/>
      <c r="AGL1310" s="119"/>
      <c r="AGM1310" s="119"/>
      <c r="AGN1310" s="119"/>
      <c r="AGO1310" s="119"/>
      <c r="AGP1310" s="119"/>
      <c r="AGQ1310" s="119"/>
      <c r="AGR1310" s="119"/>
      <c r="AGS1310" s="119"/>
      <c r="AGT1310" s="119"/>
      <c r="AGU1310" s="119"/>
      <c r="AGV1310" s="119"/>
      <c r="AGW1310" s="119"/>
      <c r="AGX1310" s="119"/>
      <c r="AGY1310" s="119"/>
      <c r="AGZ1310" s="119"/>
      <c r="AHA1310" s="119"/>
      <c r="AHB1310" s="119"/>
      <c r="AHC1310" s="119"/>
      <c r="AHD1310" s="119"/>
      <c r="AHE1310" s="119"/>
      <c r="AHF1310" s="119"/>
      <c r="AHG1310" s="119"/>
      <c r="AHH1310" s="119"/>
      <c r="AHI1310" s="119"/>
      <c r="AHJ1310" s="119"/>
      <c r="AHK1310" s="119"/>
      <c r="AHL1310" s="119"/>
      <c r="AHM1310" s="119"/>
      <c r="AHN1310" s="119"/>
      <c r="AHO1310" s="119"/>
      <c r="AHP1310" s="119"/>
      <c r="AHQ1310" s="119"/>
      <c r="AHR1310" s="119"/>
      <c r="AHS1310" s="119"/>
      <c r="AHT1310" s="119"/>
      <c r="AHU1310" s="119"/>
      <c r="AHV1310" s="119"/>
      <c r="AHW1310" s="119"/>
      <c r="AHX1310" s="119"/>
      <c r="AHY1310" s="119"/>
      <c r="AHZ1310" s="119"/>
      <c r="AIA1310" s="119"/>
      <c r="AIB1310" s="119"/>
      <c r="AIC1310" s="119"/>
      <c r="AID1310" s="119"/>
      <c r="AIE1310" s="119"/>
      <c r="AIF1310" s="119"/>
      <c r="AIG1310" s="119"/>
      <c r="AIH1310" s="119"/>
      <c r="AII1310" s="119"/>
      <c r="AIJ1310" s="119"/>
      <c r="AIK1310" s="119"/>
      <c r="AIL1310" s="119"/>
      <c r="AIM1310" s="119"/>
      <c r="AIN1310" s="119"/>
      <c r="AIO1310" s="119"/>
      <c r="AIP1310" s="119"/>
      <c r="AIQ1310" s="119"/>
      <c r="AIR1310" s="119"/>
      <c r="AIS1310" s="119"/>
      <c r="AIT1310" s="119"/>
      <c r="AIU1310" s="119"/>
      <c r="AIV1310" s="119"/>
      <c r="AIW1310" s="119"/>
      <c r="AIX1310" s="119"/>
      <c r="AIY1310" s="119"/>
      <c r="AIZ1310" s="119"/>
      <c r="AJA1310" s="119"/>
      <c r="AJB1310" s="119"/>
      <c r="AJC1310" s="119"/>
      <c r="AJD1310" s="119"/>
      <c r="AJE1310" s="119"/>
      <c r="AJF1310" s="119"/>
      <c r="AJG1310" s="119"/>
      <c r="AJH1310" s="119"/>
      <c r="AJI1310" s="119"/>
      <c r="AJJ1310" s="119"/>
      <c r="AJK1310" s="119"/>
      <c r="AJL1310" s="119"/>
      <c r="AJM1310" s="119"/>
      <c r="AJN1310" s="119"/>
      <c r="AJO1310" s="119"/>
      <c r="AJP1310" s="119"/>
      <c r="AJQ1310" s="119"/>
      <c r="AJR1310" s="119"/>
      <c r="AJS1310" s="119"/>
      <c r="AJT1310" s="119"/>
      <c r="AJU1310" s="119"/>
      <c r="AJV1310" s="119"/>
      <c r="AJW1310" s="119"/>
      <c r="AJX1310" s="119"/>
      <c r="AJY1310" s="119"/>
      <c r="AJZ1310" s="119"/>
      <c r="AKA1310" s="119"/>
      <c r="AKB1310" s="119"/>
      <c r="AKC1310" s="119"/>
      <c r="AKD1310" s="119"/>
      <c r="AKE1310" s="119"/>
      <c r="AKF1310" s="119"/>
      <c r="AKG1310" s="119"/>
      <c r="AKH1310" s="119"/>
      <c r="AKI1310" s="119"/>
      <c r="AKJ1310" s="119"/>
      <c r="AKK1310" s="119"/>
      <c r="AKL1310" s="119"/>
      <c r="AKM1310" s="119"/>
      <c r="AKN1310" s="119"/>
      <c r="AKO1310" s="119"/>
      <c r="AKP1310" s="119"/>
      <c r="AKQ1310" s="119"/>
      <c r="AKR1310" s="119"/>
      <c r="AKS1310" s="119"/>
      <c r="AKT1310" s="119"/>
      <c r="AKU1310" s="119"/>
      <c r="AKV1310" s="119"/>
      <c r="AKW1310" s="119"/>
      <c r="AKX1310" s="119"/>
      <c r="AKY1310" s="119"/>
      <c r="AKZ1310" s="119"/>
      <c r="ALA1310" s="119"/>
      <c r="ALB1310" s="119"/>
      <c r="ALC1310" s="119"/>
      <c r="ALD1310" s="119"/>
      <c r="ALE1310" s="119"/>
      <c r="ALF1310" s="119"/>
      <c r="ALG1310" s="119"/>
      <c r="ALH1310" s="119"/>
      <c r="ALI1310" s="119"/>
      <c r="ALJ1310" s="119"/>
      <c r="ALK1310" s="119"/>
      <c r="ALL1310" s="119"/>
      <c r="ALM1310" s="119"/>
      <c r="ALN1310" s="119"/>
      <c r="ALO1310" s="119"/>
      <c r="ALP1310" s="119"/>
      <c r="ALQ1310" s="119"/>
      <c r="ALR1310" s="119"/>
      <c r="ALS1310" s="119"/>
      <c r="ALT1310" s="119"/>
      <c r="ALU1310" s="119"/>
      <c r="ALV1310" s="119"/>
      <c r="ALW1310" s="119"/>
      <c r="ALX1310" s="119"/>
      <c r="ALY1310" s="119"/>
      <c r="ALZ1310" s="119"/>
      <c r="AMA1310" s="119"/>
      <c r="AMB1310" s="119"/>
      <c r="AMC1310" s="119"/>
      <c r="AMD1310" s="119"/>
      <c r="AME1310" s="119"/>
      <c r="AMF1310" s="119"/>
      <c r="AMG1310" s="119"/>
    </row>
    <row r="1311" customFormat="false" ht="15" hidden="false" customHeight="false" outlineLevel="0" collapsed="false">
      <c r="A1311" s="118"/>
      <c r="B1311" s="118"/>
      <c r="C1311" s="48" t="n">
        <f aca="false">IF(F1311=F1310,C1310,IF(F1311=(F1310+10),C1310,(C1310+10)))</f>
        <v>2430</v>
      </c>
      <c r="D1311" s="55" t="s">
        <v>461</v>
      </c>
      <c r="E1311" s="50" t="n">
        <f aca="false">IF(C1310=C1311,IF(AND(I1311&lt;&gt;"M",I1311&lt;&gt;"m-up"),E1310+10,E1310),10)</f>
        <v>20</v>
      </c>
      <c r="F1311" s="78" t="n">
        <f aca="false">O1311+(N1311*60)+(M1311*3600)</f>
        <v>66153</v>
      </c>
      <c r="G1311" s="78" t="str">
        <f aca="false">CONCATENATE(J1311,K1311,L1311)</f>
        <v>201823</v>
      </c>
      <c r="H1311" s="78" t="n">
        <v>29</v>
      </c>
      <c r="I1311" s="78" t="s">
        <v>0</v>
      </c>
      <c r="J1311" s="78" t="n">
        <v>2018</v>
      </c>
      <c r="K1311" s="78" t="n">
        <v>2</v>
      </c>
      <c r="L1311" s="78" t="n">
        <v>3</v>
      </c>
      <c r="M1311" s="78" t="n">
        <v>18</v>
      </c>
      <c r="N1311" s="78" t="n">
        <v>22</v>
      </c>
      <c r="O1311" s="78" t="n">
        <v>33</v>
      </c>
      <c r="P1311" s="78" t="n">
        <v>82</v>
      </c>
      <c r="Q1311" s="78" t="n">
        <v>1</v>
      </c>
      <c r="R1311" s="78" t="s">
        <v>1</v>
      </c>
      <c r="S1311" s="78" t="s">
        <v>2</v>
      </c>
      <c r="T1311" s="78"/>
      <c r="U1311" s="130" t="s">
        <v>115</v>
      </c>
      <c r="V1311" s="130"/>
      <c r="W1311" s="130"/>
      <c r="X1311" s="130"/>
      <c r="WH1311" s="119"/>
      <c r="WI1311" s="119"/>
      <c r="WJ1311" s="119"/>
      <c r="WK1311" s="119"/>
      <c r="WL1311" s="119"/>
      <c r="WM1311" s="119"/>
      <c r="WN1311" s="119"/>
      <c r="WO1311" s="119"/>
      <c r="WP1311" s="119"/>
      <c r="WQ1311" s="119"/>
      <c r="WR1311" s="119"/>
      <c r="WS1311" s="119"/>
      <c r="WT1311" s="119"/>
      <c r="WU1311" s="119"/>
      <c r="WV1311" s="119"/>
      <c r="WW1311" s="119"/>
      <c r="WX1311" s="119"/>
      <c r="WY1311" s="119"/>
      <c r="WZ1311" s="119"/>
      <c r="XA1311" s="119"/>
      <c r="XB1311" s="119"/>
      <c r="XC1311" s="119"/>
      <c r="XD1311" s="119"/>
      <c r="XE1311" s="119"/>
      <c r="XF1311" s="119"/>
      <c r="XG1311" s="119"/>
      <c r="XH1311" s="119"/>
      <c r="XI1311" s="119"/>
      <c r="XJ1311" s="119"/>
      <c r="XK1311" s="119"/>
      <c r="XL1311" s="119"/>
      <c r="XM1311" s="119"/>
      <c r="XN1311" s="119"/>
      <c r="XO1311" s="119"/>
      <c r="XP1311" s="119"/>
      <c r="XQ1311" s="119"/>
      <c r="XR1311" s="119"/>
      <c r="XS1311" s="119"/>
      <c r="XT1311" s="119"/>
      <c r="XU1311" s="119"/>
      <c r="XV1311" s="119"/>
      <c r="XW1311" s="119"/>
      <c r="XX1311" s="119"/>
      <c r="XY1311" s="119"/>
      <c r="XZ1311" s="119"/>
      <c r="YA1311" s="119"/>
      <c r="YB1311" s="119"/>
      <c r="YC1311" s="119"/>
      <c r="YD1311" s="119"/>
      <c r="YE1311" s="119"/>
      <c r="YF1311" s="119"/>
      <c r="YG1311" s="119"/>
      <c r="YH1311" s="119"/>
      <c r="YI1311" s="119"/>
      <c r="YJ1311" s="119"/>
      <c r="YK1311" s="119"/>
      <c r="YL1311" s="119"/>
      <c r="YM1311" s="119"/>
      <c r="YN1311" s="119"/>
      <c r="YO1311" s="119"/>
      <c r="YP1311" s="119"/>
      <c r="YQ1311" s="119"/>
      <c r="YR1311" s="119"/>
      <c r="YS1311" s="119"/>
      <c r="YT1311" s="119"/>
      <c r="YU1311" s="119"/>
      <c r="YV1311" s="119"/>
      <c r="YW1311" s="119"/>
      <c r="YX1311" s="119"/>
      <c r="YY1311" s="119"/>
      <c r="YZ1311" s="119"/>
      <c r="ZA1311" s="119"/>
      <c r="ZB1311" s="119"/>
      <c r="ZC1311" s="119"/>
      <c r="ZD1311" s="119"/>
      <c r="ZE1311" s="119"/>
      <c r="ZF1311" s="119"/>
      <c r="ZG1311" s="119"/>
      <c r="ZH1311" s="119"/>
      <c r="ZI1311" s="119"/>
      <c r="ZJ1311" s="119"/>
      <c r="ZK1311" s="119"/>
      <c r="ZL1311" s="119"/>
      <c r="ZM1311" s="119"/>
      <c r="ZN1311" s="119"/>
      <c r="ZO1311" s="119"/>
      <c r="ZP1311" s="119"/>
      <c r="ZQ1311" s="119"/>
      <c r="ZR1311" s="119"/>
      <c r="ZS1311" s="119"/>
      <c r="ZT1311" s="119"/>
      <c r="ZU1311" s="119"/>
      <c r="ZV1311" s="119"/>
      <c r="ZW1311" s="119"/>
      <c r="ZX1311" s="119"/>
      <c r="ZY1311" s="119"/>
      <c r="ZZ1311" s="119"/>
      <c r="AAA1311" s="119"/>
      <c r="AAB1311" s="119"/>
      <c r="AAC1311" s="119"/>
      <c r="AAD1311" s="119"/>
      <c r="AAE1311" s="119"/>
      <c r="AAF1311" s="119"/>
      <c r="AAG1311" s="119"/>
      <c r="AAH1311" s="119"/>
      <c r="AAI1311" s="119"/>
      <c r="AAJ1311" s="119"/>
      <c r="AAK1311" s="119"/>
      <c r="AAL1311" s="119"/>
      <c r="AAM1311" s="119"/>
      <c r="AAN1311" s="119"/>
      <c r="AAO1311" s="119"/>
      <c r="AAP1311" s="119"/>
      <c r="AAQ1311" s="119"/>
      <c r="AAR1311" s="119"/>
      <c r="AAS1311" s="119"/>
      <c r="AAT1311" s="119"/>
      <c r="AAU1311" s="119"/>
      <c r="AAV1311" s="119"/>
      <c r="AAW1311" s="119"/>
      <c r="AAX1311" s="119"/>
      <c r="AAY1311" s="119"/>
      <c r="AAZ1311" s="119"/>
      <c r="ABA1311" s="119"/>
      <c r="ABB1311" s="119"/>
      <c r="ABC1311" s="119"/>
      <c r="ABD1311" s="119"/>
      <c r="ABE1311" s="119"/>
      <c r="ABF1311" s="119"/>
      <c r="ABG1311" s="119"/>
      <c r="ABH1311" s="119"/>
      <c r="ABI1311" s="119"/>
      <c r="ABJ1311" s="119"/>
      <c r="ABK1311" s="119"/>
      <c r="ABL1311" s="119"/>
      <c r="ABM1311" s="119"/>
      <c r="ABN1311" s="119"/>
      <c r="ABO1311" s="119"/>
      <c r="ABP1311" s="119"/>
      <c r="ABQ1311" s="119"/>
      <c r="ABR1311" s="119"/>
      <c r="ABS1311" s="119"/>
      <c r="ABT1311" s="119"/>
      <c r="ABU1311" s="119"/>
      <c r="ABV1311" s="119"/>
      <c r="ABW1311" s="119"/>
      <c r="ABX1311" s="119"/>
      <c r="ABY1311" s="119"/>
      <c r="ABZ1311" s="119"/>
      <c r="ACA1311" s="119"/>
      <c r="ACB1311" s="119"/>
      <c r="ACC1311" s="119"/>
      <c r="ACD1311" s="119"/>
      <c r="ACE1311" s="119"/>
      <c r="ACF1311" s="119"/>
      <c r="ACG1311" s="119"/>
      <c r="ACH1311" s="119"/>
      <c r="ACI1311" s="119"/>
      <c r="ACJ1311" s="119"/>
      <c r="ACK1311" s="119"/>
      <c r="ACL1311" s="119"/>
      <c r="ACM1311" s="119"/>
      <c r="ACN1311" s="119"/>
      <c r="ACO1311" s="119"/>
      <c r="ACP1311" s="119"/>
      <c r="ACQ1311" s="119"/>
      <c r="ACR1311" s="119"/>
      <c r="ACS1311" s="119"/>
      <c r="ACT1311" s="119"/>
      <c r="ACU1311" s="119"/>
      <c r="ACV1311" s="119"/>
      <c r="ACW1311" s="119"/>
      <c r="ACX1311" s="119"/>
      <c r="ACY1311" s="119"/>
      <c r="ACZ1311" s="119"/>
      <c r="ADA1311" s="119"/>
      <c r="ADB1311" s="119"/>
      <c r="ADC1311" s="119"/>
      <c r="ADD1311" s="119"/>
      <c r="ADE1311" s="119"/>
      <c r="ADF1311" s="119"/>
      <c r="ADG1311" s="119"/>
      <c r="ADH1311" s="119"/>
      <c r="ADI1311" s="119"/>
      <c r="ADJ1311" s="119"/>
      <c r="ADK1311" s="119"/>
      <c r="ADL1311" s="119"/>
      <c r="ADM1311" s="119"/>
      <c r="ADN1311" s="119"/>
      <c r="ADO1311" s="119"/>
      <c r="ADP1311" s="119"/>
      <c r="ADQ1311" s="119"/>
      <c r="ADR1311" s="119"/>
      <c r="ADS1311" s="119"/>
      <c r="ADT1311" s="119"/>
      <c r="ADU1311" s="119"/>
      <c r="ADV1311" s="119"/>
      <c r="ADW1311" s="119"/>
      <c r="ADX1311" s="119"/>
      <c r="ADY1311" s="119"/>
      <c r="ADZ1311" s="119"/>
      <c r="AEA1311" s="119"/>
      <c r="AEB1311" s="119"/>
      <c r="AEC1311" s="119"/>
      <c r="AED1311" s="119"/>
      <c r="AEE1311" s="119"/>
      <c r="AEF1311" s="119"/>
      <c r="AEG1311" s="119"/>
      <c r="AEH1311" s="119"/>
      <c r="AEI1311" s="119"/>
      <c r="AEJ1311" s="119"/>
      <c r="AEK1311" s="119"/>
      <c r="AEL1311" s="119"/>
      <c r="AEM1311" s="119"/>
      <c r="AEN1311" s="119"/>
      <c r="AEO1311" s="119"/>
      <c r="AEP1311" s="119"/>
      <c r="AEQ1311" s="119"/>
      <c r="AER1311" s="119"/>
      <c r="AES1311" s="119"/>
      <c r="AET1311" s="119"/>
      <c r="AEU1311" s="119"/>
      <c r="AEV1311" s="119"/>
      <c r="AEW1311" s="119"/>
      <c r="AEX1311" s="119"/>
      <c r="AEY1311" s="119"/>
      <c r="AEZ1311" s="119"/>
      <c r="AFA1311" s="119"/>
      <c r="AFB1311" s="119"/>
      <c r="AFC1311" s="119"/>
      <c r="AFD1311" s="119"/>
      <c r="AFE1311" s="119"/>
      <c r="AFF1311" s="119"/>
      <c r="AFG1311" s="119"/>
      <c r="AFH1311" s="119"/>
      <c r="AFI1311" s="119"/>
      <c r="AFJ1311" s="119"/>
      <c r="AFK1311" s="119"/>
      <c r="AFL1311" s="119"/>
      <c r="AFM1311" s="119"/>
      <c r="AFN1311" s="119"/>
      <c r="AFO1311" s="119"/>
      <c r="AFP1311" s="119"/>
      <c r="AFQ1311" s="119"/>
      <c r="AFR1311" s="119"/>
      <c r="AFS1311" s="119"/>
      <c r="AFT1311" s="119"/>
      <c r="AFU1311" s="119"/>
      <c r="AFV1311" s="119"/>
      <c r="AFW1311" s="119"/>
      <c r="AFX1311" s="119"/>
      <c r="AFY1311" s="119"/>
      <c r="AFZ1311" s="119"/>
      <c r="AGA1311" s="119"/>
      <c r="AGB1311" s="119"/>
      <c r="AGC1311" s="119"/>
      <c r="AGD1311" s="119"/>
      <c r="AGE1311" s="119"/>
      <c r="AGF1311" s="119"/>
      <c r="AGG1311" s="119"/>
      <c r="AGH1311" s="119"/>
      <c r="AGI1311" s="119"/>
      <c r="AGJ1311" s="119"/>
      <c r="AGK1311" s="119"/>
      <c r="AGL1311" s="119"/>
      <c r="AGM1311" s="119"/>
      <c r="AGN1311" s="119"/>
      <c r="AGO1311" s="119"/>
      <c r="AGP1311" s="119"/>
      <c r="AGQ1311" s="119"/>
      <c r="AGR1311" s="119"/>
      <c r="AGS1311" s="119"/>
      <c r="AGT1311" s="119"/>
      <c r="AGU1311" s="119"/>
      <c r="AGV1311" s="119"/>
      <c r="AGW1311" s="119"/>
      <c r="AGX1311" s="119"/>
      <c r="AGY1311" s="119"/>
      <c r="AGZ1311" s="119"/>
      <c r="AHA1311" s="119"/>
      <c r="AHB1311" s="119"/>
      <c r="AHC1311" s="119"/>
      <c r="AHD1311" s="119"/>
      <c r="AHE1311" s="119"/>
      <c r="AHF1311" s="119"/>
      <c r="AHG1311" s="119"/>
      <c r="AHH1311" s="119"/>
      <c r="AHI1311" s="119"/>
      <c r="AHJ1311" s="119"/>
      <c r="AHK1311" s="119"/>
      <c r="AHL1311" s="119"/>
      <c r="AHM1311" s="119"/>
      <c r="AHN1311" s="119"/>
      <c r="AHO1311" s="119"/>
      <c r="AHP1311" s="119"/>
      <c r="AHQ1311" s="119"/>
      <c r="AHR1311" s="119"/>
      <c r="AHS1311" s="119"/>
      <c r="AHT1311" s="119"/>
      <c r="AHU1311" s="119"/>
      <c r="AHV1311" s="119"/>
      <c r="AHW1311" s="119"/>
      <c r="AHX1311" s="119"/>
      <c r="AHY1311" s="119"/>
      <c r="AHZ1311" s="119"/>
      <c r="AIA1311" s="119"/>
      <c r="AIB1311" s="119"/>
      <c r="AIC1311" s="119"/>
      <c r="AID1311" s="119"/>
      <c r="AIE1311" s="119"/>
      <c r="AIF1311" s="119"/>
      <c r="AIG1311" s="119"/>
      <c r="AIH1311" s="119"/>
      <c r="AII1311" s="119"/>
      <c r="AIJ1311" s="119"/>
      <c r="AIK1311" s="119"/>
      <c r="AIL1311" s="119"/>
      <c r="AIM1311" s="119"/>
      <c r="AIN1311" s="119"/>
      <c r="AIO1311" s="119"/>
      <c r="AIP1311" s="119"/>
      <c r="AIQ1311" s="119"/>
      <c r="AIR1311" s="119"/>
      <c r="AIS1311" s="119"/>
      <c r="AIT1311" s="119"/>
      <c r="AIU1311" s="119"/>
      <c r="AIV1311" s="119"/>
      <c r="AIW1311" s="119"/>
      <c r="AIX1311" s="119"/>
      <c r="AIY1311" s="119"/>
      <c r="AIZ1311" s="119"/>
      <c r="AJA1311" s="119"/>
      <c r="AJB1311" s="119"/>
      <c r="AJC1311" s="119"/>
      <c r="AJD1311" s="119"/>
      <c r="AJE1311" s="119"/>
      <c r="AJF1311" s="119"/>
      <c r="AJG1311" s="119"/>
      <c r="AJH1311" s="119"/>
      <c r="AJI1311" s="119"/>
      <c r="AJJ1311" s="119"/>
      <c r="AJK1311" s="119"/>
      <c r="AJL1311" s="119"/>
      <c r="AJM1311" s="119"/>
      <c r="AJN1311" s="119"/>
      <c r="AJO1311" s="119"/>
      <c r="AJP1311" s="119"/>
      <c r="AJQ1311" s="119"/>
      <c r="AJR1311" s="119"/>
      <c r="AJS1311" s="119"/>
      <c r="AJT1311" s="119"/>
      <c r="AJU1311" s="119"/>
      <c r="AJV1311" s="119"/>
      <c r="AJW1311" s="119"/>
      <c r="AJX1311" s="119"/>
      <c r="AJY1311" s="119"/>
      <c r="AJZ1311" s="119"/>
      <c r="AKA1311" s="119"/>
      <c r="AKB1311" s="119"/>
      <c r="AKC1311" s="119"/>
      <c r="AKD1311" s="119"/>
      <c r="AKE1311" s="119"/>
      <c r="AKF1311" s="119"/>
      <c r="AKG1311" s="119"/>
      <c r="AKH1311" s="119"/>
      <c r="AKI1311" s="119"/>
      <c r="AKJ1311" s="119"/>
      <c r="AKK1311" s="119"/>
      <c r="AKL1311" s="119"/>
      <c r="AKM1311" s="119"/>
      <c r="AKN1311" s="119"/>
      <c r="AKO1311" s="119"/>
      <c r="AKP1311" s="119"/>
      <c r="AKQ1311" s="119"/>
      <c r="AKR1311" s="119"/>
      <c r="AKS1311" s="119"/>
      <c r="AKT1311" s="119"/>
      <c r="AKU1311" s="119"/>
      <c r="AKV1311" s="119"/>
      <c r="AKW1311" s="119"/>
      <c r="AKX1311" s="119"/>
      <c r="AKY1311" s="119"/>
      <c r="AKZ1311" s="119"/>
      <c r="ALA1311" s="119"/>
      <c r="ALB1311" s="119"/>
      <c r="ALC1311" s="119"/>
      <c r="ALD1311" s="119"/>
      <c r="ALE1311" s="119"/>
      <c r="ALF1311" s="119"/>
      <c r="ALG1311" s="119"/>
      <c r="ALH1311" s="119"/>
      <c r="ALI1311" s="119"/>
      <c r="ALJ1311" s="119"/>
      <c r="ALK1311" s="119"/>
      <c r="ALL1311" s="119"/>
      <c r="ALM1311" s="119"/>
      <c r="ALN1311" s="119"/>
      <c r="ALO1311" s="119"/>
      <c r="ALP1311" s="119"/>
      <c r="ALQ1311" s="119"/>
      <c r="ALR1311" s="119"/>
      <c r="ALS1311" s="119"/>
      <c r="ALT1311" s="119"/>
      <c r="ALU1311" s="119"/>
      <c r="ALV1311" s="119"/>
      <c r="ALW1311" s="119"/>
      <c r="ALX1311" s="119"/>
      <c r="ALY1311" s="119"/>
      <c r="ALZ1311" s="119"/>
      <c r="AMA1311" s="119"/>
      <c r="AMB1311" s="119"/>
      <c r="AMC1311" s="119"/>
      <c r="AMD1311" s="119"/>
      <c r="AME1311" s="119"/>
      <c r="AMF1311" s="119"/>
      <c r="AMG1311" s="119"/>
    </row>
    <row r="1312" customFormat="false" ht="15" hidden="false" customHeight="false" outlineLevel="0" collapsed="false">
      <c r="A1312" s="120"/>
      <c r="B1312" s="120"/>
      <c r="C1312" s="48" t="n">
        <f aca="false">IF(F1312=F1311,C1311,IF(F1312=(F1311+10),C1311,(C1311+10)))</f>
        <v>2430</v>
      </c>
      <c r="D1312" s="55" t="s">
        <v>461</v>
      </c>
      <c r="E1312" s="50" t="n">
        <f aca="false">IF(C1311=C1312,IF(AND(I1312&lt;&gt;"M",I1312&lt;&gt;"m-up"),E1311+10,E1311),10)</f>
        <v>20</v>
      </c>
      <c r="F1312" s="78" t="n">
        <f aca="false">O1312+(N1312*60)+(M1312*3600)</f>
        <v>66153</v>
      </c>
      <c r="G1312" s="78" t="str">
        <f aca="false">CONCATENATE(J1312,K1312,L1312)</f>
        <v>201823</v>
      </c>
      <c r="H1312" s="78" t="n">
        <v>0</v>
      </c>
      <c r="I1312" s="78" t="s">
        <v>4</v>
      </c>
      <c r="J1312" s="78" t="n">
        <v>2018</v>
      </c>
      <c r="K1312" s="78" t="n">
        <v>2</v>
      </c>
      <c r="L1312" s="78" t="n">
        <v>3</v>
      </c>
      <c r="M1312" s="78" t="n">
        <v>18</v>
      </c>
      <c r="N1312" s="78" t="n">
        <v>22</v>
      </c>
      <c r="O1312" s="78" t="n">
        <v>33</v>
      </c>
      <c r="P1312" s="78" t="n">
        <v>84</v>
      </c>
      <c r="Q1312" s="78" t="n">
        <v>1</v>
      </c>
      <c r="R1312" s="78" t="s">
        <v>1</v>
      </c>
      <c r="S1312" s="78" t="s">
        <v>2</v>
      </c>
      <c r="T1312" s="78"/>
      <c r="U1312" s="130" t="s">
        <v>116</v>
      </c>
      <c r="V1312" s="130"/>
      <c r="W1312" s="130"/>
      <c r="X1312" s="130"/>
      <c r="WH1312" s="121"/>
      <c r="WI1312" s="121"/>
      <c r="WJ1312" s="121"/>
      <c r="WK1312" s="121"/>
      <c r="WL1312" s="121"/>
      <c r="WM1312" s="121"/>
      <c r="WN1312" s="121"/>
      <c r="WO1312" s="121"/>
      <c r="WP1312" s="121"/>
      <c r="WQ1312" s="121"/>
      <c r="WR1312" s="121"/>
      <c r="WS1312" s="121"/>
      <c r="WT1312" s="121"/>
      <c r="WU1312" s="121"/>
      <c r="WV1312" s="121"/>
      <c r="WW1312" s="121"/>
      <c r="WX1312" s="121"/>
      <c r="WY1312" s="121"/>
      <c r="WZ1312" s="121"/>
      <c r="XA1312" s="121"/>
      <c r="XB1312" s="121"/>
      <c r="XC1312" s="121"/>
      <c r="XD1312" s="121"/>
      <c r="XE1312" s="121"/>
      <c r="XF1312" s="121"/>
      <c r="XG1312" s="121"/>
      <c r="XH1312" s="121"/>
      <c r="XI1312" s="121"/>
      <c r="XJ1312" s="121"/>
      <c r="XK1312" s="121"/>
      <c r="XL1312" s="121"/>
      <c r="XM1312" s="121"/>
      <c r="XN1312" s="121"/>
      <c r="XO1312" s="121"/>
      <c r="XP1312" s="121"/>
      <c r="XQ1312" s="121"/>
      <c r="XR1312" s="121"/>
      <c r="XS1312" s="121"/>
      <c r="XT1312" s="121"/>
      <c r="XU1312" s="121"/>
      <c r="XV1312" s="121"/>
      <c r="XW1312" s="121"/>
      <c r="XX1312" s="121"/>
      <c r="XY1312" s="121"/>
      <c r="XZ1312" s="121"/>
      <c r="YA1312" s="121"/>
      <c r="YB1312" s="121"/>
      <c r="YC1312" s="121"/>
      <c r="YD1312" s="121"/>
      <c r="YE1312" s="121"/>
      <c r="YF1312" s="121"/>
      <c r="YG1312" s="121"/>
      <c r="YH1312" s="121"/>
      <c r="YI1312" s="121"/>
      <c r="YJ1312" s="121"/>
      <c r="YK1312" s="121"/>
      <c r="YL1312" s="121"/>
      <c r="YM1312" s="121"/>
      <c r="YN1312" s="121"/>
      <c r="YO1312" s="121"/>
      <c r="YP1312" s="121"/>
      <c r="YQ1312" s="121"/>
      <c r="YR1312" s="121"/>
      <c r="YS1312" s="121"/>
      <c r="YT1312" s="121"/>
      <c r="YU1312" s="121"/>
      <c r="YV1312" s="121"/>
      <c r="YW1312" s="121"/>
      <c r="YX1312" s="121"/>
      <c r="YY1312" s="121"/>
      <c r="YZ1312" s="121"/>
      <c r="ZA1312" s="121"/>
      <c r="ZB1312" s="121"/>
      <c r="ZC1312" s="121"/>
      <c r="ZD1312" s="121"/>
      <c r="ZE1312" s="121"/>
      <c r="ZF1312" s="121"/>
      <c r="ZG1312" s="121"/>
      <c r="ZH1312" s="121"/>
      <c r="ZI1312" s="121"/>
      <c r="ZJ1312" s="121"/>
      <c r="ZK1312" s="121"/>
      <c r="ZL1312" s="121"/>
      <c r="ZM1312" s="121"/>
      <c r="ZN1312" s="121"/>
      <c r="ZO1312" s="121"/>
      <c r="ZP1312" s="121"/>
      <c r="ZQ1312" s="121"/>
      <c r="ZR1312" s="121"/>
      <c r="ZS1312" s="121"/>
      <c r="ZT1312" s="121"/>
      <c r="ZU1312" s="121"/>
      <c r="ZV1312" s="121"/>
      <c r="ZW1312" s="121"/>
      <c r="ZX1312" s="121"/>
      <c r="ZY1312" s="121"/>
      <c r="ZZ1312" s="121"/>
      <c r="AAA1312" s="121"/>
      <c r="AAB1312" s="121"/>
      <c r="AAC1312" s="121"/>
      <c r="AAD1312" s="121"/>
      <c r="AAE1312" s="121"/>
      <c r="AAF1312" s="121"/>
      <c r="AAG1312" s="121"/>
      <c r="AAH1312" s="121"/>
      <c r="AAI1312" s="121"/>
      <c r="AAJ1312" s="121"/>
      <c r="AAK1312" s="121"/>
      <c r="AAL1312" s="121"/>
      <c r="AAM1312" s="121"/>
      <c r="AAN1312" s="121"/>
      <c r="AAO1312" s="121"/>
      <c r="AAP1312" s="121"/>
      <c r="AAQ1312" s="121"/>
      <c r="AAR1312" s="121"/>
      <c r="AAS1312" s="121"/>
      <c r="AAT1312" s="121"/>
      <c r="AAU1312" s="121"/>
      <c r="AAV1312" s="121"/>
      <c r="AAW1312" s="121"/>
      <c r="AAX1312" s="121"/>
      <c r="AAY1312" s="121"/>
      <c r="AAZ1312" s="121"/>
      <c r="ABA1312" s="121"/>
      <c r="ABB1312" s="121"/>
      <c r="ABC1312" s="121"/>
      <c r="ABD1312" s="121"/>
      <c r="ABE1312" s="121"/>
      <c r="ABF1312" s="121"/>
      <c r="ABG1312" s="121"/>
      <c r="ABH1312" s="121"/>
      <c r="ABI1312" s="121"/>
      <c r="ABJ1312" s="121"/>
      <c r="ABK1312" s="121"/>
      <c r="ABL1312" s="121"/>
      <c r="ABM1312" s="121"/>
      <c r="ABN1312" s="121"/>
      <c r="ABO1312" s="121"/>
      <c r="ABP1312" s="121"/>
      <c r="ABQ1312" s="121"/>
      <c r="ABR1312" s="121"/>
      <c r="ABS1312" s="121"/>
      <c r="ABT1312" s="121"/>
      <c r="ABU1312" s="121"/>
      <c r="ABV1312" s="121"/>
      <c r="ABW1312" s="121"/>
      <c r="ABX1312" s="121"/>
      <c r="ABY1312" s="121"/>
      <c r="ABZ1312" s="121"/>
      <c r="ACA1312" s="121"/>
      <c r="ACB1312" s="121"/>
      <c r="ACC1312" s="121"/>
      <c r="ACD1312" s="121"/>
      <c r="ACE1312" s="121"/>
      <c r="ACF1312" s="121"/>
      <c r="ACG1312" s="121"/>
      <c r="ACH1312" s="121"/>
      <c r="ACI1312" s="121"/>
      <c r="ACJ1312" s="121"/>
      <c r="ACK1312" s="121"/>
      <c r="ACL1312" s="121"/>
      <c r="ACM1312" s="121"/>
      <c r="ACN1312" s="121"/>
      <c r="ACO1312" s="121"/>
      <c r="ACP1312" s="121"/>
      <c r="ACQ1312" s="121"/>
      <c r="ACR1312" s="121"/>
      <c r="ACS1312" s="121"/>
      <c r="ACT1312" s="121"/>
      <c r="ACU1312" s="121"/>
      <c r="ACV1312" s="121"/>
      <c r="ACW1312" s="121"/>
      <c r="ACX1312" s="121"/>
      <c r="ACY1312" s="121"/>
      <c r="ACZ1312" s="121"/>
      <c r="ADA1312" s="121"/>
      <c r="ADB1312" s="121"/>
      <c r="ADC1312" s="121"/>
      <c r="ADD1312" s="121"/>
      <c r="ADE1312" s="121"/>
      <c r="ADF1312" s="121"/>
      <c r="ADG1312" s="121"/>
      <c r="ADH1312" s="121"/>
      <c r="ADI1312" s="121"/>
      <c r="ADJ1312" s="121"/>
      <c r="ADK1312" s="121"/>
      <c r="ADL1312" s="121"/>
      <c r="ADM1312" s="121"/>
      <c r="ADN1312" s="121"/>
      <c r="ADO1312" s="121"/>
      <c r="ADP1312" s="121"/>
      <c r="ADQ1312" s="121"/>
      <c r="ADR1312" s="121"/>
      <c r="ADS1312" s="121"/>
      <c r="ADT1312" s="121"/>
      <c r="ADU1312" s="121"/>
      <c r="ADV1312" s="121"/>
      <c r="ADW1312" s="121"/>
      <c r="ADX1312" s="121"/>
      <c r="ADY1312" s="121"/>
      <c r="ADZ1312" s="121"/>
      <c r="AEA1312" s="121"/>
      <c r="AEB1312" s="121"/>
      <c r="AEC1312" s="121"/>
      <c r="AED1312" s="121"/>
      <c r="AEE1312" s="121"/>
      <c r="AEF1312" s="121"/>
      <c r="AEG1312" s="121"/>
      <c r="AEH1312" s="121"/>
      <c r="AEI1312" s="121"/>
      <c r="AEJ1312" s="121"/>
      <c r="AEK1312" s="121"/>
      <c r="AEL1312" s="121"/>
      <c r="AEM1312" s="121"/>
      <c r="AEN1312" s="121"/>
      <c r="AEO1312" s="121"/>
      <c r="AEP1312" s="121"/>
      <c r="AEQ1312" s="121"/>
      <c r="AER1312" s="121"/>
      <c r="AES1312" s="121"/>
      <c r="AET1312" s="121"/>
      <c r="AEU1312" s="121"/>
      <c r="AEV1312" s="121"/>
      <c r="AEW1312" s="121"/>
      <c r="AEX1312" s="121"/>
      <c r="AEY1312" s="121"/>
      <c r="AEZ1312" s="121"/>
      <c r="AFA1312" s="121"/>
      <c r="AFB1312" s="121"/>
      <c r="AFC1312" s="121"/>
      <c r="AFD1312" s="121"/>
      <c r="AFE1312" s="121"/>
      <c r="AFF1312" s="121"/>
      <c r="AFG1312" s="121"/>
      <c r="AFH1312" s="121"/>
      <c r="AFI1312" s="121"/>
      <c r="AFJ1312" s="121"/>
      <c r="AFK1312" s="121"/>
      <c r="AFL1312" s="121"/>
      <c r="AFM1312" s="121"/>
      <c r="AFN1312" s="121"/>
      <c r="AFO1312" s="121"/>
      <c r="AFP1312" s="121"/>
      <c r="AFQ1312" s="121"/>
      <c r="AFR1312" s="121"/>
      <c r="AFS1312" s="121"/>
      <c r="AFT1312" s="121"/>
      <c r="AFU1312" s="121"/>
      <c r="AFV1312" s="121"/>
      <c r="AFW1312" s="121"/>
      <c r="AFX1312" s="121"/>
      <c r="AFY1312" s="121"/>
      <c r="AFZ1312" s="121"/>
      <c r="AGA1312" s="121"/>
      <c r="AGB1312" s="121"/>
      <c r="AGC1312" s="121"/>
      <c r="AGD1312" s="121"/>
      <c r="AGE1312" s="121"/>
      <c r="AGF1312" s="121"/>
      <c r="AGG1312" s="121"/>
      <c r="AGH1312" s="121"/>
      <c r="AGI1312" s="121"/>
      <c r="AGJ1312" s="121"/>
      <c r="AGK1312" s="121"/>
      <c r="AGL1312" s="121"/>
      <c r="AGM1312" s="121"/>
      <c r="AGN1312" s="121"/>
      <c r="AGO1312" s="121"/>
      <c r="AGP1312" s="121"/>
      <c r="AGQ1312" s="121"/>
      <c r="AGR1312" s="121"/>
      <c r="AGS1312" s="121"/>
      <c r="AGT1312" s="121"/>
      <c r="AGU1312" s="121"/>
      <c r="AGV1312" s="121"/>
      <c r="AGW1312" s="121"/>
      <c r="AGX1312" s="121"/>
      <c r="AGY1312" s="121"/>
      <c r="AGZ1312" s="121"/>
      <c r="AHA1312" s="121"/>
      <c r="AHB1312" s="121"/>
      <c r="AHC1312" s="121"/>
      <c r="AHD1312" s="121"/>
      <c r="AHE1312" s="121"/>
      <c r="AHF1312" s="121"/>
      <c r="AHG1312" s="121"/>
      <c r="AHH1312" s="121"/>
      <c r="AHI1312" s="121"/>
      <c r="AHJ1312" s="121"/>
      <c r="AHK1312" s="121"/>
      <c r="AHL1312" s="121"/>
      <c r="AHM1312" s="121"/>
      <c r="AHN1312" s="121"/>
      <c r="AHO1312" s="121"/>
      <c r="AHP1312" s="121"/>
      <c r="AHQ1312" s="121"/>
      <c r="AHR1312" s="121"/>
      <c r="AHS1312" s="121"/>
      <c r="AHT1312" s="121"/>
      <c r="AHU1312" s="121"/>
      <c r="AHV1312" s="121"/>
      <c r="AHW1312" s="121"/>
      <c r="AHX1312" s="121"/>
      <c r="AHY1312" s="121"/>
      <c r="AHZ1312" s="121"/>
      <c r="AIA1312" s="121"/>
      <c r="AIB1312" s="121"/>
      <c r="AIC1312" s="121"/>
      <c r="AID1312" s="121"/>
      <c r="AIE1312" s="121"/>
      <c r="AIF1312" s="121"/>
      <c r="AIG1312" s="121"/>
      <c r="AIH1312" s="121"/>
      <c r="AII1312" s="121"/>
      <c r="AIJ1312" s="121"/>
      <c r="AIK1312" s="121"/>
      <c r="AIL1312" s="121"/>
      <c r="AIM1312" s="121"/>
      <c r="AIN1312" s="121"/>
      <c r="AIO1312" s="121"/>
      <c r="AIP1312" s="121"/>
      <c r="AIQ1312" s="121"/>
      <c r="AIR1312" s="121"/>
      <c r="AIS1312" s="121"/>
      <c r="AIT1312" s="121"/>
      <c r="AIU1312" s="121"/>
      <c r="AIV1312" s="121"/>
      <c r="AIW1312" s="121"/>
      <c r="AIX1312" s="121"/>
      <c r="AIY1312" s="121"/>
      <c r="AIZ1312" s="121"/>
      <c r="AJA1312" s="121"/>
      <c r="AJB1312" s="121"/>
      <c r="AJC1312" s="121"/>
      <c r="AJD1312" s="121"/>
      <c r="AJE1312" s="121"/>
      <c r="AJF1312" s="121"/>
      <c r="AJG1312" s="121"/>
      <c r="AJH1312" s="121"/>
      <c r="AJI1312" s="121"/>
      <c r="AJJ1312" s="121"/>
      <c r="AJK1312" s="121"/>
      <c r="AJL1312" s="121"/>
      <c r="AJM1312" s="121"/>
      <c r="AJN1312" s="121"/>
      <c r="AJO1312" s="121"/>
      <c r="AJP1312" s="121"/>
      <c r="AJQ1312" s="121"/>
      <c r="AJR1312" s="121"/>
      <c r="AJS1312" s="121"/>
      <c r="AJT1312" s="121"/>
      <c r="AJU1312" s="121"/>
      <c r="AJV1312" s="121"/>
      <c r="AJW1312" s="121"/>
      <c r="AJX1312" s="121"/>
      <c r="AJY1312" s="121"/>
      <c r="AJZ1312" s="121"/>
      <c r="AKA1312" s="121"/>
      <c r="AKB1312" s="121"/>
      <c r="AKC1312" s="121"/>
      <c r="AKD1312" s="121"/>
      <c r="AKE1312" s="121"/>
      <c r="AKF1312" s="121"/>
      <c r="AKG1312" s="121"/>
      <c r="AKH1312" s="121"/>
      <c r="AKI1312" s="121"/>
      <c r="AKJ1312" s="121"/>
      <c r="AKK1312" s="121"/>
      <c r="AKL1312" s="121"/>
      <c r="AKM1312" s="121"/>
      <c r="AKN1312" s="121"/>
      <c r="AKO1312" s="121"/>
      <c r="AKP1312" s="121"/>
      <c r="AKQ1312" s="121"/>
      <c r="AKR1312" s="121"/>
      <c r="AKS1312" s="121"/>
      <c r="AKT1312" s="121"/>
      <c r="AKU1312" s="121"/>
      <c r="AKV1312" s="121"/>
      <c r="AKW1312" s="121"/>
      <c r="AKX1312" s="121"/>
      <c r="AKY1312" s="121"/>
      <c r="AKZ1312" s="121"/>
      <c r="ALA1312" s="121"/>
      <c r="ALB1312" s="121"/>
      <c r="ALC1312" s="121"/>
      <c r="ALD1312" s="121"/>
      <c r="ALE1312" s="121"/>
      <c r="ALF1312" s="121"/>
      <c r="ALG1312" s="121"/>
      <c r="ALH1312" s="121"/>
      <c r="ALI1312" s="121"/>
      <c r="ALJ1312" s="121"/>
      <c r="ALK1312" s="121"/>
      <c r="ALL1312" s="121"/>
      <c r="ALM1312" s="121"/>
      <c r="ALN1312" s="121"/>
      <c r="ALO1312" s="121"/>
      <c r="ALP1312" s="121"/>
      <c r="ALQ1312" s="121"/>
      <c r="ALR1312" s="121"/>
      <c r="ALS1312" s="121"/>
      <c r="ALT1312" s="121"/>
      <c r="ALU1312" s="121"/>
      <c r="ALV1312" s="121"/>
      <c r="ALW1312" s="121"/>
      <c r="ALX1312" s="121"/>
      <c r="ALY1312" s="121"/>
      <c r="ALZ1312" s="121"/>
      <c r="AMA1312" s="121"/>
      <c r="AMB1312" s="121"/>
      <c r="AMC1312" s="121"/>
      <c r="AMD1312" s="121"/>
      <c r="AME1312" s="121"/>
      <c r="AMF1312" s="121"/>
      <c r="AMG1312" s="121"/>
    </row>
    <row r="1313" customFormat="false" ht="15" hidden="false" customHeight="false" outlineLevel="0" collapsed="false">
      <c r="A1313" s="120"/>
      <c r="B1313" s="120"/>
      <c r="C1313" s="48" t="n">
        <f aca="false">IF(F1313=F1312,C1312,IF(F1313=(F1312+10),C1312,(C1312+10)))</f>
        <v>2430</v>
      </c>
      <c r="D1313" s="55" t="s">
        <v>461</v>
      </c>
      <c r="E1313" s="50" t="n">
        <f aca="false">IF(C1312=C1313,IF(AND(I1313&lt;&gt;"M",I1313&lt;&gt;"m-up"),E1312+10,E1312),10)</f>
        <v>30</v>
      </c>
      <c r="F1313" s="78" t="n">
        <f aca="false">O1313+(N1313*60)+(M1313*3600)</f>
        <v>66153</v>
      </c>
      <c r="G1313" s="78" t="str">
        <f aca="false">CONCATENATE(J1313,K1313,L1313)</f>
        <v>201823</v>
      </c>
      <c r="H1313" s="78" t="n">
        <v>24</v>
      </c>
      <c r="I1313" s="78" t="s">
        <v>0</v>
      </c>
      <c r="J1313" s="78" t="n">
        <v>2018</v>
      </c>
      <c r="K1313" s="78" t="n">
        <v>2</v>
      </c>
      <c r="L1313" s="78" t="n">
        <v>3</v>
      </c>
      <c r="M1313" s="78" t="n">
        <v>18</v>
      </c>
      <c r="N1313" s="78" t="n">
        <v>22</v>
      </c>
      <c r="O1313" s="78" t="n">
        <v>33</v>
      </c>
      <c r="P1313" s="78" t="n">
        <v>162</v>
      </c>
      <c r="Q1313" s="78" t="n">
        <v>1</v>
      </c>
      <c r="R1313" s="78" t="s">
        <v>1</v>
      </c>
      <c r="S1313" s="78" t="s">
        <v>2</v>
      </c>
      <c r="T1313" s="78"/>
      <c r="U1313" s="130" t="s">
        <v>115</v>
      </c>
      <c r="V1313" s="130"/>
      <c r="W1313" s="130"/>
      <c r="X1313" s="130"/>
      <c r="WH1313" s="121"/>
      <c r="WI1313" s="121"/>
      <c r="WJ1313" s="121"/>
      <c r="WK1313" s="121"/>
      <c r="WL1313" s="121"/>
      <c r="WM1313" s="121"/>
      <c r="WN1313" s="121"/>
      <c r="WO1313" s="121"/>
      <c r="WP1313" s="121"/>
      <c r="WQ1313" s="121"/>
      <c r="WR1313" s="121"/>
      <c r="WS1313" s="121"/>
      <c r="WT1313" s="121"/>
      <c r="WU1313" s="121"/>
      <c r="WV1313" s="121"/>
      <c r="WW1313" s="121"/>
      <c r="WX1313" s="121"/>
      <c r="WY1313" s="121"/>
      <c r="WZ1313" s="121"/>
      <c r="XA1313" s="121"/>
      <c r="XB1313" s="121"/>
      <c r="XC1313" s="121"/>
      <c r="XD1313" s="121"/>
      <c r="XE1313" s="121"/>
      <c r="XF1313" s="121"/>
      <c r="XG1313" s="121"/>
      <c r="XH1313" s="121"/>
      <c r="XI1313" s="121"/>
      <c r="XJ1313" s="121"/>
      <c r="XK1313" s="121"/>
      <c r="XL1313" s="121"/>
      <c r="XM1313" s="121"/>
      <c r="XN1313" s="121"/>
      <c r="XO1313" s="121"/>
      <c r="XP1313" s="121"/>
      <c r="XQ1313" s="121"/>
      <c r="XR1313" s="121"/>
      <c r="XS1313" s="121"/>
      <c r="XT1313" s="121"/>
      <c r="XU1313" s="121"/>
      <c r="XV1313" s="121"/>
      <c r="XW1313" s="121"/>
      <c r="XX1313" s="121"/>
      <c r="XY1313" s="121"/>
      <c r="XZ1313" s="121"/>
      <c r="YA1313" s="121"/>
      <c r="YB1313" s="121"/>
      <c r="YC1313" s="121"/>
      <c r="YD1313" s="121"/>
      <c r="YE1313" s="121"/>
      <c r="YF1313" s="121"/>
      <c r="YG1313" s="121"/>
      <c r="YH1313" s="121"/>
      <c r="YI1313" s="121"/>
      <c r="YJ1313" s="121"/>
      <c r="YK1313" s="121"/>
      <c r="YL1313" s="121"/>
      <c r="YM1313" s="121"/>
      <c r="YN1313" s="121"/>
      <c r="YO1313" s="121"/>
      <c r="YP1313" s="121"/>
      <c r="YQ1313" s="121"/>
      <c r="YR1313" s="121"/>
      <c r="YS1313" s="121"/>
      <c r="YT1313" s="121"/>
      <c r="YU1313" s="121"/>
      <c r="YV1313" s="121"/>
      <c r="YW1313" s="121"/>
      <c r="YX1313" s="121"/>
      <c r="YY1313" s="121"/>
      <c r="YZ1313" s="121"/>
      <c r="ZA1313" s="121"/>
      <c r="ZB1313" s="121"/>
      <c r="ZC1313" s="121"/>
      <c r="ZD1313" s="121"/>
      <c r="ZE1313" s="121"/>
      <c r="ZF1313" s="121"/>
      <c r="ZG1313" s="121"/>
      <c r="ZH1313" s="121"/>
      <c r="ZI1313" s="121"/>
      <c r="ZJ1313" s="121"/>
      <c r="ZK1313" s="121"/>
      <c r="ZL1313" s="121"/>
      <c r="ZM1313" s="121"/>
      <c r="ZN1313" s="121"/>
      <c r="ZO1313" s="121"/>
      <c r="ZP1313" s="121"/>
      <c r="ZQ1313" s="121"/>
      <c r="ZR1313" s="121"/>
      <c r="ZS1313" s="121"/>
      <c r="ZT1313" s="121"/>
      <c r="ZU1313" s="121"/>
      <c r="ZV1313" s="121"/>
      <c r="ZW1313" s="121"/>
      <c r="ZX1313" s="121"/>
      <c r="ZY1313" s="121"/>
      <c r="ZZ1313" s="121"/>
      <c r="AAA1313" s="121"/>
      <c r="AAB1313" s="121"/>
      <c r="AAC1313" s="121"/>
      <c r="AAD1313" s="121"/>
      <c r="AAE1313" s="121"/>
      <c r="AAF1313" s="121"/>
      <c r="AAG1313" s="121"/>
      <c r="AAH1313" s="121"/>
      <c r="AAI1313" s="121"/>
      <c r="AAJ1313" s="121"/>
      <c r="AAK1313" s="121"/>
      <c r="AAL1313" s="121"/>
      <c r="AAM1313" s="121"/>
      <c r="AAN1313" s="121"/>
      <c r="AAO1313" s="121"/>
      <c r="AAP1313" s="121"/>
      <c r="AAQ1313" s="121"/>
      <c r="AAR1313" s="121"/>
      <c r="AAS1313" s="121"/>
      <c r="AAT1313" s="121"/>
      <c r="AAU1313" s="121"/>
      <c r="AAV1313" s="121"/>
      <c r="AAW1313" s="121"/>
      <c r="AAX1313" s="121"/>
      <c r="AAY1313" s="121"/>
      <c r="AAZ1313" s="121"/>
      <c r="ABA1313" s="121"/>
      <c r="ABB1313" s="121"/>
      <c r="ABC1313" s="121"/>
      <c r="ABD1313" s="121"/>
      <c r="ABE1313" s="121"/>
      <c r="ABF1313" s="121"/>
      <c r="ABG1313" s="121"/>
      <c r="ABH1313" s="121"/>
      <c r="ABI1313" s="121"/>
      <c r="ABJ1313" s="121"/>
      <c r="ABK1313" s="121"/>
      <c r="ABL1313" s="121"/>
      <c r="ABM1313" s="121"/>
      <c r="ABN1313" s="121"/>
      <c r="ABO1313" s="121"/>
      <c r="ABP1313" s="121"/>
      <c r="ABQ1313" s="121"/>
      <c r="ABR1313" s="121"/>
      <c r="ABS1313" s="121"/>
      <c r="ABT1313" s="121"/>
      <c r="ABU1313" s="121"/>
      <c r="ABV1313" s="121"/>
      <c r="ABW1313" s="121"/>
      <c r="ABX1313" s="121"/>
      <c r="ABY1313" s="121"/>
      <c r="ABZ1313" s="121"/>
      <c r="ACA1313" s="121"/>
      <c r="ACB1313" s="121"/>
      <c r="ACC1313" s="121"/>
      <c r="ACD1313" s="121"/>
      <c r="ACE1313" s="121"/>
      <c r="ACF1313" s="121"/>
      <c r="ACG1313" s="121"/>
      <c r="ACH1313" s="121"/>
      <c r="ACI1313" s="121"/>
      <c r="ACJ1313" s="121"/>
      <c r="ACK1313" s="121"/>
      <c r="ACL1313" s="121"/>
      <c r="ACM1313" s="121"/>
      <c r="ACN1313" s="121"/>
      <c r="ACO1313" s="121"/>
      <c r="ACP1313" s="121"/>
      <c r="ACQ1313" s="121"/>
      <c r="ACR1313" s="121"/>
      <c r="ACS1313" s="121"/>
      <c r="ACT1313" s="121"/>
      <c r="ACU1313" s="121"/>
      <c r="ACV1313" s="121"/>
      <c r="ACW1313" s="121"/>
      <c r="ACX1313" s="121"/>
      <c r="ACY1313" s="121"/>
      <c r="ACZ1313" s="121"/>
      <c r="ADA1313" s="121"/>
      <c r="ADB1313" s="121"/>
      <c r="ADC1313" s="121"/>
      <c r="ADD1313" s="121"/>
      <c r="ADE1313" s="121"/>
      <c r="ADF1313" s="121"/>
      <c r="ADG1313" s="121"/>
      <c r="ADH1313" s="121"/>
      <c r="ADI1313" s="121"/>
      <c r="ADJ1313" s="121"/>
      <c r="ADK1313" s="121"/>
      <c r="ADL1313" s="121"/>
      <c r="ADM1313" s="121"/>
      <c r="ADN1313" s="121"/>
      <c r="ADO1313" s="121"/>
      <c r="ADP1313" s="121"/>
      <c r="ADQ1313" s="121"/>
      <c r="ADR1313" s="121"/>
      <c r="ADS1313" s="121"/>
      <c r="ADT1313" s="121"/>
      <c r="ADU1313" s="121"/>
      <c r="ADV1313" s="121"/>
      <c r="ADW1313" s="121"/>
      <c r="ADX1313" s="121"/>
      <c r="ADY1313" s="121"/>
      <c r="ADZ1313" s="121"/>
      <c r="AEA1313" s="121"/>
      <c r="AEB1313" s="121"/>
      <c r="AEC1313" s="121"/>
      <c r="AED1313" s="121"/>
      <c r="AEE1313" s="121"/>
      <c r="AEF1313" s="121"/>
      <c r="AEG1313" s="121"/>
      <c r="AEH1313" s="121"/>
      <c r="AEI1313" s="121"/>
      <c r="AEJ1313" s="121"/>
      <c r="AEK1313" s="121"/>
      <c r="AEL1313" s="121"/>
      <c r="AEM1313" s="121"/>
      <c r="AEN1313" s="121"/>
      <c r="AEO1313" s="121"/>
      <c r="AEP1313" s="121"/>
      <c r="AEQ1313" s="121"/>
      <c r="AER1313" s="121"/>
      <c r="AES1313" s="121"/>
      <c r="AET1313" s="121"/>
      <c r="AEU1313" s="121"/>
      <c r="AEV1313" s="121"/>
      <c r="AEW1313" s="121"/>
      <c r="AEX1313" s="121"/>
      <c r="AEY1313" s="121"/>
      <c r="AEZ1313" s="121"/>
      <c r="AFA1313" s="121"/>
      <c r="AFB1313" s="121"/>
      <c r="AFC1313" s="121"/>
      <c r="AFD1313" s="121"/>
      <c r="AFE1313" s="121"/>
      <c r="AFF1313" s="121"/>
      <c r="AFG1313" s="121"/>
      <c r="AFH1313" s="121"/>
      <c r="AFI1313" s="121"/>
      <c r="AFJ1313" s="121"/>
      <c r="AFK1313" s="121"/>
      <c r="AFL1313" s="121"/>
      <c r="AFM1313" s="121"/>
      <c r="AFN1313" s="121"/>
      <c r="AFO1313" s="121"/>
      <c r="AFP1313" s="121"/>
      <c r="AFQ1313" s="121"/>
      <c r="AFR1313" s="121"/>
      <c r="AFS1313" s="121"/>
      <c r="AFT1313" s="121"/>
      <c r="AFU1313" s="121"/>
      <c r="AFV1313" s="121"/>
      <c r="AFW1313" s="121"/>
      <c r="AFX1313" s="121"/>
      <c r="AFY1313" s="121"/>
      <c r="AFZ1313" s="121"/>
      <c r="AGA1313" s="121"/>
      <c r="AGB1313" s="121"/>
      <c r="AGC1313" s="121"/>
      <c r="AGD1313" s="121"/>
      <c r="AGE1313" s="121"/>
      <c r="AGF1313" s="121"/>
      <c r="AGG1313" s="121"/>
      <c r="AGH1313" s="121"/>
      <c r="AGI1313" s="121"/>
      <c r="AGJ1313" s="121"/>
      <c r="AGK1313" s="121"/>
      <c r="AGL1313" s="121"/>
      <c r="AGM1313" s="121"/>
      <c r="AGN1313" s="121"/>
      <c r="AGO1313" s="121"/>
      <c r="AGP1313" s="121"/>
      <c r="AGQ1313" s="121"/>
      <c r="AGR1313" s="121"/>
      <c r="AGS1313" s="121"/>
      <c r="AGT1313" s="121"/>
      <c r="AGU1313" s="121"/>
      <c r="AGV1313" s="121"/>
      <c r="AGW1313" s="121"/>
      <c r="AGX1313" s="121"/>
      <c r="AGY1313" s="121"/>
      <c r="AGZ1313" s="121"/>
      <c r="AHA1313" s="121"/>
      <c r="AHB1313" s="121"/>
      <c r="AHC1313" s="121"/>
      <c r="AHD1313" s="121"/>
      <c r="AHE1313" s="121"/>
      <c r="AHF1313" s="121"/>
      <c r="AHG1313" s="121"/>
      <c r="AHH1313" s="121"/>
      <c r="AHI1313" s="121"/>
      <c r="AHJ1313" s="121"/>
      <c r="AHK1313" s="121"/>
      <c r="AHL1313" s="121"/>
      <c r="AHM1313" s="121"/>
      <c r="AHN1313" s="121"/>
      <c r="AHO1313" s="121"/>
      <c r="AHP1313" s="121"/>
      <c r="AHQ1313" s="121"/>
      <c r="AHR1313" s="121"/>
      <c r="AHS1313" s="121"/>
      <c r="AHT1313" s="121"/>
      <c r="AHU1313" s="121"/>
      <c r="AHV1313" s="121"/>
      <c r="AHW1313" s="121"/>
      <c r="AHX1313" s="121"/>
      <c r="AHY1313" s="121"/>
      <c r="AHZ1313" s="121"/>
      <c r="AIA1313" s="121"/>
      <c r="AIB1313" s="121"/>
      <c r="AIC1313" s="121"/>
      <c r="AID1313" s="121"/>
      <c r="AIE1313" s="121"/>
      <c r="AIF1313" s="121"/>
      <c r="AIG1313" s="121"/>
      <c r="AIH1313" s="121"/>
      <c r="AII1313" s="121"/>
      <c r="AIJ1313" s="121"/>
      <c r="AIK1313" s="121"/>
      <c r="AIL1313" s="121"/>
      <c r="AIM1313" s="121"/>
      <c r="AIN1313" s="121"/>
      <c r="AIO1313" s="121"/>
      <c r="AIP1313" s="121"/>
      <c r="AIQ1313" s="121"/>
      <c r="AIR1313" s="121"/>
      <c r="AIS1313" s="121"/>
      <c r="AIT1313" s="121"/>
      <c r="AIU1313" s="121"/>
      <c r="AIV1313" s="121"/>
      <c r="AIW1313" s="121"/>
      <c r="AIX1313" s="121"/>
      <c r="AIY1313" s="121"/>
      <c r="AIZ1313" s="121"/>
      <c r="AJA1313" s="121"/>
      <c r="AJB1313" s="121"/>
      <c r="AJC1313" s="121"/>
      <c r="AJD1313" s="121"/>
      <c r="AJE1313" s="121"/>
      <c r="AJF1313" s="121"/>
      <c r="AJG1313" s="121"/>
      <c r="AJH1313" s="121"/>
      <c r="AJI1313" s="121"/>
      <c r="AJJ1313" s="121"/>
      <c r="AJK1313" s="121"/>
      <c r="AJL1313" s="121"/>
      <c r="AJM1313" s="121"/>
      <c r="AJN1313" s="121"/>
      <c r="AJO1313" s="121"/>
      <c r="AJP1313" s="121"/>
      <c r="AJQ1313" s="121"/>
      <c r="AJR1313" s="121"/>
      <c r="AJS1313" s="121"/>
      <c r="AJT1313" s="121"/>
      <c r="AJU1313" s="121"/>
      <c r="AJV1313" s="121"/>
      <c r="AJW1313" s="121"/>
      <c r="AJX1313" s="121"/>
      <c r="AJY1313" s="121"/>
      <c r="AJZ1313" s="121"/>
      <c r="AKA1313" s="121"/>
      <c r="AKB1313" s="121"/>
      <c r="AKC1313" s="121"/>
      <c r="AKD1313" s="121"/>
      <c r="AKE1313" s="121"/>
      <c r="AKF1313" s="121"/>
      <c r="AKG1313" s="121"/>
      <c r="AKH1313" s="121"/>
      <c r="AKI1313" s="121"/>
      <c r="AKJ1313" s="121"/>
      <c r="AKK1313" s="121"/>
      <c r="AKL1313" s="121"/>
      <c r="AKM1313" s="121"/>
      <c r="AKN1313" s="121"/>
      <c r="AKO1313" s="121"/>
      <c r="AKP1313" s="121"/>
      <c r="AKQ1313" s="121"/>
      <c r="AKR1313" s="121"/>
      <c r="AKS1313" s="121"/>
      <c r="AKT1313" s="121"/>
      <c r="AKU1313" s="121"/>
      <c r="AKV1313" s="121"/>
      <c r="AKW1313" s="121"/>
      <c r="AKX1313" s="121"/>
      <c r="AKY1313" s="121"/>
      <c r="AKZ1313" s="121"/>
      <c r="ALA1313" s="121"/>
      <c r="ALB1313" s="121"/>
      <c r="ALC1313" s="121"/>
      <c r="ALD1313" s="121"/>
      <c r="ALE1313" s="121"/>
      <c r="ALF1313" s="121"/>
      <c r="ALG1313" s="121"/>
      <c r="ALH1313" s="121"/>
      <c r="ALI1313" s="121"/>
      <c r="ALJ1313" s="121"/>
      <c r="ALK1313" s="121"/>
      <c r="ALL1313" s="121"/>
      <c r="ALM1313" s="121"/>
      <c r="ALN1313" s="121"/>
      <c r="ALO1313" s="121"/>
      <c r="ALP1313" s="121"/>
      <c r="ALQ1313" s="121"/>
      <c r="ALR1313" s="121"/>
      <c r="ALS1313" s="121"/>
      <c r="ALT1313" s="121"/>
      <c r="ALU1313" s="121"/>
      <c r="ALV1313" s="121"/>
      <c r="ALW1313" s="121"/>
      <c r="ALX1313" s="121"/>
      <c r="ALY1313" s="121"/>
      <c r="ALZ1313" s="121"/>
      <c r="AMA1313" s="121"/>
      <c r="AMB1313" s="121"/>
      <c r="AMC1313" s="121"/>
      <c r="AMD1313" s="121"/>
      <c r="AME1313" s="121"/>
      <c r="AMF1313" s="121"/>
      <c r="AMG1313" s="121"/>
    </row>
    <row r="1314" customFormat="false" ht="15" hidden="false" customHeight="false" outlineLevel="0" collapsed="false">
      <c r="A1314" s="118"/>
      <c r="B1314" s="118"/>
      <c r="C1314" s="48" t="n">
        <f aca="false">IF(F1314=F1313,C1313,IF(F1314=(F1313+10),C1313,(C1313+10)))</f>
        <v>2430</v>
      </c>
      <c r="D1314" s="55" t="s">
        <v>461</v>
      </c>
      <c r="E1314" s="50" t="n">
        <f aca="false">IF(C1313=C1314,IF(AND(I1314&lt;&gt;"M",I1314&lt;&gt;"m-up"),E1313+10,E1313),10)</f>
        <v>40</v>
      </c>
      <c r="F1314" s="78" t="n">
        <f aca="false">O1314+(N1314*60)+(M1314*3600)</f>
        <v>66153</v>
      </c>
      <c r="G1314" s="78" t="str">
        <f aca="false">CONCATENATE(J1314,K1314,L1314)</f>
        <v>201823</v>
      </c>
      <c r="H1314" s="78" t="n">
        <v>132</v>
      </c>
      <c r="I1314" s="78" t="s">
        <v>0</v>
      </c>
      <c r="J1314" s="78" t="n">
        <v>2018</v>
      </c>
      <c r="K1314" s="78" t="n">
        <v>2</v>
      </c>
      <c r="L1314" s="78" t="n">
        <v>3</v>
      </c>
      <c r="M1314" s="78" t="n">
        <v>18</v>
      </c>
      <c r="N1314" s="78" t="n">
        <v>22</v>
      </c>
      <c r="O1314" s="78" t="n">
        <v>33</v>
      </c>
      <c r="P1314" s="78" t="n">
        <v>193</v>
      </c>
      <c r="Q1314" s="78" t="n">
        <v>1</v>
      </c>
      <c r="R1314" s="78" t="s">
        <v>1</v>
      </c>
      <c r="S1314" s="78" t="s">
        <v>2</v>
      </c>
      <c r="T1314" s="78"/>
      <c r="U1314" s="130" t="s">
        <v>115</v>
      </c>
      <c r="V1314" s="130"/>
      <c r="W1314" s="130"/>
      <c r="X1314" s="130"/>
      <c r="WH1314" s="119"/>
      <c r="WI1314" s="119"/>
      <c r="WJ1314" s="119"/>
      <c r="WK1314" s="119"/>
      <c r="WL1314" s="119"/>
      <c r="WM1314" s="119"/>
      <c r="WN1314" s="119"/>
      <c r="WO1314" s="119"/>
      <c r="WP1314" s="119"/>
      <c r="WQ1314" s="119"/>
      <c r="WR1314" s="119"/>
      <c r="WS1314" s="119"/>
      <c r="WT1314" s="119"/>
      <c r="WU1314" s="119"/>
      <c r="WV1314" s="119"/>
      <c r="WW1314" s="119"/>
      <c r="WX1314" s="119"/>
      <c r="WY1314" s="119"/>
      <c r="WZ1314" s="119"/>
      <c r="XA1314" s="119"/>
      <c r="XB1314" s="119"/>
      <c r="XC1314" s="119"/>
      <c r="XD1314" s="119"/>
      <c r="XE1314" s="119"/>
      <c r="XF1314" s="119"/>
      <c r="XG1314" s="119"/>
      <c r="XH1314" s="119"/>
      <c r="XI1314" s="119"/>
      <c r="XJ1314" s="119"/>
      <c r="XK1314" s="119"/>
      <c r="XL1314" s="119"/>
      <c r="XM1314" s="119"/>
      <c r="XN1314" s="119"/>
      <c r="XO1314" s="119"/>
      <c r="XP1314" s="119"/>
      <c r="XQ1314" s="119"/>
      <c r="XR1314" s="119"/>
      <c r="XS1314" s="119"/>
      <c r="XT1314" s="119"/>
      <c r="XU1314" s="119"/>
      <c r="XV1314" s="119"/>
      <c r="XW1314" s="119"/>
      <c r="XX1314" s="119"/>
      <c r="XY1314" s="119"/>
      <c r="XZ1314" s="119"/>
      <c r="YA1314" s="119"/>
      <c r="YB1314" s="119"/>
      <c r="YC1314" s="119"/>
      <c r="YD1314" s="119"/>
      <c r="YE1314" s="119"/>
      <c r="YF1314" s="119"/>
      <c r="YG1314" s="119"/>
      <c r="YH1314" s="119"/>
      <c r="YI1314" s="119"/>
      <c r="YJ1314" s="119"/>
      <c r="YK1314" s="119"/>
      <c r="YL1314" s="119"/>
      <c r="YM1314" s="119"/>
      <c r="YN1314" s="119"/>
      <c r="YO1314" s="119"/>
      <c r="YP1314" s="119"/>
      <c r="YQ1314" s="119"/>
      <c r="YR1314" s="119"/>
      <c r="YS1314" s="119"/>
      <c r="YT1314" s="119"/>
      <c r="YU1314" s="119"/>
      <c r="YV1314" s="119"/>
      <c r="YW1314" s="119"/>
      <c r="YX1314" s="119"/>
      <c r="YY1314" s="119"/>
      <c r="YZ1314" s="119"/>
      <c r="ZA1314" s="119"/>
      <c r="ZB1314" s="119"/>
      <c r="ZC1314" s="119"/>
      <c r="ZD1314" s="119"/>
      <c r="ZE1314" s="119"/>
      <c r="ZF1314" s="119"/>
      <c r="ZG1314" s="119"/>
      <c r="ZH1314" s="119"/>
      <c r="ZI1314" s="119"/>
      <c r="ZJ1314" s="119"/>
      <c r="ZK1314" s="119"/>
      <c r="ZL1314" s="119"/>
      <c r="ZM1314" s="119"/>
      <c r="ZN1314" s="119"/>
      <c r="ZO1314" s="119"/>
      <c r="ZP1314" s="119"/>
      <c r="ZQ1314" s="119"/>
      <c r="ZR1314" s="119"/>
      <c r="ZS1314" s="119"/>
      <c r="ZT1314" s="119"/>
      <c r="ZU1314" s="119"/>
      <c r="ZV1314" s="119"/>
      <c r="ZW1314" s="119"/>
      <c r="ZX1314" s="119"/>
      <c r="ZY1314" s="119"/>
      <c r="ZZ1314" s="119"/>
      <c r="AAA1314" s="119"/>
      <c r="AAB1314" s="119"/>
      <c r="AAC1314" s="119"/>
      <c r="AAD1314" s="119"/>
      <c r="AAE1314" s="119"/>
      <c r="AAF1314" s="119"/>
      <c r="AAG1314" s="119"/>
      <c r="AAH1314" s="119"/>
      <c r="AAI1314" s="119"/>
      <c r="AAJ1314" s="119"/>
      <c r="AAK1314" s="119"/>
      <c r="AAL1314" s="119"/>
      <c r="AAM1314" s="119"/>
      <c r="AAN1314" s="119"/>
      <c r="AAO1314" s="119"/>
      <c r="AAP1314" s="119"/>
      <c r="AAQ1314" s="119"/>
      <c r="AAR1314" s="119"/>
      <c r="AAS1314" s="119"/>
      <c r="AAT1314" s="119"/>
      <c r="AAU1314" s="119"/>
      <c r="AAV1314" s="119"/>
      <c r="AAW1314" s="119"/>
      <c r="AAX1314" s="119"/>
      <c r="AAY1314" s="119"/>
      <c r="AAZ1314" s="119"/>
      <c r="ABA1314" s="119"/>
      <c r="ABB1314" s="119"/>
      <c r="ABC1314" s="119"/>
      <c r="ABD1314" s="119"/>
      <c r="ABE1314" s="119"/>
      <c r="ABF1314" s="119"/>
      <c r="ABG1314" s="119"/>
      <c r="ABH1314" s="119"/>
      <c r="ABI1314" s="119"/>
      <c r="ABJ1314" s="119"/>
      <c r="ABK1314" s="119"/>
      <c r="ABL1314" s="119"/>
      <c r="ABM1314" s="119"/>
      <c r="ABN1314" s="119"/>
      <c r="ABO1314" s="119"/>
      <c r="ABP1314" s="119"/>
      <c r="ABQ1314" s="119"/>
      <c r="ABR1314" s="119"/>
      <c r="ABS1314" s="119"/>
      <c r="ABT1314" s="119"/>
      <c r="ABU1314" s="119"/>
      <c r="ABV1314" s="119"/>
      <c r="ABW1314" s="119"/>
      <c r="ABX1314" s="119"/>
      <c r="ABY1314" s="119"/>
      <c r="ABZ1314" s="119"/>
      <c r="ACA1314" s="119"/>
      <c r="ACB1314" s="119"/>
      <c r="ACC1314" s="119"/>
      <c r="ACD1314" s="119"/>
      <c r="ACE1314" s="119"/>
      <c r="ACF1314" s="119"/>
      <c r="ACG1314" s="119"/>
      <c r="ACH1314" s="119"/>
      <c r="ACI1314" s="119"/>
      <c r="ACJ1314" s="119"/>
      <c r="ACK1314" s="119"/>
      <c r="ACL1314" s="119"/>
      <c r="ACM1314" s="119"/>
      <c r="ACN1314" s="119"/>
      <c r="ACO1314" s="119"/>
      <c r="ACP1314" s="119"/>
      <c r="ACQ1314" s="119"/>
      <c r="ACR1314" s="119"/>
      <c r="ACS1314" s="119"/>
      <c r="ACT1314" s="119"/>
      <c r="ACU1314" s="119"/>
      <c r="ACV1314" s="119"/>
      <c r="ACW1314" s="119"/>
      <c r="ACX1314" s="119"/>
      <c r="ACY1314" s="119"/>
      <c r="ACZ1314" s="119"/>
      <c r="ADA1314" s="119"/>
      <c r="ADB1314" s="119"/>
      <c r="ADC1314" s="119"/>
      <c r="ADD1314" s="119"/>
      <c r="ADE1314" s="119"/>
      <c r="ADF1314" s="119"/>
      <c r="ADG1314" s="119"/>
      <c r="ADH1314" s="119"/>
      <c r="ADI1314" s="119"/>
      <c r="ADJ1314" s="119"/>
      <c r="ADK1314" s="119"/>
      <c r="ADL1314" s="119"/>
      <c r="ADM1314" s="119"/>
      <c r="ADN1314" s="119"/>
      <c r="ADO1314" s="119"/>
      <c r="ADP1314" s="119"/>
      <c r="ADQ1314" s="119"/>
      <c r="ADR1314" s="119"/>
      <c r="ADS1314" s="119"/>
      <c r="ADT1314" s="119"/>
      <c r="ADU1314" s="119"/>
      <c r="ADV1314" s="119"/>
      <c r="ADW1314" s="119"/>
      <c r="ADX1314" s="119"/>
      <c r="ADY1314" s="119"/>
      <c r="ADZ1314" s="119"/>
      <c r="AEA1314" s="119"/>
      <c r="AEB1314" s="119"/>
      <c r="AEC1314" s="119"/>
      <c r="AED1314" s="119"/>
      <c r="AEE1314" s="119"/>
      <c r="AEF1314" s="119"/>
      <c r="AEG1314" s="119"/>
      <c r="AEH1314" s="119"/>
      <c r="AEI1314" s="119"/>
      <c r="AEJ1314" s="119"/>
      <c r="AEK1314" s="119"/>
      <c r="AEL1314" s="119"/>
      <c r="AEM1314" s="119"/>
      <c r="AEN1314" s="119"/>
      <c r="AEO1314" s="119"/>
      <c r="AEP1314" s="119"/>
      <c r="AEQ1314" s="119"/>
      <c r="AER1314" s="119"/>
      <c r="AES1314" s="119"/>
      <c r="AET1314" s="119"/>
      <c r="AEU1314" s="119"/>
      <c r="AEV1314" s="119"/>
      <c r="AEW1314" s="119"/>
      <c r="AEX1314" s="119"/>
      <c r="AEY1314" s="119"/>
      <c r="AEZ1314" s="119"/>
      <c r="AFA1314" s="119"/>
      <c r="AFB1314" s="119"/>
      <c r="AFC1314" s="119"/>
      <c r="AFD1314" s="119"/>
      <c r="AFE1314" s="119"/>
      <c r="AFF1314" s="119"/>
      <c r="AFG1314" s="119"/>
      <c r="AFH1314" s="119"/>
      <c r="AFI1314" s="119"/>
      <c r="AFJ1314" s="119"/>
      <c r="AFK1314" s="119"/>
      <c r="AFL1314" s="119"/>
      <c r="AFM1314" s="119"/>
      <c r="AFN1314" s="119"/>
      <c r="AFO1314" s="119"/>
      <c r="AFP1314" s="119"/>
      <c r="AFQ1314" s="119"/>
      <c r="AFR1314" s="119"/>
      <c r="AFS1314" s="119"/>
      <c r="AFT1314" s="119"/>
      <c r="AFU1314" s="119"/>
      <c r="AFV1314" s="119"/>
      <c r="AFW1314" s="119"/>
      <c r="AFX1314" s="119"/>
      <c r="AFY1314" s="119"/>
      <c r="AFZ1314" s="119"/>
      <c r="AGA1314" s="119"/>
      <c r="AGB1314" s="119"/>
      <c r="AGC1314" s="119"/>
      <c r="AGD1314" s="119"/>
      <c r="AGE1314" s="119"/>
      <c r="AGF1314" s="119"/>
      <c r="AGG1314" s="119"/>
      <c r="AGH1314" s="119"/>
      <c r="AGI1314" s="119"/>
      <c r="AGJ1314" s="119"/>
      <c r="AGK1314" s="119"/>
      <c r="AGL1314" s="119"/>
      <c r="AGM1314" s="119"/>
      <c r="AGN1314" s="119"/>
      <c r="AGO1314" s="119"/>
      <c r="AGP1314" s="119"/>
      <c r="AGQ1314" s="119"/>
      <c r="AGR1314" s="119"/>
      <c r="AGS1314" s="119"/>
      <c r="AGT1314" s="119"/>
      <c r="AGU1314" s="119"/>
      <c r="AGV1314" s="119"/>
      <c r="AGW1314" s="119"/>
      <c r="AGX1314" s="119"/>
      <c r="AGY1314" s="119"/>
      <c r="AGZ1314" s="119"/>
      <c r="AHA1314" s="119"/>
      <c r="AHB1314" s="119"/>
      <c r="AHC1314" s="119"/>
      <c r="AHD1314" s="119"/>
      <c r="AHE1314" s="119"/>
      <c r="AHF1314" s="119"/>
      <c r="AHG1314" s="119"/>
      <c r="AHH1314" s="119"/>
      <c r="AHI1314" s="119"/>
      <c r="AHJ1314" s="119"/>
      <c r="AHK1314" s="119"/>
      <c r="AHL1314" s="119"/>
      <c r="AHM1314" s="119"/>
      <c r="AHN1314" s="119"/>
      <c r="AHO1314" s="119"/>
      <c r="AHP1314" s="119"/>
      <c r="AHQ1314" s="119"/>
      <c r="AHR1314" s="119"/>
      <c r="AHS1314" s="119"/>
      <c r="AHT1314" s="119"/>
      <c r="AHU1314" s="119"/>
      <c r="AHV1314" s="119"/>
      <c r="AHW1314" s="119"/>
      <c r="AHX1314" s="119"/>
      <c r="AHY1314" s="119"/>
      <c r="AHZ1314" s="119"/>
      <c r="AIA1314" s="119"/>
      <c r="AIB1314" s="119"/>
      <c r="AIC1314" s="119"/>
      <c r="AID1314" s="119"/>
      <c r="AIE1314" s="119"/>
      <c r="AIF1314" s="119"/>
      <c r="AIG1314" s="119"/>
      <c r="AIH1314" s="119"/>
      <c r="AII1314" s="119"/>
      <c r="AIJ1314" s="119"/>
      <c r="AIK1314" s="119"/>
      <c r="AIL1314" s="119"/>
      <c r="AIM1314" s="119"/>
      <c r="AIN1314" s="119"/>
      <c r="AIO1314" s="119"/>
      <c r="AIP1314" s="119"/>
      <c r="AIQ1314" s="119"/>
      <c r="AIR1314" s="119"/>
      <c r="AIS1314" s="119"/>
      <c r="AIT1314" s="119"/>
      <c r="AIU1314" s="119"/>
      <c r="AIV1314" s="119"/>
      <c r="AIW1314" s="119"/>
      <c r="AIX1314" s="119"/>
      <c r="AIY1314" s="119"/>
      <c r="AIZ1314" s="119"/>
      <c r="AJA1314" s="119"/>
      <c r="AJB1314" s="119"/>
      <c r="AJC1314" s="119"/>
      <c r="AJD1314" s="119"/>
      <c r="AJE1314" s="119"/>
      <c r="AJF1314" s="119"/>
      <c r="AJG1314" s="119"/>
      <c r="AJH1314" s="119"/>
      <c r="AJI1314" s="119"/>
      <c r="AJJ1314" s="119"/>
      <c r="AJK1314" s="119"/>
      <c r="AJL1314" s="119"/>
      <c r="AJM1314" s="119"/>
      <c r="AJN1314" s="119"/>
      <c r="AJO1314" s="119"/>
      <c r="AJP1314" s="119"/>
      <c r="AJQ1314" s="119"/>
      <c r="AJR1314" s="119"/>
      <c r="AJS1314" s="119"/>
      <c r="AJT1314" s="119"/>
      <c r="AJU1314" s="119"/>
      <c r="AJV1314" s="119"/>
      <c r="AJW1314" s="119"/>
      <c r="AJX1314" s="119"/>
      <c r="AJY1314" s="119"/>
      <c r="AJZ1314" s="119"/>
      <c r="AKA1314" s="119"/>
      <c r="AKB1314" s="119"/>
      <c r="AKC1314" s="119"/>
      <c r="AKD1314" s="119"/>
      <c r="AKE1314" s="119"/>
      <c r="AKF1314" s="119"/>
      <c r="AKG1314" s="119"/>
      <c r="AKH1314" s="119"/>
      <c r="AKI1314" s="119"/>
      <c r="AKJ1314" s="119"/>
      <c r="AKK1314" s="119"/>
      <c r="AKL1314" s="119"/>
      <c r="AKM1314" s="119"/>
      <c r="AKN1314" s="119"/>
      <c r="AKO1314" s="119"/>
      <c r="AKP1314" s="119"/>
      <c r="AKQ1314" s="119"/>
      <c r="AKR1314" s="119"/>
      <c r="AKS1314" s="119"/>
      <c r="AKT1314" s="119"/>
      <c r="AKU1314" s="119"/>
      <c r="AKV1314" s="119"/>
      <c r="AKW1314" s="119"/>
      <c r="AKX1314" s="119"/>
      <c r="AKY1314" s="119"/>
      <c r="AKZ1314" s="119"/>
      <c r="ALA1314" s="119"/>
      <c r="ALB1314" s="119"/>
      <c r="ALC1314" s="119"/>
      <c r="ALD1314" s="119"/>
      <c r="ALE1314" s="119"/>
      <c r="ALF1314" s="119"/>
      <c r="ALG1314" s="119"/>
      <c r="ALH1314" s="119"/>
      <c r="ALI1314" s="119"/>
      <c r="ALJ1314" s="119"/>
      <c r="ALK1314" s="119"/>
      <c r="ALL1314" s="119"/>
      <c r="ALM1314" s="119"/>
      <c r="ALN1314" s="119"/>
      <c r="ALO1314" s="119"/>
      <c r="ALP1314" s="119"/>
      <c r="ALQ1314" s="119"/>
      <c r="ALR1314" s="119"/>
      <c r="ALS1314" s="119"/>
      <c r="ALT1314" s="119"/>
      <c r="ALU1314" s="119"/>
      <c r="ALV1314" s="119"/>
      <c r="ALW1314" s="119"/>
      <c r="ALX1314" s="119"/>
      <c r="ALY1314" s="119"/>
      <c r="ALZ1314" s="119"/>
      <c r="AMA1314" s="119"/>
      <c r="AMB1314" s="119"/>
      <c r="AMC1314" s="119"/>
      <c r="AMD1314" s="119"/>
      <c r="AME1314" s="119"/>
      <c r="AMF1314" s="119"/>
      <c r="AMG1314" s="119"/>
    </row>
    <row r="1315" customFormat="false" ht="15" hidden="false" customHeight="false" outlineLevel="0" collapsed="false">
      <c r="A1315" s="118"/>
      <c r="B1315" s="118"/>
      <c r="C1315" s="48" t="n">
        <f aca="false">IF(F1315=F1314,C1314,IF(F1315=(F1314+10),C1314,(C1314+10)))</f>
        <v>2430</v>
      </c>
      <c r="D1315" s="55" t="s">
        <v>461</v>
      </c>
      <c r="E1315" s="50" t="n">
        <f aca="false">IF(C1314=C1315,IF(AND(I1315&lt;&gt;"M",I1315&lt;&gt;"m-up"),E1314+10,E1314),10)</f>
        <v>40</v>
      </c>
      <c r="F1315" s="78" t="n">
        <f aca="false">O1315+(N1315*60)+(M1315*3600)</f>
        <v>66153</v>
      </c>
      <c r="G1315" s="78" t="str">
        <f aca="false">CONCATENATE(J1315,K1315,L1315)</f>
        <v>201823</v>
      </c>
      <c r="H1315" s="78" t="n">
        <v>0</v>
      </c>
      <c r="I1315" s="78" t="s">
        <v>4</v>
      </c>
      <c r="J1315" s="78" t="n">
        <v>2018</v>
      </c>
      <c r="K1315" s="78" t="n">
        <v>2</v>
      </c>
      <c r="L1315" s="78" t="n">
        <v>3</v>
      </c>
      <c r="M1315" s="78" t="n">
        <v>18</v>
      </c>
      <c r="N1315" s="78" t="n">
        <v>22</v>
      </c>
      <c r="O1315" s="78" t="n">
        <v>33</v>
      </c>
      <c r="P1315" s="78" t="n">
        <v>197</v>
      </c>
      <c r="Q1315" s="78" t="n">
        <v>1</v>
      </c>
      <c r="R1315" s="78" t="s">
        <v>1</v>
      </c>
      <c r="S1315" s="78" t="s">
        <v>2</v>
      </c>
      <c r="T1315" s="78"/>
      <c r="U1315" s="130" t="s">
        <v>117</v>
      </c>
      <c r="V1315" s="130"/>
      <c r="W1315" s="130"/>
      <c r="X1315" s="130"/>
      <c r="WH1315" s="119"/>
      <c r="WI1315" s="119"/>
      <c r="WJ1315" s="119"/>
      <c r="WK1315" s="119"/>
      <c r="WL1315" s="119"/>
      <c r="WM1315" s="119"/>
      <c r="WN1315" s="119"/>
      <c r="WO1315" s="119"/>
      <c r="WP1315" s="119"/>
      <c r="WQ1315" s="119"/>
      <c r="WR1315" s="119"/>
      <c r="WS1315" s="119"/>
      <c r="WT1315" s="119"/>
      <c r="WU1315" s="119"/>
      <c r="WV1315" s="119"/>
      <c r="WW1315" s="119"/>
      <c r="WX1315" s="119"/>
      <c r="WY1315" s="119"/>
      <c r="WZ1315" s="119"/>
      <c r="XA1315" s="119"/>
      <c r="XB1315" s="119"/>
      <c r="XC1315" s="119"/>
      <c r="XD1315" s="119"/>
      <c r="XE1315" s="119"/>
      <c r="XF1315" s="119"/>
      <c r="XG1315" s="119"/>
      <c r="XH1315" s="119"/>
      <c r="XI1315" s="119"/>
      <c r="XJ1315" s="119"/>
      <c r="XK1315" s="119"/>
      <c r="XL1315" s="119"/>
      <c r="XM1315" s="119"/>
      <c r="XN1315" s="119"/>
      <c r="XO1315" s="119"/>
      <c r="XP1315" s="119"/>
      <c r="XQ1315" s="119"/>
      <c r="XR1315" s="119"/>
      <c r="XS1315" s="119"/>
      <c r="XT1315" s="119"/>
      <c r="XU1315" s="119"/>
      <c r="XV1315" s="119"/>
      <c r="XW1315" s="119"/>
      <c r="XX1315" s="119"/>
      <c r="XY1315" s="119"/>
      <c r="XZ1315" s="119"/>
      <c r="YA1315" s="119"/>
      <c r="YB1315" s="119"/>
      <c r="YC1315" s="119"/>
      <c r="YD1315" s="119"/>
      <c r="YE1315" s="119"/>
      <c r="YF1315" s="119"/>
      <c r="YG1315" s="119"/>
      <c r="YH1315" s="119"/>
      <c r="YI1315" s="119"/>
      <c r="YJ1315" s="119"/>
      <c r="YK1315" s="119"/>
      <c r="YL1315" s="119"/>
      <c r="YM1315" s="119"/>
      <c r="YN1315" s="119"/>
      <c r="YO1315" s="119"/>
      <c r="YP1315" s="119"/>
      <c r="YQ1315" s="119"/>
      <c r="YR1315" s="119"/>
      <c r="YS1315" s="119"/>
      <c r="YT1315" s="119"/>
      <c r="YU1315" s="119"/>
      <c r="YV1315" s="119"/>
      <c r="YW1315" s="119"/>
      <c r="YX1315" s="119"/>
      <c r="YY1315" s="119"/>
      <c r="YZ1315" s="119"/>
      <c r="ZA1315" s="119"/>
      <c r="ZB1315" s="119"/>
      <c r="ZC1315" s="119"/>
      <c r="ZD1315" s="119"/>
      <c r="ZE1315" s="119"/>
      <c r="ZF1315" s="119"/>
      <c r="ZG1315" s="119"/>
      <c r="ZH1315" s="119"/>
      <c r="ZI1315" s="119"/>
      <c r="ZJ1315" s="119"/>
      <c r="ZK1315" s="119"/>
      <c r="ZL1315" s="119"/>
      <c r="ZM1315" s="119"/>
      <c r="ZN1315" s="119"/>
      <c r="ZO1315" s="119"/>
      <c r="ZP1315" s="119"/>
      <c r="ZQ1315" s="119"/>
      <c r="ZR1315" s="119"/>
      <c r="ZS1315" s="119"/>
      <c r="ZT1315" s="119"/>
      <c r="ZU1315" s="119"/>
      <c r="ZV1315" s="119"/>
      <c r="ZW1315" s="119"/>
      <c r="ZX1315" s="119"/>
      <c r="ZY1315" s="119"/>
      <c r="ZZ1315" s="119"/>
      <c r="AAA1315" s="119"/>
      <c r="AAB1315" s="119"/>
      <c r="AAC1315" s="119"/>
      <c r="AAD1315" s="119"/>
      <c r="AAE1315" s="119"/>
      <c r="AAF1315" s="119"/>
      <c r="AAG1315" s="119"/>
      <c r="AAH1315" s="119"/>
      <c r="AAI1315" s="119"/>
      <c r="AAJ1315" s="119"/>
      <c r="AAK1315" s="119"/>
      <c r="AAL1315" s="119"/>
      <c r="AAM1315" s="119"/>
      <c r="AAN1315" s="119"/>
      <c r="AAO1315" s="119"/>
      <c r="AAP1315" s="119"/>
      <c r="AAQ1315" s="119"/>
      <c r="AAR1315" s="119"/>
      <c r="AAS1315" s="119"/>
      <c r="AAT1315" s="119"/>
      <c r="AAU1315" s="119"/>
      <c r="AAV1315" s="119"/>
      <c r="AAW1315" s="119"/>
      <c r="AAX1315" s="119"/>
      <c r="AAY1315" s="119"/>
      <c r="AAZ1315" s="119"/>
      <c r="ABA1315" s="119"/>
      <c r="ABB1315" s="119"/>
      <c r="ABC1315" s="119"/>
      <c r="ABD1315" s="119"/>
      <c r="ABE1315" s="119"/>
      <c r="ABF1315" s="119"/>
      <c r="ABG1315" s="119"/>
      <c r="ABH1315" s="119"/>
      <c r="ABI1315" s="119"/>
      <c r="ABJ1315" s="119"/>
      <c r="ABK1315" s="119"/>
      <c r="ABL1315" s="119"/>
      <c r="ABM1315" s="119"/>
      <c r="ABN1315" s="119"/>
      <c r="ABO1315" s="119"/>
      <c r="ABP1315" s="119"/>
      <c r="ABQ1315" s="119"/>
      <c r="ABR1315" s="119"/>
      <c r="ABS1315" s="119"/>
      <c r="ABT1315" s="119"/>
      <c r="ABU1315" s="119"/>
      <c r="ABV1315" s="119"/>
      <c r="ABW1315" s="119"/>
      <c r="ABX1315" s="119"/>
      <c r="ABY1315" s="119"/>
      <c r="ABZ1315" s="119"/>
      <c r="ACA1315" s="119"/>
      <c r="ACB1315" s="119"/>
      <c r="ACC1315" s="119"/>
      <c r="ACD1315" s="119"/>
      <c r="ACE1315" s="119"/>
      <c r="ACF1315" s="119"/>
      <c r="ACG1315" s="119"/>
      <c r="ACH1315" s="119"/>
      <c r="ACI1315" s="119"/>
      <c r="ACJ1315" s="119"/>
      <c r="ACK1315" s="119"/>
      <c r="ACL1315" s="119"/>
      <c r="ACM1315" s="119"/>
      <c r="ACN1315" s="119"/>
      <c r="ACO1315" s="119"/>
      <c r="ACP1315" s="119"/>
      <c r="ACQ1315" s="119"/>
      <c r="ACR1315" s="119"/>
      <c r="ACS1315" s="119"/>
      <c r="ACT1315" s="119"/>
      <c r="ACU1315" s="119"/>
      <c r="ACV1315" s="119"/>
      <c r="ACW1315" s="119"/>
      <c r="ACX1315" s="119"/>
      <c r="ACY1315" s="119"/>
      <c r="ACZ1315" s="119"/>
      <c r="ADA1315" s="119"/>
      <c r="ADB1315" s="119"/>
      <c r="ADC1315" s="119"/>
      <c r="ADD1315" s="119"/>
      <c r="ADE1315" s="119"/>
      <c r="ADF1315" s="119"/>
      <c r="ADG1315" s="119"/>
      <c r="ADH1315" s="119"/>
      <c r="ADI1315" s="119"/>
      <c r="ADJ1315" s="119"/>
      <c r="ADK1315" s="119"/>
      <c r="ADL1315" s="119"/>
      <c r="ADM1315" s="119"/>
      <c r="ADN1315" s="119"/>
      <c r="ADO1315" s="119"/>
      <c r="ADP1315" s="119"/>
      <c r="ADQ1315" s="119"/>
      <c r="ADR1315" s="119"/>
      <c r="ADS1315" s="119"/>
      <c r="ADT1315" s="119"/>
      <c r="ADU1315" s="119"/>
      <c r="ADV1315" s="119"/>
      <c r="ADW1315" s="119"/>
      <c r="ADX1315" s="119"/>
      <c r="ADY1315" s="119"/>
      <c r="ADZ1315" s="119"/>
      <c r="AEA1315" s="119"/>
      <c r="AEB1315" s="119"/>
      <c r="AEC1315" s="119"/>
      <c r="AED1315" s="119"/>
      <c r="AEE1315" s="119"/>
      <c r="AEF1315" s="119"/>
      <c r="AEG1315" s="119"/>
      <c r="AEH1315" s="119"/>
      <c r="AEI1315" s="119"/>
      <c r="AEJ1315" s="119"/>
      <c r="AEK1315" s="119"/>
      <c r="AEL1315" s="119"/>
      <c r="AEM1315" s="119"/>
      <c r="AEN1315" s="119"/>
      <c r="AEO1315" s="119"/>
      <c r="AEP1315" s="119"/>
      <c r="AEQ1315" s="119"/>
      <c r="AER1315" s="119"/>
      <c r="AES1315" s="119"/>
      <c r="AET1315" s="119"/>
      <c r="AEU1315" s="119"/>
      <c r="AEV1315" s="119"/>
      <c r="AEW1315" s="119"/>
      <c r="AEX1315" s="119"/>
      <c r="AEY1315" s="119"/>
      <c r="AEZ1315" s="119"/>
      <c r="AFA1315" s="119"/>
      <c r="AFB1315" s="119"/>
      <c r="AFC1315" s="119"/>
      <c r="AFD1315" s="119"/>
      <c r="AFE1315" s="119"/>
      <c r="AFF1315" s="119"/>
      <c r="AFG1315" s="119"/>
      <c r="AFH1315" s="119"/>
      <c r="AFI1315" s="119"/>
      <c r="AFJ1315" s="119"/>
      <c r="AFK1315" s="119"/>
      <c r="AFL1315" s="119"/>
      <c r="AFM1315" s="119"/>
      <c r="AFN1315" s="119"/>
      <c r="AFO1315" s="119"/>
      <c r="AFP1315" s="119"/>
      <c r="AFQ1315" s="119"/>
      <c r="AFR1315" s="119"/>
      <c r="AFS1315" s="119"/>
      <c r="AFT1315" s="119"/>
      <c r="AFU1315" s="119"/>
      <c r="AFV1315" s="119"/>
      <c r="AFW1315" s="119"/>
      <c r="AFX1315" s="119"/>
      <c r="AFY1315" s="119"/>
      <c r="AFZ1315" s="119"/>
      <c r="AGA1315" s="119"/>
      <c r="AGB1315" s="119"/>
      <c r="AGC1315" s="119"/>
      <c r="AGD1315" s="119"/>
      <c r="AGE1315" s="119"/>
      <c r="AGF1315" s="119"/>
      <c r="AGG1315" s="119"/>
      <c r="AGH1315" s="119"/>
      <c r="AGI1315" s="119"/>
      <c r="AGJ1315" s="119"/>
      <c r="AGK1315" s="119"/>
      <c r="AGL1315" s="119"/>
      <c r="AGM1315" s="119"/>
      <c r="AGN1315" s="119"/>
      <c r="AGO1315" s="119"/>
      <c r="AGP1315" s="119"/>
      <c r="AGQ1315" s="119"/>
      <c r="AGR1315" s="119"/>
      <c r="AGS1315" s="119"/>
      <c r="AGT1315" s="119"/>
      <c r="AGU1315" s="119"/>
      <c r="AGV1315" s="119"/>
      <c r="AGW1315" s="119"/>
      <c r="AGX1315" s="119"/>
      <c r="AGY1315" s="119"/>
      <c r="AGZ1315" s="119"/>
      <c r="AHA1315" s="119"/>
      <c r="AHB1315" s="119"/>
      <c r="AHC1315" s="119"/>
      <c r="AHD1315" s="119"/>
      <c r="AHE1315" s="119"/>
      <c r="AHF1315" s="119"/>
      <c r="AHG1315" s="119"/>
      <c r="AHH1315" s="119"/>
      <c r="AHI1315" s="119"/>
      <c r="AHJ1315" s="119"/>
      <c r="AHK1315" s="119"/>
      <c r="AHL1315" s="119"/>
      <c r="AHM1315" s="119"/>
      <c r="AHN1315" s="119"/>
      <c r="AHO1315" s="119"/>
      <c r="AHP1315" s="119"/>
      <c r="AHQ1315" s="119"/>
      <c r="AHR1315" s="119"/>
      <c r="AHS1315" s="119"/>
      <c r="AHT1315" s="119"/>
      <c r="AHU1315" s="119"/>
      <c r="AHV1315" s="119"/>
      <c r="AHW1315" s="119"/>
      <c r="AHX1315" s="119"/>
      <c r="AHY1315" s="119"/>
      <c r="AHZ1315" s="119"/>
      <c r="AIA1315" s="119"/>
      <c r="AIB1315" s="119"/>
      <c r="AIC1315" s="119"/>
      <c r="AID1315" s="119"/>
      <c r="AIE1315" s="119"/>
      <c r="AIF1315" s="119"/>
      <c r="AIG1315" s="119"/>
      <c r="AIH1315" s="119"/>
      <c r="AII1315" s="119"/>
      <c r="AIJ1315" s="119"/>
      <c r="AIK1315" s="119"/>
      <c r="AIL1315" s="119"/>
      <c r="AIM1315" s="119"/>
      <c r="AIN1315" s="119"/>
      <c r="AIO1315" s="119"/>
      <c r="AIP1315" s="119"/>
      <c r="AIQ1315" s="119"/>
      <c r="AIR1315" s="119"/>
      <c r="AIS1315" s="119"/>
      <c r="AIT1315" s="119"/>
      <c r="AIU1315" s="119"/>
      <c r="AIV1315" s="119"/>
      <c r="AIW1315" s="119"/>
      <c r="AIX1315" s="119"/>
      <c r="AIY1315" s="119"/>
      <c r="AIZ1315" s="119"/>
      <c r="AJA1315" s="119"/>
      <c r="AJB1315" s="119"/>
      <c r="AJC1315" s="119"/>
      <c r="AJD1315" s="119"/>
      <c r="AJE1315" s="119"/>
      <c r="AJF1315" s="119"/>
      <c r="AJG1315" s="119"/>
      <c r="AJH1315" s="119"/>
      <c r="AJI1315" s="119"/>
      <c r="AJJ1315" s="119"/>
      <c r="AJK1315" s="119"/>
      <c r="AJL1315" s="119"/>
      <c r="AJM1315" s="119"/>
      <c r="AJN1315" s="119"/>
      <c r="AJO1315" s="119"/>
      <c r="AJP1315" s="119"/>
      <c r="AJQ1315" s="119"/>
      <c r="AJR1315" s="119"/>
      <c r="AJS1315" s="119"/>
      <c r="AJT1315" s="119"/>
      <c r="AJU1315" s="119"/>
      <c r="AJV1315" s="119"/>
      <c r="AJW1315" s="119"/>
      <c r="AJX1315" s="119"/>
      <c r="AJY1315" s="119"/>
      <c r="AJZ1315" s="119"/>
      <c r="AKA1315" s="119"/>
      <c r="AKB1315" s="119"/>
      <c r="AKC1315" s="119"/>
      <c r="AKD1315" s="119"/>
      <c r="AKE1315" s="119"/>
      <c r="AKF1315" s="119"/>
      <c r="AKG1315" s="119"/>
      <c r="AKH1315" s="119"/>
      <c r="AKI1315" s="119"/>
      <c r="AKJ1315" s="119"/>
      <c r="AKK1315" s="119"/>
      <c r="AKL1315" s="119"/>
      <c r="AKM1315" s="119"/>
      <c r="AKN1315" s="119"/>
      <c r="AKO1315" s="119"/>
      <c r="AKP1315" s="119"/>
      <c r="AKQ1315" s="119"/>
      <c r="AKR1315" s="119"/>
      <c r="AKS1315" s="119"/>
      <c r="AKT1315" s="119"/>
      <c r="AKU1315" s="119"/>
      <c r="AKV1315" s="119"/>
      <c r="AKW1315" s="119"/>
      <c r="AKX1315" s="119"/>
      <c r="AKY1315" s="119"/>
      <c r="AKZ1315" s="119"/>
      <c r="ALA1315" s="119"/>
      <c r="ALB1315" s="119"/>
      <c r="ALC1315" s="119"/>
      <c r="ALD1315" s="119"/>
      <c r="ALE1315" s="119"/>
      <c r="ALF1315" s="119"/>
      <c r="ALG1315" s="119"/>
      <c r="ALH1315" s="119"/>
      <c r="ALI1315" s="119"/>
      <c r="ALJ1315" s="119"/>
      <c r="ALK1315" s="119"/>
      <c r="ALL1315" s="119"/>
      <c r="ALM1315" s="119"/>
      <c r="ALN1315" s="119"/>
      <c r="ALO1315" s="119"/>
      <c r="ALP1315" s="119"/>
      <c r="ALQ1315" s="119"/>
      <c r="ALR1315" s="119"/>
      <c r="ALS1315" s="119"/>
      <c r="ALT1315" s="119"/>
      <c r="ALU1315" s="119"/>
      <c r="ALV1315" s="119"/>
      <c r="ALW1315" s="119"/>
      <c r="ALX1315" s="119"/>
      <c r="ALY1315" s="119"/>
      <c r="ALZ1315" s="119"/>
      <c r="AMA1315" s="119"/>
      <c r="AMB1315" s="119"/>
      <c r="AMC1315" s="119"/>
      <c r="AMD1315" s="119"/>
      <c r="AME1315" s="119"/>
      <c r="AMF1315" s="119"/>
      <c r="AMG1315" s="119"/>
    </row>
    <row r="1316" customFormat="false" ht="15" hidden="false" customHeight="false" outlineLevel="0" collapsed="false">
      <c r="A1316" s="120"/>
      <c r="B1316" s="120"/>
      <c r="C1316" s="48" t="n">
        <f aca="false">IF(F1316=F1315,C1315,IF(F1316=(F1315+10),C1315,(C1315+10)))</f>
        <v>2430</v>
      </c>
      <c r="D1316" s="55" t="s">
        <v>461</v>
      </c>
      <c r="E1316" s="50" t="n">
        <f aca="false">IF(C1315=C1316,IF(AND(I1316&lt;&gt;"M",I1316&lt;&gt;"m-up"),E1315+10,E1315),10)</f>
        <v>40</v>
      </c>
      <c r="F1316" s="78" t="n">
        <f aca="false">O1316+(N1316*60)+(M1316*3600)</f>
        <v>66153</v>
      </c>
      <c r="G1316" s="78" t="str">
        <f aca="false">CONCATENATE(J1316,K1316,L1316)</f>
        <v>201823</v>
      </c>
      <c r="H1316" s="78" t="n">
        <v>0</v>
      </c>
      <c r="I1316" s="78" t="s">
        <v>4</v>
      </c>
      <c r="J1316" s="78" t="n">
        <v>2018</v>
      </c>
      <c r="K1316" s="78" t="n">
        <v>2</v>
      </c>
      <c r="L1316" s="78" t="n">
        <v>3</v>
      </c>
      <c r="M1316" s="78" t="n">
        <v>18</v>
      </c>
      <c r="N1316" s="78" t="n">
        <v>22</v>
      </c>
      <c r="O1316" s="78" t="n">
        <v>33</v>
      </c>
      <c r="P1316" s="78" t="n">
        <v>209</v>
      </c>
      <c r="Q1316" s="78" t="n">
        <v>1</v>
      </c>
      <c r="R1316" s="78" t="s">
        <v>1</v>
      </c>
      <c r="S1316" s="78" t="s">
        <v>2</v>
      </c>
      <c r="T1316" s="78"/>
      <c r="U1316" s="130" t="s">
        <v>117</v>
      </c>
      <c r="V1316" s="130"/>
      <c r="W1316" s="130"/>
      <c r="X1316" s="130"/>
      <c r="WH1316" s="121"/>
      <c r="WI1316" s="121"/>
      <c r="WJ1316" s="121"/>
      <c r="WK1316" s="121"/>
      <c r="WL1316" s="121"/>
      <c r="WM1316" s="121"/>
      <c r="WN1316" s="121"/>
      <c r="WO1316" s="121"/>
      <c r="WP1316" s="121"/>
      <c r="WQ1316" s="121"/>
      <c r="WR1316" s="121"/>
      <c r="WS1316" s="121"/>
      <c r="WT1316" s="121"/>
      <c r="WU1316" s="121"/>
      <c r="WV1316" s="121"/>
      <c r="WW1316" s="121"/>
      <c r="WX1316" s="121"/>
      <c r="WY1316" s="121"/>
      <c r="WZ1316" s="121"/>
      <c r="XA1316" s="121"/>
      <c r="XB1316" s="121"/>
      <c r="XC1316" s="121"/>
      <c r="XD1316" s="121"/>
      <c r="XE1316" s="121"/>
      <c r="XF1316" s="121"/>
      <c r="XG1316" s="121"/>
      <c r="XH1316" s="121"/>
      <c r="XI1316" s="121"/>
      <c r="XJ1316" s="121"/>
      <c r="XK1316" s="121"/>
      <c r="XL1316" s="121"/>
      <c r="XM1316" s="121"/>
      <c r="XN1316" s="121"/>
      <c r="XO1316" s="121"/>
      <c r="XP1316" s="121"/>
      <c r="XQ1316" s="121"/>
      <c r="XR1316" s="121"/>
      <c r="XS1316" s="121"/>
      <c r="XT1316" s="121"/>
      <c r="XU1316" s="121"/>
      <c r="XV1316" s="121"/>
      <c r="XW1316" s="121"/>
      <c r="XX1316" s="121"/>
      <c r="XY1316" s="121"/>
      <c r="XZ1316" s="121"/>
      <c r="YA1316" s="121"/>
      <c r="YB1316" s="121"/>
      <c r="YC1316" s="121"/>
      <c r="YD1316" s="121"/>
      <c r="YE1316" s="121"/>
      <c r="YF1316" s="121"/>
      <c r="YG1316" s="121"/>
      <c r="YH1316" s="121"/>
      <c r="YI1316" s="121"/>
      <c r="YJ1316" s="121"/>
      <c r="YK1316" s="121"/>
      <c r="YL1316" s="121"/>
      <c r="YM1316" s="121"/>
      <c r="YN1316" s="121"/>
      <c r="YO1316" s="121"/>
      <c r="YP1316" s="121"/>
      <c r="YQ1316" s="121"/>
      <c r="YR1316" s="121"/>
      <c r="YS1316" s="121"/>
      <c r="YT1316" s="121"/>
      <c r="YU1316" s="121"/>
      <c r="YV1316" s="121"/>
      <c r="YW1316" s="121"/>
      <c r="YX1316" s="121"/>
      <c r="YY1316" s="121"/>
      <c r="YZ1316" s="121"/>
      <c r="ZA1316" s="121"/>
      <c r="ZB1316" s="121"/>
      <c r="ZC1316" s="121"/>
      <c r="ZD1316" s="121"/>
      <c r="ZE1316" s="121"/>
      <c r="ZF1316" s="121"/>
      <c r="ZG1316" s="121"/>
      <c r="ZH1316" s="121"/>
      <c r="ZI1316" s="121"/>
      <c r="ZJ1316" s="121"/>
      <c r="ZK1316" s="121"/>
      <c r="ZL1316" s="121"/>
      <c r="ZM1316" s="121"/>
      <c r="ZN1316" s="121"/>
      <c r="ZO1316" s="121"/>
      <c r="ZP1316" s="121"/>
      <c r="ZQ1316" s="121"/>
      <c r="ZR1316" s="121"/>
      <c r="ZS1316" s="121"/>
      <c r="ZT1316" s="121"/>
      <c r="ZU1316" s="121"/>
      <c r="ZV1316" s="121"/>
      <c r="ZW1316" s="121"/>
      <c r="ZX1316" s="121"/>
      <c r="ZY1316" s="121"/>
      <c r="ZZ1316" s="121"/>
      <c r="AAA1316" s="121"/>
      <c r="AAB1316" s="121"/>
      <c r="AAC1316" s="121"/>
      <c r="AAD1316" s="121"/>
      <c r="AAE1316" s="121"/>
      <c r="AAF1316" s="121"/>
      <c r="AAG1316" s="121"/>
      <c r="AAH1316" s="121"/>
      <c r="AAI1316" s="121"/>
      <c r="AAJ1316" s="121"/>
      <c r="AAK1316" s="121"/>
      <c r="AAL1316" s="121"/>
      <c r="AAM1316" s="121"/>
      <c r="AAN1316" s="121"/>
      <c r="AAO1316" s="121"/>
      <c r="AAP1316" s="121"/>
      <c r="AAQ1316" s="121"/>
      <c r="AAR1316" s="121"/>
      <c r="AAS1316" s="121"/>
      <c r="AAT1316" s="121"/>
      <c r="AAU1316" s="121"/>
      <c r="AAV1316" s="121"/>
      <c r="AAW1316" s="121"/>
      <c r="AAX1316" s="121"/>
      <c r="AAY1316" s="121"/>
      <c r="AAZ1316" s="121"/>
      <c r="ABA1316" s="121"/>
      <c r="ABB1316" s="121"/>
      <c r="ABC1316" s="121"/>
      <c r="ABD1316" s="121"/>
      <c r="ABE1316" s="121"/>
      <c r="ABF1316" s="121"/>
      <c r="ABG1316" s="121"/>
      <c r="ABH1316" s="121"/>
      <c r="ABI1316" s="121"/>
      <c r="ABJ1316" s="121"/>
      <c r="ABK1316" s="121"/>
      <c r="ABL1316" s="121"/>
      <c r="ABM1316" s="121"/>
      <c r="ABN1316" s="121"/>
      <c r="ABO1316" s="121"/>
      <c r="ABP1316" s="121"/>
      <c r="ABQ1316" s="121"/>
      <c r="ABR1316" s="121"/>
      <c r="ABS1316" s="121"/>
      <c r="ABT1316" s="121"/>
      <c r="ABU1316" s="121"/>
      <c r="ABV1316" s="121"/>
      <c r="ABW1316" s="121"/>
      <c r="ABX1316" s="121"/>
      <c r="ABY1316" s="121"/>
      <c r="ABZ1316" s="121"/>
      <c r="ACA1316" s="121"/>
      <c r="ACB1316" s="121"/>
      <c r="ACC1316" s="121"/>
      <c r="ACD1316" s="121"/>
      <c r="ACE1316" s="121"/>
      <c r="ACF1316" s="121"/>
      <c r="ACG1316" s="121"/>
      <c r="ACH1316" s="121"/>
      <c r="ACI1316" s="121"/>
      <c r="ACJ1316" s="121"/>
      <c r="ACK1316" s="121"/>
      <c r="ACL1316" s="121"/>
      <c r="ACM1316" s="121"/>
      <c r="ACN1316" s="121"/>
      <c r="ACO1316" s="121"/>
      <c r="ACP1316" s="121"/>
      <c r="ACQ1316" s="121"/>
      <c r="ACR1316" s="121"/>
      <c r="ACS1316" s="121"/>
      <c r="ACT1316" s="121"/>
      <c r="ACU1316" s="121"/>
      <c r="ACV1316" s="121"/>
      <c r="ACW1316" s="121"/>
      <c r="ACX1316" s="121"/>
      <c r="ACY1316" s="121"/>
      <c r="ACZ1316" s="121"/>
      <c r="ADA1316" s="121"/>
      <c r="ADB1316" s="121"/>
      <c r="ADC1316" s="121"/>
      <c r="ADD1316" s="121"/>
      <c r="ADE1316" s="121"/>
      <c r="ADF1316" s="121"/>
      <c r="ADG1316" s="121"/>
      <c r="ADH1316" s="121"/>
      <c r="ADI1316" s="121"/>
      <c r="ADJ1316" s="121"/>
      <c r="ADK1316" s="121"/>
      <c r="ADL1316" s="121"/>
      <c r="ADM1316" s="121"/>
      <c r="ADN1316" s="121"/>
      <c r="ADO1316" s="121"/>
      <c r="ADP1316" s="121"/>
      <c r="ADQ1316" s="121"/>
      <c r="ADR1316" s="121"/>
      <c r="ADS1316" s="121"/>
      <c r="ADT1316" s="121"/>
      <c r="ADU1316" s="121"/>
      <c r="ADV1316" s="121"/>
      <c r="ADW1316" s="121"/>
      <c r="ADX1316" s="121"/>
      <c r="ADY1316" s="121"/>
      <c r="ADZ1316" s="121"/>
      <c r="AEA1316" s="121"/>
      <c r="AEB1316" s="121"/>
      <c r="AEC1316" s="121"/>
      <c r="AED1316" s="121"/>
      <c r="AEE1316" s="121"/>
      <c r="AEF1316" s="121"/>
      <c r="AEG1316" s="121"/>
      <c r="AEH1316" s="121"/>
      <c r="AEI1316" s="121"/>
      <c r="AEJ1316" s="121"/>
      <c r="AEK1316" s="121"/>
      <c r="AEL1316" s="121"/>
      <c r="AEM1316" s="121"/>
      <c r="AEN1316" s="121"/>
      <c r="AEO1316" s="121"/>
      <c r="AEP1316" s="121"/>
      <c r="AEQ1316" s="121"/>
      <c r="AER1316" s="121"/>
      <c r="AES1316" s="121"/>
      <c r="AET1316" s="121"/>
      <c r="AEU1316" s="121"/>
      <c r="AEV1316" s="121"/>
      <c r="AEW1316" s="121"/>
      <c r="AEX1316" s="121"/>
      <c r="AEY1316" s="121"/>
      <c r="AEZ1316" s="121"/>
      <c r="AFA1316" s="121"/>
      <c r="AFB1316" s="121"/>
      <c r="AFC1316" s="121"/>
      <c r="AFD1316" s="121"/>
      <c r="AFE1316" s="121"/>
      <c r="AFF1316" s="121"/>
      <c r="AFG1316" s="121"/>
      <c r="AFH1316" s="121"/>
      <c r="AFI1316" s="121"/>
      <c r="AFJ1316" s="121"/>
      <c r="AFK1316" s="121"/>
      <c r="AFL1316" s="121"/>
      <c r="AFM1316" s="121"/>
      <c r="AFN1316" s="121"/>
      <c r="AFO1316" s="121"/>
      <c r="AFP1316" s="121"/>
      <c r="AFQ1316" s="121"/>
      <c r="AFR1316" s="121"/>
      <c r="AFS1316" s="121"/>
      <c r="AFT1316" s="121"/>
      <c r="AFU1316" s="121"/>
      <c r="AFV1316" s="121"/>
      <c r="AFW1316" s="121"/>
      <c r="AFX1316" s="121"/>
      <c r="AFY1316" s="121"/>
      <c r="AFZ1316" s="121"/>
      <c r="AGA1316" s="121"/>
      <c r="AGB1316" s="121"/>
      <c r="AGC1316" s="121"/>
      <c r="AGD1316" s="121"/>
      <c r="AGE1316" s="121"/>
      <c r="AGF1316" s="121"/>
      <c r="AGG1316" s="121"/>
      <c r="AGH1316" s="121"/>
      <c r="AGI1316" s="121"/>
      <c r="AGJ1316" s="121"/>
      <c r="AGK1316" s="121"/>
      <c r="AGL1316" s="121"/>
      <c r="AGM1316" s="121"/>
      <c r="AGN1316" s="121"/>
      <c r="AGO1316" s="121"/>
      <c r="AGP1316" s="121"/>
      <c r="AGQ1316" s="121"/>
      <c r="AGR1316" s="121"/>
      <c r="AGS1316" s="121"/>
      <c r="AGT1316" s="121"/>
      <c r="AGU1316" s="121"/>
      <c r="AGV1316" s="121"/>
      <c r="AGW1316" s="121"/>
      <c r="AGX1316" s="121"/>
      <c r="AGY1316" s="121"/>
      <c r="AGZ1316" s="121"/>
      <c r="AHA1316" s="121"/>
      <c r="AHB1316" s="121"/>
      <c r="AHC1316" s="121"/>
      <c r="AHD1316" s="121"/>
      <c r="AHE1316" s="121"/>
      <c r="AHF1316" s="121"/>
      <c r="AHG1316" s="121"/>
      <c r="AHH1316" s="121"/>
      <c r="AHI1316" s="121"/>
      <c r="AHJ1316" s="121"/>
      <c r="AHK1316" s="121"/>
      <c r="AHL1316" s="121"/>
      <c r="AHM1316" s="121"/>
      <c r="AHN1316" s="121"/>
      <c r="AHO1316" s="121"/>
      <c r="AHP1316" s="121"/>
      <c r="AHQ1316" s="121"/>
      <c r="AHR1316" s="121"/>
      <c r="AHS1316" s="121"/>
      <c r="AHT1316" s="121"/>
      <c r="AHU1316" s="121"/>
      <c r="AHV1316" s="121"/>
      <c r="AHW1316" s="121"/>
      <c r="AHX1316" s="121"/>
      <c r="AHY1316" s="121"/>
      <c r="AHZ1316" s="121"/>
      <c r="AIA1316" s="121"/>
      <c r="AIB1316" s="121"/>
      <c r="AIC1316" s="121"/>
      <c r="AID1316" s="121"/>
      <c r="AIE1316" s="121"/>
      <c r="AIF1316" s="121"/>
      <c r="AIG1316" s="121"/>
      <c r="AIH1316" s="121"/>
      <c r="AII1316" s="121"/>
      <c r="AIJ1316" s="121"/>
      <c r="AIK1316" s="121"/>
      <c r="AIL1316" s="121"/>
      <c r="AIM1316" s="121"/>
      <c r="AIN1316" s="121"/>
      <c r="AIO1316" s="121"/>
      <c r="AIP1316" s="121"/>
      <c r="AIQ1316" s="121"/>
      <c r="AIR1316" s="121"/>
      <c r="AIS1316" s="121"/>
      <c r="AIT1316" s="121"/>
      <c r="AIU1316" s="121"/>
      <c r="AIV1316" s="121"/>
      <c r="AIW1316" s="121"/>
      <c r="AIX1316" s="121"/>
      <c r="AIY1316" s="121"/>
      <c r="AIZ1316" s="121"/>
      <c r="AJA1316" s="121"/>
      <c r="AJB1316" s="121"/>
      <c r="AJC1316" s="121"/>
      <c r="AJD1316" s="121"/>
      <c r="AJE1316" s="121"/>
      <c r="AJF1316" s="121"/>
      <c r="AJG1316" s="121"/>
      <c r="AJH1316" s="121"/>
      <c r="AJI1316" s="121"/>
      <c r="AJJ1316" s="121"/>
      <c r="AJK1316" s="121"/>
      <c r="AJL1316" s="121"/>
      <c r="AJM1316" s="121"/>
      <c r="AJN1316" s="121"/>
      <c r="AJO1316" s="121"/>
      <c r="AJP1316" s="121"/>
      <c r="AJQ1316" s="121"/>
      <c r="AJR1316" s="121"/>
      <c r="AJS1316" s="121"/>
      <c r="AJT1316" s="121"/>
      <c r="AJU1316" s="121"/>
      <c r="AJV1316" s="121"/>
      <c r="AJW1316" s="121"/>
      <c r="AJX1316" s="121"/>
      <c r="AJY1316" s="121"/>
      <c r="AJZ1316" s="121"/>
      <c r="AKA1316" s="121"/>
      <c r="AKB1316" s="121"/>
      <c r="AKC1316" s="121"/>
      <c r="AKD1316" s="121"/>
      <c r="AKE1316" s="121"/>
      <c r="AKF1316" s="121"/>
      <c r="AKG1316" s="121"/>
      <c r="AKH1316" s="121"/>
      <c r="AKI1316" s="121"/>
      <c r="AKJ1316" s="121"/>
      <c r="AKK1316" s="121"/>
      <c r="AKL1316" s="121"/>
      <c r="AKM1316" s="121"/>
      <c r="AKN1316" s="121"/>
      <c r="AKO1316" s="121"/>
      <c r="AKP1316" s="121"/>
      <c r="AKQ1316" s="121"/>
      <c r="AKR1316" s="121"/>
      <c r="AKS1316" s="121"/>
      <c r="AKT1316" s="121"/>
      <c r="AKU1316" s="121"/>
      <c r="AKV1316" s="121"/>
      <c r="AKW1316" s="121"/>
      <c r="AKX1316" s="121"/>
      <c r="AKY1316" s="121"/>
      <c r="AKZ1316" s="121"/>
      <c r="ALA1316" s="121"/>
      <c r="ALB1316" s="121"/>
      <c r="ALC1316" s="121"/>
      <c r="ALD1316" s="121"/>
      <c r="ALE1316" s="121"/>
      <c r="ALF1316" s="121"/>
      <c r="ALG1316" s="121"/>
      <c r="ALH1316" s="121"/>
      <c r="ALI1316" s="121"/>
      <c r="ALJ1316" s="121"/>
      <c r="ALK1316" s="121"/>
      <c r="ALL1316" s="121"/>
      <c r="ALM1316" s="121"/>
      <c r="ALN1316" s="121"/>
      <c r="ALO1316" s="121"/>
      <c r="ALP1316" s="121"/>
      <c r="ALQ1316" s="121"/>
      <c r="ALR1316" s="121"/>
      <c r="ALS1316" s="121"/>
      <c r="ALT1316" s="121"/>
      <c r="ALU1316" s="121"/>
      <c r="ALV1316" s="121"/>
      <c r="ALW1316" s="121"/>
      <c r="ALX1316" s="121"/>
      <c r="ALY1316" s="121"/>
      <c r="ALZ1316" s="121"/>
      <c r="AMA1316" s="121"/>
      <c r="AMB1316" s="121"/>
      <c r="AMC1316" s="121"/>
      <c r="AMD1316" s="121"/>
      <c r="AME1316" s="121"/>
      <c r="AMF1316" s="121"/>
      <c r="AMG1316" s="121"/>
    </row>
    <row r="1317" customFormat="false" ht="15" hidden="false" customHeight="false" outlineLevel="0" collapsed="false">
      <c r="A1317" s="118"/>
      <c r="B1317" s="118"/>
      <c r="C1317" s="48" t="n">
        <f aca="false">IF(F1317=F1316,C1316,IF(F1317=(F1316+10),C1316,(C1316+10)))</f>
        <v>2430</v>
      </c>
      <c r="D1317" s="55" t="s">
        <v>461</v>
      </c>
      <c r="E1317" s="50" t="n">
        <f aca="false">IF(C1316=C1317,IF(AND(I1317&lt;&gt;"M",I1317&lt;&gt;"m-up"),E1316+10,E1316),10)</f>
        <v>40</v>
      </c>
      <c r="F1317" s="78" t="n">
        <f aca="false">O1317+(N1317*60)+(M1317*3600)</f>
        <v>66153</v>
      </c>
      <c r="G1317" s="78" t="str">
        <f aca="false">CONCATENATE(J1317,K1317,L1317)</f>
        <v>201823</v>
      </c>
      <c r="H1317" s="78" t="n">
        <v>0</v>
      </c>
      <c r="I1317" s="78" t="s">
        <v>4</v>
      </c>
      <c r="J1317" s="78" t="n">
        <v>2018</v>
      </c>
      <c r="K1317" s="78" t="n">
        <v>2</v>
      </c>
      <c r="L1317" s="78" t="n">
        <v>3</v>
      </c>
      <c r="M1317" s="78" t="n">
        <v>18</v>
      </c>
      <c r="N1317" s="78" t="n">
        <v>22</v>
      </c>
      <c r="O1317" s="78" t="n">
        <v>33</v>
      </c>
      <c r="P1317" s="78" t="n">
        <v>235</v>
      </c>
      <c r="Q1317" s="78" t="n">
        <v>1</v>
      </c>
      <c r="R1317" s="78" t="s">
        <v>1</v>
      </c>
      <c r="S1317" s="78" t="s">
        <v>2</v>
      </c>
      <c r="T1317" s="78"/>
      <c r="U1317" s="130" t="s">
        <v>117</v>
      </c>
      <c r="V1317" s="130"/>
      <c r="W1317" s="130"/>
      <c r="X1317" s="130"/>
      <c r="WH1317" s="119"/>
      <c r="WI1317" s="119"/>
      <c r="WJ1317" s="119"/>
      <c r="WK1317" s="119"/>
      <c r="WL1317" s="119"/>
      <c r="WM1317" s="119"/>
      <c r="WN1317" s="119"/>
      <c r="WO1317" s="119"/>
      <c r="WP1317" s="119"/>
      <c r="WQ1317" s="119"/>
      <c r="WR1317" s="119"/>
      <c r="WS1317" s="119"/>
      <c r="WT1317" s="119"/>
      <c r="WU1317" s="119"/>
      <c r="WV1317" s="119"/>
      <c r="WW1317" s="119"/>
      <c r="WX1317" s="119"/>
      <c r="WY1317" s="119"/>
      <c r="WZ1317" s="119"/>
      <c r="XA1317" s="119"/>
      <c r="XB1317" s="119"/>
      <c r="XC1317" s="119"/>
      <c r="XD1317" s="119"/>
      <c r="XE1317" s="119"/>
      <c r="XF1317" s="119"/>
      <c r="XG1317" s="119"/>
      <c r="XH1317" s="119"/>
      <c r="XI1317" s="119"/>
      <c r="XJ1317" s="119"/>
      <c r="XK1317" s="119"/>
      <c r="XL1317" s="119"/>
      <c r="XM1317" s="119"/>
      <c r="XN1317" s="119"/>
      <c r="XO1317" s="119"/>
      <c r="XP1317" s="119"/>
      <c r="XQ1317" s="119"/>
      <c r="XR1317" s="119"/>
      <c r="XS1317" s="119"/>
      <c r="XT1317" s="119"/>
      <c r="XU1317" s="119"/>
      <c r="XV1317" s="119"/>
      <c r="XW1317" s="119"/>
      <c r="XX1317" s="119"/>
      <c r="XY1317" s="119"/>
      <c r="XZ1317" s="119"/>
      <c r="YA1317" s="119"/>
      <c r="YB1317" s="119"/>
      <c r="YC1317" s="119"/>
      <c r="YD1317" s="119"/>
      <c r="YE1317" s="119"/>
      <c r="YF1317" s="119"/>
      <c r="YG1317" s="119"/>
      <c r="YH1317" s="119"/>
      <c r="YI1317" s="119"/>
      <c r="YJ1317" s="119"/>
      <c r="YK1317" s="119"/>
      <c r="YL1317" s="119"/>
      <c r="YM1317" s="119"/>
      <c r="YN1317" s="119"/>
      <c r="YO1317" s="119"/>
      <c r="YP1317" s="119"/>
      <c r="YQ1317" s="119"/>
      <c r="YR1317" s="119"/>
      <c r="YS1317" s="119"/>
      <c r="YT1317" s="119"/>
      <c r="YU1317" s="119"/>
      <c r="YV1317" s="119"/>
      <c r="YW1317" s="119"/>
      <c r="YX1317" s="119"/>
      <c r="YY1317" s="119"/>
      <c r="YZ1317" s="119"/>
      <c r="ZA1317" s="119"/>
      <c r="ZB1317" s="119"/>
      <c r="ZC1317" s="119"/>
      <c r="ZD1317" s="119"/>
      <c r="ZE1317" s="119"/>
      <c r="ZF1317" s="119"/>
      <c r="ZG1317" s="119"/>
      <c r="ZH1317" s="119"/>
      <c r="ZI1317" s="119"/>
      <c r="ZJ1317" s="119"/>
      <c r="ZK1317" s="119"/>
      <c r="ZL1317" s="119"/>
      <c r="ZM1317" s="119"/>
      <c r="ZN1317" s="119"/>
      <c r="ZO1317" s="119"/>
      <c r="ZP1317" s="119"/>
      <c r="ZQ1317" s="119"/>
      <c r="ZR1317" s="119"/>
      <c r="ZS1317" s="119"/>
      <c r="ZT1317" s="119"/>
      <c r="ZU1317" s="119"/>
      <c r="ZV1317" s="119"/>
      <c r="ZW1317" s="119"/>
      <c r="ZX1317" s="119"/>
      <c r="ZY1317" s="119"/>
      <c r="ZZ1317" s="119"/>
      <c r="AAA1317" s="119"/>
      <c r="AAB1317" s="119"/>
      <c r="AAC1317" s="119"/>
      <c r="AAD1317" s="119"/>
      <c r="AAE1317" s="119"/>
      <c r="AAF1317" s="119"/>
      <c r="AAG1317" s="119"/>
      <c r="AAH1317" s="119"/>
      <c r="AAI1317" s="119"/>
      <c r="AAJ1317" s="119"/>
      <c r="AAK1317" s="119"/>
      <c r="AAL1317" s="119"/>
      <c r="AAM1317" s="119"/>
      <c r="AAN1317" s="119"/>
      <c r="AAO1317" s="119"/>
      <c r="AAP1317" s="119"/>
      <c r="AAQ1317" s="119"/>
      <c r="AAR1317" s="119"/>
      <c r="AAS1317" s="119"/>
      <c r="AAT1317" s="119"/>
      <c r="AAU1317" s="119"/>
      <c r="AAV1317" s="119"/>
      <c r="AAW1317" s="119"/>
      <c r="AAX1317" s="119"/>
      <c r="AAY1317" s="119"/>
      <c r="AAZ1317" s="119"/>
      <c r="ABA1317" s="119"/>
      <c r="ABB1317" s="119"/>
      <c r="ABC1317" s="119"/>
      <c r="ABD1317" s="119"/>
      <c r="ABE1317" s="119"/>
      <c r="ABF1317" s="119"/>
      <c r="ABG1317" s="119"/>
      <c r="ABH1317" s="119"/>
      <c r="ABI1317" s="119"/>
      <c r="ABJ1317" s="119"/>
      <c r="ABK1317" s="119"/>
      <c r="ABL1317" s="119"/>
      <c r="ABM1317" s="119"/>
      <c r="ABN1317" s="119"/>
      <c r="ABO1317" s="119"/>
      <c r="ABP1317" s="119"/>
      <c r="ABQ1317" s="119"/>
      <c r="ABR1317" s="119"/>
      <c r="ABS1317" s="119"/>
      <c r="ABT1317" s="119"/>
      <c r="ABU1317" s="119"/>
      <c r="ABV1317" s="119"/>
      <c r="ABW1317" s="119"/>
      <c r="ABX1317" s="119"/>
      <c r="ABY1317" s="119"/>
      <c r="ABZ1317" s="119"/>
      <c r="ACA1317" s="119"/>
      <c r="ACB1317" s="119"/>
      <c r="ACC1317" s="119"/>
      <c r="ACD1317" s="119"/>
      <c r="ACE1317" s="119"/>
      <c r="ACF1317" s="119"/>
      <c r="ACG1317" s="119"/>
      <c r="ACH1317" s="119"/>
      <c r="ACI1317" s="119"/>
      <c r="ACJ1317" s="119"/>
      <c r="ACK1317" s="119"/>
      <c r="ACL1317" s="119"/>
      <c r="ACM1317" s="119"/>
      <c r="ACN1317" s="119"/>
      <c r="ACO1317" s="119"/>
      <c r="ACP1317" s="119"/>
      <c r="ACQ1317" s="119"/>
      <c r="ACR1317" s="119"/>
      <c r="ACS1317" s="119"/>
      <c r="ACT1317" s="119"/>
      <c r="ACU1317" s="119"/>
      <c r="ACV1317" s="119"/>
      <c r="ACW1317" s="119"/>
      <c r="ACX1317" s="119"/>
      <c r="ACY1317" s="119"/>
      <c r="ACZ1317" s="119"/>
      <c r="ADA1317" s="119"/>
      <c r="ADB1317" s="119"/>
      <c r="ADC1317" s="119"/>
      <c r="ADD1317" s="119"/>
      <c r="ADE1317" s="119"/>
      <c r="ADF1317" s="119"/>
      <c r="ADG1317" s="119"/>
      <c r="ADH1317" s="119"/>
      <c r="ADI1317" s="119"/>
      <c r="ADJ1317" s="119"/>
      <c r="ADK1317" s="119"/>
      <c r="ADL1317" s="119"/>
      <c r="ADM1317" s="119"/>
      <c r="ADN1317" s="119"/>
      <c r="ADO1317" s="119"/>
      <c r="ADP1317" s="119"/>
      <c r="ADQ1317" s="119"/>
      <c r="ADR1317" s="119"/>
      <c r="ADS1317" s="119"/>
      <c r="ADT1317" s="119"/>
      <c r="ADU1317" s="119"/>
      <c r="ADV1317" s="119"/>
      <c r="ADW1317" s="119"/>
      <c r="ADX1317" s="119"/>
      <c r="ADY1317" s="119"/>
      <c r="ADZ1317" s="119"/>
      <c r="AEA1317" s="119"/>
      <c r="AEB1317" s="119"/>
      <c r="AEC1317" s="119"/>
      <c r="AED1317" s="119"/>
      <c r="AEE1317" s="119"/>
      <c r="AEF1317" s="119"/>
      <c r="AEG1317" s="119"/>
      <c r="AEH1317" s="119"/>
      <c r="AEI1317" s="119"/>
      <c r="AEJ1317" s="119"/>
      <c r="AEK1317" s="119"/>
      <c r="AEL1317" s="119"/>
      <c r="AEM1317" s="119"/>
      <c r="AEN1317" s="119"/>
      <c r="AEO1317" s="119"/>
      <c r="AEP1317" s="119"/>
      <c r="AEQ1317" s="119"/>
      <c r="AER1317" s="119"/>
      <c r="AES1317" s="119"/>
      <c r="AET1317" s="119"/>
      <c r="AEU1317" s="119"/>
      <c r="AEV1317" s="119"/>
      <c r="AEW1317" s="119"/>
      <c r="AEX1317" s="119"/>
      <c r="AEY1317" s="119"/>
      <c r="AEZ1317" s="119"/>
      <c r="AFA1317" s="119"/>
      <c r="AFB1317" s="119"/>
      <c r="AFC1317" s="119"/>
      <c r="AFD1317" s="119"/>
      <c r="AFE1317" s="119"/>
      <c r="AFF1317" s="119"/>
      <c r="AFG1317" s="119"/>
      <c r="AFH1317" s="119"/>
      <c r="AFI1317" s="119"/>
      <c r="AFJ1317" s="119"/>
      <c r="AFK1317" s="119"/>
      <c r="AFL1317" s="119"/>
      <c r="AFM1317" s="119"/>
      <c r="AFN1317" s="119"/>
      <c r="AFO1317" s="119"/>
      <c r="AFP1317" s="119"/>
      <c r="AFQ1317" s="119"/>
      <c r="AFR1317" s="119"/>
      <c r="AFS1317" s="119"/>
      <c r="AFT1317" s="119"/>
      <c r="AFU1317" s="119"/>
      <c r="AFV1317" s="119"/>
      <c r="AFW1317" s="119"/>
      <c r="AFX1317" s="119"/>
      <c r="AFY1317" s="119"/>
      <c r="AFZ1317" s="119"/>
      <c r="AGA1317" s="119"/>
      <c r="AGB1317" s="119"/>
      <c r="AGC1317" s="119"/>
      <c r="AGD1317" s="119"/>
      <c r="AGE1317" s="119"/>
      <c r="AGF1317" s="119"/>
      <c r="AGG1317" s="119"/>
      <c r="AGH1317" s="119"/>
      <c r="AGI1317" s="119"/>
      <c r="AGJ1317" s="119"/>
      <c r="AGK1317" s="119"/>
      <c r="AGL1317" s="119"/>
      <c r="AGM1317" s="119"/>
      <c r="AGN1317" s="119"/>
      <c r="AGO1317" s="119"/>
      <c r="AGP1317" s="119"/>
      <c r="AGQ1317" s="119"/>
      <c r="AGR1317" s="119"/>
      <c r="AGS1317" s="119"/>
      <c r="AGT1317" s="119"/>
      <c r="AGU1317" s="119"/>
      <c r="AGV1317" s="119"/>
      <c r="AGW1317" s="119"/>
      <c r="AGX1317" s="119"/>
      <c r="AGY1317" s="119"/>
      <c r="AGZ1317" s="119"/>
      <c r="AHA1317" s="119"/>
      <c r="AHB1317" s="119"/>
      <c r="AHC1317" s="119"/>
      <c r="AHD1317" s="119"/>
      <c r="AHE1317" s="119"/>
      <c r="AHF1317" s="119"/>
      <c r="AHG1317" s="119"/>
      <c r="AHH1317" s="119"/>
      <c r="AHI1317" s="119"/>
      <c r="AHJ1317" s="119"/>
      <c r="AHK1317" s="119"/>
      <c r="AHL1317" s="119"/>
      <c r="AHM1317" s="119"/>
      <c r="AHN1317" s="119"/>
      <c r="AHO1317" s="119"/>
      <c r="AHP1317" s="119"/>
      <c r="AHQ1317" s="119"/>
      <c r="AHR1317" s="119"/>
      <c r="AHS1317" s="119"/>
      <c r="AHT1317" s="119"/>
      <c r="AHU1317" s="119"/>
      <c r="AHV1317" s="119"/>
      <c r="AHW1317" s="119"/>
      <c r="AHX1317" s="119"/>
      <c r="AHY1317" s="119"/>
      <c r="AHZ1317" s="119"/>
      <c r="AIA1317" s="119"/>
      <c r="AIB1317" s="119"/>
      <c r="AIC1317" s="119"/>
      <c r="AID1317" s="119"/>
      <c r="AIE1317" s="119"/>
      <c r="AIF1317" s="119"/>
      <c r="AIG1317" s="119"/>
      <c r="AIH1317" s="119"/>
      <c r="AII1317" s="119"/>
      <c r="AIJ1317" s="119"/>
      <c r="AIK1317" s="119"/>
      <c r="AIL1317" s="119"/>
      <c r="AIM1317" s="119"/>
      <c r="AIN1317" s="119"/>
      <c r="AIO1317" s="119"/>
      <c r="AIP1317" s="119"/>
      <c r="AIQ1317" s="119"/>
      <c r="AIR1317" s="119"/>
      <c r="AIS1317" s="119"/>
      <c r="AIT1317" s="119"/>
      <c r="AIU1317" s="119"/>
      <c r="AIV1317" s="119"/>
      <c r="AIW1317" s="119"/>
      <c r="AIX1317" s="119"/>
      <c r="AIY1317" s="119"/>
      <c r="AIZ1317" s="119"/>
      <c r="AJA1317" s="119"/>
      <c r="AJB1317" s="119"/>
      <c r="AJC1317" s="119"/>
      <c r="AJD1317" s="119"/>
      <c r="AJE1317" s="119"/>
      <c r="AJF1317" s="119"/>
      <c r="AJG1317" s="119"/>
      <c r="AJH1317" s="119"/>
      <c r="AJI1317" s="119"/>
      <c r="AJJ1317" s="119"/>
      <c r="AJK1317" s="119"/>
      <c r="AJL1317" s="119"/>
      <c r="AJM1317" s="119"/>
      <c r="AJN1317" s="119"/>
      <c r="AJO1317" s="119"/>
      <c r="AJP1317" s="119"/>
      <c r="AJQ1317" s="119"/>
      <c r="AJR1317" s="119"/>
      <c r="AJS1317" s="119"/>
      <c r="AJT1317" s="119"/>
      <c r="AJU1317" s="119"/>
      <c r="AJV1317" s="119"/>
      <c r="AJW1317" s="119"/>
      <c r="AJX1317" s="119"/>
      <c r="AJY1317" s="119"/>
      <c r="AJZ1317" s="119"/>
      <c r="AKA1317" s="119"/>
      <c r="AKB1317" s="119"/>
      <c r="AKC1317" s="119"/>
      <c r="AKD1317" s="119"/>
      <c r="AKE1317" s="119"/>
      <c r="AKF1317" s="119"/>
      <c r="AKG1317" s="119"/>
      <c r="AKH1317" s="119"/>
      <c r="AKI1317" s="119"/>
      <c r="AKJ1317" s="119"/>
      <c r="AKK1317" s="119"/>
      <c r="AKL1317" s="119"/>
      <c r="AKM1317" s="119"/>
      <c r="AKN1317" s="119"/>
      <c r="AKO1317" s="119"/>
      <c r="AKP1317" s="119"/>
      <c r="AKQ1317" s="119"/>
      <c r="AKR1317" s="119"/>
      <c r="AKS1317" s="119"/>
      <c r="AKT1317" s="119"/>
      <c r="AKU1317" s="119"/>
      <c r="AKV1317" s="119"/>
      <c r="AKW1317" s="119"/>
      <c r="AKX1317" s="119"/>
      <c r="AKY1317" s="119"/>
      <c r="AKZ1317" s="119"/>
      <c r="ALA1317" s="119"/>
      <c r="ALB1317" s="119"/>
      <c r="ALC1317" s="119"/>
      <c r="ALD1317" s="119"/>
      <c r="ALE1317" s="119"/>
      <c r="ALF1317" s="119"/>
      <c r="ALG1317" s="119"/>
      <c r="ALH1317" s="119"/>
      <c r="ALI1317" s="119"/>
      <c r="ALJ1317" s="119"/>
      <c r="ALK1317" s="119"/>
      <c r="ALL1317" s="119"/>
      <c r="ALM1317" s="119"/>
      <c r="ALN1317" s="119"/>
      <c r="ALO1317" s="119"/>
      <c r="ALP1317" s="119"/>
      <c r="ALQ1317" s="119"/>
      <c r="ALR1317" s="119"/>
      <c r="ALS1317" s="119"/>
      <c r="ALT1317" s="119"/>
      <c r="ALU1317" s="119"/>
      <c r="ALV1317" s="119"/>
      <c r="ALW1317" s="119"/>
      <c r="ALX1317" s="119"/>
      <c r="ALY1317" s="119"/>
      <c r="ALZ1317" s="119"/>
      <c r="AMA1317" s="119"/>
      <c r="AMB1317" s="119"/>
      <c r="AMC1317" s="119"/>
      <c r="AMD1317" s="119"/>
      <c r="AME1317" s="119"/>
      <c r="AMF1317" s="119"/>
      <c r="AMG1317" s="119"/>
    </row>
    <row r="1318" customFormat="false" ht="15" hidden="false" customHeight="false" outlineLevel="0" collapsed="false">
      <c r="A1318" s="118"/>
      <c r="B1318" s="118"/>
      <c r="C1318" s="48" t="n">
        <f aca="false">IF(F1318=F1317,C1317,IF(F1318=(F1317+10),C1317,(C1317+10)))</f>
        <v>2430</v>
      </c>
      <c r="D1318" s="55" t="s">
        <v>461</v>
      </c>
      <c r="E1318" s="50" t="n">
        <f aca="false">IF(C1317=C1318,IF(AND(I1318&lt;&gt;"M",I1318&lt;&gt;"m-up"),E1317+10,E1317),10)</f>
        <v>40</v>
      </c>
      <c r="F1318" s="78" t="n">
        <f aca="false">O1318+(N1318*60)+(M1318*3600)</f>
        <v>66153</v>
      </c>
      <c r="G1318" s="78" t="str">
        <f aca="false">CONCATENATE(J1318,K1318,L1318)</f>
        <v>201823</v>
      </c>
      <c r="H1318" s="78" t="n">
        <v>0</v>
      </c>
      <c r="I1318" s="78" t="s">
        <v>4</v>
      </c>
      <c r="J1318" s="78" t="n">
        <v>2018</v>
      </c>
      <c r="K1318" s="78" t="n">
        <v>2</v>
      </c>
      <c r="L1318" s="78" t="n">
        <v>3</v>
      </c>
      <c r="M1318" s="78" t="n">
        <v>18</v>
      </c>
      <c r="N1318" s="78" t="n">
        <v>22</v>
      </c>
      <c r="O1318" s="78" t="n">
        <v>33</v>
      </c>
      <c r="P1318" s="78" t="n">
        <v>290</v>
      </c>
      <c r="Q1318" s="78" t="n">
        <v>1</v>
      </c>
      <c r="R1318" s="78" t="s">
        <v>1</v>
      </c>
      <c r="S1318" s="78" t="s">
        <v>2</v>
      </c>
      <c r="T1318" s="78"/>
      <c r="U1318" s="130" t="s">
        <v>116</v>
      </c>
      <c r="V1318" s="130"/>
      <c r="W1318" s="130"/>
      <c r="X1318" s="130"/>
      <c r="WH1318" s="119"/>
      <c r="WI1318" s="119"/>
      <c r="WJ1318" s="119"/>
      <c r="WK1318" s="119"/>
      <c r="WL1318" s="119"/>
      <c r="WM1318" s="119"/>
      <c r="WN1318" s="119"/>
      <c r="WO1318" s="119"/>
      <c r="WP1318" s="119"/>
      <c r="WQ1318" s="119"/>
      <c r="WR1318" s="119"/>
      <c r="WS1318" s="119"/>
      <c r="WT1318" s="119"/>
      <c r="WU1318" s="119"/>
      <c r="WV1318" s="119"/>
      <c r="WW1318" s="119"/>
      <c r="WX1318" s="119"/>
      <c r="WY1318" s="119"/>
      <c r="WZ1318" s="119"/>
      <c r="XA1318" s="119"/>
      <c r="XB1318" s="119"/>
      <c r="XC1318" s="119"/>
      <c r="XD1318" s="119"/>
      <c r="XE1318" s="119"/>
      <c r="XF1318" s="119"/>
      <c r="XG1318" s="119"/>
      <c r="XH1318" s="119"/>
      <c r="XI1318" s="119"/>
      <c r="XJ1318" s="119"/>
      <c r="XK1318" s="119"/>
      <c r="XL1318" s="119"/>
      <c r="XM1318" s="119"/>
      <c r="XN1318" s="119"/>
      <c r="XO1318" s="119"/>
      <c r="XP1318" s="119"/>
      <c r="XQ1318" s="119"/>
      <c r="XR1318" s="119"/>
      <c r="XS1318" s="119"/>
      <c r="XT1318" s="119"/>
      <c r="XU1318" s="119"/>
      <c r="XV1318" s="119"/>
      <c r="XW1318" s="119"/>
      <c r="XX1318" s="119"/>
      <c r="XY1318" s="119"/>
      <c r="XZ1318" s="119"/>
      <c r="YA1318" s="119"/>
      <c r="YB1318" s="119"/>
      <c r="YC1318" s="119"/>
      <c r="YD1318" s="119"/>
      <c r="YE1318" s="119"/>
      <c r="YF1318" s="119"/>
      <c r="YG1318" s="119"/>
      <c r="YH1318" s="119"/>
      <c r="YI1318" s="119"/>
      <c r="YJ1318" s="119"/>
      <c r="YK1318" s="119"/>
      <c r="YL1318" s="119"/>
      <c r="YM1318" s="119"/>
      <c r="YN1318" s="119"/>
      <c r="YO1318" s="119"/>
      <c r="YP1318" s="119"/>
      <c r="YQ1318" s="119"/>
      <c r="YR1318" s="119"/>
      <c r="YS1318" s="119"/>
      <c r="YT1318" s="119"/>
      <c r="YU1318" s="119"/>
      <c r="YV1318" s="119"/>
      <c r="YW1318" s="119"/>
      <c r="YX1318" s="119"/>
      <c r="YY1318" s="119"/>
      <c r="YZ1318" s="119"/>
      <c r="ZA1318" s="119"/>
      <c r="ZB1318" s="119"/>
      <c r="ZC1318" s="119"/>
      <c r="ZD1318" s="119"/>
      <c r="ZE1318" s="119"/>
      <c r="ZF1318" s="119"/>
      <c r="ZG1318" s="119"/>
      <c r="ZH1318" s="119"/>
      <c r="ZI1318" s="119"/>
      <c r="ZJ1318" s="119"/>
      <c r="ZK1318" s="119"/>
      <c r="ZL1318" s="119"/>
      <c r="ZM1318" s="119"/>
      <c r="ZN1318" s="119"/>
      <c r="ZO1318" s="119"/>
      <c r="ZP1318" s="119"/>
      <c r="ZQ1318" s="119"/>
      <c r="ZR1318" s="119"/>
      <c r="ZS1318" s="119"/>
      <c r="ZT1318" s="119"/>
      <c r="ZU1318" s="119"/>
      <c r="ZV1318" s="119"/>
      <c r="ZW1318" s="119"/>
      <c r="ZX1318" s="119"/>
      <c r="ZY1318" s="119"/>
      <c r="ZZ1318" s="119"/>
      <c r="AAA1318" s="119"/>
      <c r="AAB1318" s="119"/>
      <c r="AAC1318" s="119"/>
      <c r="AAD1318" s="119"/>
      <c r="AAE1318" s="119"/>
      <c r="AAF1318" s="119"/>
      <c r="AAG1318" s="119"/>
      <c r="AAH1318" s="119"/>
      <c r="AAI1318" s="119"/>
      <c r="AAJ1318" s="119"/>
      <c r="AAK1318" s="119"/>
      <c r="AAL1318" s="119"/>
      <c r="AAM1318" s="119"/>
      <c r="AAN1318" s="119"/>
      <c r="AAO1318" s="119"/>
      <c r="AAP1318" s="119"/>
      <c r="AAQ1318" s="119"/>
      <c r="AAR1318" s="119"/>
      <c r="AAS1318" s="119"/>
      <c r="AAT1318" s="119"/>
      <c r="AAU1318" s="119"/>
      <c r="AAV1318" s="119"/>
      <c r="AAW1318" s="119"/>
      <c r="AAX1318" s="119"/>
      <c r="AAY1318" s="119"/>
      <c r="AAZ1318" s="119"/>
      <c r="ABA1318" s="119"/>
      <c r="ABB1318" s="119"/>
      <c r="ABC1318" s="119"/>
      <c r="ABD1318" s="119"/>
      <c r="ABE1318" s="119"/>
      <c r="ABF1318" s="119"/>
      <c r="ABG1318" s="119"/>
      <c r="ABH1318" s="119"/>
      <c r="ABI1318" s="119"/>
      <c r="ABJ1318" s="119"/>
      <c r="ABK1318" s="119"/>
      <c r="ABL1318" s="119"/>
      <c r="ABM1318" s="119"/>
      <c r="ABN1318" s="119"/>
      <c r="ABO1318" s="119"/>
      <c r="ABP1318" s="119"/>
      <c r="ABQ1318" s="119"/>
      <c r="ABR1318" s="119"/>
      <c r="ABS1318" s="119"/>
      <c r="ABT1318" s="119"/>
      <c r="ABU1318" s="119"/>
      <c r="ABV1318" s="119"/>
      <c r="ABW1318" s="119"/>
      <c r="ABX1318" s="119"/>
      <c r="ABY1318" s="119"/>
      <c r="ABZ1318" s="119"/>
      <c r="ACA1318" s="119"/>
      <c r="ACB1318" s="119"/>
      <c r="ACC1318" s="119"/>
      <c r="ACD1318" s="119"/>
      <c r="ACE1318" s="119"/>
      <c r="ACF1318" s="119"/>
      <c r="ACG1318" s="119"/>
      <c r="ACH1318" s="119"/>
      <c r="ACI1318" s="119"/>
      <c r="ACJ1318" s="119"/>
      <c r="ACK1318" s="119"/>
      <c r="ACL1318" s="119"/>
      <c r="ACM1318" s="119"/>
      <c r="ACN1318" s="119"/>
      <c r="ACO1318" s="119"/>
      <c r="ACP1318" s="119"/>
      <c r="ACQ1318" s="119"/>
      <c r="ACR1318" s="119"/>
      <c r="ACS1318" s="119"/>
      <c r="ACT1318" s="119"/>
      <c r="ACU1318" s="119"/>
      <c r="ACV1318" s="119"/>
      <c r="ACW1318" s="119"/>
      <c r="ACX1318" s="119"/>
      <c r="ACY1318" s="119"/>
      <c r="ACZ1318" s="119"/>
      <c r="ADA1318" s="119"/>
      <c r="ADB1318" s="119"/>
      <c r="ADC1318" s="119"/>
      <c r="ADD1318" s="119"/>
      <c r="ADE1318" s="119"/>
      <c r="ADF1318" s="119"/>
      <c r="ADG1318" s="119"/>
      <c r="ADH1318" s="119"/>
      <c r="ADI1318" s="119"/>
      <c r="ADJ1318" s="119"/>
      <c r="ADK1318" s="119"/>
      <c r="ADL1318" s="119"/>
      <c r="ADM1318" s="119"/>
      <c r="ADN1318" s="119"/>
      <c r="ADO1318" s="119"/>
      <c r="ADP1318" s="119"/>
      <c r="ADQ1318" s="119"/>
      <c r="ADR1318" s="119"/>
      <c r="ADS1318" s="119"/>
      <c r="ADT1318" s="119"/>
      <c r="ADU1318" s="119"/>
      <c r="ADV1318" s="119"/>
      <c r="ADW1318" s="119"/>
      <c r="ADX1318" s="119"/>
      <c r="ADY1318" s="119"/>
      <c r="ADZ1318" s="119"/>
      <c r="AEA1318" s="119"/>
      <c r="AEB1318" s="119"/>
      <c r="AEC1318" s="119"/>
      <c r="AED1318" s="119"/>
      <c r="AEE1318" s="119"/>
      <c r="AEF1318" s="119"/>
      <c r="AEG1318" s="119"/>
      <c r="AEH1318" s="119"/>
      <c r="AEI1318" s="119"/>
      <c r="AEJ1318" s="119"/>
      <c r="AEK1318" s="119"/>
      <c r="AEL1318" s="119"/>
      <c r="AEM1318" s="119"/>
      <c r="AEN1318" s="119"/>
      <c r="AEO1318" s="119"/>
      <c r="AEP1318" s="119"/>
      <c r="AEQ1318" s="119"/>
      <c r="AER1318" s="119"/>
      <c r="AES1318" s="119"/>
      <c r="AET1318" s="119"/>
      <c r="AEU1318" s="119"/>
      <c r="AEV1318" s="119"/>
      <c r="AEW1318" s="119"/>
      <c r="AEX1318" s="119"/>
      <c r="AEY1318" s="119"/>
      <c r="AEZ1318" s="119"/>
      <c r="AFA1318" s="119"/>
      <c r="AFB1318" s="119"/>
      <c r="AFC1318" s="119"/>
      <c r="AFD1318" s="119"/>
      <c r="AFE1318" s="119"/>
      <c r="AFF1318" s="119"/>
      <c r="AFG1318" s="119"/>
      <c r="AFH1318" s="119"/>
      <c r="AFI1318" s="119"/>
      <c r="AFJ1318" s="119"/>
      <c r="AFK1318" s="119"/>
      <c r="AFL1318" s="119"/>
      <c r="AFM1318" s="119"/>
      <c r="AFN1318" s="119"/>
      <c r="AFO1318" s="119"/>
      <c r="AFP1318" s="119"/>
      <c r="AFQ1318" s="119"/>
      <c r="AFR1318" s="119"/>
      <c r="AFS1318" s="119"/>
      <c r="AFT1318" s="119"/>
      <c r="AFU1318" s="119"/>
      <c r="AFV1318" s="119"/>
      <c r="AFW1318" s="119"/>
      <c r="AFX1318" s="119"/>
      <c r="AFY1318" s="119"/>
      <c r="AFZ1318" s="119"/>
      <c r="AGA1318" s="119"/>
      <c r="AGB1318" s="119"/>
      <c r="AGC1318" s="119"/>
      <c r="AGD1318" s="119"/>
      <c r="AGE1318" s="119"/>
      <c r="AGF1318" s="119"/>
      <c r="AGG1318" s="119"/>
      <c r="AGH1318" s="119"/>
      <c r="AGI1318" s="119"/>
      <c r="AGJ1318" s="119"/>
      <c r="AGK1318" s="119"/>
      <c r="AGL1318" s="119"/>
      <c r="AGM1318" s="119"/>
      <c r="AGN1318" s="119"/>
      <c r="AGO1318" s="119"/>
      <c r="AGP1318" s="119"/>
      <c r="AGQ1318" s="119"/>
      <c r="AGR1318" s="119"/>
      <c r="AGS1318" s="119"/>
      <c r="AGT1318" s="119"/>
      <c r="AGU1318" s="119"/>
      <c r="AGV1318" s="119"/>
      <c r="AGW1318" s="119"/>
      <c r="AGX1318" s="119"/>
      <c r="AGY1318" s="119"/>
      <c r="AGZ1318" s="119"/>
      <c r="AHA1318" s="119"/>
      <c r="AHB1318" s="119"/>
      <c r="AHC1318" s="119"/>
      <c r="AHD1318" s="119"/>
      <c r="AHE1318" s="119"/>
      <c r="AHF1318" s="119"/>
      <c r="AHG1318" s="119"/>
      <c r="AHH1318" s="119"/>
      <c r="AHI1318" s="119"/>
      <c r="AHJ1318" s="119"/>
      <c r="AHK1318" s="119"/>
      <c r="AHL1318" s="119"/>
      <c r="AHM1318" s="119"/>
      <c r="AHN1318" s="119"/>
      <c r="AHO1318" s="119"/>
      <c r="AHP1318" s="119"/>
      <c r="AHQ1318" s="119"/>
      <c r="AHR1318" s="119"/>
      <c r="AHS1318" s="119"/>
      <c r="AHT1318" s="119"/>
      <c r="AHU1318" s="119"/>
      <c r="AHV1318" s="119"/>
      <c r="AHW1318" s="119"/>
      <c r="AHX1318" s="119"/>
      <c r="AHY1318" s="119"/>
      <c r="AHZ1318" s="119"/>
      <c r="AIA1318" s="119"/>
      <c r="AIB1318" s="119"/>
      <c r="AIC1318" s="119"/>
      <c r="AID1318" s="119"/>
      <c r="AIE1318" s="119"/>
      <c r="AIF1318" s="119"/>
      <c r="AIG1318" s="119"/>
      <c r="AIH1318" s="119"/>
      <c r="AII1318" s="119"/>
      <c r="AIJ1318" s="119"/>
      <c r="AIK1318" s="119"/>
      <c r="AIL1318" s="119"/>
      <c r="AIM1318" s="119"/>
      <c r="AIN1318" s="119"/>
      <c r="AIO1318" s="119"/>
      <c r="AIP1318" s="119"/>
      <c r="AIQ1318" s="119"/>
      <c r="AIR1318" s="119"/>
      <c r="AIS1318" s="119"/>
      <c r="AIT1318" s="119"/>
      <c r="AIU1318" s="119"/>
      <c r="AIV1318" s="119"/>
      <c r="AIW1318" s="119"/>
      <c r="AIX1318" s="119"/>
      <c r="AIY1318" s="119"/>
      <c r="AIZ1318" s="119"/>
      <c r="AJA1318" s="119"/>
      <c r="AJB1318" s="119"/>
      <c r="AJC1318" s="119"/>
      <c r="AJD1318" s="119"/>
      <c r="AJE1318" s="119"/>
      <c r="AJF1318" s="119"/>
      <c r="AJG1318" s="119"/>
      <c r="AJH1318" s="119"/>
      <c r="AJI1318" s="119"/>
      <c r="AJJ1318" s="119"/>
      <c r="AJK1318" s="119"/>
      <c r="AJL1318" s="119"/>
      <c r="AJM1318" s="119"/>
      <c r="AJN1318" s="119"/>
      <c r="AJO1318" s="119"/>
      <c r="AJP1318" s="119"/>
      <c r="AJQ1318" s="119"/>
      <c r="AJR1318" s="119"/>
      <c r="AJS1318" s="119"/>
      <c r="AJT1318" s="119"/>
      <c r="AJU1318" s="119"/>
      <c r="AJV1318" s="119"/>
      <c r="AJW1318" s="119"/>
      <c r="AJX1318" s="119"/>
      <c r="AJY1318" s="119"/>
      <c r="AJZ1318" s="119"/>
      <c r="AKA1318" s="119"/>
      <c r="AKB1318" s="119"/>
      <c r="AKC1318" s="119"/>
      <c r="AKD1318" s="119"/>
      <c r="AKE1318" s="119"/>
      <c r="AKF1318" s="119"/>
      <c r="AKG1318" s="119"/>
      <c r="AKH1318" s="119"/>
      <c r="AKI1318" s="119"/>
      <c r="AKJ1318" s="119"/>
      <c r="AKK1318" s="119"/>
      <c r="AKL1318" s="119"/>
      <c r="AKM1318" s="119"/>
      <c r="AKN1318" s="119"/>
      <c r="AKO1318" s="119"/>
      <c r="AKP1318" s="119"/>
      <c r="AKQ1318" s="119"/>
      <c r="AKR1318" s="119"/>
      <c r="AKS1318" s="119"/>
      <c r="AKT1318" s="119"/>
      <c r="AKU1318" s="119"/>
      <c r="AKV1318" s="119"/>
      <c r="AKW1318" s="119"/>
      <c r="AKX1318" s="119"/>
      <c r="AKY1318" s="119"/>
      <c r="AKZ1318" s="119"/>
      <c r="ALA1318" s="119"/>
      <c r="ALB1318" s="119"/>
      <c r="ALC1318" s="119"/>
      <c r="ALD1318" s="119"/>
      <c r="ALE1318" s="119"/>
      <c r="ALF1318" s="119"/>
      <c r="ALG1318" s="119"/>
      <c r="ALH1318" s="119"/>
      <c r="ALI1318" s="119"/>
      <c r="ALJ1318" s="119"/>
      <c r="ALK1318" s="119"/>
      <c r="ALL1318" s="119"/>
      <c r="ALM1318" s="119"/>
      <c r="ALN1318" s="119"/>
      <c r="ALO1318" s="119"/>
      <c r="ALP1318" s="119"/>
      <c r="ALQ1318" s="119"/>
      <c r="ALR1318" s="119"/>
      <c r="ALS1318" s="119"/>
      <c r="ALT1318" s="119"/>
      <c r="ALU1318" s="119"/>
      <c r="ALV1318" s="119"/>
      <c r="ALW1318" s="119"/>
      <c r="ALX1318" s="119"/>
      <c r="ALY1318" s="119"/>
      <c r="ALZ1318" s="119"/>
      <c r="AMA1318" s="119"/>
      <c r="AMB1318" s="119"/>
      <c r="AMC1318" s="119"/>
      <c r="AMD1318" s="119"/>
      <c r="AME1318" s="119"/>
      <c r="AMF1318" s="119"/>
      <c r="AMG1318" s="119"/>
    </row>
    <row r="1319" customFormat="false" ht="15" hidden="false" customHeight="false" outlineLevel="0" collapsed="false">
      <c r="A1319" s="118"/>
      <c r="B1319" s="118"/>
      <c r="C1319" s="48" t="n">
        <f aca="false">IF(F1319=F1318,C1318,IF(F1319=(F1318+10),C1318,(C1318+10)))</f>
        <v>2440</v>
      </c>
      <c r="D1319" s="57" t="s">
        <v>462</v>
      </c>
      <c r="E1319" s="50" t="n">
        <f aca="false">IF(C1318=C1319,IF(AND(I1319&lt;&gt;"M",I1319&lt;&gt;"m-up"),E1318+10,E1318),10)</f>
        <v>10</v>
      </c>
      <c r="F1319" s="80" t="n">
        <f aca="false">O1319+(N1319*60)+(M1319*3600)</f>
        <v>66225</v>
      </c>
      <c r="G1319" s="80" t="str">
        <f aca="false">CONCATENATE(J1319,K1319,L1319)</f>
        <v>201823</v>
      </c>
      <c r="H1319" s="80" t="n">
        <v>18</v>
      </c>
      <c r="I1319" s="80" t="s">
        <v>0</v>
      </c>
      <c r="J1319" s="80" t="n">
        <v>2018</v>
      </c>
      <c r="K1319" s="80" t="n">
        <v>2</v>
      </c>
      <c r="L1319" s="80" t="n">
        <v>3</v>
      </c>
      <c r="M1319" s="80" t="n">
        <v>18</v>
      </c>
      <c r="N1319" s="80" t="n">
        <v>23</v>
      </c>
      <c r="O1319" s="80" t="n">
        <v>45</v>
      </c>
      <c r="P1319" s="80" t="n">
        <v>687</v>
      </c>
      <c r="Q1319" s="80" t="n">
        <v>1</v>
      </c>
      <c r="R1319" s="80" t="s">
        <v>1</v>
      </c>
      <c r="S1319" s="80" t="s">
        <v>2</v>
      </c>
      <c r="T1319" s="80"/>
      <c r="U1319" s="129" t="s">
        <v>114</v>
      </c>
      <c r="V1319" s="130"/>
      <c r="W1319" s="130"/>
      <c r="X1319" s="130"/>
      <c r="WH1319" s="119"/>
      <c r="WI1319" s="119"/>
      <c r="WJ1319" s="119"/>
      <c r="WK1319" s="119"/>
      <c r="WL1319" s="119"/>
      <c r="WM1319" s="119"/>
      <c r="WN1319" s="119"/>
      <c r="WO1319" s="119"/>
      <c r="WP1319" s="119"/>
      <c r="WQ1319" s="119"/>
      <c r="WR1319" s="119"/>
      <c r="WS1319" s="119"/>
      <c r="WT1319" s="119"/>
      <c r="WU1319" s="119"/>
      <c r="WV1319" s="119"/>
      <c r="WW1319" s="119"/>
      <c r="WX1319" s="119"/>
      <c r="WY1319" s="119"/>
      <c r="WZ1319" s="119"/>
      <c r="XA1319" s="119"/>
      <c r="XB1319" s="119"/>
      <c r="XC1319" s="119"/>
      <c r="XD1319" s="119"/>
      <c r="XE1319" s="119"/>
      <c r="XF1319" s="119"/>
      <c r="XG1319" s="119"/>
      <c r="XH1319" s="119"/>
      <c r="XI1319" s="119"/>
      <c r="XJ1319" s="119"/>
      <c r="XK1319" s="119"/>
      <c r="XL1319" s="119"/>
      <c r="XM1319" s="119"/>
      <c r="XN1319" s="119"/>
      <c r="XO1319" s="119"/>
      <c r="XP1319" s="119"/>
      <c r="XQ1319" s="119"/>
      <c r="XR1319" s="119"/>
      <c r="XS1319" s="119"/>
      <c r="XT1319" s="119"/>
      <c r="XU1319" s="119"/>
      <c r="XV1319" s="119"/>
      <c r="XW1319" s="119"/>
      <c r="XX1319" s="119"/>
      <c r="XY1319" s="119"/>
      <c r="XZ1319" s="119"/>
      <c r="YA1319" s="119"/>
      <c r="YB1319" s="119"/>
      <c r="YC1319" s="119"/>
      <c r="YD1319" s="119"/>
      <c r="YE1319" s="119"/>
      <c r="YF1319" s="119"/>
      <c r="YG1319" s="119"/>
      <c r="YH1319" s="119"/>
      <c r="YI1319" s="119"/>
      <c r="YJ1319" s="119"/>
      <c r="YK1319" s="119"/>
      <c r="YL1319" s="119"/>
      <c r="YM1319" s="119"/>
      <c r="YN1319" s="119"/>
      <c r="YO1319" s="119"/>
      <c r="YP1319" s="119"/>
      <c r="YQ1319" s="119"/>
      <c r="YR1319" s="119"/>
      <c r="YS1319" s="119"/>
      <c r="YT1319" s="119"/>
      <c r="YU1319" s="119"/>
      <c r="YV1319" s="119"/>
      <c r="YW1319" s="119"/>
      <c r="YX1319" s="119"/>
      <c r="YY1319" s="119"/>
      <c r="YZ1319" s="119"/>
      <c r="ZA1319" s="119"/>
      <c r="ZB1319" s="119"/>
      <c r="ZC1319" s="119"/>
      <c r="ZD1319" s="119"/>
      <c r="ZE1319" s="119"/>
      <c r="ZF1319" s="119"/>
      <c r="ZG1319" s="119"/>
      <c r="ZH1319" s="119"/>
      <c r="ZI1319" s="119"/>
      <c r="ZJ1319" s="119"/>
      <c r="ZK1319" s="119"/>
      <c r="ZL1319" s="119"/>
      <c r="ZM1319" s="119"/>
      <c r="ZN1319" s="119"/>
      <c r="ZO1319" s="119"/>
      <c r="ZP1319" s="119"/>
      <c r="ZQ1319" s="119"/>
      <c r="ZR1319" s="119"/>
      <c r="ZS1319" s="119"/>
      <c r="ZT1319" s="119"/>
      <c r="ZU1319" s="119"/>
      <c r="ZV1319" s="119"/>
      <c r="ZW1319" s="119"/>
      <c r="ZX1319" s="119"/>
      <c r="ZY1319" s="119"/>
      <c r="ZZ1319" s="119"/>
      <c r="AAA1319" s="119"/>
      <c r="AAB1319" s="119"/>
      <c r="AAC1319" s="119"/>
      <c r="AAD1319" s="119"/>
      <c r="AAE1319" s="119"/>
      <c r="AAF1319" s="119"/>
      <c r="AAG1319" s="119"/>
      <c r="AAH1319" s="119"/>
      <c r="AAI1319" s="119"/>
      <c r="AAJ1319" s="119"/>
      <c r="AAK1319" s="119"/>
      <c r="AAL1319" s="119"/>
      <c r="AAM1319" s="119"/>
      <c r="AAN1319" s="119"/>
      <c r="AAO1319" s="119"/>
      <c r="AAP1319" s="119"/>
      <c r="AAQ1319" s="119"/>
      <c r="AAR1319" s="119"/>
      <c r="AAS1319" s="119"/>
      <c r="AAT1319" s="119"/>
      <c r="AAU1319" s="119"/>
      <c r="AAV1319" s="119"/>
      <c r="AAW1319" s="119"/>
      <c r="AAX1319" s="119"/>
      <c r="AAY1319" s="119"/>
      <c r="AAZ1319" s="119"/>
      <c r="ABA1319" s="119"/>
      <c r="ABB1319" s="119"/>
      <c r="ABC1319" s="119"/>
      <c r="ABD1319" s="119"/>
      <c r="ABE1319" s="119"/>
      <c r="ABF1319" s="119"/>
      <c r="ABG1319" s="119"/>
      <c r="ABH1319" s="119"/>
      <c r="ABI1319" s="119"/>
      <c r="ABJ1319" s="119"/>
      <c r="ABK1319" s="119"/>
      <c r="ABL1319" s="119"/>
      <c r="ABM1319" s="119"/>
      <c r="ABN1319" s="119"/>
      <c r="ABO1319" s="119"/>
      <c r="ABP1319" s="119"/>
      <c r="ABQ1319" s="119"/>
      <c r="ABR1319" s="119"/>
      <c r="ABS1319" s="119"/>
      <c r="ABT1319" s="119"/>
      <c r="ABU1319" s="119"/>
      <c r="ABV1319" s="119"/>
      <c r="ABW1319" s="119"/>
      <c r="ABX1319" s="119"/>
      <c r="ABY1319" s="119"/>
      <c r="ABZ1319" s="119"/>
      <c r="ACA1319" s="119"/>
      <c r="ACB1319" s="119"/>
      <c r="ACC1319" s="119"/>
      <c r="ACD1319" s="119"/>
      <c r="ACE1319" s="119"/>
      <c r="ACF1319" s="119"/>
      <c r="ACG1319" s="119"/>
      <c r="ACH1319" s="119"/>
      <c r="ACI1319" s="119"/>
      <c r="ACJ1319" s="119"/>
      <c r="ACK1319" s="119"/>
      <c r="ACL1319" s="119"/>
      <c r="ACM1319" s="119"/>
      <c r="ACN1319" s="119"/>
      <c r="ACO1319" s="119"/>
      <c r="ACP1319" s="119"/>
      <c r="ACQ1319" s="119"/>
      <c r="ACR1319" s="119"/>
      <c r="ACS1319" s="119"/>
      <c r="ACT1319" s="119"/>
      <c r="ACU1319" s="119"/>
      <c r="ACV1319" s="119"/>
      <c r="ACW1319" s="119"/>
      <c r="ACX1319" s="119"/>
      <c r="ACY1319" s="119"/>
      <c r="ACZ1319" s="119"/>
      <c r="ADA1319" s="119"/>
      <c r="ADB1319" s="119"/>
      <c r="ADC1319" s="119"/>
      <c r="ADD1319" s="119"/>
      <c r="ADE1319" s="119"/>
      <c r="ADF1319" s="119"/>
      <c r="ADG1319" s="119"/>
      <c r="ADH1319" s="119"/>
      <c r="ADI1319" s="119"/>
      <c r="ADJ1319" s="119"/>
      <c r="ADK1319" s="119"/>
      <c r="ADL1319" s="119"/>
      <c r="ADM1319" s="119"/>
      <c r="ADN1319" s="119"/>
      <c r="ADO1319" s="119"/>
      <c r="ADP1319" s="119"/>
      <c r="ADQ1319" s="119"/>
      <c r="ADR1319" s="119"/>
      <c r="ADS1319" s="119"/>
      <c r="ADT1319" s="119"/>
      <c r="ADU1319" s="119"/>
      <c r="ADV1319" s="119"/>
      <c r="ADW1319" s="119"/>
      <c r="ADX1319" s="119"/>
      <c r="ADY1319" s="119"/>
      <c r="ADZ1319" s="119"/>
      <c r="AEA1319" s="119"/>
      <c r="AEB1319" s="119"/>
      <c r="AEC1319" s="119"/>
      <c r="AED1319" s="119"/>
      <c r="AEE1319" s="119"/>
      <c r="AEF1319" s="119"/>
      <c r="AEG1319" s="119"/>
      <c r="AEH1319" s="119"/>
      <c r="AEI1319" s="119"/>
      <c r="AEJ1319" s="119"/>
      <c r="AEK1319" s="119"/>
      <c r="AEL1319" s="119"/>
      <c r="AEM1319" s="119"/>
      <c r="AEN1319" s="119"/>
      <c r="AEO1319" s="119"/>
      <c r="AEP1319" s="119"/>
      <c r="AEQ1319" s="119"/>
      <c r="AER1319" s="119"/>
      <c r="AES1319" s="119"/>
      <c r="AET1319" s="119"/>
      <c r="AEU1319" s="119"/>
      <c r="AEV1319" s="119"/>
      <c r="AEW1319" s="119"/>
      <c r="AEX1319" s="119"/>
      <c r="AEY1319" s="119"/>
      <c r="AEZ1319" s="119"/>
      <c r="AFA1319" s="119"/>
      <c r="AFB1319" s="119"/>
      <c r="AFC1319" s="119"/>
      <c r="AFD1319" s="119"/>
      <c r="AFE1319" s="119"/>
      <c r="AFF1319" s="119"/>
      <c r="AFG1319" s="119"/>
      <c r="AFH1319" s="119"/>
      <c r="AFI1319" s="119"/>
      <c r="AFJ1319" s="119"/>
      <c r="AFK1319" s="119"/>
      <c r="AFL1319" s="119"/>
      <c r="AFM1319" s="119"/>
      <c r="AFN1319" s="119"/>
      <c r="AFO1319" s="119"/>
      <c r="AFP1319" s="119"/>
      <c r="AFQ1319" s="119"/>
      <c r="AFR1319" s="119"/>
      <c r="AFS1319" s="119"/>
      <c r="AFT1319" s="119"/>
      <c r="AFU1319" s="119"/>
      <c r="AFV1319" s="119"/>
      <c r="AFW1319" s="119"/>
      <c r="AFX1319" s="119"/>
      <c r="AFY1319" s="119"/>
      <c r="AFZ1319" s="119"/>
      <c r="AGA1319" s="119"/>
      <c r="AGB1319" s="119"/>
      <c r="AGC1319" s="119"/>
      <c r="AGD1319" s="119"/>
      <c r="AGE1319" s="119"/>
      <c r="AGF1319" s="119"/>
      <c r="AGG1319" s="119"/>
      <c r="AGH1319" s="119"/>
      <c r="AGI1319" s="119"/>
      <c r="AGJ1319" s="119"/>
      <c r="AGK1319" s="119"/>
      <c r="AGL1319" s="119"/>
      <c r="AGM1319" s="119"/>
      <c r="AGN1319" s="119"/>
      <c r="AGO1319" s="119"/>
      <c r="AGP1319" s="119"/>
      <c r="AGQ1319" s="119"/>
      <c r="AGR1319" s="119"/>
      <c r="AGS1319" s="119"/>
      <c r="AGT1319" s="119"/>
      <c r="AGU1319" s="119"/>
      <c r="AGV1319" s="119"/>
      <c r="AGW1319" s="119"/>
      <c r="AGX1319" s="119"/>
      <c r="AGY1319" s="119"/>
      <c r="AGZ1319" s="119"/>
      <c r="AHA1319" s="119"/>
      <c r="AHB1319" s="119"/>
      <c r="AHC1319" s="119"/>
      <c r="AHD1319" s="119"/>
      <c r="AHE1319" s="119"/>
      <c r="AHF1319" s="119"/>
      <c r="AHG1319" s="119"/>
      <c r="AHH1319" s="119"/>
      <c r="AHI1319" s="119"/>
      <c r="AHJ1319" s="119"/>
      <c r="AHK1319" s="119"/>
      <c r="AHL1319" s="119"/>
      <c r="AHM1319" s="119"/>
      <c r="AHN1319" s="119"/>
      <c r="AHO1319" s="119"/>
      <c r="AHP1319" s="119"/>
      <c r="AHQ1319" s="119"/>
      <c r="AHR1319" s="119"/>
      <c r="AHS1319" s="119"/>
      <c r="AHT1319" s="119"/>
      <c r="AHU1319" s="119"/>
      <c r="AHV1319" s="119"/>
      <c r="AHW1319" s="119"/>
      <c r="AHX1319" s="119"/>
      <c r="AHY1319" s="119"/>
      <c r="AHZ1319" s="119"/>
      <c r="AIA1319" s="119"/>
      <c r="AIB1319" s="119"/>
      <c r="AIC1319" s="119"/>
      <c r="AID1319" s="119"/>
      <c r="AIE1319" s="119"/>
      <c r="AIF1319" s="119"/>
      <c r="AIG1319" s="119"/>
      <c r="AIH1319" s="119"/>
      <c r="AII1319" s="119"/>
      <c r="AIJ1319" s="119"/>
      <c r="AIK1319" s="119"/>
      <c r="AIL1319" s="119"/>
      <c r="AIM1319" s="119"/>
      <c r="AIN1319" s="119"/>
      <c r="AIO1319" s="119"/>
      <c r="AIP1319" s="119"/>
      <c r="AIQ1319" s="119"/>
      <c r="AIR1319" s="119"/>
      <c r="AIS1319" s="119"/>
      <c r="AIT1319" s="119"/>
      <c r="AIU1319" s="119"/>
      <c r="AIV1319" s="119"/>
      <c r="AIW1319" s="119"/>
      <c r="AIX1319" s="119"/>
      <c r="AIY1319" s="119"/>
      <c r="AIZ1319" s="119"/>
      <c r="AJA1319" s="119"/>
      <c r="AJB1319" s="119"/>
      <c r="AJC1319" s="119"/>
      <c r="AJD1319" s="119"/>
      <c r="AJE1319" s="119"/>
      <c r="AJF1319" s="119"/>
      <c r="AJG1319" s="119"/>
      <c r="AJH1319" s="119"/>
      <c r="AJI1319" s="119"/>
      <c r="AJJ1319" s="119"/>
      <c r="AJK1319" s="119"/>
      <c r="AJL1319" s="119"/>
      <c r="AJM1319" s="119"/>
      <c r="AJN1319" s="119"/>
      <c r="AJO1319" s="119"/>
      <c r="AJP1319" s="119"/>
      <c r="AJQ1319" s="119"/>
      <c r="AJR1319" s="119"/>
      <c r="AJS1319" s="119"/>
      <c r="AJT1319" s="119"/>
      <c r="AJU1319" s="119"/>
      <c r="AJV1319" s="119"/>
      <c r="AJW1319" s="119"/>
      <c r="AJX1319" s="119"/>
      <c r="AJY1319" s="119"/>
      <c r="AJZ1319" s="119"/>
      <c r="AKA1319" s="119"/>
      <c r="AKB1319" s="119"/>
      <c r="AKC1319" s="119"/>
      <c r="AKD1319" s="119"/>
      <c r="AKE1319" s="119"/>
      <c r="AKF1319" s="119"/>
      <c r="AKG1319" s="119"/>
      <c r="AKH1319" s="119"/>
      <c r="AKI1319" s="119"/>
      <c r="AKJ1319" s="119"/>
      <c r="AKK1319" s="119"/>
      <c r="AKL1319" s="119"/>
      <c r="AKM1319" s="119"/>
      <c r="AKN1319" s="119"/>
      <c r="AKO1319" s="119"/>
      <c r="AKP1319" s="119"/>
      <c r="AKQ1319" s="119"/>
      <c r="AKR1319" s="119"/>
      <c r="AKS1319" s="119"/>
      <c r="AKT1319" s="119"/>
      <c r="AKU1319" s="119"/>
      <c r="AKV1319" s="119"/>
      <c r="AKW1319" s="119"/>
      <c r="AKX1319" s="119"/>
      <c r="AKY1319" s="119"/>
      <c r="AKZ1319" s="119"/>
      <c r="ALA1319" s="119"/>
      <c r="ALB1319" s="119"/>
      <c r="ALC1319" s="119"/>
      <c r="ALD1319" s="119"/>
      <c r="ALE1319" s="119"/>
      <c r="ALF1319" s="119"/>
      <c r="ALG1319" s="119"/>
      <c r="ALH1319" s="119"/>
      <c r="ALI1319" s="119"/>
      <c r="ALJ1319" s="119"/>
      <c r="ALK1319" s="119"/>
      <c r="ALL1319" s="119"/>
      <c r="ALM1319" s="119"/>
      <c r="ALN1319" s="119"/>
      <c r="ALO1319" s="119"/>
      <c r="ALP1319" s="119"/>
      <c r="ALQ1319" s="119"/>
      <c r="ALR1319" s="119"/>
      <c r="ALS1319" s="119"/>
      <c r="ALT1319" s="119"/>
      <c r="ALU1319" s="119"/>
      <c r="ALV1319" s="119"/>
      <c r="ALW1319" s="119"/>
      <c r="ALX1319" s="119"/>
      <c r="ALY1319" s="119"/>
      <c r="ALZ1319" s="119"/>
      <c r="AMA1319" s="119"/>
      <c r="AMB1319" s="119"/>
      <c r="AMC1319" s="119"/>
      <c r="AMD1319" s="119"/>
      <c r="AME1319" s="119"/>
      <c r="AMF1319" s="119"/>
      <c r="AMG1319" s="119"/>
    </row>
    <row r="1320" customFormat="false" ht="15" hidden="false" customHeight="false" outlineLevel="0" collapsed="false">
      <c r="A1320" s="118"/>
      <c r="B1320" s="118"/>
      <c r="C1320" s="48" t="n">
        <f aca="false">IF(F1320=F1319,C1319,IF(F1320=(F1319+10),C1319,(C1319+10)))</f>
        <v>2440</v>
      </c>
      <c r="D1320" s="55" t="s">
        <v>462</v>
      </c>
      <c r="E1320" s="50" t="n">
        <f aca="false">IF(C1319=C1320,IF(AND(I1320&lt;&gt;"M",I1320&lt;&gt;"m-up"),E1319+10,E1319),10)</f>
        <v>20</v>
      </c>
      <c r="F1320" s="78" t="n">
        <f aca="false">O1320+(N1320*60)+(M1320*3600)</f>
        <v>66225</v>
      </c>
      <c r="G1320" s="78" t="str">
        <f aca="false">CONCATENATE(J1320,K1320,L1320)</f>
        <v>201823</v>
      </c>
      <c r="H1320" s="78" t="n">
        <v>13</v>
      </c>
      <c r="I1320" s="78" t="s">
        <v>0</v>
      </c>
      <c r="J1320" s="78" t="n">
        <v>2018</v>
      </c>
      <c r="K1320" s="78" t="n">
        <v>2</v>
      </c>
      <c r="L1320" s="78" t="n">
        <v>3</v>
      </c>
      <c r="M1320" s="78" t="n">
        <v>18</v>
      </c>
      <c r="N1320" s="78" t="n">
        <v>23</v>
      </c>
      <c r="O1320" s="78" t="n">
        <v>45</v>
      </c>
      <c r="P1320" s="78" t="n">
        <v>725</v>
      </c>
      <c r="Q1320" s="78" t="n">
        <v>2</v>
      </c>
      <c r="R1320" s="78" t="s">
        <v>1</v>
      </c>
      <c r="S1320" s="78" t="s">
        <v>2</v>
      </c>
      <c r="T1320" s="78"/>
      <c r="U1320" s="130" t="s">
        <v>118</v>
      </c>
      <c r="V1320" s="130"/>
      <c r="W1320" s="130"/>
      <c r="X1320" s="130"/>
      <c r="WH1320" s="119"/>
      <c r="WI1320" s="119"/>
      <c r="WJ1320" s="119"/>
      <c r="WK1320" s="119"/>
      <c r="WL1320" s="119"/>
      <c r="WM1320" s="119"/>
      <c r="WN1320" s="119"/>
      <c r="WO1320" s="119"/>
      <c r="WP1320" s="119"/>
      <c r="WQ1320" s="119"/>
      <c r="WR1320" s="119"/>
      <c r="WS1320" s="119"/>
      <c r="WT1320" s="119"/>
      <c r="WU1320" s="119"/>
      <c r="WV1320" s="119"/>
      <c r="WW1320" s="119"/>
      <c r="WX1320" s="119"/>
      <c r="WY1320" s="119"/>
      <c r="WZ1320" s="119"/>
      <c r="XA1320" s="119"/>
      <c r="XB1320" s="119"/>
      <c r="XC1320" s="119"/>
      <c r="XD1320" s="119"/>
      <c r="XE1320" s="119"/>
      <c r="XF1320" s="119"/>
      <c r="XG1320" s="119"/>
      <c r="XH1320" s="119"/>
      <c r="XI1320" s="119"/>
      <c r="XJ1320" s="119"/>
      <c r="XK1320" s="119"/>
      <c r="XL1320" s="119"/>
      <c r="XM1320" s="119"/>
      <c r="XN1320" s="119"/>
      <c r="XO1320" s="119"/>
      <c r="XP1320" s="119"/>
      <c r="XQ1320" s="119"/>
      <c r="XR1320" s="119"/>
      <c r="XS1320" s="119"/>
      <c r="XT1320" s="119"/>
      <c r="XU1320" s="119"/>
      <c r="XV1320" s="119"/>
      <c r="XW1320" s="119"/>
      <c r="XX1320" s="119"/>
      <c r="XY1320" s="119"/>
      <c r="XZ1320" s="119"/>
      <c r="YA1320" s="119"/>
      <c r="YB1320" s="119"/>
      <c r="YC1320" s="119"/>
      <c r="YD1320" s="119"/>
      <c r="YE1320" s="119"/>
      <c r="YF1320" s="119"/>
      <c r="YG1320" s="119"/>
      <c r="YH1320" s="119"/>
      <c r="YI1320" s="119"/>
      <c r="YJ1320" s="119"/>
      <c r="YK1320" s="119"/>
      <c r="YL1320" s="119"/>
      <c r="YM1320" s="119"/>
      <c r="YN1320" s="119"/>
      <c r="YO1320" s="119"/>
      <c r="YP1320" s="119"/>
      <c r="YQ1320" s="119"/>
      <c r="YR1320" s="119"/>
      <c r="YS1320" s="119"/>
      <c r="YT1320" s="119"/>
      <c r="YU1320" s="119"/>
      <c r="YV1320" s="119"/>
      <c r="YW1320" s="119"/>
      <c r="YX1320" s="119"/>
      <c r="YY1320" s="119"/>
      <c r="YZ1320" s="119"/>
      <c r="ZA1320" s="119"/>
      <c r="ZB1320" s="119"/>
      <c r="ZC1320" s="119"/>
      <c r="ZD1320" s="119"/>
      <c r="ZE1320" s="119"/>
      <c r="ZF1320" s="119"/>
      <c r="ZG1320" s="119"/>
      <c r="ZH1320" s="119"/>
      <c r="ZI1320" s="119"/>
      <c r="ZJ1320" s="119"/>
      <c r="ZK1320" s="119"/>
      <c r="ZL1320" s="119"/>
      <c r="ZM1320" s="119"/>
      <c r="ZN1320" s="119"/>
      <c r="ZO1320" s="119"/>
      <c r="ZP1320" s="119"/>
      <c r="ZQ1320" s="119"/>
      <c r="ZR1320" s="119"/>
      <c r="ZS1320" s="119"/>
      <c r="ZT1320" s="119"/>
      <c r="ZU1320" s="119"/>
      <c r="ZV1320" s="119"/>
      <c r="ZW1320" s="119"/>
      <c r="ZX1320" s="119"/>
      <c r="ZY1320" s="119"/>
      <c r="ZZ1320" s="119"/>
      <c r="AAA1320" s="119"/>
      <c r="AAB1320" s="119"/>
      <c r="AAC1320" s="119"/>
      <c r="AAD1320" s="119"/>
      <c r="AAE1320" s="119"/>
      <c r="AAF1320" s="119"/>
      <c r="AAG1320" s="119"/>
      <c r="AAH1320" s="119"/>
      <c r="AAI1320" s="119"/>
      <c r="AAJ1320" s="119"/>
      <c r="AAK1320" s="119"/>
      <c r="AAL1320" s="119"/>
      <c r="AAM1320" s="119"/>
      <c r="AAN1320" s="119"/>
      <c r="AAO1320" s="119"/>
      <c r="AAP1320" s="119"/>
      <c r="AAQ1320" s="119"/>
      <c r="AAR1320" s="119"/>
      <c r="AAS1320" s="119"/>
      <c r="AAT1320" s="119"/>
      <c r="AAU1320" s="119"/>
      <c r="AAV1320" s="119"/>
      <c r="AAW1320" s="119"/>
      <c r="AAX1320" s="119"/>
      <c r="AAY1320" s="119"/>
      <c r="AAZ1320" s="119"/>
      <c r="ABA1320" s="119"/>
      <c r="ABB1320" s="119"/>
      <c r="ABC1320" s="119"/>
      <c r="ABD1320" s="119"/>
      <c r="ABE1320" s="119"/>
      <c r="ABF1320" s="119"/>
      <c r="ABG1320" s="119"/>
      <c r="ABH1320" s="119"/>
      <c r="ABI1320" s="119"/>
      <c r="ABJ1320" s="119"/>
      <c r="ABK1320" s="119"/>
      <c r="ABL1320" s="119"/>
      <c r="ABM1320" s="119"/>
      <c r="ABN1320" s="119"/>
      <c r="ABO1320" s="119"/>
      <c r="ABP1320" s="119"/>
      <c r="ABQ1320" s="119"/>
      <c r="ABR1320" s="119"/>
      <c r="ABS1320" s="119"/>
      <c r="ABT1320" s="119"/>
      <c r="ABU1320" s="119"/>
      <c r="ABV1320" s="119"/>
      <c r="ABW1320" s="119"/>
      <c r="ABX1320" s="119"/>
      <c r="ABY1320" s="119"/>
      <c r="ABZ1320" s="119"/>
      <c r="ACA1320" s="119"/>
      <c r="ACB1320" s="119"/>
      <c r="ACC1320" s="119"/>
      <c r="ACD1320" s="119"/>
      <c r="ACE1320" s="119"/>
      <c r="ACF1320" s="119"/>
      <c r="ACG1320" s="119"/>
      <c r="ACH1320" s="119"/>
      <c r="ACI1320" s="119"/>
      <c r="ACJ1320" s="119"/>
      <c r="ACK1320" s="119"/>
      <c r="ACL1320" s="119"/>
      <c r="ACM1320" s="119"/>
      <c r="ACN1320" s="119"/>
      <c r="ACO1320" s="119"/>
      <c r="ACP1320" s="119"/>
      <c r="ACQ1320" s="119"/>
      <c r="ACR1320" s="119"/>
      <c r="ACS1320" s="119"/>
      <c r="ACT1320" s="119"/>
      <c r="ACU1320" s="119"/>
      <c r="ACV1320" s="119"/>
      <c r="ACW1320" s="119"/>
      <c r="ACX1320" s="119"/>
      <c r="ACY1320" s="119"/>
      <c r="ACZ1320" s="119"/>
      <c r="ADA1320" s="119"/>
      <c r="ADB1320" s="119"/>
      <c r="ADC1320" s="119"/>
      <c r="ADD1320" s="119"/>
      <c r="ADE1320" s="119"/>
      <c r="ADF1320" s="119"/>
      <c r="ADG1320" s="119"/>
      <c r="ADH1320" s="119"/>
      <c r="ADI1320" s="119"/>
      <c r="ADJ1320" s="119"/>
      <c r="ADK1320" s="119"/>
      <c r="ADL1320" s="119"/>
      <c r="ADM1320" s="119"/>
      <c r="ADN1320" s="119"/>
      <c r="ADO1320" s="119"/>
      <c r="ADP1320" s="119"/>
      <c r="ADQ1320" s="119"/>
      <c r="ADR1320" s="119"/>
      <c r="ADS1320" s="119"/>
      <c r="ADT1320" s="119"/>
      <c r="ADU1320" s="119"/>
      <c r="ADV1320" s="119"/>
      <c r="ADW1320" s="119"/>
      <c r="ADX1320" s="119"/>
      <c r="ADY1320" s="119"/>
      <c r="ADZ1320" s="119"/>
      <c r="AEA1320" s="119"/>
      <c r="AEB1320" s="119"/>
      <c r="AEC1320" s="119"/>
      <c r="AED1320" s="119"/>
      <c r="AEE1320" s="119"/>
      <c r="AEF1320" s="119"/>
      <c r="AEG1320" s="119"/>
      <c r="AEH1320" s="119"/>
      <c r="AEI1320" s="119"/>
      <c r="AEJ1320" s="119"/>
      <c r="AEK1320" s="119"/>
      <c r="AEL1320" s="119"/>
      <c r="AEM1320" s="119"/>
      <c r="AEN1320" s="119"/>
      <c r="AEO1320" s="119"/>
      <c r="AEP1320" s="119"/>
      <c r="AEQ1320" s="119"/>
      <c r="AER1320" s="119"/>
      <c r="AES1320" s="119"/>
      <c r="AET1320" s="119"/>
      <c r="AEU1320" s="119"/>
      <c r="AEV1320" s="119"/>
      <c r="AEW1320" s="119"/>
      <c r="AEX1320" s="119"/>
      <c r="AEY1320" s="119"/>
      <c r="AEZ1320" s="119"/>
      <c r="AFA1320" s="119"/>
      <c r="AFB1320" s="119"/>
      <c r="AFC1320" s="119"/>
      <c r="AFD1320" s="119"/>
      <c r="AFE1320" s="119"/>
      <c r="AFF1320" s="119"/>
      <c r="AFG1320" s="119"/>
      <c r="AFH1320" s="119"/>
      <c r="AFI1320" s="119"/>
      <c r="AFJ1320" s="119"/>
      <c r="AFK1320" s="119"/>
      <c r="AFL1320" s="119"/>
      <c r="AFM1320" s="119"/>
      <c r="AFN1320" s="119"/>
      <c r="AFO1320" s="119"/>
      <c r="AFP1320" s="119"/>
      <c r="AFQ1320" s="119"/>
      <c r="AFR1320" s="119"/>
      <c r="AFS1320" s="119"/>
      <c r="AFT1320" s="119"/>
      <c r="AFU1320" s="119"/>
      <c r="AFV1320" s="119"/>
      <c r="AFW1320" s="119"/>
      <c r="AFX1320" s="119"/>
      <c r="AFY1320" s="119"/>
      <c r="AFZ1320" s="119"/>
      <c r="AGA1320" s="119"/>
      <c r="AGB1320" s="119"/>
      <c r="AGC1320" s="119"/>
      <c r="AGD1320" s="119"/>
      <c r="AGE1320" s="119"/>
      <c r="AGF1320" s="119"/>
      <c r="AGG1320" s="119"/>
      <c r="AGH1320" s="119"/>
      <c r="AGI1320" s="119"/>
      <c r="AGJ1320" s="119"/>
      <c r="AGK1320" s="119"/>
      <c r="AGL1320" s="119"/>
      <c r="AGM1320" s="119"/>
      <c r="AGN1320" s="119"/>
      <c r="AGO1320" s="119"/>
      <c r="AGP1320" s="119"/>
      <c r="AGQ1320" s="119"/>
      <c r="AGR1320" s="119"/>
      <c r="AGS1320" s="119"/>
      <c r="AGT1320" s="119"/>
      <c r="AGU1320" s="119"/>
      <c r="AGV1320" s="119"/>
      <c r="AGW1320" s="119"/>
      <c r="AGX1320" s="119"/>
      <c r="AGY1320" s="119"/>
      <c r="AGZ1320" s="119"/>
      <c r="AHA1320" s="119"/>
      <c r="AHB1320" s="119"/>
      <c r="AHC1320" s="119"/>
      <c r="AHD1320" s="119"/>
      <c r="AHE1320" s="119"/>
      <c r="AHF1320" s="119"/>
      <c r="AHG1320" s="119"/>
      <c r="AHH1320" s="119"/>
      <c r="AHI1320" s="119"/>
      <c r="AHJ1320" s="119"/>
      <c r="AHK1320" s="119"/>
      <c r="AHL1320" s="119"/>
      <c r="AHM1320" s="119"/>
      <c r="AHN1320" s="119"/>
      <c r="AHO1320" s="119"/>
      <c r="AHP1320" s="119"/>
      <c r="AHQ1320" s="119"/>
      <c r="AHR1320" s="119"/>
      <c r="AHS1320" s="119"/>
      <c r="AHT1320" s="119"/>
      <c r="AHU1320" s="119"/>
      <c r="AHV1320" s="119"/>
      <c r="AHW1320" s="119"/>
      <c r="AHX1320" s="119"/>
      <c r="AHY1320" s="119"/>
      <c r="AHZ1320" s="119"/>
      <c r="AIA1320" s="119"/>
      <c r="AIB1320" s="119"/>
      <c r="AIC1320" s="119"/>
      <c r="AID1320" s="119"/>
      <c r="AIE1320" s="119"/>
      <c r="AIF1320" s="119"/>
      <c r="AIG1320" s="119"/>
      <c r="AIH1320" s="119"/>
      <c r="AII1320" s="119"/>
      <c r="AIJ1320" s="119"/>
      <c r="AIK1320" s="119"/>
      <c r="AIL1320" s="119"/>
      <c r="AIM1320" s="119"/>
      <c r="AIN1320" s="119"/>
      <c r="AIO1320" s="119"/>
      <c r="AIP1320" s="119"/>
      <c r="AIQ1320" s="119"/>
      <c r="AIR1320" s="119"/>
      <c r="AIS1320" s="119"/>
      <c r="AIT1320" s="119"/>
      <c r="AIU1320" s="119"/>
      <c r="AIV1320" s="119"/>
      <c r="AIW1320" s="119"/>
      <c r="AIX1320" s="119"/>
      <c r="AIY1320" s="119"/>
      <c r="AIZ1320" s="119"/>
      <c r="AJA1320" s="119"/>
      <c r="AJB1320" s="119"/>
      <c r="AJC1320" s="119"/>
      <c r="AJD1320" s="119"/>
      <c r="AJE1320" s="119"/>
      <c r="AJF1320" s="119"/>
      <c r="AJG1320" s="119"/>
      <c r="AJH1320" s="119"/>
      <c r="AJI1320" s="119"/>
      <c r="AJJ1320" s="119"/>
      <c r="AJK1320" s="119"/>
      <c r="AJL1320" s="119"/>
      <c r="AJM1320" s="119"/>
      <c r="AJN1320" s="119"/>
      <c r="AJO1320" s="119"/>
      <c r="AJP1320" s="119"/>
      <c r="AJQ1320" s="119"/>
      <c r="AJR1320" s="119"/>
      <c r="AJS1320" s="119"/>
      <c r="AJT1320" s="119"/>
      <c r="AJU1320" s="119"/>
      <c r="AJV1320" s="119"/>
      <c r="AJW1320" s="119"/>
      <c r="AJX1320" s="119"/>
      <c r="AJY1320" s="119"/>
      <c r="AJZ1320" s="119"/>
      <c r="AKA1320" s="119"/>
      <c r="AKB1320" s="119"/>
      <c r="AKC1320" s="119"/>
      <c r="AKD1320" s="119"/>
      <c r="AKE1320" s="119"/>
      <c r="AKF1320" s="119"/>
      <c r="AKG1320" s="119"/>
      <c r="AKH1320" s="119"/>
      <c r="AKI1320" s="119"/>
      <c r="AKJ1320" s="119"/>
      <c r="AKK1320" s="119"/>
      <c r="AKL1320" s="119"/>
      <c r="AKM1320" s="119"/>
      <c r="AKN1320" s="119"/>
      <c r="AKO1320" s="119"/>
      <c r="AKP1320" s="119"/>
      <c r="AKQ1320" s="119"/>
      <c r="AKR1320" s="119"/>
      <c r="AKS1320" s="119"/>
      <c r="AKT1320" s="119"/>
      <c r="AKU1320" s="119"/>
      <c r="AKV1320" s="119"/>
      <c r="AKW1320" s="119"/>
      <c r="AKX1320" s="119"/>
      <c r="AKY1320" s="119"/>
      <c r="AKZ1320" s="119"/>
      <c r="ALA1320" s="119"/>
      <c r="ALB1320" s="119"/>
      <c r="ALC1320" s="119"/>
      <c r="ALD1320" s="119"/>
      <c r="ALE1320" s="119"/>
      <c r="ALF1320" s="119"/>
      <c r="ALG1320" s="119"/>
      <c r="ALH1320" s="119"/>
      <c r="ALI1320" s="119"/>
      <c r="ALJ1320" s="119"/>
      <c r="ALK1320" s="119"/>
      <c r="ALL1320" s="119"/>
      <c r="ALM1320" s="119"/>
      <c r="ALN1320" s="119"/>
      <c r="ALO1320" s="119"/>
      <c r="ALP1320" s="119"/>
      <c r="ALQ1320" s="119"/>
      <c r="ALR1320" s="119"/>
      <c r="ALS1320" s="119"/>
      <c r="ALT1320" s="119"/>
      <c r="ALU1320" s="119"/>
      <c r="ALV1320" s="119"/>
      <c r="ALW1320" s="119"/>
      <c r="ALX1320" s="119"/>
      <c r="ALY1320" s="119"/>
      <c r="ALZ1320" s="119"/>
      <c r="AMA1320" s="119"/>
      <c r="AMB1320" s="119"/>
      <c r="AMC1320" s="119"/>
      <c r="AMD1320" s="119"/>
      <c r="AME1320" s="119"/>
      <c r="AMF1320" s="119"/>
      <c r="AMG1320" s="119"/>
    </row>
    <row r="1321" customFormat="false" ht="15" hidden="false" customHeight="false" outlineLevel="0" collapsed="false">
      <c r="A1321" s="118"/>
      <c r="B1321" s="118"/>
      <c r="C1321" s="48" t="n">
        <f aca="false">IF(F1321=F1320,C1320,IF(F1321=(F1320+10),C1320,(C1320+10)))</f>
        <v>2450</v>
      </c>
      <c r="D1321" s="57" t="s">
        <v>463</v>
      </c>
      <c r="E1321" s="50" t="n">
        <f aca="false">IF(C1320=C1321,IF(AND(I1321&lt;&gt;"M",I1321&lt;&gt;"m-up"),E1320+10,E1320),10)</f>
        <v>10</v>
      </c>
      <c r="F1321" s="80" t="n">
        <f aca="false">O1321+(N1321*60)+(M1321*3600)</f>
        <v>66543</v>
      </c>
      <c r="G1321" s="80" t="str">
        <f aca="false">CONCATENATE(J1321,K1321,L1321)</f>
        <v>201823</v>
      </c>
      <c r="H1321" s="80" t="n">
        <v>24</v>
      </c>
      <c r="I1321" s="80" t="s">
        <v>0</v>
      </c>
      <c r="J1321" s="80" t="n">
        <v>2018</v>
      </c>
      <c r="K1321" s="80" t="n">
        <v>2</v>
      </c>
      <c r="L1321" s="80" t="n">
        <v>3</v>
      </c>
      <c r="M1321" s="80" t="n">
        <v>18</v>
      </c>
      <c r="N1321" s="80" t="n">
        <v>29</v>
      </c>
      <c r="O1321" s="80" t="n">
        <v>3</v>
      </c>
      <c r="P1321" s="80" t="n">
        <v>117</v>
      </c>
      <c r="Q1321" s="80" t="n">
        <v>1</v>
      </c>
      <c r="R1321" s="80" t="s">
        <v>1</v>
      </c>
      <c r="S1321" s="80" t="s">
        <v>2</v>
      </c>
      <c r="T1321" s="80"/>
      <c r="U1321" s="129" t="s">
        <v>119</v>
      </c>
      <c r="V1321" s="130"/>
      <c r="W1321" s="130"/>
      <c r="X1321" s="130"/>
      <c r="WH1321" s="119"/>
      <c r="WI1321" s="119"/>
      <c r="WJ1321" s="119"/>
      <c r="WK1321" s="119"/>
      <c r="WL1321" s="119"/>
      <c r="WM1321" s="119"/>
      <c r="WN1321" s="119"/>
      <c r="WO1321" s="119"/>
      <c r="WP1321" s="119"/>
      <c r="WQ1321" s="119"/>
      <c r="WR1321" s="119"/>
      <c r="WS1321" s="119"/>
      <c r="WT1321" s="119"/>
      <c r="WU1321" s="119"/>
      <c r="WV1321" s="119"/>
      <c r="WW1321" s="119"/>
      <c r="WX1321" s="119"/>
      <c r="WY1321" s="119"/>
      <c r="WZ1321" s="119"/>
      <c r="XA1321" s="119"/>
      <c r="XB1321" s="119"/>
      <c r="XC1321" s="119"/>
      <c r="XD1321" s="119"/>
      <c r="XE1321" s="119"/>
      <c r="XF1321" s="119"/>
      <c r="XG1321" s="119"/>
      <c r="XH1321" s="119"/>
      <c r="XI1321" s="119"/>
      <c r="XJ1321" s="119"/>
      <c r="XK1321" s="119"/>
      <c r="XL1321" s="119"/>
      <c r="XM1321" s="119"/>
      <c r="XN1321" s="119"/>
      <c r="XO1321" s="119"/>
      <c r="XP1321" s="119"/>
      <c r="XQ1321" s="119"/>
      <c r="XR1321" s="119"/>
      <c r="XS1321" s="119"/>
      <c r="XT1321" s="119"/>
      <c r="XU1321" s="119"/>
      <c r="XV1321" s="119"/>
      <c r="XW1321" s="119"/>
      <c r="XX1321" s="119"/>
      <c r="XY1321" s="119"/>
      <c r="XZ1321" s="119"/>
      <c r="YA1321" s="119"/>
      <c r="YB1321" s="119"/>
      <c r="YC1321" s="119"/>
      <c r="YD1321" s="119"/>
      <c r="YE1321" s="119"/>
      <c r="YF1321" s="119"/>
      <c r="YG1321" s="119"/>
      <c r="YH1321" s="119"/>
      <c r="YI1321" s="119"/>
      <c r="YJ1321" s="119"/>
      <c r="YK1321" s="119"/>
      <c r="YL1321" s="119"/>
      <c r="YM1321" s="119"/>
      <c r="YN1321" s="119"/>
      <c r="YO1321" s="119"/>
      <c r="YP1321" s="119"/>
      <c r="YQ1321" s="119"/>
      <c r="YR1321" s="119"/>
      <c r="YS1321" s="119"/>
      <c r="YT1321" s="119"/>
      <c r="YU1321" s="119"/>
      <c r="YV1321" s="119"/>
      <c r="YW1321" s="119"/>
      <c r="YX1321" s="119"/>
      <c r="YY1321" s="119"/>
      <c r="YZ1321" s="119"/>
      <c r="ZA1321" s="119"/>
      <c r="ZB1321" s="119"/>
      <c r="ZC1321" s="119"/>
      <c r="ZD1321" s="119"/>
      <c r="ZE1321" s="119"/>
      <c r="ZF1321" s="119"/>
      <c r="ZG1321" s="119"/>
      <c r="ZH1321" s="119"/>
      <c r="ZI1321" s="119"/>
      <c r="ZJ1321" s="119"/>
      <c r="ZK1321" s="119"/>
      <c r="ZL1321" s="119"/>
      <c r="ZM1321" s="119"/>
      <c r="ZN1321" s="119"/>
      <c r="ZO1321" s="119"/>
      <c r="ZP1321" s="119"/>
      <c r="ZQ1321" s="119"/>
      <c r="ZR1321" s="119"/>
      <c r="ZS1321" s="119"/>
      <c r="ZT1321" s="119"/>
      <c r="ZU1321" s="119"/>
      <c r="ZV1321" s="119"/>
      <c r="ZW1321" s="119"/>
      <c r="ZX1321" s="119"/>
      <c r="ZY1321" s="119"/>
      <c r="ZZ1321" s="119"/>
      <c r="AAA1321" s="119"/>
      <c r="AAB1321" s="119"/>
      <c r="AAC1321" s="119"/>
      <c r="AAD1321" s="119"/>
      <c r="AAE1321" s="119"/>
      <c r="AAF1321" s="119"/>
      <c r="AAG1321" s="119"/>
      <c r="AAH1321" s="119"/>
      <c r="AAI1321" s="119"/>
      <c r="AAJ1321" s="119"/>
      <c r="AAK1321" s="119"/>
      <c r="AAL1321" s="119"/>
      <c r="AAM1321" s="119"/>
      <c r="AAN1321" s="119"/>
      <c r="AAO1321" s="119"/>
      <c r="AAP1321" s="119"/>
      <c r="AAQ1321" s="119"/>
      <c r="AAR1321" s="119"/>
      <c r="AAS1321" s="119"/>
      <c r="AAT1321" s="119"/>
      <c r="AAU1321" s="119"/>
      <c r="AAV1321" s="119"/>
      <c r="AAW1321" s="119"/>
      <c r="AAX1321" s="119"/>
      <c r="AAY1321" s="119"/>
      <c r="AAZ1321" s="119"/>
      <c r="ABA1321" s="119"/>
      <c r="ABB1321" s="119"/>
      <c r="ABC1321" s="119"/>
      <c r="ABD1321" s="119"/>
      <c r="ABE1321" s="119"/>
      <c r="ABF1321" s="119"/>
      <c r="ABG1321" s="119"/>
      <c r="ABH1321" s="119"/>
      <c r="ABI1321" s="119"/>
      <c r="ABJ1321" s="119"/>
      <c r="ABK1321" s="119"/>
      <c r="ABL1321" s="119"/>
      <c r="ABM1321" s="119"/>
      <c r="ABN1321" s="119"/>
      <c r="ABO1321" s="119"/>
      <c r="ABP1321" s="119"/>
      <c r="ABQ1321" s="119"/>
      <c r="ABR1321" s="119"/>
      <c r="ABS1321" s="119"/>
      <c r="ABT1321" s="119"/>
      <c r="ABU1321" s="119"/>
      <c r="ABV1321" s="119"/>
      <c r="ABW1321" s="119"/>
      <c r="ABX1321" s="119"/>
      <c r="ABY1321" s="119"/>
      <c r="ABZ1321" s="119"/>
      <c r="ACA1321" s="119"/>
      <c r="ACB1321" s="119"/>
      <c r="ACC1321" s="119"/>
      <c r="ACD1321" s="119"/>
      <c r="ACE1321" s="119"/>
      <c r="ACF1321" s="119"/>
      <c r="ACG1321" s="119"/>
      <c r="ACH1321" s="119"/>
      <c r="ACI1321" s="119"/>
      <c r="ACJ1321" s="119"/>
      <c r="ACK1321" s="119"/>
      <c r="ACL1321" s="119"/>
      <c r="ACM1321" s="119"/>
      <c r="ACN1321" s="119"/>
      <c r="ACO1321" s="119"/>
      <c r="ACP1321" s="119"/>
      <c r="ACQ1321" s="119"/>
      <c r="ACR1321" s="119"/>
      <c r="ACS1321" s="119"/>
      <c r="ACT1321" s="119"/>
      <c r="ACU1321" s="119"/>
      <c r="ACV1321" s="119"/>
      <c r="ACW1321" s="119"/>
      <c r="ACX1321" s="119"/>
      <c r="ACY1321" s="119"/>
      <c r="ACZ1321" s="119"/>
      <c r="ADA1321" s="119"/>
      <c r="ADB1321" s="119"/>
      <c r="ADC1321" s="119"/>
      <c r="ADD1321" s="119"/>
      <c r="ADE1321" s="119"/>
      <c r="ADF1321" s="119"/>
      <c r="ADG1321" s="119"/>
      <c r="ADH1321" s="119"/>
      <c r="ADI1321" s="119"/>
      <c r="ADJ1321" s="119"/>
      <c r="ADK1321" s="119"/>
      <c r="ADL1321" s="119"/>
      <c r="ADM1321" s="119"/>
      <c r="ADN1321" s="119"/>
      <c r="ADO1321" s="119"/>
      <c r="ADP1321" s="119"/>
      <c r="ADQ1321" s="119"/>
      <c r="ADR1321" s="119"/>
      <c r="ADS1321" s="119"/>
      <c r="ADT1321" s="119"/>
      <c r="ADU1321" s="119"/>
      <c r="ADV1321" s="119"/>
      <c r="ADW1321" s="119"/>
      <c r="ADX1321" s="119"/>
      <c r="ADY1321" s="119"/>
      <c r="ADZ1321" s="119"/>
      <c r="AEA1321" s="119"/>
      <c r="AEB1321" s="119"/>
      <c r="AEC1321" s="119"/>
      <c r="AED1321" s="119"/>
      <c r="AEE1321" s="119"/>
      <c r="AEF1321" s="119"/>
      <c r="AEG1321" s="119"/>
      <c r="AEH1321" s="119"/>
      <c r="AEI1321" s="119"/>
      <c r="AEJ1321" s="119"/>
      <c r="AEK1321" s="119"/>
      <c r="AEL1321" s="119"/>
      <c r="AEM1321" s="119"/>
      <c r="AEN1321" s="119"/>
      <c r="AEO1321" s="119"/>
      <c r="AEP1321" s="119"/>
      <c r="AEQ1321" s="119"/>
      <c r="AER1321" s="119"/>
      <c r="AES1321" s="119"/>
      <c r="AET1321" s="119"/>
      <c r="AEU1321" s="119"/>
      <c r="AEV1321" s="119"/>
      <c r="AEW1321" s="119"/>
      <c r="AEX1321" s="119"/>
      <c r="AEY1321" s="119"/>
      <c r="AEZ1321" s="119"/>
      <c r="AFA1321" s="119"/>
      <c r="AFB1321" s="119"/>
      <c r="AFC1321" s="119"/>
      <c r="AFD1321" s="119"/>
      <c r="AFE1321" s="119"/>
      <c r="AFF1321" s="119"/>
      <c r="AFG1321" s="119"/>
      <c r="AFH1321" s="119"/>
      <c r="AFI1321" s="119"/>
      <c r="AFJ1321" s="119"/>
      <c r="AFK1321" s="119"/>
      <c r="AFL1321" s="119"/>
      <c r="AFM1321" s="119"/>
      <c r="AFN1321" s="119"/>
      <c r="AFO1321" s="119"/>
      <c r="AFP1321" s="119"/>
      <c r="AFQ1321" s="119"/>
      <c r="AFR1321" s="119"/>
      <c r="AFS1321" s="119"/>
      <c r="AFT1321" s="119"/>
      <c r="AFU1321" s="119"/>
      <c r="AFV1321" s="119"/>
      <c r="AFW1321" s="119"/>
      <c r="AFX1321" s="119"/>
      <c r="AFY1321" s="119"/>
      <c r="AFZ1321" s="119"/>
      <c r="AGA1321" s="119"/>
      <c r="AGB1321" s="119"/>
      <c r="AGC1321" s="119"/>
      <c r="AGD1321" s="119"/>
      <c r="AGE1321" s="119"/>
      <c r="AGF1321" s="119"/>
      <c r="AGG1321" s="119"/>
      <c r="AGH1321" s="119"/>
      <c r="AGI1321" s="119"/>
      <c r="AGJ1321" s="119"/>
      <c r="AGK1321" s="119"/>
      <c r="AGL1321" s="119"/>
      <c r="AGM1321" s="119"/>
      <c r="AGN1321" s="119"/>
      <c r="AGO1321" s="119"/>
      <c r="AGP1321" s="119"/>
      <c r="AGQ1321" s="119"/>
      <c r="AGR1321" s="119"/>
      <c r="AGS1321" s="119"/>
      <c r="AGT1321" s="119"/>
      <c r="AGU1321" s="119"/>
      <c r="AGV1321" s="119"/>
      <c r="AGW1321" s="119"/>
      <c r="AGX1321" s="119"/>
      <c r="AGY1321" s="119"/>
      <c r="AGZ1321" s="119"/>
      <c r="AHA1321" s="119"/>
      <c r="AHB1321" s="119"/>
      <c r="AHC1321" s="119"/>
      <c r="AHD1321" s="119"/>
      <c r="AHE1321" s="119"/>
      <c r="AHF1321" s="119"/>
      <c r="AHG1321" s="119"/>
      <c r="AHH1321" s="119"/>
      <c r="AHI1321" s="119"/>
      <c r="AHJ1321" s="119"/>
      <c r="AHK1321" s="119"/>
      <c r="AHL1321" s="119"/>
      <c r="AHM1321" s="119"/>
      <c r="AHN1321" s="119"/>
      <c r="AHO1321" s="119"/>
      <c r="AHP1321" s="119"/>
      <c r="AHQ1321" s="119"/>
      <c r="AHR1321" s="119"/>
      <c r="AHS1321" s="119"/>
      <c r="AHT1321" s="119"/>
      <c r="AHU1321" s="119"/>
      <c r="AHV1321" s="119"/>
      <c r="AHW1321" s="119"/>
      <c r="AHX1321" s="119"/>
      <c r="AHY1321" s="119"/>
      <c r="AHZ1321" s="119"/>
      <c r="AIA1321" s="119"/>
      <c r="AIB1321" s="119"/>
      <c r="AIC1321" s="119"/>
      <c r="AID1321" s="119"/>
      <c r="AIE1321" s="119"/>
      <c r="AIF1321" s="119"/>
      <c r="AIG1321" s="119"/>
      <c r="AIH1321" s="119"/>
      <c r="AII1321" s="119"/>
      <c r="AIJ1321" s="119"/>
      <c r="AIK1321" s="119"/>
      <c r="AIL1321" s="119"/>
      <c r="AIM1321" s="119"/>
      <c r="AIN1321" s="119"/>
      <c r="AIO1321" s="119"/>
      <c r="AIP1321" s="119"/>
      <c r="AIQ1321" s="119"/>
      <c r="AIR1321" s="119"/>
      <c r="AIS1321" s="119"/>
      <c r="AIT1321" s="119"/>
      <c r="AIU1321" s="119"/>
      <c r="AIV1321" s="119"/>
      <c r="AIW1321" s="119"/>
      <c r="AIX1321" s="119"/>
      <c r="AIY1321" s="119"/>
      <c r="AIZ1321" s="119"/>
      <c r="AJA1321" s="119"/>
      <c r="AJB1321" s="119"/>
      <c r="AJC1321" s="119"/>
      <c r="AJD1321" s="119"/>
      <c r="AJE1321" s="119"/>
      <c r="AJF1321" s="119"/>
      <c r="AJG1321" s="119"/>
      <c r="AJH1321" s="119"/>
      <c r="AJI1321" s="119"/>
      <c r="AJJ1321" s="119"/>
      <c r="AJK1321" s="119"/>
      <c r="AJL1321" s="119"/>
      <c r="AJM1321" s="119"/>
      <c r="AJN1321" s="119"/>
      <c r="AJO1321" s="119"/>
      <c r="AJP1321" s="119"/>
      <c r="AJQ1321" s="119"/>
      <c r="AJR1321" s="119"/>
      <c r="AJS1321" s="119"/>
      <c r="AJT1321" s="119"/>
      <c r="AJU1321" s="119"/>
      <c r="AJV1321" s="119"/>
      <c r="AJW1321" s="119"/>
      <c r="AJX1321" s="119"/>
      <c r="AJY1321" s="119"/>
      <c r="AJZ1321" s="119"/>
      <c r="AKA1321" s="119"/>
      <c r="AKB1321" s="119"/>
      <c r="AKC1321" s="119"/>
      <c r="AKD1321" s="119"/>
      <c r="AKE1321" s="119"/>
      <c r="AKF1321" s="119"/>
      <c r="AKG1321" s="119"/>
      <c r="AKH1321" s="119"/>
      <c r="AKI1321" s="119"/>
      <c r="AKJ1321" s="119"/>
      <c r="AKK1321" s="119"/>
      <c r="AKL1321" s="119"/>
      <c r="AKM1321" s="119"/>
      <c r="AKN1321" s="119"/>
      <c r="AKO1321" s="119"/>
      <c r="AKP1321" s="119"/>
      <c r="AKQ1321" s="119"/>
      <c r="AKR1321" s="119"/>
      <c r="AKS1321" s="119"/>
      <c r="AKT1321" s="119"/>
      <c r="AKU1321" s="119"/>
      <c r="AKV1321" s="119"/>
      <c r="AKW1321" s="119"/>
      <c r="AKX1321" s="119"/>
      <c r="AKY1321" s="119"/>
      <c r="AKZ1321" s="119"/>
      <c r="ALA1321" s="119"/>
      <c r="ALB1321" s="119"/>
      <c r="ALC1321" s="119"/>
      <c r="ALD1321" s="119"/>
      <c r="ALE1321" s="119"/>
      <c r="ALF1321" s="119"/>
      <c r="ALG1321" s="119"/>
      <c r="ALH1321" s="119"/>
      <c r="ALI1321" s="119"/>
      <c r="ALJ1321" s="119"/>
      <c r="ALK1321" s="119"/>
      <c r="ALL1321" s="119"/>
      <c r="ALM1321" s="119"/>
      <c r="ALN1321" s="119"/>
      <c r="ALO1321" s="119"/>
      <c r="ALP1321" s="119"/>
      <c r="ALQ1321" s="119"/>
      <c r="ALR1321" s="119"/>
      <c r="ALS1321" s="119"/>
      <c r="ALT1321" s="119"/>
      <c r="ALU1321" s="119"/>
      <c r="ALV1321" s="119"/>
      <c r="ALW1321" s="119"/>
      <c r="ALX1321" s="119"/>
      <c r="ALY1321" s="119"/>
      <c r="ALZ1321" s="119"/>
      <c r="AMA1321" s="119"/>
      <c r="AMB1321" s="119"/>
      <c r="AMC1321" s="119"/>
      <c r="AMD1321" s="119"/>
      <c r="AME1321" s="119"/>
      <c r="AMF1321" s="119"/>
      <c r="AMG1321" s="119"/>
    </row>
    <row r="1322" customFormat="false" ht="15" hidden="false" customHeight="false" outlineLevel="0" collapsed="false">
      <c r="A1322" s="118"/>
      <c r="B1322" s="118"/>
      <c r="C1322" s="48" t="n">
        <f aca="false">IF(F1322=F1321,C1321,IF(F1322=(F1321+10),C1321,(C1321+10)))</f>
        <v>2450</v>
      </c>
      <c r="D1322" s="55" t="s">
        <v>463</v>
      </c>
      <c r="E1322" s="50" t="n">
        <f aca="false">IF(C1321=C1322,IF(AND(I1322&lt;&gt;"M",I1322&lt;&gt;"m-up"),E1321+10,E1321),10)</f>
        <v>20</v>
      </c>
      <c r="F1322" s="78" t="n">
        <f aca="false">O1322+(N1322*60)+(M1322*3600)</f>
        <v>66543</v>
      </c>
      <c r="G1322" s="78" t="str">
        <f aca="false">CONCATENATE(J1322,K1322,L1322)</f>
        <v>201823</v>
      </c>
      <c r="H1322" s="78" t="n">
        <v>14</v>
      </c>
      <c r="I1322" s="78" t="s">
        <v>0</v>
      </c>
      <c r="J1322" s="78" t="n">
        <v>2018</v>
      </c>
      <c r="K1322" s="78" t="n">
        <v>2</v>
      </c>
      <c r="L1322" s="78" t="n">
        <v>3</v>
      </c>
      <c r="M1322" s="78" t="n">
        <v>18</v>
      </c>
      <c r="N1322" s="78" t="n">
        <v>29</v>
      </c>
      <c r="O1322" s="78" t="n">
        <v>3</v>
      </c>
      <c r="P1322" s="78" t="n">
        <v>173</v>
      </c>
      <c r="Q1322" s="78" t="n">
        <v>1</v>
      </c>
      <c r="R1322" s="78" t="s">
        <v>1</v>
      </c>
      <c r="S1322" s="78" t="s">
        <v>2</v>
      </c>
      <c r="T1322" s="78"/>
      <c r="U1322" s="130" t="s">
        <v>120</v>
      </c>
      <c r="V1322" s="130"/>
      <c r="W1322" s="130"/>
      <c r="X1322" s="130"/>
      <c r="WH1322" s="119"/>
      <c r="WI1322" s="119"/>
      <c r="WJ1322" s="119"/>
      <c r="WK1322" s="119"/>
      <c r="WL1322" s="119"/>
      <c r="WM1322" s="119"/>
      <c r="WN1322" s="119"/>
      <c r="WO1322" s="119"/>
      <c r="WP1322" s="119"/>
      <c r="WQ1322" s="119"/>
      <c r="WR1322" s="119"/>
      <c r="WS1322" s="119"/>
      <c r="WT1322" s="119"/>
      <c r="WU1322" s="119"/>
      <c r="WV1322" s="119"/>
      <c r="WW1322" s="119"/>
      <c r="WX1322" s="119"/>
      <c r="WY1322" s="119"/>
      <c r="WZ1322" s="119"/>
      <c r="XA1322" s="119"/>
      <c r="XB1322" s="119"/>
      <c r="XC1322" s="119"/>
      <c r="XD1322" s="119"/>
      <c r="XE1322" s="119"/>
      <c r="XF1322" s="119"/>
      <c r="XG1322" s="119"/>
      <c r="XH1322" s="119"/>
      <c r="XI1322" s="119"/>
      <c r="XJ1322" s="119"/>
      <c r="XK1322" s="119"/>
      <c r="XL1322" s="119"/>
      <c r="XM1322" s="119"/>
      <c r="XN1322" s="119"/>
      <c r="XO1322" s="119"/>
      <c r="XP1322" s="119"/>
      <c r="XQ1322" s="119"/>
      <c r="XR1322" s="119"/>
      <c r="XS1322" s="119"/>
      <c r="XT1322" s="119"/>
      <c r="XU1322" s="119"/>
      <c r="XV1322" s="119"/>
      <c r="XW1322" s="119"/>
      <c r="XX1322" s="119"/>
      <c r="XY1322" s="119"/>
      <c r="XZ1322" s="119"/>
      <c r="YA1322" s="119"/>
      <c r="YB1322" s="119"/>
      <c r="YC1322" s="119"/>
      <c r="YD1322" s="119"/>
      <c r="YE1322" s="119"/>
      <c r="YF1322" s="119"/>
      <c r="YG1322" s="119"/>
      <c r="YH1322" s="119"/>
      <c r="YI1322" s="119"/>
      <c r="YJ1322" s="119"/>
      <c r="YK1322" s="119"/>
      <c r="YL1322" s="119"/>
      <c r="YM1322" s="119"/>
      <c r="YN1322" s="119"/>
      <c r="YO1322" s="119"/>
      <c r="YP1322" s="119"/>
      <c r="YQ1322" s="119"/>
      <c r="YR1322" s="119"/>
      <c r="YS1322" s="119"/>
      <c r="YT1322" s="119"/>
      <c r="YU1322" s="119"/>
      <c r="YV1322" s="119"/>
      <c r="YW1322" s="119"/>
      <c r="YX1322" s="119"/>
      <c r="YY1322" s="119"/>
      <c r="YZ1322" s="119"/>
      <c r="ZA1322" s="119"/>
      <c r="ZB1322" s="119"/>
      <c r="ZC1322" s="119"/>
      <c r="ZD1322" s="119"/>
      <c r="ZE1322" s="119"/>
      <c r="ZF1322" s="119"/>
      <c r="ZG1322" s="119"/>
      <c r="ZH1322" s="119"/>
      <c r="ZI1322" s="119"/>
      <c r="ZJ1322" s="119"/>
      <c r="ZK1322" s="119"/>
      <c r="ZL1322" s="119"/>
      <c r="ZM1322" s="119"/>
      <c r="ZN1322" s="119"/>
      <c r="ZO1322" s="119"/>
      <c r="ZP1322" s="119"/>
      <c r="ZQ1322" s="119"/>
      <c r="ZR1322" s="119"/>
      <c r="ZS1322" s="119"/>
      <c r="ZT1322" s="119"/>
      <c r="ZU1322" s="119"/>
      <c r="ZV1322" s="119"/>
      <c r="ZW1322" s="119"/>
      <c r="ZX1322" s="119"/>
      <c r="ZY1322" s="119"/>
      <c r="ZZ1322" s="119"/>
      <c r="AAA1322" s="119"/>
      <c r="AAB1322" s="119"/>
      <c r="AAC1322" s="119"/>
      <c r="AAD1322" s="119"/>
      <c r="AAE1322" s="119"/>
      <c r="AAF1322" s="119"/>
      <c r="AAG1322" s="119"/>
      <c r="AAH1322" s="119"/>
      <c r="AAI1322" s="119"/>
      <c r="AAJ1322" s="119"/>
      <c r="AAK1322" s="119"/>
      <c r="AAL1322" s="119"/>
      <c r="AAM1322" s="119"/>
      <c r="AAN1322" s="119"/>
      <c r="AAO1322" s="119"/>
      <c r="AAP1322" s="119"/>
      <c r="AAQ1322" s="119"/>
      <c r="AAR1322" s="119"/>
      <c r="AAS1322" s="119"/>
      <c r="AAT1322" s="119"/>
      <c r="AAU1322" s="119"/>
      <c r="AAV1322" s="119"/>
      <c r="AAW1322" s="119"/>
      <c r="AAX1322" s="119"/>
      <c r="AAY1322" s="119"/>
      <c r="AAZ1322" s="119"/>
      <c r="ABA1322" s="119"/>
      <c r="ABB1322" s="119"/>
      <c r="ABC1322" s="119"/>
      <c r="ABD1322" s="119"/>
      <c r="ABE1322" s="119"/>
      <c r="ABF1322" s="119"/>
      <c r="ABG1322" s="119"/>
      <c r="ABH1322" s="119"/>
      <c r="ABI1322" s="119"/>
      <c r="ABJ1322" s="119"/>
      <c r="ABK1322" s="119"/>
      <c r="ABL1322" s="119"/>
      <c r="ABM1322" s="119"/>
      <c r="ABN1322" s="119"/>
      <c r="ABO1322" s="119"/>
      <c r="ABP1322" s="119"/>
      <c r="ABQ1322" s="119"/>
      <c r="ABR1322" s="119"/>
      <c r="ABS1322" s="119"/>
      <c r="ABT1322" s="119"/>
      <c r="ABU1322" s="119"/>
      <c r="ABV1322" s="119"/>
      <c r="ABW1322" s="119"/>
      <c r="ABX1322" s="119"/>
      <c r="ABY1322" s="119"/>
      <c r="ABZ1322" s="119"/>
      <c r="ACA1322" s="119"/>
      <c r="ACB1322" s="119"/>
      <c r="ACC1322" s="119"/>
      <c r="ACD1322" s="119"/>
      <c r="ACE1322" s="119"/>
      <c r="ACF1322" s="119"/>
      <c r="ACG1322" s="119"/>
      <c r="ACH1322" s="119"/>
      <c r="ACI1322" s="119"/>
      <c r="ACJ1322" s="119"/>
      <c r="ACK1322" s="119"/>
      <c r="ACL1322" s="119"/>
      <c r="ACM1322" s="119"/>
      <c r="ACN1322" s="119"/>
      <c r="ACO1322" s="119"/>
      <c r="ACP1322" s="119"/>
      <c r="ACQ1322" s="119"/>
      <c r="ACR1322" s="119"/>
      <c r="ACS1322" s="119"/>
      <c r="ACT1322" s="119"/>
      <c r="ACU1322" s="119"/>
      <c r="ACV1322" s="119"/>
      <c r="ACW1322" s="119"/>
      <c r="ACX1322" s="119"/>
      <c r="ACY1322" s="119"/>
      <c r="ACZ1322" s="119"/>
      <c r="ADA1322" s="119"/>
      <c r="ADB1322" s="119"/>
      <c r="ADC1322" s="119"/>
      <c r="ADD1322" s="119"/>
      <c r="ADE1322" s="119"/>
      <c r="ADF1322" s="119"/>
      <c r="ADG1322" s="119"/>
      <c r="ADH1322" s="119"/>
      <c r="ADI1322" s="119"/>
      <c r="ADJ1322" s="119"/>
      <c r="ADK1322" s="119"/>
      <c r="ADL1322" s="119"/>
      <c r="ADM1322" s="119"/>
      <c r="ADN1322" s="119"/>
      <c r="ADO1322" s="119"/>
      <c r="ADP1322" s="119"/>
      <c r="ADQ1322" s="119"/>
      <c r="ADR1322" s="119"/>
      <c r="ADS1322" s="119"/>
      <c r="ADT1322" s="119"/>
      <c r="ADU1322" s="119"/>
      <c r="ADV1322" s="119"/>
      <c r="ADW1322" s="119"/>
      <c r="ADX1322" s="119"/>
      <c r="ADY1322" s="119"/>
      <c r="ADZ1322" s="119"/>
      <c r="AEA1322" s="119"/>
      <c r="AEB1322" s="119"/>
      <c r="AEC1322" s="119"/>
      <c r="AED1322" s="119"/>
      <c r="AEE1322" s="119"/>
      <c r="AEF1322" s="119"/>
      <c r="AEG1322" s="119"/>
      <c r="AEH1322" s="119"/>
      <c r="AEI1322" s="119"/>
      <c r="AEJ1322" s="119"/>
      <c r="AEK1322" s="119"/>
      <c r="AEL1322" s="119"/>
      <c r="AEM1322" s="119"/>
      <c r="AEN1322" s="119"/>
      <c r="AEO1322" s="119"/>
      <c r="AEP1322" s="119"/>
      <c r="AEQ1322" s="119"/>
      <c r="AER1322" s="119"/>
      <c r="AES1322" s="119"/>
      <c r="AET1322" s="119"/>
      <c r="AEU1322" s="119"/>
      <c r="AEV1322" s="119"/>
      <c r="AEW1322" s="119"/>
      <c r="AEX1322" s="119"/>
      <c r="AEY1322" s="119"/>
      <c r="AEZ1322" s="119"/>
      <c r="AFA1322" s="119"/>
      <c r="AFB1322" s="119"/>
      <c r="AFC1322" s="119"/>
      <c r="AFD1322" s="119"/>
      <c r="AFE1322" s="119"/>
      <c r="AFF1322" s="119"/>
      <c r="AFG1322" s="119"/>
      <c r="AFH1322" s="119"/>
      <c r="AFI1322" s="119"/>
      <c r="AFJ1322" s="119"/>
      <c r="AFK1322" s="119"/>
      <c r="AFL1322" s="119"/>
      <c r="AFM1322" s="119"/>
      <c r="AFN1322" s="119"/>
      <c r="AFO1322" s="119"/>
      <c r="AFP1322" s="119"/>
      <c r="AFQ1322" s="119"/>
      <c r="AFR1322" s="119"/>
      <c r="AFS1322" s="119"/>
      <c r="AFT1322" s="119"/>
      <c r="AFU1322" s="119"/>
      <c r="AFV1322" s="119"/>
      <c r="AFW1322" s="119"/>
      <c r="AFX1322" s="119"/>
      <c r="AFY1322" s="119"/>
      <c r="AFZ1322" s="119"/>
      <c r="AGA1322" s="119"/>
      <c r="AGB1322" s="119"/>
      <c r="AGC1322" s="119"/>
      <c r="AGD1322" s="119"/>
      <c r="AGE1322" s="119"/>
      <c r="AGF1322" s="119"/>
      <c r="AGG1322" s="119"/>
      <c r="AGH1322" s="119"/>
      <c r="AGI1322" s="119"/>
      <c r="AGJ1322" s="119"/>
      <c r="AGK1322" s="119"/>
      <c r="AGL1322" s="119"/>
      <c r="AGM1322" s="119"/>
      <c r="AGN1322" s="119"/>
      <c r="AGO1322" s="119"/>
      <c r="AGP1322" s="119"/>
      <c r="AGQ1322" s="119"/>
      <c r="AGR1322" s="119"/>
      <c r="AGS1322" s="119"/>
      <c r="AGT1322" s="119"/>
      <c r="AGU1322" s="119"/>
      <c r="AGV1322" s="119"/>
      <c r="AGW1322" s="119"/>
      <c r="AGX1322" s="119"/>
      <c r="AGY1322" s="119"/>
      <c r="AGZ1322" s="119"/>
      <c r="AHA1322" s="119"/>
      <c r="AHB1322" s="119"/>
      <c r="AHC1322" s="119"/>
      <c r="AHD1322" s="119"/>
      <c r="AHE1322" s="119"/>
      <c r="AHF1322" s="119"/>
      <c r="AHG1322" s="119"/>
      <c r="AHH1322" s="119"/>
      <c r="AHI1322" s="119"/>
      <c r="AHJ1322" s="119"/>
      <c r="AHK1322" s="119"/>
      <c r="AHL1322" s="119"/>
      <c r="AHM1322" s="119"/>
      <c r="AHN1322" s="119"/>
      <c r="AHO1322" s="119"/>
      <c r="AHP1322" s="119"/>
      <c r="AHQ1322" s="119"/>
      <c r="AHR1322" s="119"/>
      <c r="AHS1322" s="119"/>
      <c r="AHT1322" s="119"/>
      <c r="AHU1322" s="119"/>
      <c r="AHV1322" s="119"/>
      <c r="AHW1322" s="119"/>
      <c r="AHX1322" s="119"/>
      <c r="AHY1322" s="119"/>
      <c r="AHZ1322" s="119"/>
      <c r="AIA1322" s="119"/>
      <c r="AIB1322" s="119"/>
      <c r="AIC1322" s="119"/>
      <c r="AID1322" s="119"/>
      <c r="AIE1322" s="119"/>
      <c r="AIF1322" s="119"/>
      <c r="AIG1322" s="119"/>
      <c r="AIH1322" s="119"/>
      <c r="AII1322" s="119"/>
      <c r="AIJ1322" s="119"/>
      <c r="AIK1322" s="119"/>
      <c r="AIL1322" s="119"/>
      <c r="AIM1322" s="119"/>
      <c r="AIN1322" s="119"/>
      <c r="AIO1322" s="119"/>
      <c r="AIP1322" s="119"/>
      <c r="AIQ1322" s="119"/>
      <c r="AIR1322" s="119"/>
      <c r="AIS1322" s="119"/>
      <c r="AIT1322" s="119"/>
      <c r="AIU1322" s="119"/>
      <c r="AIV1322" s="119"/>
      <c r="AIW1322" s="119"/>
      <c r="AIX1322" s="119"/>
      <c r="AIY1322" s="119"/>
      <c r="AIZ1322" s="119"/>
      <c r="AJA1322" s="119"/>
      <c r="AJB1322" s="119"/>
      <c r="AJC1322" s="119"/>
      <c r="AJD1322" s="119"/>
      <c r="AJE1322" s="119"/>
      <c r="AJF1322" s="119"/>
      <c r="AJG1322" s="119"/>
      <c r="AJH1322" s="119"/>
      <c r="AJI1322" s="119"/>
      <c r="AJJ1322" s="119"/>
      <c r="AJK1322" s="119"/>
      <c r="AJL1322" s="119"/>
      <c r="AJM1322" s="119"/>
      <c r="AJN1322" s="119"/>
      <c r="AJO1322" s="119"/>
      <c r="AJP1322" s="119"/>
      <c r="AJQ1322" s="119"/>
      <c r="AJR1322" s="119"/>
      <c r="AJS1322" s="119"/>
      <c r="AJT1322" s="119"/>
      <c r="AJU1322" s="119"/>
      <c r="AJV1322" s="119"/>
      <c r="AJW1322" s="119"/>
      <c r="AJX1322" s="119"/>
      <c r="AJY1322" s="119"/>
      <c r="AJZ1322" s="119"/>
      <c r="AKA1322" s="119"/>
      <c r="AKB1322" s="119"/>
      <c r="AKC1322" s="119"/>
      <c r="AKD1322" s="119"/>
      <c r="AKE1322" s="119"/>
      <c r="AKF1322" s="119"/>
      <c r="AKG1322" s="119"/>
      <c r="AKH1322" s="119"/>
      <c r="AKI1322" s="119"/>
      <c r="AKJ1322" s="119"/>
      <c r="AKK1322" s="119"/>
      <c r="AKL1322" s="119"/>
      <c r="AKM1322" s="119"/>
      <c r="AKN1322" s="119"/>
      <c r="AKO1322" s="119"/>
      <c r="AKP1322" s="119"/>
      <c r="AKQ1322" s="119"/>
      <c r="AKR1322" s="119"/>
      <c r="AKS1322" s="119"/>
      <c r="AKT1322" s="119"/>
      <c r="AKU1322" s="119"/>
      <c r="AKV1322" s="119"/>
      <c r="AKW1322" s="119"/>
      <c r="AKX1322" s="119"/>
      <c r="AKY1322" s="119"/>
      <c r="AKZ1322" s="119"/>
      <c r="ALA1322" s="119"/>
      <c r="ALB1322" s="119"/>
      <c r="ALC1322" s="119"/>
      <c r="ALD1322" s="119"/>
      <c r="ALE1322" s="119"/>
      <c r="ALF1322" s="119"/>
      <c r="ALG1322" s="119"/>
      <c r="ALH1322" s="119"/>
      <c r="ALI1322" s="119"/>
      <c r="ALJ1322" s="119"/>
      <c r="ALK1322" s="119"/>
      <c r="ALL1322" s="119"/>
      <c r="ALM1322" s="119"/>
      <c r="ALN1322" s="119"/>
      <c r="ALO1322" s="119"/>
      <c r="ALP1322" s="119"/>
      <c r="ALQ1322" s="119"/>
      <c r="ALR1322" s="119"/>
      <c r="ALS1322" s="119"/>
      <c r="ALT1322" s="119"/>
      <c r="ALU1322" s="119"/>
      <c r="ALV1322" s="119"/>
      <c r="ALW1322" s="119"/>
      <c r="ALX1322" s="119"/>
      <c r="ALY1322" s="119"/>
      <c r="ALZ1322" s="119"/>
      <c r="AMA1322" s="119"/>
      <c r="AMB1322" s="119"/>
      <c r="AMC1322" s="119"/>
      <c r="AMD1322" s="119"/>
      <c r="AME1322" s="119"/>
      <c r="AMF1322" s="119"/>
      <c r="AMG1322" s="119"/>
    </row>
    <row r="1323" customFormat="false" ht="15" hidden="false" customHeight="false" outlineLevel="0" collapsed="false">
      <c r="A1323" s="118"/>
      <c r="B1323" s="118"/>
      <c r="C1323" s="48" t="n">
        <f aca="false">IF(F1323=F1322,C1322,IF(F1323=(F1322+10),C1322,(C1322+10)))</f>
        <v>2450</v>
      </c>
      <c r="D1323" s="55" t="s">
        <v>463</v>
      </c>
      <c r="E1323" s="50" t="n">
        <f aca="false">IF(C1322=C1323,IF(AND(I1323&lt;&gt;"M",I1323&lt;&gt;"m-up"),E1322+10,E1322),10)</f>
        <v>30</v>
      </c>
      <c r="F1323" s="78" t="n">
        <f aca="false">O1323+(N1323*60)+(M1323*3600)</f>
        <v>66543</v>
      </c>
      <c r="G1323" s="78" t="str">
        <f aca="false">CONCATENATE(J1323,K1323,L1323)</f>
        <v>201823</v>
      </c>
      <c r="H1323" s="78" t="n">
        <v>61</v>
      </c>
      <c r="I1323" s="78" t="s">
        <v>0</v>
      </c>
      <c r="J1323" s="78" t="n">
        <v>2018</v>
      </c>
      <c r="K1323" s="78" t="n">
        <v>2</v>
      </c>
      <c r="L1323" s="78" t="n">
        <v>3</v>
      </c>
      <c r="M1323" s="78" t="n">
        <v>18</v>
      </c>
      <c r="N1323" s="78" t="n">
        <v>29</v>
      </c>
      <c r="O1323" s="78" t="n">
        <v>3</v>
      </c>
      <c r="P1323" s="78" t="n">
        <v>240</v>
      </c>
      <c r="Q1323" s="78" t="n">
        <v>1</v>
      </c>
      <c r="R1323" s="78" t="s">
        <v>1</v>
      </c>
      <c r="S1323" s="78" t="s">
        <v>2</v>
      </c>
      <c r="T1323" s="78"/>
      <c r="U1323" s="130" t="s">
        <v>121</v>
      </c>
      <c r="V1323" s="130"/>
      <c r="W1323" s="130"/>
      <c r="X1323" s="130"/>
      <c r="WH1323" s="119"/>
      <c r="WI1323" s="119"/>
      <c r="WJ1323" s="119"/>
      <c r="WK1323" s="119"/>
      <c r="WL1323" s="119"/>
      <c r="WM1323" s="119"/>
      <c r="WN1323" s="119"/>
      <c r="WO1323" s="119"/>
      <c r="WP1323" s="119"/>
      <c r="WQ1323" s="119"/>
      <c r="WR1323" s="119"/>
      <c r="WS1323" s="119"/>
      <c r="WT1323" s="119"/>
      <c r="WU1323" s="119"/>
      <c r="WV1323" s="119"/>
      <c r="WW1323" s="119"/>
      <c r="WX1323" s="119"/>
      <c r="WY1323" s="119"/>
      <c r="WZ1323" s="119"/>
      <c r="XA1323" s="119"/>
      <c r="XB1323" s="119"/>
      <c r="XC1323" s="119"/>
      <c r="XD1323" s="119"/>
      <c r="XE1323" s="119"/>
      <c r="XF1323" s="119"/>
      <c r="XG1323" s="119"/>
      <c r="XH1323" s="119"/>
      <c r="XI1323" s="119"/>
      <c r="XJ1323" s="119"/>
      <c r="XK1323" s="119"/>
      <c r="XL1323" s="119"/>
      <c r="XM1323" s="119"/>
      <c r="XN1323" s="119"/>
      <c r="XO1323" s="119"/>
      <c r="XP1323" s="119"/>
      <c r="XQ1323" s="119"/>
      <c r="XR1323" s="119"/>
      <c r="XS1323" s="119"/>
      <c r="XT1323" s="119"/>
      <c r="XU1323" s="119"/>
      <c r="XV1323" s="119"/>
      <c r="XW1323" s="119"/>
      <c r="XX1323" s="119"/>
      <c r="XY1323" s="119"/>
      <c r="XZ1323" s="119"/>
      <c r="YA1323" s="119"/>
      <c r="YB1323" s="119"/>
      <c r="YC1323" s="119"/>
      <c r="YD1323" s="119"/>
      <c r="YE1323" s="119"/>
      <c r="YF1323" s="119"/>
      <c r="YG1323" s="119"/>
      <c r="YH1323" s="119"/>
      <c r="YI1323" s="119"/>
      <c r="YJ1323" s="119"/>
      <c r="YK1323" s="119"/>
      <c r="YL1323" s="119"/>
      <c r="YM1323" s="119"/>
      <c r="YN1323" s="119"/>
      <c r="YO1323" s="119"/>
      <c r="YP1323" s="119"/>
      <c r="YQ1323" s="119"/>
      <c r="YR1323" s="119"/>
      <c r="YS1323" s="119"/>
      <c r="YT1323" s="119"/>
      <c r="YU1323" s="119"/>
      <c r="YV1323" s="119"/>
      <c r="YW1323" s="119"/>
      <c r="YX1323" s="119"/>
      <c r="YY1323" s="119"/>
      <c r="YZ1323" s="119"/>
      <c r="ZA1323" s="119"/>
      <c r="ZB1323" s="119"/>
      <c r="ZC1323" s="119"/>
      <c r="ZD1323" s="119"/>
      <c r="ZE1323" s="119"/>
      <c r="ZF1323" s="119"/>
      <c r="ZG1323" s="119"/>
      <c r="ZH1323" s="119"/>
      <c r="ZI1323" s="119"/>
      <c r="ZJ1323" s="119"/>
      <c r="ZK1323" s="119"/>
      <c r="ZL1323" s="119"/>
      <c r="ZM1323" s="119"/>
      <c r="ZN1323" s="119"/>
      <c r="ZO1323" s="119"/>
      <c r="ZP1323" s="119"/>
      <c r="ZQ1323" s="119"/>
      <c r="ZR1323" s="119"/>
      <c r="ZS1323" s="119"/>
      <c r="ZT1323" s="119"/>
      <c r="ZU1323" s="119"/>
      <c r="ZV1323" s="119"/>
      <c r="ZW1323" s="119"/>
      <c r="ZX1323" s="119"/>
      <c r="ZY1323" s="119"/>
      <c r="ZZ1323" s="119"/>
      <c r="AAA1323" s="119"/>
      <c r="AAB1323" s="119"/>
      <c r="AAC1323" s="119"/>
      <c r="AAD1323" s="119"/>
      <c r="AAE1323" s="119"/>
      <c r="AAF1323" s="119"/>
      <c r="AAG1323" s="119"/>
      <c r="AAH1323" s="119"/>
      <c r="AAI1323" s="119"/>
      <c r="AAJ1323" s="119"/>
      <c r="AAK1323" s="119"/>
      <c r="AAL1323" s="119"/>
      <c r="AAM1323" s="119"/>
      <c r="AAN1323" s="119"/>
      <c r="AAO1323" s="119"/>
      <c r="AAP1323" s="119"/>
      <c r="AAQ1323" s="119"/>
      <c r="AAR1323" s="119"/>
      <c r="AAS1323" s="119"/>
      <c r="AAT1323" s="119"/>
      <c r="AAU1323" s="119"/>
      <c r="AAV1323" s="119"/>
      <c r="AAW1323" s="119"/>
      <c r="AAX1323" s="119"/>
      <c r="AAY1323" s="119"/>
      <c r="AAZ1323" s="119"/>
      <c r="ABA1323" s="119"/>
      <c r="ABB1323" s="119"/>
      <c r="ABC1323" s="119"/>
      <c r="ABD1323" s="119"/>
      <c r="ABE1323" s="119"/>
      <c r="ABF1323" s="119"/>
      <c r="ABG1323" s="119"/>
      <c r="ABH1323" s="119"/>
      <c r="ABI1323" s="119"/>
      <c r="ABJ1323" s="119"/>
      <c r="ABK1323" s="119"/>
      <c r="ABL1323" s="119"/>
      <c r="ABM1323" s="119"/>
      <c r="ABN1323" s="119"/>
      <c r="ABO1323" s="119"/>
      <c r="ABP1323" s="119"/>
      <c r="ABQ1323" s="119"/>
      <c r="ABR1323" s="119"/>
      <c r="ABS1323" s="119"/>
      <c r="ABT1323" s="119"/>
      <c r="ABU1323" s="119"/>
      <c r="ABV1323" s="119"/>
      <c r="ABW1323" s="119"/>
      <c r="ABX1323" s="119"/>
      <c r="ABY1323" s="119"/>
      <c r="ABZ1323" s="119"/>
      <c r="ACA1323" s="119"/>
      <c r="ACB1323" s="119"/>
      <c r="ACC1323" s="119"/>
      <c r="ACD1323" s="119"/>
      <c r="ACE1323" s="119"/>
      <c r="ACF1323" s="119"/>
      <c r="ACG1323" s="119"/>
      <c r="ACH1323" s="119"/>
      <c r="ACI1323" s="119"/>
      <c r="ACJ1323" s="119"/>
      <c r="ACK1323" s="119"/>
      <c r="ACL1323" s="119"/>
      <c r="ACM1323" s="119"/>
      <c r="ACN1323" s="119"/>
      <c r="ACO1323" s="119"/>
      <c r="ACP1323" s="119"/>
      <c r="ACQ1323" s="119"/>
      <c r="ACR1323" s="119"/>
      <c r="ACS1323" s="119"/>
      <c r="ACT1323" s="119"/>
      <c r="ACU1323" s="119"/>
      <c r="ACV1323" s="119"/>
      <c r="ACW1323" s="119"/>
      <c r="ACX1323" s="119"/>
      <c r="ACY1323" s="119"/>
      <c r="ACZ1323" s="119"/>
      <c r="ADA1323" s="119"/>
      <c r="ADB1323" s="119"/>
      <c r="ADC1323" s="119"/>
      <c r="ADD1323" s="119"/>
      <c r="ADE1323" s="119"/>
      <c r="ADF1323" s="119"/>
      <c r="ADG1323" s="119"/>
      <c r="ADH1323" s="119"/>
      <c r="ADI1323" s="119"/>
      <c r="ADJ1323" s="119"/>
      <c r="ADK1323" s="119"/>
      <c r="ADL1323" s="119"/>
      <c r="ADM1323" s="119"/>
      <c r="ADN1323" s="119"/>
      <c r="ADO1323" s="119"/>
      <c r="ADP1323" s="119"/>
      <c r="ADQ1323" s="119"/>
      <c r="ADR1323" s="119"/>
      <c r="ADS1323" s="119"/>
      <c r="ADT1323" s="119"/>
      <c r="ADU1323" s="119"/>
      <c r="ADV1323" s="119"/>
      <c r="ADW1323" s="119"/>
      <c r="ADX1323" s="119"/>
      <c r="ADY1323" s="119"/>
      <c r="ADZ1323" s="119"/>
      <c r="AEA1323" s="119"/>
      <c r="AEB1323" s="119"/>
      <c r="AEC1323" s="119"/>
      <c r="AED1323" s="119"/>
      <c r="AEE1323" s="119"/>
      <c r="AEF1323" s="119"/>
      <c r="AEG1323" s="119"/>
      <c r="AEH1323" s="119"/>
      <c r="AEI1323" s="119"/>
      <c r="AEJ1323" s="119"/>
      <c r="AEK1323" s="119"/>
      <c r="AEL1323" s="119"/>
      <c r="AEM1323" s="119"/>
      <c r="AEN1323" s="119"/>
      <c r="AEO1323" s="119"/>
      <c r="AEP1323" s="119"/>
      <c r="AEQ1323" s="119"/>
      <c r="AER1323" s="119"/>
      <c r="AES1323" s="119"/>
      <c r="AET1323" s="119"/>
      <c r="AEU1323" s="119"/>
      <c r="AEV1323" s="119"/>
      <c r="AEW1323" s="119"/>
      <c r="AEX1323" s="119"/>
      <c r="AEY1323" s="119"/>
      <c r="AEZ1323" s="119"/>
      <c r="AFA1323" s="119"/>
      <c r="AFB1323" s="119"/>
      <c r="AFC1323" s="119"/>
      <c r="AFD1323" s="119"/>
      <c r="AFE1323" s="119"/>
      <c r="AFF1323" s="119"/>
      <c r="AFG1323" s="119"/>
      <c r="AFH1323" s="119"/>
      <c r="AFI1323" s="119"/>
      <c r="AFJ1323" s="119"/>
      <c r="AFK1323" s="119"/>
      <c r="AFL1323" s="119"/>
      <c r="AFM1323" s="119"/>
      <c r="AFN1323" s="119"/>
      <c r="AFO1323" s="119"/>
      <c r="AFP1323" s="119"/>
      <c r="AFQ1323" s="119"/>
      <c r="AFR1323" s="119"/>
      <c r="AFS1323" s="119"/>
      <c r="AFT1323" s="119"/>
      <c r="AFU1323" s="119"/>
      <c r="AFV1323" s="119"/>
      <c r="AFW1323" s="119"/>
      <c r="AFX1323" s="119"/>
      <c r="AFY1323" s="119"/>
      <c r="AFZ1323" s="119"/>
      <c r="AGA1323" s="119"/>
      <c r="AGB1323" s="119"/>
      <c r="AGC1323" s="119"/>
      <c r="AGD1323" s="119"/>
      <c r="AGE1323" s="119"/>
      <c r="AGF1323" s="119"/>
      <c r="AGG1323" s="119"/>
      <c r="AGH1323" s="119"/>
      <c r="AGI1323" s="119"/>
      <c r="AGJ1323" s="119"/>
      <c r="AGK1323" s="119"/>
      <c r="AGL1323" s="119"/>
      <c r="AGM1323" s="119"/>
      <c r="AGN1323" s="119"/>
      <c r="AGO1323" s="119"/>
      <c r="AGP1323" s="119"/>
      <c r="AGQ1323" s="119"/>
      <c r="AGR1323" s="119"/>
      <c r="AGS1323" s="119"/>
      <c r="AGT1323" s="119"/>
      <c r="AGU1323" s="119"/>
      <c r="AGV1323" s="119"/>
      <c r="AGW1323" s="119"/>
      <c r="AGX1323" s="119"/>
      <c r="AGY1323" s="119"/>
      <c r="AGZ1323" s="119"/>
      <c r="AHA1323" s="119"/>
      <c r="AHB1323" s="119"/>
      <c r="AHC1323" s="119"/>
      <c r="AHD1323" s="119"/>
      <c r="AHE1323" s="119"/>
      <c r="AHF1323" s="119"/>
      <c r="AHG1323" s="119"/>
      <c r="AHH1323" s="119"/>
      <c r="AHI1323" s="119"/>
      <c r="AHJ1323" s="119"/>
      <c r="AHK1323" s="119"/>
      <c r="AHL1323" s="119"/>
      <c r="AHM1323" s="119"/>
      <c r="AHN1323" s="119"/>
      <c r="AHO1323" s="119"/>
      <c r="AHP1323" s="119"/>
      <c r="AHQ1323" s="119"/>
      <c r="AHR1323" s="119"/>
      <c r="AHS1323" s="119"/>
      <c r="AHT1323" s="119"/>
      <c r="AHU1323" s="119"/>
      <c r="AHV1323" s="119"/>
      <c r="AHW1323" s="119"/>
      <c r="AHX1323" s="119"/>
      <c r="AHY1323" s="119"/>
      <c r="AHZ1323" s="119"/>
      <c r="AIA1323" s="119"/>
      <c r="AIB1323" s="119"/>
      <c r="AIC1323" s="119"/>
      <c r="AID1323" s="119"/>
      <c r="AIE1323" s="119"/>
      <c r="AIF1323" s="119"/>
      <c r="AIG1323" s="119"/>
      <c r="AIH1323" s="119"/>
      <c r="AII1323" s="119"/>
      <c r="AIJ1323" s="119"/>
      <c r="AIK1323" s="119"/>
      <c r="AIL1323" s="119"/>
      <c r="AIM1323" s="119"/>
      <c r="AIN1323" s="119"/>
      <c r="AIO1323" s="119"/>
      <c r="AIP1323" s="119"/>
      <c r="AIQ1323" s="119"/>
      <c r="AIR1323" s="119"/>
      <c r="AIS1323" s="119"/>
      <c r="AIT1323" s="119"/>
      <c r="AIU1323" s="119"/>
      <c r="AIV1323" s="119"/>
      <c r="AIW1323" s="119"/>
      <c r="AIX1323" s="119"/>
      <c r="AIY1323" s="119"/>
      <c r="AIZ1323" s="119"/>
      <c r="AJA1323" s="119"/>
      <c r="AJB1323" s="119"/>
      <c r="AJC1323" s="119"/>
      <c r="AJD1323" s="119"/>
      <c r="AJE1323" s="119"/>
      <c r="AJF1323" s="119"/>
      <c r="AJG1323" s="119"/>
      <c r="AJH1323" s="119"/>
      <c r="AJI1323" s="119"/>
      <c r="AJJ1323" s="119"/>
      <c r="AJK1323" s="119"/>
      <c r="AJL1323" s="119"/>
      <c r="AJM1323" s="119"/>
      <c r="AJN1323" s="119"/>
      <c r="AJO1323" s="119"/>
      <c r="AJP1323" s="119"/>
      <c r="AJQ1323" s="119"/>
      <c r="AJR1323" s="119"/>
      <c r="AJS1323" s="119"/>
      <c r="AJT1323" s="119"/>
      <c r="AJU1323" s="119"/>
      <c r="AJV1323" s="119"/>
      <c r="AJW1323" s="119"/>
      <c r="AJX1323" s="119"/>
      <c r="AJY1323" s="119"/>
      <c r="AJZ1323" s="119"/>
      <c r="AKA1323" s="119"/>
      <c r="AKB1323" s="119"/>
      <c r="AKC1323" s="119"/>
      <c r="AKD1323" s="119"/>
      <c r="AKE1323" s="119"/>
      <c r="AKF1323" s="119"/>
      <c r="AKG1323" s="119"/>
      <c r="AKH1323" s="119"/>
      <c r="AKI1323" s="119"/>
      <c r="AKJ1323" s="119"/>
      <c r="AKK1323" s="119"/>
      <c r="AKL1323" s="119"/>
      <c r="AKM1323" s="119"/>
      <c r="AKN1323" s="119"/>
      <c r="AKO1323" s="119"/>
      <c r="AKP1323" s="119"/>
      <c r="AKQ1323" s="119"/>
      <c r="AKR1323" s="119"/>
      <c r="AKS1323" s="119"/>
      <c r="AKT1323" s="119"/>
      <c r="AKU1323" s="119"/>
      <c r="AKV1323" s="119"/>
      <c r="AKW1323" s="119"/>
      <c r="AKX1323" s="119"/>
      <c r="AKY1323" s="119"/>
      <c r="AKZ1323" s="119"/>
      <c r="ALA1323" s="119"/>
      <c r="ALB1323" s="119"/>
      <c r="ALC1323" s="119"/>
      <c r="ALD1323" s="119"/>
      <c r="ALE1323" s="119"/>
      <c r="ALF1323" s="119"/>
      <c r="ALG1323" s="119"/>
      <c r="ALH1323" s="119"/>
      <c r="ALI1323" s="119"/>
      <c r="ALJ1323" s="119"/>
      <c r="ALK1323" s="119"/>
      <c r="ALL1323" s="119"/>
      <c r="ALM1323" s="119"/>
      <c r="ALN1323" s="119"/>
      <c r="ALO1323" s="119"/>
      <c r="ALP1323" s="119"/>
      <c r="ALQ1323" s="119"/>
      <c r="ALR1323" s="119"/>
      <c r="ALS1323" s="119"/>
      <c r="ALT1323" s="119"/>
      <c r="ALU1323" s="119"/>
      <c r="ALV1323" s="119"/>
      <c r="ALW1323" s="119"/>
      <c r="ALX1323" s="119"/>
      <c r="ALY1323" s="119"/>
      <c r="ALZ1323" s="119"/>
      <c r="AMA1323" s="119"/>
      <c r="AMB1323" s="119"/>
      <c r="AMC1323" s="119"/>
      <c r="AMD1323" s="119"/>
      <c r="AME1323" s="119"/>
      <c r="AMF1323" s="119"/>
      <c r="AMG1323" s="119"/>
    </row>
    <row r="1324" customFormat="false" ht="15" hidden="false" customHeight="false" outlineLevel="0" collapsed="false">
      <c r="A1324" s="118"/>
      <c r="B1324" s="118"/>
      <c r="C1324" s="48" t="n">
        <f aca="false">IF(F1324=F1323,C1323,IF(F1324=(F1323+10),C1323,(C1323+10)))</f>
        <v>2450</v>
      </c>
      <c r="D1324" s="55" t="s">
        <v>463</v>
      </c>
      <c r="E1324" s="50" t="n">
        <f aca="false">IF(C1323=C1324,IF(AND(I1324&lt;&gt;"M",I1324&lt;&gt;"m-up"),E1323+10,E1323),10)</f>
        <v>30</v>
      </c>
      <c r="F1324" s="78" t="n">
        <f aca="false">O1324+(N1324*60)+(M1324*3600)</f>
        <v>66543</v>
      </c>
      <c r="G1324" s="78" t="str">
        <f aca="false">CONCATENATE(J1324,K1324,L1324)</f>
        <v>201823</v>
      </c>
      <c r="H1324" s="78" t="n">
        <v>0</v>
      </c>
      <c r="I1324" s="78" t="s">
        <v>4</v>
      </c>
      <c r="J1324" s="78" t="n">
        <v>2018</v>
      </c>
      <c r="K1324" s="78" t="n">
        <v>2</v>
      </c>
      <c r="L1324" s="78" t="n">
        <v>3</v>
      </c>
      <c r="M1324" s="78" t="n">
        <v>18</v>
      </c>
      <c r="N1324" s="78" t="n">
        <v>29</v>
      </c>
      <c r="O1324" s="78" t="n">
        <v>3</v>
      </c>
      <c r="P1324" s="78" t="n">
        <v>243</v>
      </c>
      <c r="Q1324" s="78" t="n">
        <v>1</v>
      </c>
      <c r="R1324" s="78" t="s">
        <v>1</v>
      </c>
      <c r="S1324" s="78" t="s">
        <v>2</v>
      </c>
      <c r="T1324" s="78"/>
      <c r="U1324" s="130" t="s">
        <v>117</v>
      </c>
      <c r="V1324" s="130"/>
      <c r="W1324" s="130"/>
      <c r="X1324" s="130"/>
      <c r="WH1324" s="119"/>
      <c r="WI1324" s="119"/>
      <c r="WJ1324" s="119"/>
      <c r="WK1324" s="119"/>
      <c r="WL1324" s="119"/>
      <c r="WM1324" s="119"/>
      <c r="WN1324" s="119"/>
      <c r="WO1324" s="119"/>
      <c r="WP1324" s="119"/>
      <c r="WQ1324" s="119"/>
      <c r="WR1324" s="119"/>
      <c r="WS1324" s="119"/>
      <c r="WT1324" s="119"/>
      <c r="WU1324" s="119"/>
      <c r="WV1324" s="119"/>
      <c r="WW1324" s="119"/>
      <c r="WX1324" s="119"/>
      <c r="WY1324" s="119"/>
      <c r="WZ1324" s="119"/>
      <c r="XA1324" s="119"/>
      <c r="XB1324" s="119"/>
      <c r="XC1324" s="119"/>
      <c r="XD1324" s="119"/>
      <c r="XE1324" s="119"/>
      <c r="XF1324" s="119"/>
      <c r="XG1324" s="119"/>
      <c r="XH1324" s="119"/>
      <c r="XI1324" s="119"/>
      <c r="XJ1324" s="119"/>
      <c r="XK1324" s="119"/>
      <c r="XL1324" s="119"/>
      <c r="XM1324" s="119"/>
      <c r="XN1324" s="119"/>
      <c r="XO1324" s="119"/>
      <c r="XP1324" s="119"/>
      <c r="XQ1324" s="119"/>
      <c r="XR1324" s="119"/>
      <c r="XS1324" s="119"/>
      <c r="XT1324" s="119"/>
      <c r="XU1324" s="119"/>
      <c r="XV1324" s="119"/>
      <c r="XW1324" s="119"/>
      <c r="XX1324" s="119"/>
      <c r="XY1324" s="119"/>
      <c r="XZ1324" s="119"/>
      <c r="YA1324" s="119"/>
      <c r="YB1324" s="119"/>
      <c r="YC1324" s="119"/>
      <c r="YD1324" s="119"/>
      <c r="YE1324" s="119"/>
      <c r="YF1324" s="119"/>
      <c r="YG1324" s="119"/>
      <c r="YH1324" s="119"/>
      <c r="YI1324" s="119"/>
      <c r="YJ1324" s="119"/>
      <c r="YK1324" s="119"/>
      <c r="YL1324" s="119"/>
      <c r="YM1324" s="119"/>
      <c r="YN1324" s="119"/>
      <c r="YO1324" s="119"/>
      <c r="YP1324" s="119"/>
      <c r="YQ1324" s="119"/>
      <c r="YR1324" s="119"/>
      <c r="YS1324" s="119"/>
      <c r="YT1324" s="119"/>
      <c r="YU1324" s="119"/>
      <c r="YV1324" s="119"/>
      <c r="YW1324" s="119"/>
      <c r="YX1324" s="119"/>
      <c r="YY1324" s="119"/>
      <c r="YZ1324" s="119"/>
      <c r="ZA1324" s="119"/>
      <c r="ZB1324" s="119"/>
      <c r="ZC1324" s="119"/>
      <c r="ZD1324" s="119"/>
      <c r="ZE1324" s="119"/>
      <c r="ZF1324" s="119"/>
      <c r="ZG1324" s="119"/>
      <c r="ZH1324" s="119"/>
      <c r="ZI1324" s="119"/>
      <c r="ZJ1324" s="119"/>
      <c r="ZK1324" s="119"/>
      <c r="ZL1324" s="119"/>
      <c r="ZM1324" s="119"/>
      <c r="ZN1324" s="119"/>
      <c r="ZO1324" s="119"/>
      <c r="ZP1324" s="119"/>
      <c r="ZQ1324" s="119"/>
      <c r="ZR1324" s="119"/>
      <c r="ZS1324" s="119"/>
      <c r="ZT1324" s="119"/>
      <c r="ZU1324" s="119"/>
      <c r="ZV1324" s="119"/>
      <c r="ZW1324" s="119"/>
      <c r="ZX1324" s="119"/>
      <c r="ZY1324" s="119"/>
      <c r="ZZ1324" s="119"/>
      <c r="AAA1324" s="119"/>
      <c r="AAB1324" s="119"/>
      <c r="AAC1324" s="119"/>
      <c r="AAD1324" s="119"/>
      <c r="AAE1324" s="119"/>
      <c r="AAF1324" s="119"/>
      <c r="AAG1324" s="119"/>
      <c r="AAH1324" s="119"/>
      <c r="AAI1324" s="119"/>
      <c r="AAJ1324" s="119"/>
      <c r="AAK1324" s="119"/>
      <c r="AAL1324" s="119"/>
      <c r="AAM1324" s="119"/>
      <c r="AAN1324" s="119"/>
      <c r="AAO1324" s="119"/>
      <c r="AAP1324" s="119"/>
      <c r="AAQ1324" s="119"/>
      <c r="AAR1324" s="119"/>
      <c r="AAS1324" s="119"/>
      <c r="AAT1324" s="119"/>
      <c r="AAU1324" s="119"/>
      <c r="AAV1324" s="119"/>
      <c r="AAW1324" s="119"/>
      <c r="AAX1324" s="119"/>
      <c r="AAY1324" s="119"/>
      <c r="AAZ1324" s="119"/>
      <c r="ABA1324" s="119"/>
      <c r="ABB1324" s="119"/>
      <c r="ABC1324" s="119"/>
      <c r="ABD1324" s="119"/>
      <c r="ABE1324" s="119"/>
      <c r="ABF1324" s="119"/>
      <c r="ABG1324" s="119"/>
      <c r="ABH1324" s="119"/>
      <c r="ABI1324" s="119"/>
      <c r="ABJ1324" s="119"/>
      <c r="ABK1324" s="119"/>
      <c r="ABL1324" s="119"/>
      <c r="ABM1324" s="119"/>
      <c r="ABN1324" s="119"/>
      <c r="ABO1324" s="119"/>
      <c r="ABP1324" s="119"/>
      <c r="ABQ1324" s="119"/>
      <c r="ABR1324" s="119"/>
      <c r="ABS1324" s="119"/>
      <c r="ABT1324" s="119"/>
      <c r="ABU1324" s="119"/>
      <c r="ABV1324" s="119"/>
      <c r="ABW1324" s="119"/>
      <c r="ABX1324" s="119"/>
      <c r="ABY1324" s="119"/>
      <c r="ABZ1324" s="119"/>
      <c r="ACA1324" s="119"/>
      <c r="ACB1324" s="119"/>
      <c r="ACC1324" s="119"/>
      <c r="ACD1324" s="119"/>
      <c r="ACE1324" s="119"/>
      <c r="ACF1324" s="119"/>
      <c r="ACG1324" s="119"/>
      <c r="ACH1324" s="119"/>
      <c r="ACI1324" s="119"/>
      <c r="ACJ1324" s="119"/>
      <c r="ACK1324" s="119"/>
      <c r="ACL1324" s="119"/>
      <c r="ACM1324" s="119"/>
      <c r="ACN1324" s="119"/>
      <c r="ACO1324" s="119"/>
      <c r="ACP1324" s="119"/>
      <c r="ACQ1324" s="119"/>
      <c r="ACR1324" s="119"/>
      <c r="ACS1324" s="119"/>
      <c r="ACT1324" s="119"/>
      <c r="ACU1324" s="119"/>
      <c r="ACV1324" s="119"/>
      <c r="ACW1324" s="119"/>
      <c r="ACX1324" s="119"/>
      <c r="ACY1324" s="119"/>
      <c r="ACZ1324" s="119"/>
      <c r="ADA1324" s="119"/>
      <c r="ADB1324" s="119"/>
      <c r="ADC1324" s="119"/>
      <c r="ADD1324" s="119"/>
      <c r="ADE1324" s="119"/>
      <c r="ADF1324" s="119"/>
      <c r="ADG1324" s="119"/>
      <c r="ADH1324" s="119"/>
      <c r="ADI1324" s="119"/>
      <c r="ADJ1324" s="119"/>
      <c r="ADK1324" s="119"/>
      <c r="ADL1324" s="119"/>
      <c r="ADM1324" s="119"/>
      <c r="ADN1324" s="119"/>
      <c r="ADO1324" s="119"/>
      <c r="ADP1324" s="119"/>
      <c r="ADQ1324" s="119"/>
      <c r="ADR1324" s="119"/>
      <c r="ADS1324" s="119"/>
      <c r="ADT1324" s="119"/>
      <c r="ADU1324" s="119"/>
      <c r="ADV1324" s="119"/>
      <c r="ADW1324" s="119"/>
      <c r="ADX1324" s="119"/>
      <c r="ADY1324" s="119"/>
      <c r="ADZ1324" s="119"/>
      <c r="AEA1324" s="119"/>
      <c r="AEB1324" s="119"/>
      <c r="AEC1324" s="119"/>
      <c r="AED1324" s="119"/>
      <c r="AEE1324" s="119"/>
      <c r="AEF1324" s="119"/>
      <c r="AEG1324" s="119"/>
      <c r="AEH1324" s="119"/>
      <c r="AEI1324" s="119"/>
      <c r="AEJ1324" s="119"/>
      <c r="AEK1324" s="119"/>
      <c r="AEL1324" s="119"/>
      <c r="AEM1324" s="119"/>
      <c r="AEN1324" s="119"/>
      <c r="AEO1324" s="119"/>
      <c r="AEP1324" s="119"/>
      <c r="AEQ1324" s="119"/>
      <c r="AER1324" s="119"/>
      <c r="AES1324" s="119"/>
      <c r="AET1324" s="119"/>
      <c r="AEU1324" s="119"/>
      <c r="AEV1324" s="119"/>
      <c r="AEW1324" s="119"/>
      <c r="AEX1324" s="119"/>
      <c r="AEY1324" s="119"/>
      <c r="AEZ1324" s="119"/>
      <c r="AFA1324" s="119"/>
      <c r="AFB1324" s="119"/>
      <c r="AFC1324" s="119"/>
      <c r="AFD1324" s="119"/>
      <c r="AFE1324" s="119"/>
      <c r="AFF1324" s="119"/>
      <c r="AFG1324" s="119"/>
      <c r="AFH1324" s="119"/>
      <c r="AFI1324" s="119"/>
      <c r="AFJ1324" s="119"/>
      <c r="AFK1324" s="119"/>
      <c r="AFL1324" s="119"/>
      <c r="AFM1324" s="119"/>
      <c r="AFN1324" s="119"/>
      <c r="AFO1324" s="119"/>
      <c r="AFP1324" s="119"/>
      <c r="AFQ1324" s="119"/>
      <c r="AFR1324" s="119"/>
      <c r="AFS1324" s="119"/>
      <c r="AFT1324" s="119"/>
      <c r="AFU1324" s="119"/>
      <c r="AFV1324" s="119"/>
      <c r="AFW1324" s="119"/>
      <c r="AFX1324" s="119"/>
      <c r="AFY1324" s="119"/>
      <c r="AFZ1324" s="119"/>
      <c r="AGA1324" s="119"/>
      <c r="AGB1324" s="119"/>
      <c r="AGC1324" s="119"/>
      <c r="AGD1324" s="119"/>
      <c r="AGE1324" s="119"/>
      <c r="AGF1324" s="119"/>
      <c r="AGG1324" s="119"/>
      <c r="AGH1324" s="119"/>
      <c r="AGI1324" s="119"/>
      <c r="AGJ1324" s="119"/>
      <c r="AGK1324" s="119"/>
      <c r="AGL1324" s="119"/>
      <c r="AGM1324" s="119"/>
      <c r="AGN1324" s="119"/>
      <c r="AGO1324" s="119"/>
      <c r="AGP1324" s="119"/>
      <c r="AGQ1324" s="119"/>
      <c r="AGR1324" s="119"/>
      <c r="AGS1324" s="119"/>
      <c r="AGT1324" s="119"/>
      <c r="AGU1324" s="119"/>
      <c r="AGV1324" s="119"/>
      <c r="AGW1324" s="119"/>
      <c r="AGX1324" s="119"/>
      <c r="AGY1324" s="119"/>
      <c r="AGZ1324" s="119"/>
      <c r="AHA1324" s="119"/>
      <c r="AHB1324" s="119"/>
      <c r="AHC1324" s="119"/>
      <c r="AHD1324" s="119"/>
      <c r="AHE1324" s="119"/>
      <c r="AHF1324" s="119"/>
      <c r="AHG1324" s="119"/>
      <c r="AHH1324" s="119"/>
      <c r="AHI1324" s="119"/>
      <c r="AHJ1324" s="119"/>
      <c r="AHK1324" s="119"/>
      <c r="AHL1324" s="119"/>
      <c r="AHM1324" s="119"/>
      <c r="AHN1324" s="119"/>
      <c r="AHO1324" s="119"/>
      <c r="AHP1324" s="119"/>
      <c r="AHQ1324" s="119"/>
      <c r="AHR1324" s="119"/>
      <c r="AHS1324" s="119"/>
      <c r="AHT1324" s="119"/>
      <c r="AHU1324" s="119"/>
      <c r="AHV1324" s="119"/>
      <c r="AHW1324" s="119"/>
      <c r="AHX1324" s="119"/>
      <c r="AHY1324" s="119"/>
      <c r="AHZ1324" s="119"/>
      <c r="AIA1324" s="119"/>
      <c r="AIB1324" s="119"/>
      <c r="AIC1324" s="119"/>
      <c r="AID1324" s="119"/>
      <c r="AIE1324" s="119"/>
      <c r="AIF1324" s="119"/>
      <c r="AIG1324" s="119"/>
      <c r="AIH1324" s="119"/>
      <c r="AII1324" s="119"/>
      <c r="AIJ1324" s="119"/>
      <c r="AIK1324" s="119"/>
      <c r="AIL1324" s="119"/>
      <c r="AIM1324" s="119"/>
      <c r="AIN1324" s="119"/>
      <c r="AIO1324" s="119"/>
      <c r="AIP1324" s="119"/>
      <c r="AIQ1324" s="119"/>
      <c r="AIR1324" s="119"/>
      <c r="AIS1324" s="119"/>
      <c r="AIT1324" s="119"/>
      <c r="AIU1324" s="119"/>
      <c r="AIV1324" s="119"/>
      <c r="AIW1324" s="119"/>
      <c r="AIX1324" s="119"/>
      <c r="AIY1324" s="119"/>
      <c r="AIZ1324" s="119"/>
      <c r="AJA1324" s="119"/>
      <c r="AJB1324" s="119"/>
      <c r="AJC1324" s="119"/>
      <c r="AJD1324" s="119"/>
      <c r="AJE1324" s="119"/>
      <c r="AJF1324" s="119"/>
      <c r="AJG1324" s="119"/>
      <c r="AJH1324" s="119"/>
      <c r="AJI1324" s="119"/>
      <c r="AJJ1324" s="119"/>
      <c r="AJK1324" s="119"/>
      <c r="AJL1324" s="119"/>
      <c r="AJM1324" s="119"/>
      <c r="AJN1324" s="119"/>
      <c r="AJO1324" s="119"/>
      <c r="AJP1324" s="119"/>
      <c r="AJQ1324" s="119"/>
      <c r="AJR1324" s="119"/>
      <c r="AJS1324" s="119"/>
      <c r="AJT1324" s="119"/>
      <c r="AJU1324" s="119"/>
      <c r="AJV1324" s="119"/>
      <c r="AJW1324" s="119"/>
      <c r="AJX1324" s="119"/>
      <c r="AJY1324" s="119"/>
      <c r="AJZ1324" s="119"/>
      <c r="AKA1324" s="119"/>
      <c r="AKB1324" s="119"/>
      <c r="AKC1324" s="119"/>
      <c r="AKD1324" s="119"/>
      <c r="AKE1324" s="119"/>
      <c r="AKF1324" s="119"/>
      <c r="AKG1324" s="119"/>
      <c r="AKH1324" s="119"/>
      <c r="AKI1324" s="119"/>
      <c r="AKJ1324" s="119"/>
      <c r="AKK1324" s="119"/>
      <c r="AKL1324" s="119"/>
      <c r="AKM1324" s="119"/>
      <c r="AKN1324" s="119"/>
      <c r="AKO1324" s="119"/>
      <c r="AKP1324" s="119"/>
      <c r="AKQ1324" s="119"/>
      <c r="AKR1324" s="119"/>
      <c r="AKS1324" s="119"/>
      <c r="AKT1324" s="119"/>
      <c r="AKU1324" s="119"/>
      <c r="AKV1324" s="119"/>
      <c r="AKW1324" s="119"/>
      <c r="AKX1324" s="119"/>
      <c r="AKY1324" s="119"/>
      <c r="AKZ1324" s="119"/>
      <c r="ALA1324" s="119"/>
      <c r="ALB1324" s="119"/>
      <c r="ALC1324" s="119"/>
      <c r="ALD1324" s="119"/>
      <c r="ALE1324" s="119"/>
      <c r="ALF1324" s="119"/>
      <c r="ALG1324" s="119"/>
      <c r="ALH1324" s="119"/>
      <c r="ALI1324" s="119"/>
      <c r="ALJ1324" s="119"/>
      <c r="ALK1324" s="119"/>
      <c r="ALL1324" s="119"/>
      <c r="ALM1324" s="119"/>
      <c r="ALN1324" s="119"/>
      <c r="ALO1324" s="119"/>
      <c r="ALP1324" s="119"/>
      <c r="ALQ1324" s="119"/>
      <c r="ALR1324" s="119"/>
      <c r="ALS1324" s="119"/>
      <c r="ALT1324" s="119"/>
      <c r="ALU1324" s="119"/>
      <c r="ALV1324" s="119"/>
      <c r="ALW1324" s="119"/>
      <c r="ALX1324" s="119"/>
      <c r="ALY1324" s="119"/>
      <c r="ALZ1324" s="119"/>
      <c r="AMA1324" s="119"/>
      <c r="AMB1324" s="119"/>
      <c r="AMC1324" s="119"/>
      <c r="AMD1324" s="119"/>
      <c r="AME1324" s="119"/>
      <c r="AMF1324" s="119"/>
      <c r="AMG1324" s="119"/>
    </row>
    <row r="1325" customFormat="false" ht="15" hidden="false" customHeight="false" outlineLevel="0" collapsed="false">
      <c r="A1325" s="118"/>
      <c r="B1325" s="118"/>
      <c r="C1325" s="48" t="n">
        <f aca="false">IF(F1325=F1324,C1324,IF(F1325=(F1324+10),C1324,(C1324+10)))</f>
        <v>2450</v>
      </c>
      <c r="D1325" s="55" t="s">
        <v>463</v>
      </c>
      <c r="E1325" s="50" t="n">
        <f aca="false">IF(C1324=C1325,IF(AND(I1325&lt;&gt;"M",I1325&lt;&gt;"m-up"),E1324+10,E1324),10)</f>
        <v>30</v>
      </c>
      <c r="F1325" s="78" t="n">
        <f aca="false">O1325+(N1325*60)+(M1325*3600)</f>
        <v>66543</v>
      </c>
      <c r="G1325" s="78" t="str">
        <f aca="false">CONCATENATE(J1325,K1325,L1325)</f>
        <v>201823</v>
      </c>
      <c r="H1325" s="78" t="n">
        <v>0</v>
      </c>
      <c r="I1325" s="78" t="s">
        <v>4</v>
      </c>
      <c r="J1325" s="78" t="n">
        <v>2018</v>
      </c>
      <c r="K1325" s="78" t="n">
        <v>2</v>
      </c>
      <c r="L1325" s="78" t="n">
        <v>3</v>
      </c>
      <c r="M1325" s="78" t="n">
        <v>18</v>
      </c>
      <c r="N1325" s="78" t="n">
        <v>29</v>
      </c>
      <c r="O1325" s="78" t="n">
        <v>3</v>
      </c>
      <c r="P1325" s="78" t="n">
        <v>260</v>
      </c>
      <c r="Q1325" s="78" t="n">
        <v>1</v>
      </c>
      <c r="R1325" s="78" t="s">
        <v>1</v>
      </c>
      <c r="S1325" s="78" t="s">
        <v>2</v>
      </c>
      <c r="T1325" s="78"/>
      <c r="U1325" s="130" t="s">
        <v>117</v>
      </c>
      <c r="V1325" s="130"/>
      <c r="W1325" s="130"/>
      <c r="X1325" s="130"/>
      <c r="WH1325" s="119"/>
      <c r="WI1325" s="119"/>
      <c r="WJ1325" s="119"/>
      <c r="WK1325" s="119"/>
      <c r="WL1325" s="119"/>
      <c r="WM1325" s="119"/>
      <c r="WN1325" s="119"/>
      <c r="WO1325" s="119"/>
      <c r="WP1325" s="119"/>
      <c r="WQ1325" s="119"/>
      <c r="WR1325" s="119"/>
      <c r="WS1325" s="119"/>
      <c r="WT1325" s="119"/>
      <c r="WU1325" s="119"/>
      <c r="WV1325" s="119"/>
      <c r="WW1325" s="119"/>
      <c r="WX1325" s="119"/>
      <c r="WY1325" s="119"/>
      <c r="WZ1325" s="119"/>
      <c r="XA1325" s="119"/>
      <c r="XB1325" s="119"/>
      <c r="XC1325" s="119"/>
      <c r="XD1325" s="119"/>
      <c r="XE1325" s="119"/>
      <c r="XF1325" s="119"/>
      <c r="XG1325" s="119"/>
      <c r="XH1325" s="119"/>
      <c r="XI1325" s="119"/>
      <c r="XJ1325" s="119"/>
      <c r="XK1325" s="119"/>
      <c r="XL1325" s="119"/>
      <c r="XM1325" s="119"/>
      <c r="XN1325" s="119"/>
      <c r="XO1325" s="119"/>
      <c r="XP1325" s="119"/>
      <c r="XQ1325" s="119"/>
      <c r="XR1325" s="119"/>
      <c r="XS1325" s="119"/>
      <c r="XT1325" s="119"/>
      <c r="XU1325" s="119"/>
      <c r="XV1325" s="119"/>
      <c r="XW1325" s="119"/>
      <c r="XX1325" s="119"/>
      <c r="XY1325" s="119"/>
      <c r="XZ1325" s="119"/>
      <c r="YA1325" s="119"/>
      <c r="YB1325" s="119"/>
      <c r="YC1325" s="119"/>
      <c r="YD1325" s="119"/>
      <c r="YE1325" s="119"/>
      <c r="YF1325" s="119"/>
      <c r="YG1325" s="119"/>
      <c r="YH1325" s="119"/>
      <c r="YI1325" s="119"/>
      <c r="YJ1325" s="119"/>
      <c r="YK1325" s="119"/>
      <c r="YL1325" s="119"/>
      <c r="YM1325" s="119"/>
      <c r="YN1325" s="119"/>
      <c r="YO1325" s="119"/>
      <c r="YP1325" s="119"/>
      <c r="YQ1325" s="119"/>
      <c r="YR1325" s="119"/>
      <c r="YS1325" s="119"/>
      <c r="YT1325" s="119"/>
      <c r="YU1325" s="119"/>
      <c r="YV1325" s="119"/>
      <c r="YW1325" s="119"/>
      <c r="YX1325" s="119"/>
      <c r="YY1325" s="119"/>
      <c r="YZ1325" s="119"/>
      <c r="ZA1325" s="119"/>
      <c r="ZB1325" s="119"/>
      <c r="ZC1325" s="119"/>
      <c r="ZD1325" s="119"/>
      <c r="ZE1325" s="119"/>
      <c r="ZF1325" s="119"/>
      <c r="ZG1325" s="119"/>
      <c r="ZH1325" s="119"/>
      <c r="ZI1325" s="119"/>
      <c r="ZJ1325" s="119"/>
      <c r="ZK1325" s="119"/>
      <c r="ZL1325" s="119"/>
      <c r="ZM1325" s="119"/>
      <c r="ZN1325" s="119"/>
      <c r="ZO1325" s="119"/>
      <c r="ZP1325" s="119"/>
      <c r="ZQ1325" s="119"/>
      <c r="ZR1325" s="119"/>
      <c r="ZS1325" s="119"/>
      <c r="ZT1325" s="119"/>
      <c r="ZU1325" s="119"/>
      <c r="ZV1325" s="119"/>
      <c r="ZW1325" s="119"/>
      <c r="ZX1325" s="119"/>
      <c r="ZY1325" s="119"/>
      <c r="ZZ1325" s="119"/>
      <c r="AAA1325" s="119"/>
      <c r="AAB1325" s="119"/>
      <c r="AAC1325" s="119"/>
      <c r="AAD1325" s="119"/>
      <c r="AAE1325" s="119"/>
      <c r="AAF1325" s="119"/>
      <c r="AAG1325" s="119"/>
      <c r="AAH1325" s="119"/>
      <c r="AAI1325" s="119"/>
      <c r="AAJ1325" s="119"/>
      <c r="AAK1325" s="119"/>
      <c r="AAL1325" s="119"/>
      <c r="AAM1325" s="119"/>
      <c r="AAN1325" s="119"/>
      <c r="AAO1325" s="119"/>
      <c r="AAP1325" s="119"/>
      <c r="AAQ1325" s="119"/>
      <c r="AAR1325" s="119"/>
      <c r="AAS1325" s="119"/>
      <c r="AAT1325" s="119"/>
      <c r="AAU1325" s="119"/>
      <c r="AAV1325" s="119"/>
      <c r="AAW1325" s="119"/>
      <c r="AAX1325" s="119"/>
      <c r="AAY1325" s="119"/>
      <c r="AAZ1325" s="119"/>
      <c r="ABA1325" s="119"/>
      <c r="ABB1325" s="119"/>
      <c r="ABC1325" s="119"/>
      <c r="ABD1325" s="119"/>
      <c r="ABE1325" s="119"/>
      <c r="ABF1325" s="119"/>
      <c r="ABG1325" s="119"/>
      <c r="ABH1325" s="119"/>
      <c r="ABI1325" s="119"/>
      <c r="ABJ1325" s="119"/>
      <c r="ABK1325" s="119"/>
      <c r="ABL1325" s="119"/>
      <c r="ABM1325" s="119"/>
      <c r="ABN1325" s="119"/>
      <c r="ABO1325" s="119"/>
      <c r="ABP1325" s="119"/>
      <c r="ABQ1325" s="119"/>
      <c r="ABR1325" s="119"/>
      <c r="ABS1325" s="119"/>
      <c r="ABT1325" s="119"/>
      <c r="ABU1325" s="119"/>
      <c r="ABV1325" s="119"/>
      <c r="ABW1325" s="119"/>
      <c r="ABX1325" s="119"/>
      <c r="ABY1325" s="119"/>
      <c r="ABZ1325" s="119"/>
      <c r="ACA1325" s="119"/>
      <c r="ACB1325" s="119"/>
      <c r="ACC1325" s="119"/>
      <c r="ACD1325" s="119"/>
      <c r="ACE1325" s="119"/>
      <c r="ACF1325" s="119"/>
      <c r="ACG1325" s="119"/>
      <c r="ACH1325" s="119"/>
      <c r="ACI1325" s="119"/>
      <c r="ACJ1325" s="119"/>
      <c r="ACK1325" s="119"/>
      <c r="ACL1325" s="119"/>
      <c r="ACM1325" s="119"/>
      <c r="ACN1325" s="119"/>
      <c r="ACO1325" s="119"/>
      <c r="ACP1325" s="119"/>
      <c r="ACQ1325" s="119"/>
      <c r="ACR1325" s="119"/>
      <c r="ACS1325" s="119"/>
      <c r="ACT1325" s="119"/>
      <c r="ACU1325" s="119"/>
      <c r="ACV1325" s="119"/>
      <c r="ACW1325" s="119"/>
      <c r="ACX1325" s="119"/>
      <c r="ACY1325" s="119"/>
      <c r="ACZ1325" s="119"/>
      <c r="ADA1325" s="119"/>
      <c r="ADB1325" s="119"/>
      <c r="ADC1325" s="119"/>
      <c r="ADD1325" s="119"/>
      <c r="ADE1325" s="119"/>
      <c r="ADF1325" s="119"/>
      <c r="ADG1325" s="119"/>
      <c r="ADH1325" s="119"/>
      <c r="ADI1325" s="119"/>
      <c r="ADJ1325" s="119"/>
      <c r="ADK1325" s="119"/>
      <c r="ADL1325" s="119"/>
      <c r="ADM1325" s="119"/>
      <c r="ADN1325" s="119"/>
      <c r="ADO1325" s="119"/>
      <c r="ADP1325" s="119"/>
      <c r="ADQ1325" s="119"/>
      <c r="ADR1325" s="119"/>
      <c r="ADS1325" s="119"/>
      <c r="ADT1325" s="119"/>
      <c r="ADU1325" s="119"/>
      <c r="ADV1325" s="119"/>
      <c r="ADW1325" s="119"/>
      <c r="ADX1325" s="119"/>
      <c r="ADY1325" s="119"/>
      <c r="ADZ1325" s="119"/>
      <c r="AEA1325" s="119"/>
      <c r="AEB1325" s="119"/>
      <c r="AEC1325" s="119"/>
      <c r="AED1325" s="119"/>
      <c r="AEE1325" s="119"/>
      <c r="AEF1325" s="119"/>
      <c r="AEG1325" s="119"/>
      <c r="AEH1325" s="119"/>
      <c r="AEI1325" s="119"/>
      <c r="AEJ1325" s="119"/>
      <c r="AEK1325" s="119"/>
      <c r="AEL1325" s="119"/>
      <c r="AEM1325" s="119"/>
      <c r="AEN1325" s="119"/>
      <c r="AEO1325" s="119"/>
      <c r="AEP1325" s="119"/>
      <c r="AEQ1325" s="119"/>
      <c r="AER1325" s="119"/>
      <c r="AES1325" s="119"/>
      <c r="AET1325" s="119"/>
      <c r="AEU1325" s="119"/>
      <c r="AEV1325" s="119"/>
      <c r="AEW1325" s="119"/>
      <c r="AEX1325" s="119"/>
      <c r="AEY1325" s="119"/>
      <c r="AEZ1325" s="119"/>
      <c r="AFA1325" s="119"/>
      <c r="AFB1325" s="119"/>
      <c r="AFC1325" s="119"/>
      <c r="AFD1325" s="119"/>
      <c r="AFE1325" s="119"/>
      <c r="AFF1325" s="119"/>
      <c r="AFG1325" s="119"/>
      <c r="AFH1325" s="119"/>
      <c r="AFI1325" s="119"/>
      <c r="AFJ1325" s="119"/>
      <c r="AFK1325" s="119"/>
      <c r="AFL1325" s="119"/>
      <c r="AFM1325" s="119"/>
      <c r="AFN1325" s="119"/>
      <c r="AFO1325" s="119"/>
      <c r="AFP1325" s="119"/>
      <c r="AFQ1325" s="119"/>
      <c r="AFR1325" s="119"/>
      <c r="AFS1325" s="119"/>
      <c r="AFT1325" s="119"/>
      <c r="AFU1325" s="119"/>
      <c r="AFV1325" s="119"/>
      <c r="AFW1325" s="119"/>
      <c r="AFX1325" s="119"/>
      <c r="AFY1325" s="119"/>
      <c r="AFZ1325" s="119"/>
      <c r="AGA1325" s="119"/>
      <c r="AGB1325" s="119"/>
      <c r="AGC1325" s="119"/>
      <c r="AGD1325" s="119"/>
      <c r="AGE1325" s="119"/>
      <c r="AGF1325" s="119"/>
      <c r="AGG1325" s="119"/>
      <c r="AGH1325" s="119"/>
      <c r="AGI1325" s="119"/>
      <c r="AGJ1325" s="119"/>
      <c r="AGK1325" s="119"/>
      <c r="AGL1325" s="119"/>
      <c r="AGM1325" s="119"/>
      <c r="AGN1325" s="119"/>
      <c r="AGO1325" s="119"/>
      <c r="AGP1325" s="119"/>
      <c r="AGQ1325" s="119"/>
      <c r="AGR1325" s="119"/>
      <c r="AGS1325" s="119"/>
      <c r="AGT1325" s="119"/>
      <c r="AGU1325" s="119"/>
      <c r="AGV1325" s="119"/>
      <c r="AGW1325" s="119"/>
      <c r="AGX1325" s="119"/>
      <c r="AGY1325" s="119"/>
      <c r="AGZ1325" s="119"/>
      <c r="AHA1325" s="119"/>
      <c r="AHB1325" s="119"/>
      <c r="AHC1325" s="119"/>
      <c r="AHD1325" s="119"/>
      <c r="AHE1325" s="119"/>
      <c r="AHF1325" s="119"/>
      <c r="AHG1325" s="119"/>
      <c r="AHH1325" s="119"/>
      <c r="AHI1325" s="119"/>
      <c r="AHJ1325" s="119"/>
      <c r="AHK1325" s="119"/>
      <c r="AHL1325" s="119"/>
      <c r="AHM1325" s="119"/>
      <c r="AHN1325" s="119"/>
      <c r="AHO1325" s="119"/>
      <c r="AHP1325" s="119"/>
      <c r="AHQ1325" s="119"/>
      <c r="AHR1325" s="119"/>
      <c r="AHS1325" s="119"/>
      <c r="AHT1325" s="119"/>
      <c r="AHU1325" s="119"/>
      <c r="AHV1325" s="119"/>
      <c r="AHW1325" s="119"/>
      <c r="AHX1325" s="119"/>
      <c r="AHY1325" s="119"/>
      <c r="AHZ1325" s="119"/>
      <c r="AIA1325" s="119"/>
      <c r="AIB1325" s="119"/>
      <c r="AIC1325" s="119"/>
      <c r="AID1325" s="119"/>
      <c r="AIE1325" s="119"/>
      <c r="AIF1325" s="119"/>
      <c r="AIG1325" s="119"/>
      <c r="AIH1325" s="119"/>
      <c r="AII1325" s="119"/>
      <c r="AIJ1325" s="119"/>
      <c r="AIK1325" s="119"/>
      <c r="AIL1325" s="119"/>
      <c r="AIM1325" s="119"/>
      <c r="AIN1325" s="119"/>
      <c r="AIO1325" s="119"/>
      <c r="AIP1325" s="119"/>
      <c r="AIQ1325" s="119"/>
      <c r="AIR1325" s="119"/>
      <c r="AIS1325" s="119"/>
      <c r="AIT1325" s="119"/>
      <c r="AIU1325" s="119"/>
      <c r="AIV1325" s="119"/>
      <c r="AIW1325" s="119"/>
      <c r="AIX1325" s="119"/>
      <c r="AIY1325" s="119"/>
      <c r="AIZ1325" s="119"/>
      <c r="AJA1325" s="119"/>
      <c r="AJB1325" s="119"/>
      <c r="AJC1325" s="119"/>
      <c r="AJD1325" s="119"/>
      <c r="AJE1325" s="119"/>
      <c r="AJF1325" s="119"/>
      <c r="AJG1325" s="119"/>
      <c r="AJH1325" s="119"/>
      <c r="AJI1325" s="119"/>
      <c r="AJJ1325" s="119"/>
      <c r="AJK1325" s="119"/>
      <c r="AJL1325" s="119"/>
      <c r="AJM1325" s="119"/>
      <c r="AJN1325" s="119"/>
      <c r="AJO1325" s="119"/>
      <c r="AJP1325" s="119"/>
      <c r="AJQ1325" s="119"/>
      <c r="AJR1325" s="119"/>
      <c r="AJS1325" s="119"/>
      <c r="AJT1325" s="119"/>
      <c r="AJU1325" s="119"/>
      <c r="AJV1325" s="119"/>
      <c r="AJW1325" s="119"/>
      <c r="AJX1325" s="119"/>
      <c r="AJY1325" s="119"/>
      <c r="AJZ1325" s="119"/>
      <c r="AKA1325" s="119"/>
      <c r="AKB1325" s="119"/>
      <c r="AKC1325" s="119"/>
      <c r="AKD1325" s="119"/>
      <c r="AKE1325" s="119"/>
      <c r="AKF1325" s="119"/>
      <c r="AKG1325" s="119"/>
      <c r="AKH1325" s="119"/>
      <c r="AKI1325" s="119"/>
      <c r="AKJ1325" s="119"/>
      <c r="AKK1325" s="119"/>
      <c r="AKL1325" s="119"/>
      <c r="AKM1325" s="119"/>
      <c r="AKN1325" s="119"/>
      <c r="AKO1325" s="119"/>
      <c r="AKP1325" s="119"/>
      <c r="AKQ1325" s="119"/>
      <c r="AKR1325" s="119"/>
      <c r="AKS1325" s="119"/>
      <c r="AKT1325" s="119"/>
      <c r="AKU1325" s="119"/>
      <c r="AKV1325" s="119"/>
      <c r="AKW1325" s="119"/>
      <c r="AKX1325" s="119"/>
      <c r="AKY1325" s="119"/>
      <c r="AKZ1325" s="119"/>
      <c r="ALA1325" s="119"/>
      <c r="ALB1325" s="119"/>
      <c r="ALC1325" s="119"/>
      <c r="ALD1325" s="119"/>
      <c r="ALE1325" s="119"/>
      <c r="ALF1325" s="119"/>
      <c r="ALG1325" s="119"/>
      <c r="ALH1325" s="119"/>
      <c r="ALI1325" s="119"/>
      <c r="ALJ1325" s="119"/>
      <c r="ALK1325" s="119"/>
      <c r="ALL1325" s="119"/>
      <c r="ALM1325" s="119"/>
      <c r="ALN1325" s="119"/>
      <c r="ALO1325" s="119"/>
      <c r="ALP1325" s="119"/>
      <c r="ALQ1325" s="119"/>
      <c r="ALR1325" s="119"/>
      <c r="ALS1325" s="119"/>
      <c r="ALT1325" s="119"/>
      <c r="ALU1325" s="119"/>
      <c r="ALV1325" s="119"/>
      <c r="ALW1325" s="119"/>
      <c r="ALX1325" s="119"/>
      <c r="ALY1325" s="119"/>
      <c r="ALZ1325" s="119"/>
      <c r="AMA1325" s="119"/>
      <c r="AMB1325" s="119"/>
      <c r="AMC1325" s="119"/>
      <c r="AMD1325" s="119"/>
      <c r="AME1325" s="119"/>
      <c r="AMF1325" s="119"/>
      <c r="AMG1325" s="119"/>
    </row>
    <row r="1326" customFormat="false" ht="15" hidden="false" customHeight="false" outlineLevel="0" collapsed="false">
      <c r="A1326" s="118"/>
      <c r="B1326" s="118"/>
      <c r="C1326" s="48" t="n">
        <f aca="false">IF(F1326=F1325,C1325,IF(F1326=(F1325+10),C1325,(C1325+10)))</f>
        <v>2460</v>
      </c>
      <c r="D1326" s="57" t="s">
        <v>464</v>
      </c>
      <c r="E1326" s="50" t="n">
        <f aca="false">IF(C1325=C1326,IF(AND(I1326&lt;&gt;"M",I1326&lt;&gt;"m-up"),E1325+10,E1325),10)</f>
        <v>10</v>
      </c>
      <c r="F1326" s="80" t="n">
        <f aca="false">O1326+(N1326*60)+(M1326*3600)</f>
        <v>67491</v>
      </c>
      <c r="G1326" s="80" t="str">
        <f aca="false">CONCATENATE(J1326,K1326,L1326)</f>
        <v>201823</v>
      </c>
      <c r="H1326" s="80" t="n">
        <v>14</v>
      </c>
      <c r="I1326" s="80" t="s">
        <v>0</v>
      </c>
      <c r="J1326" s="80" t="n">
        <v>2018</v>
      </c>
      <c r="K1326" s="80" t="n">
        <v>2</v>
      </c>
      <c r="L1326" s="80" t="n">
        <v>3</v>
      </c>
      <c r="M1326" s="80" t="n">
        <v>18</v>
      </c>
      <c r="N1326" s="80" t="n">
        <v>44</v>
      </c>
      <c r="O1326" s="80" t="n">
        <v>51</v>
      </c>
      <c r="P1326" s="80" t="n">
        <v>678</v>
      </c>
      <c r="Q1326" s="80" t="n">
        <v>1</v>
      </c>
      <c r="R1326" s="80" t="s">
        <v>1</v>
      </c>
      <c r="S1326" s="80" t="s">
        <v>2</v>
      </c>
      <c r="T1326" s="80"/>
      <c r="U1326" s="129" t="s">
        <v>122</v>
      </c>
      <c r="V1326" s="130"/>
      <c r="W1326" s="130"/>
      <c r="X1326" s="130"/>
      <c r="WH1326" s="119"/>
      <c r="WI1326" s="119"/>
      <c r="WJ1326" s="119"/>
      <c r="WK1326" s="119"/>
      <c r="WL1326" s="119"/>
      <c r="WM1326" s="119"/>
      <c r="WN1326" s="119"/>
      <c r="WO1326" s="119"/>
      <c r="WP1326" s="119"/>
      <c r="WQ1326" s="119"/>
      <c r="WR1326" s="119"/>
      <c r="WS1326" s="119"/>
      <c r="WT1326" s="119"/>
      <c r="WU1326" s="119"/>
      <c r="WV1326" s="119"/>
      <c r="WW1326" s="119"/>
      <c r="WX1326" s="119"/>
      <c r="WY1326" s="119"/>
      <c r="WZ1326" s="119"/>
      <c r="XA1326" s="119"/>
      <c r="XB1326" s="119"/>
      <c r="XC1326" s="119"/>
      <c r="XD1326" s="119"/>
      <c r="XE1326" s="119"/>
      <c r="XF1326" s="119"/>
      <c r="XG1326" s="119"/>
      <c r="XH1326" s="119"/>
      <c r="XI1326" s="119"/>
      <c r="XJ1326" s="119"/>
      <c r="XK1326" s="119"/>
      <c r="XL1326" s="119"/>
      <c r="XM1326" s="119"/>
      <c r="XN1326" s="119"/>
      <c r="XO1326" s="119"/>
      <c r="XP1326" s="119"/>
      <c r="XQ1326" s="119"/>
      <c r="XR1326" s="119"/>
      <c r="XS1326" s="119"/>
      <c r="XT1326" s="119"/>
      <c r="XU1326" s="119"/>
      <c r="XV1326" s="119"/>
      <c r="XW1326" s="119"/>
      <c r="XX1326" s="119"/>
      <c r="XY1326" s="119"/>
      <c r="XZ1326" s="119"/>
      <c r="YA1326" s="119"/>
      <c r="YB1326" s="119"/>
      <c r="YC1326" s="119"/>
      <c r="YD1326" s="119"/>
      <c r="YE1326" s="119"/>
      <c r="YF1326" s="119"/>
      <c r="YG1326" s="119"/>
      <c r="YH1326" s="119"/>
      <c r="YI1326" s="119"/>
      <c r="YJ1326" s="119"/>
      <c r="YK1326" s="119"/>
      <c r="YL1326" s="119"/>
      <c r="YM1326" s="119"/>
      <c r="YN1326" s="119"/>
      <c r="YO1326" s="119"/>
      <c r="YP1326" s="119"/>
      <c r="YQ1326" s="119"/>
      <c r="YR1326" s="119"/>
      <c r="YS1326" s="119"/>
      <c r="YT1326" s="119"/>
      <c r="YU1326" s="119"/>
      <c r="YV1326" s="119"/>
      <c r="YW1326" s="119"/>
      <c r="YX1326" s="119"/>
      <c r="YY1326" s="119"/>
      <c r="YZ1326" s="119"/>
      <c r="ZA1326" s="119"/>
      <c r="ZB1326" s="119"/>
      <c r="ZC1326" s="119"/>
      <c r="ZD1326" s="119"/>
      <c r="ZE1326" s="119"/>
      <c r="ZF1326" s="119"/>
      <c r="ZG1326" s="119"/>
      <c r="ZH1326" s="119"/>
      <c r="ZI1326" s="119"/>
      <c r="ZJ1326" s="119"/>
      <c r="ZK1326" s="119"/>
      <c r="ZL1326" s="119"/>
      <c r="ZM1326" s="119"/>
      <c r="ZN1326" s="119"/>
      <c r="ZO1326" s="119"/>
      <c r="ZP1326" s="119"/>
      <c r="ZQ1326" s="119"/>
      <c r="ZR1326" s="119"/>
      <c r="ZS1326" s="119"/>
      <c r="ZT1326" s="119"/>
      <c r="ZU1326" s="119"/>
      <c r="ZV1326" s="119"/>
      <c r="ZW1326" s="119"/>
      <c r="ZX1326" s="119"/>
      <c r="ZY1326" s="119"/>
      <c r="ZZ1326" s="119"/>
      <c r="AAA1326" s="119"/>
      <c r="AAB1326" s="119"/>
      <c r="AAC1326" s="119"/>
      <c r="AAD1326" s="119"/>
      <c r="AAE1326" s="119"/>
      <c r="AAF1326" s="119"/>
      <c r="AAG1326" s="119"/>
      <c r="AAH1326" s="119"/>
      <c r="AAI1326" s="119"/>
      <c r="AAJ1326" s="119"/>
      <c r="AAK1326" s="119"/>
      <c r="AAL1326" s="119"/>
      <c r="AAM1326" s="119"/>
      <c r="AAN1326" s="119"/>
      <c r="AAO1326" s="119"/>
      <c r="AAP1326" s="119"/>
      <c r="AAQ1326" s="119"/>
      <c r="AAR1326" s="119"/>
      <c r="AAS1326" s="119"/>
      <c r="AAT1326" s="119"/>
      <c r="AAU1326" s="119"/>
      <c r="AAV1326" s="119"/>
      <c r="AAW1326" s="119"/>
      <c r="AAX1326" s="119"/>
      <c r="AAY1326" s="119"/>
      <c r="AAZ1326" s="119"/>
      <c r="ABA1326" s="119"/>
      <c r="ABB1326" s="119"/>
      <c r="ABC1326" s="119"/>
      <c r="ABD1326" s="119"/>
      <c r="ABE1326" s="119"/>
      <c r="ABF1326" s="119"/>
      <c r="ABG1326" s="119"/>
      <c r="ABH1326" s="119"/>
      <c r="ABI1326" s="119"/>
      <c r="ABJ1326" s="119"/>
      <c r="ABK1326" s="119"/>
      <c r="ABL1326" s="119"/>
      <c r="ABM1326" s="119"/>
      <c r="ABN1326" s="119"/>
      <c r="ABO1326" s="119"/>
      <c r="ABP1326" s="119"/>
      <c r="ABQ1326" s="119"/>
      <c r="ABR1326" s="119"/>
      <c r="ABS1326" s="119"/>
      <c r="ABT1326" s="119"/>
      <c r="ABU1326" s="119"/>
      <c r="ABV1326" s="119"/>
      <c r="ABW1326" s="119"/>
      <c r="ABX1326" s="119"/>
      <c r="ABY1326" s="119"/>
      <c r="ABZ1326" s="119"/>
      <c r="ACA1326" s="119"/>
      <c r="ACB1326" s="119"/>
      <c r="ACC1326" s="119"/>
      <c r="ACD1326" s="119"/>
      <c r="ACE1326" s="119"/>
      <c r="ACF1326" s="119"/>
      <c r="ACG1326" s="119"/>
      <c r="ACH1326" s="119"/>
      <c r="ACI1326" s="119"/>
      <c r="ACJ1326" s="119"/>
      <c r="ACK1326" s="119"/>
      <c r="ACL1326" s="119"/>
      <c r="ACM1326" s="119"/>
      <c r="ACN1326" s="119"/>
      <c r="ACO1326" s="119"/>
      <c r="ACP1326" s="119"/>
      <c r="ACQ1326" s="119"/>
      <c r="ACR1326" s="119"/>
      <c r="ACS1326" s="119"/>
      <c r="ACT1326" s="119"/>
      <c r="ACU1326" s="119"/>
      <c r="ACV1326" s="119"/>
      <c r="ACW1326" s="119"/>
      <c r="ACX1326" s="119"/>
      <c r="ACY1326" s="119"/>
      <c r="ACZ1326" s="119"/>
      <c r="ADA1326" s="119"/>
      <c r="ADB1326" s="119"/>
      <c r="ADC1326" s="119"/>
      <c r="ADD1326" s="119"/>
      <c r="ADE1326" s="119"/>
      <c r="ADF1326" s="119"/>
      <c r="ADG1326" s="119"/>
      <c r="ADH1326" s="119"/>
      <c r="ADI1326" s="119"/>
      <c r="ADJ1326" s="119"/>
      <c r="ADK1326" s="119"/>
      <c r="ADL1326" s="119"/>
      <c r="ADM1326" s="119"/>
      <c r="ADN1326" s="119"/>
      <c r="ADO1326" s="119"/>
      <c r="ADP1326" s="119"/>
      <c r="ADQ1326" s="119"/>
      <c r="ADR1326" s="119"/>
      <c r="ADS1326" s="119"/>
      <c r="ADT1326" s="119"/>
      <c r="ADU1326" s="119"/>
      <c r="ADV1326" s="119"/>
      <c r="ADW1326" s="119"/>
      <c r="ADX1326" s="119"/>
      <c r="ADY1326" s="119"/>
      <c r="ADZ1326" s="119"/>
      <c r="AEA1326" s="119"/>
      <c r="AEB1326" s="119"/>
      <c r="AEC1326" s="119"/>
      <c r="AED1326" s="119"/>
      <c r="AEE1326" s="119"/>
      <c r="AEF1326" s="119"/>
      <c r="AEG1326" s="119"/>
      <c r="AEH1326" s="119"/>
      <c r="AEI1326" s="119"/>
      <c r="AEJ1326" s="119"/>
      <c r="AEK1326" s="119"/>
      <c r="AEL1326" s="119"/>
      <c r="AEM1326" s="119"/>
      <c r="AEN1326" s="119"/>
      <c r="AEO1326" s="119"/>
      <c r="AEP1326" s="119"/>
      <c r="AEQ1326" s="119"/>
      <c r="AER1326" s="119"/>
      <c r="AES1326" s="119"/>
      <c r="AET1326" s="119"/>
      <c r="AEU1326" s="119"/>
      <c r="AEV1326" s="119"/>
      <c r="AEW1326" s="119"/>
      <c r="AEX1326" s="119"/>
      <c r="AEY1326" s="119"/>
      <c r="AEZ1326" s="119"/>
      <c r="AFA1326" s="119"/>
      <c r="AFB1326" s="119"/>
      <c r="AFC1326" s="119"/>
      <c r="AFD1326" s="119"/>
      <c r="AFE1326" s="119"/>
      <c r="AFF1326" s="119"/>
      <c r="AFG1326" s="119"/>
      <c r="AFH1326" s="119"/>
      <c r="AFI1326" s="119"/>
      <c r="AFJ1326" s="119"/>
      <c r="AFK1326" s="119"/>
      <c r="AFL1326" s="119"/>
      <c r="AFM1326" s="119"/>
      <c r="AFN1326" s="119"/>
      <c r="AFO1326" s="119"/>
      <c r="AFP1326" s="119"/>
      <c r="AFQ1326" s="119"/>
      <c r="AFR1326" s="119"/>
      <c r="AFS1326" s="119"/>
      <c r="AFT1326" s="119"/>
      <c r="AFU1326" s="119"/>
      <c r="AFV1326" s="119"/>
      <c r="AFW1326" s="119"/>
      <c r="AFX1326" s="119"/>
      <c r="AFY1326" s="119"/>
      <c r="AFZ1326" s="119"/>
      <c r="AGA1326" s="119"/>
      <c r="AGB1326" s="119"/>
      <c r="AGC1326" s="119"/>
      <c r="AGD1326" s="119"/>
      <c r="AGE1326" s="119"/>
      <c r="AGF1326" s="119"/>
      <c r="AGG1326" s="119"/>
      <c r="AGH1326" s="119"/>
      <c r="AGI1326" s="119"/>
      <c r="AGJ1326" s="119"/>
      <c r="AGK1326" s="119"/>
      <c r="AGL1326" s="119"/>
      <c r="AGM1326" s="119"/>
      <c r="AGN1326" s="119"/>
      <c r="AGO1326" s="119"/>
      <c r="AGP1326" s="119"/>
      <c r="AGQ1326" s="119"/>
      <c r="AGR1326" s="119"/>
      <c r="AGS1326" s="119"/>
      <c r="AGT1326" s="119"/>
      <c r="AGU1326" s="119"/>
      <c r="AGV1326" s="119"/>
      <c r="AGW1326" s="119"/>
      <c r="AGX1326" s="119"/>
      <c r="AGY1326" s="119"/>
      <c r="AGZ1326" s="119"/>
      <c r="AHA1326" s="119"/>
      <c r="AHB1326" s="119"/>
      <c r="AHC1326" s="119"/>
      <c r="AHD1326" s="119"/>
      <c r="AHE1326" s="119"/>
      <c r="AHF1326" s="119"/>
      <c r="AHG1326" s="119"/>
      <c r="AHH1326" s="119"/>
      <c r="AHI1326" s="119"/>
      <c r="AHJ1326" s="119"/>
      <c r="AHK1326" s="119"/>
      <c r="AHL1326" s="119"/>
      <c r="AHM1326" s="119"/>
      <c r="AHN1326" s="119"/>
      <c r="AHO1326" s="119"/>
      <c r="AHP1326" s="119"/>
      <c r="AHQ1326" s="119"/>
      <c r="AHR1326" s="119"/>
      <c r="AHS1326" s="119"/>
      <c r="AHT1326" s="119"/>
      <c r="AHU1326" s="119"/>
      <c r="AHV1326" s="119"/>
      <c r="AHW1326" s="119"/>
      <c r="AHX1326" s="119"/>
      <c r="AHY1326" s="119"/>
      <c r="AHZ1326" s="119"/>
      <c r="AIA1326" s="119"/>
      <c r="AIB1326" s="119"/>
      <c r="AIC1326" s="119"/>
      <c r="AID1326" s="119"/>
      <c r="AIE1326" s="119"/>
      <c r="AIF1326" s="119"/>
      <c r="AIG1326" s="119"/>
      <c r="AIH1326" s="119"/>
      <c r="AII1326" s="119"/>
      <c r="AIJ1326" s="119"/>
      <c r="AIK1326" s="119"/>
      <c r="AIL1326" s="119"/>
      <c r="AIM1326" s="119"/>
      <c r="AIN1326" s="119"/>
      <c r="AIO1326" s="119"/>
      <c r="AIP1326" s="119"/>
      <c r="AIQ1326" s="119"/>
      <c r="AIR1326" s="119"/>
      <c r="AIS1326" s="119"/>
      <c r="AIT1326" s="119"/>
      <c r="AIU1326" s="119"/>
      <c r="AIV1326" s="119"/>
      <c r="AIW1326" s="119"/>
      <c r="AIX1326" s="119"/>
      <c r="AIY1326" s="119"/>
      <c r="AIZ1326" s="119"/>
      <c r="AJA1326" s="119"/>
      <c r="AJB1326" s="119"/>
      <c r="AJC1326" s="119"/>
      <c r="AJD1326" s="119"/>
      <c r="AJE1326" s="119"/>
      <c r="AJF1326" s="119"/>
      <c r="AJG1326" s="119"/>
      <c r="AJH1326" s="119"/>
      <c r="AJI1326" s="119"/>
      <c r="AJJ1326" s="119"/>
      <c r="AJK1326" s="119"/>
      <c r="AJL1326" s="119"/>
      <c r="AJM1326" s="119"/>
      <c r="AJN1326" s="119"/>
      <c r="AJO1326" s="119"/>
      <c r="AJP1326" s="119"/>
      <c r="AJQ1326" s="119"/>
      <c r="AJR1326" s="119"/>
      <c r="AJS1326" s="119"/>
      <c r="AJT1326" s="119"/>
      <c r="AJU1326" s="119"/>
      <c r="AJV1326" s="119"/>
      <c r="AJW1326" s="119"/>
      <c r="AJX1326" s="119"/>
      <c r="AJY1326" s="119"/>
      <c r="AJZ1326" s="119"/>
      <c r="AKA1326" s="119"/>
      <c r="AKB1326" s="119"/>
      <c r="AKC1326" s="119"/>
      <c r="AKD1326" s="119"/>
      <c r="AKE1326" s="119"/>
      <c r="AKF1326" s="119"/>
      <c r="AKG1326" s="119"/>
      <c r="AKH1326" s="119"/>
      <c r="AKI1326" s="119"/>
      <c r="AKJ1326" s="119"/>
      <c r="AKK1326" s="119"/>
      <c r="AKL1326" s="119"/>
      <c r="AKM1326" s="119"/>
      <c r="AKN1326" s="119"/>
      <c r="AKO1326" s="119"/>
      <c r="AKP1326" s="119"/>
      <c r="AKQ1326" s="119"/>
      <c r="AKR1326" s="119"/>
      <c r="AKS1326" s="119"/>
      <c r="AKT1326" s="119"/>
      <c r="AKU1326" s="119"/>
      <c r="AKV1326" s="119"/>
      <c r="AKW1326" s="119"/>
      <c r="AKX1326" s="119"/>
      <c r="AKY1326" s="119"/>
      <c r="AKZ1326" s="119"/>
      <c r="ALA1326" s="119"/>
      <c r="ALB1326" s="119"/>
      <c r="ALC1326" s="119"/>
      <c r="ALD1326" s="119"/>
      <c r="ALE1326" s="119"/>
      <c r="ALF1326" s="119"/>
      <c r="ALG1326" s="119"/>
      <c r="ALH1326" s="119"/>
      <c r="ALI1326" s="119"/>
      <c r="ALJ1326" s="119"/>
      <c r="ALK1326" s="119"/>
      <c r="ALL1326" s="119"/>
      <c r="ALM1326" s="119"/>
      <c r="ALN1326" s="119"/>
      <c r="ALO1326" s="119"/>
      <c r="ALP1326" s="119"/>
      <c r="ALQ1326" s="119"/>
      <c r="ALR1326" s="119"/>
      <c r="ALS1326" s="119"/>
      <c r="ALT1326" s="119"/>
      <c r="ALU1326" s="119"/>
      <c r="ALV1326" s="119"/>
      <c r="ALW1326" s="119"/>
      <c r="ALX1326" s="119"/>
      <c r="ALY1326" s="119"/>
      <c r="ALZ1326" s="119"/>
      <c r="AMA1326" s="119"/>
      <c r="AMB1326" s="119"/>
      <c r="AMC1326" s="119"/>
      <c r="AMD1326" s="119"/>
      <c r="AME1326" s="119"/>
      <c r="AMF1326" s="119"/>
      <c r="AMG1326" s="119"/>
    </row>
    <row r="1327" customFormat="false" ht="15" hidden="false" customHeight="false" outlineLevel="0" collapsed="false">
      <c r="A1327" s="118"/>
      <c r="B1327" s="118"/>
      <c r="C1327" s="48" t="n">
        <f aca="false">IF(F1327=F1326,C1326,IF(F1327=(F1326+10),C1326,(C1326+10)))</f>
        <v>2460</v>
      </c>
      <c r="D1327" s="55" t="s">
        <v>464</v>
      </c>
      <c r="E1327" s="50" t="n">
        <f aca="false">IF(C1326=C1327,IF(AND(I1327&lt;&gt;"M",I1327&lt;&gt;"m-up"),E1326+10,E1326),10)</f>
        <v>20</v>
      </c>
      <c r="F1327" s="78" t="n">
        <f aca="false">O1327+(N1327*60)+(M1327*3600)</f>
        <v>67491</v>
      </c>
      <c r="G1327" s="78" t="str">
        <f aca="false">CONCATENATE(J1327,K1327,L1327)</f>
        <v>201823</v>
      </c>
      <c r="H1327" s="78" t="n">
        <v>5</v>
      </c>
      <c r="I1327" s="78" t="s">
        <v>0</v>
      </c>
      <c r="J1327" s="78" t="n">
        <v>2018</v>
      </c>
      <c r="K1327" s="78" t="n">
        <v>2</v>
      </c>
      <c r="L1327" s="78" t="n">
        <v>3</v>
      </c>
      <c r="M1327" s="78" t="n">
        <v>18</v>
      </c>
      <c r="N1327" s="78" t="n">
        <v>44</v>
      </c>
      <c r="O1327" s="78" t="n">
        <v>51</v>
      </c>
      <c r="P1327" s="78" t="n">
        <v>716</v>
      </c>
      <c r="Q1327" s="78" t="n">
        <v>1</v>
      </c>
      <c r="R1327" s="78" t="s">
        <v>1</v>
      </c>
      <c r="S1327" s="78" t="s">
        <v>2</v>
      </c>
      <c r="T1327" s="78"/>
      <c r="U1327" s="130" t="s">
        <v>123</v>
      </c>
      <c r="V1327" s="130"/>
      <c r="W1327" s="130"/>
      <c r="X1327" s="130"/>
      <c r="WH1327" s="119"/>
      <c r="WI1327" s="119"/>
      <c r="WJ1327" s="119"/>
      <c r="WK1327" s="119"/>
      <c r="WL1327" s="119"/>
      <c r="WM1327" s="119"/>
      <c r="WN1327" s="119"/>
      <c r="WO1327" s="119"/>
      <c r="WP1327" s="119"/>
      <c r="WQ1327" s="119"/>
      <c r="WR1327" s="119"/>
      <c r="WS1327" s="119"/>
      <c r="WT1327" s="119"/>
      <c r="WU1327" s="119"/>
      <c r="WV1327" s="119"/>
      <c r="WW1327" s="119"/>
      <c r="WX1327" s="119"/>
      <c r="WY1327" s="119"/>
      <c r="WZ1327" s="119"/>
      <c r="XA1327" s="119"/>
      <c r="XB1327" s="119"/>
      <c r="XC1327" s="119"/>
      <c r="XD1327" s="119"/>
      <c r="XE1327" s="119"/>
      <c r="XF1327" s="119"/>
      <c r="XG1327" s="119"/>
      <c r="XH1327" s="119"/>
      <c r="XI1327" s="119"/>
      <c r="XJ1327" s="119"/>
      <c r="XK1327" s="119"/>
      <c r="XL1327" s="119"/>
      <c r="XM1327" s="119"/>
      <c r="XN1327" s="119"/>
      <c r="XO1327" s="119"/>
      <c r="XP1327" s="119"/>
      <c r="XQ1327" s="119"/>
      <c r="XR1327" s="119"/>
      <c r="XS1327" s="119"/>
      <c r="XT1327" s="119"/>
      <c r="XU1327" s="119"/>
      <c r="XV1327" s="119"/>
      <c r="XW1327" s="119"/>
      <c r="XX1327" s="119"/>
      <c r="XY1327" s="119"/>
      <c r="XZ1327" s="119"/>
      <c r="YA1327" s="119"/>
      <c r="YB1327" s="119"/>
      <c r="YC1327" s="119"/>
      <c r="YD1327" s="119"/>
      <c r="YE1327" s="119"/>
      <c r="YF1327" s="119"/>
      <c r="YG1327" s="119"/>
      <c r="YH1327" s="119"/>
      <c r="YI1327" s="119"/>
      <c r="YJ1327" s="119"/>
      <c r="YK1327" s="119"/>
      <c r="YL1327" s="119"/>
      <c r="YM1327" s="119"/>
      <c r="YN1327" s="119"/>
      <c r="YO1327" s="119"/>
      <c r="YP1327" s="119"/>
      <c r="YQ1327" s="119"/>
      <c r="YR1327" s="119"/>
      <c r="YS1327" s="119"/>
      <c r="YT1327" s="119"/>
      <c r="YU1327" s="119"/>
      <c r="YV1327" s="119"/>
      <c r="YW1327" s="119"/>
      <c r="YX1327" s="119"/>
      <c r="YY1327" s="119"/>
      <c r="YZ1327" s="119"/>
      <c r="ZA1327" s="119"/>
      <c r="ZB1327" s="119"/>
      <c r="ZC1327" s="119"/>
      <c r="ZD1327" s="119"/>
      <c r="ZE1327" s="119"/>
      <c r="ZF1327" s="119"/>
      <c r="ZG1327" s="119"/>
      <c r="ZH1327" s="119"/>
      <c r="ZI1327" s="119"/>
      <c r="ZJ1327" s="119"/>
      <c r="ZK1327" s="119"/>
      <c r="ZL1327" s="119"/>
      <c r="ZM1327" s="119"/>
      <c r="ZN1327" s="119"/>
      <c r="ZO1327" s="119"/>
      <c r="ZP1327" s="119"/>
      <c r="ZQ1327" s="119"/>
      <c r="ZR1327" s="119"/>
      <c r="ZS1327" s="119"/>
      <c r="ZT1327" s="119"/>
      <c r="ZU1327" s="119"/>
      <c r="ZV1327" s="119"/>
      <c r="ZW1327" s="119"/>
      <c r="ZX1327" s="119"/>
      <c r="ZY1327" s="119"/>
      <c r="ZZ1327" s="119"/>
      <c r="AAA1327" s="119"/>
      <c r="AAB1327" s="119"/>
      <c r="AAC1327" s="119"/>
      <c r="AAD1327" s="119"/>
      <c r="AAE1327" s="119"/>
      <c r="AAF1327" s="119"/>
      <c r="AAG1327" s="119"/>
      <c r="AAH1327" s="119"/>
      <c r="AAI1327" s="119"/>
      <c r="AAJ1327" s="119"/>
      <c r="AAK1327" s="119"/>
      <c r="AAL1327" s="119"/>
      <c r="AAM1327" s="119"/>
      <c r="AAN1327" s="119"/>
      <c r="AAO1327" s="119"/>
      <c r="AAP1327" s="119"/>
      <c r="AAQ1327" s="119"/>
      <c r="AAR1327" s="119"/>
      <c r="AAS1327" s="119"/>
      <c r="AAT1327" s="119"/>
      <c r="AAU1327" s="119"/>
      <c r="AAV1327" s="119"/>
      <c r="AAW1327" s="119"/>
      <c r="AAX1327" s="119"/>
      <c r="AAY1327" s="119"/>
      <c r="AAZ1327" s="119"/>
      <c r="ABA1327" s="119"/>
      <c r="ABB1327" s="119"/>
      <c r="ABC1327" s="119"/>
      <c r="ABD1327" s="119"/>
      <c r="ABE1327" s="119"/>
      <c r="ABF1327" s="119"/>
      <c r="ABG1327" s="119"/>
      <c r="ABH1327" s="119"/>
      <c r="ABI1327" s="119"/>
      <c r="ABJ1327" s="119"/>
      <c r="ABK1327" s="119"/>
      <c r="ABL1327" s="119"/>
      <c r="ABM1327" s="119"/>
      <c r="ABN1327" s="119"/>
      <c r="ABO1327" s="119"/>
      <c r="ABP1327" s="119"/>
      <c r="ABQ1327" s="119"/>
      <c r="ABR1327" s="119"/>
      <c r="ABS1327" s="119"/>
      <c r="ABT1327" s="119"/>
      <c r="ABU1327" s="119"/>
      <c r="ABV1327" s="119"/>
      <c r="ABW1327" s="119"/>
      <c r="ABX1327" s="119"/>
      <c r="ABY1327" s="119"/>
      <c r="ABZ1327" s="119"/>
      <c r="ACA1327" s="119"/>
      <c r="ACB1327" s="119"/>
      <c r="ACC1327" s="119"/>
      <c r="ACD1327" s="119"/>
      <c r="ACE1327" s="119"/>
      <c r="ACF1327" s="119"/>
      <c r="ACG1327" s="119"/>
      <c r="ACH1327" s="119"/>
      <c r="ACI1327" s="119"/>
      <c r="ACJ1327" s="119"/>
      <c r="ACK1327" s="119"/>
      <c r="ACL1327" s="119"/>
      <c r="ACM1327" s="119"/>
      <c r="ACN1327" s="119"/>
      <c r="ACO1327" s="119"/>
      <c r="ACP1327" s="119"/>
      <c r="ACQ1327" s="119"/>
      <c r="ACR1327" s="119"/>
      <c r="ACS1327" s="119"/>
      <c r="ACT1327" s="119"/>
      <c r="ACU1327" s="119"/>
      <c r="ACV1327" s="119"/>
      <c r="ACW1327" s="119"/>
      <c r="ACX1327" s="119"/>
      <c r="ACY1327" s="119"/>
      <c r="ACZ1327" s="119"/>
      <c r="ADA1327" s="119"/>
      <c r="ADB1327" s="119"/>
      <c r="ADC1327" s="119"/>
      <c r="ADD1327" s="119"/>
      <c r="ADE1327" s="119"/>
      <c r="ADF1327" s="119"/>
      <c r="ADG1327" s="119"/>
      <c r="ADH1327" s="119"/>
      <c r="ADI1327" s="119"/>
      <c r="ADJ1327" s="119"/>
      <c r="ADK1327" s="119"/>
      <c r="ADL1327" s="119"/>
      <c r="ADM1327" s="119"/>
      <c r="ADN1327" s="119"/>
      <c r="ADO1327" s="119"/>
      <c r="ADP1327" s="119"/>
      <c r="ADQ1327" s="119"/>
      <c r="ADR1327" s="119"/>
      <c r="ADS1327" s="119"/>
      <c r="ADT1327" s="119"/>
      <c r="ADU1327" s="119"/>
      <c r="ADV1327" s="119"/>
      <c r="ADW1327" s="119"/>
      <c r="ADX1327" s="119"/>
      <c r="ADY1327" s="119"/>
      <c r="ADZ1327" s="119"/>
      <c r="AEA1327" s="119"/>
      <c r="AEB1327" s="119"/>
      <c r="AEC1327" s="119"/>
      <c r="AED1327" s="119"/>
      <c r="AEE1327" s="119"/>
      <c r="AEF1327" s="119"/>
      <c r="AEG1327" s="119"/>
      <c r="AEH1327" s="119"/>
      <c r="AEI1327" s="119"/>
      <c r="AEJ1327" s="119"/>
      <c r="AEK1327" s="119"/>
      <c r="AEL1327" s="119"/>
      <c r="AEM1327" s="119"/>
      <c r="AEN1327" s="119"/>
      <c r="AEO1327" s="119"/>
      <c r="AEP1327" s="119"/>
      <c r="AEQ1327" s="119"/>
      <c r="AER1327" s="119"/>
      <c r="AES1327" s="119"/>
      <c r="AET1327" s="119"/>
      <c r="AEU1327" s="119"/>
      <c r="AEV1327" s="119"/>
      <c r="AEW1327" s="119"/>
      <c r="AEX1327" s="119"/>
      <c r="AEY1327" s="119"/>
      <c r="AEZ1327" s="119"/>
      <c r="AFA1327" s="119"/>
      <c r="AFB1327" s="119"/>
      <c r="AFC1327" s="119"/>
      <c r="AFD1327" s="119"/>
      <c r="AFE1327" s="119"/>
      <c r="AFF1327" s="119"/>
      <c r="AFG1327" s="119"/>
      <c r="AFH1327" s="119"/>
      <c r="AFI1327" s="119"/>
      <c r="AFJ1327" s="119"/>
      <c r="AFK1327" s="119"/>
      <c r="AFL1327" s="119"/>
      <c r="AFM1327" s="119"/>
      <c r="AFN1327" s="119"/>
      <c r="AFO1327" s="119"/>
      <c r="AFP1327" s="119"/>
      <c r="AFQ1327" s="119"/>
      <c r="AFR1327" s="119"/>
      <c r="AFS1327" s="119"/>
      <c r="AFT1327" s="119"/>
      <c r="AFU1327" s="119"/>
      <c r="AFV1327" s="119"/>
      <c r="AFW1327" s="119"/>
      <c r="AFX1327" s="119"/>
      <c r="AFY1327" s="119"/>
      <c r="AFZ1327" s="119"/>
      <c r="AGA1327" s="119"/>
      <c r="AGB1327" s="119"/>
      <c r="AGC1327" s="119"/>
      <c r="AGD1327" s="119"/>
      <c r="AGE1327" s="119"/>
      <c r="AGF1327" s="119"/>
      <c r="AGG1327" s="119"/>
      <c r="AGH1327" s="119"/>
      <c r="AGI1327" s="119"/>
      <c r="AGJ1327" s="119"/>
      <c r="AGK1327" s="119"/>
      <c r="AGL1327" s="119"/>
      <c r="AGM1327" s="119"/>
      <c r="AGN1327" s="119"/>
      <c r="AGO1327" s="119"/>
      <c r="AGP1327" s="119"/>
      <c r="AGQ1327" s="119"/>
      <c r="AGR1327" s="119"/>
      <c r="AGS1327" s="119"/>
      <c r="AGT1327" s="119"/>
      <c r="AGU1327" s="119"/>
      <c r="AGV1327" s="119"/>
      <c r="AGW1327" s="119"/>
      <c r="AGX1327" s="119"/>
      <c r="AGY1327" s="119"/>
      <c r="AGZ1327" s="119"/>
      <c r="AHA1327" s="119"/>
      <c r="AHB1327" s="119"/>
      <c r="AHC1327" s="119"/>
      <c r="AHD1327" s="119"/>
      <c r="AHE1327" s="119"/>
      <c r="AHF1327" s="119"/>
      <c r="AHG1327" s="119"/>
      <c r="AHH1327" s="119"/>
      <c r="AHI1327" s="119"/>
      <c r="AHJ1327" s="119"/>
      <c r="AHK1327" s="119"/>
      <c r="AHL1327" s="119"/>
      <c r="AHM1327" s="119"/>
      <c r="AHN1327" s="119"/>
      <c r="AHO1327" s="119"/>
      <c r="AHP1327" s="119"/>
      <c r="AHQ1327" s="119"/>
      <c r="AHR1327" s="119"/>
      <c r="AHS1327" s="119"/>
      <c r="AHT1327" s="119"/>
      <c r="AHU1327" s="119"/>
      <c r="AHV1327" s="119"/>
      <c r="AHW1327" s="119"/>
      <c r="AHX1327" s="119"/>
      <c r="AHY1327" s="119"/>
      <c r="AHZ1327" s="119"/>
      <c r="AIA1327" s="119"/>
      <c r="AIB1327" s="119"/>
      <c r="AIC1327" s="119"/>
      <c r="AID1327" s="119"/>
      <c r="AIE1327" s="119"/>
      <c r="AIF1327" s="119"/>
      <c r="AIG1327" s="119"/>
      <c r="AIH1327" s="119"/>
      <c r="AII1327" s="119"/>
      <c r="AIJ1327" s="119"/>
      <c r="AIK1327" s="119"/>
      <c r="AIL1327" s="119"/>
      <c r="AIM1327" s="119"/>
      <c r="AIN1327" s="119"/>
      <c r="AIO1327" s="119"/>
      <c r="AIP1327" s="119"/>
      <c r="AIQ1327" s="119"/>
      <c r="AIR1327" s="119"/>
      <c r="AIS1327" s="119"/>
      <c r="AIT1327" s="119"/>
      <c r="AIU1327" s="119"/>
      <c r="AIV1327" s="119"/>
      <c r="AIW1327" s="119"/>
      <c r="AIX1327" s="119"/>
      <c r="AIY1327" s="119"/>
      <c r="AIZ1327" s="119"/>
      <c r="AJA1327" s="119"/>
      <c r="AJB1327" s="119"/>
      <c r="AJC1327" s="119"/>
      <c r="AJD1327" s="119"/>
      <c r="AJE1327" s="119"/>
      <c r="AJF1327" s="119"/>
      <c r="AJG1327" s="119"/>
      <c r="AJH1327" s="119"/>
      <c r="AJI1327" s="119"/>
      <c r="AJJ1327" s="119"/>
      <c r="AJK1327" s="119"/>
      <c r="AJL1327" s="119"/>
      <c r="AJM1327" s="119"/>
      <c r="AJN1327" s="119"/>
      <c r="AJO1327" s="119"/>
      <c r="AJP1327" s="119"/>
      <c r="AJQ1327" s="119"/>
      <c r="AJR1327" s="119"/>
      <c r="AJS1327" s="119"/>
      <c r="AJT1327" s="119"/>
      <c r="AJU1327" s="119"/>
      <c r="AJV1327" s="119"/>
      <c r="AJW1327" s="119"/>
      <c r="AJX1327" s="119"/>
      <c r="AJY1327" s="119"/>
      <c r="AJZ1327" s="119"/>
      <c r="AKA1327" s="119"/>
      <c r="AKB1327" s="119"/>
      <c r="AKC1327" s="119"/>
      <c r="AKD1327" s="119"/>
      <c r="AKE1327" s="119"/>
      <c r="AKF1327" s="119"/>
      <c r="AKG1327" s="119"/>
      <c r="AKH1327" s="119"/>
      <c r="AKI1327" s="119"/>
      <c r="AKJ1327" s="119"/>
      <c r="AKK1327" s="119"/>
      <c r="AKL1327" s="119"/>
      <c r="AKM1327" s="119"/>
      <c r="AKN1327" s="119"/>
      <c r="AKO1327" s="119"/>
      <c r="AKP1327" s="119"/>
      <c r="AKQ1327" s="119"/>
      <c r="AKR1327" s="119"/>
      <c r="AKS1327" s="119"/>
      <c r="AKT1327" s="119"/>
      <c r="AKU1327" s="119"/>
      <c r="AKV1327" s="119"/>
      <c r="AKW1327" s="119"/>
      <c r="AKX1327" s="119"/>
      <c r="AKY1327" s="119"/>
      <c r="AKZ1327" s="119"/>
      <c r="ALA1327" s="119"/>
      <c r="ALB1327" s="119"/>
      <c r="ALC1327" s="119"/>
      <c r="ALD1327" s="119"/>
      <c r="ALE1327" s="119"/>
      <c r="ALF1327" s="119"/>
      <c r="ALG1327" s="119"/>
      <c r="ALH1327" s="119"/>
      <c r="ALI1327" s="119"/>
      <c r="ALJ1327" s="119"/>
      <c r="ALK1327" s="119"/>
      <c r="ALL1327" s="119"/>
      <c r="ALM1327" s="119"/>
      <c r="ALN1327" s="119"/>
      <c r="ALO1327" s="119"/>
      <c r="ALP1327" s="119"/>
      <c r="ALQ1327" s="119"/>
      <c r="ALR1327" s="119"/>
      <c r="ALS1327" s="119"/>
      <c r="ALT1327" s="119"/>
      <c r="ALU1327" s="119"/>
      <c r="ALV1327" s="119"/>
      <c r="ALW1327" s="119"/>
      <c r="ALX1327" s="119"/>
      <c r="ALY1327" s="119"/>
      <c r="ALZ1327" s="119"/>
      <c r="AMA1327" s="119"/>
      <c r="AMB1327" s="119"/>
      <c r="AMC1327" s="119"/>
      <c r="AMD1327" s="119"/>
      <c r="AME1327" s="119"/>
      <c r="AMF1327" s="119"/>
      <c r="AMG1327" s="119"/>
    </row>
    <row r="1328" customFormat="false" ht="15" hidden="false" customHeight="false" outlineLevel="0" collapsed="false">
      <c r="A1328" s="118"/>
      <c r="B1328" s="118"/>
      <c r="C1328" s="48" t="n">
        <f aca="false">IF(F1328=F1327,C1327,IF(F1328=(F1327+10),C1327,(C1327+10)))</f>
        <v>2460</v>
      </c>
      <c r="D1328" s="55" t="s">
        <v>464</v>
      </c>
      <c r="E1328" s="50" t="n">
        <f aca="false">IF(C1327=C1328,IF(AND(I1328&lt;&gt;"M",I1328&lt;&gt;"m-up"),E1327+10,E1327),10)</f>
        <v>30</v>
      </c>
      <c r="F1328" s="78" t="n">
        <f aca="false">O1328+(N1328*60)+(M1328*3600)</f>
        <v>67491</v>
      </c>
      <c r="G1328" s="78" t="str">
        <f aca="false">CONCATENATE(J1328,K1328,L1328)</f>
        <v>201823</v>
      </c>
      <c r="H1328" s="78" t="n">
        <v>10</v>
      </c>
      <c r="I1328" s="78" t="s">
        <v>0</v>
      </c>
      <c r="J1328" s="78" t="n">
        <v>2018</v>
      </c>
      <c r="K1328" s="78" t="n">
        <v>2</v>
      </c>
      <c r="L1328" s="78" t="n">
        <v>3</v>
      </c>
      <c r="M1328" s="78" t="n">
        <v>18</v>
      </c>
      <c r="N1328" s="78" t="n">
        <v>44</v>
      </c>
      <c r="O1328" s="78" t="n">
        <v>51</v>
      </c>
      <c r="P1328" s="78" t="n">
        <v>744</v>
      </c>
      <c r="Q1328" s="78" t="n">
        <v>1</v>
      </c>
      <c r="R1328" s="78" t="s">
        <v>1</v>
      </c>
      <c r="S1328" s="78" t="s">
        <v>2</v>
      </c>
      <c r="T1328" s="78"/>
      <c r="U1328" s="130" t="s">
        <v>123</v>
      </c>
      <c r="V1328" s="130"/>
      <c r="W1328" s="130"/>
      <c r="X1328" s="130"/>
      <c r="WH1328" s="119"/>
      <c r="WI1328" s="119"/>
      <c r="WJ1328" s="119"/>
      <c r="WK1328" s="119"/>
      <c r="WL1328" s="119"/>
      <c r="WM1328" s="119"/>
      <c r="WN1328" s="119"/>
      <c r="WO1328" s="119"/>
      <c r="WP1328" s="119"/>
      <c r="WQ1328" s="119"/>
      <c r="WR1328" s="119"/>
      <c r="WS1328" s="119"/>
      <c r="WT1328" s="119"/>
      <c r="WU1328" s="119"/>
      <c r="WV1328" s="119"/>
      <c r="WW1328" s="119"/>
      <c r="WX1328" s="119"/>
      <c r="WY1328" s="119"/>
      <c r="WZ1328" s="119"/>
      <c r="XA1328" s="119"/>
      <c r="XB1328" s="119"/>
      <c r="XC1328" s="119"/>
      <c r="XD1328" s="119"/>
      <c r="XE1328" s="119"/>
      <c r="XF1328" s="119"/>
      <c r="XG1328" s="119"/>
      <c r="XH1328" s="119"/>
      <c r="XI1328" s="119"/>
      <c r="XJ1328" s="119"/>
      <c r="XK1328" s="119"/>
      <c r="XL1328" s="119"/>
      <c r="XM1328" s="119"/>
      <c r="XN1328" s="119"/>
      <c r="XO1328" s="119"/>
      <c r="XP1328" s="119"/>
      <c r="XQ1328" s="119"/>
      <c r="XR1328" s="119"/>
      <c r="XS1328" s="119"/>
      <c r="XT1328" s="119"/>
      <c r="XU1328" s="119"/>
      <c r="XV1328" s="119"/>
      <c r="XW1328" s="119"/>
      <c r="XX1328" s="119"/>
      <c r="XY1328" s="119"/>
      <c r="XZ1328" s="119"/>
      <c r="YA1328" s="119"/>
      <c r="YB1328" s="119"/>
      <c r="YC1328" s="119"/>
      <c r="YD1328" s="119"/>
      <c r="YE1328" s="119"/>
      <c r="YF1328" s="119"/>
      <c r="YG1328" s="119"/>
      <c r="YH1328" s="119"/>
      <c r="YI1328" s="119"/>
      <c r="YJ1328" s="119"/>
      <c r="YK1328" s="119"/>
      <c r="YL1328" s="119"/>
      <c r="YM1328" s="119"/>
      <c r="YN1328" s="119"/>
      <c r="YO1328" s="119"/>
      <c r="YP1328" s="119"/>
      <c r="YQ1328" s="119"/>
      <c r="YR1328" s="119"/>
      <c r="YS1328" s="119"/>
      <c r="YT1328" s="119"/>
      <c r="YU1328" s="119"/>
      <c r="YV1328" s="119"/>
      <c r="YW1328" s="119"/>
      <c r="YX1328" s="119"/>
      <c r="YY1328" s="119"/>
      <c r="YZ1328" s="119"/>
      <c r="ZA1328" s="119"/>
      <c r="ZB1328" s="119"/>
      <c r="ZC1328" s="119"/>
      <c r="ZD1328" s="119"/>
      <c r="ZE1328" s="119"/>
      <c r="ZF1328" s="119"/>
      <c r="ZG1328" s="119"/>
      <c r="ZH1328" s="119"/>
      <c r="ZI1328" s="119"/>
      <c r="ZJ1328" s="119"/>
      <c r="ZK1328" s="119"/>
      <c r="ZL1328" s="119"/>
      <c r="ZM1328" s="119"/>
      <c r="ZN1328" s="119"/>
      <c r="ZO1328" s="119"/>
      <c r="ZP1328" s="119"/>
      <c r="ZQ1328" s="119"/>
      <c r="ZR1328" s="119"/>
      <c r="ZS1328" s="119"/>
      <c r="ZT1328" s="119"/>
      <c r="ZU1328" s="119"/>
      <c r="ZV1328" s="119"/>
      <c r="ZW1328" s="119"/>
      <c r="ZX1328" s="119"/>
      <c r="ZY1328" s="119"/>
      <c r="ZZ1328" s="119"/>
      <c r="AAA1328" s="119"/>
      <c r="AAB1328" s="119"/>
      <c r="AAC1328" s="119"/>
      <c r="AAD1328" s="119"/>
      <c r="AAE1328" s="119"/>
      <c r="AAF1328" s="119"/>
      <c r="AAG1328" s="119"/>
      <c r="AAH1328" s="119"/>
      <c r="AAI1328" s="119"/>
      <c r="AAJ1328" s="119"/>
      <c r="AAK1328" s="119"/>
      <c r="AAL1328" s="119"/>
      <c r="AAM1328" s="119"/>
      <c r="AAN1328" s="119"/>
      <c r="AAO1328" s="119"/>
      <c r="AAP1328" s="119"/>
      <c r="AAQ1328" s="119"/>
      <c r="AAR1328" s="119"/>
      <c r="AAS1328" s="119"/>
      <c r="AAT1328" s="119"/>
      <c r="AAU1328" s="119"/>
      <c r="AAV1328" s="119"/>
      <c r="AAW1328" s="119"/>
      <c r="AAX1328" s="119"/>
      <c r="AAY1328" s="119"/>
      <c r="AAZ1328" s="119"/>
      <c r="ABA1328" s="119"/>
      <c r="ABB1328" s="119"/>
      <c r="ABC1328" s="119"/>
      <c r="ABD1328" s="119"/>
      <c r="ABE1328" s="119"/>
      <c r="ABF1328" s="119"/>
      <c r="ABG1328" s="119"/>
      <c r="ABH1328" s="119"/>
      <c r="ABI1328" s="119"/>
      <c r="ABJ1328" s="119"/>
      <c r="ABK1328" s="119"/>
      <c r="ABL1328" s="119"/>
      <c r="ABM1328" s="119"/>
      <c r="ABN1328" s="119"/>
      <c r="ABO1328" s="119"/>
      <c r="ABP1328" s="119"/>
      <c r="ABQ1328" s="119"/>
      <c r="ABR1328" s="119"/>
      <c r="ABS1328" s="119"/>
      <c r="ABT1328" s="119"/>
      <c r="ABU1328" s="119"/>
      <c r="ABV1328" s="119"/>
      <c r="ABW1328" s="119"/>
      <c r="ABX1328" s="119"/>
      <c r="ABY1328" s="119"/>
      <c r="ABZ1328" s="119"/>
      <c r="ACA1328" s="119"/>
      <c r="ACB1328" s="119"/>
      <c r="ACC1328" s="119"/>
      <c r="ACD1328" s="119"/>
      <c r="ACE1328" s="119"/>
      <c r="ACF1328" s="119"/>
      <c r="ACG1328" s="119"/>
      <c r="ACH1328" s="119"/>
      <c r="ACI1328" s="119"/>
      <c r="ACJ1328" s="119"/>
      <c r="ACK1328" s="119"/>
      <c r="ACL1328" s="119"/>
      <c r="ACM1328" s="119"/>
      <c r="ACN1328" s="119"/>
      <c r="ACO1328" s="119"/>
      <c r="ACP1328" s="119"/>
      <c r="ACQ1328" s="119"/>
      <c r="ACR1328" s="119"/>
      <c r="ACS1328" s="119"/>
      <c r="ACT1328" s="119"/>
      <c r="ACU1328" s="119"/>
      <c r="ACV1328" s="119"/>
      <c r="ACW1328" s="119"/>
      <c r="ACX1328" s="119"/>
      <c r="ACY1328" s="119"/>
      <c r="ACZ1328" s="119"/>
      <c r="ADA1328" s="119"/>
      <c r="ADB1328" s="119"/>
      <c r="ADC1328" s="119"/>
      <c r="ADD1328" s="119"/>
      <c r="ADE1328" s="119"/>
      <c r="ADF1328" s="119"/>
      <c r="ADG1328" s="119"/>
      <c r="ADH1328" s="119"/>
      <c r="ADI1328" s="119"/>
      <c r="ADJ1328" s="119"/>
      <c r="ADK1328" s="119"/>
      <c r="ADL1328" s="119"/>
      <c r="ADM1328" s="119"/>
      <c r="ADN1328" s="119"/>
      <c r="ADO1328" s="119"/>
      <c r="ADP1328" s="119"/>
      <c r="ADQ1328" s="119"/>
      <c r="ADR1328" s="119"/>
      <c r="ADS1328" s="119"/>
      <c r="ADT1328" s="119"/>
      <c r="ADU1328" s="119"/>
      <c r="ADV1328" s="119"/>
      <c r="ADW1328" s="119"/>
      <c r="ADX1328" s="119"/>
      <c r="ADY1328" s="119"/>
      <c r="ADZ1328" s="119"/>
      <c r="AEA1328" s="119"/>
      <c r="AEB1328" s="119"/>
      <c r="AEC1328" s="119"/>
      <c r="AED1328" s="119"/>
      <c r="AEE1328" s="119"/>
      <c r="AEF1328" s="119"/>
      <c r="AEG1328" s="119"/>
      <c r="AEH1328" s="119"/>
      <c r="AEI1328" s="119"/>
      <c r="AEJ1328" s="119"/>
      <c r="AEK1328" s="119"/>
      <c r="AEL1328" s="119"/>
      <c r="AEM1328" s="119"/>
      <c r="AEN1328" s="119"/>
      <c r="AEO1328" s="119"/>
      <c r="AEP1328" s="119"/>
      <c r="AEQ1328" s="119"/>
      <c r="AER1328" s="119"/>
      <c r="AES1328" s="119"/>
      <c r="AET1328" s="119"/>
      <c r="AEU1328" s="119"/>
      <c r="AEV1328" s="119"/>
      <c r="AEW1328" s="119"/>
      <c r="AEX1328" s="119"/>
      <c r="AEY1328" s="119"/>
      <c r="AEZ1328" s="119"/>
      <c r="AFA1328" s="119"/>
      <c r="AFB1328" s="119"/>
      <c r="AFC1328" s="119"/>
      <c r="AFD1328" s="119"/>
      <c r="AFE1328" s="119"/>
      <c r="AFF1328" s="119"/>
      <c r="AFG1328" s="119"/>
      <c r="AFH1328" s="119"/>
      <c r="AFI1328" s="119"/>
      <c r="AFJ1328" s="119"/>
      <c r="AFK1328" s="119"/>
      <c r="AFL1328" s="119"/>
      <c r="AFM1328" s="119"/>
      <c r="AFN1328" s="119"/>
      <c r="AFO1328" s="119"/>
      <c r="AFP1328" s="119"/>
      <c r="AFQ1328" s="119"/>
      <c r="AFR1328" s="119"/>
      <c r="AFS1328" s="119"/>
      <c r="AFT1328" s="119"/>
      <c r="AFU1328" s="119"/>
      <c r="AFV1328" s="119"/>
      <c r="AFW1328" s="119"/>
      <c r="AFX1328" s="119"/>
      <c r="AFY1328" s="119"/>
      <c r="AFZ1328" s="119"/>
      <c r="AGA1328" s="119"/>
      <c r="AGB1328" s="119"/>
      <c r="AGC1328" s="119"/>
      <c r="AGD1328" s="119"/>
      <c r="AGE1328" s="119"/>
      <c r="AGF1328" s="119"/>
      <c r="AGG1328" s="119"/>
      <c r="AGH1328" s="119"/>
      <c r="AGI1328" s="119"/>
      <c r="AGJ1328" s="119"/>
      <c r="AGK1328" s="119"/>
      <c r="AGL1328" s="119"/>
      <c r="AGM1328" s="119"/>
      <c r="AGN1328" s="119"/>
      <c r="AGO1328" s="119"/>
      <c r="AGP1328" s="119"/>
      <c r="AGQ1328" s="119"/>
      <c r="AGR1328" s="119"/>
      <c r="AGS1328" s="119"/>
      <c r="AGT1328" s="119"/>
      <c r="AGU1328" s="119"/>
      <c r="AGV1328" s="119"/>
      <c r="AGW1328" s="119"/>
      <c r="AGX1328" s="119"/>
      <c r="AGY1328" s="119"/>
      <c r="AGZ1328" s="119"/>
      <c r="AHA1328" s="119"/>
      <c r="AHB1328" s="119"/>
      <c r="AHC1328" s="119"/>
      <c r="AHD1328" s="119"/>
      <c r="AHE1328" s="119"/>
      <c r="AHF1328" s="119"/>
      <c r="AHG1328" s="119"/>
      <c r="AHH1328" s="119"/>
      <c r="AHI1328" s="119"/>
      <c r="AHJ1328" s="119"/>
      <c r="AHK1328" s="119"/>
      <c r="AHL1328" s="119"/>
      <c r="AHM1328" s="119"/>
      <c r="AHN1328" s="119"/>
      <c r="AHO1328" s="119"/>
      <c r="AHP1328" s="119"/>
      <c r="AHQ1328" s="119"/>
      <c r="AHR1328" s="119"/>
      <c r="AHS1328" s="119"/>
      <c r="AHT1328" s="119"/>
      <c r="AHU1328" s="119"/>
      <c r="AHV1328" s="119"/>
      <c r="AHW1328" s="119"/>
      <c r="AHX1328" s="119"/>
      <c r="AHY1328" s="119"/>
      <c r="AHZ1328" s="119"/>
      <c r="AIA1328" s="119"/>
      <c r="AIB1328" s="119"/>
      <c r="AIC1328" s="119"/>
      <c r="AID1328" s="119"/>
      <c r="AIE1328" s="119"/>
      <c r="AIF1328" s="119"/>
      <c r="AIG1328" s="119"/>
      <c r="AIH1328" s="119"/>
      <c r="AII1328" s="119"/>
      <c r="AIJ1328" s="119"/>
      <c r="AIK1328" s="119"/>
      <c r="AIL1328" s="119"/>
      <c r="AIM1328" s="119"/>
      <c r="AIN1328" s="119"/>
      <c r="AIO1328" s="119"/>
      <c r="AIP1328" s="119"/>
      <c r="AIQ1328" s="119"/>
      <c r="AIR1328" s="119"/>
      <c r="AIS1328" s="119"/>
      <c r="AIT1328" s="119"/>
      <c r="AIU1328" s="119"/>
      <c r="AIV1328" s="119"/>
      <c r="AIW1328" s="119"/>
      <c r="AIX1328" s="119"/>
      <c r="AIY1328" s="119"/>
      <c r="AIZ1328" s="119"/>
      <c r="AJA1328" s="119"/>
      <c r="AJB1328" s="119"/>
      <c r="AJC1328" s="119"/>
      <c r="AJD1328" s="119"/>
      <c r="AJE1328" s="119"/>
      <c r="AJF1328" s="119"/>
      <c r="AJG1328" s="119"/>
      <c r="AJH1328" s="119"/>
      <c r="AJI1328" s="119"/>
      <c r="AJJ1328" s="119"/>
      <c r="AJK1328" s="119"/>
      <c r="AJL1328" s="119"/>
      <c r="AJM1328" s="119"/>
      <c r="AJN1328" s="119"/>
      <c r="AJO1328" s="119"/>
      <c r="AJP1328" s="119"/>
      <c r="AJQ1328" s="119"/>
      <c r="AJR1328" s="119"/>
      <c r="AJS1328" s="119"/>
      <c r="AJT1328" s="119"/>
      <c r="AJU1328" s="119"/>
      <c r="AJV1328" s="119"/>
      <c r="AJW1328" s="119"/>
      <c r="AJX1328" s="119"/>
      <c r="AJY1328" s="119"/>
      <c r="AJZ1328" s="119"/>
      <c r="AKA1328" s="119"/>
      <c r="AKB1328" s="119"/>
      <c r="AKC1328" s="119"/>
      <c r="AKD1328" s="119"/>
      <c r="AKE1328" s="119"/>
      <c r="AKF1328" s="119"/>
      <c r="AKG1328" s="119"/>
      <c r="AKH1328" s="119"/>
      <c r="AKI1328" s="119"/>
      <c r="AKJ1328" s="119"/>
      <c r="AKK1328" s="119"/>
      <c r="AKL1328" s="119"/>
      <c r="AKM1328" s="119"/>
      <c r="AKN1328" s="119"/>
      <c r="AKO1328" s="119"/>
      <c r="AKP1328" s="119"/>
      <c r="AKQ1328" s="119"/>
      <c r="AKR1328" s="119"/>
      <c r="AKS1328" s="119"/>
      <c r="AKT1328" s="119"/>
      <c r="AKU1328" s="119"/>
      <c r="AKV1328" s="119"/>
      <c r="AKW1328" s="119"/>
      <c r="AKX1328" s="119"/>
      <c r="AKY1328" s="119"/>
      <c r="AKZ1328" s="119"/>
      <c r="ALA1328" s="119"/>
      <c r="ALB1328" s="119"/>
      <c r="ALC1328" s="119"/>
      <c r="ALD1328" s="119"/>
      <c r="ALE1328" s="119"/>
      <c r="ALF1328" s="119"/>
      <c r="ALG1328" s="119"/>
      <c r="ALH1328" s="119"/>
      <c r="ALI1328" s="119"/>
      <c r="ALJ1328" s="119"/>
      <c r="ALK1328" s="119"/>
      <c r="ALL1328" s="119"/>
      <c r="ALM1328" s="119"/>
      <c r="ALN1328" s="119"/>
      <c r="ALO1328" s="119"/>
      <c r="ALP1328" s="119"/>
      <c r="ALQ1328" s="119"/>
      <c r="ALR1328" s="119"/>
      <c r="ALS1328" s="119"/>
      <c r="ALT1328" s="119"/>
      <c r="ALU1328" s="119"/>
      <c r="ALV1328" s="119"/>
      <c r="ALW1328" s="119"/>
      <c r="ALX1328" s="119"/>
      <c r="ALY1328" s="119"/>
      <c r="ALZ1328" s="119"/>
      <c r="AMA1328" s="119"/>
      <c r="AMB1328" s="119"/>
      <c r="AMC1328" s="119"/>
      <c r="AMD1328" s="119"/>
      <c r="AME1328" s="119"/>
      <c r="AMF1328" s="119"/>
      <c r="AMG1328" s="119"/>
    </row>
    <row r="1329" customFormat="false" ht="15" hidden="false" customHeight="false" outlineLevel="0" collapsed="false">
      <c r="A1329" s="118"/>
      <c r="B1329" s="118"/>
      <c r="C1329" s="48" t="n">
        <f aca="false">IF(F1329=F1328,C1328,IF(F1329=(F1328+10),C1328,(C1328+10)))</f>
        <v>2460</v>
      </c>
      <c r="D1329" s="55" t="s">
        <v>464</v>
      </c>
      <c r="E1329" s="50" t="n">
        <f aca="false">IF(C1328=C1329,IF(AND(I1329&lt;&gt;"M",I1329&lt;&gt;"m-up"),E1328+10,E1328),10)</f>
        <v>40</v>
      </c>
      <c r="F1329" s="78" t="n">
        <f aca="false">O1329+(N1329*60)+(M1329*3600)</f>
        <v>67491</v>
      </c>
      <c r="G1329" s="78" t="str">
        <f aca="false">CONCATENATE(J1329,K1329,L1329)</f>
        <v>201823</v>
      </c>
      <c r="H1329" s="78" t="n">
        <v>100</v>
      </c>
      <c r="I1329" s="78" t="s">
        <v>0</v>
      </c>
      <c r="J1329" s="78" t="n">
        <v>2018</v>
      </c>
      <c r="K1329" s="78" t="n">
        <v>2</v>
      </c>
      <c r="L1329" s="78" t="n">
        <v>3</v>
      </c>
      <c r="M1329" s="78" t="n">
        <v>18</v>
      </c>
      <c r="N1329" s="78" t="n">
        <v>44</v>
      </c>
      <c r="O1329" s="78" t="n">
        <v>51</v>
      </c>
      <c r="P1329" s="78" t="n">
        <v>766</v>
      </c>
      <c r="Q1329" s="78" t="n">
        <v>1</v>
      </c>
      <c r="R1329" s="78" t="s">
        <v>1</v>
      </c>
      <c r="S1329" s="78" t="s">
        <v>2</v>
      </c>
      <c r="T1329" s="78"/>
      <c r="U1329" s="130" t="s">
        <v>123</v>
      </c>
      <c r="V1329" s="130"/>
      <c r="W1329" s="130"/>
      <c r="X1329" s="130"/>
      <c r="WH1329" s="119"/>
      <c r="WI1329" s="119"/>
      <c r="WJ1329" s="119"/>
      <c r="WK1329" s="119"/>
      <c r="WL1329" s="119"/>
      <c r="WM1329" s="119"/>
      <c r="WN1329" s="119"/>
      <c r="WO1329" s="119"/>
      <c r="WP1329" s="119"/>
      <c r="WQ1329" s="119"/>
      <c r="WR1329" s="119"/>
      <c r="WS1329" s="119"/>
      <c r="WT1329" s="119"/>
      <c r="WU1329" s="119"/>
      <c r="WV1329" s="119"/>
      <c r="WW1329" s="119"/>
      <c r="WX1329" s="119"/>
      <c r="WY1329" s="119"/>
      <c r="WZ1329" s="119"/>
      <c r="XA1329" s="119"/>
      <c r="XB1329" s="119"/>
      <c r="XC1329" s="119"/>
      <c r="XD1329" s="119"/>
      <c r="XE1329" s="119"/>
      <c r="XF1329" s="119"/>
      <c r="XG1329" s="119"/>
      <c r="XH1329" s="119"/>
      <c r="XI1329" s="119"/>
      <c r="XJ1329" s="119"/>
      <c r="XK1329" s="119"/>
      <c r="XL1329" s="119"/>
      <c r="XM1329" s="119"/>
      <c r="XN1329" s="119"/>
      <c r="XO1329" s="119"/>
      <c r="XP1329" s="119"/>
      <c r="XQ1329" s="119"/>
      <c r="XR1329" s="119"/>
      <c r="XS1329" s="119"/>
      <c r="XT1329" s="119"/>
      <c r="XU1329" s="119"/>
      <c r="XV1329" s="119"/>
      <c r="XW1329" s="119"/>
      <c r="XX1329" s="119"/>
      <c r="XY1329" s="119"/>
      <c r="XZ1329" s="119"/>
      <c r="YA1329" s="119"/>
      <c r="YB1329" s="119"/>
      <c r="YC1329" s="119"/>
      <c r="YD1329" s="119"/>
      <c r="YE1329" s="119"/>
      <c r="YF1329" s="119"/>
      <c r="YG1329" s="119"/>
      <c r="YH1329" s="119"/>
      <c r="YI1329" s="119"/>
      <c r="YJ1329" s="119"/>
      <c r="YK1329" s="119"/>
      <c r="YL1329" s="119"/>
      <c r="YM1329" s="119"/>
      <c r="YN1329" s="119"/>
      <c r="YO1329" s="119"/>
      <c r="YP1329" s="119"/>
      <c r="YQ1329" s="119"/>
      <c r="YR1329" s="119"/>
      <c r="YS1329" s="119"/>
      <c r="YT1329" s="119"/>
      <c r="YU1329" s="119"/>
      <c r="YV1329" s="119"/>
      <c r="YW1329" s="119"/>
      <c r="YX1329" s="119"/>
      <c r="YY1329" s="119"/>
      <c r="YZ1329" s="119"/>
      <c r="ZA1329" s="119"/>
      <c r="ZB1329" s="119"/>
      <c r="ZC1329" s="119"/>
      <c r="ZD1329" s="119"/>
      <c r="ZE1329" s="119"/>
      <c r="ZF1329" s="119"/>
      <c r="ZG1329" s="119"/>
      <c r="ZH1329" s="119"/>
      <c r="ZI1329" s="119"/>
      <c r="ZJ1329" s="119"/>
      <c r="ZK1329" s="119"/>
      <c r="ZL1329" s="119"/>
      <c r="ZM1329" s="119"/>
      <c r="ZN1329" s="119"/>
      <c r="ZO1329" s="119"/>
      <c r="ZP1329" s="119"/>
      <c r="ZQ1329" s="119"/>
      <c r="ZR1329" s="119"/>
      <c r="ZS1329" s="119"/>
      <c r="ZT1329" s="119"/>
      <c r="ZU1329" s="119"/>
      <c r="ZV1329" s="119"/>
      <c r="ZW1329" s="119"/>
      <c r="ZX1329" s="119"/>
      <c r="ZY1329" s="119"/>
      <c r="ZZ1329" s="119"/>
      <c r="AAA1329" s="119"/>
      <c r="AAB1329" s="119"/>
      <c r="AAC1329" s="119"/>
      <c r="AAD1329" s="119"/>
      <c r="AAE1329" s="119"/>
      <c r="AAF1329" s="119"/>
      <c r="AAG1329" s="119"/>
      <c r="AAH1329" s="119"/>
      <c r="AAI1329" s="119"/>
      <c r="AAJ1329" s="119"/>
      <c r="AAK1329" s="119"/>
      <c r="AAL1329" s="119"/>
      <c r="AAM1329" s="119"/>
      <c r="AAN1329" s="119"/>
      <c r="AAO1329" s="119"/>
      <c r="AAP1329" s="119"/>
      <c r="AAQ1329" s="119"/>
      <c r="AAR1329" s="119"/>
      <c r="AAS1329" s="119"/>
      <c r="AAT1329" s="119"/>
      <c r="AAU1329" s="119"/>
      <c r="AAV1329" s="119"/>
      <c r="AAW1329" s="119"/>
      <c r="AAX1329" s="119"/>
      <c r="AAY1329" s="119"/>
      <c r="AAZ1329" s="119"/>
      <c r="ABA1329" s="119"/>
      <c r="ABB1329" s="119"/>
      <c r="ABC1329" s="119"/>
      <c r="ABD1329" s="119"/>
      <c r="ABE1329" s="119"/>
      <c r="ABF1329" s="119"/>
      <c r="ABG1329" s="119"/>
      <c r="ABH1329" s="119"/>
      <c r="ABI1329" s="119"/>
      <c r="ABJ1329" s="119"/>
      <c r="ABK1329" s="119"/>
      <c r="ABL1329" s="119"/>
      <c r="ABM1329" s="119"/>
      <c r="ABN1329" s="119"/>
      <c r="ABO1329" s="119"/>
      <c r="ABP1329" s="119"/>
      <c r="ABQ1329" s="119"/>
      <c r="ABR1329" s="119"/>
      <c r="ABS1329" s="119"/>
      <c r="ABT1329" s="119"/>
      <c r="ABU1329" s="119"/>
      <c r="ABV1329" s="119"/>
      <c r="ABW1329" s="119"/>
      <c r="ABX1329" s="119"/>
      <c r="ABY1329" s="119"/>
      <c r="ABZ1329" s="119"/>
      <c r="ACA1329" s="119"/>
      <c r="ACB1329" s="119"/>
      <c r="ACC1329" s="119"/>
      <c r="ACD1329" s="119"/>
      <c r="ACE1329" s="119"/>
      <c r="ACF1329" s="119"/>
      <c r="ACG1329" s="119"/>
      <c r="ACH1329" s="119"/>
      <c r="ACI1329" s="119"/>
      <c r="ACJ1329" s="119"/>
      <c r="ACK1329" s="119"/>
      <c r="ACL1329" s="119"/>
      <c r="ACM1329" s="119"/>
      <c r="ACN1329" s="119"/>
      <c r="ACO1329" s="119"/>
      <c r="ACP1329" s="119"/>
      <c r="ACQ1329" s="119"/>
      <c r="ACR1329" s="119"/>
      <c r="ACS1329" s="119"/>
      <c r="ACT1329" s="119"/>
      <c r="ACU1329" s="119"/>
      <c r="ACV1329" s="119"/>
      <c r="ACW1329" s="119"/>
      <c r="ACX1329" s="119"/>
      <c r="ACY1329" s="119"/>
      <c r="ACZ1329" s="119"/>
      <c r="ADA1329" s="119"/>
      <c r="ADB1329" s="119"/>
      <c r="ADC1329" s="119"/>
      <c r="ADD1329" s="119"/>
      <c r="ADE1329" s="119"/>
      <c r="ADF1329" s="119"/>
      <c r="ADG1329" s="119"/>
      <c r="ADH1329" s="119"/>
      <c r="ADI1329" s="119"/>
      <c r="ADJ1329" s="119"/>
      <c r="ADK1329" s="119"/>
      <c r="ADL1329" s="119"/>
      <c r="ADM1329" s="119"/>
      <c r="ADN1329" s="119"/>
      <c r="ADO1329" s="119"/>
      <c r="ADP1329" s="119"/>
      <c r="ADQ1329" s="119"/>
      <c r="ADR1329" s="119"/>
      <c r="ADS1329" s="119"/>
      <c r="ADT1329" s="119"/>
      <c r="ADU1329" s="119"/>
      <c r="ADV1329" s="119"/>
      <c r="ADW1329" s="119"/>
      <c r="ADX1329" s="119"/>
      <c r="ADY1329" s="119"/>
      <c r="ADZ1329" s="119"/>
      <c r="AEA1329" s="119"/>
      <c r="AEB1329" s="119"/>
      <c r="AEC1329" s="119"/>
      <c r="AED1329" s="119"/>
      <c r="AEE1329" s="119"/>
      <c r="AEF1329" s="119"/>
      <c r="AEG1329" s="119"/>
      <c r="AEH1329" s="119"/>
      <c r="AEI1329" s="119"/>
      <c r="AEJ1329" s="119"/>
      <c r="AEK1329" s="119"/>
      <c r="AEL1329" s="119"/>
      <c r="AEM1329" s="119"/>
      <c r="AEN1329" s="119"/>
      <c r="AEO1329" s="119"/>
      <c r="AEP1329" s="119"/>
      <c r="AEQ1329" s="119"/>
      <c r="AER1329" s="119"/>
      <c r="AES1329" s="119"/>
      <c r="AET1329" s="119"/>
      <c r="AEU1329" s="119"/>
      <c r="AEV1329" s="119"/>
      <c r="AEW1329" s="119"/>
      <c r="AEX1329" s="119"/>
      <c r="AEY1329" s="119"/>
      <c r="AEZ1329" s="119"/>
      <c r="AFA1329" s="119"/>
      <c r="AFB1329" s="119"/>
      <c r="AFC1329" s="119"/>
      <c r="AFD1329" s="119"/>
      <c r="AFE1329" s="119"/>
      <c r="AFF1329" s="119"/>
      <c r="AFG1329" s="119"/>
      <c r="AFH1329" s="119"/>
      <c r="AFI1329" s="119"/>
      <c r="AFJ1329" s="119"/>
      <c r="AFK1329" s="119"/>
      <c r="AFL1329" s="119"/>
      <c r="AFM1329" s="119"/>
      <c r="AFN1329" s="119"/>
      <c r="AFO1329" s="119"/>
      <c r="AFP1329" s="119"/>
      <c r="AFQ1329" s="119"/>
      <c r="AFR1329" s="119"/>
      <c r="AFS1329" s="119"/>
      <c r="AFT1329" s="119"/>
      <c r="AFU1329" s="119"/>
      <c r="AFV1329" s="119"/>
      <c r="AFW1329" s="119"/>
      <c r="AFX1329" s="119"/>
      <c r="AFY1329" s="119"/>
      <c r="AFZ1329" s="119"/>
      <c r="AGA1329" s="119"/>
      <c r="AGB1329" s="119"/>
      <c r="AGC1329" s="119"/>
      <c r="AGD1329" s="119"/>
      <c r="AGE1329" s="119"/>
      <c r="AGF1329" s="119"/>
      <c r="AGG1329" s="119"/>
      <c r="AGH1329" s="119"/>
      <c r="AGI1329" s="119"/>
      <c r="AGJ1329" s="119"/>
      <c r="AGK1329" s="119"/>
      <c r="AGL1329" s="119"/>
      <c r="AGM1329" s="119"/>
      <c r="AGN1329" s="119"/>
      <c r="AGO1329" s="119"/>
      <c r="AGP1329" s="119"/>
      <c r="AGQ1329" s="119"/>
      <c r="AGR1329" s="119"/>
      <c r="AGS1329" s="119"/>
      <c r="AGT1329" s="119"/>
      <c r="AGU1329" s="119"/>
      <c r="AGV1329" s="119"/>
      <c r="AGW1329" s="119"/>
      <c r="AGX1329" s="119"/>
      <c r="AGY1329" s="119"/>
      <c r="AGZ1329" s="119"/>
      <c r="AHA1329" s="119"/>
      <c r="AHB1329" s="119"/>
      <c r="AHC1329" s="119"/>
      <c r="AHD1329" s="119"/>
      <c r="AHE1329" s="119"/>
      <c r="AHF1329" s="119"/>
      <c r="AHG1329" s="119"/>
      <c r="AHH1329" s="119"/>
      <c r="AHI1329" s="119"/>
      <c r="AHJ1329" s="119"/>
      <c r="AHK1329" s="119"/>
      <c r="AHL1329" s="119"/>
      <c r="AHM1329" s="119"/>
      <c r="AHN1329" s="119"/>
      <c r="AHO1329" s="119"/>
      <c r="AHP1329" s="119"/>
      <c r="AHQ1329" s="119"/>
      <c r="AHR1329" s="119"/>
      <c r="AHS1329" s="119"/>
      <c r="AHT1329" s="119"/>
      <c r="AHU1329" s="119"/>
      <c r="AHV1329" s="119"/>
      <c r="AHW1329" s="119"/>
      <c r="AHX1329" s="119"/>
      <c r="AHY1329" s="119"/>
      <c r="AHZ1329" s="119"/>
      <c r="AIA1329" s="119"/>
      <c r="AIB1329" s="119"/>
      <c r="AIC1329" s="119"/>
      <c r="AID1329" s="119"/>
      <c r="AIE1329" s="119"/>
      <c r="AIF1329" s="119"/>
      <c r="AIG1329" s="119"/>
      <c r="AIH1329" s="119"/>
      <c r="AII1329" s="119"/>
      <c r="AIJ1329" s="119"/>
      <c r="AIK1329" s="119"/>
      <c r="AIL1329" s="119"/>
      <c r="AIM1329" s="119"/>
      <c r="AIN1329" s="119"/>
      <c r="AIO1329" s="119"/>
      <c r="AIP1329" s="119"/>
      <c r="AIQ1329" s="119"/>
      <c r="AIR1329" s="119"/>
      <c r="AIS1329" s="119"/>
      <c r="AIT1329" s="119"/>
      <c r="AIU1329" s="119"/>
      <c r="AIV1329" s="119"/>
      <c r="AIW1329" s="119"/>
      <c r="AIX1329" s="119"/>
      <c r="AIY1329" s="119"/>
      <c r="AIZ1329" s="119"/>
      <c r="AJA1329" s="119"/>
      <c r="AJB1329" s="119"/>
      <c r="AJC1329" s="119"/>
      <c r="AJD1329" s="119"/>
      <c r="AJE1329" s="119"/>
      <c r="AJF1329" s="119"/>
      <c r="AJG1329" s="119"/>
      <c r="AJH1329" s="119"/>
      <c r="AJI1329" s="119"/>
      <c r="AJJ1329" s="119"/>
      <c r="AJK1329" s="119"/>
      <c r="AJL1329" s="119"/>
      <c r="AJM1329" s="119"/>
      <c r="AJN1329" s="119"/>
      <c r="AJO1329" s="119"/>
      <c r="AJP1329" s="119"/>
      <c r="AJQ1329" s="119"/>
      <c r="AJR1329" s="119"/>
      <c r="AJS1329" s="119"/>
      <c r="AJT1329" s="119"/>
      <c r="AJU1329" s="119"/>
      <c r="AJV1329" s="119"/>
      <c r="AJW1329" s="119"/>
      <c r="AJX1329" s="119"/>
      <c r="AJY1329" s="119"/>
      <c r="AJZ1329" s="119"/>
      <c r="AKA1329" s="119"/>
      <c r="AKB1329" s="119"/>
      <c r="AKC1329" s="119"/>
      <c r="AKD1329" s="119"/>
      <c r="AKE1329" s="119"/>
      <c r="AKF1329" s="119"/>
      <c r="AKG1329" s="119"/>
      <c r="AKH1329" s="119"/>
      <c r="AKI1329" s="119"/>
      <c r="AKJ1329" s="119"/>
      <c r="AKK1329" s="119"/>
      <c r="AKL1329" s="119"/>
      <c r="AKM1329" s="119"/>
      <c r="AKN1329" s="119"/>
      <c r="AKO1329" s="119"/>
      <c r="AKP1329" s="119"/>
      <c r="AKQ1329" s="119"/>
      <c r="AKR1329" s="119"/>
      <c r="AKS1329" s="119"/>
      <c r="AKT1329" s="119"/>
      <c r="AKU1329" s="119"/>
      <c r="AKV1329" s="119"/>
      <c r="AKW1329" s="119"/>
      <c r="AKX1329" s="119"/>
      <c r="AKY1329" s="119"/>
      <c r="AKZ1329" s="119"/>
      <c r="ALA1329" s="119"/>
      <c r="ALB1329" s="119"/>
      <c r="ALC1329" s="119"/>
      <c r="ALD1329" s="119"/>
      <c r="ALE1329" s="119"/>
      <c r="ALF1329" s="119"/>
      <c r="ALG1329" s="119"/>
      <c r="ALH1329" s="119"/>
      <c r="ALI1329" s="119"/>
      <c r="ALJ1329" s="119"/>
      <c r="ALK1329" s="119"/>
      <c r="ALL1329" s="119"/>
      <c r="ALM1329" s="119"/>
      <c r="ALN1329" s="119"/>
      <c r="ALO1329" s="119"/>
      <c r="ALP1329" s="119"/>
      <c r="ALQ1329" s="119"/>
      <c r="ALR1329" s="119"/>
      <c r="ALS1329" s="119"/>
      <c r="ALT1329" s="119"/>
      <c r="ALU1329" s="119"/>
      <c r="ALV1329" s="119"/>
      <c r="ALW1329" s="119"/>
      <c r="ALX1329" s="119"/>
      <c r="ALY1329" s="119"/>
      <c r="ALZ1329" s="119"/>
      <c r="AMA1329" s="119"/>
      <c r="AMB1329" s="119"/>
      <c r="AMC1329" s="119"/>
      <c r="AMD1329" s="119"/>
      <c r="AME1329" s="119"/>
      <c r="AMF1329" s="119"/>
      <c r="AMG1329" s="119"/>
    </row>
    <row r="1330" customFormat="false" ht="15" hidden="false" customHeight="false" outlineLevel="0" collapsed="false">
      <c r="A1330" s="118"/>
      <c r="B1330" s="118"/>
      <c r="C1330" s="48" t="n">
        <f aca="false">IF(F1330=F1329,C1329,IF(F1330=(F1329+10),C1329,(C1329+10)))</f>
        <v>2460</v>
      </c>
      <c r="D1330" s="55" t="s">
        <v>464</v>
      </c>
      <c r="E1330" s="50" t="n">
        <f aca="false">IF(C1329=C1330,IF(AND(I1330&lt;&gt;"M",I1330&lt;&gt;"m-up"),E1329+10,E1329),10)</f>
        <v>40</v>
      </c>
      <c r="F1330" s="78" t="n">
        <f aca="false">O1330+(N1330*60)+(M1330*3600)</f>
        <v>67491</v>
      </c>
      <c r="G1330" s="78" t="str">
        <f aca="false">CONCATENATE(J1330,K1330,L1330)</f>
        <v>201823</v>
      </c>
      <c r="H1330" s="78" t="n">
        <v>0</v>
      </c>
      <c r="I1330" s="78" t="s">
        <v>4</v>
      </c>
      <c r="J1330" s="78" t="n">
        <v>2018</v>
      </c>
      <c r="K1330" s="78" t="n">
        <v>2</v>
      </c>
      <c r="L1330" s="78" t="n">
        <v>3</v>
      </c>
      <c r="M1330" s="78" t="n">
        <v>18</v>
      </c>
      <c r="N1330" s="78" t="n">
        <v>44</v>
      </c>
      <c r="O1330" s="78" t="n">
        <v>51</v>
      </c>
      <c r="P1330" s="78" t="n">
        <v>768</v>
      </c>
      <c r="Q1330" s="78" t="n">
        <v>1</v>
      </c>
      <c r="R1330" s="78" t="s">
        <v>1</v>
      </c>
      <c r="S1330" s="78" t="s">
        <v>2</v>
      </c>
      <c r="T1330" s="78"/>
      <c r="U1330" s="130" t="s">
        <v>117</v>
      </c>
      <c r="V1330" s="130"/>
      <c r="W1330" s="130"/>
      <c r="X1330" s="130"/>
      <c r="WH1330" s="119"/>
      <c r="WI1330" s="119"/>
      <c r="WJ1330" s="119"/>
      <c r="WK1330" s="119"/>
      <c r="WL1330" s="119"/>
      <c r="WM1330" s="119"/>
      <c r="WN1330" s="119"/>
      <c r="WO1330" s="119"/>
      <c r="WP1330" s="119"/>
      <c r="WQ1330" s="119"/>
      <c r="WR1330" s="119"/>
      <c r="WS1330" s="119"/>
      <c r="WT1330" s="119"/>
      <c r="WU1330" s="119"/>
      <c r="WV1330" s="119"/>
      <c r="WW1330" s="119"/>
      <c r="WX1330" s="119"/>
      <c r="WY1330" s="119"/>
      <c r="WZ1330" s="119"/>
      <c r="XA1330" s="119"/>
      <c r="XB1330" s="119"/>
      <c r="XC1330" s="119"/>
      <c r="XD1330" s="119"/>
      <c r="XE1330" s="119"/>
      <c r="XF1330" s="119"/>
      <c r="XG1330" s="119"/>
      <c r="XH1330" s="119"/>
      <c r="XI1330" s="119"/>
      <c r="XJ1330" s="119"/>
      <c r="XK1330" s="119"/>
      <c r="XL1330" s="119"/>
      <c r="XM1330" s="119"/>
      <c r="XN1330" s="119"/>
      <c r="XO1330" s="119"/>
      <c r="XP1330" s="119"/>
      <c r="XQ1330" s="119"/>
      <c r="XR1330" s="119"/>
      <c r="XS1330" s="119"/>
      <c r="XT1330" s="119"/>
      <c r="XU1330" s="119"/>
      <c r="XV1330" s="119"/>
      <c r="XW1330" s="119"/>
      <c r="XX1330" s="119"/>
      <c r="XY1330" s="119"/>
      <c r="XZ1330" s="119"/>
      <c r="YA1330" s="119"/>
      <c r="YB1330" s="119"/>
      <c r="YC1330" s="119"/>
      <c r="YD1330" s="119"/>
      <c r="YE1330" s="119"/>
      <c r="YF1330" s="119"/>
      <c r="YG1330" s="119"/>
      <c r="YH1330" s="119"/>
      <c r="YI1330" s="119"/>
      <c r="YJ1330" s="119"/>
      <c r="YK1330" s="119"/>
      <c r="YL1330" s="119"/>
      <c r="YM1330" s="119"/>
      <c r="YN1330" s="119"/>
      <c r="YO1330" s="119"/>
      <c r="YP1330" s="119"/>
      <c r="YQ1330" s="119"/>
      <c r="YR1330" s="119"/>
      <c r="YS1330" s="119"/>
      <c r="YT1330" s="119"/>
      <c r="YU1330" s="119"/>
      <c r="YV1330" s="119"/>
      <c r="YW1330" s="119"/>
      <c r="YX1330" s="119"/>
      <c r="YY1330" s="119"/>
      <c r="YZ1330" s="119"/>
      <c r="ZA1330" s="119"/>
      <c r="ZB1330" s="119"/>
      <c r="ZC1330" s="119"/>
      <c r="ZD1330" s="119"/>
      <c r="ZE1330" s="119"/>
      <c r="ZF1330" s="119"/>
      <c r="ZG1330" s="119"/>
      <c r="ZH1330" s="119"/>
      <c r="ZI1330" s="119"/>
      <c r="ZJ1330" s="119"/>
      <c r="ZK1330" s="119"/>
      <c r="ZL1330" s="119"/>
      <c r="ZM1330" s="119"/>
      <c r="ZN1330" s="119"/>
      <c r="ZO1330" s="119"/>
      <c r="ZP1330" s="119"/>
      <c r="ZQ1330" s="119"/>
      <c r="ZR1330" s="119"/>
      <c r="ZS1330" s="119"/>
      <c r="ZT1330" s="119"/>
      <c r="ZU1330" s="119"/>
      <c r="ZV1330" s="119"/>
      <c r="ZW1330" s="119"/>
      <c r="ZX1330" s="119"/>
      <c r="ZY1330" s="119"/>
      <c r="ZZ1330" s="119"/>
      <c r="AAA1330" s="119"/>
      <c r="AAB1330" s="119"/>
      <c r="AAC1330" s="119"/>
      <c r="AAD1330" s="119"/>
      <c r="AAE1330" s="119"/>
      <c r="AAF1330" s="119"/>
      <c r="AAG1330" s="119"/>
      <c r="AAH1330" s="119"/>
      <c r="AAI1330" s="119"/>
      <c r="AAJ1330" s="119"/>
      <c r="AAK1330" s="119"/>
      <c r="AAL1330" s="119"/>
      <c r="AAM1330" s="119"/>
      <c r="AAN1330" s="119"/>
      <c r="AAO1330" s="119"/>
      <c r="AAP1330" s="119"/>
      <c r="AAQ1330" s="119"/>
      <c r="AAR1330" s="119"/>
      <c r="AAS1330" s="119"/>
      <c r="AAT1330" s="119"/>
      <c r="AAU1330" s="119"/>
      <c r="AAV1330" s="119"/>
      <c r="AAW1330" s="119"/>
      <c r="AAX1330" s="119"/>
      <c r="AAY1330" s="119"/>
      <c r="AAZ1330" s="119"/>
      <c r="ABA1330" s="119"/>
      <c r="ABB1330" s="119"/>
      <c r="ABC1330" s="119"/>
      <c r="ABD1330" s="119"/>
      <c r="ABE1330" s="119"/>
      <c r="ABF1330" s="119"/>
      <c r="ABG1330" s="119"/>
      <c r="ABH1330" s="119"/>
      <c r="ABI1330" s="119"/>
      <c r="ABJ1330" s="119"/>
      <c r="ABK1330" s="119"/>
      <c r="ABL1330" s="119"/>
      <c r="ABM1330" s="119"/>
      <c r="ABN1330" s="119"/>
      <c r="ABO1330" s="119"/>
      <c r="ABP1330" s="119"/>
      <c r="ABQ1330" s="119"/>
      <c r="ABR1330" s="119"/>
      <c r="ABS1330" s="119"/>
      <c r="ABT1330" s="119"/>
      <c r="ABU1330" s="119"/>
      <c r="ABV1330" s="119"/>
      <c r="ABW1330" s="119"/>
      <c r="ABX1330" s="119"/>
      <c r="ABY1330" s="119"/>
      <c r="ABZ1330" s="119"/>
      <c r="ACA1330" s="119"/>
      <c r="ACB1330" s="119"/>
      <c r="ACC1330" s="119"/>
      <c r="ACD1330" s="119"/>
      <c r="ACE1330" s="119"/>
      <c r="ACF1330" s="119"/>
      <c r="ACG1330" s="119"/>
      <c r="ACH1330" s="119"/>
      <c r="ACI1330" s="119"/>
      <c r="ACJ1330" s="119"/>
      <c r="ACK1330" s="119"/>
      <c r="ACL1330" s="119"/>
      <c r="ACM1330" s="119"/>
      <c r="ACN1330" s="119"/>
      <c r="ACO1330" s="119"/>
      <c r="ACP1330" s="119"/>
      <c r="ACQ1330" s="119"/>
      <c r="ACR1330" s="119"/>
      <c r="ACS1330" s="119"/>
      <c r="ACT1330" s="119"/>
      <c r="ACU1330" s="119"/>
      <c r="ACV1330" s="119"/>
      <c r="ACW1330" s="119"/>
      <c r="ACX1330" s="119"/>
      <c r="ACY1330" s="119"/>
      <c r="ACZ1330" s="119"/>
      <c r="ADA1330" s="119"/>
      <c r="ADB1330" s="119"/>
      <c r="ADC1330" s="119"/>
      <c r="ADD1330" s="119"/>
      <c r="ADE1330" s="119"/>
      <c r="ADF1330" s="119"/>
      <c r="ADG1330" s="119"/>
      <c r="ADH1330" s="119"/>
      <c r="ADI1330" s="119"/>
      <c r="ADJ1330" s="119"/>
      <c r="ADK1330" s="119"/>
      <c r="ADL1330" s="119"/>
      <c r="ADM1330" s="119"/>
      <c r="ADN1330" s="119"/>
      <c r="ADO1330" s="119"/>
      <c r="ADP1330" s="119"/>
      <c r="ADQ1330" s="119"/>
      <c r="ADR1330" s="119"/>
      <c r="ADS1330" s="119"/>
      <c r="ADT1330" s="119"/>
      <c r="ADU1330" s="119"/>
      <c r="ADV1330" s="119"/>
      <c r="ADW1330" s="119"/>
      <c r="ADX1330" s="119"/>
      <c r="ADY1330" s="119"/>
      <c r="ADZ1330" s="119"/>
      <c r="AEA1330" s="119"/>
      <c r="AEB1330" s="119"/>
      <c r="AEC1330" s="119"/>
      <c r="AED1330" s="119"/>
      <c r="AEE1330" s="119"/>
      <c r="AEF1330" s="119"/>
      <c r="AEG1330" s="119"/>
      <c r="AEH1330" s="119"/>
      <c r="AEI1330" s="119"/>
      <c r="AEJ1330" s="119"/>
      <c r="AEK1330" s="119"/>
      <c r="AEL1330" s="119"/>
      <c r="AEM1330" s="119"/>
      <c r="AEN1330" s="119"/>
      <c r="AEO1330" s="119"/>
      <c r="AEP1330" s="119"/>
      <c r="AEQ1330" s="119"/>
      <c r="AER1330" s="119"/>
      <c r="AES1330" s="119"/>
      <c r="AET1330" s="119"/>
      <c r="AEU1330" s="119"/>
      <c r="AEV1330" s="119"/>
      <c r="AEW1330" s="119"/>
      <c r="AEX1330" s="119"/>
      <c r="AEY1330" s="119"/>
      <c r="AEZ1330" s="119"/>
      <c r="AFA1330" s="119"/>
      <c r="AFB1330" s="119"/>
      <c r="AFC1330" s="119"/>
      <c r="AFD1330" s="119"/>
      <c r="AFE1330" s="119"/>
      <c r="AFF1330" s="119"/>
      <c r="AFG1330" s="119"/>
      <c r="AFH1330" s="119"/>
      <c r="AFI1330" s="119"/>
      <c r="AFJ1330" s="119"/>
      <c r="AFK1330" s="119"/>
      <c r="AFL1330" s="119"/>
      <c r="AFM1330" s="119"/>
      <c r="AFN1330" s="119"/>
      <c r="AFO1330" s="119"/>
      <c r="AFP1330" s="119"/>
      <c r="AFQ1330" s="119"/>
      <c r="AFR1330" s="119"/>
      <c r="AFS1330" s="119"/>
      <c r="AFT1330" s="119"/>
      <c r="AFU1330" s="119"/>
      <c r="AFV1330" s="119"/>
      <c r="AFW1330" s="119"/>
      <c r="AFX1330" s="119"/>
      <c r="AFY1330" s="119"/>
      <c r="AFZ1330" s="119"/>
      <c r="AGA1330" s="119"/>
      <c r="AGB1330" s="119"/>
      <c r="AGC1330" s="119"/>
      <c r="AGD1330" s="119"/>
      <c r="AGE1330" s="119"/>
      <c r="AGF1330" s="119"/>
      <c r="AGG1330" s="119"/>
      <c r="AGH1330" s="119"/>
      <c r="AGI1330" s="119"/>
      <c r="AGJ1330" s="119"/>
      <c r="AGK1330" s="119"/>
      <c r="AGL1330" s="119"/>
      <c r="AGM1330" s="119"/>
      <c r="AGN1330" s="119"/>
      <c r="AGO1330" s="119"/>
      <c r="AGP1330" s="119"/>
      <c r="AGQ1330" s="119"/>
      <c r="AGR1330" s="119"/>
      <c r="AGS1330" s="119"/>
      <c r="AGT1330" s="119"/>
      <c r="AGU1330" s="119"/>
      <c r="AGV1330" s="119"/>
      <c r="AGW1330" s="119"/>
      <c r="AGX1330" s="119"/>
      <c r="AGY1330" s="119"/>
      <c r="AGZ1330" s="119"/>
      <c r="AHA1330" s="119"/>
      <c r="AHB1330" s="119"/>
      <c r="AHC1330" s="119"/>
      <c r="AHD1330" s="119"/>
      <c r="AHE1330" s="119"/>
      <c r="AHF1330" s="119"/>
      <c r="AHG1330" s="119"/>
      <c r="AHH1330" s="119"/>
      <c r="AHI1330" s="119"/>
      <c r="AHJ1330" s="119"/>
      <c r="AHK1330" s="119"/>
      <c r="AHL1330" s="119"/>
      <c r="AHM1330" s="119"/>
      <c r="AHN1330" s="119"/>
      <c r="AHO1330" s="119"/>
      <c r="AHP1330" s="119"/>
      <c r="AHQ1330" s="119"/>
      <c r="AHR1330" s="119"/>
      <c r="AHS1330" s="119"/>
      <c r="AHT1330" s="119"/>
      <c r="AHU1330" s="119"/>
      <c r="AHV1330" s="119"/>
      <c r="AHW1330" s="119"/>
      <c r="AHX1330" s="119"/>
      <c r="AHY1330" s="119"/>
      <c r="AHZ1330" s="119"/>
      <c r="AIA1330" s="119"/>
      <c r="AIB1330" s="119"/>
      <c r="AIC1330" s="119"/>
      <c r="AID1330" s="119"/>
      <c r="AIE1330" s="119"/>
      <c r="AIF1330" s="119"/>
      <c r="AIG1330" s="119"/>
      <c r="AIH1330" s="119"/>
      <c r="AII1330" s="119"/>
      <c r="AIJ1330" s="119"/>
      <c r="AIK1330" s="119"/>
      <c r="AIL1330" s="119"/>
      <c r="AIM1330" s="119"/>
      <c r="AIN1330" s="119"/>
      <c r="AIO1330" s="119"/>
      <c r="AIP1330" s="119"/>
      <c r="AIQ1330" s="119"/>
      <c r="AIR1330" s="119"/>
      <c r="AIS1330" s="119"/>
      <c r="AIT1330" s="119"/>
      <c r="AIU1330" s="119"/>
      <c r="AIV1330" s="119"/>
      <c r="AIW1330" s="119"/>
      <c r="AIX1330" s="119"/>
      <c r="AIY1330" s="119"/>
      <c r="AIZ1330" s="119"/>
      <c r="AJA1330" s="119"/>
      <c r="AJB1330" s="119"/>
      <c r="AJC1330" s="119"/>
      <c r="AJD1330" s="119"/>
      <c r="AJE1330" s="119"/>
      <c r="AJF1330" s="119"/>
      <c r="AJG1330" s="119"/>
      <c r="AJH1330" s="119"/>
      <c r="AJI1330" s="119"/>
      <c r="AJJ1330" s="119"/>
      <c r="AJK1330" s="119"/>
      <c r="AJL1330" s="119"/>
      <c r="AJM1330" s="119"/>
      <c r="AJN1330" s="119"/>
      <c r="AJO1330" s="119"/>
      <c r="AJP1330" s="119"/>
      <c r="AJQ1330" s="119"/>
      <c r="AJR1330" s="119"/>
      <c r="AJS1330" s="119"/>
      <c r="AJT1330" s="119"/>
      <c r="AJU1330" s="119"/>
      <c r="AJV1330" s="119"/>
      <c r="AJW1330" s="119"/>
      <c r="AJX1330" s="119"/>
      <c r="AJY1330" s="119"/>
      <c r="AJZ1330" s="119"/>
      <c r="AKA1330" s="119"/>
      <c r="AKB1330" s="119"/>
      <c r="AKC1330" s="119"/>
      <c r="AKD1330" s="119"/>
      <c r="AKE1330" s="119"/>
      <c r="AKF1330" s="119"/>
      <c r="AKG1330" s="119"/>
      <c r="AKH1330" s="119"/>
      <c r="AKI1330" s="119"/>
      <c r="AKJ1330" s="119"/>
      <c r="AKK1330" s="119"/>
      <c r="AKL1330" s="119"/>
      <c r="AKM1330" s="119"/>
      <c r="AKN1330" s="119"/>
      <c r="AKO1330" s="119"/>
      <c r="AKP1330" s="119"/>
      <c r="AKQ1330" s="119"/>
      <c r="AKR1330" s="119"/>
      <c r="AKS1330" s="119"/>
      <c r="AKT1330" s="119"/>
      <c r="AKU1330" s="119"/>
      <c r="AKV1330" s="119"/>
      <c r="AKW1330" s="119"/>
      <c r="AKX1330" s="119"/>
      <c r="AKY1330" s="119"/>
      <c r="AKZ1330" s="119"/>
      <c r="ALA1330" s="119"/>
      <c r="ALB1330" s="119"/>
      <c r="ALC1330" s="119"/>
      <c r="ALD1330" s="119"/>
      <c r="ALE1330" s="119"/>
      <c r="ALF1330" s="119"/>
      <c r="ALG1330" s="119"/>
      <c r="ALH1330" s="119"/>
      <c r="ALI1330" s="119"/>
      <c r="ALJ1330" s="119"/>
      <c r="ALK1330" s="119"/>
      <c r="ALL1330" s="119"/>
      <c r="ALM1330" s="119"/>
      <c r="ALN1330" s="119"/>
      <c r="ALO1330" s="119"/>
      <c r="ALP1330" s="119"/>
      <c r="ALQ1330" s="119"/>
      <c r="ALR1330" s="119"/>
      <c r="ALS1330" s="119"/>
      <c r="ALT1330" s="119"/>
      <c r="ALU1330" s="119"/>
      <c r="ALV1330" s="119"/>
      <c r="ALW1330" s="119"/>
      <c r="ALX1330" s="119"/>
      <c r="ALY1330" s="119"/>
      <c r="ALZ1330" s="119"/>
      <c r="AMA1330" s="119"/>
      <c r="AMB1330" s="119"/>
      <c r="AMC1330" s="119"/>
      <c r="AMD1330" s="119"/>
      <c r="AME1330" s="119"/>
      <c r="AMF1330" s="119"/>
      <c r="AMG1330" s="119"/>
    </row>
    <row r="1331" customFormat="false" ht="15" hidden="false" customHeight="false" outlineLevel="0" collapsed="false">
      <c r="A1331" s="118"/>
      <c r="B1331" s="118"/>
      <c r="C1331" s="48" t="n">
        <f aca="false">IF(F1331=F1330,C1330,IF(F1331=(F1330+10),C1330,(C1330+10)))</f>
        <v>2460</v>
      </c>
      <c r="D1331" s="55" t="s">
        <v>464</v>
      </c>
      <c r="E1331" s="50" t="n">
        <f aca="false">IF(C1330=C1331,IF(AND(I1331&lt;&gt;"M",I1331&lt;&gt;"m-up"),E1330+10,E1330),10)</f>
        <v>50</v>
      </c>
      <c r="F1331" s="78" t="n">
        <f aca="false">O1331+(N1331*60)+(M1331*3600)</f>
        <v>67491</v>
      </c>
      <c r="G1331" s="78" t="str">
        <f aca="false">CONCATENATE(J1331,K1331,L1331)</f>
        <v>201823</v>
      </c>
      <c r="H1331" s="78" t="n">
        <v>13</v>
      </c>
      <c r="I1331" s="78" t="s">
        <v>0</v>
      </c>
      <c r="J1331" s="78" t="n">
        <v>2018</v>
      </c>
      <c r="K1331" s="78" t="n">
        <v>2</v>
      </c>
      <c r="L1331" s="78" t="n">
        <v>3</v>
      </c>
      <c r="M1331" s="78" t="n">
        <v>18</v>
      </c>
      <c r="N1331" s="78" t="n">
        <v>44</v>
      </c>
      <c r="O1331" s="78" t="n">
        <v>51</v>
      </c>
      <c r="P1331" s="78" t="n">
        <v>881</v>
      </c>
      <c r="Q1331" s="78" t="n">
        <v>1</v>
      </c>
      <c r="R1331" s="78" t="s">
        <v>1</v>
      </c>
      <c r="S1331" s="78" t="s">
        <v>2</v>
      </c>
      <c r="T1331" s="78"/>
      <c r="U1331" s="130" t="s">
        <v>123</v>
      </c>
      <c r="V1331" s="130"/>
      <c r="W1331" s="130"/>
      <c r="X1331" s="130"/>
      <c r="WH1331" s="119"/>
      <c r="WI1331" s="119"/>
      <c r="WJ1331" s="119"/>
      <c r="WK1331" s="119"/>
      <c r="WL1331" s="119"/>
      <c r="WM1331" s="119"/>
      <c r="WN1331" s="119"/>
      <c r="WO1331" s="119"/>
      <c r="WP1331" s="119"/>
      <c r="WQ1331" s="119"/>
      <c r="WR1331" s="119"/>
      <c r="WS1331" s="119"/>
      <c r="WT1331" s="119"/>
      <c r="WU1331" s="119"/>
      <c r="WV1331" s="119"/>
      <c r="WW1331" s="119"/>
      <c r="WX1331" s="119"/>
      <c r="WY1331" s="119"/>
      <c r="WZ1331" s="119"/>
      <c r="XA1331" s="119"/>
      <c r="XB1331" s="119"/>
      <c r="XC1331" s="119"/>
      <c r="XD1331" s="119"/>
      <c r="XE1331" s="119"/>
      <c r="XF1331" s="119"/>
      <c r="XG1331" s="119"/>
      <c r="XH1331" s="119"/>
      <c r="XI1331" s="119"/>
      <c r="XJ1331" s="119"/>
      <c r="XK1331" s="119"/>
      <c r="XL1331" s="119"/>
      <c r="XM1331" s="119"/>
      <c r="XN1331" s="119"/>
      <c r="XO1331" s="119"/>
      <c r="XP1331" s="119"/>
      <c r="XQ1331" s="119"/>
      <c r="XR1331" s="119"/>
      <c r="XS1331" s="119"/>
      <c r="XT1331" s="119"/>
      <c r="XU1331" s="119"/>
      <c r="XV1331" s="119"/>
      <c r="XW1331" s="119"/>
      <c r="XX1331" s="119"/>
      <c r="XY1331" s="119"/>
      <c r="XZ1331" s="119"/>
      <c r="YA1331" s="119"/>
      <c r="YB1331" s="119"/>
      <c r="YC1331" s="119"/>
      <c r="YD1331" s="119"/>
      <c r="YE1331" s="119"/>
      <c r="YF1331" s="119"/>
      <c r="YG1331" s="119"/>
      <c r="YH1331" s="119"/>
      <c r="YI1331" s="119"/>
      <c r="YJ1331" s="119"/>
      <c r="YK1331" s="119"/>
      <c r="YL1331" s="119"/>
      <c r="YM1331" s="119"/>
      <c r="YN1331" s="119"/>
      <c r="YO1331" s="119"/>
      <c r="YP1331" s="119"/>
      <c r="YQ1331" s="119"/>
      <c r="YR1331" s="119"/>
      <c r="YS1331" s="119"/>
      <c r="YT1331" s="119"/>
      <c r="YU1331" s="119"/>
      <c r="YV1331" s="119"/>
      <c r="YW1331" s="119"/>
      <c r="YX1331" s="119"/>
      <c r="YY1331" s="119"/>
      <c r="YZ1331" s="119"/>
      <c r="ZA1331" s="119"/>
      <c r="ZB1331" s="119"/>
      <c r="ZC1331" s="119"/>
      <c r="ZD1331" s="119"/>
      <c r="ZE1331" s="119"/>
      <c r="ZF1331" s="119"/>
      <c r="ZG1331" s="119"/>
      <c r="ZH1331" s="119"/>
      <c r="ZI1331" s="119"/>
      <c r="ZJ1331" s="119"/>
      <c r="ZK1331" s="119"/>
      <c r="ZL1331" s="119"/>
      <c r="ZM1331" s="119"/>
      <c r="ZN1331" s="119"/>
      <c r="ZO1331" s="119"/>
      <c r="ZP1331" s="119"/>
      <c r="ZQ1331" s="119"/>
      <c r="ZR1331" s="119"/>
      <c r="ZS1331" s="119"/>
      <c r="ZT1331" s="119"/>
      <c r="ZU1331" s="119"/>
      <c r="ZV1331" s="119"/>
      <c r="ZW1331" s="119"/>
      <c r="ZX1331" s="119"/>
      <c r="ZY1331" s="119"/>
      <c r="ZZ1331" s="119"/>
      <c r="AAA1331" s="119"/>
      <c r="AAB1331" s="119"/>
      <c r="AAC1331" s="119"/>
      <c r="AAD1331" s="119"/>
      <c r="AAE1331" s="119"/>
      <c r="AAF1331" s="119"/>
      <c r="AAG1331" s="119"/>
      <c r="AAH1331" s="119"/>
      <c r="AAI1331" s="119"/>
      <c r="AAJ1331" s="119"/>
      <c r="AAK1331" s="119"/>
      <c r="AAL1331" s="119"/>
      <c r="AAM1331" s="119"/>
      <c r="AAN1331" s="119"/>
      <c r="AAO1331" s="119"/>
      <c r="AAP1331" s="119"/>
      <c r="AAQ1331" s="119"/>
      <c r="AAR1331" s="119"/>
      <c r="AAS1331" s="119"/>
      <c r="AAT1331" s="119"/>
      <c r="AAU1331" s="119"/>
      <c r="AAV1331" s="119"/>
      <c r="AAW1331" s="119"/>
      <c r="AAX1331" s="119"/>
      <c r="AAY1331" s="119"/>
      <c r="AAZ1331" s="119"/>
      <c r="ABA1331" s="119"/>
      <c r="ABB1331" s="119"/>
      <c r="ABC1331" s="119"/>
      <c r="ABD1331" s="119"/>
      <c r="ABE1331" s="119"/>
      <c r="ABF1331" s="119"/>
      <c r="ABG1331" s="119"/>
      <c r="ABH1331" s="119"/>
      <c r="ABI1331" s="119"/>
      <c r="ABJ1331" s="119"/>
      <c r="ABK1331" s="119"/>
      <c r="ABL1331" s="119"/>
      <c r="ABM1331" s="119"/>
      <c r="ABN1331" s="119"/>
      <c r="ABO1331" s="119"/>
      <c r="ABP1331" s="119"/>
      <c r="ABQ1331" s="119"/>
      <c r="ABR1331" s="119"/>
      <c r="ABS1331" s="119"/>
      <c r="ABT1331" s="119"/>
      <c r="ABU1331" s="119"/>
      <c r="ABV1331" s="119"/>
      <c r="ABW1331" s="119"/>
      <c r="ABX1331" s="119"/>
      <c r="ABY1331" s="119"/>
      <c r="ABZ1331" s="119"/>
      <c r="ACA1331" s="119"/>
      <c r="ACB1331" s="119"/>
      <c r="ACC1331" s="119"/>
      <c r="ACD1331" s="119"/>
      <c r="ACE1331" s="119"/>
      <c r="ACF1331" s="119"/>
      <c r="ACG1331" s="119"/>
      <c r="ACH1331" s="119"/>
      <c r="ACI1331" s="119"/>
      <c r="ACJ1331" s="119"/>
      <c r="ACK1331" s="119"/>
      <c r="ACL1331" s="119"/>
      <c r="ACM1331" s="119"/>
      <c r="ACN1331" s="119"/>
      <c r="ACO1331" s="119"/>
      <c r="ACP1331" s="119"/>
      <c r="ACQ1331" s="119"/>
      <c r="ACR1331" s="119"/>
      <c r="ACS1331" s="119"/>
      <c r="ACT1331" s="119"/>
      <c r="ACU1331" s="119"/>
      <c r="ACV1331" s="119"/>
      <c r="ACW1331" s="119"/>
      <c r="ACX1331" s="119"/>
      <c r="ACY1331" s="119"/>
      <c r="ACZ1331" s="119"/>
      <c r="ADA1331" s="119"/>
      <c r="ADB1331" s="119"/>
      <c r="ADC1331" s="119"/>
      <c r="ADD1331" s="119"/>
      <c r="ADE1331" s="119"/>
      <c r="ADF1331" s="119"/>
      <c r="ADG1331" s="119"/>
      <c r="ADH1331" s="119"/>
      <c r="ADI1331" s="119"/>
      <c r="ADJ1331" s="119"/>
      <c r="ADK1331" s="119"/>
      <c r="ADL1331" s="119"/>
      <c r="ADM1331" s="119"/>
      <c r="ADN1331" s="119"/>
      <c r="ADO1331" s="119"/>
      <c r="ADP1331" s="119"/>
      <c r="ADQ1331" s="119"/>
      <c r="ADR1331" s="119"/>
      <c r="ADS1331" s="119"/>
      <c r="ADT1331" s="119"/>
      <c r="ADU1331" s="119"/>
      <c r="ADV1331" s="119"/>
      <c r="ADW1331" s="119"/>
      <c r="ADX1331" s="119"/>
      <c r="ADY1331" s="119"/>
      <c r="ADZ1331" s="119"/>
      <c r="AEA1331" s="119"/>
      <c r="AEB1331" s="119"/>
      <c r="AEC1331" s="119"/>
      <c r="AED1331" s="119"/>
      <c r="AEE1331" s="119"/>
      <c r="AEF1331" s="119"/>
      <c r="AEG1331" s="119"/>
      <c r="AEH1331" s="119"/>
      <c r="AEI1331" s="119"/>
      <c r="AEJ1331" s="119"/>
      <c r="AEK1331" s="119"/>
      <c r="AEL1331" s="119"/>
      <c r="AEM1331" s="119"/>
      <c r="AEN1331" s="119"/>
      <c r="AEO1331" s="119"/>
      <c r="AEP1331" s="119"/>
      <c r="AEQ1331" s="119"/>
      <c r="AER1331" s="119"/>
      <c r="AES1331" s="119"/>
      <c r="AET1331" s="119"/>
      <c r="AEU1331" s="119"/>
      <c r="AEV1331" s="119"/>
      <c r="AEW1331" s="119"/>
      <c r="AEX1331" s="119"/>
      <c r="AEY1331" s="119"/>
      <c r="AEZ1331" s="119"/>
      <c r="AFA1331" s="119"/>
      <c r="AFB1331" s="119"/>
      <c r="AFC1331" s="119"/>
      <c r="AFD1331" s="119"/>
      <c r="AFE1331" s="119"/>
      <c r="AFF1331" s="119"/>
      <c r="AFG1331" s="119"/>
      <c r="AFH1331" s="119"/>
      <c r="AFI1331" s="119"/>
      <c r="AFJ1331" s="119"/>
      <c r="AFK1331" s="119"/>
      <c r="AFL1331" s="119"/>
      <c r="AFM1331" s="119"/>
      <c r="AFN1331" s="119"/>
      <c r="AFO1331" s="119"/>
      <c r="AFP1331" s="119"/>
      <c r="AFQ1331" s="119"/>
      <c r="AFR1331" s="119"/>
      <c r="AFS1331" s="119"/>
      <c r="AFT1331" s="119"/>
      <c r="AFU1331" s="119"/>
      <c r="AFV1331" s="119"/>
      <c r="AFW1331" s="119"/>
      <c r="AFX1331" s="119"/>
      <c r="AFY1331" s="119"/>
      <c r="AFZ1331" s="119"/>
      <c r="AGA1331" s="119"/>
      <c r="AGB1331" s="119"/>
      <c r="AGC1331" s="119"/>
      <c r="AGD1331" s="119"/>
      <c r="AGE1331" s="119"/>
      <c r="AGF1331" s="119"/>
      <c r="AGG1331" s="119"/>
      <c r="AGH1331" s="119"/>
      <c r="AGI1331" s="119"/>
      <c r="AGJ1331" s="119"/>
      <c r="AGK1331" s="119"/>
      <c r="AGL1331" s="119"/>
      <c r="AGM1331" s="119"/>
      <c r="AGN1331" s="119"/>
      <c r="AGO1331" s="119"/>
      <c r="AGP1331" s="119"/>
      <c r="AGQ1331" s="119"/>
      <c r="AGR1331" s="119"/>
      <c r="AGS1331" s="119"/>
      <c r="AGT1331" s="119"/>
      <c r="AGU1331" s="119"/>
      <c r="AGV1331" s="119"/>
      <c r="AGW1331" s="119"/>
      <c r="AGX1331" s="119"/>
      <c r="AGY1331" s="119"/>
      <c r="AGZ1331" s="119"/>
      <c r="AHA1331" s="119"/>
      <c r="AHB1331" s="119"/>
      <c r="AHC1331" s="119"/>
      <c r="AHD1331" s="119"/>
      <c r="AHE1331" s="119"/>
      <c r="AHF1331" s="119"/>
      <c r="AHG1331" s="119"/>
      <c r="AHH1331" s="119"/>
      <c r="AHI1331" s="119"/>
      <c r="AHJ1331" s="119"/>
      <c r="AHK1331" s="119"/>
      <c r="AHL1331" s="119"/>
      <c r="AHM1331" s="119"/>
      <c r="AHN1331" s="119"/>
      <c r="AHO1331" s="119"/>
      <c r="AHP1331" s="119"/>
      <c r="AHQ1331" s="119"/>
      <c r="AHR1331" s="119"/>
      <c r="AHS1331" s="119"/>
      <c r="AHT1331" s="119"/>
      <c r="AHU1331" s="119"/>
      <c r="AHV1331" s="119"/>
      <c r="AHW1331" s="119"/>
      <c r="AHX1331" s="119"/>
      <c r="AHY1331" s="119"/>
      <c r="AHZ1331" s="119"/>
      <c r="AIA1331" s="119"/>
      <c r="AIB1331" s="119"/>
      <c r="AIC1331" s="119"/>
      <c r="AID1331" s="119"/>
      <c r="AIE1331" s="119"/>
      <c r="AIF1331" s="119"/>
      <c r="AIG1331" s="119"/>
      <c r="AIH1331" s="119"/>
      <c r="AII1331" s="119"/>
      <c r="AIJ1331" s="119"/>
      <c r="AIK1331" s="119"/>
      <c r="AIL1331" s="119"/>
      <c r="AIM1331" s="119"/>
      <c r="AIN1331" s="119"/>
      <c r="AIO1331" s="119"/>
      <c r="AIP1331" s="119"/>
      <c r="AIQ1331" s="119"/>
      <c r="AIR1331" s="119"/>
      <c r="AIS1331" s="119"/>
      <c r="AIT1331" s="119"/>
      <c r="AIU1331" s="119"/>
      <c r="AIV1331" s="119"/>
      <c r="AIW1331" s="119"/>
      <c r="AIX1331" s="119"/>
      <c r="AIY1331" s="119"/>
      <c r="AIZ1331" s="119"/>
      <c r="AJA1331" s="119"/>
      <c r="AJB1331" s="119"/>
      <c r="AJC1331" s="119"/>
      <c r="AJD1331" s="119"/>
      <c r="AJE1331" s="119"/>
      <c r="AJF1331" s="119"/>
      <c r="AJG1331" s="119"/>
      <c r="AJH1331" s="119"/>
      <c r="AJI1331" s="119"/>
      <c r="AJJ1331" s="119"/>
      <c r="AJK1331" s="119"/>
      <c r="AJL1331" s="119"/>
      <c r="AJM1331" s="119"/>
      <c r="AJN1331" s="119"/>
      <c r="AJO1331" s="119"/>
      <c r="AJP1331" s="119"/>
      <c r="AJQ1331" s="119"/>
      <c r="AJR1331" s="119"/>
      <c r="AJS1331" s="119"/>
      <c r="AJT1331" s="119"/>
      <c r="AJU1331" s="119"/>
      <c r="AJV1331" s="119"/>
      <c r="AJW1331" s="119"/>
      <c r="AJX1331" s="119"/>
      <c r="AJY1331" s="119"/>
      <c r="AJZ1331" s="119"/>
      <c r="AKA1331" s="119"/>
      <c r="AKB1331" s="119"/>
      <c r="AKC1331" s="119"/>
      <c r="AKD1331" s="119"/>
      <c r="AKE1331" s="119"/>
      <c r="AKF1331" s="119"/>
      <c r="AKG1331" s="119"/>
      <c r="AKH1331" s="119"/>
      <c r="AKI1331" s="119"/>
      <c r="AKJ1331" s="119"/>
      <c r="AKK1331" s="119"/>
      <c r="AKL1331" s="119"/>
      <c r="AKM1331" s="119"/>
      <c r="AKN1331" s="119"/>
      <c r="AKO1331" s="119"/>
      <c r="AKP1331" s="119"/>
      <c r="AKQ1331" s="119"/>
      <c r="AKR1331" s="119"/>
      <c r="AKS1331" s="119"/>
      <c r="AKT1331" s="119"/>
      <c r="AKU1331" s="119"/>
      <c r="AKV1331" s="119"/>
      <c r="AKW1331" s="119"/>
      <c r="AKX1331" s="119"/>
      <c r="AKY1331" s="119"/>
      <c r="AKZ1331" s="119"/>
      <c r="ALA1331" s="119"/>
      <c r="ALB1331" s="119"/>
      <c r="ALC1331" s="119"/>
      <c r="ALD1331" s="119"/>
      <c r="ALE1331" s="119"/>
      <c r="ALF1331" s="119"/>
      <c r="ALG1331" s="119"/>
      <c r="ALH1331" s="119"/>
      <c r="ALI1331" s="119"/>
      <c r="ALJ1331" s="119"/>
      <c r="ALK1331" s="119"/>
      <c r="ALL1331" s="119"/>
      <c r="ALM1331" s="119"/>
      <c r="ALN1331" s="119"/>
      <c r="ALO1331" s="119"/>
      <c r="ALP1331" s="119"/>
      <c r="ALQ1331" s="119"/>
      <c r="ALR1331" s="119"/>
      <c r="ALS1331" s="119"/>
      <c r="ALT1331" s="119"/>
      <c r="ALU1331" s="119"/>
      <c r="ALV1331" s="119"/>
      <c r="ALW1331" s="119"/>
      <c r="ALX1331" s="119"/>
      <c r="ALY1331" s="119"/>
      <c r="ALZ1331" s="119"/>
      <c r="AMA1331" s="119"/>
      <c r="AMB1331" s="119"/>
      <c r="AMC1331" s="119"/>
      <c r="AMD1331" s="119"/>
      <c r="AME1331" s="119"/>
      <c r="AMF1331" s="119"/>
      <c r="AMG1331" s="119"/>
    </row>
    <row r="1332" customFormat="false" ht="15" hidden="false" customHeight="false" outlineLevel="0" collapsed="false">
      <c r="A1332" s="68"/>
      <c r="B1332" s="68"/>
      <c r="C1332" s="48" t="n">
        <f aca="false">IF(F1332=F1331,C1331,IF(F1332=(F1331+10),C1331,(C1331+10)))</f>
        <v>2470</v>
      </c>
      <c r="D1332" s="69"/>
      <c r="E1332" s="50" t="n">
        <f aca="false">IF(C1331=C1332,IF(AND(I1332&lt;&gt;"M",I1332&lt;&gt;"m-up"),E1331+10,E1331),10)</f>
        <v>10</v>
      </c>
      <c r="F1332" s="70" t="n">
        <f aca="false">O1332+(N1332*60)+(M1332*3600)</f>
        <v>67603</v>
      </c>
      <c r="G1332" s="70" t="str">
        <f aca="false">CONCATENATE(J1332,K1332,L1332)</f>
        <v>201823</v>
      </c>
      <c r="H1332" s="70" t="n">
        <v>0</v>
      </c>
      <c r="I1332" s="70" t="s">
        <v>0</v>
      </c>
      <c r="J1332" s="70" t="n">
        <v>2018</v>
      </c>
      <c r="K1332" s="70" t="n">
        <v>2</v>
      </c>
      <c r="L1332" s="70" t="n">
        <v>3</v>
      </c>
      <c r="M1332" s="70" t="n">
        <v>18</v>
      </c>
      <c r="N1332" s="70" t="n">
        <v>46</v>
      </c>
      <c r="O1332" s="70" t="n">
        <v>43</v>
      </c>
      <c r="P1332" s="70" t="n">
        <v>626</v>
      </c>
      <c r="Q1332" s="70" t="n">
        <v>1</v>
      </c>
      <c r="R1332" s="70" t="s">
        <v>1</v>
      </c>
      <c r="S1332" s="70" t="s">
        <v>3</v>
      </c>
      <c r="T1332" s="70"/>
      <c r="U1332" s="71"/>
      <c r="WH1332" s="71"/>
      <c r="WI1332" s="71"/>
      <c r="WJ1332" s="71"/>
      <c r="WK1332" s="71"/>
      <c r="WL1332" s="71"/>
      <c r="WM1332" s="71"/>
      <c r="WN1332" s="71"/>
      <c r="WO1332" s="71"/>
      <c r="WP1332" s="71"/>
      <c r="WQ1332" s="71"/>
      <c r="WR1332" s="71"/>
      <c r="WS1332" s="71"/>
      <c r="WT1332" s="71"/>
      <c r="WU1332" s="71"/>
      <c r="WV1332" s="71"/>
      <c r="WW1332" s="71"/>
      <c r="WX1332" s="71"/>
      <c r="WY1332" s="71"/>
      <c r="WZ1332" s="71"/>
      <c r="XA1332" s="71"/>
      <c r="XB1332" s="71"/>
      <c r="XC1332" s="71"/>
      <c r="XD1332" s="71"/>
      <c r="XE1332" s="71"/>
      <c r="XF1332" s="71"/>
      <c r="XG1332" s="71"/>
      <c r="XH1332" s="71"/>
      <c r="XI1332" s="71"/>
      <c r="XJ1332" s="71"/>
      <c r="XK1332" s="71"/>
      <c r="XL1332" s="71"/>
      <c r="XM1332" s="71"/>
      <c r="XN1332" s="71"/>
      <c r="XO1332" s="71"/>
      <c r="XP1332" s="71"/>
      <c r="XQ1332" s="71"/>
      <c r="XR1332" s="71"/>
      <c r="XS1332" s="71"/>
      <c r="XT1332" s="71"/>
      <c r="XU1332" s="71"/>
      <c r="XV1332" s="71"/>
      <c r="XW1332" s="71"/>
      <c r="XX1332" s="71"/>
      <c r="XY1332" s="71"/>
      <c r="XZ1332" s="71"/>
      <c r="YA1332" s="71"/>
      <c r="YB1332" s="71"/>
      <c r="YC1332" s="71"/>
      <c r="YD1332" s="71"/>
      <c r="YE1332" s="71"/>
      <c r="YF1332" s="71"/>
      <c r="YG1332" s="71"/>
      <c r="YH1332" s="71"/>
      <c r="YI1332" s="71"/>
      <c r="YJ1332" s="71"/>
      <c r="YK1332" s="71"/>
      <c r="YL1332" s="71"/>
      <c r="YM1332" s="71"/>
      <c r="YN1332" s="71"/>
      <c r="YO1332" s="71"/>
      <c r="YP1332" s="71"/>
      <c r="YQ1332" s="71"/>
      <c r="YR1332" s="71"/>
      <c r="YS1332" s="71"/>
      <c r="YT1332" s="71"/>
      <c r="YU1332" s="71"/>
      <c r="YV1332" s="71"/>
      <c r="YW1332" s="71"/>
      <c r="YX1332" s="71"/>
      <c r="YY1332" s="71"/>
      <c r="YZ1332" s="71"/>
      <c r="ZA1332" s="71"/>
      <c r="ZB1332" s="71"/>
      <c r="ZC1332" s="71"/>
      <c r="ZD1332" s="71"/>
      <c r="ZE1332" s="71"/>
      <c r="ZF1332" s="71"/>
      <c r="ZG1332" s="71"/>
      <c r="ZH1332" s="71"/>
      <c r="ZI1332" s="71"/>
      <c r="ZJ1332" s="71"/>
      <c r="ZK1332" s="71"/>
      <c r="ZL1332" s="71"/>
      <c r="ZM1332" s="71"/>
      <c r="ZN1332" s="71"/>
      <c r="ZO1332" s="71"/>
      <c r="ZP1332" s="71"/>
      <c r="ZQ1332" s="71"/>
      <c r="ZR1332" s="71"/>
      <c r="ZS1332" s="71"/>
      <c r="ZT1332" s="71"/>
      <c r="ZU1332" s="71"/>
      <c r="ZV1332" s="71"/>
      <c r="ZW1332" s="71"/>
      <c r="ZX1332" s="71"/>
      <c r="ZY1332" s="71"/>
      <c r="ZZ1332" s="71"/>
      <c r="AAA1332" s="71"/>
      <c r="AAB1332" s="71"/>
      <c r="AAC1332" s="71"/>
      <c r="AAD1332" s="71"/>
      <c r="AAE1332" s="71"/>
      <c r="AAF1332" s="71"/>
      <c r="AAG1332" s="71"/>
      <c r="AAH1332" s="71"/>
      <c r="AAI1332" s="71"/>
      <c r="AAJ1332" s="71"/>
      <c r="AAK1332" s="71"/>
      <c r="AAL1332" s="71"/>
      <c r="AAM1332" s="71"/>
      <c r="AAN1332" s="71"/>
      <c r="AAO1332" s="71"/>
      <c r="AAP1332" s="71"/>
      <c r="AAQ1332" s="71"/>
      <c r="AAR1332" s="71"/>
      <c r="AAS1332" s="71"/>
      <c r="AAT1332" s="71"/>
      <c r="AAU1332" s="71"/>
      <c r="AAV1332" s="71"/>
      <c r="AAW1332" s="71"/>
      <c r="AAX1332" s="71"/>
      <c r="AAY1332" s="71"/>
      <c r="AAZ1332" s="71"/>
      <c r="ABA1332" s="71"/>
      <c r="ABB1332" s="71"/>
      <c r="ABC1332" s="71"/>
      <c r="ABD1332" s="71"/>
      <c r="ABE1332" s="71"/>
      <c r="ABF1332" s="71"/>
      <c r="ABG1332" s="71"/>
      <c r="ABH1332" s="71"/>
      <c r="ABI1332" s="71"/>
      <c r="ABJ1332" s="71"/>
      <c r="ABK1332" s="71"/>
      <c r="ABL1332" s="71"/>
      <c r="ABM1332" s="71"/>
      <c r="ABN1332" s="71"/>
      <c r="ABO1332" s="71"/>
      <c r="ABP1332" s="71"/>
      <c r="ABQ1332" s="71"/>
      <c r="ABR1332" s="71"/>
      <c r="ABS1332" s="71"/>
      <c r="ABT1332" s="71"/>
      <c r="ABU1332" s="71"/>
      <c r="ABV1332" s="71"/>
      <c r="ABW1332" s="71"/>
      <c r="ABX1332" s="71"/>
      <c r="ABY1332" s="71"/>
      <c r="ABZ1332" s="71"/>
      <c r="ACA1332" s="71"/>
      <c r="ACB1332" s="71"/>
      <c r="ACC1332" s="71"/>
      <c r="ACD1332" s="71"/>
      <c r="ACE1332" s="71"/>
      <c r="ACF1332" s="71"/>
      <c r="ACG1332" s="71"/>
      <c r="ACH1332" s="71"/>
      <c r="ACI1332" s="71"/>
      <c r="ACJ1332" s="71"/>
      <c r="ACK1332" s="71"/>
      <c r="ACL1332" s="71"/>
      <c r="ACM1332" s="71"/>
      <c r="ACN1332" s="71"/>
      <c r="ACO1332" s="71"/>
      <c r="ACP1332" s="71"/>
      <c r="ACQ1332" s="71"/>
      <c r="ACR1332" s="71"/>
      <c r="ACS1332" s="71"/>
      <c r="ACT1332" s="71"/>
      <c r="ACU1332" s="71"/>
      <c r="ACV1332" s="71"/>
      <c r="ACW1332" s="71"/>
      <c r="ACX1332" s="71"/>
      <c r="ACY1332" s="71"/>
      <c r="ACZ1332" s="71"/>
      <c r="ADA1332" s="71"/>
      <c r="ADB1332" s="71"/>
      <c r="ADC1332" s="71"/>
      <c r="ADD1332" s="71"/>
      <c r="ADE1332" s="71"/>
      <c r="ADF1332" s="71"/>
      <c r="ADG1332" s="71"/>
      <c r="ADH1332" s="71"/>
      <c r="ADI1332" s="71"/>
      <c r="ADJ1332" s="71"/>
      <c r="ADK1332" s="71"/>
      <c r="ADL1332" s="71"/>
      <c r="ADM1332" s="71"/>
      <c r="ADN1332" s="71"/>
      <c r="ADO1332" s="71"/>
      <c r="ADP1332" s="71"/>
      <c r="ADQ1332" s="71"/>
      <c r="ADR1332" s="71"/>
      <c r="ADS1332" s="71"/>
      <c r="ADT1332" s="71"/>
      <c r="ADU1332" s="71"/>
      <c r="ADV1332" s="71"/>
      <c r="ADW1332" s="71"/>
      <c r="ADX1332" s="71"/>
      <c r="ADY1332" s="71"/>
      <c r="ADZ1332" s="71"/>
      <c r="AEA1332" s="71"/>
      <c r="AEB1332" s="71"/>
      <c r="AEC1332" s="71"/>
      <c r="AED1332" s="71"/>
      <c r="AEE1332" s="71"/>
      <c r="AEF1332" s="71"/>
      <c r="AEG1332" s="71"/>
      <c r="AEH1332" s="71"/>
      <c r="AEI1332" s="71"/>
      <c r="AEJ1332" s="71"/>
      <c r="AEK1332" s="71"/>
      <c r="AEL1332" s="71"/>
      <c r="AEM1332" s="71"/>
      <c r="AEN1332" s="71"/>
      <c r="AEO1332" s="71"/>
      <c r="AEP1332" s="71"/>
      <c r="AEQ1332" s="71"/>
      <c r="AER1332" s="71"/>
      <c r="AES1332" s="71"/>
      <c r="AET1332" s="71"/>
      <c r="AEU1332" s="71"/>
      <c r="AEV1332" s="71"/>
      <c r="AEW1332" s="71"/>
      <c r="AEX1332" s="71"/>
      <c r="AEY1332" s="71"/>
      <c r="AEZ1332" s="71"/>
      <c r="AFA1332" s="71"/>
      <c r="AFB1332" s="71"/>
      <c r="AFC1332" s="71"/>
      <c r="AFD1332" s="71"/>
      <c r="AFE1332" s="71"/>
      <c r="AFF1332" s="71"/>
      <c r="AFG1332" s="71"/>
      <c r="AFH1332" s="71"/>
      <c r="AFI1332" s="71"/>
      <c r="AFJ1332" s="71"/>
      <c r="AFK1332" s="71"/>
      <c r="AFL1332" s="71"/>
      <c r="AFM1332" s="71"/>
      <c r="AFN1332" s="71"/>
      <c r="AFO1332" s="71"/>
      <c r="AFP1332" s="71"/>
      <c r="AFQ1332" s="71"/>
      <c r="AFR1332" s="71"/>
      <c r="AFS1332" s="71"/>
      <c r="AFT1332" s="71"/>
      <c r="AFU1332" s="71"/>
      <c r="AFV1332" s="71"/>
      <c r="AFW1332" s="71"/>
      <c r="AFX1332" s="71"/>
      <c r="AFY1332" s="71"/>
      <c r="AFZ1332" s="71"/>
      <c r="AGA1332" s="71"/>
      <c r="AGB1332" s="71"/>
      <c r="AGC1332" s="71"/>
      <c r="AGD1332" s="71"/>
      <c r="AGE1332" s="71"/>
      <c r="AGF1332" s="71"/>
      <c r="AGG1332" s="71"/>
      <c r="AGH1332" s="71"/>
      <c r="AGI1332" s="71"/>
      <c r="AGJ1332" s="71"/>
      <c r="AGK1332" s="71"/>
      <c r="AGL1332" s="71"/>
      <c r="AGM1332" s="71"/>
      <c r="AGN1332" s="71"/>
      <c r="AGO1332" s="71"/>
      <c r="AGP1332" s="71"/>
      <c r="AGQ1332" s="71"/>
      <c r="AGR1332" s="71"/>
      <c r="AGS1332" s="71"/>
      <c r="AGT1332" s="71"/>
      <c r="AGU1332" s="71"/>
      <c r="AGV1332" s="71"/>
      <c r="AGW1332" s="71"/>
      <c r="AGX1332" s="71"/>
      <c r="AGY1332" s="71"/>
      <c r="AGZ1332" s="71"/>
      <c r="AHA1332" s="71"/>
      <c r="AHB1332" s="71"/>
      <c r="AHC1332" s="71"/>
      <c r="AHD1332" s="71"/>
      <c r="AHE1332" s="71"/>
      <c r="AHF1332" s="71"/>
      <c r="AHG1332" s="71"/>
      <c r="AHH1332" s="71"/>
      <c r="AHI1332" s="71"/>
      <c r="AHJ1332" s="71"/>
      <c r="AHK1332" s="71"/>
      <c r="AHL1332" s="71"/>
      <c r="AHM1332" s="71"/>
      <c r="AHN1332" s="71"/>
      <c r="AHO1332" s="71"/>
      <c r="AHP1332" s="71"/>
      <c r="AHQ1332" s="71"/>
      <c r="AHR1332" s="71"/>
      <c r="AHS1332" s="71"/>
      <c r="AHT1332" s="71"/>
      <c r="AHU1332" s="71"/>
      <c r="AHV1332" s="71"/>
      <c r="AHW1332" s="71"/>
      <c r="AHX1332" s="71"/>
      <c r="AHY1332" s="71"/>
      <c r="AHZ1332" s="71"/>
      <c r="AIA1332" s="71"/>
      <c r="AIB1332" s="71"/>
      <c r="AIC1332" s="71"/>
      <c r="AID1332" s="71"/>
      <c r="AIE1332" s="71"/>
      <c r="AIF1332" s="71"/>
      <c r="AIG1332" s="71"/>
      <c r="AIH1332" s="71"/>
      <c r="AII1332" s="71"/>
      <c r="AIJ1332" s="71"/>
      <c r="AIK1332" s="71"/>
      <c r="AIL1332" s="71"/>
      <c r="AIM1332" s="71"/>
      <c r="AIN1332" s="71"/>
      <c r="AIO1332" s="71"/>
      <c r="AIP1332" s="71"/>
      <c r="AIQ1332" s="71"/>
      <c r="AIR1332" s="71"/>
      <c r="AIS1332" s="71"/>
      <c r="AIT1332" s="71"/>
      <c r="AIU1332" s="71"/>
      <c r="AIV1332" s="71"/>
      <c r="AIW1332" s="71"/>
      <c r="AIX1332" s="71"/>
      <c r="AIY1332" s="71"/>
      <c r="AIZ1332" s="71"/>
      <c r="AJA1332" s="71"/>
      <c r="AJB1332" s="71"/>
      <c r="AJC1332" s="71"/>
      <c r="AJD1332" s="71"/>
      <c r="AJE1332" s="71"/>
      <c r="AJF1332" s="71"/>
      <c r="AJG1332" s="71"/>
      <c r="AJH1332" s="71"/>
      <c r="AJI1332" s="71"/>
      <c r="AJJ1332" s="71"/>
      <c r="AJK1332" s="71"/>
      <c r="AJL1332" s="71"/>
      <c r="AJM1332" s="71"/>
      <c r="AJN1332" s="71"/>
      <c r="AJO1332" s="71"/>
      <c r="AJP1332" s="71"/>
      <c r="AJQ1332" s="71"/>
      <c r="AJR1332" s="71"/>
      <c r="AJS1332" s="71"/>
      <c r="AJT1332" s="71"/>
      <c r="AJU1332" s="71"/>
      <c r="AJV1332" s="71"/>
      <c r="AJW1332" s="71"/>
      <c r="AJX1332" s="71"/>
      <c r="AJY1332" s="71"/>
      <c r="AJZ1332" s="71"/>
      <c r="AKA1332" s="71"/>
      <c r="AKB1332" s="71"/>
      <c r="AKC1332" s="71"/>
      <c r="AKD1332" s="71"/>
      <c r="AKE1332" s="71"/>
      <c r="AKF1332" s="71"/>
      <c r="AKG1332" s="71"/>
      <c r="AKH1332" s="71"/>
      <c r="AKI1332" s="71"/>
      <c r="AKJ1332" s="71"/>
      <c r="AKK1332" s="71"/>
      <c r="AKL1332" s="71"/>
      <c r="AKM1332" s="71"/>
      <c r="AKN1332" s="71"/>
      <c r="AKO1332" s="71"/>
      <c r="AKP1332" s="71"/>
      <c r="AKQ1332" s="71"/>
      <c r="AKR1332" s="71"/>
      <c r="AKS1332" s="71"/>
      <c r="AKT1332" s="71"/>
      <c r="AKU1332" s="71"/>
      <c r="AKV1332" s="71"/>
      <c r="AKW1332" s="71"/>
      <c r="AKX1332" s="71"/>
      <c r="AKY1332" s="71"/>
      <c r="AKZ1332" s="71"/>
      <c r="ALA1332" s="71"/>
      <c r="ALB1332" s="71"/>
      <c r="ALC1332" s="71"/>
      <c r="ALD1332" s="71"/>
      <c r="ALE1332" s="71"/>
      <c r="ALF1332" s="71"/>
      <c r="ALG1332" s="71"/>
      <c r="ALH1332" s="71"/>
      <c r="ALI1332" s="71"/>
      <c r="ALJ1332" s="71"/>
      <c r="ALK1332" s="71"/>
      <c r="ALL1332" s="71"/>
      <c r="ALM1332" s="71"/>
      <c r="ALN1332" s="71"/>
      <c r="ALO1332" s="71"/>
      <c r="ALP1332" s="71"/>
      <c r="ALQ1332" s="71"/>
      <c r="ALR1332" s="71"/>
      <c r="ALS1332" s="71"/>
      <c r="ALT1332" s="71"/>
      <c r="ALU1332" s="71"/>
      <c r="ALV1332" s="71"/>
      <c r="ALW1332" s="71"/>
      <c r="ALX1332" s="71"/>
      <c r="ALY1332" s="71"/>
      <c r="ALZ1332" s="71"/>
      <c r="AMA1332" s="71"/>
      <c r="AMB1332" s="71"/>
      <c r="AMC1332" s="71"/>
      <c r="AMD1332" s="71"/>
      <c r="AME1332" s="71"/>
      <c r="AMF1332" s="71"/>
      <c r="AMG1332" s="71"/>
    </row>
    <row r="1333" customFormat="false" ht="15" hidden="false" customHeight="false" outlineLevel="0" collapsed="false">
      <c r="A1333" s="118"/>
      <c r="B1333" s="118"/>
      <c r="C1333" s="48" t="n">
        <f aca="false">IF(F1333=F1332,C1332,IF(F1333=(F1332+10),C1332,(C1332+10)))</f>
        <v>2480</v>
      </c>
      <c r="D1333" s="57" t="s">
        <v>465</v>
      </c>
      <c r="E1333" s="50" t="n">
        <f aca="false">IF(C1332=C1333,IF(AND(I1333&lt;&gt;"M",I1333&lt;&gt;"m-up"),E1332+10,E1332),10)</f>
        <v>10</v>
      </c>
      <c r="F1333" s="80" t="n">
        <f aca="false">O1333+(N1333*60)+(M1333*3600)</f>
        <v>50645</v>
      </c>
      <c r="G1333" s="80" t="str">
        <f aca="false">CONCATENATE(J1333,K1333,L1333)</f>
        <v>201826</v>
      </c>
      <c r="H1333" s="80" t="n">
        <v>9</v>
      </c>
      <c r="I1333" s="80" t="s">
        <v>0</v>
      </c>
      <c r="J1333" s="80" t="n">
        <v>2018</v>
      </c>
      <c r="K1333" s="80" t="n">
        <v>2</v>
      </c>
      <c r="L1333" s="80" t="n">
        <v>6</v>
      </c>
      <c r="M1333" s="80" t="n">
        <v>14</v>
      </c>
      <c r="N1333" s="80" t="n">
        <v>4</v>
      </c>
      <c r="O1333" s="80" t="n">
        <v>5</v>
      </c>
      <c r="P1333" s="80" t="n">
        <v>74</v>
      </c>
      <c r="Q1333" s="80" t="n">
        <v>1</v>
      </c>
      <c r="R1333" s="80" t="s">
        <v>1</v>
      </c>
      <c r="S1333" s="80" t="s">
        <v>2</v>
      </c>
      <c r="T1333" s="80"/>
      <c r="U1333" s="129" t="s">
        <v>124</v>
      </c>
      <c r="V1333" s="130"/>
      <c r="W1333" s="130"/>
      <c r="X1333" s="130"/>
      <c r="WH1333" s="119"/>
      <c r="WI1333" s="119"/>
      <c r="WJ1333" s="119"/>
      <c r="WK1333" s="119"/>
      <c r="WL1333" s="119"/>
      <c r="WM1333" s="119"/>
      <c r="WN1333" s="119"/>
      <c r="WO1333" s="119"/>
      <c r="WP1333" s="119"/>
      <c r="WQ1333" s="119"/>
      <c r="WR1333" s="119"/>
      <c r="WS1333" s="119"/>
      <c r="WT1333" s="119"/>
      <c r="WU1333" s="119"/>
      <c r="WV1333" s="119"/>
      <c r="WW1333" s="119"/>
      <c r="WX1333" s="119"/>
      <c r="WY1333" s="119"/>
      <c r="WZ1333" s="119"/>
      <c r="XA1333" s="119"/>
      <c r="XB1333" s="119"/>
      <c r="XC1333" s="119"/>
      <c r="XD1333" s="119"/>
      <c r="XE1333" s="119"/>
      <c r="XF1333" s="119"/>
      <c r="XG1333" s="119"/>
      <c r="XH1333" s="119"/>
      <c r="XI1333" s="119"/>
      <c r="XJ1333" s="119"/>
      <c r="XK1333" s="119"/>
      <c r="XL1333" s="119"/>
      <c r="XM1333" s="119"/>
      <c r="XN1333" s="119"/>
      <c r="XO1333" s="119"/>
      <c r="XP1333" s="119"/>
      <c r="XQ1333" s="119"/>
      <c r="XR1333" s="119"/>
      <c r="XS1333" s="119"/>
      <c r="XT1333" s="119"/>
      <c r="XU1333" s="119"/>
      <c r="XV1333" s="119"/>
      <c r="XW1333" s="119"/>
      <c r="XX1333" s="119"/>
      <c r="XY1333" s="119"/>
      <c r="XZ1333" s="119"/>
      <c r="YA1333" s="119"/>
      <c r="YB1333" s="119"/>
      <c r="YC1333" s="119"/>
      <c r="YD1333" s="119"/>
      <c r="YE1333" s="119"/>
      <c r="YF1333" s="119"/>
      <c r="YG1333" s="119"/>
      <c r="YH1333" s="119"/>
      <c r="YI1333" s="119"/>
      <c r="YJ1333" s="119"/>
      <c r="YK1333" s="119"/>
      <c r="YL1333" s="119"/>
      <c r="YM1333" s="119"/>
      <c r="YN1333" s="119"/>
      <c r="YO1333" s="119"/>
      <c r="YP1333" s="119"/>
      <c r="YQ1333" s="119"/>
      <c r="YR1333" s="119"/>
      <c r="YS1333" s="119"/>
      <c r="YT1333" s="119"/>
      <c r="YU1333" s="119"/>
      <c r="YV1333" s="119"/>
      <c r="YW1333" s="119"/>
      <c r="YX1333" s="119"/>
      <c r="YY1333" s="119"/>
      <c r="YZ1333" s="119"/>
      <c r="ZA1333" s="119"/>
      <c r="ZB1333" s="119"/>
      <c r="ZC1333" s="119"/>
      <c r="ZD1333" s="119"/>
      <c r="ZE1333" s="119"/>
      <c r="ZF1333" s="119"/>
      <c r="ZG1333" s="119"/>
      <c r="ZH1333" s="119"/>
      <c r="ZI1333" s="119"/>
      <c r="ZJ1333" s="119"/>
      <c r="ZK1333" s="119"/>
      <c r="ZL1333" s="119"/>
      <c r="ZM1333" s="119"/>
      <c r="ZN1333" s="119"/>
      <c r="ZO1333" s="119"/>
      <c r="ZP1333" s="119"/>
      <c r="ZQ1333" s="119"/>
      <c r="ZR1333" s="119"/>
      <c r="ZS1333" s="119"/>
      <c r="ZT1333" s="119"/>
      <c r="ZU1333" s="119"/>
      <c r="ZV1333" s="119"/>
      <c r="ZW1333" s="119"/>
      <c r="ZX1333" s="119"/>
      <c r="ZY1333" s="119"/>
      <c r="ZZ1333" s="119"/>
      <c r="AAA1333" s="119"/>
      <c r="AAB1333" s="119"/>
      <c r="AAC1333" s="119"/>
      <c r="AAD1333" s="119"/>
      <c r="AAE1333" s="119"/>
      <c r="AAF1333" s="119"/>
      <c r="AAG1333" s="119"/>
      <c r="AAH1333" s="119"/>
      <c r="AAI1333" s="119"/>
      <c r="AAJ1333" s="119"/>
      <c r="AAK1333" s="119"/>
      <c r="AAL1333" s="119"/>
      <c r="AAM1333" s="119"/>
      <c r="AAN1333" s="119"/>
      <c r="AAO1333" s="119"/>
      <c r="AAP1333" s="119"/>
      <c r="AAQ1333" s="119"/>
      <c r="AAR1333" s="119"/>
      <c r="AAS1333" s="119"/>
      <c r="AAT1333" s="119"/>
      <c r="AAU1333" s="119"/>
      <c r="AAV1333" s="119"/>
      <c r="AAW1333" s="119"/>
      <c r="AAX1333" s="119"/>
      <c r="AAY1333" s="119"/>
      <c r="AAZ1333" s="119"/>
      <c r="ABA1333" s="119"/>
      <c r="ABB1333" s="119"/>
      <c r="ABC1333" s="119"/>
      <c r="ABD1333" s="119"/>
      <c r="ABE1333" s="119"/>
      <c r="ABF1333" s="119"/>
      <c r="ABG1333" s="119"/>
      <c r="ABH1333" s="119"/>
      <c r="ABI1333" s="119"/>
      <c r="ABJ1333" s="119"/>
      <c r="ABK1333" s="119"/>
      <c r="ABL1333" s="119"/>
      <c r="ABM1333" s="119"/>
      <c r="ABN1333" s="119"/>
      <c r="ABO1333" s="119"/>
      <c r="ABP1333" s="119"/>
      <c r="ABQ1333" s="119"/>
      <c r="ABR1333" s="119"/>
      <c r="ABS1333" s="119"/>
      <c r="ABT1333" s="119"/>
      <c r="ABU1333" s="119"/>
      <c r="ABV1333" s="119"/>
      <c r="ABW1333" s="119"/>
      <c r="ABX1333" s="119"/>
      <c r="ABY1333" s="119"/>
      <c r="ABZ1333" s="119"/>
      <c r="ACA1333" s="119"/>
      <c r="ACB1333" s="119"/>
      <c r="ACC1333" s="119"/>
      <c r="ACD1333" s="119"/>
      <c r="ACE1333" s="119"/>
      <c r="ACF1333" s="119"/>
      <c r="ACG1333" s="119"/>
      <c r="ACH1333" s="119"/>
      <c r="ACI1333" s="119"/>
      <c r="ACJ1333" s="119"/>
      <c r="ACK1333" s="119"/>
      <c r="ACL1333" s="119"/>
      <c r="ACM1333" s="119"/>
      <c r="ACN1333" s="119"/>
      <c r="ACO1333" s="119"/>
      <c r="ACP1333" s="119"/>
      <c r="ACQ1333" s="119"/>
      <c r="ACR1333" s="119"/>
      <c r="ACS1333" s="119"/>
      <c r="ACT1333" s="119"/>
      <c r="ACU1333" s="119"/>
      <c r="ACV1333" s="119"/>
      <c r="ACW1333" s="119"/>
      <c r="ACX1333" s="119"/>
      <c r="ACY1333" s="119"/>
      <c r="ACZ1333" s="119"/>
      <c r="ADA1333" s="119"/>
      <c r="ADB1333" s="119"/>
      <c r="ADC1333" s="119"/>
      <c r="ADD1333" s="119"/>
      <c r="ADE1333" s="119"/>
      <c r="ADF1333" s="119"/>
      <c r="ADG1333" s="119"/>
      <c r="ADH1333" s="119"/>
      <c r="ADI1333" s="119"/>
      <c r="ADJ1333" s="119"/>
      <c r="ADK1333" s="119"/>
      <c r="ADL1333" s="119"/>
      <c r="ADM1333" s="119"/>
      <c r="ADN1333" s="119"/>
      <c r="ADO1333" s="119"/>
      <c r="ADP1333" s="119"/>
      <c r="ADQ1333" s="119"/>
      <c r="ADR1333" s="119"/>
      <c r="ADS1333" s="119"/>
      <c r="ADT1333" s="119"/>
      <c r="ADU1333" s="119"/>
      <c r="ADV1333" s="119"/>
      <c r="ADW1333" s="119"/>
      <c r="ADX1333" s="119"/>
      <c r="ADY1333" s="119"/>
      <c r="ADZ1333" s="119"/>
      <c r="AEA1333" s="119"/>
      <c r="AEB1333" s="119"/>
      <c r="AEC1333" s="119"/>
      <c r="AED1333" s="119"/>
      <c r="AEE1333" s="119"/>
      <c r="AEF1333" s="119"/>
      <c r="AEG1333" s="119"/>
      <c r="AEH1333" s="119"/>
      <c r="AEI1333" s="119"/>
      <c r="AEJ1333" s="119"/>
      <c r="AEK1333" s="119"/>
      <c r="AEL1333" s="119"/>
      <c r="AEM1333" s="119"/>
      <c r="AEN1333" s="119"/>
      <c r="AEO1333" s="119"/>
      <c r="AEP1333" s="119"/>
      <c r="AEQ1333" s="119"/>
      <c r="AER1333" s="119"/>
      <c r="AES1333" s="119"/>
      <c r="AET1333" s="119"/>
      <c r="AEU1333" s="119"/>
      <c r="AEV1333" s="119"/>
      <c r="AEW1333" s="119"/>
      <c r="AEX1333" s="119"/>
      <c r="AEY1333" s="119"/>
      <c r="AEZ1333" s="119"/>
      <c r="AFA1333" s="119"/>
      <c r="AFB1333" s="119"/>
      <c r="AFC1333" s="119"/>
      <c r="AFD1333" s="119"/>
      <c r="AFE1333" s="119"/>
      <c r="AFF1333" s="119"/>
      <c r="AFG1333" s="119"/>
      <c r="AFH1333" s="119"/>
      <c r="AFI1333" s="119"/>
      <c r="AFJ1333" s="119"/>
      <c r="AFK1333" s="119"/>
      <c r="AFL1333" s="119"/>
      <c r="AFM1333" s="119"/>
      <c r="AFN1333" s="119"/>
      <c r="AFO1333" s="119"/>
      <c r="AFP1333" s="119"/>
      <c r="AFQ1333" s="119"/>
      <c r="AFR1333" s="119"/>
      <c r="AFS1333" s="119"/>
      <c r="AFT1333" s="119"/>
      <c r="AFU1333" s="119"/>
      <c r="AFV1333" s="119"/>
      <c r="AFW1333" s="119"/>
      <c r="AFX1333" s="119"/>
      <c r="AFY1333" s="119"/>
      <c r="AFZ1333" s="119"/>
      <c r="AGA1333" s="119"/>
      <c r="AGB1333" s="119"/>
      <c r="AGC1333" s="119"/>
      <c r="AGD1333" s="119"/>
      <c r="AGE1333" s="119"/>
      <c r="AGF1333" s="119"/>
      <c r="AGG1333" s="119"/>
      <c r="AGH1333" s="119"/>
      <c r="AGI1333" s="119"/>
      <c r="AGJ1333" s="119"/>
      <c r="AGK1333" s="119"/>
      <c r="AGL1333" s="119"/>
      <c r="AGM1333" s="119"/>
      <c r="AGN1333" s="119"/>
      <c r="AGO1333" s="119"/>
      <c r="AGP1333" s="119"/>
      <c r="AGQ1333" s="119"/>
      <c r="AGR1333" s="119"/>
      <c r="AGS1333" s="119"/>
      <c r="AGT1333" s="119"/>
      <c r="AGU1333" s="119"/>
      <c r="AGV1333" s="119"/>
      <c r="AGW1333" s="119"/>
      <c r="AGX1333" s="119"/>
      <c r="AGY1333" s="119"/>
      <c r="AGZ1333" s="119"/>
      <c r="AHA1333" s="119"/>
      <c r="AHB1333" s="119"/>
      <c r="AHC1333" s="119"/>
      <c r="AHD1333" s="119"/>
      <c r="AHE1333" s="119"/>
      <c r="AHF1333" s="119"/>
      <c r="AHG1333" s="119"/>
      <c r="AHH1333" s="119"/>
      <c r="AHI1333" s="119"/>
      <c r="AHJ1333" s="119"/>
      <c r="AHK1333" s="119"/>
      <c r="AHL1333" s="119"/>
      <c r="AHM1333" s="119"/>
      <c r="AHN1333" s="119"/>
      <c r="AHO1333" s="119"/>
      <c r="AHP1333" s="119"/>
      <c r="AHQ1333" s="119"/>
      <c r="AHR1333" s="119"/>
      <c r="AHS1333" s="119"/>
      <c r="AHT1333" s="119"/>
      <c r="AHU1333" s="119"/>
      <c r="AHV1333" s="119"/>
      <c r="AHW1333" s="119"/>
      <c r="AHX1333" s="119"/>
      <c r="AHY1333" s="119"/>
      <c r="AHZ1333" s="119"/>
      <c r="AIA1333" s="119"/>
      <c r="AIB1333" s="119"/>
      <c r="AIC1333" s="119"/>
      <c r="AID1333" s="119"/>
      <c r="AIE1333" s="119"/>
      <c r="AIF1333" s="119"/>
      <c r="AIG1333" s="119"/>
      <c r="AIH1333" s="119"/>
      <c r="AII1333" s="119"/>
      <c r="AIJ1333" s="119"/>
      <c r="AIK1333" s="119"/>
      <c r="AIL1333" s="119"/>
      <c r="AIM1333" s="119"/>
      <c r="AIN1333" s="119"/>
      <c r="AIO1333" s="119"/>
      <c r="AIP1333" s="119"/>
      <c r="AIQ1333" s="119"/>
      <c r="AIR1333" s="119"/>
      <c r="AIS1333" s="119"/>
      <c r="AIT1333" s="119"/>
      <c r="AIU1333" s="119"/>
      <c r="AIV1333" s="119"/>
      <c r="AIW1333" s="119"/>
      <c r="AIX1333" s="119"/>
      <c r="AIY1333" s="119"/>
      <c r="AIZ1333" s="119"/>
      <c r="AJA1333" s="119"/>
      <c r="AJB1333" s="119"/>
      <c r="AJC1333" s="119"/>
      <c r="AJD1333" s="119"/>
      <c r="AJE1333" s="119"/>
      <c r="AJF1333" s="119"/>
      <c r="AJG1333" s="119"/>
      <c r="AJH1333" s="119"/>
      <c r="AJI1333" s="119"/>
      <c r="AJJ1333" s="119"/>
      <c r="AJK1333" s="119"/>
      <c r="AJL1333" s="119"/>
      <c r="AJM1333" s="119"/>
      <c r="AJN1333" s="119"/>
      <c r="AJO1333" s="119"/>
      <c r="AJP1333" s="119"/>
      <c r="AJQ1333" s="119"/>
      <c r="AJR1333" s="119"/>
      <c r="AJS1333" s="119"/>
      <c r="AJT1333" s="119"/>
      <c r="AJU1333" s="119"/>
      <c r="AJV1333" s="119"/>
      <c r="AJW1333" s="119"/>
      <c r="AJX1333" s="119"/>
      <c r="AJY1333" s="119"/>
      <c r="AJZ1333" s="119"/>
      <c r="AKA1333" s="119"/>
      <c r="AKB1333" s="119"/>
      <c r="AKC1333" s="119"/>
      <c r="AKD1333" s="119"/>
      <c r="AKE1333" s="119"/>
      <c r="AKF1333" s="119"/>
      <c r="AKG1333" s="119"/>
      <c r="AKH1333" s="119"/>
      <c r="AKI1333" s="119"/>
      <c r="AKJ1333" s="119"/>
      <c r="AKK1333" s="119"/>
      <c r="AKL1333" s="119"/>
      <c r="AKM1333" s="119"/>
      <c r="AKN1333" s="119"/>
      <c r="AKO1333" s="119"/>
      <c r="AKP1333" s="119"/>
      <c r="AKQ1333" s="119"/>
      <c r="AKR1333" s="119"/>
      <c r="AKS1333" s="119"/>
      <c r="AKT1333" s="119"/>
      <c r="AKU1333" s="119"/>
      <c r="AKV1333" s="119"/>
      <c r="AKW1333" s="119"/>
      <c r="AKX1333" s="119"/>
      <c r="AKY1333" s="119"/>
      <c r="AKZ1333" s="119"/>
      <c r="ALA1333" s="119"/>
      <c r="ALB1333" s="119"/>
      <c r="ALC1333" s="119"/>
      <c r="ALD1333" s="119"/>
      <c r="ALE1333" s="119"/>
      <c r="ALF1333" s="119"/>
      <c r="ALG1333" s="119"/>
      <c r="ALH1333" s="119"/>
      <c r="ALI1333" s="119"/>
      <c r="ALJ1333" s="119"/>
      <c r="ALK1333" s="119"/>
      <c r="ALL1333" s="119"/>
      <c r="ALM1333" s="119"/>
      <c r="ALN1333" s="119"/>
      <c r="ALO1333" s="119"/>
      <c r="ALP1333" s="119"/>
      <c r="ALQ1333" s="119"/>
      <c r="ALR1333" s="119"/>
      <c r="ALS1333" s="119"/>
      <c r="ALT1333" s="119"/>
      <c r="ALU1333" s="119"/>
      <c r="ALV1333" s="119"/>
      <c r="ALW1333" s="119"/>
      <c r="ALX1333" s="119"/>
      <c r="ALY1333" s="119"/>
      <c r="ALZ1333" s="119"/>
      <c r="AMA1333" s="119"/>
      <c r="AMB1333" s="119"/>
      <c r="AMC1333" s="119"/>
      <c r="AMD1333" s="119"/>
      <c r="AME1333" s="119"/>
      <c r="AMF1333" s="119"/>
      <c r="AMG1333" s="119"/>
    </row>
    <row r="1334" customFormat="false" ht="15" hidden="false" customHeight="false" outlineLevel="0" collapsed="false">
      <c r="A1334" s="118"/>
      <c r="B1334" s="118"/>
      <c r="C1334" s="48" t="n">
        <f aca="false">IF(F1334=F1333,C1333,IF(F1334=(F1333+10),C1333,(C1333+10)))</f>
        <v>2480</v>
      </c>
      <c r="D1334" s="55" t="s">
        <v>465</v>
      </c>
      <c r="E1334" s="50" t="n">
        <f aca="false">IF(C1333=C1334,IF(AND(I1334&lt;&gt;"M",I1334&lt;&gt;"m-up"),E1333+10,E1333),10)</f>
        <v>20</v>
      </c>
      <c r="F1334" s="78" t="n">
        <f aca="false">O1334+(N1334*60)+(M1334*3600)</f>
        <v>50645</v>
      </c>
      <c r="G1334" s="78" t="str">
        <f aca="false">CONCATENATE(J1334,K1334,L1334)</f>
        <v>201826</v>
      </c>
      <c r="H1334" s="78" t="n">
        <v>10</v>
      </c>
      <c r="I1334" s="78" t="s">
        <v>0</v>
      </c>
      <c r="J1334" s="78" t="n">
        <v>2018</v>
      </c>
      <c r="K1334" s="78" t="n">
        <v>2</v>
      </c>
      <c r="L1334" s="78" t="n">
        <v>6</v>
      </c>
      <c r="M1334" s="78" t="n">
        <v>14</v>
      </c>
      <c r="N1334" s="78" t="n">
        <v>4</v>
      </c>
      <c r="O1334" s="78" t="n">
        <v>5</v>
      </c>
      <c r="P1334" s="78" t="n">
        <v>89</v>
      </c>
      <c r="Q1334" s="78" t="n">
        <v>1</v>
      </c>
      <c r="R1334" s="78" t="s">
        <v>1</v>
      </c>
      <c r="S1334" s="78" t="s">
        <v>2</v>
      </c>
      <c r="T1334" s="78"/>
      <c r="U1334" s="130" t="s">
        <v>466</v>
      </c>
      <c r="V1334" s="130"/>
      <c r="W1334" s="130"/>
      <c r="X1334" s="130"/>
      <c r="WH1334" s="119"/>
      <c r="WI1334" s="119"/>
      <c r="WJ1334" s="119"/>
      <c r="WK1334" s="119"/>
      <c r="WL1334" s="119"/>
      <c r="WM1334" s="119"/>
      <c r="WN1334" s="119"/>
      <c r="WO1334" s="119"/>
      <c r="WP1334" s="119"/>
      <c r="WQ1334" s="119"/>
      <c r="WR1334" s="119"/>
      <c r="WS1334" s="119"/>
      <c r="WT1334" s="119"/>
      <c r="WU1334" s="119"/>
      <c r="WV1334" s="119"/>
      <c r="WW1334" s="119"/>
      <c r="WX1334" s="119"/>
      <c r="WY1334" s="119"/>
      <c r="WZ1334" s="119"/>
      <c r="XA1334" s="119"/>
      <c r="XB1334" s="119"/>
      <c r="XC1334" s="119"/>
      <c r="XD1334" s="119"/>
      <c r="XE1334" s="119"/>
      <c r="XF1334" s="119"/>
      <c r="XG1334" s="119"/>
      <c r="XH1334" s="119"/>
      <c r="XI1334" s="119"/>
      <c r="XJ1334" s="119"/>
      <c r="XK1334" s="119"/>
      <c r="XL1334" s="119"/>
      <c r="XM1334" s="119"/>
      <c r="XN1334" s="119"/>
      <c r="XO1334" s="119"/>
      <c r="XP1334" s="119"/>
      <c r="XQ1334" s="119"/>
      <c r="XR1334" s="119"/>
      <c r="XS1334" s="119"/>
      <c r="XT1334" s="119"/>
      <c r="XU1334" s="119"/>
      <c r="XV1334" s="119"/>
      <c r="XW1334" s="119"/>
      <c r="XX1334" s="119"/>
      <c r="XY1334" s="119"/>
      <c r="XZ1334" s="119"/>
      <c r="YA1334" s="119"/>
      <c r="YB1334" s="119"/>
      <c r="YC1334" s="119"/>
      <c r="YD1334" s="119"/>
      <c r="YE1334" s="119"/>
      <c r="YF1334" s="119"/>
      <c r="YG1334" s="119"/>
      <c r="YH1334" s="119"/>
      <c r="YI1334" s="119"/>
      <c r="YJ1334" s="119"/>
      <c r="YK1334" s="119"/>
      <c r="YL1334" s="119"/>
      <c r="YM1334" s="119"/>
      <c r="YN1334" s="119"/>
      <c r="YO1334" s="119"/>
      <c r="YP1334" s="119"/>
      <c r="YQ1334" s="119"/>
      <c r="YR1334" s="119"/>
      <c r="YS1334" s="119"/>
      <c r="YT1334" s="119"/>
      <c r="YU1334" s="119"/>
      <c r="YV1334" s="119"/>
      <c r="YW1334" s="119"/>
      <c r="YX1334" s="119"/>
      <c r="YY1334" s="119"/>
      <c r="YZ1334" s="119"/>
      <c r="ZA1334" s="119"/>
      <c r="ZB1334" s="119"/>
      <c r="ZC1334" s="119"/>
      <c r="ZD1334" s="119"/>
      <c r="ZE1334" s="119"/>
      <c r="ZF1334" s="119"/>
      <c r="ZG1334" s="119"/>
      <c r="ZH1334" s="119"/>
      <c r="ZI1334" s="119"/>
      <c r="ZJ1334" s="119"/>
      <c r="ZK1334" s="119"/>
      <c r="ZL1334" s="119"/>
      <c r="ZM1334" s="119"/>
      <c r="ZN1334" s="119"/>
      <c r="ZO1334" s="119"/>
      <c r="ZP1334" s="119"/>
      <c r="ZQ1334" s="119"/>
      <c r="ZR1334" s="119"/>
      <c r="ZS1334" s="119"/>
      <c r="ZT1334" s="119"/>
      <c r="ZU1334" s="119"/>
      <c r="ZV1334" s="119"/>
      <c r="ZW1334" s="119"/>
      <c r="ZX1334" s="119"/>
      <c r="ZY1334" s="119"/>
      <c r="ZZ1334" s="119"/>
      <c r="AAA1334" s="119"/>
      <c r="AAB1334" s="119"/>
      <c r="AAC1334" s="119"/>
      <c r="AAD1334" s="119"/>
      <c r="AAE1334" s="119"/>
      <c r="AAF1334" s="119"/>
      <c r="AAG1334" s="119"/>
      <c r="AAH1334" s="119"/>
      <c r="AAI1334" s="119"/>
      <c r="AAJ1334" s="119"/>
      <c r="AAK1334" s="119"/>
      <c r="AAL1334" s="119"/>
      <c r="AAM1334" s="119"/>
      <c r="AAN1334" s="119"/>
      <c r="AAO1334" s="119"/>
      <c r="AAP1334" s="119"/>
      <c r="AAQ1334" s="119"/>
      <c r="AAR1334" s="119"/>
      <c r="AAS1334" s="119"/>
      <c r="AAT1334" s="119"/>
      <c r="AAU1334" s="119"/>
      <c r="AAV1334" s="119"/>
      <c r="AAW1334" s="119"/>
      <c r="AAX1334" s="119"/>
      <c r="AAY1334" s="119"/>
      <c r="AAZ1334" s="119"/>
      <c r="ABA1334" s="119"/>
      <c r="ABB1334" s="119"/>
      <c r="ABC1334" s="119"/>
      <c r="ABD1334" s="119"/>
      <c r="ABE1334" s="119"/>
      <c r="ABF1334" s="119"/>
      <c r="ABG1334" s="119"/>
      <c r="ABH1334" s="119"/>
      <c r="ABI1334" s="119"/>
      <c r="ABJ1334" s="119"/>
      <c r="ABK1334" s="119"/>
      <c r="ABL1334" s="119"/>
      <c r="ABM1334" s="119"/>
      <c r="ABN1334" s="119"/>
      <c r="ABO1334" s="119"/>
      <c r="ABP1334" s="119"/>
      <c r="ABQ1334" s="119"/>
      <c r="ABR1334" s="119"/>
      <c r="ABS1334" s="119"/>
      <c r="ABT1334" s="119"/>
      <c r="ABU1334" s="119"/>
      <c r="ABV1334" s="119"/>
      <c r="ABW1334" s="119"/>
      <c r="ABX1334" s="119"/>
      <c r="ABY1334" s="119"/>
      <c r="ABZ1334" s="119"/>
      <c r="ACA1334" s="119"/>
      <c r="ACB1334" s="119"/>
      <c r="ACC1334" s="119"/>
      <c r="ACD1334" s="119"/>
      <c r="ACE1334" s="119"/>
      <c r="ACF1334" s="119"/>
      <c r="ACG1334" s="119"/>
      <c r="ACH1334" s="119"/>
      <c r="ACI1334" s="119"/>
      <c r="ACJ1334" s="119"/>
      <c r="ACK1334" s="119"/>
      <c r="ACL1334" s="119"/>
      <c r="ACM1334" s="119"/>
      <c r="ACN1334" s="119"/>
      <c r="ACO1334" s="119"/>
      <c r="ACP1334" s="119"/>
      <c r="ACQ1334" s="119"/>
      <c r="ACR1334" s="119"/>
      <c r="ACS1334" s="119"/>
      <c r="ACT1334" s="119"/>
      <c r="ACU1334" s="119"/>
      <c r="ACV1334" s="119"/>
      <c r="ACW1334" s="119"/>
      <c r="ACX1334" s="119"/>
      <c r="ACY1334" s="119"/>
      <c r="ACZ1334" s="119"/>
      <c r="ADA1334" s="119"/>
      <c r="ADB1334" s="119"/>
      <c r="ADC1334" s="119"/>
      <c r="ADD1334" s="119"/>
      <c r="ADE1334" s="119"/>
      <c r="ADF1334" s="119"/>
      <c r="ADG1334" s="119"/>
      <c r="ADH1334" s="119"/>
      <c r="ADI1334" s="119"/>
      <c r="ADJ1334" s="119"/>
      <c r="ADK1334" s="119"/>
      <c r="ADL1334" s="119"/>
      <c r="ADM1334" s="119"/>
      <c r="ADN1334" s="119"/>
      <c r="ADO1334" s="119"/>
      <c r="ADP1334" s="119"/>
      <c r="ADQ1334" s="119"/>
      <c r="ADR1334" s="119"/>
      <c r="ADS1334" s="119"/>
      <c r="ADT1334" s="119"/>
      <c r="ADU1334" s="119"/>
      <c r="ADV1334" s="119"/>
      <c r="ADW1334" s="119"/>
      <c r="ADX1334" s="119"/>
      <c r="ADY1334" s="119"/>
      <c r="ADZ1334" s="119"/>
      <c r="AEA1334" s="119"/>
      <c r="AEB1334" s="119"/>
      <c r="AEC1334" s="119"/>
      <c r="AED1334" s="119"/>
      <c r="AEE1334" s="119"/>
      <c r="AEF1334" s="119"/>
      <c r="AEG1334" s="119"/>
      <c r="AEH1334" s="119"/>
      <c r="AEI1334" s="119"/>
      <c r="AEJ1334" s="119"/>
      <c r="AEK1334" s="119"/>
      <c r="AEL1334" s="119"/>
      <c r="AEM1334" s="119"/>
      <c r="AEN1334" s="119"/>
      <c r="AEO1334" s="119"/>
      <c r="AEP1334" s="119"/>
      <c r="AEQ1334" s="119"/>
      <c r="AER1334" s="119"/>
      <c r="AES1334" s="119"/>
      <c r="AET1334" s="119"/>
      <c r="AEU1334" s="119"/>
      <c r="AEV1334" s="119"/>
      <c r="AEW1334" s="119"/>
      <c r="AEX1334" s="119"/>
      <c r="AEY1334" s="119"/>
      <c r="AEZ1334" s="119"/>
      <c r="AFA1334" s="119"/>
      <c r="AFB1334" s="119"/>
      <c r="AFC1334" s="119"/>
      <c r="AFD1334" s="119"/>
      <c r="AFE1334" s="119"/>
      <c r="AFF1334" s="119"/>
      <c r="AFG1334" s="119"/>
      <c r="AFH1334" s="119"/>
      <c r="AFI1334" s="119"/>
      <c r="AFJ1334" s="119"/>
      <c r="AFK1334" s="119"/>
      <c r="AFL1334" s="119"/>
      <c r="AFM1334" s="119"/>
      <c r="AFN1334" s="119"/>
      <c r="AFO1334" s="119"/>
      <c r="AFP1334" s="119"/>
      <c r="AFQ1334" s="119"/>
      <c r="AFR1334" s="119"/>
      <c r="AFS1334" s="119"/>
      <c r="AFT1334" s="119"/>
      <c r="AFU1334" s="119"/>
      <c r="AFV1334" s="119"/>
      <c r="AFW1334" s="119"/>
      <c r="AFX1334" s="119"/>
      <c r="AFY1334" s="119"/>
      <c r="AFZ1334" s="119"/>
      <c r="AGA1334" s="119"/>
      <c r="AGB1334" s="119"/>
      <c r="AGC1334" s="119"/>
      <c r="AGD1334" s="119"/>
      <c r="AGE1334" s="119"/>
      <c r="AGF1334" s="119"/>
      <c r="AGG1334" s="119"/>
      <c r="AGH1334" s="119"/>
      <c r="AGI1334" s="119"/>
      <c r="AGJ1334" s="119"/>
      <c r="AGK1334" s="119"/>
      <c r="AGL1334" s="119"/>
      <c r="AGM1334" s="119"/>
      <c r="AGN1334" s="119"/>
      <c r="AGO1334" s="119"/>
      <c r="AGP1334" s="119"/>
      <c r="AGQ1334" s="119"/>
      <c r="AGR1334" s="119"/>
      <c r="AGS1334" s="119"/>
      <c r="AGT1334" s="119"/>
      <c r="AGU1334" s="119"/>
      <c r="AGV1334" s="119"/>
      <c r="AGW1334" s="119"/>
      <c r="AGX1334" s="119"/>
      <c r="AGY1334" s="119"/>
      <c r="AGZ1334" s="119"/>
      <c r="AHA1334" s="119"/>
      <c r="AHB1334" s="119"/>
      <c r="AHC1334" s="119"/>
      <c r="AHD1334" s="119"/>
      <c r="AHE1334" s="119"/>
      <c r="AHF1334" s="119"/>
      <c r="AHG1334" s="119"/>
      <c r="AHH1334" s="119"/>
      <c r="AHI1334" s="119"/>
      <c r="AHJ1334" s="119"/>
      <c r="AHK1334" s="119"/>
      <c r="AHL1334" s="119"/>
      <c r="AHM1334" s="119"/>
      <c r="AHN1334" s="119"/>
      <c r="AHO1334" s="119"/>
      <c r="AHP1334" s="119"/>
      <c r="AHQ1334" s="119"/>
      <c r="AHR1334" s="119"/>
      <c r="AHS1334" s="119"/>
      <c r="AHT1334" s="119"/>
      <c r="AHU1334" s="119"/>
      <c r="AHV1334" s="119"/>
      <c r="AHW1334" s="119"/>
      <c r="AHX1334" s="119"/>
      <c r="AHY1334" s="119"/>
      <c r="AHZ1334" s="119"/>
      <c r="AIA1334" s="119"/>
      <c r="AIB1334" s="119"/>
      <c r="AIC1334" s="119"/>
      <c r="AID1334" s="119"/>
      <c r="AIE1334" s="119"/>
      <c r="AIF1334" s="119"/>
      <c r="AIG1334" s="119"/>
      <c r="AIH1334" s="119"/>
      <c r="AII1334" s="119"/>
      <c r="AIJ1334" s="119"/>
      <c r="AIK1334" s="119"/>
      <c r="AIL1334" s="119"/>
      <c r="AIM1334" s="119"/>
      <c r="AIN1334" s="119"/>
      <c r="AIO1334" s="119"/>
      <c r="AIP1334" s="119"/>
      <c r="AIQ1334" s="119"/>
      <c r="AIR1334" s="119"/>
      <c r="AIS1334" s="119"/>
      <c r="AIT1334" s="119"/>
      <c r="AIU1334" s="119"/>
      <c r="AIV1334" s="119"/>
      <c r="AIW1334" s="119"/>
      <c r="AIX1334" s="119"/>
      <c r="AIY1334" s="119"/>
      <c r="AIZ1334" s="119"/>
      <c r="AJA1334" s="119"/>
      <c r="AJB1334" s="119"/>
      <c r="AJC1334" s="119"/>
      <c r="AJD1334" s="119"/>
      <c r="AJE1334" s="119"/>
      <c r="AJF1334" s="119"/>
      <c r="AJG1334" s="119"/>
      <c r="AJH1334" s="119"/>
      <c r="AJI1334" s="119"/>
      <c r="AJJ1334" s="119"/>
      <c r="AJK1334" s="119"/>
      <c r="AJL1334" s="119"/>
      <c r="AJM1334" s="119"/>
      <c r="AJN1334" s="119"/>
      <c r="AJO1334" s="119"/>
      <c r="AJP1334" s="119"/>
      <c r="AJQ1334" s="119"/>
      <c r="AJR1334" s="119"/>
      <c r="AJS1334" s="119"/>
      <c r="AJT1334" s="119"/>
      <c r="AJU1334" s="119"/>
      <c r="AJV1334" s="119"/>
      <c r="AJW1334" s="119"/>
      <c r="AJX1334" s="119"/>
      <c r="AJY1334" s="119"/>
      <c r="AJZ1334" s="119"/>
      <c r="AKA1334" s="119"/>
      <c r="AKB1334" s="119"/>
      <c r="AKC1334" s="119"/>
      <c r="AKD1334" s="119"/>
      <c r="AKE1334" s="119"/>
      <c r="AKF1334" s="119"/>
      <c r="AKG1334" s="119"/>
      <c r="AKH1334" s="119"/>
      <c r="AKI1334" s="119"/>
      <c r="AKJ1334" s="119"/>
      <c r="AKK1334" s="119"/>
      <c r="AKL1334" s="119"/>
      <c r="AKM1334" s="119"/>
      <c r="AKN1334" s="119"/>
      <c r="AKO1334" s="119"/>
      <c r="AKP1334" s="119"/>
      <c r="AKQ1334" s="119"/>
      <c r="AKR1334" s="119"/>
      <c r="AKS1334" s="119"/>
      <c r="AKT1334" s="119"/>
      <c r="AKU1334" s="119"/>
      <c r="AKV1334" s="119"/>
      <c r="AKW1334" s="119"/>
      <c r="AKX1334" s="119"/>
      <c r="AKY1334" s="119"/>
      <c r="AKZ1334" s="119"/>
      <c r="ALA1334" s="119"/>
      <c r="ALB1334" s="119"/>
      <c r="ALC1334" s="119"/>
      <c r="ALD1334" s="119"/>
      <c r="ALE1334" s="119"/>
      <c r="ALF1334" s="119"/>
      <c r="ALG1334" s="119"/>
      <c r="ALH1334" s="119"/>
      <c r="ALI1334" s="119"/>
      <c r="ALJ1334" s="119"/>
      <c r="ALK1334" s="119"/>
      <c r="ALL1334" s="119"/>
      <c r="ALM1334" s="119"/>
      <c r="ALN1334" s="119"/>
      <c r="ALO1334" s="119"/>
      <c r="ALP1334" s="119"/>
      <c r="ALQ1334" s="119"/>
      <c r="ALR1334" s="119"/>
      <c r="ALS1334" s="119"/>
      <c r="ALT1334" s="119"/>
      <c r="ALU1334" s="119"/>
      <c r="ALV1334" s="119"/>
      <c r="ALW1334" s="119"/>
      <c r="ALX1334" s="119"/>
      <c r="ALY1334" s="119"/>
      <c r="ALZ1334" s="119"/>
      <c r="AMA1334" s="119"/>
      <c r="AMB1334" s="119"/>
      <c r="AMC1334" s="119"/>
      <c r="AMD1334" s="119"/>
      <c r="AME1334" s="119"/>
      <c r="AMF1334" s="119"/>
      <c r="AMG1334" s="119"/>
    </row>
    <row r="1335" customFormat="false" ht="15" hidden="false" customHeight="false" outlineLevel="0" collapsed="false">
      <c r="A1335" s="118"/>
      <c r="B1335" s="118"/>
      <c r="C1335" s="48" t="n">
        <f aca="false">IF(F1335=F1334,C1334,IF(F1335=(F1334+10),C1334,(C1334+10)))</f>
        <v>2480</v>
      </c>
      <c r="D1335" s="55" t="s">
        <v>465</v>
      </c>
      <c r="E1335" s="50" t="n">
        <f aca="false">IF(C1334=C1335,IF(AND(I1335&lt;&gt;"M",I1335&lt;&gt;"m-up"),E1334+10,E1334),10)</f>
        <v>20</v>
      </c>
      <c r="F1335" s="78" t="n">
        <f aca="false">O1335+(N1335*60)+(M1335*3600)</f>
        <v>50645</v>
      </c>
      <c r="G1335" s="78" t="str">
        <f aca="false">CONCATENATE(J1335,K1335,L1335)</f>
        <v>201826</v>
      </c>
      <c r="H1335" s="78" t="n">
        <v>0</v>
      </c>
      <c r="I1335" s="78" t="s">
        <v>4</v>
      </c>
      <c r="J1335" s="78" t="n">
        <v>2018</v>
      </c>
      <c r="K1335" s="78" t="n">
        <v>2</v>
      </c>
      <c r="L1335" s="78" t="n">
        <v>6</v>
      </c>
      <c r="M1335" s="78" t="n">
        <v>14</v>
      </c>
      <c r="N1335" s="78" t="n">
        <v>4</v>
      </c>
      <c r="O1335" s="78" t="n">
        <v>5</v>
      </c>
      <c r="P1335" s="78" t="n">
        <v>90</v>
      </c>
      <c r="Q1335" s="78" t="n">
        <v>1</v>
      </c>
      <c r="R1335" s="78" t="s">
        <v>1</v>
      </c>
      <c r="S1335" s="78" t="s">
        <v>2</v>
      </c>
      <c r="T1335" s="78"/>
      <c r="U1335" s="130" t="s">
        <v>117</v>
      </c>
      <c r="V1335" s="130"/>
      <c r="W1335" s="130"/>
      <c r="X1335" s="130"/>
      <c r="WH1335" s="119"/>
      <c r="WI1335" s="119"/>
      <c r="WJ1335" s="119"/>
      <c r="WK1335" s="119"/>
      <c r="WL1335" s="119"/>
      <c r="WM1335" s="119"/>
      <c r="WN1335" s="119"/>
      <c r="WO1335" s="119"/>
      <c r="WP1335" s="119"/>
      <c r="WQ1335" s="119"/>
      <c r="WR1335" s="119"/>
      <c r="WS1335" s="119"/>
      <c r="WT1335" s="119"/>
      <c r="WU1335" s="119"/>
      <c r="WV1335" s="119"/>
      <c r="WW1335" s="119"/>
      <c r="WX1335" s="119"/>
      <c r="WY1335" s="119"/>
      <c r="WZ1335" s="119"/>
      <c r="XA1335" s="119"/>
      <c r="XB1335" s="119"/>
      <c r="XC1335" s="119"/>
      <c r="XD1335" s="119"/>
      <c r="XE1335" s="119"/>
      <c r="XF1335" s="119"/>
      <c r="XG1335" s="119"/>
      <c r="XH1335" s="119"/>
      <c r="XI1335" s="119"/>
      <c r="XJ1335" s="119"/>
      <c r="XK1335" s="119"/>
      <c r="XL1335" s="119"/>
      <c r="XM1335" s="119"/>
      <c r="XN1335" s="119"/>
      <c r="XO1335" s="119"/>
      <c r="XP1335" s="119"/>
      <c r="XQ1335" s="119"/>
      <c r="XR1335" s="119"/>
      <c r="XS1335" s="119"/>
      <c r="XT1335" s="119"/>
      <c r="XU1335" s="119"/>
      <c r="XV1335" s="119"/>
      <c r="XW1335" s="119"/>
      <c r="XX1335" s="119"/>
      <c r="XY1335" s="119"/>
      <c r="XZ1335" s="119"/>
      <c r="YA1335" s="119"/>
      <c r="YB1335" s="119"/>
      <c r="YC1335" s="119"/>
      <c r="YD1335" s="119"/>
      <c r="YE1335" s="119"/>
      <c r="YF1335" s="119"/>
      <c r="YG1335" s="119"/>
      <c r="YH1335" s="119"/>
      <c r="YI1335" s="119"/>
      <c r="YJ1335" s="119"/>
      <c r="YK1335" s="119"/>
      <c r="YL1335" s="119"/>
      <c r="YM1335" s="119"/>
      <c r="YN1335" s="119"/>
      <c r="YO1335" s="119"/>
      <c r="YP1335" s="119"/>
      <c r="YQ1335" s="119"/>
      <c r="YR1335" s="119"/>
      <c r="YS1335" s="119"/>
      <c r="YT1335" s="119"/>
      <c r="YU1335" s="119"/>
      <c r="YV1335" s="119"/>
      <c r="YW1335" s="119"/>
      <c r="YX1335" s="119"/>
      <c r="YY1335" s="119"/>
      <c r="YZ1335" s="119"/>
      <c r="ZA1335" s="119"/>
      <c r="ZB1335" s="119"/>
      <c r="ZC1335" s="119"/>
      <c r="ZD1335" s="119"/>
      <c r="ZE1335" s="119"/>
      <c r="ZF1335" s="119"/>
      <c r="ZG1335" s="119"/>
      <c r="ZH1335" s="119"/>
      <c r="ZI1335" s="119"/>
      <c r="ZJ1335" s="119"/>
      <c r="ZK1335" s="119"/>
      <c r="ZL1335" s="119"/>
      <c r="ZM1335" s="119"/>
      <c r="ZN1335" s="119"/>
      <c r="ZO1335" s="119"/>
      <c r="ZP1335" s="119"/>
      <c r="ZQ1335" s="119"/>
      <c r="ZR1335" s="119"/>
      <c r="ZS1335" s="119"/>
      <c r="ZT1335" s="119"/>
      <c r="ZU1335" s="119"/>
      <c r="ZV1335" s="119"/>
      <c r="ZW1335" s="119"/>
      <c r="ZX1335" s="119"/>
      <c r="ZY1335" s="119"/>
      <c r="ZZ1335" s="119"/>
      <c r="AAA1335" s="119"/>
      <c r="AAB1335" s="119"/>
      <c r="AAC1335" s="119"/>
      <c r="AAD1335" s="119"/>
      <c r="AAE1335" s="119"/>
      <c r="AAF1335" s="119"/>
      <c r="AAG1335" s="119"/>
      <c r="AAH1335" s="119"/>
      <c r="AAI1335" s="119"/>
      <c r="AAJ1335" s="119"/>
      <c r="AAK1335" s="119"/>
      <c r="AAL1335" s="119"/>
      <c r="AAM1335" s="119"/>
      <c r="AAN1335" s="119"/>
      <c r="AAO1335" s="119"/>
      <c r="AAP1335" s="119"/>
      <c r="AAQ1335" s="119"/>
      <c r="AAR1335" s="119"/>
      <c r="AAS1335" s="119"/>
      <c r="AAT1335" s="119"/>
      <c r="AAU1335" s="119"/>
      <c r="AAV1335" s="119"/>
      <c r="AAW1335" s="119"/>
      <c r="AAX1335" s="119"/>
      <c r="AAY1335" s="119"/>
      <c r="AAZ1335" s="119"/>
      <c r="ABA1335" s="119"/>
      <c r="ABB1335" s="119"/>
      <c r="ABC1335" s="119"/>
      <c r="ABD1335" s="119"/>
      <c r="ABE1335" s="119"/>
      <c r="ABF1335" s="119"/>
      <c r="ABG1335" s="119"/>
      <c r="ABH1335" s="119"/>
      <c r="ABI1335" s="119"/>
      <c r="ABJ1335" s="119"/>
      <c r="ABK1335" s="119"/>
      <c r="ABL1335" s="119"/>
      <c r="ABM1335" s="119"/>
      <c r="ABN1335" s="119"/>
      <c r="ABO1335" s="119"/>
      <c r="ABP1335" s="119"/>
      <c r="ABQ1335" s="119"/>
      <c r="ABR1335" s="119"/>
      <c r="ABS1335" s="119"/>
      <c r="ABT1335" s="119"/>
      <c r="ABU1335" s="119"/>
      <c r="ABV1335" s="119"/>
      <c r="ABW1335" s="119"/>
      <c r="ABX1335" s="119"/>
      <c r="ABY1335" s="119"/>
      <c r="ABZ1335" s="119"/>
      <c r="ACA1335" s="119"/>
      <c r="ACB1335" s="119"/>
      <c r="ACC1335" s="119"/>
      <c r="ACD1335" s="119"/>
      <c r="ACE1335" s="119"/>
      <c r="ACF1335" s="119"/>
      <c r="ACG1335" s="119"/>
      <c r="ACH1335" s="119"/>
      <c r="ACI1335" s="119"/>
      <c r="ACJ1335" s="119"/>
      <c r="ACK1335" s="119"/>
      <c r="ACL1335" s="119"/>
      <c r="ACM1335" s="119"/>
      <c r="ACN1335" s="119"/>
      <c r="ACO1335" s="119"/>
      <c r="ACP1335" s="119"/>
      <c r="ACQ1335" s="119"/>
      <c r="ACR1335" s="119"/>
      <c r="ACS1335" s="119"/>
      <c r="ACT1335" s="119"/>
      <c r="ACU1335" s="119"/>
      <c r="ACV1335" s="119"/>
      <c r="ACW1335" s="119"/>
      <c r="ACX1335" s="119"/>
      <c r="ACY1335" s="119"/>
      <c r="ACZ1335" s="119"/>
      <c r="ADA1335" s="119"/>
      <c r="ADB1335" s="119"/>
      <c r="ADC1335" s="119"/>
      <c r="ADD1335" s="119"/>
      <c r="ADE1335" s="119"/>
      <c r="ADF1335" s="119"/>
      <c r="ADG1335" s="119"/>
      <c r="ADH1335" s="119"/>
      <c r="ADI1335" s="119"/>
      <c r="ADJ1335" s="119"/>
      <c r="ADK1335" s="119"/>
      <c r="ADL1335" s="119"/>
      <c r="ADM1335" s="119"/>
      <c r="ADN1335" s="119"/>
      <c r="ADO1335" s="119"/>
      <c r="ADP1335" s="119"/>
      <c r="ADQ1335" s="119"/>
      <c r="ADR1335" s="119"/>
      <c r="ADS1335" s="119"/>
      <c r="ADT1335" s="119"/>
      <c r="ADU1335" s="119"/>
      <c r="ADV1335" s="119"/>
      <c r="ADW1335" s="119"/>
      <c r="ADX1335" s="119"/>
      <c r="ADY1335" s="119"/>
      <c r="ADZ1335" s="119"/>
      <c r="AEA1335" s="119"/>
      <c r="AEB1335" s="119"/>
      <c r="AEC1335" s="119"/>
      <c r="AED1335" s="119"/>
      <c r="AEE1335" s="119"/>
      <c r="AEF1335" s="119"/>
      <c r="AEG1335" s="119"/>
      <c r="AEH1335" s="119"/>
      <c r="AEI1335" s="119"/>
      <c r="AEJ1335" s="119"/>
      <c r="AEK1335" s="119"/>
      <c r="AEL1335" s="119"/>
      <c r="AEM1335" s="119"/>
      <c r="AEN1335" s="119"/>
      <c r="AEO1335" s="119"/>
      <c r="AEP1335" s="119"/>
      <c r="AEQ1335" s="119"/>
      <c r="AER1335" s="119"/>
      <c r="AES1335" s="119"/>
      <c r="AET1335" s="119"/>
      <c r="AEU1335" s="119"/>
      <c r="AEV1335" s="119"/>
      <c r="AEW1335" s="119"/>
      <c r="AEX1335" s="119"/>
      <c r="AEY1335" s="119"/>
      <c r="AEZ1335" s="119"/>
      <c r="AFA1335" s="119"/>
      <c r="AFB1335" s="119"/>
      <c r="AFC1335" s="119"/>
      <c r="AFD1335" s="119"/>
      <c r="AFE1335" s="119"/>
      <c r="AFF1335" s="119"/>
      <c r="AFG1335" s="119"/>
      <c r="AFH1335" s="119"/>
      <c r="AFI1335" s="119"/>
      <c r="AFJ1335" s="119"/>
      <c r="AFK1335" s="119"/>
      <c r="AFL1335" s="119"/>
      <c r="AFM1335" s="119"/>
      <c r="AFN1335" s="119"/>
      <c r="AFO1335" s="119"/>
      <c r="AFP1335" s="119"/>
      <c r="AFQ1335" s="119"/>
      <c r="AFR1335" s="119"/>
      <c r="AFS1335" s="119"/>
      <c r="AFT1335" s="119"/>
      <c r="AFU1335" s="119"/>
      <c r="AFV1335" s="119"/>
      <c r="AFW1335" s="119"/>
      <c r="AFX1335" s="119"/>
      <c r="AFY1335" s="119"/>
      <c r="AFZ1335" s="119"/>
      <c r="AGA1335" s="119"/>
      <c r="AGB1335" s="119"/>
      <c r="AGC1335" s="119"/>
      <c r="AGD1335" s="119"/>
      <c r="AGE1335" s="119"/>
      <c r="AGF1335" s="119"/>
      <c r="AGG1335" s="119"/>
      <c r="AGH1335" s="119"/>
      <c r="AGI1335" s="119"/>
      <c r="AGJ1335" s="119"/>
      <c r="AGK1335" s="119"/>
      <c r="AGL1335" s="119"/>
      <c r="AGM1335" s="119"/>
      <c r="AGN1335" s="119"/>
      <c r="AGO1335" s="119"/>
      <c r="AGP1335" s="119"/>
      <c r="AGQ1335" s="119"/>
      <c r="AGR1335" s="119"/>
      <c r="AGS1335" s="119"/>
      <c r="AGT1335" s="119"/>
      <c r="AGU1335" s="119"/>
      <c r="AGV1335" s="119"/>
      <c r="AGW1335" s="119"/>
      <c r="AGX1335" s="119"/>
      <c r="AGY1335" s="119"/>
      <c r="AGZ1335" s="119"/>
      <c r="AHA1335" s="119"/>
      <c r="AHB1335" s="119"/>
      <c r="AHC1335" s="119"/>
      <c r="AHD1335" s="119"/>
      <c r="AHE1335" s="119"/>
      <c r="AHF1335" s="119"/>
      <c r="AHG1335" s="119"/>
      <c r="AHH1335" s="119"/>
      <c r="AHI1335" s="119"/>
      <c r="AHJ1335" s="119"/>
      <c r="AHK1335" s="119"/>
      <c r="AHL1335" s="119"/>
      <c r="AHM1335" s="119"/>
      <c r="AHN1335" s="119"/>
      <c r="AHO1335" s="119"/>
      <c r="AHP1335" s="119"/>
      <c r="AHQ1335" s="119"/>
      <c r="AHR1335" s="119"/>
      <c r="AHS1335" s="119"/>
      <c r="AHT1335" s="119"/>
      <c r="AHU1335" s="119"/>
      <c r="AHV1335" s="119"/>
      <c r="AHW1335" s="119"/>
      <c r="AHX1335" s="119"/>
      <c r="AHY1335" s="119"/>
      <c r="AHZ1335" s="119"/>
      <c r="AIA1335" s="119"/>
      <c r="AIB1335" s="119"/>
      <c r="AIC1335" s="119"/>
      <c r="AID1335" s="119"/>
      <c r="AIE1335" s="119"/>
      <c r="AIF1335" s="119"/>
      <c r="AIG1335" s="119"/>
      <c r="AIH1335" s="119"/>
      <c r="AII1335" s="119"/>
      <c r="AIJ1335" s="119"/>
      <c r="AIK1335" s="119"/>
      <c r="AIL1335" s="119"/>
      <c r="AIM1335" s="119"/>
      <c r="AIN1335" s="119"/>
      <c r="AIO1335" s="119"/>
      <c r="AIP1335" s="119"/>
      <c r="AIQ1335" s="119"/>
      <c r="AIR1335" s="119"/>
      <c r="AIS1335" s="119"/>
      <c r="AIT1335" s="119"/>
      <c r="AIU1335" s="119"/>
      <c r="AIV1335" s="119"/>
      <c r="AIW1335" s="119"/>
      <c r="AIX1335" s="119"/>
      <c r="AIY1335" s="119"/>
      <c r="AIZ1335" s="119"/>
      <c r="AJA1335" s="119"/>
      <c r="AJB1335" s="119"/>
      <c r="AJC1335" s="119"/>
      <c r="AJD1335" s="119"/>
      <c r="AJE1335" s="119"/>
      <c r="AJF1335" s="119"/>
      <c r="AJG1335" s="119"/>
      <c r="AJH1335" s="119"/>
      <c r="AJI1335" s="119"/>
      <c r="AJJ1335" s="119"/>
      <c r="AJK1335" s="119"/>
      <c r="AJL1335" s="119"/>
      <c r="AJM1335" s="119"/>
      <c r="AJN1335" s="119"/>
      <c r="AJO1335" s="119"/>
      <c r="AJP1335" s="119"/>
      <c r="AJQ1335" s="119"/>
      <c r="AJR1335" s="119"/>
      <c r="AJS1335" s="119"/>
      <c r="AJT1335" s="119"/>
      <c r="AJU1335" s="119"/>
      <c r="AJV1335" s="119"/>
      <c r="AJW1335" s="119"/>
      <c r="AJX1335" s="119"/>
      <c r="AJY1335" s="119"/>
      <c r="AJZ1335" s="119"/>
      <c r="AKA1335" s="119"/>
      <c r="AKB1335" s="119"/>
      <c r="AKC1335" s="119"/>
      <c r="AKD1335" s="119"/>
      <c r="AKE1335" s="119"/>
      <c r="AKF1335" s="119"/>
      <c r="AKG1335" s="119"/>
      <c r="AKH1335" s="119"/>
      <c r="AKI1335" s="119"/>
      <c r="AKJ1335" s="119"/>
      <c r="AKK1335" s="119"/>
      <c r="AKL1335" s="119"/>
      <c r="AKM1335" s="119"/>
      <c r="AKN1335" s="119"/>
      <c r="AKO1335" s="119"/>
      <c r="AKP1335" s="119"/>
      <c r="AKQ1335" s="119"/>
      <c r="AKR1335" s="119"/>
      <c r="AKS1335" s="119"/>
      <c r="AKT1335" s="119"/>
      <c r="AKU1335" s="119"/>
      <c r="AKV1335" s="119"/>
      <c r="AKW1335" s="119"/>
      <c r="AKX1335" s="119"/>
      <c r="AKY1335" s="119"/>
      <c r="AKZ1335" s="119"/>
      <c r="ALA1335" s="119"/>
      <c r="ALB1335" s="119"/>
      <c r="ALC1335" s="119"/>
      <c r="ALD1335" s="119"/>
      <c r="ALE1335" s="119"/>
      <c r="ALF1335" s="119"/>
      <c r="ALG1335" s="119"/>
      <c r="ALH1335" s="119"/>
      <c r="ALI1335" s="119"/>
      <c r="ALJ1335" s="119"/>
      <c r="ALK1335" s="119"/>
      <c r="ALL1335" s="119"/>
      <c r="ALM1335" s="119"/>
      <c r="ALN1335" s="119"/>
      <c r="ALO1335" s="119"/>
      <c r="ALP1335" s="119"/>
      <c r="ALQ1335" s="119"/>
      <c r="ALR1335" s="119"/>
      <c r="ALS1335" s="119"/>
      <c r="ALT1335" s="119"/>
      <c r="ALU1335" s="119"/>
      <c r="ALV1335" s="119"/>
      <c r="ALW1335" s="119"/>
      <c r="ALX1335" s="119"/>
      <c r="ALY1335" s="119"/>
      <c r="ALZ1335" s="119"/>
      <c r="AMA1335" s="119"/>
      <c r="AMB1335" s="119"/>
      <c r="AMC1335" s="119"/>
      <c r="AMD1335" s="119"/>
      <c r="AME1335" s="119"/>
      <c r="AMF1335" s="119"/>
      <c r="AMG1335" s="119"/>
    </row>
    <row r="1336" customFormat="false" ht="15" hidden="false" customHeight="false" outlineLevel="0" collapsed="false">
      <c r="A1336" s="118"/>
      <c r="B1336" s="118"/>
      <c r="C1336" s="48" t="n">
        <f aca="false">IF(F1336=F1335,C1335,IF(F1336=(F1335+10),C1335,(C1335+10)))</f>
        <v>2480</v>
      </c>
      <c r="D1336" s="55" t="s">
        <v>465</v>
      </c>
      <c r="E1336" s="50" t="n">
        <f aca="false">IF(C1335=C1336,IF(AND(I1336&lt;&gt;"M",I1336&lt;&gt;"m-up"),E1335+10,E1335),10)</f>
        <v>20</v>
      </c>
      <c r="F1336" s="78" t="n">
        <f aca="false">O1336+(N1336*60)+(M1336*3600)</f>
        <v>50645</v>
      </c>
      <c r="G1336" s="78" t="str">
        <f aca="false">CONCATENATE(J1336,K1336,L1336)</f>
        <v>201826</v>
      </c>
      <c r="H1336" s="78" t="n">
        <v>0</v>
      </c>
      <c r="I1336" s="78" t="s">
        <v>4</v>
      </c>
      <c r="J1336" s="78" t="n">
        <v>2018</v>
      </c>
      <c r="K1336" s="78" t="n">
        <v>2</v>
      </c>
      <c r="L1336" s="78" t="n">
        <v>6</v>
      </c>
      <c r="M1336" s="78" t="n">
        <v>14</v>
      </c>
      <c r="N1336" s="78" t="n">
        <v>4</v>
      </c>
      <c r="O1336" s="78" t="n">
        <v>5</v>
      </c>
      <c r="P1336" s="78" t="n">
        <v>93</v>
      </c>
      <c r="Q1336" s="78" t="n">
        <v>1</v>
      </c>
      <c r="R1336" s="78" t="s">
        <v>1</v>
      </c>
      <c r="S1336" s="78" t="s">
        <v>2</v>
      </c>
      <c r="T1336" s="78"/>
      <c r="U1336" s="130" t="s">
        <v>126</v>
      </c>
      <c r="V1336" s="130"/>
      <c r="W1336" s="130"/>
      <c r="X1336" s="130"/>
      <c r="WH1336" s="119"/>
      <c r="WI1336" s="119"/>
      <c r="WJ1336" s="119"/>
      <c r="WK1336" s="119"/>
      <c r="WL1336" s="119"/>
      <c r="WM1336" s="119"/>
      <c r="WN1336" s="119"/>
      <c r="WO1336" s="119"/>
      <c r="WP1336" s="119"/>
      <c r="WQ1336" s="119"/>
      <c r="WR1336" s="119"/>
      <c r="WS1336" s="119"/>
      <c r="WT1336" s="119"/>
      <c r="WU1336" s="119"/>
      <c r="WV1336" s="119"/>
      <c r="WW1336" s="119"/>
      <c r="WX1336" s="119"/>
      <c r="WY1336" s="119"/>
      <c r="WZ1336" s="119"/>
      <c r="XA1336" s="119"/>
      <c r="XB1336" s="119"/>
      <c r="XC1336" s="119"/>
      <c r="XD1336" s="119"/>
      <c r="XE1336" s="119"/>
      <c r="XF1336" s="119"/>
      <c r="XG1336" s="119"/>
      <c r="XH1336" s="119"/>
      <c r="XI1336" s="119"/>
      <c r="XJ1336" s="119"/>
      <c r="XK1336" s="119"/>
      <c r="XL1336" s="119"/>
      <c r="XM1336" s="119"/>
      <c r="XN1336" s="119"/>
      <c r="XO1336" s="119"/>
      <c r="XP1336" s="119"/>
      <c r="XQ1336" s="119"/>
      <c r="XR1336" s="119"/>
      <c r="XS1336" s="119"/>
      <c r="XT1336" s="119"/>
      <c r="XU1336" s="119"/>
      <c r="XV1336" s="119"/>
      <c r="XW1336" s="119"/>
      <c r="XX1336" s="119"/>
      <c r="XY1336" s="119"/>
      <c r="XZ1336" s="119"/>
      <c r="YA1336" s="119"/>
      <c r="YB1336" s="119"/>
      <c r="YC1336" s="119"/>
      <c r="YD1336" s="119"/>
      <c r="YE1336" s="119"/>
      <c r="YF1336" s="119"/>
      <c r="YG1336" s="119"/>
      <c r="YH1336" s="119"/>
      <c r="YI1336" s="119"/>
      <c r="YJ1336" s="119"/>
      <c r="YK1336" s="119"/>
      <c r="YL1336" s="119"/>
      <c r="YM1336" s="119"/>
      <c r="YN1336" s="119"/>
      <c r="YO1336" s="119"/>
      <c r="YP1336" s="119"/>
      <c r="YQ1336" s="119"/>
      <c r="YR1336" s="119"/>
      <c r="YS1336" s="119"/>
      <c r="YT1336" s="119"/>
      <c r="YU1336" s="119"/>
      <c r="YV1336" s="119"/>
      <c r="YW1336" s="119"/>
      <c r="YX1336" s="119"/>
      <c r="YY1336" s="119"/>
      <c r="YZ1336" s="119"/>
      <c r="ZA1336" s="119"/>
      <c r="ZB1336" s="119"/>
      <c r="ZC1336" s="119"/>
      <c r="ZD1336" s="119"/>
      <c r="ZE1336" s="119"/>
      <c r="ZF1336" s="119"/>
      <c r="ZG1336" s="119"/>
      <c r="ZH1336" s="119"/>
      <c r="ZI1336" s="119"/>
      <c r="ZJ1336" s="119"/>
      <c r="ZK1336" s="119"/>
      <c r="ZL1336" s="119"/>
      <c r="ZM1336" s="119"/>
      <c r="ZN1336" s="119"/>
      <c r="ZO1336" s="119"/>
      <c r="ZP1336" s="119"/>
      <c r="ZQ1336" s="119"/>
      <c r="ZR1336" s="119"/>
      <c r="ZS1336" s="119"/>
      <c r="ZT1336" s="119"/>
      <c r="ZU1336" s="119"/>
      <c r="ZV1336" s="119"/>
      <c r="ZW1336" s="119"/>
      <c r="ZX1336" s="119"/>
      <c r="ZY1336" s="119"/>
      <c r="ZZ1336" s="119"/>
      <c r="AAA1336" s="119"/>
      <c r="AAB1336" s="119"/>
      <c r="AAC1336" s="119"/>
      <c r="AAD1336" s="119"/>
      <c r="AAE1336" s="119"/>
      <c r="AAF1336" s="119"/>
      <c r="AAG1336" s="119"/>
      <c r="AAH1336" s="119"/>
      <c r="AAI1336" s="119"/>
      <c r="AAJ1336" s="119"/>
      <c r="AAK1336" s="119"/>
      <c r="AAL1336" s="119"/>
      <c r="AAM1336" s="119"/>
      <c r="AAN1336" s="119"/>
      <c r="AAO1336" s="119"/>
      <c r="AAP1336" s="119"/>
      <c r="AAQ1336" s="119"/>
      <c r="AAR1336" s="119"/>
      <c r="AAS1336" s="119"/>
      <c r="AAT1336" s="119"/>
      <c r="AAU1336" s="119"/>
      <c r="AAV1336" s="119"/>
      <c r="AAW1336" s="119"/>
      <c r="AAX1336" s="119"/>
      <c r="AAY1336" s="119"/>
      <c r="AAZ1336" s="119"/>
      <c r="ABA1336" s="119"/>
      <c r="ABB1336" s="119"/>
      <c r="ABC1336" s="119"/>
      <c r="ABD1336" s="119"/>
      <c r="ABE1336" s="119"/>
      <c r="ABF1336" s="119"/>
      <c r="ABG1336" s="119"/>
      <c r="ABH1336" s="119"/>
      <c r="ABI1336" s="119"/>
      <c r="ABJ1336" s="119"/>
      <c r="ABK1336" s="119"/>
      <c r="ABL1336" s="119"/>
      <c r="ABM1336" s="119"/>
      <c r="ABN1336" s="119"/>
      <c r="ABO1336" s="119"/>
      <c r="ABP1336" s="119"/>
      <c r="ABQ1336" s="119"/>
      <c r="ABR1336" s="119"/>
      <c r="ABS1336" s="119"/>
      <c r="ABT1336" s="119"/>
      <c r="ABU1336" s="119"/>
      <c r="ABV1336" s="119"/>
      <c r="ABW1336" s="119"/>
      <c r="ABX1336" s="119"/>
      <c r="ABY1336" s="119"/>
      <c r="ABZ1336" s="119"/>
      <c r="ACA1336" s="119"/>
      <c r="ACB1336" s="119"/>
      <c r="ACC1336" s="119"/>
      <c r="ACD1336" s="119"/>
      <c r="ACE1336" s="119"/>
      <c r="ACF1336" s="119"/>
      <c r="ACG1336" s="119"/>
      <c r="ACH1336" s="119"/>
      <c r="ACI1336" s="119"/>
      <c r="ACJ1336" s="119"/>
      <c r="ACK1336" s="119"/>
      <c r="ACL1336" s="119"/>
      <c r="ACM1336" s="119"/>
      <c r="ACN1336" s="119"/>
      <c r="ACO1336" s="119"/>
      <c r="ACP1336" s="119"/>
      <c r="ACQ1336" s="119"/>
      <c r="ACR1336" s="119"/>
      <c r="ACS1336" s="119"/>
      <c r="ACT1336" s="119"/>
      <c r="ACU1336" s="119"/>
      <c r="ACV1336" s="119"/>
      <c r="ACW1336" s="119"/>
      <c r="ACX1336" s="119"/>
      <c r="ACY1336" s="119"/>
      <c r="ACZ1336" s="119"/>
      <c r="ADA1336" s="119"/>
      <c r="ADB1336" s="119"/>
      <c r="ADC1336" s="119"/>
      <c r="ADD1336" s="119"/>
      <c r="ADE1336" s="119"/>
      <c r="ADF1336" s="119"/>
      <c r="ADG1336" s="119"/>
      <c r="ADH1336" s="119"/>
      <c r="ADI1336" s="119"/>
      <c r="ADJ1336" s="119"/>
      <c r="ADK1336" s="119"/>
      <c r="ADL1336" s="119"/>
      <c r="ADM1336" s="119"/>
      <c r="ADN1336" s="119"/>
      <c r="ADO1336" s="119"/>
      <c r="ADP1336" s="119"/>
      <c r="ADQ1336" s="119"/>
      <c r="ADR1336" s="119"/>
      <c r="ADS1336" s="119"/>
      <c r="ADT1336" s="119"/>
      <c r="ADU1336" s="119"/>
      <c r="ADV1336" s="119"/>
      <c r="ADW1336" s="119"/>
      <c r="ADX1336" s="119"/>
      <c r="ADY1336" s="119"/>
      <c r="ADZ1336" s="119"/>
      <c r="AEA1336" s="119"/>
      <c r="AEB1336" s="119"/>
      <c r="AEC1336" s="119"/>
      <c r="AED1336" s="119"/>
      <c r="AEE1336" s="119"/>
      <c r="AEF1336" s="119"/>
      <c r="AEG1336" s="119"/>
      <c r="AEH1336" s="119"/>
      <c r="AEI1336" s="119"/>
      <c r="AEJ1336" s="119"/>
      <c r="AEK1336" s="119"/>
      <c r="AEL1336" s="119"/>
      <c r="AEM1336" s="119"/>
      <c r="AEN1336" s="119"/>
      <c r="AEO1336" s="119"/>
      <c r="AEP1336" s="119"/>
      <c r="AEQ1336" s="119"/>
      <c r="AER1336" s="119"/>
      <c r="AES1336" s="119"/>
      <c r="AET1336" s="119"/>
      <c r="AEU1336" s="119"/>
      <c r="AEV1336" s="119"/>
      <c r="AEW1336" s="119"/>
      <c r="AEX1336" s="119"/>
      <c r="AEY1336" s="119"/>
      <c r="AEZ1336" s="119"/>
      <c r="AFA1336" s="119"/>
      <c r="AFB1336" s="119"/>
      <c r="AFC1336" s="119"/>
      <c r="AFD1336" s="119"/>
      <c r="AFE1336" s="119"/>
      <c r="AFF1336" s="119"/>
      <c r="AFG1336" s="119"/>
      <c r="AFH1336" s="119"/>
      <c r="AFI1336" s="119"/>
      <c r="AFJ1336" s="119"/>
      <c r="AFK1336" s="119"/>
      <c r="AFL1336" s="119"/>
      <c r="AFM1336" s="119"/>
      <c r="AFN1336" s="119"/>
      <c r="AFO1336" s="119"/>
      <c r="AFP1336" s="119"/>
      <c r="AFQ1336" s="119"/>
      <c r="AFR1336" s="119"/>
      <c r="AFS1336" s="119"/>
      <c r="AFT1336" s="119"/>
      <c r="AFU1336" s="119"/>
      <c r="AFV1336" s="119"/>
      <c r="AFW1336" s="119"/>
      <c r="AFX1336" s="119"/>
      <c r="AFY1336" s="119"/>
      <c r="AFZ1336" s="119"/>
      <c r="AGA1336" s="119"/>
      <c r="AGB1336" s="119"/>
      <c r="AGC1336" s="119"/>
      <c r="AGD1336" s="119"/>
      <c r="AGE1336" s="119"/>
      <c r="AGF1336" s="119"/>
      <c r="AGG1336" s="119"/>
      <c r="AGH1336" s="119"/>
      <c r="AGI1336" s="119"/>
      <c r="AGJ1336" s="119"/>
      <c r="AGK1336" s="119"/>
      <c r="AGL1336" s="119"/>
      <c r="AGM1336" s="119"/>
      <c r="AGN1336" s="119"/>
      <c r="AGO1336" s="119"/>
      <c r="AGP1336" s="119"/>
      <c r="AGQ1336" s="119"/>
      <c r="AGR1336" s="119"/>
      <c r="AGS1336" s="119"/>
      <c r="AGT1336" s="119"/>
      <c r="AGU1336" s="119"/>
      <c r="AGV1336" s="119"/>
      <c r="AGW1336" s="119"/>
      <c r="AGX1336" s="119"/>
      <c r="AGY1336" s="119"/>
      <c r="AGZ1336" s="119"/>
      <c r="AHA1336" s="119"/>
      <c r="AHB1336" s="119"/>
      <c r="AHC1336" s="119"/>
      <c r="AHD1336" s="119"/>
      <c r="AHE1336" s="119"/>
      <c r="AHF1336" s="119"/>
      <c r="AHG1336" s="119"/>
      <c r="AHH1336" s="119"/>
      <c r="AHI1336" s="119"/>
      <c r="AHJ1336" s="119"/>
      <c r="AHK1336" s="119"/>
      <c r="AHL1336" s="119"/>
      <c r="AHM1336" s="119"/>
      <c r="AHN1336" s="119"/>
      <c r="AHO1336" s="119"/>
      <c r="AHP1336" s="119"/>
      <c r="AHQ1336" s="119"/>
      <c r="AHR1336" s="119"/>
      <c r="AHS1336" s="119"/>
      <c r="AHT1336" s="119"/>
      <c r="AHU1336" s="119"/>
      <c r="AHV1336" s="119"/>
      <c r="AHW1336" s="119"/>
      <c r="AHX1336" s="119"/>
      <c r="AHY1336" s="119"/>
      <c r="AHZ1336" s="119"/>
      <c r="AIA1336" s="119"/>
      <c r="AIB1336" s="119"/>
      <c r="AIC1336" s="119"/>
      <c r="AID1336" s="119"/>
      <c r="AIE1336" s="119"/>
      <c r="AIF1336" s="119"/>
      <c r="AIG1336" s="119"/>
      <c r="AIH1336" s="119"/>
      <c r="AII1336" s="119"/>
      <c r="AIJ1336" s="119"/>
      <c r="AIK1336" s="119"/>
      <c r="AIL1336" s="119"/>
      <c r="AIM1336" s="119"/>
      <c r="AIN1336" s="119"/>
      <c r="AIO1336" s="119"/>
      <c r="AIP1336" s="119"/>
      <c r="AIQ1336" s="119"/>
      <c r="AIR1336" s="119"/>
      <c r="AIS1336" s="119"/>
      <c r="AIT1336" s="119"/>
      <c r="AIU1336" s="119"/>
      <c r="AIV1336" s="119"/>
      <c r="AIW1336" s="119"/>
      <c r="AIX1336" s="119"/>
      <c r="AIY1336" s="119"/>
      <c r="AIZ1336" s="119"/>
      <c r="AJA1336" s="119"/>
      <c r="AJB1336" s="119"/>
      <c r="AJC1336" s="119"/>
      <c r="AJD1336" s="119"/>
      <c r="AJE1336" s="119"/>
      <c r="AJF1336" s="119"/>
      <c r="AJG1336" s="119"/>
      <c r="AJH1336" s="119"/>
      <c r="AJI1336" s="119"/>
      <c r="AJJ1336" s="119"/>
      <c r="AJK1336" s="119"/>
      <c r="AJL1336" s="119"/>
      <c r="AJM1336" s="119"/>
      <c r="AJN1336" s="119"/>
      <c r="AJO1336" s="119"/>
      <c r="AJP1336" s="119"/>
      <c r="AJQ1336" s="119"/>
      <c r="AJR1336" s="119"/>
      <c r="AJS1336" s="119"/>
      <c r="AJT1336" s="119"/>
      <c r="AJU1336" s="119"/>
      <c r="AJV1336" s="119"/>
      <c r="AJW1336" s="119"/>
      <c r="AJX1336" s="119"/>
      <c r="AJY1336" s="119"/>
      <c r="AJZ1336" s="119"/>
      <c r="AKA1336" s="119"/>
      <c r="AKB1336" s="119"/>
      <c r="AKC1336" s="119"/>
      <c r="AKD1336" s="119"/>
      <c r="AKE1336" s="119"/>
      <c r="AKF1336" s="119"/>
      <c r="AKG1336" s="119"/>
      <c r="AKH1336" s="119"/>
      <c r="AKI1336" s="119"/>
      <c r="AKJ1336" s="119"/>
      <c r="AKK1336" s="119"/>
      <c r="AKL1336" s="119"/>
      <c r="AKM1336" s="119"/>
      <c r="AKN1336" s="119"/>
      <c r="AKO1336" s="119"/>
      <c r="AKP1336" s="119"/>
      <c r="AKQ1336" s="119"/>
      <c r="AKR1336" s="119"/>
      <c r="AKS1336" s="119"/>
      <c r="AKT1336" s="119"/>
      <c r="AKU1336" s="119"/>
      <c r="AKV1336" s="119"/>
      <c r="AKW1336" s="119"/>
      <c r="AKX1336" s="119"/>
      <c r="AKY1336" s="119"/>
      <c r="AKZ1336" s="119"/>
      <c r="ALA1336" s="119"/>
      <c r="ALB1336" s="119"/>
      <c r="ALC1336" s="119"/>
      <c r="ALD1336" s="119"/>
      <c r="ALE1336" s="119"/>
      <c r="ALF1336" s="119"/>
      <c r="ALG1336" s="119"/>
      <c r="ALH1336" s="119"/>
      <c r="ALI1336" s="119"/>
      <c r="ALJ1336" s="119"/>
      <c r="ALK1336" s="119"/>
      <c r="ALL1336" s="119"/>
      <c r="ALM1336" s="119"/>
      <c r="ALN1336" s="119"/>
      <c r="ALO1336" s="119"/>
      <c r="ALP1336" s="119"/>
      <c r="ALQ1336" s="119"/>
      <c r="ALR1336" s="119"/>
      <c r="ALS1336" s="119"/>
      <c r="ALT1336" s="119"/>
      <c r="ALU1336" s="119"/>
      <c r="ALV1336" s="119"/>
      <c r="ALW1336" s="119"/>
      <c r="ALX1336" s="119"/>
      <c r="ALY1336" s="119"/>
      <c r="ALZ1336" s="119"/>
      <c r="AMA1336" s="119"/>
      <c r="AMB1336" s="119"/>
      <c r="AMC1336" s="119"/>
      <c r="AMD1336" s="119"/>
      <c r="AME1336" s="119"/>
      <c r="AMF1336" s="119"/>
      <c r="AMG1336" s="119"/>
    </row>
    <row r="1337" customFormat="false" ht="15" hidden="false" customHeight="false" outlineLevel="0" collapsed="false">
      <c r="A1337" s="68"/>
      <c r="B1337" s="68"/>
      <c r="C1337" s="48" t="n">
        <f aca="false">IF(F1337=F1336,C1336,IF(F1337=(F1336+10),C1336,(C1336+10)))</f>
        <v>2490</v>
      </c>
      <c r="D1337" s="69"/>
      <c r="E1337" s="50" t="n">
        <f aca="false">IF(C1336=C1337,IF(AND(I1337&lt;&gt;"M",I1337&lt;&gt;"m-up"),E1336+10,E1336),10)</f>
        <v>10</v>
      </c>
      <c r="F1337" s="70" t="n">
        <f aca="false">O1337+(N1337*60)+(M1337*3600)</f>
        <v>50849</v>
      </c>
      <c r="G1337" s="70" t="str">
        <f aca="false">CONCATENATE(J1337,K1337,L1337)</f>
        <v>201826</v>
      </c>
      <c r="H1337" s="70" t="n">
        <f aca="false">291-289</f>
        <v>2</v>
      </c>
      <c r="I1337" s="70" t="s">
        <v>0</v>
      </c>
      <c r="J1337" s="70" t="n">
        <v>2018</v>
      </c>
      <c r="K1337" s="70" t="n">
        <v>2</v>
      </c>
      <c r="L1337" s="70" t="n">
        <v>6</v>
      </c>
      <c r="M1337" s="70" t="n">
        <v>14</v>
      </c>
      <c r="N1337" s="70" t="n">
        <v>7</v>
      </c>
      <c r="O1337" s="70" t="n">
        <v>29</v>
      </c>
      <c r="P1337" s="70" t="n">
        <v>289</v>
      </c>
      <c r="Q1337" s="70" t="n">
        <v>1</v>
      </c>
      <c r="R1337" s="70" t="s">
        <v>1</v>
      </c>
      <c r="S1337" s="70" t="s">
        <v>2</v>
      </c>
      <c r="T1337" s="70"/>
      <c r="U1337" s="71" t="s">
        <v>467</v>
      </c>
      <c r="WH1337" s="71"/>
      <c r="WI1337" s="71"/>
      <c r="WJ1337" s="71"/>
      <c r="WK1337" s="71"/>
      <c r="WL1337" s="71"/>
      <c r="WM1337" s="71"/>
      <c r="WN1337" s="71"/>
      <c r="WO1337" s="71"/>
      <c r="WP1337" s="71"/>
      <c r="WQ1337" s="71"/>
      <c r="WR1337" s="71"/>
      <c r="WS1337" s="71"/>
      <c r="WT1337" s="71"/>
      <c r="WU1337" s="71"/>
      <c r="WV1337" s="71"/>
      <c r="WW1337" s="71"/>
      <c r="WX1337" s="71"/>
      <c r="WY1337" s="71"/>
      <c r="WZ1337" s="71"/>
      <c r="XA1337" s="71"/>
      <c r="XB1337" s="71"/>
      <c r="XC1337" s="71"/>
      <c r="XD1337" s="71"/>
      <c r="XE1337" s="71"/>
      <c r="XF1337" s="71"/>
      <c r="XG1337" s="71"/>
      <c r="XH1337" s="71"/>
      <c r="XI1337" s="71"/>
      <c r="XJ1337" s="71"/>
      <c r="XK1337" s="71"/>
      <c r="XL1337" s="71"/>
      <c r="XM1337" s="71"/>
      <c r="XN1337" s="71"/>
      <c r="XO1337" s="71"/>
      <c r="XP1337" s="71"/>
      <c r="XQ1337" s="71"/>
      <c r="XR1337" s="71"/>
      <c r="XS1337" s="71"/>
      <c r="XT1337" s="71"/>
      <c r="XU1337" s="71"/>
      <c r="XV1337" s="71"/>
      <c r="XW1337" s="71"/>
      <c r="XX1337" s="71"/>
      <c r="XY1337" s="71"/>
      <c r="XZ1337" s="71"/>
      <c r="YA1337" s="71"/>
      <c r="YB1337" s="71"/>
      <c r="YC1337" s="71"/>
      <c r="YD1337" s="71"/>
      <c r="YE1337" s="71"/>
      <c r="YF1337" s="71"/>
      <c r="YG1337" s="71"/>
      <c r="YH1337" s="71"/>
      <c r="YI1337" s="71"/>
      <c r="YJ1337" s="71"/>
      <c r="YK1337" s="71"/>
      <c r="YL1337" s="71"/>
      <c r="YM1337" s="71"/>
      <c r="YN1337" s="71"/>
      <c r="YO1337" s="71"/>
      <c r="YP1337" s="71"/>
      <c r="YQ1337" s="71"/>
      <c r="YR1337" s="71"/>
      <c r="YS1337" s="71"/>
      <c r="YT1337" s="71"/>
      <c r="YU1337" s="71"/>
      <c r="YV1337" s="71"/>
      <c r="YW1337" s="71"/>
      <c r="YX1337" s="71"/>
      <c r="YY1337" s="71"/>
      <c r="YZ1337" s="71"/>
      <c r="ZA1337" s="71"/>
      <c r="ZB1337" s="71"/>
      <c r="ZC1337" s="71"/>
      <c r="ZD1337" s="71"/>
      <c r="ZE1337" s="71"/>
      <c r="ZF1337" s="71"/>
      <c r="ZG1337" s="71"/>
      <c r="ZH1337" s="71"/>
      <c r="ZI1337" s="71"/>
      <c r="ZJ1337" s="71"/>
      <c r="ZK1337" s="71"/>
      <c r="ZL1337" s="71"/>
      <c r="ZM1337" s="71"/>
      <c r="ZN1337" s="71"/>
      <c r="ZO1337" s="71"/>
      <c r="ZP1337" s="71"/>
      <c r="ZQ1337" s="71"/>
      <c r="ZR1337" s="71"/>
      <c r="ZS1337" s="71"/>
      <c r="ZT1337" s="71"/>
      <c r="ZU1337" s="71"/>
      <c r="ZV1337" s="71"/>
      <c r="ZW1337" s="71"/>
      <c r="ZX1337" s="71"/>
      <c r="ZY1337" s="71"/>
      <c r="ZZ1337" s="71"/>
      <c r="AAA1337" s="71"/>
      <c r="AAB1337" s="71"/>
      <c r="AAC1337" s="71"/>
      <c r="AAD1337" s="71"/>
      <c r="AAE1337" s="71"/>
      <c r="AAF1337" s="71"/>
      <c r="AAG1337" s="71"/>
      <c r="AAH1337" s="71"/>
      <c r="AAI1337" s="71"/>
      <c r="AAJ1337" s="71"/>
      <c r="AAK1337" s="71"/>
      <c r="AAL1337" s="71"/>
      <c r="AAM1337" s="71"/>
      <c r="AAN1337" s="71"/>
      <c r="AAO1337" s="71"/>
      <c r="AAP1337" s="71"/>
      <c r="AAQ1337" s="71"/>
      <c r="AAR1337" s="71"/>
      <c r="AAS1337" s="71"/>
      <c r="AAT1337" s="71"/>
      <c r="AAU1337" s="71"/>
      <c r="AAV1337" s="71"/>
      <c r="AAW1337" s="71"/>
      <c r="AAX1337" s="71"/>
      <c r="AAY1337" s="71"/>
      <c r="AAZ1337" s="71"/>
      <c r="ABA1337" s="71"/>
      <c r="ABB1337" s="71"/>
      <c r="ABC1337" s="71"/>
      <c r="ABD1337" s="71"/>
      <c r="ABE1337" s="71"/>
      <c r="ABF1337" s="71"/>
      <c r="ABG1337" s="71"/>
      <c r="ABH1337" s="71"/>
      <c r="ABI1337" s="71"/>
      <c r="ABJ1337" s="71"/>
      <c r="ABK1337" s="71"/>
      <c r="ABL1337" s="71"/>
      <c r="ABM1337" s="71"/>
      <c r="ABN1337" s="71"/>
      <c r="ABO1337" s="71"/>
      <c r="ABP1337" s="71"/>
      <c r="ABQ1337" s="71"/>
      <c r="ABR1337" s="71"/>
      <c r="ABS1337" s="71"/>
      <c r="ABT1337" s="71"/>
      <c r="ABU1337" s="71"/>
      <c r="ABV1337" s="71"/>
      <c r="ABW1337" s="71"/>
      <c r="ABX1337" s="71"/>
      <c r="ABY1337" s="71"/>
      <c r="ABZ1337" s="71"/>
      <c r="ACA1337" s="71"/>
      <c r="ACB1337" s="71"/>
      <c r="ACC1337" s="71"/>
      <c r="ACD1337" s="71"/>
      <c r="ACE1337" s="71"/>
      <c r="ACF1337" s="71"/>
      <c r="ACG1337" s="71"/>
      <c r="ACH1337" s="71"/>
      <c r="ACI1337" s="71"/>
      <c r="ACJ1337" s="71"/>
      <c r="ACK1337" s="71"/>
      <c r="ACL1337" s="71"/>
      <c r="ACM1337" s="71"/>
      <c r="ACN1337" s="71"/>
      <c r="ACO1337" s="71"/>
      <c r="ACP1337" s="71"/>
      <c r="ACQ1337" s="71"/>
      <c r="ACR1337" s="71"/>
      <c r="ACS1337" s="71"/>
      <c r="ACT1337" s="71"/>
      <c r="ACU1337" s="71"/>
      <c r="ACV1337" s="71"/>
      <c r="ACW1337" s="71"/>
      <c r="ACX1337" s="71"/>
      <c r="ACY1337" s="71"/>
      <c r="ACZ1337" s="71"/>
      <c r="ADA1337" s="71"/>
      <c r="ADB1337" s="71"/>
      <c r="ADC1337" s="71"/>
      <c r="ADD1337" s="71"/>
      <c r="ADE1337" s="71"/>
      <c r="ADF1337" s="71"/>
      <c r="ADG1337" s="71"/>
      <c r="ADH1337" s="71"/>
      <c r="ADI1337" s="71"/>
      <c r="ADJ1337" s="71"/>
      <c r="ADK1337" s="71"/>
      <c r="ADL1337" s="71"/>
      <c r="ADM1337" s="71"/>
      <c r="ADN1337" s="71"/>
      <c r="ADO1337" s="71"/>
      <c r="ADP1337" s="71"/>
      <c r="ADQ1337" s="71"/>
      <c r="ADR1337" s="71"/>
      <c r="ADS1337" s="71"/>
      <c r="ADT1337" s="71"/>
      <c r="ADU1337" s="71"/>
      <c r="ADV1337" s="71"/>
      <c r="ADW1337" s="71"/>
      <c r="ADX1337" s="71"/>
      <c r="ADY1337" s="71"/>
      <c r="ADZ1337" s="71"/>
      <c r="AEA1337" s="71"/>
      <c r="AEB1337" s="71"/>
      <c r="AEC1337" s="71"/>
      <c r="AED1337" s="71"/>
      <c r="AEE1337" s="71"/>
      <c r="AEF1337" s="71"/>
      <c r="AEG1337" s="71"/>
      <c r="AEH1337" s="71"/>
      <c r="AEI1337" s="71"/>
      <c r="AEJ1337" s="71"/>
      <c r="AEK1337" s="71"/>
      <c r="AEL1337" s="71"/>
      <c r="AEM1337" s="71"/>
      <c r="AEN1337" s="71"/>
      <c r="AEO1337" s="71"/>
      <c r="AEP1337" s="71"/>
      <c r="AEQ1337" s="71"/>
      <c r="AER1337" s="71"/>
      <c r="AES1337" s="71"/>
      <c r="AET1337" s="71"/>
      <c r="AEU1337" s="71"/>
      <c r="AEV1337" s="71"/>
      <c r="AEW1337" s="71"/>
      <c r="AEX1337" s="71"/>
      <c r="AEY1337" s="71"/>
      <c r="AEZ1337" s="71"/>
      <c r="AFA1337" s="71"/>
      <c r="AFB1337" s="71"/>
      <c r="AFC1337" s="71"/>
      <c r="AFD1337" s="71"/>
      <c r="AFE1337" s="71"/>
      <c r="AFF1337" s="71"/>
      <c r="AFG1337" s="71"/>
      <c r="AFH1337" s="71"/>
      <c r="AFI1337" s="71"/>
      <c r="AFJ1337" s="71"/>
      <c r="AFK1337" s="71"/>
      <c r="AFL1337" s="71"/>
      <c r="AFM1337" s="71"/>
      <c r="AFN1337" s="71"/>
      <c r="AFO1337" s="71"/>
      <c r="AFP1337" s="71"/>
      <c r="AFQ1337" s="71"/>
      <c r="AFR1337" s="71"/>
      <c r="AFS1337" s="71"/>
      <c r="AFT1337" s="71"/>
      <c r="AFU1337" s="71"/>
      <c r="AFV1337" s="71"/>
      <c r="AFW1337" s="71"/>
      <c r="AFX1337" s="71"/>
      <c r="AFY1337" s="71"/>
      <c r="AFZ1337" s="71"/>
      <c r="AGA1337" s="71"/>
      <c r="AGB1337" s="71"/>
      <c r="AGC1337" s="71"/>
      <c r="AGD1337" s="71"/>
      <c r="AGE1337" s="71"/>
      <c r="AGF1337" s="71"/>
      <c r="AGG1337" s="71"/>
      <c r="AGH1337" s="71"/>
      <c r="AGI1337" s="71"/>
      <c r="AGJ1337" s="71"/>
      <c r="AGK1337" s="71"/>
      <c r="AGL1337" s="71"/>
      <c r="AGM1337" s="71"/>
      <c r="AGN1337" s="71"/>
      <c r="AGO1337" s="71"/>
      <c r="AGP1337" s="71"/>
      <c r="AGQ1337" s="71"/>
      <c r="AGR1337" s="71"/>
      <c r="AGS1337" s="71"/>
      <c r="AGT1337" s="71"/>
      <c r="AGU1337" s="71"/>
      <c r="AGV1337" s="71"/>
      <c r="AGW1337" s="71"/>
      <c r="AGX1337" s="71"/>
      <c r="AGY1337" s="71"/>
      <c r="AGZ1337" s="71"/>
      <c r="AHA1337" s="71"/>
      <c r="AHB1337" s="71"/>
      <c r="AHC1337" s="71"/>
      <c r="AHD1337" s="71"/>
      <c r="AHE1337" s="71"/>
      <c r="AHF1337" s="71"/>
      <c r="AHG1337" s="71"/>
      <c r="AHH1337" s="71"/>
      <c r="AHI1337" s="71"/>
      <c r="AHJ1337" s="71"/>
      <c r="AHK1337" s="71"/>
      <c r="AHL1337" s="71"/>
      <c r="AHM1337" s="71"/>
      <c r="AHN1337" s="71"/>
      <c r="AHO1337" s="71"/>
      <c r="AHP1337" s="71"/>
      <c r="AHQ1337" s="71"/>
      <c r="AHR1337" s="71"/>
      <c r="AHS1337" s="71"/>
      <c r="AHT1337" s="71"/>
      <c r="AHU1337" s="71"/>
      <c r="AHV1337" s="71"/>
      <c r="AHW1337" s="71"/>
      <c r="AHX1337" s="71"/>
      <c r="AHY1337" s="71"/>
      <c r="AHZ1337" s="71"/>
      <c r="AIA1337" s="71"/>
      <c r="AIB1337" s="71"/>
      <c r="AIC1337" s="71"/>
      <c r="AID1337" s="71"/>
      <c r="AIE1337" s="71"/>
      <c r="AIF1337" s="71"/>
      <c r="AIG1337" s="71"/>
      <c r="AIH1337" s="71"/>
      <c r="AII1337" s="71"/>
      <c r="AIJ1337" s="71"/>
      <c r="AIK1337" s="71"/>
      <c r="AIL1337" s="71"/>
      <c r="AIM1337" s="71"/>
      <c r="AIN1337" s="71"/>
      <c r="AIO1337" s="71"/>
      <c r="AIP1337" s="71"/>
      <c r="AIQ1337" s="71"/>
      <c r="AIR1337" s="71"/>
      <c r="AIS1337" s="71"/>
      <c r="AIT1337" s="71"/>
      <c r="AIU1337" s="71"/>
      <c r="AIV1337" s="71"/>
      <c r="AIW1337" s="71"/>
      <c r="AIX1337" s="71"/>
      <c r="AIY1337" s="71"/>
      <c r="AIZ1337" s="71"/>
      <c r="AJA1337" s="71"/>
      <c r="AJB1337" s="71"/>
      <c r="AJC1337" s="71"/>
      <c r="AJD1337" s="71"/>
      <c r="AJE1337" s="71"/>
      <c r="AJF1337" s="71"/>
      <c r="AJG1337" s="71"/>
      <c r="AJH1337" s="71"/>
      <c r="AJI1337" s="71"/>
      <c r="AJJ1337" s="71"/>
      <c r="AJK1337" s="71"/>
      <c r="AJL1337" s="71"/>
      <c r="AJM1337" s="71"/>
      <c r="AJN1337" s="71"/>
      <c r="AJO1337" s="71"/>
      <c r="AJP1337" s="71"/>
      <c r="AJQ1337" s="71"/>
      <c r="AJR1337" s="71"/>
      <c r="AJS1337" s="71"/>
      <c r="AJT1337" s="71"/>
      <c r="AJU1337" s="71"/>
      <c r="AJV1337" s="71"/>
      <c r="AJW1337" s="71"/>
      <c r="AJX1337" s="71"/>
      <c r="AJY1337" s="71"/>
      <c r="AJZ1337" s="71"/>
      <c r="AKA1337" s="71"/>
      <c r="AKB1337" s="71"/>
      <c r="AKC1337" s="71"/>
      <c r="AKD1337" s="71"/>
      <c r="AKE1337" s="71"/>
      <c r="AKF1337" s="71"/>
      <c r="AKG1337" s="71"/>
      <c r="AKH1337" s="71"/>
      <c r="AKI1337" s="71"/>
      <c r="AKJ1337" s="71"/>
      <c r="AKK1337" s="71"/>
      <c r="AKL1337" s="71"/>
      <c r="AKM1337" s="71"/>
      <c r="AKN1337" s="71"/>
      <c r="AKO1337" s="71"/>
      <c r="AKP1337" s="71"/>
      <c r="AKQ1337" s="71"/>
      <c r="AKR1337" s="71"/>
      <c r="AKS1337" s="71"/>
      <c r="AKT1337" s="71"/>
      <c r="AKU1337" s="71"/>
      <c r="AKV1337" s="71"/>
      <c r="AKW1337" s="71"/>
      <c r="AKX1337" s="71"/>
      <c r="AKY1337" s="71"/>
      <c r="AKZ1337" s="71"/>
      <c r="ALA1337" s="71"/>
      <c r="ALB1337" s="71"/>
      <c r="ALC1337" s="71"/>
      <c r="ALD1337" s="71"/>
      <c r="ALE1337" s="71"/>
      <c r="ALF1337" s="71"/>
      <c r="ALG1337" s="71"/>
      <c r="ALH1337" s="71"/>
      <c r="ALI1337" s="71"/>
      <c r="ALJ1337" s="71"/>
      <c r="ALK1337" s="71"/>
      <c r="ALL1337" s="71"/>
      <c r="ALM1337" s="71"/>
      <c r="ALN1337" s="71"/>
      <c r="ALO1337" s="71"/>
      <c r="ALP1337" s="71"/>
      <c r="ALQ1337" s="71"/>
      <c r="ALR1337" s="71"/>
      <c r="ALS1337" s="71"/>
      <c r="ALT1337" s="71"/>
      <c r="ALU1337" s="71"/>
      <c r="ALV1337" s="71"/>
      <c r="ALW1337" s="71"/>
      <c r="ALX1337" s="71"/>
      <c r="ALY1337" s="71"/>
      <c r="ALZ1337" s="71"/>
      <c r="AMA1337" s="71"/>
      <c r="AMB1337" s="71"/>
      <c r="AMC1337" s="71"/>
      <c r="AMD1337" s="71"/>
      <c r="AME1337" s="71"/>
      <c r="AMF1337" s="71"/>
      <c r="AMG1337" s="71"/>
    </row>
    <row r="1338" customFormat="false" ht="15" hidden="false" customHeight="false" outlineLevel="0" collapsed="false">
      <c r="C1338" s="48" t="n">
        <f aca="false">IF(F1338=F1337,C1337,IF(F1338=(F1337+10),C1337,(C1337+10)))</f>
        <v>2490</v>
      </c>
      <c r="E1338" s="50" t="n">
        <f aca="false">IF(C1337=C1338,IF(AND(I1338&lt;&gt;"M",I1338&lt;&gt;"m-up"),E1337+10,E1337),10)</f>
        <v>20</v>
      </c>
      <c r="F1338" s="39" t="n">
        <f aca="false">O1338+(N1338*60)+(M1338*3600)</f>
        <v>50849</v>
      </c>
      <c r="G1338" s="39" t="str">
        <f aca="false">CONCATENATE(J1338,K1338,L1338)</f>
        <v>201826</v>
      </c>
      <c r="H1338" s="39" t="n">
        <v>6</v>
      </c>
      <c r="I1338" s="39" t="s">
        <v>0</v>
      </c>
      <c r="J1338" s="39" t="n">
        <v>2018</v>
      </c>
      <c r="K1338" s="39" t="n">
        <v>2</v>
      </c>
      <c r="L1338" s="39" t="n">
        <v>6</v>
      </c>
      <c r="M1338" s="39" t="n">
        <v>14</v>
      </c>
      <c r="N1338" s="39" t="n">
        <v>7</v>
      </c>
      <c r="O1338" s="39" t="n">
        <v>29</v>
      </c>
      <c r="P1338" s="39" t="n">
        <v>476</v>
      </c>
      <c r="Q1338" s="39" t="n">
        <v>2</v>
      </c>
      <c r="R1338" s="39" t="s">
        <v>1</v>
      </c>
      <c r="S1338" s="39" t="s">
        <v>2</v>
      </c>
    </row>
    <row r="1339" customFormat="false" ht="15" hidden="false" customHeight="false" outlineLevel="0" collapsed="false">
      <c r="C1339" s="48" t="n">
        <f aca="false">IF(F1339=F1338,C1338,IF(F1339=(F1338+10),C1338,(C1338+10)))</f>
        <v>2490</v>
      </c>
      <c r="E1339" s="50" t="n">
        <f aca="false">IF(C1338=C1339,IF(AND(I1339&lt;&gt;"M",I1339&lt;&gt;"m-up"),E1338+10,E1338),10)</f>
        <v>30</v>
      </c>
      <c r="F1339" s="39" t="n">
        <f aca="false">O1339+(N1339*60)+(M1339*3600)</f>
        <v>50849</v>
      </c>
      <c r="G1339" s="39" t="str">
        <f aca="false">CONCATENATE(J1339,K1339,L1339)</f>
        <v>201826</v>
      </c>
      <c r="H1339" s="39" t="n">
        <f aca="false">517-516</f>
        <v>1</v>
      </c>
      <c r="I1339" s="39" t="s">
        <v>271</v>
      </c>
      <c r="J1339" s="39" t="n">
        <v>2018</v>
      </c>
      <c r="K1339" s="39" t="n">
        <v>2</v>
      </c>
      <c r="L1339" s="39" t="n">
        <v>6</v>
      </c>
      <c r="M1339" s="39" t="n">
        <v>14</v>
      </c>
      <c r="N1339" s="39" t="n">
        <v>7</v>
      </c>
      <c r="O1339" s="39" t="n">
        <v>29</v>
      </c>
      <c r="P1339" s="39" t="n">
        <v>516</v>
      </c>
      <c r="Q1339" s="39" t="n">
        <v>2</v>
      </c>
      <c r="R1339" s="39" t="s">
        <v>1</v>
      </c>
      <c r="S1339" s="39" t="s">
        <v>2</v>
      </c>
    </row>
    <row r="1340" customFormat="false" ht="15" hidden="false" customHeight="false" outlineLevel="0" collapsed="false">
      <c r="C1340" s="48" t="n">
        <f aca="false">IF(F1340=F1339,C1339,IF(F1340=(F1339+10),C1339,(C1339+10)))</f>
        <v>2490</v>
      </c>
      <c r="E1340" s="50" t="n">
        <f aca="false">IF(C1339=C1340,IF(AND(I1340&lt;&gt;"M",I1340&lt;&gt;"m-up"),E1339+10,E1339),10)</f>
        <v>40</v>
      </c>
      <c r="F1340" s="39" t="n">
        <f aca="false">O1340+(N1340*60)+(M1340*3600)</f>
        <v>50849</v>
      </c>
      <c r="G1340" s="39" t="str">
        <f aca="false">CONCATENATE(J1340,K1340,L1340)</f>
        <v>201826</v>
      </c>
      <c r="H1340" s="39" t="n">
        <f aca="false">539-533</f>
        <v>6</v>
      </c>
      <c r="I1340" s="39" t="s">
        <v>0</v>
      </c>
      <c r="J1340" s="39" t="n">
        <v>2018</v>
      </c>
      <c r="K1340" s="39" t="n">
        <v>2</v>
      </c>
      <c r="L1340" s="39" t="n">
        <v>6</v>
      </c>
      <c r="M1340" s="39" t="n">
        <v>14</v>
      </c>
      <c r="N1340" s="39" t="n">
        <v>7</v>
      </c>
      <c r="O1340" s="39" t="n">
        <v>29</v>
      </c>
      <c r="P1340" s="39" t="n">
        <v>533</v>
      </c>
      <c r="Q1340" s="39" t="n">
        <v>2</v>
      </c>
      <c r="R1340" s="39" t="s">
        <v>1</v>
      </c>
      <c r="S1340" s="39" t="s">
        <v>2</v>
      </c>
    </row>
    <row r="1341" customFormat="false" ht="15" hidden="false" customHeight="false" outlineLevel="0" collapsed="false">
      <c r="C1341" s="48" t="n">
        <f aca="false">IF(F1341=F1340,C1340,IF(F1341=(F1340+10),C1340,(C1340+10)))</f>
        <v>2490</v>
      </c>
      <c r="E1341" s="50" t="n">
        <f aca="false">IF(C1340=C1341,IF(AND(I1341&lt;&gt;"M",I1341&lt;&gt;"m-up"),E1340+10,E1340),10)</f>
        <v>40</v>
      </c>
      <c r="F1341" s="39" t="n">
        <f aca="false">O1341+(N1341*60)+(M1341*3600)</f>
        <v>50849</v>
      </c>
      <c r="G1341" s="39" t="str">
        <f aca="false">CONCATENATE(J1341,K1341,L1341)</f>
        <v>201826</v>
      </c>
      <c r="H1341" s="39" t="n">
        <v>0</v>
      </c>
      <c r="I1341" s="39" t="s">
        <v>4</v>
      </c>
      <c r="J1341" s="39" t="n">
        <v>2018</v>
      </c>
      <c r="K1341" s="39" t="n">
        <v>2</v>
      </c>
      <c r="L1341" s="39" t="n">
        <v>6</v>
      </c>
      <c r="M1341" s="39" t="n">
        <v>14</v>
      </c>
      <c r="N1341" s="39" t="n">
        <v>7</v>
      </c>
      <c r="O1341" s="39" t="n">
        <v>29</v>
      </c>
      <c r="P1341" s="39" t="n">
        <v>535</v>
      </c>
      <c r="Q1341" s="39" t="n">
        <v>2</v>
      </c>
      <c r="R1341" s="39" t="s">
        <v>1</v>
      </c>
      <c r="S1341" s="39" t="s">
        <v>2</v>
      </c>
    </row>
    <row r="1342" customFormat="false" ht="15" hidden="false" customHeight="false" outlineLevel="0" collapsed="false">
      <c r="A1342" s="118"/>
      <c r="B1342" s="118"/>
      <c r="C1342" s="48" t="n">
        <f aca="false">IF(F1342=F1341,C1341,IF(F1342=(F1341+10),C1341,(C1341+10)))</f>
        <v>2500</v>
      </c>
      <c r="D1342" s="57" t="s">
        <v>468</v>
      </c>
      <c r="E1342" s="50" t="n">
        <f aca="false">IF(C1341=C1342,IF(AND(I1342&lt;&gt;"M",I1342&lt;&gt;"m-up"),E1341+10,E1341),10)</f>
        <v>10</v>
      </c>
      <c r="F1342" s="80" t="n">
        <f aca="false">O1342+(N1342*60)+(M1342*3600)</f>
        <v>50892</v>
      </c>
      <c r="G1342" s="80" t="str">
        <f aca="false">CONCATENATE(J1342,K1342,L1342)</f>
        <v>201826</v>
      </c>
      <c r="H1342" s="80" t="n">
        <v>7</v>
      </c>
      <c r="I1342" s="80" t="s">
        <v>0</v>
      </c>
      <c r="J1342" s="80" t="n">
        <v>2018</v>
      </c>
      <c r="K1342" s="80" t="n">
        <v>2</v>
      </c>
      <c r="L1342" s="80" t="n">
        <v>6</v>
      </c>
      <c r="M1342" s="80" t="n">
        <v>14</v>
      </c>
      <c r="N1342" s="80" t="n">
        <v>8</v>
      </c>
      <c r="O1342" s="80" t="n">
        <v>12</v>
      </c>
      <c r="P1342" s="80" t="n">
        <v>506</v>
      </c>
      <c r="Q1342" s="80" t="n">
        <v>1</v>
      </c>
      <c r="R1342" s="80" t="s">
        <v>1</v>
      </c>
      <c r="S1342" s="80" t="s">
        <v>2</v>
      </c>
      <c r="T1342" s="80"/>
      <c r="U1342" s="129" t="s">
        <v>127</v>
      </c>
      <c r="V1342" s="130"/>
      <c r="W1342" s="130"/>
      <c r="X1342" s="130"/>
      <c r="WH1342" s="119"/>
      <c r="WI1342" s="119"/>
      <c r="WJ1342" s="119"/>
      <c r="WK1342" s="119"/>
      <c r="WL1342" s="119"/>
      <c r="WM1342" s="119"/>
      <c r="WN1342" s="119"/>
      <c r="WO1342" s="119"/>
      <c r="WP1342" s="119"/>
      <c r="WQ1342" s="119"/>
      <c r="WR1342" s="119"/>
      <c r="WS1342" s="119"/>
      <c r="WT1342" s="119"/>
      <c r="WU1342" s="119"/>
      <c r="WV1342" s="119"/>
      <c r="WW1342" s="119"/>
      <c r="WX1342" s="119"/>
      <c r="WY1342" s="119"/>
      <c r="WZ1342" s="119"/>
      <c r="XA1342" s="119"/>
      <c r="XB1342" s="119"/>
      <c r="XC1342" s="119"/>
      <c r="XD1342" s="119"/>
      <c r="XE1342" s="119"/>
      <c r="XF1342" s="119"/>
      <c r="XG1342" s="119"/>
      <c r="XH1342" s="119"/>
      <c r="XI1342" s="119"/>
      <c r="XJ1342" s="119"/>
      <c r="XK1342" s="119"/>
      <c r="XL1342" s="119"/>
      <c r="XM1342" s="119"/>
      <c r="XN1342" s="119"/>
      <c r="XO1342" s="119"/>
      <c r="XP1342" s="119"/>
      <c r="XQ1342" s="119"/>
      <c r="XR1342" s="119"/>
      <c r="XS1342" s="119"/>
      <c r="XT1342" s="119"/>
      <c r="XU1342" s="119"/>
      <c r="XV1342" s="119"/>
      <c r="XW1342" s="119"/>
      <c r="XX1342" s="119"/>
      <c r="XY1342" s="119"/>
      <c r="XZ1342" s="119"/>
      <c r="YA1342" s="119"/>
      <c r="YB1342" s="119"/>
      <c r="YC1342" s="119"/>
      <c r="YD1342" s="119"/>
      <c r="YE1342" s="119"/>
      <c r="YF1342" s="119"/>
      <c r="YG1342" s="119"/>
      <c r="YH1342" s="119"/>
      <c r="YI1342" s="119"/>
      <c r="YJ1342" s="119"/>
      <c r="YK1342" s="119"/>
      <c r="YL1342" s="119"/>
      <c r="YM1342" s="119"/>
      <c r="YN1342" s="119"/>
      <c r="YO1342" s="119"/>
      <c r="YP1342" s="119"/>
      <c r="YQ1342" s="119"/>
      <c r="YR1342" s="119"/>
      <c r="YS1342" s="119"/>
      <c r="YT1342" s="119"/>
      <c r="YU1342" s="119"/>
      <c r="YV1342" s="119"/>
      <c r="YW1342" s="119"/>
      <c r="YX1342" s="119"/>
      <c r="YY1342" s="119"/>
      <c r="YZ1342" s="119"/>
      <c r="ZA1342" s="119"/>
      <c r="ZB1342" s="119"/>
      <c r="ZC1342" s="119"/>
      <c r="ZD1342" s="119"/>
      <c r="ZE1342" s="119"/>
      <c r="ZF1342" s="119"/>
      <c r="ZG1342" s="119"/>
      <c r="ZH1342" s="119"/>
      <c r="ZI1342" s="119"/>
      <c r="ZJ1342" s="119"/>
      <c r="ZK1342" s="119"/>
      <c r="ZL1342" s="119"/>
      <c r="ZM1342" s="119"/>
      <c r="ZN1342" s="119"/>
      <c r="ZO1342" s="119"/>
      <c r="ZP1342" s="119"/>
      <c r="ZQ1342" s="119"/>
      <c r="ZR1342" s="119"/>
      <c r="ZS1342" s="119"/>
      <c r="ZT1342" s="119"/>
      <c r="ZU1342" s="119"/>
      <c r="ZV1342" s="119"/>
      <c r="ZW1342" s="119"/>
      <c r="ZX1342" s="119"/>
      <c r="ZY1342" s="119"/>
      <c r="ZZ1342" s="119"/>
      <c r="AAA1342" s="119"/>
      <c r="AAB1342" s="119"/>
      <c r="AAC1342" s="119"/>
      <c r="AAD1342" s="119"/>
      <c r="AAE1342" s="119"/>
      <c r="AAF1342" s="119"/>
      <c r="AAG1342" s="119"/>
      <c r="AAH1342" s="119"/>
      <c r="AAI1342" s="119"/>
      <c r="AAJ1342" s="119"/>
      <c r="AAK1342" s="119"/>
      <c r="AAL1342" s="119"/>
      <c r="AAM1342" s="119"/>
      <c r="AAN1342" s="119"/>
      <c r="AAO1342" s="119"/>
      <c r="AAP1342" s="119"/>
      <c r="AAQ1342" s="119"/>
      <c r="AAR1342" s="119"/>
      <c r="AAS1342" s="119"/>
      <c r="AAT1342" s="119"/>
      <c r="AAU1342" s="119"/>
      <c r="AAV1342" s="119"/>
      <c r="AAW1342" s="119"/>
      <c r="AAX1342" s="119"/>
      <c r="AAY1342" s="119"/>
      <c r="AAZ1342" s="119"/>
      <c r="ABA1342" s="119"/>
      <c r="ABB1342" s="119"/>
      <c r="ABC1342" s="119"/>
      <c r="ABD1342" s="119"/>
      <c r="ABE1342" s="119"/>
      <c r="ABF1342" s="119"/>
      <c r="ABG1342" s="119"/>
      <c r="ABH1342" s="119"/>
      <c r="ABI1342" s="119"/>
      <c r="ABJ1342" s="119"/>
      <c r="ABK1342" s="119"/>
      <c r="ABL1342" s="119"/>
      <c r="ABM1342" s="119"/>
      <c r="ABN1342" s="119"/>
      <c r="ABO1342" s="119"/>
      <c r="ABP1342" s="119"/>
      <c r="ABQ1342" s="119"/>
      <c r="ABR1342" s="119"/>
      <c r="ABS1342" s="119"/>
      <c r="ABT1342" s="119"/>
      <c r="ABU1342" s="119"/>
      <c r="ABV1342" s="119"/>
      <c r="ABW1342" s="119"/>
      <c r="ABX1342" s="119"/>
      <c r="ABY1342" s="119"/>
      <c r="ABZ1342" s="119"/>
      <c r="ACA1342" s="119"/>
      <c r="ACB1342" s="119"/>
      <c r="ACC1342" s="119"/>
      <c r="ACD1342" s="119"/>
      <c r="ACE1342" s="119"/>
      <c r="ACF1342" s="119"/>
      <c r="ACG1342" s="119"/>
      <c r="ACH1342" s="119"/>
      <c r="ACI1342" s="119"/>
      <c r="ACJ1342" s="119"/>
      <c r="ACK1342" s="119"/>
      <c r="ACL1342" s="119"/>
      <c r="ACM1342" s="119"/>
      <c r="ACN1342" s="119"/>
      <c r="ACO1342" s="119"/>
      <c r="ACP1342" s="119"/>
      <c r="ACQ1342" s="119"/>
      <c r="ACR1342" s="119"/>
      <c r="ACS1342" s="119"/>
      <c r="ACT1342" s="119"/>
      <c r="ACU1342" s="119"/>
      <c r="ACV1342" s="119"/>
      <c r="ACW1342" s="119"/>
      <c r="ACX1342" s="119"/>
      <c r="ACY1342" s="119"/>
      <c r="ACZ1342" s="119"/>
      <c r="ADA1342" s="119"/>
      <c r="ADB1342" s="119"/>
      <c r="ADC1342" s="119"/>
      <c r="ADD1342" s="119"/>
      <c r="ADE1342" s="119"/>
      <c r="ADF1342" s="119"/>
      <c r="ADG1342" s="119"/>
      <c r="ADH1342" s="119"/>
      <c r="ADI1342" s="119"/>
      <c r="ADJ1342" s="119"/>
      <c r="ADK1342" s="119"/>
      <c r="ADL1342" s="119"/>
      <c r="ADM1342" s="119"/>
      <c r="ADN1342" s="119"/>
      <c r="ADO1342" s="119"/>
      <c r="ADP1342" s="119"/>
      <c r="ADQ1342" s="119"/>
      <c r="ADR1342" s="119"/>
      <c r="ADS1342" s="119"/>
      <c r="ADT1342" s="119"/>
      <c r="ADU1342" s="119"/>
      <c r="ADV1342" s="119"/>
      <c r="ADW1342" s="119"/>
      <c r="ADX1342" s="119"/>
      <c r="ADY1342" s="119"/>
      <c r="ADZ1342" s="119"/>
      <c r="AEA1342" s="119"/>
      <c r="AEB1342" s="119"/>
      <c r="AEC1342" s="119"/>
      <c r="AED1342" s="119"/>
      <c r="AEE1342" s="119"/>
      <c r="AEF1342" s="119"/>
      <c r="AEG1342" s="119"/>
      <c r="AEH1342" s="119"/>
      <c r="AEI1342" s="119"/>
      <c r="AEJ1342" s="119"/>
      <c r="AEK1342" s="119"/>
      <c r="AEL1342" s="119"/>
      <c r="AEM1342" s="119"/>
      <c r="AEN1342" s="119"/>
      <c r="AEO1342" s="119"/>
      <c r="AEP1342" s="119"/>
      <c r="AEQ1342" s="119"/>
      <c r="AER1342" s="119"/>
      <c r="AES1342" s="119"/>
      <c r="AET1342" s="119"/>
      <c r="AEU1342" s="119"/>
      <c r="AEV1342" s="119"/>
      <c r="AEW1342" s="119"/>
      <c r="AEX1342" s="119"/>
      <c r="AEY1342" s="119"/>
      <c r="AEZ1342" s="119"/>
      <c r="AFA1342" s="119"/>
      <c r="AFB1342" s="119"/>
      <c r="AFC1342" s="119"/>
      <c r="AFD1342" s="119"/>
      <c r="AFE1342" s="119"/>
      <c r="AFF1342" s="119"/>
      <c r="AFG1342" s="119"/>
      <c r="AFH1342" s="119"/>
      <c r="AFI1342" s="119"/>
      <c r="AFJ1342" s="119"/>
      <c r="AFK1342" s="119"/>
      <c r="AFL1342" s="119"/>
      <c r="AFM1342" s="119"/>
      <c r="AFN1342" s="119"/>
      <c r="AFO1342" s="119"/>
      <c r="AFP1342" s="119"/>
      <c r="AFQ1342" s="119"/>
      <c r="AFR1342" s="119"/>
      <c r="AFS1342" s="119"/>
      <c r="AFT1342" s="119"/>
      <c r="AFU1342" s="119"/>
      <c r="AFV1342" s="119"/>
      <c r="AFW1342" s="119"/>
      <c r="AFX1342" s="119"/>
      <c r="AFY1342" s="119"/>
      <c r="AFZ1342" s="119"/>
      <c r="AGA1342" s="119"/>
      <c r="AGB1342" s="119"/>
      <c r="AGC1342" s="119"/>
      <c r="AGD1342" s="119"/>
      <c r="AGE1342" s="119"/>
      <c r="AGF1342" s="119"/>
      <c r="AGG1342" s="119"/>
      <c r="AGH1342" s="119"/>
      <c r="AGI1342" s="119"/>
      <c r="AGJ1342" s="119"/>
      <c r="AGK1342" s="119"/>
      <c r="AGL1342" s="119"/>
      <c r="AGM1342" s="119"/>
      <c r="AGN1342" s="119"/>
      <c r="AGO1342" s="119"/>
      <c r="AGP1342" s="119"/>
      <c r="AGQ1342" s="119"/>
      <c r="AGR1342" s="119"/>
      <c r="AGS1342" s="119"/>
      <c r="AGT1342" s="119"/>
      <c r="AGU1342" s="119"/>
      <c r="AGV1342" s="119"/>
      <c r="AGW1342" s="119"/>
      <c r="AGX1342" s="119"/>
      <c r="AGY1342" s="119"/>
      <c r="AGZ1342" s="119"/>
      <c r="AHA1342" s="119"/>
      <c r="AHB1342" s="119"/>
      <c r="AHC1342" s="119"/>
      <c r="AHD1342" s="119"/>
      <c r="AHE1342" s="119"/>
      <c r="AHF1342" s="119"/>
      <c r="AHG1342" s="119"/>
      <c r="AHH1342" s="119"/>
      <c r="AHI1342" s="119"/>
      <c r="AHJ1342" s="119"/>
      <c r="AHK1342" s="119"/>
      <c r="AHL1342" s="119"/>
      <c r="AHM1342" s="119"/>
      <c r="AHN1342" s="119"/>
      <c r="AHO1342" s="119"/>
      <c r="AHP1342" s="119"/>
      <c r="AHQ1342" s="119"/>
      <c r="AHR1342" s="119"/>
      <c r="AHS1342" s="119"/>
      <c r="AHT1342" s="119"/>
      <c r="AHU1342" s="119"/>
      <c r="AHV1342" s="119"/>
      <c r="AHW1342" s="119"/>
      <c r="AHX1342" s="119"/>
      <c r="AHY1342" s="119"/>
      <c r="AHZ1342" s="119"/>
      <c r="AIA1342" s="119"/>
      <c r="AIB1342" s="119"/>
      <c r="AIC1342" s="119"/>
      <c r="AID1342" s="119"/>
      <c r="AIE1342" s="119"/>
      <c r="AIF1342" s="119"/>
      <c r="AIG1342" s="119"/>
      <c r="AIH1342" s="119"/>
      <c r="AII1342" s="119"/>
      <c r="AIJ1342" s="119"/>
      <c r="AIK1342" s="119"/>
      <c r="AIL1342" s="119"/>
      <c r="AIM1342" s="119"/>
      <c r="AIN1342" s="119"/>
      <c r="AIO1342" s="119"/>
      <c r="AIP1342" s="119"/>
      <c r="AIQ1342" s="119"/>
      <c r="AIR1342" s="119"/>
      <c r="AIS1342" s="119"/>
      <c r="AIT1342" s="119"/>
      <c r="AIU1342" s="119"/>
      <c r="AIV1342" s="119"/>
      <c r="AIW1342" s="119"/>
      <c r="AIX1342" s="119"/>
      <c r="AIY1342" s="119"/>
      <c r="AIZ1342" s="119"/>
      <c r="AJA1342" s="119"/>
      <c r="AJB1342" s="119"/>
      <c r="AJC1342" s="119"/>
      <c r="AJD1342" s="119"/>
      <c r="AJE1342" s="119"/>
      <c r="AJF1342" s="119"/>
      <c r="AJG1342" s="119"/>
      <c r="AJH1342" s="119"/>
      <c r="AJI1342" s="119"/>
      <c r="AJJ1342" s="119"/>
      <c r="AJK1342" s="119"/>
      <c r="AJL1342" s="119"/>
      <c r="AJM1342" s="119"/>
      <c r="AJN1342" s="119"/>
      <c r="AJO1342" s="119"/>
      <c r="AJP1342" s="119"/>
      <c r="AJQ1342" s="119"/>
      <c r="AJR1342" s="119"/>
      <c r="AJS1342" s="119"/>
      <c r="AJT1342" s="119"/>
      <c r="AJU1342" s="119"/>
      <c r="AJV1342" s="119"/>
      <c r="AJW1342" s="119"/>
      <c r="AJX1342" s="119"/>
      <c r="AJY1342" s="119"/>
      <c r="AJZ1342" s="119"/>
      <c r="AKA1342" s="119"/>
      <c r="AKB1342" s="119"/>
      <c r="AKC1342" s="119"/>
      <c r="AKD1342" s="119"/>
      <c r="AKE1342" s="119"/>
      <c r="AKF1342" s="119"/>
      <c r="AKG1342" s="119"/>
      <c r="AKH1342" s="119"/>
      <c r="AKI1342" s="119"/>
      <c r="AKJ1342" s="119"/>
      <c r="AKK1342" s="119"/>
      <c r="AKL1342" s="119"/>
      <c r="AKM1342" s="119"/>
      <c r="AKN1342" s="119"/>
      <c r="AKO1342" s="119"/>
      <c r="AKP1342" s="119"/>
      <c r="AKQ1342" s="119"/>
      <c r="AKR1342" s="119"/>
      <c r="AKS1342" s="119"/>
      <c r="AKT1342" s="119"/>
      <c r="AKU1342" s="119"/>
      <c r="AKV1342" s="119"/>
      <c r="AKW1342" s="119"/>
      <c r="AKX1342" s="119"/>
      <c r="AKY1342" s="119"/>
      <c r="AKZ1342" s="119"/>
      <c r="ALA1342" s="119"/>
      <c r="ALB1342" s="119"/>
      <c r="ALC1342" s="119"/>
      <c r="ALD1342" s="119"/>
      <c r="ALE1342" s="119"/>
      <c r="ALF1342" s="119"/>
      <c r="ALG1342" s="119"/>
      <c r="ALH1342" s="119"/>
      <c r="ALI1342" s="119"/>
      <c r="ALJ1342" s="119"/>
      <c r="ALK1342" s="119"/>
      <c r="ALL1342" s="119"/>
      <c r="ALM1342" s="119"/>
      <c r="ALN1342" s="119"/>
      <c r="ALO1342" s="119"/>
      <c r="ALP1342" s="119"/>
      <c r="ALQ1342" s="119"/>
      <c r="ALR1342" s="119"/>
      <c r="ALS1342" s="119"/>
      <c r="ALT1342" s="119"/>
      <c r="ALU1342" s="119"/>
      <c r="ALV1342" s="119"/>
      <c r="ALW1342" s="119"/>
      <c r="ALX1342" s="119"/>
      <c r="ALY1342" s="119"/>
      <c r="ALZ1342" s="119"/>
      <c r="AMA1342" s="119"/>
      <c r="AMB1342" s="119"/>
      <c r="AMC1342" s="119"/>
      <c r="AMD1342" s="119"/>
      <c r="AME1342" s="119"/>
      <c r="AMF1342" s="119"/>
      <c r="AMG1342" s="119"/>
    </row>
    <row r="1343" customFormat="false" ht="15" hidden="false" customHeight="false" outlineLevel="0" collapsed="false">
      <c r="A1343" s="118"/>
      <c r="B1343" s="118"/>
      <c r="C1343" s="48" t="n">
        <f aca="false">IF(F1343=F1342,C1342,IF(F1343=(F1342+10),C1342,(C1342+10)))</f>
        <v>2500</v>
      </c>
      <c r="D1343" s="55" t="s">
        <v>468</v>
      </c>
      <c r="E1343" s="50" t="n">
        <f aca="false">IF(C1342=C1343,IF(AND(I1343&lt;&gt;"M",I1343&lt;&gt;"m-up"),E1342+10,E1342),10)</f>
        <v>20</v>
      </c>
      <c r="F1343" s="78" t="n">
        <f aca="false">O1343+(N1343*60)+(M1343*3600)</f>
        <v>50892</v>
      </c>
      <c r="G1343" s="78" t="str">
        <f aca="false">CONCATENATE(J1343,K1343,L1343)</f>
        <v>201826</v>
      </c>
      <c r="H1343" s="78" t="n">
        <v>0</v>
      </c>
      <c r="I1343" s="78" t="s">
        <v>271</v>
      </c>
      <c r="J1343" s="78" t="n">
        <v>2018</v>
      </c>
      <c r="K1343" s="78" t="n">
        <v>2</v>
      </c>
      <c r="L1343" s="78" t="n">
        <v>6</v>
      </c>
      <c r="M1343" s="78" t="n">
        <v>14</v>
      </c>
      <c r="N1343" s="78" t="n">
        <v>8</v>
      </c>
      <c r="O1343" s="78" t="n">
        <v>12</v>
      </c>
      <c r="P1343" s="78" t="n">
        <v>635</v>
      </c>
      <c r="Q1343" s="78" t="n">
        <v>1</v>
      </c>
      <c r="R1343" s="78" t="s">
        <v>1</v>
      </c>
      <c r="S1343" s="78" t="s">
        <v>2</v>
      </c>
      <c r="T1343" s="78"/>
      <c r="U1343" s="130" t="s">
        <v>469</v>
      </c>
      <c r="V1343" s="130"/>
      <c r="W1343" s="130"/>
      <c r="X1343" s="130"/>
      <c r="WH1343" s="119"/>
      <c r="WI1343" s="119"/>
      <c r="WJ1343" s="119"/>
      <c r="WK1343" s="119"/>
      <c r="WL1343" s="119"/>
      <c r="WM1343" s="119"/>
      <c r="WN1343" s="119"/>
      <c r="WO1343" s="119"/>
      <c r="WP1343" s="119"/>
      <c r="WQ1343" s="119"/>
      <c r="WR1343" s="119"/>
      <c r="WS1343" s="119"/>
      <c r="WT1343" s="119"/>
      <c r="WU1343" s="119"/>
      <c r="WV1343" s="119"/>
      <c r="WW1343" s="119"/>
      <c r="WX1343" s="119"/>
      <c r="WY1343" s="119"/>
      <c r="WZ1343" s="119"/>
      <c r="XA1343" s="119"/>
      <c r="XB1343" s="119"/>
      <c r="XC1343" s="119"/>
      <c r="XD1343" s="119"/>
      <c r="XE1343" s="119"/>
      <c r="XF1343" s="119"/>
      <c r="XG1343" s="119"/>
      <c r="XH1343" s="119"/>
      <c r="XI1343" s="119"/>
      <c r="XJ1343" s="119"/>
      <c r="XK1343" s="119"/>
      <c r="XL1343" s="119"/>
      <c r="XM1343" s="119"/>
      <c r="XN1343" s="119"/>
      <c r="XO1343" s="119"/>
      <c r="XP1343" s="119"/>
      <c r="XQ1343" s="119"/>
      <c r="XR1343" s="119"/>
      <c r="XS1343" s="119"/>
      <c r="XT1343" s="119"/>
      <c r="XU1343" s="119"/>
      <c r="XV1343" s="119"/>
      <c r="XW1343" s="119"/>
      <c r="XX1343" s="119"/>
      <c r="XY1343" s="119"/>
      <c r="XZ1343" s="119"/>
      <c r="YA1343" s="119"/>
      <c r="YB1343" s="119"/>
      <c r="YC1343" s="119"/>
      <c r="YD1343" s="119"/>
      <c r="YE1343" s="119"/>
      <c r="YF1343" s="119"/>
      <c r="YG1343" s="119"/>
      <c r="YH1343" s="119"/>
      <c r="YI1343" s="119"/>
      <c r="YJ1343" s="119"/>
      <c r="YK1343" s="119"/>
      <c r="YL1343" s="119"/>
      <c r="YM1343" s="119"/>
      <c r="YN1343" s="119"/>
      <c r="YO1343" s="119"/>
      <c r="YP1343" s="119"/>
      <c r="YQ1343" s="119"/>
      <c r="YR1343" s="119"/>
      <c r="YS1343" s="119"/>
      <c r="YT1343" s="119"/>
      <c r="YU1343" s="119"/>
      <c r="YV1343" s="119"/>
      <c r="YW1343" s="119"/>
      <c r="YX1343" s="119"/>
      <c r="YY1343" s="119"/>
      <c r="YZ1343" s="119"/>
      <c r="ZA1343" s="119"/>
      <c r="ZB1343" s="119"/>
      <c r="ZC1343" s="119"/>
      <c r="ZD1343" s="119"/>
      <c r="ZE1343" s="119"/>
      <c r="ZF1343" s="119"/>
      <c r="ZG1343" s="119"/>
      <c r="ZH1343" s="119"/>
      <c r="ZI1343" s="119"/>
      <c r="ZJ1343" s="119"/>
      <c r="ZK1343" s="119"/>
      <c r="ZL1343" s="119"/>
      <c r="ZM1343" s="119"/>
      <c r="ZN1343" s="119"/>
      <c r="ZO1343" s="119"/>
      <c r="ZP1343" s="119"/>
      <c r="ZQ1343" s="119"/>
      <c r="ZR1343" s="119"/>
      <c r="ZS1343" s="119"/>
      <c r="ZT1343" s="119"/>
      <c r="ZU1343" s="119"/>
      <c r="ZV1343" s="119"/>
      <c r="ZW1343" s="119"/>
      <c r="ZX1343" s="119"/>
      <c r="ZY1343" s="119"/>
      <c r="ZZ1343" s="119"/>
      <c r="AAA1343" s="119"/>
      <c r="AAB1343" s="119"/>
      <c r="AAC1343" s="119"/>
      <c r="AAD1343" s="119"/>
      <c r="AAE1343" s="119"/>
      <c r="AAF1343" s="119"/>
      <c r="AAG1343" s="119"/>
      <c r="AAH1343" s="119"/>
      <c r="AAI1343" s="119"/>
      <c r="AAJ1343" s="119"/>
      <c r="AAK1343" s="119"/>
      <c r="AAL1343" s="119"/>
      <c r="AAM1343" s="119"/>
      <c r="AAN1343" s="119"/>
      <c r="AAO1343" s="119"/>
      <c r="AAP1343" s="119"/>
      <c r="AAQ1343" s="119"/>
      <c r="AAR1343" s="119"/>
      <c r="AAS1343" s="119"/>
      <c r="AAT1343" s="119"/>
      <c r="AAU1343" s="119"/>
      <c r="AAV1343" s="119"/>
      <c r="AAW1343" s="119"/>
      <c r="AAX1343" s="119"/>
      <c r="AAY1343" s="119"/>
      <c r="AAZ1343" s="119"/>
      <c r="ABA1343" s="119"/>
      <c r="ABB1343" s="119"/>
      <c r="ABC1343" s="119"/>
      <c r="ABD1343" s="119"/>
      <c r="ABE1343" s="119"/>
      <c r="ABF1343" s="119"/>
      <c r="ABG1343" s="119"/>
      <c r="ABH1343" s="119"/>
      <c r="ABI1343" s="119"/>
      <c r="ABJ1343" s="119"/>
      <c r="ABK1343" s="119"/>
      <c r="ABL1343" s="119"/>
      <c r="ABM1343" s="119"/>
      <c r="ABN1343" s="119"/>
      <c r="ABO1343" s="119"/>
      <c r="ABP1343" s="119"/>
      <c r="ABQ1343" s="119"/>
      <c r="ABR1343" s="119"/>
      <c r="ABS1343" s="119"/>
      <c r="ABT1343" s="119"/>
      <c r="ABU1343" s="119"/>
      <c r="ABV1343" s="119"/>
      <c r="ABW1343" s="119"/>
      <c r="ABX1343" s="119"/>
      <c r="ABY1343" s="119"/>
      <c r="ABZ1343" s="119"/>
      <c r="ACA1343" s="119"/>
      <c r="ACB1343" s="119"/>
      <c r="ACC1343" s="119"/>
      <c r="ACD1343" s="119"/>
      <c r="ACE1343" s="119"/>
      <c r="ACF1343" s="119"/>
      <c r="ACG1343" s="119"/>
      <c r="ACH1343" s="119"/>
      <c r="ACI1343" s="119"/>
      <c r="ACJ1343" s="119"/>
      <c r="ACK1343" s="119"/>
      <c r="ACL1343" s="119"/>
      <c r="ACM1343" s="119"/>
      <c r="ACN1343" s="119"/>
      <c r="ACO1343" s="119"/>
      <c r="ACP1343" s="119"/>
      <c r="ACQ1343" s="119"/>
      <c r="ACR1343" s="119"/>
      <c r="ACS1343" s="119"/>
      <c r="ACT1343" s="119"/>
      <c r="ACU1343" s="119"/>
      <c r="ACV1343" s="119"/>
      <c r="ACW1343" s="119"/>
      <c r="ACX1343" s="119"/>
      <c r="ACY1343" s="119"/>
      <c r="ACZ1343" s="119"/>
      <c r="ADA1343" s="119"/>
      <c r="ADB1343" s="119"/>
      <c r="ADC1343" s="119"/>
      <c r="ADD1343" s="119"/>
      <c r="ADE1343" s="119"/>
      <c r="ADF1343" s="119"/>
      <c r="ADG1343" s="119"/>
      <c r="ADH1343" s="119"/>
      <c r="ADI1343" s="119"/>
      <c r="ADJ1343" s="119"/>
      <c r="ADK1343" s="119"/>
      <c r="ADL1343" s="119"/>
      <c r="ADM1343" s="119"/>
      <c r="ADN1343" s="119"/>
      <c r="ADO1343" s="119"/>
      <c r="ADP1343" s="119"/>
      <c r="ADQ1343" s="119"/>
      <c r="ADR1343" s="119"/>
      <c r="ADS1343" s="119"/>
      <c r="ADT1343" s="119"/>
      <c r="ADU1343" s="119"/>
      <c r="ADV1343" s="119"/>
      <c r="ADW1343" s="119"/>
      <c r="ADX1343" s="119"/>
      <c r="ADY1343" s="119"/>
      <c r="ADZ1343" s="119"/>
      <c r="AEA1343" s="119"/>
      <c r="AEB1343" s="119"/>
      <c r="AEC1343" s="119"/>
      <c r="AED1343" s="119"/>
      <c r="AEE1343" s="119"/>
      <c r="AEF1343" s="119"/>
      <c r="AEG1343" s="119"/>
      <c r="AEH1343" s="119"/>
      <c r="AEI1343" s="119"/>
      <c r="AEJ1343" s="119"/>
      <c r="AEK1343" s="119"/>
      <c r="AEL1343" s="119"/>
      <c r="AEM1343" s="119"/>
      <c r="AEN1343" s="119"/>
      <c r="AEO1343" s="119"/>
      <c r="AEP1343" s="119"/>
      <c r="AEQ1343" s="119"/>
      <c r="AER1343" s="119"/>
      <c r="AES1343" s="119"/>
      <c r="AET1343" s="119"/>
      <c r="AEU1343" s="119"/>
      <c r="AEV1343" s="119"/>
      <c r="AEW1343" s="119"/>
      <c r="AEX1343" s="119"/>
      <c r="AEY1343" s="119"/>
      <c r="AEZ1343" s="119"/>
      <c r="AFA1343" s="119"/>
      <c r="AFB1343" s="119"/>
      <c r="AFC1343" s="119"/>
      <c r="AFD1343" s="119"/>
      <c r="AFE1343" s="119"/>
      <c r="AFF1343" s="119"/>
      <c r="AFG1343" s="119"/>
      <c r="AFH1343" s="119"/>
      <c r="AFI1343" s="119"/>
      <c r="AFJ1343" s="119"/>
      <c r="AFK1343" s="119"/>
      <c r="AFL1343" s="119"/>
      <c r="AFM1343" s="119"/>
      <c r="AFN1343" s="119"/>
      <c r="AFO1343" s="119"/>
      <c r="AFP1343" s="119"/>
      <c r="AFQ1343" s="119"/>
      <c r="AFR1343" s="119"/>
      <c r="AFS1343" s="119"/>
      <c r="AFT1343" s="119"/>
      <c r="AFU1343" s="119"/>
      <c r="AFV1343" s="119"/>
      <c r="AFW1343" s="119"/>
      <c r="AFX1343" s="119"/>
      <c r="AFY1343" s="119"/>
      <c r="AFZ1343" s="119"/>
      <c r="AGA1343" s="119"/>
      <c r="AGB1343" s="119"/>
      <c r="AGC1343" s="119"/>
      <c r="AGD1343" s="119"/>
      <c r="AGE1343" s="119"/>
      <c r="AGF1343" s="119"/>
      <c r="AGG1343" s="119"/>
      <c r="AGH1343" s="119"/>
      <c r="AGI1343" s="119"/>
      <c r="AGJ1343" s="119"/>
      <c r="AGK1343" s="119"/>
      <c r="AGL1343" s="119"/>
      <c r="AGM1343" s="119"/>
      <c r="AGN1343" s="119"/>
      <c r="AGO1343" s="119"/>
      <c r="AGP1343" s="119"/>
      <c r="AGQ1343" s="119"/>
      <c r="AGR1343" s="119"/>
      <c r="AGS1343" s="119"/>
      <c r="AGT1343" s="119"/>
      <c r="AGU1343" s="119"/>
      <c r="AGV1343" s="119"/>
      <c r="AGW1343" s="119"/>
      <c r="AGX1343" s="119"/>
      <c r="AGY1343" s="119"/>
      <c r="AGZ1343" s="119"/>
      <c r="AHA1343" s="119"/>
      <c r="AHB1343" s="119"/>
      <c r="AHC1343" s="119"/>
      <c r="AHD1343" s="119"/>
      <c r="AHE1343" s="119"/>
      <c r="AHF1343" s="119"/>
      <c r="AHG1343" s="119"/>
      <c r="AHH1343" s="119"/>
      <c r="AHI1343" s="119"/>
      <c r="AHJ1343" s="119"/>
      <c r="AHK1343" s="119"/>
      <c r="AHL1343" s="119"/>
      <c r="AHM1343" s="119"/>
      <c r="AHN1343" s="119"/>
      <c r="AHO1343" s="119"/>
      <c r="AHP1343" s="119"/>
      <c r="AHQ1343" s="119"/>
      <c r="AHR1343" s="119"/>
      <c r="AHS1343" s="119"/>
      <c r="AHT1343" s="119"/>
      <c r="AHU1343" s="119"/>
      <c r="AHV1343" s="119"/>
      <c r="AHW1343" s="119"/>
      <c r="AHX1343" s="119"/>
      <c r="AHY1343" s="119"/>
      <c r="AHZ1343" s="119"/>
      <c r="AIA1343" s="119"/>
      <c r="AIB1343" s="119"/>
      <c r="AIC1343" s="119"/>
      <c r="AID1343" s="119"/>
      <c r="AIE1343" s="119"/>
      <c r="AIF1343" s="119"/>
      <c r="AIG1343" s="119"/>
      <c r="AIH1343" s="119"/>
      <c r="AII1343" s="119"/>
      <c r="AIJ1343" s="119"/>
      <c r="AIK1343" s="119"/>
      <c r="AIL1343" s="119"/>
      <c r="AIM1343" s="119"/>
      <c r="AIN1343" s="119"/>
      <c r="AIO1343" s="119"/>
      <c r="AIP1343" s="119"/>
      <c r="AIQ1343" s="119"/>
      <c r="AIR1343" s="119"/>
      <c r="AIS1343" s="119"/>
      <c r="AIT1343" s="119"/>
      <c r="AIU1343" s="119"/>
      <c r="AIV1343" s="119"/>
      <c r="AIW1343" s="119"/>
      <c r="AIX1343" s="119"/>
      <c r="AIY1343" s="119"/>
      <c r="AIZ1343" s="119"/>
      <c r="AJA1343" s="119"/>
      <c r="AJB1343" s="119"/>
      <c r="AJC1343" s="119"/>
      <c r="AJD1343" s="119"/>
      <c r="AJE1343" s="119"/>
      <c r="AJF1343" s="119"/>
      <c r="AJG1343" s="119"/>
      <c r="AJH1343" s="119"/>
      <c r="AJI1343" s="119"/>
      <c r="AJJ1343" s="119"/>
      <c r="AJK1343" s="119"/>
      <c r="AJL1343" s="119"/>
      <c r="AJM1343" s="119"/>
      <c r="AJN1343" s="119"/>
      <c r="AJO1343" s="119"/>
      <c r="AJP1343" s="119"/>
      <c r="AJQ1343" s="119"/>
      <c r="AJR1343" s="119"/>
      <c r="AJS1343" s="119"/>
      <c r="AJT1343" s="119"/>
      <c r="AJU1343" s="119"/>
      <c r="AJV1343" s="119"/>
      <c r="AJW1343" s="119"/>
      <c r="AJX1343" s="119"/>
      <c r="AJY1343" s="119"/>
      <c r="AJZ1343" s="119"/>
      <c r="AKA1343" s="119"/>
      <c r="AKB1343" s="119"/>
      <c r="AKC1343" s="119"/>
      <c r="AKD1343" s="119"/>
      <c r="AKE1343" s="119"/>
      <c r="AKF1343" s="119"/>
      <c r="AKG1343" s="119"/>
      <c r="AKH1343" s="119"/>
      <c r="AKI1343" s="119"/>
      <c r="AKJ1343" s="119"/>
      <c r="AKK1343" s="119"/>
      <c r="AKL1343" s="119"/>
      <c r="AKM1343" s="119"/>
      <c r="AKN1343" s="119"/>
      <c r="AKO1343" s="119"/>
      <c r="AKP1343" s="119"/>
      <c r="AKQ1343" s="119"/>
      <c r="AKR1343" s="119"/>
      <c r="AKS1343" s="119"/>
      <c r="AKT1343" s="119"/>
      <c r="AKU1343" s="119"/>
      <c r="AKV1343" s="119"/>
      <c r="AKW1343" s="119"/>
      <c r="AKX1343" s="119"/>
      <c r="AKY1343" s="119"/>
      <c r="AKZ1343" s="119"/>
      <c r="ALA1343" s="119"/>
      <c r="ALB1343" s="119"/>
      <c r="ALC1343" s="119"/>
      <c r="ALD1343" s="119"/>
      <c r="ALE1343" s="119"/>
      <c r="ALF1343" s="119"/>
      <c r="ALG1343" s="119"/>
      <c r="ALH1343" s="119"/>
      <c r="ALI1343" s="119"/>
      <c r="ALJ1343" s="119"/>
      <c r="ALK1343" s="119"/>
      <c r="ALL1343" s="119"/>
      <c r="ALM1343" s="119"/>
      <c r="ALN1343" s="119"/>
      <c r="ALO1343" s="119"/>
      <c r="ALP1343" s="119"/>
      <c r="ALQ1343" s="119"/>
      <c r="ALR1343" s="119"/>
      <c r="ALS1343" s="119"/>
      <c r="ALT1343" s="119"/>
      <c r="ALU1343" s="119"/>
      <c r="ALV1343" s="119"/>
      <c r="ALW1343" s="119"/>
      <c r="ALX1343" s="119"/>
      <c r="ALY1343" s="119"/>
      <c r="ALZ1343" s="119"/>
      <c r="AMA1343" s="119"/>
      <c r="AMB1343" s="119"/>
      <c r="AMC1343" s="119"/>
      <c r="AMD1343" s="119"/>
      <c r="AME1343" s="119"/>
      <c r="AMF1343" s="119"/>
      <c r="AMG1343" s="119"/>
    </row>
    <row r="1344" customFormat="false" ht="15" hidden="false" customHeight="false" outlineLevel="0" collapsed="false">
      <c r="A1344" s="118"/>
      <c r="B1344" s="118"/>
      <c r="C1344" s="48" t="n">
        <f aca="false">IF(F1344=F1343,C1343,IF(F1344=(F1343+10),C1343,(C1343+10)))</f>
        <v>2500</v>
      </c>
      <c r="D1344" s="55" t="s">
        <v>468</v>
      </c>
      <c r="E1344" s="50" t="n">
        <f aca="false">IF(C1343=C1344,IF(AND(I1344&lt;&gt;"M",I1344&lt;&gt;"m-up"),E1343+10,E1343),10)</f>
        <v>30</v>
      </c>
      <c r="F1344" s="78" t="n">
        <f aca="false">O1344+(N1344*60)+(M1344*3600)</f>
        <v>50892</v>
      </c>
      <c r="G1344" s="78" t="str">
        <f aca="false">CONCATENATE(J1344,K1344,L1344)</f>
        <v>201826</v>
      </c>
      <c r="H1344" s="78" t="n">
        <v>0</v>
      </c>
      <c r="I1344" s="78" t="s">
        <v>87</v>
      </c>
      <c r="J1344" s="78" t="n">
        <v>2018</v>
      </c>
      <c r="K1344" s="78" t="n">
        <v>2</v>
      </c>
      <c r="L1344" s="78" t="n">
        <v>6</v>
      </c>
      <c r="M1344" s="78" t="n">
        <v>14</v>
      </c>
      <c r="N1344" s="78" t="n">
        <v>8</v>
      </c>
      <c r="O1344" s="78" t="n">
        <v>12</v>
      </c>
      <c r="P1344" s="78" t="n">
        <v>661</v>
      </c>
      <c r="Q1344" s="78" t="n">
        <v>0</v>
      </c>
      <c r="R1344" s="78" t="s">
        <v>62</v>
      </c>
      <c r="S1344" s="78" t="s">
        <v>2</v>
      </c>
      <c r="T1344" s="78"/>
      <c r="U1344" s="130" t="s">
        <v>129</v>
      </c>
      <c r="V1344" s="130"/>
      <c r="W1344" s="130"/>
      <c r="X1344" s="130"/>
      <c r="WH1344" s="119"/>
      <c r="WI1344" s="119"/>
      <c r="WJ1344" s="119"/>
      <c r="WK1344" s="119"/>
      <c r="WL1344" s="119"/>
      <c r="WM1344" s="119"/>
      <c r="WN1344" s="119"/>
      <c r="WO1344" s="119"/>
      <c r="WP1344" s="119"/>
      <c r="WQ1344" s="119"/>
      <c r="WR1344" s="119"/>
      <c r="WS1344" s="119"/>
      <c r="WT1344" s="119"/>
      <c r="WU1344" s="119"/>
      <c r="WV1344" s="119"/>
      <c r="WW1344" s="119"/>
      <c r="WX1344" s="119"/>
      <c r="WY1344" s="119"/>
      <c r="WZ1344" s="119"/>
      <c r="XA1344" s="119"/>
      <c r="XB1344" s="119"/>
      <c r="XC1344" s="119"/>
      <c r="XD1344" s="119"/>
      <c r="XE1344" s="119"/>
      <c r="XF1344" s="119"/>
      <c r="XG1344" s="119"/>
      <c r="XH1344" s="119"/>
      <c r="XI1344" s="119"/>
      <c r="XJ1344" s="119"/>
      <c r="XK1344" s="119"/>
      <c r="XL1344" s="119"/>
      <c r="XM1344" s="119"/>
      <c r="XN1344" s="119"/>
      <c r="XO1344" s="119"/>
      <c r="XP1344" s="119"/>
      <c r="XQ1344" s="119"/>
      <c r="XR1344" s="119"/>
      <c r="XS1344" s="119"/>
      <c r="XT1344" s="119"/>
      <c r="XU1344" s="119"/>
      <c r="XV1344" s="119"/>
      <c r="XW1344" s="119"/>
      <c r="XX1344" s="119"/>
      <c r="XY1344" s="119"/>
      <c r="XZ1344" s="119"/>
      <c r="YA1344" s="119"/>
      <c r="YB1344" s="119"/>
      <c r="YC1344" s="119"/>
      <c r="YD1344" s="119"/>
      <c r="YE1344" s="119"/>
      <c r="YF1344" s="119"/>
      <c r="YG1344" s="119"/>
      <c r="YH1344" s="119"/>
      <c r="YI1344" s="119"/>
      <c r="YJ1344" s="119"/>
      <c r="YK1344" s="119"/>
      <c r="YL1344" s="119"/>
      <c r="YM1344" s="119"/>
      <c r="YN1344" s="119"/>
      <c r="YO1344" s="119"/>
      <c r="YP1344" s="119"/>
      <c r="YQ1344" s="119"/>
      <c r="YR1344" s="119"/>
      <c r="YS1344" s="119"/>
      <c r="YT1344" s="119"/>
      <c r="YU1344" s="119"/>
      <c r="YV1344" s="119"/>
      <c r="YW1344" s="119"/>
      <c r="YX1344" s="119"/>
      <c r="YY1344" s="119"/>
      <c r="YZ1344" s="119"/>
      <c r="ZA1344" s="119"/>
      <c r="ZB1344" s="119"/>
      <c r="ZC1344" s="119"/>
      <c r="ZD1344" s="119"/>
      <c r="ZE1344" s="119"/>
      <c r="ZF1344" s="119"/>
      <c r="ZG1344" s="119"/>
      <c r="ZH1344" s="119"/>
      <c r="ZI1344" s="119"/>
      <c r="ZJ1344" s="119"/>
      <c r="ZK1344" s="119"/>
      <c r="ZL1344" s="119"/>
      <c r="ZM1344" s="119"/>
      <c r="ZN1344" s="119"/>
      <c r="ZO1344" s="119"/>
      <c r="ZP1344" s="119"/>
      <c r="ZQ1344" s="119"/>
      <c r="ZR1344" s="119"/>
      <c r="ZS1344" s="119"/>
      <c r="ZT1344" s="119"/>
      <c r="ZU1344" s="119"/>
      <c r="ZV1344" s="119"/>
      <c r="ZW1344" s="119"/>
      <c r="ZX1344" s="119"/>
      <c r="ZY1344" s="119"/>
      <c r="ZZ1344" s="119"/>
      <c r="AAA1344" s="119"/>
      <c r="AAB1344" s="119"/>
      <c r="AAC1344" s="119"/>
      <c r="AAD1344" s="119"/>
      <c r="AAE1344" s="119"/>
      <c r="AAF1344" s="119"/>
      <c r="AAG1344" s="119"/>
      <c r="AAH1344" s="119"/>
      <c r="AAI1344" s="119"/>
      <c r="AAJ1344" s="119"/>
      <c r="AAK1344" s="119"/>
      <c r="AAL1344" s="119"/>
      <c r="AAM1344" s="119"/>
      <c r="AAN1344" s="119"/>
      <c r="AAO1344" s="119"/>
      <c r="AAP1344" s="119"/>
      <c r="AAQ1344" s="119"/>
      <c r="AAR1344" s="119"/>
      <c r="AAS1344" s="119"/>
      <c r="AAT1344" s="119"/>
      <c r="AAU1344" s="119"/>
      <c r="AAV1344" s="119"/>
      <c r="AAW1344" s="119"/>
      <c r="AAX1344" s="119"/>
      <c r="AAY1344" s="119"/>
      <c r="AAZ1344" s="119"/>
      <c r="ABA1344" s="119"/>
      <c r="ABB1344" s="119"/>
      <c r="ABC1344" s="119"/>
      <c r="ABD1344" s="119"/>
      <c r="ABE1344" s="119"/>
      <c r="ABF1344" s="119"/>
      <c r="ABG1344" s="119"/>
      <c r="ABH1344" s="119"/>
      <c r="ABI1344" s="119"/>
      <c r="ABJ1344" s="119"/>
      <c r="ABK1344" s="119"/>
      <c r="ABL1344" s="119"/>
      <c r="ABM1344" s="119"/>
      <c r="ABN1344" s="119"/>
      <c r="ABO1344" s="119"/>
      <c r="ABP1344" s="119"/>
      <c r="ABQ1344" s="119"/>
      <c r="ABR1344" s="119"/>
      <c r="ABS1344" s="119"/>
      <c r="ABT1344" s="119"/>
      <c r="ABU1344" s="119"/>
      <c r="ABV1344" s="119"/>
      <c r="ABW1344" s="119"/>
      <c r="ABX1344" s="119"/>
      <c r="ABY1344" s="119"/>
      <c r="ABZ1344" s="119"/>
      <c r="ACA1344" s="119"/>
      <c r="ACB1344" s="119"/>
      <c r="ACC1344" s="119"/>
      <c r="ACD1344" s="119"/>
      <c r="ACE1344" s="119"/>
      <c r="ACF1344" s="119"/>
      <c r="ACG1344" s="119"/>
      <c r="ACH1344" s="119"/>
      <c r="ACI1344" s="119"/>
      <c r="ACJ1344" s="119"/>
      <c r="ACK1344" s="119"/>
      <c r="ACL1344" s="119"/>
      <c r="ACM1344" s="119"/>
      <c r="ACN1344" s="119"/>
      <c r="ACO1344" s="119"/>
      <c r="ACP1344" s="119"/>
      <c r="ACQ1344" s="119"/>
      <c r="ACR1344" s="119"/>
      <c r="ACS1344" s="119"/>
      <c r="ACT1344" s="119"/>
      <c r="ACU1344" s="119"/>
      <c r="ACV1344" s="119"/>
      <c r="ACW1344" s="119"/>
      <c r="ACX1344" s="119"/>
      <c r="ACY1344" s="119"/>
      <c r="ACZ1344" s="119"/>
      <c r="ADA1344" s="119"/>
      <c r="ADB1344" s="119"/>
      <c r="ADC1344" s="119"/>
      <c r="ADD1344" s="119"/>
      <c r="ADE1344" s="119"/>
      <c r="ADF1344" s="119"/>
      <c r="ADG1344" s="119"/>
      <c r="ADH1344" s="119"/>
      <c r="ADI1344" s="119"/>
      <c r="ADJ1344" s="119"/>
      <c r="ADK1344" s="119"/>
      <c r="ADL1344" s="119"/>
      <c r="ADM1344" s="119"/>
      <c r="ADN1344" s="119"/>
      <c r="ADO1344" s="119"/>
      <c r="ADP1344" s="119"/>
      <c r="ADQ1344" s="119"/>
      <c r="ADR1344" s="119"/>
      <c r="ADS1344" s="119"/>
      <c r="ADT1344" s="119"/>
      <c r="ADU1344" s="119"/>
      <c r="ADV1344" s="119"/>
      <c r="ADW1344" s="119"/>
      <c r="ADX1344" s="119"/>
      <c r="ADY1344" s="119"/>
      <c r="ADZ1344" s="119"/>
      <c r="AEA1344" s="119"/>
      <c r="AEB1344" s="119"/>
      <c r="AEC1344" s="119"/>
      <c r="AED1344" s="119"/>
      <c r="AEE1344" s="119"/>
      <c r="AEF1344" s="119"/>
      <c r="AEG1344" s="119"/>
      <c r="AEH1344" s="119"/>
      <c r="AEI1344" s="119"/>
      <c r="AEJ1344" s="119"/>
      <c r="AEK1344" s="119"/>
      <c r="AEL1344" s="119"/>
      <c r="AEM1344" s="119"/>
      <c r="AEN1344" s="119"/>
      <c r="AEO1344" s="119"/>
      <c r="AEP1344" s="119"/>
      <c r="AEQ1344" s="119"/>
      <c r="AER1344" s="119"/>
      <c r="AES1344" s="119"/>
      <c r="AET1344" s="119"/>
      <c r="AEU1344" s="119"/>
      <c r="AEV1344" s="119"/>
      <c r="AEW1344" s="119"/>
      <c r="AEX1344" s="119"/>
      <c r="AEY1344" s="119"/>
      <c r="AEZ1344" s="119"/>
      <c r="AFA1344" s="119"/>
      <c r="AFB1344" s="119"/>
      <c r="AFC1344" s="119"/>
      <c r="AFD1344" s="119"/>
      <c r="AFE1344" s="119"/>
      <c r="AFF1344" s="119"/>
      <c r="AFG1344" s="119"/>
      <c r="AFH1344" s="119"/>
      <c r="AFI1344" s="119"/>
      <c r="AFJ1344" s="119"/>
      <c r="AFK1344" s="119"/>
      <c r="AFL1344" s="119"/>
      <c r="AFM1344" s="119"/>
      <c r="AFN1344" s="119"/>
      <c r="AFO1344" s="119"/>
      <c r="AFP1344" s="119"/>
      <c r="AFQ1344" s="119"/>
      <c r="AFR1344" s="119"/>
      <c r="AFS1344" s="119"/>
      <c r="AFT1344" s="119"/>
      <c r="AFU1344" s="119"/>
      <c r="AFV1344" s="119"/>
      <c r="AFW1344" s="119"/>
      <c r="AFX1344" s="119"/>
      <c r="AFY1344" s="119"/>
      <c r="AFZ1344" s="119"/>
      <c r="AGA1344" s="119"/>
      <c r="AGB1344" s="119"/>
      <c r="AGC1344" s="119"/>
      <c r="AGD1344" s="119"/>
      <c r="AGE1344" s="119"/>
      <c r="AGF1344" s="119"/>
      <c r="AGG1344" s="119"/>
      <c r="AGH1344" s="119"/>
      <c r="AGI1344" s="119"/>
      <c r="AGJ1344" s="119"/>
      <c r="AGK1344" s="119"/>
      <c r="AGL1344" s="119"/>
      <c r="AGM1344" s="119"/>
      <c r="AGN1344" s="119"/>
      <c r="AGO1344" s="119"/>
      <c r="AGP1344" s="119"/>
      <c r="AGQ1344" s="119"/>
      <c r="AGR1344" s="119"/>
      <c r="AGS1344" s="119"/>
      <c r="AGT1344" s="119"/>
      <c r="AGU1344" s="119"/>
      <c r="AGV1344" s="119"/>
      <c r="AGW1344" s="119"/>
      <c r="AGX1344" s="119"/>
      <c r="AGY1344" s="119"/>
      <c r="AGZ1344" s="119"/>
      <c r="AHA1344" s="119"/>
      <c r="AHB1344" s="119"/>
      <c r="AHC1344" s="119"/>
      <c r="AHD1344" s="119"/>
      <c r="AHE1344" s="119"/>
      <c r="AHF1344" s="119"/>
      <c r="AHG1344" s="119"/>
      <c r="AHH1344" s="119"/>
      <c r="AHI1344" s="119"/>
      <c r="AHJ1344" s="119"/>
      <c r="AHK1344" s="119"/>
      <c r="AHL1344" s="119"/>
      <c r="AHM1344" s="119"/>
      <c r="AHN1344" s="119"/>
      <c r="AHO1344" s="119"/>
      <c r="AHP1344" s="119"/>
      <c r="AHQ1344" s="119"/>
      <c r="AHR1344" s="119"/>
      <c r="AHS1344" s="119"/>
      <c r="AHT1344" s="119"/>
      <c r="AHU1344" s="119"/>
      <c r="AHV1344" s="119"/>
      <c r="AHW1344" s="119"/>
      <c r="AHX1344" s="119"/>
      <c r="AHY1344" s="119"/>
      <c r="AHZ1344" s="119"/>
      <c r="AIA1344" s="119"/>
      <c r="AIB1344" s="119"/>
      <c r="AIC1344" s="119"/>
      <c r="AID1344" s="119"/>
      <c r="AIE1344" s="119"/>
      <c r="AIF1344" s="119"/>
      <c r="AIG1344" s="119"/>
      <c r="AIH1344" s="119"/>
      <c r="AII1344" s="119"/>
      <c r="AIJ1344" s="119"/>
      <c r="AIK1344" s="119"/>
      <c r="AIL1344" s="119"/>
      <c r="AIM1344" s="119"/>
      <c r="AIN1344" s="119"/>
      <c r="AIO1344" s="119"/>
      <c r="AIP1344" s="119"/>
      <c r="AIQ1344" s="119"/>
      <c r="AIR1344" s="119"/>
      <c r="AIS1344" s="119"/>
      <c r="AIT1344" s="119"/>
      <c r="AIU1344" s="119"/>
      <c r="AIV1344" s="119"/>
      <c r="AIW1344" s="119"/>
      <c r="AIX1344" s="119"/>
      <c r="AIY1344" s="119"/>
      <c r="AIZ1344" s="119"/>
      <c r="AJA1344" s="119"/>
      <c r="AJB1344" s="119"/>
      <c r="AJC1344" s="119"/>
      <c r="AJD1344" s="119"/>
      <c r="AJE1344" s="119"/>
      <c r="AJF1344" s="119"/>
      <c r="AJG1344" s="119"/>
      <c r="AJH1344" s="119"/>
      <c r="AJI1344" s="119"/>
      <c r="AJJ1344" s="119"/>
      <c r="AJK1344" s="119"/>
      <c r="AJL1344" s="119"/>
      <c r="AJM1344" s="119"/>
      <c r="AJN1344" s="119"/>
      <c r="AJO1344" s="119"/>
      <c r="AJP1344" s="119"/>
      <c r="AJQ1344" s="119"/>
      <c r="AJR1344" s="119"/>
      <c r="AJS1344" s="119"/>
      <c r="AJT1344" s="119"/>
      <c r="AJU1344" s="119"/>
      <c r="AJV1344" s="119"/>
      <c r="AJW1344" s="119"/>
      <c r="AJX1344" s="119"/>
      <c r="AJY1344" s="119"/>
      <c r="AJZ1344" s="119"/>
      <c r="AKA1344" s="119"/>
      <c r="AKB1344" s="119"/>
      <c r="AKC1344" s="119"/>
      <c r="AKD1344" s="119"/>
      <c r="AKE1344" s="119"/>
      <c r="AKF1344" s="119"/>
      <c r="AKG1344" s="119"/>
      <c r="AKH1344" s="119"/>
      <c r="AKI1344" s="119"/>
      <c r="AKJ1344" s="119"/>
      <c r="AKK1344" s="119"/>
      <c r="AKL1344" s="119"/>
      <c r="AKM1344" s="119"/>
      <c r="AKN1344" s="119"/>
      <c r="AKO1344" s="119"/>
      <c r="AKP1344" s="119"/>
      <c r="AKQ1344" s="119"/>
      <c r="AKR1344" s="119"/>
      <c r="AKS1344" s="119"/>
      <c r="AKT1344" s="119"/>
      <c r="AKU1344" s="119"/>
      <c r="AKV1344" s="119"/>
      <c r="AKW1344" s="119"/>
      <c r="AKX1344" s="119"/>
      <c r="AKY1344" s="119"/>
      <c r="AKZ1344" s="119"/>
      <c r="ALA1344" s="119"/>
      <c r="ALB1344" s="119"/>
      <c r="ALC1344" s="119"/>
      <c r="ALD1344" s="119"/>
      <c r="ALE1344" s="119"/>
      <c r="ALF1344" s="119"/>
      <c r="ALG1344" s="119"/>
      <c r="ALH1344" s="119"/>
      <c r="ALI1344" s="119"/>
      <c r="ALJ1344" s="119"/>
      <c r="ALK1344" s="119"/>
      <c r="ALL1344" s="119"/>
      <c r="ALM1344" s="119"/>
      <c r="ALN1344" s="119"/>
      <c r="ALO1344" s="119"/>
      <c r="ALP1344" s="119"/>
      <c r="ALQ1344" s="119"/>
      <c r="ALR1344" s="119"/>
      <c r="ALS1344" s="119"/>
      <c r="ALT1344" s="119"/>
      <c r="ALU1344" s="119"/>
      <c r="ALV1344" s="119"/>
      <c r="ALW1344" s="119"/>
      <c r="ALX1344" s="119"/>
      <c r="ALY1344" s="119"/>
      <c r="ALZ1344" s="119"/>
      <c r="AMA1344" s="119"/>
      <c r="AMB1344" s="119"/>
      <c r="AMC1344" s="119"/>
      <c r="AMD1344" s="119"/>
      <c r="AME1344" s="119"/>
      <c r="AMF1344" s="119"/>
      <c r="AMG1344" s="119"/>
    </row>
    <row r="1345" customFormat="false" ht="15" hidden="false" customHeight="false" outlineLevel="0" collapsed="false">
      <c r="A1345" s="118"/>
      <c r="B1345" s="118"/>
      <c r="C1345" s="48" t="n">
        <f aca="false">IF(F1345=F1344,C1344,IF(F1345=(F1344+10),C1344,(C1344+10)))</f>
        <v>2510</v>
      </c>
      <c r="D1345" s="57" t="s">
        <v>470</v>
      </c>
      <c r="E1345" s="50" t="n">
        <f aca="false">IF(C1344=C1345,IF(AND(I1345&lt;&gt;"M",I1345&lt;&gt;"m-up"),E1344+10,E1344),10)</f>
        <v>10</v>
      </c>
      <c r="F1345" s="80" t="n">
        <f aca="false">O1345+(N1345*60)+(M1345*3600)</f>
        <v>50967</v>
      </c>
      <c r="G1345" s="80" t="str">
        <f aca="false">CONCATENATE(J1345,K1345,L1345)</f>
        <v>201826</v>
      </c>
      <c r="H1345" s="80" t="n">
        <v>8</v>
      </c>
      <c r="I1345" s="80" t="s">
        <v>0</v>
      </c>
      <c r="J1345" s="80" t="n">
        <v>2018</v>
      </c>
      <c r="K1345" s="80" t="n">
        <v>2</v>
      </c>
      <c r="L1345" s="80" t="n">
        <v>6</v>
      </c>
      <c r="M1345" s="80" t="n">
        <v>14</v>
      </c>
      <c r="N1345" s="80" t="n">
        <v>9</v>
      </c>
      <c r="O1345" s="80" t="n">
        <v>27</v>
      </c>
      <c r="P1345" s="80" t="n">
        <v>521</v>
      </c>
      <c r="Q1345" s="80" t="n">
        <v>1</v>
      </c>
      <c r="R1345" s="80" t="s">
        <v>1</v>
      </c>
      <c r="S1345" s="80" t="s">
        <v>2</v>
      </c>
      <c r="T1345" s="80"/>
      <c r="U1345" s="129" t="s">
        <v>130</v>
      </c>
      <c r="V1345" s="130"/>
      <c r="W1345" s="130"/>
      <c r="X1345" s="130"/>
      <c r="WH1345" s="119"/>
      <c r="WI1345" s="119"/>
      <c r="WJ1345" s="119"/>
      <c r="WK1345" s="119"/>
      <c r="WL1345" s="119"/>
      <c r="WM1345" s="119"/>
      <c r="WN1345" s="119"/>
      <c r="WO1345" s="119"/>
      <c r="WP1345" s="119"/>
      <c r="WQ1345" s="119"/>
      <c r="WR1345" s="119"/>
      <c r="WS1345" s="119"/>
      <c r="WT1345" s="119"/>
      <c r="WU1345" s="119"/>
      <c r="WV1345" s="119"/>
      <c r="WW1345" s="119"/>
      <c r="WX1345" s="119"/>
      <c r="WY1345" s="119"/>
      <c r="WZ1345" s="119"/>
      <c r="XA1345" s="119"/>
      <c r="XB1345" s="119"/>
      <c r="XC1345" s="119"/>
      <c r="XD1345" s="119"/>
      <c r="XE1345" s="119"/>
      <c r="XF1345" s="119"/>
      <c r="XG1345" s="119"/>
      <c r="XH1345" s="119"/>
      <c r="XI1345" s="119"/>
      <c r="XJ1345" s="119"/>
      <c r="XK1345" s="119"/>
      <c r="XL1345" s="119"/>
      <c r="XM1345" s="119"/>
      <c r="XN1345" s="119"/>
      <c r="XO1345" s="119"/>
      <c r="XP1345" s="119"/>
      <c r="XQ1345" s="119"/>
      <c r="XR1345" s="119"/>
      <c r="XS1345" s="119"/>
      <c r="XT1345" s="119"/>
      <c r="XU1345" s="119"/>
      <c r="XV1345" s="119"/>
      <c r="XW1345" s="119"/>
      <c r="XX1345" s="119"/>
      <c r="XY1345" s="119"/>
      <c r="XZ1345" s="119"/>
      <c r="YA1345" s="119"/>
      <c r="YB1345" s="119"/>
      <c r="YC1345" s="119"/>
      <c r="YD1345" s="119"/>
      <c r="YE1345" s="119"/>
      <c r="YF1345" s="119"/>
      <c r="YG1345" s="119"/>
      <c r="YH1345" s="119"/>
      <c r="YI1345" s="119"/>
      <c r="YJ1345" s="119"/>
      <c r="YK1345" s="119"/>
      <c r="YL1345" s="119"/>
      <c r="YM1345" s="119"/>
      <c r="YN1345" s="119"/>
      <c r="YO1345" s="119"/>
      <c r="YP1345" s="119"/>
      <c r="YQ1345" s="119"/>
      <c r="YR1345" s="119"/>
      <c r="YS1345" s="119"/>
      <c r="YT1345" s="119"/>
      <c r="YU1345" s="119"/>
      <c r="YV1345" s="119"/>
      <c r="YW1345" s="119"/>
      <c r="YX1345" s="119"/>
      <c r="YY1345" s="119"/>
      <c r="YZ1345" s="119"/>
      <c r="ZA1345" s="119"/>
      <c r="ZB1345" s="119"/>
      <c r="ZC1345" s="119"/>
      <c r="ZD1345" s="119"/>
      <c r="ZE1345" s="119"/>
      <c r="ZF1345" s="119"/>
      <c r="ZG1345" s="119"/>
      <c r="ZH1345" s="119"/>
      <c r="ZI1345" s="119"/>
      <c r="ZJ1345" s="119"/>
      <c r="ZK1345" s="119"/>
      <c r="ZL1345" s="119"/>
      <c r="ZM1345" s="119"/>
      <c r="ZN1345" s="119"/>
      <c r="ZO1345" s="119"/>
      <c r="ZP1345" s="119"/>
      <c r="ZQ1345" s="119"/>
      <c r="ZR1345" s="119"/>
      <c r="ZS1345" s="119"/>
      <c r="ZT1345" s="119"/>
      <c r="ZU1345" s="119"/>
      <c r="ZV1345" s="119"/>
      <c r="ZW1345" s="119"/>
      <c r="ZX1345" s="119"/>
      <c r="ZY1345" s="119"/>
      <c r="ZZ1345" s="119"/>
      <c r="AAA1345" s="119"/>
      <c r="AAB1345" s="119"/>
      <c r="AAC1345" s="119"/>
      <c r="AAD1345" s="119"/>
      <c r="AAE1345" s="119"/>
      <c r="AAF1345" s="119"/>
      <c r="AAG1345" s="119"/>
      <c r="AAH1345" s="119"/>
      <c r="AAI1345" s="119"/>
      <c r="AAJ1345" s="119"/>
      <c r="AAK1345" s="119"/>
      <c r="AAL1345" s="119"/>
      <c r="AAM1345" s="119"/>
      <c r="AAN1345" s="119"/>
      <c r="AAO1345" s="119"/>
      <c r="AAP1345" s="119"/>
      <c r="AAQ1345" s="119"/>
      <c r="AAR1345" s="119"/>
      <c r="AAS1345" s="119"/>
      <c r="AAT1345" s="119"/>
      <c r="AAU1345" s="119"/>
      <c r="AAV1345" s="119"/>
      <c r="AAW1345" s="119"/>
      <c r="AAX1345" s="119"/>
      <c r="AAY1345" s="119"/>
      <c r="AAZ1345" s="119"/>
      <c r="ABA1345" s="119"/>
      <c r="ABB1345" s="119"/>
      <c r="ABC1345" s="119"/>
      <c r="ABD1345" s="119"/>
      <c r="ABE1345" s="119"/>
      <c r="ABF1345" s="119"/>
      <c r="ABG1345" s="119"/>
      <c r="ABH1345" s="119"/>
      <c r="ABI1345" s="119"/>
      <c r="ABJ1345" s="119"/>
      <c r="ABK1345" s="119"/>
      <c r="ABL1345" s="119"/>
      <c r="ABM1345" s="119"/>
      <c r="ABN1345" s="119"/>
      <c r="ABO1345" s="119"/>
      <c r="ABP1345" s="119"/>
      <c r="ABQ1345" s="119"/>
      <c r="ABR1345" s="119"/>
      <c r="ABS1345" s="119"/>
      <c r="ABT1345" s="119"/>
      <c r="ABU1345" s="119"/>
      <c r="ABV1345" s="119"/>
      <c r="ABW1345" s="119"/>
      <c r="ABX1345" s="119"/>
      <c r="ABY1345" s="119"/>
      <c r="ABZ1345" s="119"/>
      <c r="ACA1345" s="119"/>
      <c r="ACB1345" s="119"/>
      <c r="ACC1345" s="119"/>
      <c r="ACD1345" s="119"/>
      <c r="ACE1345" s="119"/>
      <c r="ACF1345" s="119"/>
      <c r="ACG1345" s="119"/>
      <c r="ACH1345" s="119"/>
      <c r="ACI1345" s="119"/>
      <c r="ACJ1345" s="119"/>
      <c r="ACK1345" s="119"/>
      <c r="ACL1345" s="119"/>
      <c r="ACM1345" s="119"/>
      <c r="ACN1345" s="119"/>
      <c r="ACO1345" s="119"/>
      <c r="ACP1345" s="119"/>
      <c r="ACQ1345" s="119"/>
      <c r="ACR1345" s="119"/>
      <c r="ACS1345" s="119"/>
      <c r="ACT1345" s="119"/>
      <c r="ACU1345" s="119"/>
      <c r="ACV1345" s="119"/>
      <c r="ACW1345" s="119"/>
      <c r="ACX1345" s="119"/>
      <c r="ACY1345" s="119"/>
      <c r="ACZ1345" s="119"/>
      <c r="ADA1345" s="119"/>
      <c r="ADB1345" s="119"/>
      <c r="ADC1345" s="119"/>
      <c r="ADD1345" s="119"/>
      <c r="ADE1345" s="119"/>
      <c r="ADF1345" s="119"/>
      <c r="ADG1345" s="119"/>
      <c r="ADH1345" s="119"/>
      <c r="ADI1345" s="119"/>
      <c r="ADJ1345" s="119"/>
      <c r="ADK1345" s="119"/>
      <c r="ADL1345" s="119"/>
      <c r="ADM1345" s="119"/>
      <c r="ADN1345" s="119"/>
      <c r="ADO1345" s="119"/>
      <c r="ADP1345" s="119"/>
      <c r="ADQ1345" s="119"/>
      <c r="ADR1345" s="119"/>
      <c r="ADS1345" s="119"/>
      <c r="ADT1345" s="119"/>
      <c r="ADU1345" s="119"/>
      <c r="ADV1345" s="119"/>
      <c r="ADW1345" s="119"/>
      <c r="ADX1345" s="119"/>
      <c r="ADY1345" s="119"/>
      <c r="ADZ1345" s="119"/>
      <c r="AEA1345" s="119"/>
      <c r="AEB1345" s="119"/>
      <c r="AEC1345" s="119"/>
      <c r="AED1345" s="119"/>
      <c r="AEE1345" s="119"/>
      <c r="AEF1345" s="119"/>
      <c r="AEG1345" s="119"/>
      <c r="AEH1345" s="119"/>
      <c r="AEI1345" s="119"/>
      <c r="AEJ1345" s="119"/>
      <c r="AEK1345" s="119"/>
      <c r="AEL1345" s="119"/>
      <c r="AEM1345" s="119"/>
      <c r="AEN1345" s="119"/>
      <c r="AEO1345" s="119"/>
      <c r="AEP1345" s="119"/>
      <c r="AEQ1345" s="119"/>
      <c r="AER1345" s="119"/>
      <c r="AES1345" s="119"/>
      <c r="AET1345" s="119"/>
      <c r="AEU1345" s="119"/>
      <c r="AEV1345" s="119"/>
      <c r="AEW1345" s="119"/>
      <c r="AEX1345" s="119"/>
      <c r="AEY1345" s="119"/>
      <c r="AEZ1345" s="119"/>
      <c r="AFA1345" s="119"/>
      <c r="AFB1345" s="119"/>
      <c r="AFC1345" s="119"/>
      <c r="AFD1345" s="119"/>
      <c r="AFE1345" s="119"/>
      <c r="AFF1345" s="119"/>
      <c r="AFG1345" s="119"/>
      <c r="AFH1345" s="119"/>
      <c r="AFI1345" s="119"/>
      <c r="AFJ1345" s="119"/>
      <c r="AFK1345" s="119"/>
      <c r="AFL1345" s="119"/>
      <c r="AFM1345" s="119"/>
      <c r="AFN1345" s="119"/>
      <c r="AFO1345" s="119"/>
      <c r="AFP1345" s="119"/>
      <c r="AFQ1345" s="119"/>
      <c r="AFR1345" s="119"/>
      <c r="AFS1345" s="119"/>
      <c r="AFT1345" s="119"/>
      <c r="AFU1345" s="119"/>
      <c r="AFV1345" s="119"/>
      <c r="AFW1345" s="119"/>
      <c r="AFX1345" s="119"/>
      <c r="AFY1345" s="119"/>
      <c r="AFZ1345" s="119"/>
      <c r="AGA1345" s="119"/>
      <c r="AGB1345" s="119"/>
      <c r="AGC1345" s="119"/>
      <c r="AGD1345" s="119"/>
      <c r="AGE1345" s="119"/>
      <c r="AGF1345" s="119"/>
      <c r="AGG1345" s="119"/>
      <c r="AGH1345" s="119"/>
      <c r="AGI1345" s="119"/>
      <c r="AGJ1345" s="119"/>
      <c r="AGK1345" s="119"/>
      <c r="AGL1345" s="119"/>
      <c r="AGM1345" s="119"/>
      <c r="AGN1345" s="119"/>
      <c r="AGO1345" s="119"/>
      <c r="AGP1345" s="119"/>
      <c r="AGQ1345" s="119"/>
      <c r="AGR1345" s="119"/>
      <c r="AGS1345" s="119"/>
      <c r="AGT1345" s="119"/>
      <c r="AGU1345" s="119"/>
      <c r="AGV1345" s="119"/>
      <c r="AGW1345" s="119"/>
      <c r="AGX1345" s="119"/>
      <c r="AGY1345" s="119"/>
      <c r="AGZ1345" s="119"/>
      <c r="AHA1345" s="119"/>
      <c r="AHB1345" s="119"/>
      <c r="AHC1345" s="119"/>
      <c r="AHD1345" s="119"/>
      <c r="AHE1345" s="119"/>
      <c r="AHF1345" s="119"/>
      <c r="AHG1345" s="119"/>
      <c r="AHH1345" s="119"/>
      <c r="AHI1345" s="119"/>
      <c r="AHJ1345" s="119"/>
      <c r="AHK1345" s="119"/>
      <c r="AHL1345" s="119"/>
      <c r="AHM1345" s="119"/>
      <c r="AHN1345" s="119"/>
      <c r="AHO1345" s="119"/>
      <c r="AHP1345" s="119"/>
      <c r="AHQ1345" s="119"/>
      <c r="AHR1345" s="119"/>
      <c r="AHS1345" s="119"/>
      <c r="AHT1345" s="119"/>
      <c r="AHU1345" s="119"/>
      <c r="AHV1345" s="119"/>
      <c r="AHW1345" s="119"/>
      <c r="AHX1345" s="119"/>
      <c r="AHY1345" s="119"/>
      <c r="AHZ1345" s="119"/>
      <c r="AIA1345" s="119"/>
      <c r="AIB1345" s="119"/>
      <c r="AIC1345" s="119"/>
      <c r="AID1345" s="119"/>
      <c r="AIE1345" s="119"/>
      <c r="AIF1345" s="119"/>
      <c r="AIG1345" s="119"/>
      <c r="AIH1345" s="119"/>
      <c r="AII1345" s="119"/>
      <c r="AIJ1345" s="119"/>
      <c r="AIK1345" s="119"/>
      <c r="AIL1345" s="119"/>
      <c r="AIM1345" s="119"/>
      <c r="AIN1345" s="119"/>
      <c r="AIO1345" s="119"/>
      <c r="AIP1345" s="119"/>
      <c r="AIQ1345" s="119"/>
      <c r="AIR1345" s="119"/>
      <c r="AIS1345" s="119"/>
      <c r="AIT1345" s="119"/>
      <c r="AIU1345" s="119"/>
      <c r="AIV1345" s="119"/>
      <c r="AIW1345" s="119"/>
      <c r="AIX1345" s="119"/>
      <c r="AIY1345" s="119"/>
      <c r="AIZ1345" s="119"/>
      <c r="AJA1345" s="119"/>
      <c r="AJB1345" s="119"/>
      <c r="AJC1345" s="119"/>
      <c r="AJD1345" s="119"/>
      <c r="AJE1345" s="119"/>
      <c r="AJF1345" s="119"/>
      <c r="AJG1345" s="119"/>
      <c r="AJH1345" s="119"/>
      <c r="AJI1345" s="119"/>
      <c r="AJJ1345" s="119"/>
      <c r="AJK1345" s="119"/>
      <c r="AJL1345" s="119"/>
      <c r="AJM1345" s="119"/>
      <c r="AJN1345" s="119"/>
      <c r="AJO1345" s="119"/>
      <c r="AJP1345" s="119"/>
      <c r="AJQ1345" s="119"/>
      <c r="AJR1345" s="119"/>
      <c r="AJS1345" s="119"/>
      <c r="AJT1345" s="119"/>
      <c r="AJU1345" s="119"/>
      <c r="AJV1345" s="119"/>
      <c r="AJW1345" s="119"/>
      <c r="AJX1345" s="119"/>
      <c r="AJY1345" s="119"/>
      <c r="AJZ1345" s="119"/>
      <c r="AKA1345" s="119"/>
      <c r="AKB1345" s="119"/>
      <c r="AKC1345" s="119"/>
      <c r="AKD1345" s="119"/>
      <c r="AKE1345" s="119"/>
      <c r="AKF1345" s="119"/>
      <c r="AKG1345" s="119"/>
      <c r="AKH1345" s="119"/>
      <c r="AKI1345" s="119"/>
      <c r="AKJ1345" s="119"/>
      <c r="AKK1345" s="119"/>
      <c r="AKL1345" s="119"/>
      <c r="AKM1345" s="119"/>
      <c r="AKN1345" s="119"/>
      <c r="AKO1345" s="119"/>
      <c r="AKP1345" s="119"/>
      <c r="AKQ1345" s="119"/>
      <c r="AKR1345" s="119"/>
      <c r="AKS1345" s="119"/>
      <c r="AKT1345" s="119"/>
      <c r="AKU1345" s="119"/>
      <c r="AKV1345" s="119"/>
      <c r="AKW1345" s="119"/>
      <c r="AKX1345" s="119"/>
      <c r="AKY1345" s="119"/>
      <c r="AKZ1345" s="119"/>
      <c r="ALA1345" s="119"/>
      <c r="ALB1345" s="119"/>
      <c r="ALC1345" s="119"/>
      <c r="ALD1345" s="119"/>
      <c r="ALE1345" s="119"/>
      <c r="ALF1345" s="119"/>
      <c r="ALG1345" s="119"/>
      <c r="ALH1345" s="119"/>
      <c r="ALI1345" s="119"/>
      <c r="ALJ1345" s="119"/>
      <c r="ALK1345" s="119"/>
      <c r="ALL1345" s="119"/>
      <c r="ALM1345" s="119"/>
      <c r="ALN1345" s="119"/>
      <c r="ALO1345" s="119"/>
      <c r="ALP1345" s="119"/>
      <c r="ALQ1345" s="119"/>
      <c r="ALR1345" s="119"/>
      <c r="ALS1345" s="119"/>
      <c r="ALT1345" s="119"/>
      <c r="ALU1345" s="119"/>
      <c r="ALV1345" s="119"/>
      <c r="ALW1345" s="119"/>
      <c r="ALX1345" s="119"/>
      <c r="ALY1345" s="119"/>
      <c r="ALZ1345" s="119"/>
      <c r="AMA1345" s="119"/>
      <c r="AMB1345" s="119"/>
      <c r="AMC1345" s="119"/>
      <c r="AMD1345" s="119"/>
      <c r="AME1345" s="119"/>
      <c r="AMF1345" s="119"/>
      <c r="AMG1345" s="119"/>
    </row>
    <row r="1346" customFormat="false" ht="15" hidden="false" customHeight="false" outlineLevel="0" collapsed="false">
      <c r="A1346" s="118"/>
      <c r="B1346" s="118"/>
      <c r="C1346" s="48" t="n">
        <f aca="false">IF(F1346=F1345,C1345,IF(F1346=(F1345+10),C1345,(C1345+10)))</f>
        <v>2510</v>
      </c>
      <c r="D1346" s="55" t="s">
        <v>470</v>
      </c>
      <c r="E1346" s="50" t="n">
        <f aca="false">IF(C1345=C1346,IF(AND(I1346&lt;&gt;"M",I1346&lt;&gt;"m-up"),E1345+10,E1345),10)</f>
        <v>20</v>
      </c>
      <c r="F1346" s="78" t="n">
        <f aca="false">O1346+(N1346*60)+(M1346*3600)</f>
        <v>50967</v>
      </c>
      <c r="G1346" s="78" t="str">
        <f aca="false">CONCATENATE(J1346,K1346,L1346)</f>
        <v>201826</v>
      </c>
      <c r="H1346" s="78" t="n">
        <v>0</v>
      </c>
      <c r="I1346" s="78" t="s">
        <v>291</v>
      </c>
      <c r="J1346" s="78" t="n">
        <v>2018</v>
      </c>
      <c r="K1346" s="78" t="n">
        <v>2</v>
      </c>
      <c r="L1346" s="78" t="n">
        <v>6</v>
      </c>
      <c r="M1346" s="78" t="n">
        <v>14</v>
      </c>
      <c r="N1346" s="78" t="n">
        <v>9</v>
      </c>
      <c r="O1346" s="78" t="n">
        <v>27</v>
      </c>
      <c r="P1346" s="78" t="n">
        <v>628</v>
      </c>
      <c r="Q1346" s="78" t="s">
        <v>131</v>
      </c>
      <c r="R1346" s="78" t="s">
        <v>1</v>
      </c>
      <c r="S1346" s="78" t="s">
        <v>2</v>
      </c>
      <c r="T1346" s="78"/>
      <c r="U1346" s="130" t="s">
        <v>132</v>
      </c>
      <c r="V1346" s="130"/>
      <c r="W1346" s="130"/>
      <c r="X1346" s="130"/>
      <c r="WH1346" s="119"/>
      <c r="WI1346" s="119"/>
      <c r="WJ1346" s="119"/>
      <c r="WK1346" s="119"/>
      <c r="WL1346" s="119"/>
      <c r="WM1346" s="119"/>
      <c r="WN1346" s="119"/>
      <c r="WO1346" s="119"/>
      <c r="WP1346" s="119"/>
      <c r="WQ1346" s="119"/>
      <c r="WR1346" s="119"/>
      <c r="WS1346" s="119"/>
      <c r="WT1346" s="119"/>
      <c r="WU1346" s="119"/>
      <c r="WV1346" s="119"/>
      <c r="WW1346" s="119"/>
      <c r="WX1346" s="119"/>
      <c r="WY1346" s="119"/>
      <c r="WZ1346" s="119"/>
      <c r="XA1346" s="119"/>
      <c r="XB1346" s="119"/>
      <c r="XC1346" s="119"/>
      <c r="XD1346" s="119"/>
      <c r="XE1346" s="119"/>
      <c r="XF1346" s="119"/>
      <c r="XG1346" s="119"/>
      <c r="XH1346" s="119"/>
      <c r="XI1346" s="119"/>
      <c r="XJ1346" s="119"/>
      <c r="XK1346" s="119"/>
      <c r="XL1346" s="119"/>
      <c r="XM1346" s="119"/>
      <c r="XN1346" s="119"/>
      <c r="XO1346" s="119"/>
      <c r="XP1346" s="119"/>
      <c r="XQ1346" s="119"/>
      <c r="XR1346" s="119"/>
      <c r="XS1346" s="119"/>
      <c r="XT1346" s="119"/>
      <c r="XU1346" s="119"/>
      <c r="XV1346" s="119"/>
      <c r="XW1346" s="119"/>
      <c r="XX1346" s="119"/>
      <c r="XY1346" s="119"/>
      <c r="XZ1346" s="119"/>
      <c r="YA1346" s="119"/>
      <c r="YB1346" s="119"/>
      <c r="YC1346" s="119"/>
      <c r="YD1346" s="119"/>
      <c r="YE1346" s="119"/>
      <c r="YF1346" s="119"/>
      <c r="YG1346" s="119"/>
      <c r="YH1346" s="119"/>
      <c r="YI1346" s="119"/>
      <c r="YJ1346" s="119"/>
      <c r="YK1346" s="119"/>
      <c r="YL1346" s="119"/>
      <c r="YM1346" s="119"/>
      <c r="YN1346" s="119"/>
      <c r="YO1346" s="119"/>
      <c r="YP1346" s="119"/>
      <c r="YQ1346" s="119"/>
      <c r="YR1346" s="119"/>
      <c r="YS1346" s="119"/>
      <c r="YT1346" s="119"/>
      <c r="YU1346" s="119"/>
      <c r="YV1346" s="119"/>
      <c r="YW1346" s="119"/>
      <c r="YX1346" s="119"/>
      <c r="YY1346" s="119"/>
      <c r="YZ1346" s="119"/>
      <c r="ZA1346" s="119"/>
      <c r="ZB1346" s="119"/>
      <c r="ZC1346" s="119"/>
      <c r="ZD1346" s="119"/>
      <c r="ZE1346" s="119"/>
      <c r="ZF1346" s="119"/>
      <c r="ZG1346" s="119"/>
      <c r="ZH1346" s="119"/>
      <c r="ZI1346" s="119"/>
      <c r="ZJ1346" s="119"/>
      <c r="ZK1346" s="119"/>
      <c r="ZL1346" s="119"/>
      <c r="ZM1346" s="119"/>
      <c r="ZN1346" s="119"/>
      <c r="ZO1346" s="119"/>
      <c r="ZP1346" s="119"/>
      <c r="ZQ1346" s="119"/>
      <c r="ZR1346" s="119"/>
      <c r="ZS1346" s="119"/>
      <c r="ZT1346" s="119"/>
      <c r="ZU1346" s="119"/>
      <c r="ZV1346" s="119"/>
      <c r="ZW1346" s="119"/>
      <c r="ZX1346" s="119"/>
      <c r="ZY1346" s="119"/>
      <c r="ZZ1346" s="119"/>
      <c r="AAA1346" s="119"/>
      <c r="AAB1346" s="119"/>
      <c r="AAC1346" s="119"/>
      <c r="AAD1346" s="119"/>
      <c r="AAE1346" s="119"/>
      <c r="AAF1346" s="119"/>
      <c r="AAG1346" s="119"/>
      <c r="AAH1346" s="119"/>
      <c r="AAI1346" s="119"/>
      <c r="AAJ1346" s="119"/>
      <c r="AAK1346" s="119"/>
      <c r="AAL1346" s="119"/>
      <c r="AAM1346" s="119"/>
      <c r="AAN1346" s="119"/>
      <c r="AAO1346" s="119"/>
      <c r="AAP1346" s="119"/>
      <c r="AAQ1346" s="119"/>
      <c r="AAR1346" s="119"/>
      <c r="AAS1346" s="119"/>
      <c r="AAT1346" s="119"/>
      <c r="AAU1346" s="119"/>
      <c r="AAV1346" s="119"/>
      <c r="AAW1346" s="119"/>
      <c r="AAX1346" s="119"/>
      <c r="AAY1346" s="119"/>
      <c r="AAZ1346" s="119"/>
      <c r="ABA1346" s="119"/>
      <c r="ABB1346" s="119"/>
      <c r="ABC1346" s="119"/>
      <c r="ABD1346" s="119"/>
      <c r="ABE1346" s="119"/>
      <c r="ABF1346" s="119"/>
      <c r="ABG1346" s="119"/>
      <c r="ABH1346" s="119"/>
      <c r="ABI1346" s="119"/>
      <c r="ABJ1346" s="119"/>
      <c r="ABK1346" s="119"/>
      <c r="ABL1346" s="119"/>
      <c r="ABM1346" s="119"/>
      <c r="ABN1346" s="119"/>
      <c r="ABO1346" s="119"/>
      <c r="ABP1346" s="119"/>
      <c r="ABQ1346" s="119"/>
      <c r="ABR1346" s="119"/>
      <c r="ABS1346" s="119"/>
      <c r="ABT1346" s="119"/>
      <c r="ABU1346" s="119"/>
      <c r="ABV1346" s="119"/>
      <c r="ABW1346" s="119"/>
      <c r="ABX1346" s="119"/>
      <c r="ABY1346" s="119"/>
      <c r="ABZ1346" s="119"/>
      <c r="ACA1346" s="119"/>
      <c r="ACB1346" s="119"/>
      <c r="ACC1346" s="119"/>
      <c r="ACD1346" s="119"/>
      <c r="ACE1346" s="119"/>
      <c r="ACF1346" s="119"/>
      <c r="ACG1346" s="119"/>
      <c r="ACH1346" s="119"/>
      <c r="ACI1346" s="119"/>
      <c r="ACJ1346" s="119"/>
      <c r="ACK1346" s="119"/>
      <c r="ACL1346" s="119"/>
      <c r="ACM1346" s="119"/>
      <c r="ACN1346" s="119"/>
      <c r="ACO1346" s="119"/>
      <c r="ACP1346" s="119"/>
      <c r="ACQ1346" s="119"/>
      <c r="ACR1346" s="119"/>
      <c r="ACS1346" s="119"/>
      <c r="ACT1346" s="119"/>
      <c r="ACU1346" s="119"/>
      <c r="ACV1346" s="119"/>
      <c r="ACW1346" s="119"/>
      <c r="ACX1346" s="119"/>
      <c r="ACY1346" s="119"/>
      <c r="ACZ1346" s="119"/>
      <c r="ADA1346" s="119"/>
      <c r="ADB1346" s="119"/>
      <c r="ADC1346" s="119"/>
      <c r="ADD1346" s="119"/>
      <c r="ADE1346" s="119"/>
      <c r="ADF1346" s="119"/>
      <c r="ADG1346" s="119"/>
      <c r="ADH1346" s="119"/>
      <c r="ADI1346" s="119"/>
      <c r="ADJ1346" s="119"/>
      <c r="ADK1346" s="119"/>
      <c r="ADL1346" s="119"/>
      <c r="ADM1346" s="119"/>
      <c r="ADN1346" s="119"/>
      <c r="ADO1346" s="119"/>
      <c r="ADP1346" s="119"/>
      <c r="ADQ1346" s="119"/>
      <c r="ADR1346" s="119"/>
      <c r="ADS1346" s="119"/>
      <c r="ADT1346" s="119"/>
      <c r="ADU1346" s="119"/>
      <c r="ADV1346" s="119"/>
      <c r="ADW1346" s="119"/>
      <c r="ADX1346" s="119"/>
      <c r="ADY1346" s="119"/>
      <c r="ADZ1346" s="119"/>
      <c r="AEA1346" s="119"/>
      <c r="AEB1346" s="119"/>
      <c r="AEC1346" s="119"/>
      <c r="AED1346" s="119"/>
      <c r="AEE1346" s="119"/>
      <c r="AEF1346" s="119"/>
      <c r="AEG1346" s="119"/>
      <c r="AEH1346" s="119"/>
      <c r="AEI1346" s="119"/>
      <c r="AEJ1346" s="119"/>
      <c r="AEK1346" s="119"/>
      <c r="AEL1346" s="119"/>
      <c r="AEM1346" s="119"/>
      <c r="AEN1346" s="119"/>
      <c r="AEO1346" s="119"/>
      <c r="AEP1346" s="119"/>
      <c r="AEQ1346" s="119"/>
      <c r="AER1346" s="119"/>
      <c r="AES1346" s="119"/>
      <c r="AET1346" s="119"/>
      <c r="AEU1346" s="119"/>
      <c r="AEV1346" s="119"/>
      <c r="AEW1346" s="119"/>
      <c r="AEX1346" s="119"/>
      <c r="AEY1346" s="119"/>
      <c r="AEZ1346" s="119"/>
      <c r="AFA1346" s="119"/>
      <c r="AFB1346" s="119"/>
      <c r="AFC1346" s="119"/>
      <c r="AFD1346" s="119"/>
      <c r="AFE1346" s="119"/>
      <c r="AFF1346" s="119"/>
      <c r="AFG1346" s="119"/>
      <c r="AFH1346" s="119"/>
      <c r="AFI1346" s="119"/>
      <c r="AFJ1346" s="119"/>
      <c r="AFK1346" s="119"/>
      <c r="AFL1346" s="119"/>
      <c r="AFM1346" s="119"/>
      <c r="AFN1346" s="119"/>
      <c r="AFO1346" s="119"/>
      <c r="AFP1346" s="119"/>
      <c r="AFQ1346" s="119"/>
      <c r="AFR1346" s="119"/>
      <c r="AFS1346" s="119"/>
      <c r="AFT1346" s="119"/>
      <c r="AFU1346" s="119"/>
      <c r="AFV1346" s="119"/>
      <c r="AFW1346" s="119"/>
      <c r="AFX1346" s="119"/>
      <c r="AFY1346" s="119"/>
      <c r="AFZ1346" s="119"/>
      <c r="AGA1346" s="119"/>
      <c r="AGB1346" s="119"/>
      <c r="AGC1346" s="119"/>
      <c r="AGD1346" s="119"/>
      <c r="AGE1346" s="119"/>
      <c r="AGF1346" s="119"/>
      <c r="AGG1346" s="119"/>
      <c r="AGH1346" s="119"/>
      <c r="AGI1346" s="119"/>
      <c r="AGJ1346" s="119"/>
      <c r="AGK1346" s="119"/>
      <c r="AGL1346" s="119"/>
      <c r="AGM1346" s="119"/>
      <c r="AGN1346" s="119"/>
      <c r="AGO1346" s="119"/>
      <c r="AGP1346" s="119"/>
      <c r="AGQ1346" s="119"/>
      <c r="AGR1346" s="119"/>
      <c r="AGS1346" s="119"/>
      <c r="AGT1346" s="119"/>
      <c r="AGU1346" s="119"/>
      <c r="AGV1346" s="119"/>
      <c r="AGW1346" s="119"/>
      <c r="AGX1346" s="119"/>
      <c r="AGY1346" s="119"/>
      <c r="AGZ1346" s="119"/>
      <c r="AHA1346" s="119"/>
      <c r="AHB1346" s="119"/>
      <c r="AHC1346" s="119"/>
      <c r="AHD1346" s="119"/>
      <c r="AHE1346" s="119"/>
      <c r="AHF1346" s="119"/>
      <c r="AHG1346" s="119"/>
      <c r="AHH1346" s="119"/>
      <c r="AHI1346" s="119"/>
      <c r="AHJ1346" s="119"/>
      <c r="AHK1346" s="119"/>
      <c r="AHL1346" s="119"/>
      <c r="AHM1346" s="119"/>
      <c r="AHN1346" s="119"/>
      <c r="AHO1346" s="119"/>
      <c r="AHP1346" s="119"/>
      <c r="AHQ1346" s="119"/>
      <c r="AHR1346" s="119"/>
      <c r="AHS1346" s="119"/>
      <c r="AHT1346" s="119"/>
      <c r="AHU1346" s="119"/>
      <c r="AHV1346" s="119"/>
      <c r="AHW1346" s="119"/>
      <c r="AHX1346" s="119"/>
      <c r="AHY1346" s="119"/>
      <c r="AHZ1346" s="119"/>
      <c r="AIA1346" s="119"/>
      <c r="AIB1346" s="119"/>
      <c r="AIC1346" s="119"/>
      <c r="AID1346" s="119"/>
      <c r="AIE1346" s="119"/>
      <c r="AIF1346" s="119"/>
      <c r="AIG1346" s="119"/>
      <c r="AIH1346" s="119"/>
      <c r="AII1346" s="119"/>
      <c r="AIJ1346" s="119"/>
      <c r="AIK1346" s="119"/>
      <c r="AIL1346" s="119"/>
      <c r="AIM1346" s="119"/>
      <c r="AIN1346" s="119"/>
      <c r="AIO1346" s="119"/>
      <c r="AIP1346" s="119"/>
      <c r="AIQ1346" s="119"/>
      <c r="AIR1346" s="119"/>
      <c r="AIS1346" s="119"/>
      <c r="AIT1346" s="119"/>
      <c r="AIU1346" s="119"/>
      <c r="AIV1346" s="119"/>
      <c r="AIW1346" s="119"/>
      <c r="AIX1346" s="119"/>
      <c r="AIY1346" s="119"/>
      <c r="AIZ1346" s="119"/>
      <c r="AJA1346" s="119"/>
      <c r="AJB1346" s="119"/>
      <c r="AJC1346" s="119"/>
      <c r="AJD1346" s="119"/>
      <c r="AJE1346" s="119"/>
      <c r="AJF1346" s="119"/>
      <c r="AJG1346" s="119"/>
      <c r="AJH1346" s="119"/>
      <c r="AJI1346" s="119"/>
      <c r="AJJ1346" s="119"/>
      <c r="AJK1346" s="119"/>
      <c r="AJL1346" s="119"/>
      <c r="AJM1346" s="119"/>
      <c r="AJN1346" s="119"/>
      <c r="AJO1346" s="119"/>
      <c r="AJP1346" s="119"/>
      <c r="AJQ1346" s="119"/>
      <c r="AJR1346" s="119"/>
      <c r="AJS1346" s="119"/>
      <c r="AJT1346" s="119"/>
      <c r="AJU1346" s="119"/>
      <c r="AJV1346" s="119"/>
      <c r="AJW1346" s="119"/>
      <c r="AJX1346" s="119"/>
      <c r="AJY1346" s="119"/>
      <c r="AJZ1346" s="119"/>
      <c r="AKA1346" s="119"/>
      <c r="AKB1346" s="119"/>
      <c r="AKC1346" s="119"/>
      <c r="AKD1346" s="119"/>
      <c r="AKE1346" s="119"/>
      <c r="AKF1346" s="119"/>
      <c r="AKG1346" s="119"/>
      <c r="AKH1346" s="119"/>
      <c r="AKI1346" s="119"/>
      <c r="AKJ1346" s="119"/>
      <c r="AKK1346" s="119"/>
      <c r="AKL1346" s="119"/>
      <c r="AKM1346" s="119"/>
      <c r="AKN1346" s="119"/>
      <c r="AKO1346" s="119"/>
      <c r="AKP1346" s="119"/>
      <c r="AKQ1346" s="119"/>
      <c r="AKR1346" s="119"/>
      <c r="AKS1346" s="119"/>
      <c r="AKT1346" s="119"/>
      <c r="AKU1346" s="119"/>
      <c r="AKV1346" s="119"/>
      <c r="AKW1346" s="119"/>
      <c r="AKX1346" s="119"/>
      <c r="AKY1346" s="119"/>
      <c r="AKZ1346" s="119"/>
      <c r="ALA1346" s="119"/>
      <c r="ALB1346" s="119"/>
      <c r="ALC1346" s="119"/>
      <c r="ALD1346" s="119"/>
      <c r="ALE1346" s="119"/>
      <c r="ALF1346" s="119"/>
      <c r="ALG1346" s="119"/>
      <c r="ALH1346" s="119"/>
      <c r="ALI1346" s="119"/>
      <c r="ALJ1346" s="119"/>
      <c r="ALK1346" s="119"/>
      <c r="ALL1346" s="119"/>
      <c r="ALM1346" s="119"/>
      <c r="ALN1346" s="119"/>
      <c r="ALO1346" s="119"/>
      <c r="ALP1346" s="119"/>
      <c r="ALQ1346" s="119"/>
      <c r="ALR1346" s="119"/>
      <c r="ALS1346" s="119"/>
      <c r="ALT1346" s="119"/>
      <c r="ALU1346" s="119"/>
      <c r="ALV1346" s="119"/>
      <c r="ALW1346" s="119"/>
      <c r="ALX1346" s="119"/>
      <c r="ALY1346" s="119"/>
      <c r="ALZ1346" s="119"/>
      <c r="AMA1346" s="119"/>
      <c r="AMB1346" s="119"/>
      <c r="AMC1346" s="119"/>
      <c r="AMD1346" s="119"/>
      <c r="AME1346" s="119"/>
      <c r="AMF1346" s="119"/>
      <c r="AMG1346" s="119"/>
    </row>
    <row r="1347" customFormat="false" ht="15" hidden="false" customHeight="false" outlineLevel="0" collapsed="false">
      <c r="A1347" s="118"/>
      <c r="B1347" s="118"/>
      <c r="C1347" s="48" t="n">
        <f aca="false">IF(F1347=F1346,C1346,IF(F1347=(F1346+10),C1346,(C1346+10)))</f>
        <v>2510</v>
      </c>
      <c r="D1347" s="55" t="s">
        <v>470</v>
      </c>
      <c r="E1347" s="50" t="n">
        <f aca="false">IF(C1346=C1347,IF(AND(I1347&lt;&gt;"M",I1347&lt;&gt;"m-up"),E1346+10,E1346),10)</f>
        <v>30</v>
      </c>
      <c r="F1347" s="78" t="n">
        <f aca="false">O1347+(N1347*60)+(M1347*3600)</f>
        <v>50967</v>
      </c>
      <c r="G1347" s="78" t="str">
        <f aca="false">CONCATENATE(J1347,K1347,L1347)</f>
        <v>201826</v>
      </c>
      <c r="H1347" s="78" t="n">
        <v>6</v>
      </c>
      <c r="I1347" s="78" t="s">
        <v>0</v>
      </c>
      <c r="J1347" s="78" t="n">
        <v>2018</v>
      </c>
      <c r="K1347" s="78" t="n">
        <v>2</v>
      </c>
      <c r="L1347" s="78" t="n">
        <v>6</v>
      </c>
      <c r="M1347" s="78" t="n">
        <v>14</v>
      </c>
      <c r="N1347" s="78" t="n">
        <v>9</v>
      </c>
      <c r="O1347" s="78" t="n">
        <v>27</v>
      </c>
      <c r="P1347" s="78" t="n">
        <v>632</v>
      </c>
      <c r="Q1347" s="78" t="n">
        <v>2</v>
      </c>
      <c r="R1347" s="78" t="s">
        <v>1</v>
      </c>
      <c r="S1347" s="78" t="s">
        <v>2</v>
      </c>
      <c r="T1347" s="78"/>
      <c r="U1347" s="130" t="s">
        <v>471</v>
      </c>
      <c r="V1347" s="130"/>
      <c r="W1347" s="130"/>
      <c r="X1347" s="130"/>
      <c r="WH1347" s="119"/>
      <c r="WI1347" s="119"/>
      <c r="WJ1347" s="119"/>
      <c r="WK1347" s="119"/>
      <c r="WL1347" s="119"/>
      <c r="WM1347" s="119"/>
      <c r="WN1347" s="119"/>
      <c r="WO1347" s="119"/>
      <c r="WP1347" s="119"/>
      <c r="WQ1347" s="119"/>
      <c r="WR1347" s="119"/>
      <c r="WS1347" s="119"/>
      <c r="WT1347" s="119"/>
      <c r="WU1347" s="119"/>
      <c r="WV1347" s="119"/>
      <c r="WW1347" s="119"/>
      <c r="WX1347" s="119"/>
      <c r="WY1347" s="119"/>
      <c r="WZ1347" s="119"/>
      <c r="XA1347" s="119"/>
      <c r="XB1347" s="119"/>
      <c r="XC1347" s="119"/>
      <c r="XD1347" s="119"/>
      <c r="XE1347" s="119"/>
      <c r="XF1347" s="119"/>
      <c r="XG1347" s="119"/>
      <c r="XH1347" s="119"/>
      <c r="XI1347" s="119"/>
      <c r="XJ1347" s="119"/>
      <c r="XK1347" s="119"/>
      <c r="XL1347" s="119"/>
      <c r="XM1347" s="119"/>
      <c r="XN1347" s="119"/>
      <c r="XO1347" s="119"/>
      <c r="XP1347" s="119"/>
      <c r="XQ1347" s="119"/>
      <c r="XR1347" s="119"/>
      <c r="XS1347" s="119"/>
      <c r="XT1347" s="119"/>
      <c r="XU1347" s="119"/>
      <c r="XV1347" s="119"/>
      <c r="XW1347" s="119"/>
      <c r="XX1347" s="119"/>
      <c r="XY1347" s="119"/>
      <c r="XZ1347" s="119"/>
      <c r="YA1347" s="119"/>
      <c r="YB1347" s="119"/>
      <c r="YC1347" s="119"/>
      <c r="YD1347" s="119"/>
      <c r="YE1347" s="119"/>
      <c r="YF1347" s="119"/>
      <c r="YG1347" s="119"/>
      <c r="YH1347" s="119"/>
      <c r="YI1347" s="119"/>
      <c r="YJ1347" s="119"/>
      <c r="YK1347" s="119"/>
      <c r="YL1347" s="119"/>
      <c r="YM1347" s="119"/>
      <c r="YN1347" s="119"/>
      <c r="YO1347" s="119"/>
      <c r="YP1347" s="119"/>
      <c r="YQ1347" s="119"/>
      <c r="YR1347" s="119"/>
      <c r="YS1347" s="119"/>
      <c r="YT1347" s="119"/>
      <c r="YU1347" s="119"/>
      <c r="YV1347" s="119"/>
      <c r="YW1347" s="119"/>
      <c r="YX1347" s="119"/>
      <c r="YY1347" s="119"/>
      <c r="YZ1347" s="119"/>
      <c r="ZA1347" s="119"/>
      <c r="ZB1347" s="119"/>
      <c r="ZC1347" s="119"/>
      <c r="ZD1347" s="119"/>
      <c r="ZE1347" s="119"/>
      <c r="ZF1347" s="119"/>
      <c r="ZG1347" s="119"/>
      <c r="ZH1347" s="119"/>
      <c r="ZI1347" s="119"/>
      <c r="ZJ1347" s="119"/>
      <c r="ZK1347" s="119"/>
      <c r="ZL1347" s="119"/>
      <c r="ZM1347" s="119"/>
      <c r="ZN1347" s="119"/>
      <c r="ZO1347" s="119"/>
      <c r="ZP1347" s="119"/>
      <c r="ZQ1347" s="119"/>
      <c r="ZR1347" s="119"/>
      <c r="ZS1347" s="119"/>
      <c r="ZT1347" s="119"/>
      <c r="ZU1347" s="119"/>
      <c r="ZV1347" s="119"/>
      <c r="ZW1347" s="119"/>
      <c r="ZX1347" s="119"/>
      <c r="ZY1347" s="119"/>
      <c r="ZZ1347" s="119"/>
      <c r="AAA1347" s="119"/>
      <c r="AAB1347" s="119"/>
      <c r="AAC1347" s="119"/>
      <c r="AAD1347" s="119"/>
      <c r="AAE1347" s="119"/>
      <c r="AAF1347" s="119"/>
      <c r="AAG1347" s="119"/>
      <c r="AAH1347" s="119"/>
      <c r="AAI1347" s="119"/>
      <c r="AAJ1347" s="119"/>
      <c r="AAK1347" s="119"/>
      <c r="AAL1347" s="119"/>
      <c r="AAM1347" s="119"/>
      <c r="AAN1347" s="119"/>
      <c r="AAO1347" s="119"/>
      <c r="AAP1347" s="119"/>
      <c r="AAQ1347" s="119"/>
      <c r="AAR1347" s="119"/>
      <c r="AAS1347" s="119"/>
      <c r="AAT1347" s="119"/>
      <c r="AAU1347" s="119"/>
      <c r="AAV1347" s="119"/>
      <c r="AAW1347" s="119"/>
      <c r="AAX1347" s="119"/>
      <c r="AAY1347" s="119"/>
      <c r="AAZ1347" s="119"/>
      <c r="ABA1347" s="119"/>
      <c r="ABB1347" s="119"/>
      <c r="ABC1347" s="119"/>
      <c r="ABD1347" s="119"/>
      <c r="ABE1347" s="119"/>
      <c r="ABF1347" s="119"/>
      <c r="ABG1347" s="119"/>
      <c r="ABH1347" s="119"/>
      <c r="ABI1347" s="119"/>
      <c r="ABJ1347" s="119"/>
      <c r="ABK1347" s="119"/>
      <c r="ABL1347" s="119"/>
      <c r="ABM1347" s="119"/>
      <c r="ABN1347" s="119"/>
      <c r="ABO1347" s="119"/>
      <c r="ABP1347" s="119"/>
      <c r="ABQ1347" s="119"/>
      <c r="ABR1347" s="119"/>
      <c r="ABS1347" s="119"/>
      <c r="ABT1347" s="119"/>
      <c r="ABU1347" s="119"/>
      <c r="ABV1347" s="119"/>
      <c r="ABW1347" s="119"/>
      <c r="ABX1347" s="119"/>
      <c r="ABY1347" s="119"/>
      <c r="ABZ1347" s="119"/>
      <c r="ACA1347" s="119"/>
      <c r="ACB1347" s="119"/>
      <c r="ACC1347" s="119"/>
      <c r="ACD1347" s="119"/>
      <c r="ACE1347" s="119"/>
      <c r="ACF1347" s="119"/>
      <c r="ACG1347" s="119"/>
      <c r="ACH1347" s="119"/>
      <c r="ACI1347" s="119"/>
      <c r="ACJ1347" s="119"/>
      <c r="ACK1347" s="119"/>
      <c r="ACL1347" s="119"/>
      <c r="ACM1347" s="119"/>
      <c r="ACN1347" s="119"/>
      <c r="ACO1347" s="119"/>
      <c r="ACP1347" s="119"/>
      <c r="ACQ1347" s="119"/>
      <c r="ACR1347" s="119"/>
      <c r="ACS1347" s="119"/>
      <c r="ACT1347" s="119"/>
      <c r="ACU1347" s="119"/>
      <c r="ACV1347" s="119"/>
      <c r="ACW1347" s="119"/>
      <c r="ACX1347" s="119"/>
      <c r="ACY1347" s="119"/>
      <c r="ACZ1347" s="119"/>
      <c r="ADA1347" s="119"/>
      <c r="ADB1347" s="119"/>
      <c r="ADC1347" s="119"/>
      <c r="ADD1347" s="119"/>
      <c r="ADE1347" s="119"/>
      <c r="ADF1347" s="119"/>
      <c r="ADG1347" s="119"/>
      <c r="ADH1347" s="119"/>
      <c r="ADI1347" s="119"/>
      <c r="ADJ1347" s="119"/>
      <c r="ADK1347" s="119"/>
      <c r="ADL1347" s="119"/>
      <c r="ADM1347" s="119"/>
      <c r="ADN1347" s="119"/>
      <c r="ADO1347" s="119"/>
      <c r="ADP1347" s="119"/>
      <c r="ADQ1347" s="119"/>
      <c r="ADR1347" s="119"/>
      <c r="ADS1347" s="119"/>
      <c r="ADT1347" s="119"/>
      <c r="ADU1347" s="119"/>
      <c r="ADV1347" s="119"/>
      <c r="ADW1347" s="119"/>
      <c r="ADX1347" s="119"/>
      <c r="ADY1347" s="119"/>
      <c r="ADZ1347" s="119"/>
      <c r="AEA1347" s="119"/>
      <c r="AEB1347" s="119"/>
      <c r="AEC1347" s="119"/>
      <c r="AED1347" s="119"/>
      <c r="AEE1347" s="119"/>
      <c r="AEF1347" s="119"/>
      <c r="AEG1347" s="119"/>
      <c r="AEH1347" s="119"/>
      <c r="AEI1347" s="119"/>
      <c r="AEJ1347" s="119"/>
      <c r="AEK1347" s="119"/>
      <c r="AEL1347" s="119"/>
      <c r="AEM1347" s="119"/>
      <c r="AEN1347" s="119"/>
      <c r="AEO1347" s="119"/>
      <c r="AEP1347" s="119"/>
      <c r="AEQ1347" s="119"/>
      <c r="AER1347" s="119"/>
      <c r="AES1347" s="119"/>
      <c r="AET1347" s="119"/>
      <c r="AEU1347" s="119"/>
      <c r="AEV1347" s="119"/>
      <c r="AEW1347" s="119"/>
      <c r="AEX1347" s="119"/>
      <c r="AEY1347" s="119"/>
      <c r="AEZ1347" s="119"/>
      <c r="AFA1347" s="119"/>
      <c r="AFB1347" s="119"/>
      <c r="AFC1347" s="119"/>
      <c r="AFD1347" s="119"/>
      <c r="AFE1347" s="119"/>
      <c r="AFF1347" s="119"/>
      <c r="AFG1347" s="119"/>
      <c r="AFH1347" s="119"/>
      <c r="AFI1347" s="119"/>
      <c r="AFJ1347" s="119"/>
      <c r="AFK1347" s="119"/>
      <c r="AFL1347" s="119"/>
      <c r="AFM1347" s="119"/>
      <c r="AFN1347" s="119"/>
      <c r="AFO1347" s="119"/>
      <c r="AFP1347" s="119"/>
      <c r="AFQ1347" s="119"/>
      <c r="AFR1347" s="119"/>
      <c r="AFS1347" s="119"/>
      <c r="AFT1347" s="119"/>
      <c r="AFU1347" s="119"/>
      <c r="AFV1347" s="119"/>
      <c r="AFW1347" s="119"/>
      <c r="AFX1347" s="119"/>
      <c r="AFY1347" s="119"/>
      <c r="AFZ1347" s="119"/>
      <c r="AGA1347" s="119"/>
      <c r="AGB1347" s="119"/>
      <c r="AGC1347" s="119"/>
      <c r="AGD1347" s="119"/>
      <c r="AGE1347" s="119"/>
      <c r="AGF1347" s="119"/>
      <c r="AGG1347" s="119"/>
      <c r="AGH1347" s="119"/>
      <c r="AGI1347" s="119"/>
      <c r="AGJ1347" s="119"/>
      <c r="AGK1347" s="119"/>
      <c r="AGL1347" s="119"/>
      <c r="AGM1347" s="119"/>
      <c r="AGN1347" s="119"/>
      <c r="AGO1347" s="119"/>
      <c r="AGP1347" s="119"/>
      <c r="AGQ1347" s="119"/>
      <c r="AGR1347" s="119"/>
      <c r="AGS1347" s="119"/>
      <c r="AGT1347" s="119"/>
      <c r="AGU1347" s="119"/>
      <c r="AGV1347" s="119"/>
      <c r="AGW1347" s="119"/>
      <c r="AGX1347" s="119"/>
      <c r="AGY1347" s="119"/>
      <c r="AGZ1347" s="119"/>
      <c r="AHA1347" s="119"/>
      <c r="AHB1347" s="119"/>
      <c r="AHC1347" s="119"/>
      <c r="AHD1347" s="119"/>
      <c r="AHE1347" s="119"/>
      <c r="AHF1347" s="119"/>
      <c r="AHG1347" s="119"/>
      <c r="AHH1347" s="119"/>
      <c r="AHI1347" s="119"/>
      <c r="AHJ1347" s="119"/>
      <c r="AHK1347" s="119"/>
      <c r="AHL1347" s="119"/>
      <c r="AHM1347" s="119"/>
      <c r="AHN1347" s="119"/>
      <c r="AHO1347" s="119"/>
      <c r="AHP1347" s="119"/>
      <c r="AHQ1347" s="119"/>
      <c r="AHR1347" s="119"/>
      <c r="AHS1347" s="119"/>
      <c r="AHT1347" s="119"/>
      <c r="AHU1347" s="119"/>
      <c r="AHV1347" s="119"/>
      <c r="AHW1347" s="119"/>
      <c r="AHX1347" s="119"/>
      <c r="AHY1347" s="119"/>
      <c r="AHZ1347" s="119"/>
      <c r="AIA1347" s="119"/>
      <c r="AIB1347" s="119"/>
      <c r="AIC1347" s="119"/>
      <c r="AID1347" s="119"/>
      <c r="AIE1347" s="119"/>
      <c r="AIF1347" s="119"/>
      <c r="AIG1347" s="119"/>
      <c r="AIH1347" s="119"/>
      <c r="AII1347" s="119"/>
      <c r="AIJ1347" s="119"/>
      <c r="AIK1347" s="119"/>
      <c r="AIL1347" s="119"/>
      <c r="AIM1347" s="119"/>
      <c r="AIN1347" s="119"/>
      <c r="AIO1347" s="119"/>
      <c r="AIP1347" s="119"/>
      <c r="AIQ1347" s="119"/>
      <c r="AIR1347" s="119"/>
      <c r="AIS1347" s="119"/>
      <c r="AIT1347" s="119"/>
      <c r="AIU1347" s="119"/>
      <c r="AIV1347" s="119"/>
      <c r="AIW1347" s="119"/>
      <c r="AIX1347" s="119"/>
      <c r="AIY1347" s="119"/>
      <c r="AIZ1347" s="119"/>
      <c r="AJA1347" s="119"/>
      <c r="AJB1347" s="119"/>
      <c r="AJC1347" s="119"/>
      <c r="AJD1347" s="119"/>
      <c r="AJE1347" s="119"/>
      <c r="AJF1347" s="119"/>
      <c r="AJG1347" s="119"/>
      <c r="AJH1347" s="119"/>
      <c r="AJI1347" s="119"/>
      <c r="AJJ1347" s="119"/>
      <c r="AJK1347" s="119"/>
      <c r="AJL1347" s="119"/>
      <c r="AJM1347" s="119"/>
      <c r="AJN1347" s="119"/>
      <c r="AJO1347" s="119"/>
      <c r="AJP1347" s="119"/>
      <c r="AJQ1347" s="119"/>
      <c r="AJR1347" s="119"/>
      <c r="AJS1347" s="119"/>
      <c r="AJT1347" s="119"/>
      <c r="AJU1347" s="119"/>
      <c r="AJV1347" s="119"/>
      <c r="AJW1347" s="119"/>
      <c r="AJX1347" s="119"/>
      <c r="AJY1347" s="119"/>
      <c r="AJZ1347" s="119"/>
      <c r="AKA1347" s="119"/>
      <c r="AKB1347" s="119"/>
      <c r="AKC1347" s="119"/>
      <c r="AKD1347" s="119"/>
      <c r="AKE1347" s="119"/>
      <c r="AKF1347" s="119"/>
      <c r="AKG1347" s="119"/>
      <c r="AKH1347" s="119"/>
      <c r="AKI1347" s="119"/>
      <c r="AKJ1347" s="119"/>
      <c r="AKK1347" s="119"/>
      <c r="AKL1347" s="119"/>
      <c r="AKM1347" s="119"/>
      <c r="AKN1347" s="119"/>
      <c r="AKO1347" s="119"/>
      <c r="AKP1347" s="119"/>
      <c r="AKQ1347" s="119"/>
      <c r="AKR1347" s="119"/>
      <c r="AKS1347" s="119"/>
      <c r="AKT1347" s="119"/>
      <c r="AKU1347" s="119"/>
      <c r="AKV1347" s="119"/>
      <c r="AKW1347" s="119"/>
      <c r="AKX1347" s="119"/>
      <c r="AKY1347" s="119"/>
      <c r="AKZ1347" s="119"/>
      <c r="ALA1347" s="119"/>
      <c r="ALB1347" s="119"/>
      <c r="ALC1347" s="119"/>
      <c r="ALD1347" s="119"/>
      <c r="ALE1347" s="119"/>
      <c r="ALF1347" s="119"/>
      <c r="ALG1347" s="119"/>
      <c r="ALH1347" s="119"/>
      <c r="ALI1347" s="119"/>
      <c r="ALJ1347" s="119"/>
      <c r="ALK1347" s="119"/>
      <c r="ALL1347" s="119"/>
      <c r="ALM1347" s="119"/>
      <c r="ALN1347" s="119"/>
      <c r="ALO1347" s="119"/>
      <c r="ALP1347" s="119"/>
      <c r="ALQ1347" s="119"/>
      <c r="ALR1347" s="119"/>
      <c r="ALS1347" s="119"/>
      <c r="ALT1347" s="119"/>
      <c r="ALU1347" s="119"/>
      <c r="ALV1347" s="119"/>
      <c r="ALW1347" s="119"/>
      <c r="ALX1347" s="119"/>
      <c r="ALY1347" s="119"/>
      <c r="ALZ1347" s="119"/>
      <c r="AMA1347" s="119"/>
      <c r="AMB1347" s="119"/>
      <c r="AMC1347" s="119"/>
      <c r="AMD1347" s="119"/>
      <c r="AME1347" s="119"/>
      <c r="AMF1347" s="119"/>
      <c r="AMG1347" s="119"/>
    </row>
    <row r="1348" customFormat="false" ht="15" hidden="false" customHeight="false" outlineLevel="0" collapsed="false">
      <c r="A1348" s="118"/>
      <c r="B1348" s="118"/>
      <c r="C1348" s="48" t="n">
        <f aca="false">IF(F1348=F1347,C1347,IF(F1348=(F1347+10),C1347,(C1347+10)))</f>
        <v>2520</v>
      </c>
      <c r="D1348" s="57" t="s">
        <v>472</v>
      </c>
      <c r="E1348" s="50" t="n">
        <f aca="false">IF(C1347=C1348,IF(AND(I1348&lt;&gt;"M",I1348&lt;&gt;"m-up"),E1347+10,E1347),10)</f>
        <v>10</v>
      </c>
      <c r="F1348" s="80" t="n">
        <f aca="false">O1348+(N1348*60)+(M1348*3600)</f>
        <v>51079</v>
      </c>
      <c r="G1348" s="80" t="str">
        <f aca="false">CONCATENATE(J1348,K1348,L1348)</f>
        <v>201826</v>
      </c>
      <c r="H1348" s="80" t="n">
        <v>7</v>
      </c>
      <c r="I1348" s="80" t="s">
        <v>0</v>
      </c>
      <c r="J1348" s="80" t="n">
        <v>2018</v>
      </c>
      <c r="K1348" s="80" t="n">
        <v>2</v>
      </c>
      <c r="L1348" s="80" t="n">
        <v>6</v>
      </c>
      <c r="M1348" s="80" t="n">
        <v>14</v>
      </c>
      <c r="N1348" s="80" t="n">
        <v>11</v>
      </c>
      <c r="O1348" s="80" t="n">
        <v>19</v>
      </c>
      <c r="P1348" s="80" t="n">
        <v>562</v>
      </c>
      <c r="Q1348" s="80" t="n">
        <v>1</v>
      </c>
      <c r="R1348" s="80" t="s">
        <v>1</v>
      </c>
      <c r="S1348" s="80" t="s">
        <v>2</v>
      </c>
      <c r="T1348" s="80"/>
      <c r="U1348" s="129"/>
      <c r="V1348" s="130"/>
      <c r="W1348" s="130"/>
      <c r="X1348" s="130"/>
      <c r="WH1348" s="119"/>
      <c r="WI1348" s="119"/>
      <c r="WJ1348" s="119"/>
      <c r="WK1348" s="119"/>
      <c r="WL1348" s="119"/>
      <c r="WM1348" s="119"/>
      <c r="WN1348" s="119"/>
      <c r="WO1348" s="119"/>
      <c r="WP1348" s="119"/>
      <c r="WQ1348" s="119"/>
      <c r="WR1348" s="119"/>
      <c r="WS1348" s="119"/>
      <c r="WT1348" s="119"/>
      <c r="WU1348" s="119"/>
      <c r="WV1348" s="119"/>
      <c r="WW1348" s="119"/>
      <c r="WX1348" s="119"/>
      <c r="WY1348" s="119"/>
      <c r="WZ1348" s="119"/>
      <c r="XA1348" s="119"/>
      <c r="XB1348" s="119"/>
      <c r="XC1348" s="119"/>
      <c r="XD1348" s="119"/>
      <c r="XE1348" s="119"/>
      <c r="XF1348" s="119"/>
      <c r="XG1348" s="119"/>
      <c r="XH1348" s="119"/>
      <c r="XI1348" s="119"/>
      <c r="XJ1348" s="119"/>
      <c r="XK1348" s="119"/>
      <c r="XL1348" s="119"/>
      <c r="XM1348" s="119"/>
      <c r="XN1348" s="119"/>
      <c r="XO1348" s="119"/>
      <c r="XP1348" s="119"/>
      <c r="XQ1348" s="119"/>
      <c r="XR1348" s="119"/>
      <c r="XS1348" s="119"/>
      <c r="XT1348" s="119"/>
      <c r="XU1348" s="119"/>
      <c r="XV1348" s="119"/>
      <c r="XW1348" s="119"/>
      <c r="XX1348" s="119"/>
      <c r="XY1348" s="119"/>
      <c r="XZ1348" s="119"/>
      <c r="YA1348" s="119"/>
      <c r="YB1348" s="119"/>
      <c r="YC1348" s="119"/>
      <c r="YD1348" s="119"/>
      <c r="YE1348" s="119"/>
      <c r="YF1348" s="119"/>
      <c r="YG1348" s="119"/>
      <c r="YH1348" s="119"/>
      <c r="YI1348" s="119"/>
      <c r="YJ1348" s="119"/>
      <c r="YK1348" s="119"/>
      <c r="YL1348" s="119"/>
      <c r="YM1348" s="119"/>
      <c r="YN1348" s="119"/>
      <c r="YO1348" s="119"/>
      <c r="YP1348" s="119"/>
      <c r="YQ1348" s="119"/>
      <c r="YR1348" s="119"/>
      <c r="YS1348" s="119"/>
      <c r="YT1348" s="119"/>
      <c r="YU1348" s="119"/>
      <c r="YV1348" s="119"/>
      <c r="YW1348" s="119"/>
      <c r="YX1348" s="119"/>
      <c r="YY1348" s="119"/>
      <c r="YZ1348" s="119"/>
      <c r="ZA1348" s="119"/>
      <c r="ZB1348" s="119"/>
      <c r="ZC1348" s="119"/>
      <c r="ZD1348" s="119"/>
      <c r="ZE1348" s="119"/>
      <c r="ZF1348" s="119"/>
      <c r="ZG1348" s="119"/>
      <c r="ZH1348" s="119"/>
      <c r="ZI1348" s="119"/>
      <c r="ZJ1348" s="119"/>
      <c r="ZK1348" s="119"/>
      <c r="ZL1348" s="119"/>
      <c r="ZM1348" s="119"/>
      <c r="ZN1348" s="119"/>
      <c r="ZO1348" s="119"/>
      <c r="ZP1348" s="119"/>
      <c r="ZQ1348" s="119"/>
      <c r="ZR1348" s="119"/>
      <c r="ZS1348" s="119"/>
      <c r="ZT1348" s="119"/>
      <c r="ZU1348" s="119"/>
      <c r="ZV1348" s="119"/>
      <c r="ZW1348" s="119"/>
      <c r="ZX1348" s="119"/>
      <c r="ZY1348" s="119"/>
      <c r="ZZ1348" s="119"/>
      <c r="AAA1348" s="119"/>
      <c r="AAB1348" s="119"/>
      <c r="AAC1348" s="119"/>
      <c r="AAD1348" s="119"/>
      <c r="AAE1348" s="119"/>
      <c r="AAF1348" s="119"/>
      <c r="AAG1348" s="119"/>
      <c r="AAH1348" s="119"/>
      <c r="AAI1348" s="119"/>
      <c r="AAJ1348" s="119"/>
      <c r="AAK1348" s="119"/>
      <c r="AAL1348" s="119"/>
      <c r="AAM1348" s="119"/>
      <c r="AAN1348" s="119"/>
      <c r="AAO1348" s="119"/>
      <c r="AAP1348" s="119"/>
      <c r="AAQ1348" s="119"/>
      <c r="AAR1348" s="119"/>
      <c r="AAS1348" s="119"/>
      <c r="AAT1348" s="119"/>
      <c r="AAU1348" s="119"/>
      <c r="AAV1348" s="119"/>
      <c r="AAW1348" s="119"/>
      <c r="AAX1348" s="119"/>
      <c r="AAY1348" s="119"/>
      <c r="AAZ1348" s="119"/>
      <c r="ABA1348" s="119"/>
      <c r="ABB1348" s="119"/>
      <c r="ABC1348" s="119"/>
      <c r="ABD1348" s="119"/>
      <c r="ABE1348" s="119"/>
      <c r="ABF1348" s="119"/>
      <c r="ABG1348" s="119"/>
      <c r="ABH1348" s="119"/>
      <c r="ABI1348" s="119"/>
      <c r="ABJ1348" s="119"/>
      <c r="ABK1348" s="119"/>
      <c r="ABL1348" s="119"/>
      <c r="ABM1348" s="119"/>
      <c r="ABN1348" s="119"/>
      <c r="ABO1348" s="119"/>
      <c r="ABP1348" s="119"/>
      <c r="ABQ1348" s="119"/>
      <c r="ABR1348" s="119"/>
      <c r="ABS1348" s="119"/>
      <c r="ABT1348" s="119"/>
      <c r="ABU1348" s="119"/>
      <c r="ABV1348" s="119"/>
      <c r="ABW1348" s="119"/>
      <c r="ABX1348" s="119"/>
      <c r="ABY1348" s="119"/>
      <c r="ABZ1348" s="119"/>
      <c r="ACA1348" s="119"/>
      <c r="ACB1348" s="119"/>
      <c r="ACC1348" s="119"/>
      <c r="ACD1348" s="119"/>
      <c r="ACE1348" s="119"/>
      <c r="ACF1348" s="119"/>
      <c r="ACG1348" s="119"/>
      <c r="ACH1348" s="119"/>
      <c r="ACI1348" s="119"/>
      <c r="ACJ1348" s="119"/>
      <c r="ACK1348" s="119"/>
      <c r="ACL1348" s="119"/>
      <c r="ACM1348" s="119"/>
      <c r="ACN1348" s="119"/>
      <c r="ACO1348" s="119"/>
      <c r="ACP1348" s="119"/>
      <c r="ACQ1348" s="119"/>
      <c r="ACR1348" s="119"/>
      <c r="ACS1348" s="119"/>
      <c r="ACT1348" s="119"/>
      <c r="ACU1348" s="119"/>
      <c r="ACV1348" s="119"/>
      <c r="ACW1348" s="119"/>
      <c r="ACX1348" s="119"/>
      <c r="ACY1348" s="119"/>
      <c r="ACZ1348" s="119"/>
      <c r="ADA1348" s="119"/>
      <c r="ADB1348" s="119"/>
      <c r="ADC1348" s="119"/>
      <c r="ADD1348" s="119"/>
      <c r="ADE1348" s="119"/>
      <c r="ADF1348" s="119"/>
      <c r="ADG1348" s="119"/>
      <c r="ADH1348" s="119"/>
      <c r="ADI1348" s="119"/>
      <c r="ADJ1348" s="119"/>
      <c r="ADK1348" s="119"/>
      <c r="ADL1348" s="119"/>
      <c r="ADM1348" s="119"/>
      <c r="ADN1348" s="119"/>
      <c r="ADO1348" s="119"/>
      <c r="ADP1348" s="119"/>
      <c r="ADQ1348" s="119"/>
      <c r="ADR1348" s="119"/>
      <c r="ADS1348" s="119"/>
      <c r="ADT1348" s="119"/>
      <c r="ADU1348" s="119"/>
      <c r="ADV1348" s="119"/>
      <c r="ADW1348" s="119"/>
      <c r="ADX1348" s="119"/>
      <c r="ADY1348" s="119"/>
      <c r="ADZ1348" s="119"/>
      <c r="AEA1348" s="119"/>
      <c r="AEB1348" s="119"/>
      <c r="AEC1348" s="119"/>
      <c r="AED1348" s="119"/>
      <c r="AEE1348" s="119"/>
      <c r="AEF1348" s="119"/>
      <c r="AEG1348" s="119"/>
      <c r="AEH1348" s="119"/>
      <c r="AEI1348" s="119"/>
      <c r="AEJ1348" s="119"/>
      <c r="AEK1348" s="119"/>
      <c r="AEL1348" s="119"/>
      <c r="AEM1348" s="119"/>
      <c r="AEN1348" s="119"/>
      <c r="AEO1348" s="119"/>
      <c r="AEP1348" s="119"/>
      <c r="AEQ1348" s="119"/>
      <c r="AER1348" s="119"/>
      <c r="AES1348" s="119"/>
      <c r="AET1348" s="119"/>
      <c r="AEU1348" s="119"/>
      <c r="AEV1348" s="119"/>
      <c r="AEW1348" s="119"/>
      <c r="AEX1348" s="119"/>
      <c r="AEY1348" s="119"/>
      <c r="AEZ1348" s="119"/>
      <c r="AFA1348" s="119"/>
      <c r="AFB1348" s="119"/>
      <c r="AFC1348" s="119"/>
      <c r="AFD1348" s="119"/>
      <c r="AFE1348" s="119"/>
      <c r="AFF1348" s="119"/>
      <c r="AFG1348" s="119"/>
      <c r="AFH1348" s="119"/>
      <c r="AFI1348" s="119"/>
      <c r="AFJ1348" s="119"/>
      <c r="AFK1348" s="119"/>
      <c r="AFL1348" s="119"/>
      <c r="AFM1348" s="119"/>
      <c r="AFN1348" s="119"/>
      <c r="AFO1348" s="119"/>
      <c r="AFP1348" s="119"/>
      <c r="AFQ1348" s="119"/>
      <c r="AFR1348" s="119"/>
      <c r="AFS1348" s="119"/>
      <c r="AFT1348" s="119"/>
      <c r="AFU1348" s="119"/>
      <c r="AFV1348" s="119"/>
      <c r="AFW1348" s="119"/>
      <c r="AFX1348" s="119"/>
      <c r="AFY1348" s="119"/>
      <c r="AFZ1348" s="119"/>
      <c r="AGA1348" s="119"/>
      <c r="AGB1348" s="119"/>
      <c r="AGC1348" s="119"/>
      <c r="AGD1348" s="119"/>
      <c r="AGE1348" s="119"/>
      <c r="AGF1348" s="119"/>
      <c r="AGG1348" s="119"/>
      <c r="AGH1348" s="119"/>
      <c r="AGI1348" s="119"/>
      <c r="AGJ1348" s="119"/>
      <c r="AGK1348" s="119"/>
      <c r="AGL1348" s="119"/>
      <c r="AGM1348" s="119"/>
      <c r="AGN1348" s="119"/>
      <c r="AGO1348" s="119"/>
      <c r="AGP1348" s="119"/>
      <c r="AGQ1348" s="119"/>
      <c r="AGR1348" s="119"/>
      <c r="AGS1348" s="119"/>
      <c r="AGT1348" s="119"/>
      <c r="AGU1348" s="119"/>
      <c r="AGV1348" s="119"/>
      <c r="AGW1348" s="119"/>
      <c r="AGX1348" s="119"/>
      <c r="AGY1348" s="119"/>
      <c r="AGZ1348" s="119"/>
      <c r="AHA1348" s="119"/>
      <c r="AHB1348" s="119"/>
      <c r="AHC1348" s="119"/>
      <c r="AHD1348" s="119"/>
      <c r="AHE1348" s="119"/>
      <c r="AHF1348" s="119"/>
      <c r="AHG1348" s="119"/>
      <c r="AHH1348" s="119"/>
      <c r="AHI1348" s="119"/>
      <c r="AHJ1348" s="119"/>
      <c r="AHK1348" s="119"/>
      <c r="AHL1348" s="119"/>
      <c r="AHM1348" s="119"/>
      <c r="AHN1348" s="119"/>
      <c r="AHO1348" s="119"/>
      <c r="AHP1348" s="119"/>
      <c r="AHQ1348" s="119"/>
      <c r="AHR1348" s="119"/>
      <c r="AHS1348" s="119"/>
      <c r="AHT1348" s="119"/>
      <c r="AHU1348" s="119"/>
      <c r="AHV1348" s="119"/>
      <c r="AHW1348" s="119"/>
      <c r="AHX1348" s="119"/>
      <c r="AHY1348" s="119"/>
      <c r="AHZ1348" s="119"/>
      <c r="AIA1348" s="119"/>
      <c r="AIB1348" s="119"/>
      <c r="AIC1348" s="119"/>
      <c r="AID1348" s="119"/>
      <c r="AIE1348" s="119"/>
      <c r="AIF1348" s="119"/>
      <c r="AIG1348" s="119"/>
      <c r="AIH1348" s="119"/>
      <c r="AII1348" s="119"/>
      <c r="AIJ1348" s="119"/>
      <c r="AIK1348" s="119"/>
      <c r="AIL1348" s="119"/>
      <c r="AIM1348" s="119"/>
      <c r="AIN1348" s="119"/>
      <c r="AIO1348" s="119"/>
      <c r="AIP1348" s="119"/>
      <c r="AIQ1348" s="119"/>
      <c r="AIR1348" s="119"/>
      <c r="AIS1348" s="119"/>
      <c r="AIT1348" s="119"/>
      <c r="AIU1348" s="119"/>
      <c r="AIV1348" s="119"/>
      <c r="AIW1348" s="119"/>
      <c r="AIX1348" s="119"/>
      <c r="AIY1348" s="119"/>
      <c r="AIZ1348" s="119"/>
      <c r="AJA1348" s="119"/>
      <c r="AJB1348" s="119"/>
      <c r="AJC1348" s="119"/>
      <c r="AJD1348" s="119"/>
      <c r="AJE1348" s="119"/>
      <c r="AJF1348" s="119"/>
      <c r="AJG1348" s="119"/>
      <c r="AJH1348" s="119"/>
      <c r="AJI1348" s="119"/>
      <c r="AJJ1348" s="119"/>
      <c r="AJK1348" s="119"/>
      <c r="AJL1348" s="119"/>
      <c r="AJM1348" s="119"/>
      <c r="AJN1348" s="119"/>
      <c r="AJO1348" s="119"/>
      <c r="AJP1348" s="119"/>
      <c r="AJQ1348" s="119"/>
      <c r="AJR1348" s="119"/>
      <c r="AJS1348" s="119"/>
      <c r="AJT1348" s="119"/>
      <c r="AJU1348" s="119"/>
      <c r="AJV1348" s="119"/>
      <c r="AJW1348" s="119"/>
      <c r="AJX1348" s="119"/>
      <c r="AJY1348" s="119"/>
      <c r="AJZ1348" s="119"/>
      <c r="AKA1348" s="119"/>
      <c r="AKB1348" s="119"/>
      <c r="AKC1348" s="119"/>
      <c r="AKD1348" s="119"/>
      <c r="AKE1348" s="119"/>
      <c r="AKF1348" s="119"/>
      <c r="AKG1348" s="119"/>
      <c r="AKH1348" s="119"/>
      <c r="AKI1348" s="119"/>
      <c r="AKJ1348" s="119"/>
      <c r="AKK1348" s="119"/>
      <c r="AKL1348" s="119"/>
      <c r="AKM1348" s="119"/>
      <c r="AKN1348" s="119"/>
      <c r="AKO1348" s="119"/>
      <c r="AKP1348" s="119"/>
      <c r="AKQ1348" s="119"/>
      <c r="AKR1348" s="119"/>
      <c r="AKS1348" s="119"/>
      <c r="AKT1348" s="119"/>
      <c r="AKU1348" s="119"/>
      <c r="AKV1348" s="119"/>
      <c r="AKW1348" s="119"/>
      <c r="AKX1348" s="119"/>
      <c r="AKY1348" s="119"/>
      <c r="AKZ1348" s="119"/>
      <c r="ALA1348" s="119"/>
      <c r="ALB1348" s="119"/>
      <c r="ALC1348" s="119"/>
      <c r="ALD1348" s="119"/>
      <c r="ALE1348" s="119"/>
      <c r="ALF1348" s="119"/>
      <c r="ALG1348" s="119"/>
      <c r="ALH1348" s="119"/>
      <c r="ALI1348" s="119"/>
      <c r="ALJ1348" s="119"/>
      <c r="ALK1348" s="119"/>
      <c r="ALL1348" s="119"/>
      <c r="ALM1348" s="119"/>
      <c r="ALN1348" s="119"/>
      <c r="ALO1348" s="119"/>
      <c r="ALP1348" s="119"/>
      <c r="ALQ1348" s="119"/>
      <c r="ALR1348" s="119"/>
      <c r="ALS1348" s="119"/>
      <c r="ALT1348" s="119"/>
      <c r="ALU1348" s="119"/>
      <c r="ALV1348" s="119"/>
      <c r="ALW1348" s="119"/>
      <c r="ALX1348" s="119"/>
      <c r="ALY1348" s="119"/>
      <c r="ALZ1348" s="119"/>
      <c r="AMA1348" s="119"/>
      <c r="AMB1348" s="119"/>
      <c r="AMC1348" s="119"/>
      <c r="AMD1348" s="119"/>
      <c r="AME1348" s="119"/>
      <c r="AMF1348" s="119"/>
      <c r="AMG1348" s="119"/>
    </row>
    <row r="1349" customFormat="false" ht="15" hidden="false" customHeight="false" outlineLevel="0" collapsed="false">
      <c r="A1349" s="118"/>
      <c r="B1349" s="118"/>
      <c r="C1349" s="48" t="n">
        <f aca="false">IF(F1349=F1348,C1348,IF(F1349=(F1348+10),C1348,(C1348+10)))</f>
        <v>2530</v>
      </c>
      <c r="D1349" s="57" t="s">
        <v>473</v>
      </c>
      <c r="E1349" s="50" t="n">
        <f aca="false">IF(C1348=C1349,IF(AND(I1349&lt;&gt;"M",I1349&lt;&gt;"m-up"),E1348+10,E1348),10)</f>
        <v>10</v>
      </c>
      <c r="F1349" s="80" t="n">
        <f aca="false">O1349+(N1349*60)+(M1349*3600)</f>
        <v>51295</v>
      </c>
      <c r="G1349" s="80" t="str">
        <f aca="false">CONCATENATE(J1349,K1349,L1349)</f>
        <v>201826</v>
      </c>
      <c r="H1349" s="80" t="n">
        <v>3</v>
      </c>
      <c r="I1349" s="80" t="s">
        <v>0</v>
      </c>
      <c r="J1349" s="80" t="n">
        <v>2018</v>
      </c>
      <c r="K1349" s="80" t="n">
        <v>2</v>
      </c>
      <c r="L1349" s="80" t="n">
        <v>6</v>
      </c>
      <c r="M1349" s="80" t="n">
        <v>14</v>
      </c>
      <c r="N1349" s="80" t="n">
        <v>14</v>
      </c>
      <c r="O1349" s="80" t="n">
        <v>55</v>
      </c>
      <c r="P1349" s="80" t="n">
        <v>62</v>
      </c>
      <c r="Q1349" s="80" t="n">
        <v>1</v>
      </c>
      <c r="R1349" s="80" t="s">
        <v>1</v>
      </c>
      <c r="S1349" s="80" t="s">
        <v>2</v>
      </c>
      <c r="T1349" s="80"/>
      <c r="U1349" s="129" t="s">
        <v>134</v>
      </c>
      <c r="V1349" s="130"/>
      <c r="W1349" s="130"/>
      <c r="X1349" s="130"/>
      <c r="WH1349" s="119"/>
      <c r="WI1349" s="119"/>
      <c r="WJ1349" s="119"/>
      <c r="WK1349" s="119"/>
      <c r="WL1349" s="119"/>
      <c r="WM1349" s="119"/>
      <c r="WN1349" s="119"/>
      <c r="WO1349" s="119"/>
      <c r="WP1349" s="119"/>
      <c r="WQ1349" s="119"/>
      <c r="WR1349" s="119"/>
      <c r="WS1349" s="119"/>
      <c r="WT1349" s="119"/>
      <c r="WU1349" s="119"/>
      <c r="WV1349" s="119"/>
      <c r="WW1349" s="119"/>
      <c r="WX1349" s="119"/>
      <c r="WY1349" s="119"/>
      <c r="WZ1349" s="119"/>
      <c r="XA1349" s="119"/>
      <c r="XB1349" s="119"/>
      <c r="XC1349" s="119"/>
      <c r="XD1349" s="119"/>
      <c r="XE1349" s="119"/>
      <c r="XF1349" s="119"/>
      <c r="XG1349" s="119"/>
      <c r="XH1349" s="119"/>
      <c r="XI1349" s="119"/>
      <c r="XJ1349" s="119"/>
      <c r="XK1349" s="119"/>
      <c r="XL1349" s="119"/>
      <c r="XM1349" s="119"/>
      <c r="XN1349" s="119"/>
      <c r="XO1349" s="119"/>
      <c r="XP1349" s="119"/>
      <c r="XQ1349" s="119"/>
      <c r="XR1349" s="119"/>
      <c r="XS1349" s="119"/>
      <c r="XT1349" s="119"/>
      <c r="XU1349" s="119"/>
      <c r="XV1349" s="119"/>
      <c r="XW1349" s="119"/>
      <c r="XX1349" s="119"/>
      <c r="XY1349" s="119"/>
      <c r="XZ1349" s="119"/>
      <c r="YA1349" s="119"/>
      <c r="YB1349" s="119"/>
      <c r="YC1349" s="119"/>
      <c r="YD1349" s="119"/>
      <c r="YE1349" s="119"/>
      <c r="YF1349" s="119"/>
      <c r="YG1349" s="119"/>
      <c r="YH1349" s="119"/>
      <c r="YI1349" s="119"/>
      <c r="YJ1349" s="119"/>
      <c r="YK1349" s="119"/>
      <c r="YL1349" s="119"/>
      <c r="YM1349" s="119"/>
      <c r="YN1349" s="119"/>
      <c r="YO1349" s="119"/>
      <c r="YP1349" s="119"/>
      <c r="YQ1349" s="119"/>
      <c r="YR1349" s="119"/>
      <c r="YS1349" s="119"/>
      <c r="YT1349" s="119"/>
      <c r="YU1349" s="119"/>
      <c r="YV1349" s="119"/>
      <c r="YW1349" s="119"/>
      <c r="YX1349" s="119"/>
      <c r="YY1349" s="119"/>
      <c r="YZ1349" s="119"/>
      <c r="ZA1349" s="119"/>
      <c r="ZB1349" s="119"/>
      <c r="ZC1349" s="119"/>
      <c r="ZD1349" s="119"/>
      <c r="ZE1349" s="119"/>
      <c r="ZF1349" s="119"/>
      <c r="ZG1349" s="119"/>
      <c r="ZH1349" s="119"/>
      <c r="ZI1349" s="119"/>
      <c r="ZJ1349" s="119"/>
      <c r="ZK1349" s="119"/>
      <c r="ZL1349" s="119"/>
      <c r="ZM1349" s="119"/>
      <c r="ZN1349" s="119"/>
      <c r="ZO1349" s="119"/>
      <c r="ZP1349" s="119"/>
      <c r="ZQ1349" s="119"/>
      <c r="ZR1349" s="119"/>
      <c r="ZS1349" s="119"/>
      <c r="ZT1349" s="119"/>
      <c r="ZU1349" s="119"/>
      <c r="ZV1349" s="119"/>
      <c r="ZW1349" s="119"/>
      <c r="ZX1349" s="119"/>
      <c r="ZY1349" s="119"/>
      <c r="ZZ1349" s="119"/>
      <c r="AAA1349" s="119"/>
      <c r="AAB1349" s="119"/>
      <c r="AAC1349" s="119"/>
      <c r="AAD1349" s="119"/>
      <c r="AAE1349" s="119"/>
      <c r="AAF1349" s="119"/>
      <c r="AAG1349" s="119"/>
      <c r="AAH1349" s="119"/>
      <c r="AAI1349" s="119"/>
      <c r="AAJ1349" s="119"/>
      <c r="AAK1349" s="119"/>
      <c r="AAL1349" s="119"/>
      <c r="AAM1349" s="119"/>
      <c r="AAN1349" s="119"/>
      <c r="AAO1349" s="119"/>
      <c r="AAP1349" s="119"/>
      <c r="AAQ1349" s="119"/>
      <c r="AAR1349" s="119"/>
      <c r="AAS1349" s="119"/>
      <c r="AAT1349" s="119"/>
      <c r="AAU1349" s="119"/>
      <c r="AAV1349" s="119"/>
      <c r="AAW1349" s="119"/>
      <c r="AAX1349" s="119"/>
      <c r="AAY1349" s="119"/>
      <c r="AAZ1349" s="119"/>
      <c r="ABA1349" s="119"/>
      <c r="ABB1349" s="119"/>
      <c r="ABC1349" s="119"/>
      <c r="ABD1349" s="119"/>
      <c r="ABE1349" s="119"/>
      <c r="ABF1349" s="119"/>
      <c r="ABG1349" s="119"/>
      <c r="ABH1349" s="119"/>
      <c r="ABI1349" s="119"/>
      <c r="ABJ1349" s="119"/>
      <c r="ABK1349" s="119"/>
      <c r="ABL1349" s="119"/>
      <c r="ABM1349" s="119"/>
      <c r="ABN1349" s="119"/>
      <c r="ABO1349" s="119"/>
      <c r="ABP1349" s="119"/>
      <c r="ABQ1349" s="119"/>
      <c r="ABR1349" s="119"/>
      <c r="ABS1349" s="119"/>
      <c r="ABT1349" s="119"/>
      <c r="ABU1349" s="119"/>
      <c r="ABV1349" s="119"/>
      <c r="ABW1349" s="119"/>
      <c r="ABX1349" s="119"/>
      <c r="ABY1349" s="119"/>
      <c r="ABZ1349" s="119"/>
      <c r="ACA1349" s="119"/>
      <c r="ACB1349" s="119"/>
      <c r="ACC1349" s="119"/>
      <c r="ACD1349" s="119"/>
      <c r="ACE1349" s="119"/>
      <c r="ACF1349" s="119"/>
      <c r="ACG1349" s="119"/>
      <c r="ACH1349" s="119"/>
      <c r="ACI1349" s="119"/>
      <c r="ACJ1349" s="119"/>
      <c r="ACK1349" s="119"/>
      <c r="ACL1349" s="119"/>
      <c r="ACM1349" s="119"/>
      <c r="ACN1349" s="119"/>
      <c r="ACO1349" s="119"/>
      <c r="ACP1349" s="119"/>
      <c r="ACQ1349" s="119"/>
      <c r="ACR1349" s="119"/>
      <c r="ACS1349" s="119"/>
      <c r="ACT1349" s="119"/>
      <c r="ACU1349" s="119"/>
      <c r="ACV1349" s="119"/>
      <c r="ACW1349" s="119"/>
      <c r="ACX1349" s="119"/>
      <c r="ACY1349" s="119"/>
      <c r="ACZ1349" s="119"/>
      <c r="ADA1349" s="119"/>
      <c r="ADB1349" s="119"/>
      <c r="ADC1349" s="119"/>
      <c r="ADD1349" s="119"/>
      <c r="ADE1349" s="119"/>
      <c r="ADF1349" s="119"/>
      <c r="ADG1349" s="119"/>
      <c r="ADH1349" s="119"/>
      <c r="ADI1349" s="119"/>
      <c r="ADJ1349" s="119"/>
      <c r="ADK1349" s="119"/>
      <c r="ADL1349" s="119"/>
      <c r="ADM1349" s="119"/>
      <c r="ADN1349" s="119"/>
      <c r="ADO1349" s="119"/>
      <c r="ADP1349" s="119"/>
      <c r="ADQ1349" s="119"/>
      <c r="ADR1349" s="119"/>
      <c r="ADS1349" s="119"/>
      <c r="ADT1349" s="119"/>
      <c r="ADU1349" s="119"/>
      <c r="ADV1349" s="119"/>
      <c r="ADW1349" s="119"/>
      <c r="ADX1349" s="119"/>
      <c r="ADY1349" s="119"/>
      <c r="ADZ1349" s="119"/>
      <c r="AEA1349" s="119"/>
      <c r="AEB1349" s="119"/>
      <c r="AEC1349" s="119"/>
      <c r="AED1349" s="119"/>
      <c r="AEE1349" s="119"/>
      <c r="AEF1349" s="119"/>
      <c r="AEG1349" s="119"/>
      <c r="AEH1349" s="119"/>
      <c r="AEI1349" s="119"/>
      <c r="AEJ1349" s="119"/>
      <c r="AEK1349" s="119"/>
      <c r="AEL1349" s="119"/>
      <c r="AEM1349" s="119"/>
      <c r="AEN1349" s="119"/>
      <c r="AEO1349" s="119"/>
      <c r="AEP1349" s="119"/>
      <c r="AEQ1349" s="119"/>
      <c r="AER1349" s="119"/>
      <c r="AES1349" s="119"/>
      <c r="AET1349" s="119"/>
      <c r="AEU1349" s="119"/>
      <c r="AEV1349" s="119"/>
      <c r="AEW1349" s="119"/>
      <c r="AEX1349" s="119"/>
      <c r="AEY1349" s="119"/>
      <c r="AEZ1349" s="119"/>
      <c r="AFA1349" s="119"/>
      <c r="AFB1349" s="119"/>
      <c r="AFC1349" s="119"/>
      <c r="AFD1349" s="119"/>
      <c r="AFE1349" s="119"/>
      <c r="AFF1349" s="119"/>
      <c r="AFG1349" s="119"/>
      <c r="AFH1349" s="119"/>
      <c r="AFI1349" s="119"/>
      <c r="AFJ1349" s="119"/>
      <c r="AFK1349" s="119"/>
      <c r="AFL1349" s="119"/>
      <c r="AFM1349" s="119"/>
      <c r="AFN1349" s="119"/>
      <c r="AFO1349" s="119"/>
      <c r="AFP1349" s="119"/>
      <c r="AFQ1349" s="119"/>
      <c r="AFR1349" s="119"/>
      <c r="AFS1349" s="119"/>
      <c r="AFT1349" s="119"/>
      <c r="AFU1349" s="119"/>
      <c r="AFV1349" s="119"/>
      <c r="AFW1349" s="119"/>
      <c r="AFX1349" s="119"/>
      <c r="AFY1349" s="119"/>
      <c r="AFZ1349" s="119"/>
      <c r="AGA1349" s="119"/>
      <c r="AGB1349" s="119"/>
      <c r="AGC1349" s="119"/>
      <c r="AGD1349" s="119"/>
      <c r="AGE1349" s="119"/>
      <c r="AGF1349" s="119"/>
      <c r="AGG1349" s="119"/>
      <c r="AGH1349" s="119"/>
      <c r="AGI1349" s="119"/>
      <c r="AGJ1349" s="119"/>
      <c r="AGK1349" s="119"/>
      <c r="AGL1349" s="119"/>
      <c r="AGM1349" s="119"/>
      <c r="AGN1349" s="119"/>
      <c r="AGO1349" s="119"/>
      <c r="AGP1349" s="119"/>
      <c r="AGQ1349" s="119"/>
      <c r="AGR1349" s="119"/>
      <c r="AGS1349" s="119"/>
      <c r="AGT1349" s="119"/>
      <c r="AGU1349" s="119"/>
      <c r="AGV1349" s="119"/>
      <c r="AGW1349" s="119"/>
      <c r="AGX1349" s="119"/>
      <c r="AGY1349" s="119"/>
      <c r="AGZ1349" s="119"/>
      <c r="AHA1349" s="119"/>
      <c r="AHB1349" s="119"/>
      <c r="AHC1349" s="119"/>
      <c r="AHD1349" s="119"/>
      <c r="AHE1349" s="119"/>
      <c r="AHF1349" s="119"/>
      <c r="AHG1349" s="119"/>
      <c r="AHH1349" s="119"/>
      <c r="AHI1349" s="119"/>
      <c r="AHJ1349" s="119"/>
      <c r="AHK1349" s="119"/>
      <c r="AHL1349" s="119"/>
      <c r="AHM1349" s="119"/>
      <c r="AHN1349" s="119"/>
      <c r="AHO1349" s="119"/>
      <c r="AHP1349" s="119"/>
      <c r="AHQ1349" s="119"/>
      <c r="AHR1349" s="119"/>
      <c r="AHS1349" s="119"/>
      <c r="AHT1349" s="119"/>
      <c r="AHU1349" s="119"/>
      <c r="AHV1349" s="119"/>
      <c r="AHW1349" s="119"/>
      <c r="AHX1349" s="119"/>
      <c r="AHY1349" s="119"/>
      <c r="AHZ1349" s="119"/>
      <c r="AIA1349" s="119"/>
      <c r="AIB1349" s="119"/>
      <c r="AIC1349" s="119"/>
      <c r="AID1349" s="119"/>
      <c r="AIE1349" s="119"/>
      <c r="AIF1349" s="119"/>
      <c r="AIG1349" s="119"/>
      <c r="AIH1349" s="119"/>
      <c r="AII1349" s="119"/>
      <c r="AIJ1349" s="119"/>
      <c r="AIK1349" s="119"/>
      <c r="AIL1349" s="119"/>
      <c r="AIM1349" s="119"/>
      <c r="AIN1349" s="119"/>
      <c r="AIO1349" s="119"/>
      <c r="AIP1349" s="119"/>
      <c r="AIQ1349" s="119"/>
      <c r="AIR1349" s="119"/>
      <c r="AIS1349" s="119"/>
      <c r="AIT1349" s="119"/>
      <c r="AIU1349" s="119"/>
      <c r="AIV1349" s="119"/>
      <c r="AIW1349" s="119"/>
      <c r="AIX1349" s="119"/>
      <c r="AIY1349" s="119"/>
      <c r="AIZ1349" s="119"/>
      <c r="AJA1349" s="119"/>
      <c r="AJB1349" s="119"/>
      <c r="AJC1349" s="119"/>
      <c r="AJD1349" s="119"/>
      <c r="AJE1349" s="119"/>
      <c r="AJF1349" s="119"/>
      <c r="AJG1349" s="119"/>
      <c r="AJH1349" s="119"/>
      <c r="AJI1349" s="119"/>
      <c r="AJJ1349" s="119"/>
      <c r="AJK1349" s="119"/>
      <c r="AJL1349" s="119"/>
      <c r="AJM1349" s="119"/>
      <c r="AJN1349" s="119"/>
      <c r="AJO1349" s="119"/>
      <c r="AJP1349" s="119"/>
      <c r="AJQ1349" s="119"/>
      <c r="AJR1349" s="119"/>
      <c r="AJS1349" s="119"/>
      <c r="AJT1349" s="119"/>
      <c r="AJU1349" s="119"/>
      <c r="AJV1349" s="119"/>
      <c r="AJW1349" s="119"/>
      <c r="AJX1349" s="119"/>
      <c r="AJY1349" s="119"/>
      <c r="AJZ1349" s="119"/>
      <c r="AKA1349" s="119"/>
      <c r="AKB1349" s="119"/>
      <c r="AKC1349" s="119"/>
      <c r="AKD1349" s="119"/>
      <c r="AKE1349" s="119"/>
      <c r="AKF1349" s="119"/>
      <c r="AKG1349" s="119"/>
      <c r="AKH1349" s="119"/>
      <c r="AKI1349" s="119"/>
      <c r="AKJ1349" s="119"/>
      <c r="AKK1349" s="119"/>
      <c r="AKL1349" s="119"/>
      <c r="AKM1349" s="119"/>
      <c r="AKN1349" s="119"/>
      <c r="AKO1349" s="119"/>
      <c r="AKP1349" s="119"/>
      <c r="AKQ1349" s="119"/>
      <c r="AKR1349" s="119"/>
      <c r="AKS1349" s="119"/>
      <c r="AKT1349" s="119"/>
      <c r="AKU1349" s="119"/>
      <c r="AKV1349" s="119"/>
      <c r="AKW1349" s="119"/>
      <c r="AKX1349" s="119"/>
      <c r="AKY1349" s="119"/>
      <c r="AKZ1349" s="119"/>
      <c r="ALA1349" s="119"/>
      <c r="ALB1349" s="119"/>
      <c r="ALC1349" s="119"/>
      <c r="ALD1349" s="119"/>
      <c r="ALE1349" s="119"/>
      <c r="ALF1349" s="119"/>
      <c r="ALG1349" s="119"/>
      <c r="ALH1349" s="119"/>
      <c r="ALI1349" s="119"/>
      <c r="ALJ1349" s="119"/>
      <c r="ALK1349" s="119"/>
      <c r="ALL1349" s="119"/>
      <c r="ALM1349" s="119"/>
      <c r="ALN1349" s="119"/>
      <c r="ALO1349" s="119"/>
      <c r="ALP1349" s="119"/>
      <c r="ALQ1349" s="119"/>
      <c r="ALR1349" s="119"/>
      <c r="ALS1349" s="119"/>
      <c r="ALT1349" s="119"/>
      <c r="ALU1349" s="119"/>
      <c r="ALV1349" s="119"/>
      <c r="ALW1349" s="119"/>
      <c r="ALX1349" s="119"/>
      <c r="ALY1349" s="119"/>
      <c r="ALZ1349" s="119"/>
      <c r="AMA1349" s="119"/>
      <c r="AMB1349" s="119"/>
      <c r="AMC1349" s="119"/>
      <c r="AMD1349" s="119"/>
      <c r="AME1349" s="119"/>
      <c r="AMF1349" s="119"/>
      <c r="AMG1349" s="119"/>
    </row>
    <row r="1350" customFormat="false" ht="15" hidden="false" customHeight="false" outlineLevel="0" collapsed="false">
      <c r="A1350" s="118"/>
      <c r="B1350" s="118"/>
      <c r="C1350" s="48" t="n">
        <f aca="false">IF(F1350=F1349,C1349,IF(F1350=(F1349+10),C1349,(C1349+10)))</f>
        <v>2530</v>
      </c>
      <c r="D1350" s="55" t="s">
        <v>473</v>
      </c>
      <c r="E1350" s="50" t="n">
        <f aca="false">IF(C1349=C1350,IF(AND(I1350&lt;&gt;"M",I1350&lt;&gt;"m-up"),E1349+10,E1349),10)</f>
        <v>20</v>
      </c>
      <c r="F1350" s="78" t="n">
        <f aca="false">O1350+(N1350*60)+(M1350*3600)</f>
        <v>51295</v>
      </c>
      <c r="G1350" s="78" t="str">
        <f aca="false">CONCATENATE(J1350,K1350,L1350)</f>
        <v>201826</v>
      </c>
      <c r="H1350" s="78" t="n">
        <v>0</v>
      </c>
      <c r="I1350" s="78" t="s">
        <v>271</v>
      </c>
      <c r="J1350" s="78" t="n">
        <v>2018</v>
      </c>
      <c r="K1350" s="78" t="n">
        <v>2</v>
      </c>
      <c r="L1350" s="78" t="n">
        <v>6</v>
      </c>
      <c r="M1350" s="78" t="n">
        <v>14</v>
      </c>
      <c r="N1350" s="78" t="n">
        <v>14</v>
      </c>
      <c r="O1350" s="78" t="n">
        <v>55</v>
      </c>
      <c r="P1350" s="78" t="n">
        <v>90</v>
      </c>
      <c r="Q1350" s="78" t="n">
        <v>1</v>
      </c>
      <c r="R1350" s="78" t="s">
        <v>1</v>
      </c>
      <c r="S1350" s="78" t="s">
        <v>2</v>
      </c>
      <c r="T1350" s="78"/>
      <c r="U1350" s="130"/>
      <c r="V1350" s="130"/>
      <c r="W1350" s="130"/>
      <c r="X1350" s="130"/>
      <c r="WH1350" s="119"/>
      <c r="WI1350" s="119"/>
      <c r="WJ1350" s="119"/>
      <c r="WK1350" s="119"/>
      <c r="WL1350" s="119"/>
      <c r="WM1350" s="119"/>
      <c r="WN1350" s="119"/>
      <c r="WO1350" s="119"/>
      <c r="WP1350" s="119"/>
      <c r="WQ1350" s="119"/>
      <c r="WR1350" s="119"/>
      <c r="WS1350" s="119"/>
      <c r="WT1350" s="119"/>
      <c r="WU1350" s="119"/>
      <c r="WV1350" s="119"/>
      <c r="WW1350" s="119"/>
      <c r="WX1350" s="119"/>
      <c r="WY1350" s="119"/>
      <c r="WZ1350" s="119"/>
      <c r="XA1350" s="119"/>
      <c r="XB1350" s="119"/>
      <c r="XC1350" s="119"/>
      <c r="XD1350" s="119"/>
      <c r="XE1350" s="119"/>
      <c r="XF1350" s="119"/>
      <c r="XG1350" s="119"/>
      <c r="XH1350" s="119"/>
      <c r="XI1350" s="119"/>
      <c r="XJ1350" s="119"/>
      <c r="XK1350" s="119"/>
      <c r="XL1350" s="119"/>
      <c r="XM1350" s="119"/>
      <c r="XN1350" s="119"/>
      <c r="XO1350" s="119"/>
      <c r="XP1350" s="119"/>
      <c r="XQ1350" s="119"/>
      <c r="XR1350" s="119"/>
      <c r="XS1350" s="119"/>
      <c r="XT1350" s="119"/>
      <c r="XU1350" s="119"/>
      <c r="XV1350" s="119"/>
      <c r="XW1350" s="119"/>
      <c r="XX1350" s="119"/>
      <c r="XY1350" s="119"/>
      <c r="XZ1350" s="119"/>
      <c r="YA1350" s="119"/>
      <c r="YB1350" s="119"/>
      <c r="YC1350" s="119"/>
      <c r="YD1350" s="119"/>
      <c r="YE1350" s="119"/>
      <c r="YF1350" s="119"/>
      <c r="YG1350" s="119"/>
      <c r="YH1350" s="119"/>
      <c r="YI1350" s="119"/>
      <c r="YJ1350" s="119"/>
      <c r="YK1350" s="119"/>
      <c r="YL1350" s="119"/>
      <c r="YM1350" s="119"/>
      <c r="YN1350" s="119"/>
      <c r="YO1350" s="119"/>
      <c r="YP1350" s="119"/>
      <c r="YQ1350" s="119"/>
      <c r="YR1350" s="119"/>
      <c r="YS1350" s="119"/>
      <c r="YT1350" s="119"/>
      <c r="YU1350" s="119"/>
      <c r="YV1350" s="119"/>
      <c r="YW1350" s="119"/>
      <c r="YX1350" s="119"/>
      <c r="YY1350" s="119"/>
      <c r="YZ1350" s="119"/>
      <c r="ZA1350" s="119"/>
      <c r="ZB1350" s="119"/>
      <c r="ZC1350" s="119"/>
      <c r="ZD1350" s="119"/>
      <c r="ZE1350" s="119"/>
      <c r="ZF1350" s="119"/>
      <c r="ZG1350" s="119"/>
      <c r="ZH1350" s="119"/>
      <c r="ZI1350" s="119"/>
      <c r="ZJ1350" s="119"/>
      <c r="ZK1350" s="119"/>
      <c r="ZL1350" s="119"/>
      <c r="ZM1350" s="119"/>
      <c r="ZN1350" s="119"/>
      <c r="ZO1350" s="119"/>
      <c r="ZP1350" s="119"/>
      <c r="ZQ1350" s="119"/>
      <c r="ZR1350" s="119"/>
      <c r="ZS1350" s="119"/>
      <c r="ZT1350" s="119"/>
      <c r="ZU1350" s="119"/>
      <c r="ZV1350" s="119"/>
      <c r="ZW1350" s="119"/>
      <c r="ZX1350" s="119"/>
      <c r="ZY1350" s="119"/>
      <c r="ZZ1350" s="119"/>
      <c r="AAA1350" s="119"/>
      <c r="AAB1350" s="119"/>
      <c r="AAC1350" s="119"/>
      <c r="AAD1350" s="119"/>
      <c r="AAE1350" s="119"/>
      <c r="AAF1350" s="119"/>
      <c r="AAG1350" s="119"/>
      <c r="AAH1350" s="119"/>
      <c r="AAI1350" s="119"/>
      <c r="AAJ1350" s="119"/>
      <c r="AAK1350" s="119"/>
      <c r="AAL1350" s="119"/>
      <c r="AAM1350" s="119"/>
      <c r="AAN1350" s="119"/>
      <c r="AAO1350" s="119"/>
      <c r="AAP1350" s="119"/>
      <c r="AAQ1350" s="119"/>
      <c r="AAR1350" s="119"/>
      <c r="AAS1350" s="119"/>
      <c r="AAT1350" s="119"/>
      <c r="AAU1350" s="119"/>
      <c r="AAV1350" s="119"/>
      <c r="AAW1350" s="119"/>
      <c r="AAX1350" s="119"/>
      <c r="AAY1350" s="119"/>
      <c r="AAZ1350" s="119"/>
      <c r="ABA1350" s="119"/>
      <c r="ABB1350" s="119"/>
      <c r="ABC1350" s="119"/>
      <c r="ABD1350" s="119"/>
      <c r="ABE1350" s="119"/>
      <c r="ABF1350" s="119"/>
      <c r="ABG1350" s="119"/>
      <c r="ABH1350" s="119"/>
      <c r="ABI1350" s="119"/>
      <c r="ABJ1350" s="119"/>
      <c r="ABK1350" s="119"/>
      <c r="ABL1350" s="119"/>
      <c r="ABM1350" s="119"/>
      <c r="ABN1350" s="119"/>
      <c r="ABO1350" s="119"/>
      <c r="ABP1350" s="119"/>
      <c r="ABQ1350" s="119"/>
      <c r="ABR1350" s="119"/>
      <c r="ABS1350" s="119"/>
      <c r="ABT1350" s="119"/>
      <c r="ABU1350" s="119"/>
      <c r="ABV1350" s="119"/>
      <c r="ABW1350" s="119"/>
      <c r="ABX1350" s="119"/>
      <c r="ABY1350" s="119"/>
      <c r="ABZ1350" s="119"/>
      <c r="ACA1350" s="119"/>
      <c r="ACB1350" s="119"/>
      <c r="ACC1350" s="119"/>
      <c r="ACD1350" s="119"/>
      <c r="ACE1350" s="119"/>
      <c r="ACF1350" s="119"/>
      <c r="ACG1350" s="119"/>
      <c r="ACH1350" s="119"/>
      <c r="ACI1350" s="119"/>
      <c r="ACJ1350" s="119"/>
      <c r="ACK1350" s="119"/>
      <c r="ACL1350" s="119"/>
      <c r="ACM1350" s="119"/>
      <c r="ACN1350" s="119"/>
      <c r="ACO1350" s="119"/>
      <c r="ACP1350" s="119"/>
      <c r="ACQ1350" s="119"/>
      <c r="ACR1350" s="119"/>
      <c r="ACS1350" s="119"/>
      <c r="ACT1350" s="119"/>
      <c r="ACU1350" s="119"/>
      <c r="ACV1350" s="119"/>
      <c r="ACW1350" s="119"/>
      <c r="ACX1350" s="119"/>
      <c r="ACY1350" s="119"/>
      <c r="ACZ1350" s="119"/>
      <c r="ADA1350" s="119"/>
      <c r="ADB1350" s="119"/>
      <c r="ADC1350" s="119"/>
      <c r="ADD1350" s="119"/>
      <c r="ADE1350" s="119"/>
      <c r="ADF1350" s="119"/>
      <c r="ADG1350" s="119"/>
      <c r="ADH1350" s="119"/>
      <c r="ADI1350" s="119"/>
      <c r="ADJ1350" s="119"/>
      <c r="ADK1350" s="119"/>
      <c r="ADL1350" s="119"/>
      <c r="ADM1350" s="119"/>
      <c r="ADN1350" s="119"/>
      <c r="ADO1350" s="119"/>
      <c r="ADP1350" s="119"/>
      <c r="ADQ1350" s="119"/>
      <c r="ADR1350" s="119"/>
      <c r="ADS1350" s="119"/>
      <c r="ADT1350" s="119"/>
      <c r="ADU1350" s="119"/>
      <c r="ADV1350" s="119"/>
      <c r="ADW1350" s="119"/>
      <c r="ADX1350" s="119"/>
      <c r="ADY1350" s="119"/>
      <c r="ADZ1350" s="119"/>
      <c r="AEA1350" s="119"/>
      <c r="AEB1350" s="119"/>
      <c r="AEC1350" s="119"/>
      <c r="AED1350" s="119"/>
      <c r="AEE1350" s="119"/>
      <c r="AEF1350" s="119"/>
      <c r="AEG1350" s="119"/>
      <c r="AEH1350" s="119"/>
      <c r="AEI1350" s="119"/>
      <c r="AEJ1350" s="119"/>
      <c r="AEK1350" s="119"/>
      <c r="AEL1350" s="119"/>
      <c r="AEM1350" s="119"/>
      <c r="AEN1350" s="119"/>
      <c r="AEO1350" s="119"/>
      <c r="AEP1350" s="119"/>
      <c r="AEQ1350" s="119"/>
      <c r="AER1350" s="119"/>
      <c r="AES1350" s="119"/>
      <c r="AET1350" s="119"/>
      <c r="AEU1350" s="119"/>
      <c r="AEV1350" s="119"/>
      <c r="AEW1350" s="119"/>
      <c r="AEX1350" s="119"/>
      <c r="AEY1350" s="119"/>
      <c r="AEZ1350" s="119"/>
      <c r="AFA1350" s="119"/>
      <c r="AFB1350" s="119"/>
      <c r="AFC1350" s="119"/>
      <c r="AFD1350" s="119"/>
      <c r="AFE1350" s="119"/>
      <c r="AFF1350" s="119"/>
      <c r="AFG1350" s="119"/>
      <c r="AFH1350" s="119"/>
      <c r="AFI1350" s="119"/>
      <c r="AFJ1350" s="119"/>
      <c r="AFK1350" s="119"/>
      <c r="AFL1350" s="119"/>
      <c r="AFM1350" s="119"/>
      <c r="AFN1350" s="119"/>
      <c r="AFO1350" s="119"/>
      <c r="AFP1350" s="119"/>
      <c r="AFQ1350" s="119"/>
      <c r="AFR1350" s="119"/>
      <c r="AFS1350" s="119"/>
      <c r="AFT1350" s="119"/>
      <c r="AFU1350" s="119"/>
      <c r="AFV1350" s="119"/>
      <c r="AFW1350" s="119"/>
      <c r="AFX1350" s="119"/>
      <c r="AFY1350" s="119"/>
      <c r="AFZ1350" s="119"/>
      <c r="AGA1350" s="119"/>
      <c r="AGB1350" s="119"/>
      <c r="AGC1350" s="119"/>
      <c r="AGD1350" s="119"/>
      <c r="AGE1350" s="119"/>
      <c r="AGF1350" s="119"/>
      <c r="AGG1350" s="119"/>
      <c r="AGH1350" s="119"/>
      <c r="AGI1350" s="119"/>
      <c r="AGJ1350" s="119"/>
      <c r="AGK1350" s="119"/>
      <c r="AGL1350" s="119"/>
      <c r="AGM1350" s="119"/>
      <c r="AGN1350" s="119"/>
      <c r="AGO1350" s="119"/>
      <c r="AGP1350" s="119"/>
      <c r="AGQ1350" s="119"/>
      <c r="AGR1350" s="119"/>
      <c r="AGS1350" s="119"/>
      <c r="AGT1350" s="119"/>
      <c r="AGU1350" s="119"/>
      <c r="AGV1350" s="119"/>
      <c r="AGW1350" s="119"/>
      <c r="AGX1350" s="119"/>
      <c r="AGY1350" s="119"/>
      <c r="AGZ1350" s="119"/>
      <c r="AHA1350" s="119"/>
      <c r="AHB1350" s="119"/>
      <c r="AHC1350" s="119"/>
      <c r="AHD1350" s="119"/>
      <c r="AHE1350" s="119"/>
      <c r="AHF1350" s="119"/>
      <c r="AHG1350" s="119"/>
      <c r="AHH1350" s="119"/>
      <c r="AHI1350" s="119"/>
      <c r="AHJ1350" s="119"/>
      <c r="AHK1350" s="119"/>
      <c r="AHL1350" s="119"/>
      <c r="AHM1350" s="119"/>
      <c r="AHN1350" s="119"/>
      <c r="AHO1350" s="119"/>
      <c r="AHP1350" s="119"/>
      <c r="AHQ1350" s="119"/>
      <c r="AHR1350" s="119"/>
      <c r="AHS1350" s="119"/>
      <c r="AHT1350" s="119"/>
      <c r="AHU1350" s="119"/>
      <c r="AHV1350" s="119"/>
      <c r="AHW1350" s="119"/>
      <c r="AHX1350" s="119"/>
      <c r="AHY1350" s="119"/>
      <c r="AHZ1350" s="119"/>
      <c r="AIA1350" s="119"/>
      <c r="AIB1350" s="119"/>
      <c r="AIC1350" s="119"/>
      <c r="AID1350" s="119"/>
      <c r="AIE1350" s="119"/>
      <c r="AIF1350" s="119"/>
      <c r="AIG1350" s="119"/>
      <c r="AIH1350" s="119"/>
      <c r="AII1350" s="119"/>
      <c r="AIJ1350" s="119"/>
      <c r="AIK1350" s="119"/>
      <c r="AIL1350" s="119"/>
      <c r="AIM1350" s="119"/>
      <c r="AIN1350" s="119"/>
      <c r="AIO1350" s="119"/>
      <c r="AIP1350" s="119"/>
      <c r="AIQ1350" s="119"/>
      <c r="AIR1350" s="119"/>
      <c r="AIS1350" s="119"/>
      <c r="AIT1350" s="119"/>
      <c r="AIU1350" s="119"/>
      <c r="AIV1350" s="119"/>
      <c r="AIW1350" s="119"/>
      <c r="AIX1350" s="119"/>
      <c r="AIY1350" s="119"/>
      <c r="AIZ1350" s="119"/>
      <c r="AJA1350" s="119"/>
      <c r="AJB1350" s="119"/>
      <c r="AJC1350" s="119"/>
      <c r="AJD1350" s="119"/>
      <c r="AJE1350" s="119"/>
      <c r="AJF1350" s="119"/>
      <c r="AJG1350" s="119"/>
      <c r="AJH1350" s="119"/>
      <c r="AJI1350" s="119"/>
      <c r="AJJ1350" s="119"/>
      <c r="AJK1350" s="119"/>
      <c r="AJL1350" s="119"/>
      <c r="AJM1350" s="119"/>
      <c r="AJN1350" s="119"/>
      <c r="AJO1350" s="119"/>
      <c r="AJP1350" s="119"/>
      <c r="AJQ1350" s="119"/>
      <c r="AJR1350" s="119"/>
      <c r="AJS1350" s="119"/>
      <c r="AJT1350" s="119"/>
      <c r="AJU1350" s="119"/>
      <c r="AJV1350" s="119"/>
      <c r="AJW1350" s="119"/>
      <c r="AJX1350" s="119"/>
      <c r="AJY1350" s="119"/>
      <c r="AJZ1350" s="119"/>
      <c r="AKA1350" s="119"/>
      <c r="AKB1350" s="119"/>
      <c r="AKC1350" s="119"/>
      <c r="AKD1350" s="119"/>
      <c r="AKE1350" s="119"/>
      <c r="AKF1350" s="119"/>
      <c r="AKG1350" s="119"/>
      <c r="AKH1350" s="119"/>
      <c r="AKI1350" s="119"/>
      <c r="AKJ1350" s="119"/>
      <c r="AKK1350" s="119"/>
      <c r="AKL1350" s="119"/>
      <c r="AKM1350" s="119"/>
      <c r="AKN1350" s="119"/>
      <c r="AKO1350" s="119"/>
      <c r="AKP1350" s="119"/>
      <c r="AKQ1350" s="119"/>
      <c r="AKR1350" s="119"/>
      <c r="AKS1350" s="119"/>
      <c r="AKT1350" s="119"/>
      <c r="AKU1350" s="119"/>
      <c r="AKV1350" s="119"/>
      <c r="AKW1350" s="119"/>
      <c r="AKX1350" s="119"/>
      <c r="AKY1350" s="119"/>
      <c r="AKZ1350" s="119"/>
      <c r="ALA1350" s="119"/>
      <c r="ALB1350" s="119"/>
      <c r="ALC1350" s="119"/>
      <c r="ALD1350" s="119"/>
      <c r="ALE1350" s="119"/>
      <c r="ALF1350" s="119"/>
      <c r="ALG1350" s="119"/>
      <c r="ALH1350" s="119"/>
      <c r="ALI1350" s="119"/>
      <c r="ALJ1350" s="119"/>
      <c r="ALK1350" s="119"/>
      <c r="ALL1350" s="119"/>
      <c r="ALM1350" s="119"/>
      <c r="ALN1350" s="119"/>
      <c r="ALO1350" s="119"/>
      <c r="ALP1350" s="119"/>
      <c r="ALQ1350" s="119"/>
      <c r="ALR1350" s="119"/>
      <c r="ALS1350" s="119"/>
      <c r="ALT1350" s="119"/>
      <c r="ALU1350" s="119"/>
      <c r="ALV1350" s="119"/>
      <c r="ALW1350" s="119"/>
      <c r="ALX1350" s="119"/>
      <c r="ALY1350" s="119"/>
      <c r="ALZ1350" s="119"/>
      <c r="AMA1350" s="119"/>
      <c r="AMB1350" s="119"/>
      <c r="AMC1350" s="119"/>
      <c r="AMD1350" s="119"/>
      <c r="AME1350" s="119"/>
      <c r="AMF1350" s="119"/>
      <c r="AMG1350" s="119"/>
    </row>
    <row r="1351" customFormat="false" ht="15" hidden="false" customHeight="false" outlineLevel="0" collapsed="false">
      <c r="A1351" s="120"/>
      <c r="B1351" s="120"/>
      <c r="C1351" s="48" t="n">
        <f aca="false">IF(F1351=F1350,C1350,IF(F1351=(F1350+10),C1350,(C1350+10)))</f>
        <v>2530</v>
      </c>
      <c r="D1351" s="55" t="s">
        <v>473</v>
      </c>
      <c r="E1351" s="50" t="n">
        <f aca="false">IF(C1350=C1351,IF(AND(I1351&lt;&gt;"M",I1351&lt;&gt;"m-up"),E1350+10,E1350),10)</f>
        <v>30</v>
      </c>
      <c r="F1351" s="78" t="n">
        <f aca="false">O1351+(N1351*60)+(M1351*3600)</f>
        <v>51295</v>
      </c>
      <c r="G1351" s="78" t="str">
        <f aca="false">CONCATENATE(J1351,K1351,L1351)</f>
        <v>201826</v>
      </c>
      <c r="H1351" s="78" t="n">
        <v>0</v>
      </c>
      <c r="I1351" s="78" t="s">
        <v>271</v>
      </c>
      <c r="J1351" s="78" t="n">
        <v>2018</v>
      </c>
      <c r="K1351" s="78" t="n">
        <v>2</v>
      </c>
      <c r="L1351" s="78" t="n">
        <v>6</v>
      </c>
      <c r="M1351" s="78" t="n">
        <v>14</v>
      </c>
      <c r="N1351" s="78" t="n">
        <v>14</v>
      </c>
      <c r="O1351" s="78" t="n">
        <v>55</v>
      </c>
      <c r="P1351" s="78" t="n">
        <v>124</v>
      </c>
      <c r="Q1351" s="78" t="n">
        <v>1</v>
      </c>
      <c r="R1351" s="78" t="s">
        <v>1</v>
      </c>
      <c r="S1351" s="78" t="s">
        <v>2</v>
      </c>
      <c r="T1351" s="78"/>
      <c r="U1351" s="130"/>
      <c r="V1351" s="130"/>
      <c r="W1351" s="130"/>
      <c r="X1351" s="130"/>
      <c r="WH1351" s="121"/>
      <c r="WI1351" s="121"/>
      <c r="WJ1351" s="121"/>
      <c r="WK1351" s="121"/>
      <c r="WL1351" s="121"/>
      <c r="WM1351" s="121"/>
      <c r="WN1351" s="121"/>
      <c r="WO1351" s="121"/>
      <c r="WP1351" s="121"/>
      <c r="WQ1351" s="121"/>
      <c r="WR1351" s="121"/>
      <c r="WS1351" s="121"/>
      <c r="WT1351" s="121"/>
      <c r="WU1351" s="121"/>
      <c r="WV1351" s="121"/>
      <c r="WW1351" s="121"/>
      <c r="WX1351" s="121"/>
      <c r="WY1351" s="121"/>
      <c r="WZ1351" s="121"/>
      <c r="XA1351" s="121"/>
      <c r="XB1351" s="121"/>
      <c r="XC1351" s="121"/>
      <c r="XD1351" s="121"/>
      <c r="XE1351" s="121"/>
      <c r="XF1351" s="121"/>
      <c r="XG1351" s="121"/>
      <c r="XH1351" s="121"/>
      <c r="XI1351" s="121"/>
      <c r="XJ1351" s="121"/>
      <c r="XK1351" s="121"/>
      <c r="XL1351" s="121"/>
      <c r="XM1351" s="121"/>
      <c r="XN1351" s="121"/>
      <c r="XO1351" s="121"/>
      <c r="XP1351" s="121"/>
      <c r="XQ1351" s="121"/>
      <c r="XR1351" s="121"/>
      <c r="XS1351" s="121"/>
      <c r="XT1351" s="121"/>
      <c r="XU1351" s="121"/>
      <c r="XV1351" s="121"/>
      <c r="XW1351" s="121"/>
      <c r="XX1351" s="121"/>
      <c r="XY1351" s="121"/>
      <c r="XZ1351" s="121"/>
      <c r="YA1351" s="121"/>
      <c r="YB1351" s="121"/>
      <c r="YC1351" s="121"/>
      <c r="YD1351" s="121"/>
      <c r="YE1351" s="121"/>
      <c r="YF1351" s="121"/>
      <c r="YG1351" s="121"/>
      <c r="YH1351" s="121"/>
      <c r="YI1351" s="121"/>
      <c r="YJ1351" s="121"/>
      <c r="YK1351" s="121"/>
      <c r="YL1351" s="121"/>
      <c r="YM1351" s="121"/>
      <c r="YN1351" s="121"/>
      <c r="YO1351" s="121"/>
      <c r="YP1351" s="121"/>
      <c r="YQ1351" s="121"/>
      <c r="YR1351" s="121"/>
      <c r="YS1351" s="121"/>
      <c r="YT1351" s="121"/>
      <c r="YU1351" s="121"/>
      <c r="YV1351" s="121"/>
      <c r="YW1351" s="121"/>
      <c r="YX1351" s="121"/>
      <c r="YY1351" s="121"/>
      <c r="YZ1351" s="121"/>
      <c r="ZA1351" s="121"/>
      <c r="ZB1351" s="121"/>
      <c r="ZC1351" s="121"/>
      <c r="ZD1351" s="121"/>
      <c r="ZE1351" s="121"/>
      <c r="ZF1351" s="121"/>
      <c r="ZG1351" s="121"/>
      <c r="ZH1351" s="121"/>
      <c r="ZI1351" s="121"/>
      <c r="ZJ1351" s="121"/>
      <c r="ZK1351" s="121"/>
      <c r="ZL1351" s="121"/>
      <c r="ZM1351" s="121"/>
      <c r="ZN1351" s="121"/>
      <c r="ZO1351" s="121"/>
      <c r="ZP1351" s="121"/>
      <c r="ZQ1351" s="121"/>
      <c r="ZR1351" s="121"/>
      <c r="ZS1351" s="121"/>
      <c r="ZT1351" s="121"/>
      <c r="ZU1351" s="121"/>
      <c r="ZV1351" s="121"/>
      <c r="ZW1351" s="121"/>
      <c r="ZX1351" s="121"/>
      <c r="ZY1351" s="121"/>
      <c r="ZZ1351" s="121"/>
      <c r="AAA1351" s="121"/>
      <c r="AAB1351" s="121"/>
      <c r="AAC1351" s="121"/>
      <c r="AAD1351" s="121"/>
      <c r="AAE1351" s="121"/>
      <c r="AAF1351" s="121"/>
      <c r="AAG1351" s="121"/>
      <c r="AAH1351" s="121"/>
      <c r="AAI1351" s="121"/>
      <c r="AAJ1351" s="121"/>
      <c r="AAK1351" s="121"/>
      <c r="AAL1351" s="121"/>
      <c r="AAM1351" s="121"/>
      <c r="AAN1351" s="121"/>
      <c r="AAO1351" s="121"/>
      <c r="AAP1351" s="121"/>
      <c r="AAQ1351" s="121"/>
      <c r="AAR1351" s="121"/>
      <c r="AAS1351" s="121"/>
      <c r="AAT1351" s="121"/>
      <c r="AAU1351" s="121"/>
      <c r="AAV1351" s="121"/>
      <c r="AAW1351" s="121"/>
      <c r="AAX1351" s="121"/>
      <c r="AAY1351" s="121"/>
      <c r="AAZ1351" s="121"/>
      <c r="ABA1351" s="121"/>
      <c r="ABB1351" s="121"/>
      <c r="ABC1351" s="121"/>
      <c r="ABD1351" s="121"/>
      <c r="ABE1351" s="121"/>
      <c r="ABF1351" s="121"/>
      <c r="ABG1351" s="121"/>
      <c r="ABH1351" s="121"/>
      <c r="ABI1351" s="121"/>
      <c r="ABJ1351" s="121"/>
      <c r="ABK1351" s="121"/>
      <c r="ABL1351" s="121"/>
      <c r="ABM1351" s="121"/>
      <c r="ABN1351" s="121"/>
      <c r="ABO1351" s="121"/>
      <c r="ABP1351" s="121"/>
      <c r="ABQ1351" s="121"/>
      <c r="ABR1351" s="121"/>
      <c r="ABS1351" s="121"/>
      <c r="ABT1351" s="121"/>
      <c r="ABU1351" s="121"/>
      <c r="ABV1351" s="121"/>
      <c r="ABW1351" s="121"/>
      <c r="ABX1351" s="121"/>
      <c r="ABY1351" s="121"/>
      <c r="ABZ1351" s="121"/>
      <c r="ACA1351" s="121"/>
      <c r="ACB1351" s="121"/>
      <c r="ACC1351" s="121"/>
      <c r="ACD1351" s="121"/>
      <c r="ACE1351" s="121"/>
      <c r="ACF1351" s="121"/>
      <c r="ACG1351" s="121"/>
      <c r="ACH1351" s="121"/>
      <c r="ACI1351" s="121"/>
      <c r="ACJ1351" s="121"/>
      <c r="ACK1351" s="121"/>
      <c r="ACL1351" s="121"/>
      <c r="ACM1351" s="121"/>
      <c r="ACN1351" s="121"/>
      <c r="ACO1351" s="121"/>
      <c r="ACP1351" s="121"/>
      <c r="ACQ1351" s="121"/>
      <c r="ACR1351" s="121"/>
      <c r="ACS1351" s="121"/>
      <c r="ACT1351" s="121"/>
      <c r="ACU1351" s="121"/>
      <c r="ACV1351" s="121"/>
      <c r="ACW1351" s="121"/>
      <c r="ACX1351" s="121"/>
      <c r="ACY1351" s="121"/>
      <c r="ACZ1351" s="121"/>
      <c r="ADA1351" s="121"/>
      <c r="ADB1351" s="121"/>
      <c r="ADC1351" s="121"/>
      <c r="ADD1351" s="121"/>
      <c r="ADE1351" s="121"/>
      <c r="ADF1351" s="121"/>
      <c r="ADG1351" s="121"/>
      <c r="ADH1351" s="121"/>
      <c r="ADI1351" s="121"/>
      <c r="ADJ1351" s="121"/>
      <c r="ADK1351" s="121"/>
      <c r="ADL1351" s="121"/>
      <c r="ADM1351" s="121"/>
      <c r="ADN1351" s="121"/>
      <c r="ADO1351" s="121"/>
      <c r="ADP1351" s="121"/>
      <c r="ADQ1351" s="121"/>
      <c r="ADR1351" s="121"/>
      <c r="ADS1351" s="121"/>
      <c r="ADT1351" s="121"/>
      <c r="ADU1351" s="121"/>
      <c r="ADV1351" s="121"/>
      <c r="ADW1351" s="121"/>
      <c r="ADX1351" s="121"/>
      <c r="ADY1351" s="121"/>
      <c r="ADZ1351" s="121"/>
      <c r="AEA1351" s="121"/>
      <c r="AEB1351" s="121"/>
      <c r="AEC1351" s="121"/>
      <c r="AED1351" s="121"/>
      <c r="AEE1351" s="121"/>
      <c r="AEF1351" s="121"/>
      <c r="AEG1351" s="121"/>
      <c r="AEH1351" s="121"/>
      <c r="AEI1351" s="121"/>
      <c r="AEJ1351" s="121"/>
      <c r="AEK1351" s="121"/>
      <c r="AEL1351" s="121"/>
      <c r="AEM1351" s="121"/>
      <c r="AEN1351" s="121"/>
      <c r="AEO1351" s="121"/>
      <c r="AEP1351" s="121"/>
      <c r="AEQ1351" s="121"/>
      <c r="AER1351" s="121"/>
      <c r="AES1351" s="121"/>
      <c r="AET1351" s="121"/>
      <c r="AEU1351" s="121"/>
      <c r="AEV1351" s="121"/>
      <c r="AEW1351" s="121"/>
      <c r="AEX1351" s="121"/>
      <c r="AEY1351" s="121"/>
      <c r="AEZ1351" s="121"/>
      <c r="AFA1351" s="121"/>
      <c r="AFB1351" s="121"/>
      <c r="AFC1351" s="121"/>
      <c r="AFD1351" s="121"/>
      <c r="AFE1351" s="121"/>
      <c r="AFF1351" s="121"/>
      <c r="AFG1351" s="121"/>
      <c r="AFH1351" s="121"/>
      <c r="AFI1351" s="121"/>
      <c r="AFJ1351" s="121"/>
      <c r="AFK1351" s="121"/>
      <c r="AFL1351" s="121"/>
      <c r="AFM1351" s="121"/>
      <c r="AFN1351" s="121"/>
      <c r="AFO1351" s="121"/>
      <c r="AFP1351" s="121"/>
      <c r="AFQ1351" s="121"/>
      <c r="AFR1351" s="121"/>
      <c r="AFS1351" s="121"/>
      <c r="AFT1351" s="121"/>
      <c r="AFU1351" s="121"/>
      <c r="AFV1351" s="121"/>
      <c r="AFW1351" s="121"/>
      <c r="AFX1351" s="121"/>
      <c r="AFY1351" s="121"/>
      <c r="AFZ1351" s="121"/>
      <c r="AGA1351" s="121"/>
      <c r="AGB1351" s="121"/>
      <c r="AGC1351" s="121"/>
      <c r="AGD1351" s="121"/>
      <c r="AGE1351" s="121"/>
      <c r="AGF1351" s="121"/>
      <c r="AGG1351" s="121"/>
      <c r="AGH1351" s="121"/>
      <c r="AGI1351" s="121"/>
      <c r="AGJ1351" s="121"/>
      <c r="AGK1351" s="121"/>
      <c r="AGL1351" s="121"/>
      <c r="AGM1351" s="121"/>
      <c r="AGN1351" s="121"/>
      <c r="AGO1351" s="121"/>
      <c r="AGP1351" s="121"/>
      <c r="AGQ1351" s="121"/>
      <c r="AGR1351" s="121"/>
      <c r="AGS1351" s="121"/>
      <c r="AGT1351" s="121"/>
      <c r="AGU1351" s="121"/>
      <c r="AGV1351" s="121"/>
      <c r="AGW1351" s="121"/>
      <c r="AGX1351" s="121"/>
      <c r="AGY1351" s="121"/>
      <c r="AGZ1351" s="121"/>
      <c r="AHA1351" s="121"/>
      <c r="AHB1351" s="121"/>
      <c r="AHC1351" s="121"/>
      <c r="AHD1351" s="121"/>
      <c r="AHE1351" s="121"/>
      <c r="AHF1351" s="121"/>
      <c r="AHG1351" s="121"/>
      <c r="AHH1351" s="121"/>
      <c r="AHI1351" s="121"/>
      <c r="AHJ1351" s="121"/>
      <c r="AHK1351" s="121"/>
      <c r="AHL1351" s="121"/>
      <c r="AHM1351" s="121"/>
      <c r="AHN1351" s="121"/>
      <c r="AHO1351" s="121"/>
      <c r="AHP1351" s="121"/>
      <c r="AHQ1351" s="121"/>
      <c r="AHR1351" s="121"/>
      <c r="AHS1351" s="121"/>
      <c r="AHT1351" s="121"/>
      <c r="AHU1351" s="121"/>
      <c r="AHV1351" s="121"/>
      <c r="AHW1351" s="121"/>
      <c r="AHX1351" s="121"/>
      <c r="AHY1351" s="121"/>
      <c r="AHZ1351" s="121"/>
      <c r="AIA1351" s="121"/>
      <c r="AIB1351" s="121"/>
      <c r="AIC1351" s="121"/>
      <c r="AID1351" s="121"/>
      <c r="AIE1351" s="121"/>
      <c r="AIF1351" s="121"/>
      <c r="AIG1351" s="121"/>
      <c r="AIH1351" s="121"/>
      <c r="AII1351" s="121"/>
      <c r="AIJ1351" s="121"/>
      <c r="AIK1351" s="121"/>
      <c r="AIL1351" s="121"/>
      <c r="AIM1351" s="121"/>
      <c r="AIN1351" s="121"/>
      <c r="AIO1351" s="121"/>
      <c r="AIP1351" s="121"/>
      <c r="AIQ1351" s="121"/>
      <c r="AIR1351" s="121"/>
      <c r="AIS1351" s="121"/>
      <c r="AIT1351" s="121"/>
      <c r="AIU1351" s="121"/>
      <c r="AIV1351" s="121"/>
      <c r="AIW1351" s="121"/>
      <c r="AIX1351" s="121"/>
      <c r="AIY1351" s="121"/>
      <c r="AIZ1351" s="121"/>
      <c r="AJA1351" s="121"/>
      <c r="AJB1351" s="121"/>
      <c r="AJC1351" s="121"/>
      <c r="AJD1351" s="121"/>
      <c r="AJE1351" s="121"/>
      <c r="AJF1351" s="121"/>
      <c r="AJG1351" s="121"/>
      <c r="AJH1351" s="121"/>
      <c r="AJI1351" s="121"/>
      <c r="AJJ1351" s="121"/>
      <c r="AJK1351" s="121"/>
      <c r="AJL1351" s="121"/>
      <c r="AJM1351" s="121"/>
      <c r="AJN1351" s="121"/>
      <c r="AJO1351" s="121"/>
      <c r="AJP1351" s="121"/>
      <c r="AJQ1351" s="121"/>
      <c r="AJR1351" s="121"/>
      <c r="AJS1351" s="121"/>
      <c r="AJT1351" s="121"/>
      <c r="AJU1351" s="121"/>
      <c r="AJV1351" s="121"/>
      <c r="AJW1351" s="121"/>
      <c r="AJX1351" s="121"/>
      <c r="AJY1351" s="121"/>
      <c r="AJZ1351" s="121"/>
      <c r="AKA1351" s="121"/>
      <c r="AKB1351" s="121"/>
      <c r="AKC1351" s="121"/>
      <c r="AKD1351" s="121"/>
      <c r="AKE1351" s="121"/>
      <c r="AKF1351" s="121"/>
      <c r="AKG1351" s="121"/>
      <c r="AKH1351" s="121"/>
      <c r="AKI1351" s="121"/>
      <c r="AKJ1351" s="121"/>
      <c r="AKK1351" s="121"/>
      <c r="AKL1351" s="121"/>
      <c r="AKM1351" s="121"/>
      <c r="AKN1351" s="121"/>
      <c r="AKO1351" s="121"/>
      <c r="AKP1351" s="121"/>
      <c r="AKQ1351" s="121"/>
      <c r="AKR1351" s="121"/>
      <c r="AKS1351" s="121"/>
      <c r="AKT1351" s="121"/>
      <c r="AKU1351" s="121"/>
      <c r="AKV1351" s="121"/>
      <c r="AKW1351" s="121"/>
      <c r="AKX1351" s="121"/>
      <c r="AKY1351" s="121"/>
      <c r="AKZ1351" s="121"/>
      <c r="ALA1351" s="121"/>
      <c r="ALB1351" s="121"/>
      <c r="ALC1351" s="121"/>
      <c r="ALD1351" s="121"/>
      <c r="ALE1351" s="121"/>
      <c r="ALF1351" s="121"/>
      <c r="ALG1351" s="121"/>
      <c r="ALH1351" s="121"/>
      <c r="ALI1351" s="121"/>
      <c r="ALJ1351" s="121"/>
      <c r="ALK1351" s="121"/>
      <c r="ALL1351" s="121"/>
      <c r="ALM1351" s="121"/>
      <c r="ALN1351" s="121"/>
      <c r="ALO1351" s="121"/>
      <c r="ALP1351" s="121"/>
      <c r="ALQ1351" s="121"/>
      <c r="ALR1351" s="121"/>
      <c r="ALS1351" s="121"/>
      <c r="ALT1351" s="121"/>
      <c r="ALU1351" s="121"/>
      <c r="ALV1351" s="121"/>
      <c r="ALW1351" s="121"/>
      <c r="ALX1351" s="121"/>
      <c r="ALY1351" s="121"/>
      <c r="ALZ1351" s="121"/>
      <c r="AMA1351" s="121"/>
      <c r="AMB1351" s="121"/>
      <c r="AMC1351" s="121"/>
      <c r="AMD1351" s="121"/>
      <c r="AME1351" s="121"/>
      <c r="AMF1351" s="121"/>
      <c r="AMG1351" s="121"/>
    </row>
    <row r="1352" customFormat="false" ht="15" hidden="false" customHeight="false" outlineLevel="0" collapsed="false">
      <c r="A1352" s="120"/>
      <c r="B1352" s="120"/>
      <c r="C1352" s="48" t="n">
        <f aca="false">IF(F1352=F1351,C1351,IF(F1352=(F1351+10),C1351,(C1351+10)))</f>
        <v>2530</v>
      </c>
      <c r="D1352" s="55" t="s">
        <v>473</v>
      </c>
      <c r="E1352" s="50" t="n">
        <f aca="false">IF(C1351=C1352,IF(AND(I1352&lt;&gt;"M",I1352&lt;&gt;"m-up"),E1351+10,E1351),10)</f>
        <v>40</v>
      </c>
      <c r="F1352" s="78" t="n">
        <f aca="false">O1352+(N1352*60)+(M1352*3600)</f>
        <v>51295</v>
      </c>
      <c r="G1352" s="78" t="str">
        <f aca="false">CONCATENATE(J1352,K1352,L1352)</f>
        <v>201826</v>
      </c>
      <c r="H1352" s="78" t="n">
        <v>0</v>
      </c>
      <c r="I1352" s="78" t="s">
        <v>271</v>
      </c>
      <c r="J1352" s="78" t="n">
        <v>2018</v>
      </c>
      <c r="K1352" s="78" t="n">
        <v>2</v>
      </c>
      <c r="L1352" s="78" t="n">
        <v>6</v>
      </c>
      <c r="M1352" s="78" t="n">
        <v>14</v>
      </c>
      <c r="N1352" s="78" t="n">
        <v>14</v>
      </c>
      <c r="O1352" s="78" t="n">
        <v>55</v>
      </c>
      <c r="P1352" s="78" t="n">
        <v>220</v>
      </c>
      <c r="Q1352" s="140" t="n">
        <v>2</v>
      </c>
      <c r="R1352" s="78" t="s">
        <v>1</v>
      </c>
      <c r="S1352" s="78" t="s">
        <v>2</v>
      </c>
      <c r="T1352" s="78"/>
      <c r="U1352" s="130" t="s">
        <v>135</v>
      </c>
      <c r="V1352" s="130"/>
      <c r="W1352" s="130"/>
      <c r="X1352" s="130"/>
      <c r="WH1352" s="121"/>
      <c r="WI1352" s="121"/>
      <c r="WJ1352" s="121"/>
      <c r="WK1352" s="121"/>
      <c r="WL1352" s="121"/>
      <c r="WM1352" s="121"/>
      <c r="WN1352" s="121"/>
      <c r="WO1352" s="121"/>
      <c r="WP1352" s="121"/>
      <c r="WQ1352" s="121"/>
      <c r="WR1352" s="121"/>
      <c r="WS1352" s="121"/>
      <c r="WT1352" s="121"/>
      <c r="WU1352" s="121"/>
      <c r="WV1352" s="121"/>
      <c r="WW1352" s="121"/>
      <c r="WX1352" s="121"/>
      <c r="WY1352" s="121"/>
      <c r="WZ1352" s="121"/>
      <c r="XA1352" s="121"/>
      <c r="XB1352" s="121"/>
      <c r="XC1352" s="121"/>
      <c r="XD1352" s="121"/>
      <c r="XE1352" s="121"/>
      <c r="XF1352" s="121"/>
      <c r="XG1352" s="121"/>
      <c r="XH1352" s="121"/>
      <c r="XI1352" s="121"/>
      <c r="XJ1352" s="121"/>
      <c r="XK1352" s="121"/>
      <c r="XL1352" s="121"/>
      <c r="XM1352" s="121"/>
      <c r="XN1352" s="121"/>
      <c r="XO1352" s="121"/>
      <c r="XP1352" s="121"/>
      <c r="XQ1352" s="121"/>
      <c r="XR1352" s="121"/>
      <c r="XS1352" s="121"/>
      <c r="XT1352" s="121"/>
      <c r="XU1352" s="121"/>
      <c r="XV1352" s="121"/>
      <c r="XW1352" s="121"/>
      <c r="XX1352" s="121"/>
      <c r="XY1352" s="121"/>
      <c r="XZ1352" s="121"/>
      <c r="YA1352" s="121"/>
      <c r="YB1352" s="121"/>
      <c r="YC1352" s="121"/>
      <c r="YD1352" s="121"/>
      <c r="YE1352" s="121"/>
      <c r="YF1352" s="121"/>
      <c r="YG1352" s="121"/>
      <c r="YH1352" s="121"/>
      <c r="YI1352" s="121"/>
      <c r="YJ1352" s="121"/>
      <c r="YK1352" s="121"/>
      <c r="YL1352" s="121"/>
      <c r="YM1352" s="121"/>
      <c r="YN1352" s="121"/>
      <c r="YO1352" s="121"/>
      <c r="YP1352" s="121"/>
      <c r="YQ1352" s="121"/>
      <c r="YR1352" s="121"/>
      <c r="YS1352" s="121"/>
      <c r="YT1352" s="121"/>
      <c r="YU1352" s="121"/>
      <c r="YV1352" s="121"/>
      <c r="YW1352" s="121"/>
      <c r="YX1352" s="121"/>
      <c r="YY1352" s="121"/>
      <c r="YZ1352" s="121"/>
      <c r="ZA1352" s="121"/>
      <c r="ZB1352" s="121"/>
      <c r="ZC1352" s="121"/>
      <c r="ZD1352" s="121"/>
      <c r="ZE1352" s="121"/>
      <c r="ZF1352" s="121"/>
      <c r="ZG1352" s="121"/>
      <c r="ZH1352" s="121"/>
      <c r="ZI1352" s="121"/>
      <c r="ZJ1352" s="121"/>
      <c r="ZK1352" s="121"/>
      <c r="ZL1352" s="121"/>
      <c r="ZM1352" s="121"/>
      <c r="ZN1352" s="121"/>
      <c r="ZO1352" s="121"/>
      <c r="ZP1352" s="121"/>
      <c r="ZQ1352" s="121"/>
      <c r="ZR1352" s="121"/>
      <c r="ZS1352" s="121"/>
      <c r="ZT1352" s="121"/>
      <c r="ZU1352" s="121"/>
      <c r="ZV1352" s="121"/>
      <c r="ZW1352" s="121"/>
      <c r="ZX1352" s="121"/>
      <c r="ZY1352" s="121"/>
      <c r="ZZ1352" s="121"/>
      <c r="AAA1352" s="121"/>
      <c r="AAB1352" s="121"/>
      <c r="AAC1352" s="121"/>
      <c r="AAD1352" s="121"/>
      <c r="AAE1352" s="121"/>
      <c r="AAF1352" s="121"/>
      <c r="AAG1352" s="121"/>
      <c r="AAH1352" s="121"/>
      <c r="AAI1352" s="121"/>
      <c r="AAJ1352" s="121"/>
      <c r="AAK1352" s="121"/>
      <c r="AAL1352" s="121"/>
      <c r="AAM1352" s="121"/>
      <c r="AAN1352" s="121"/>
      <c r="AAO1352" s="121"/>
      <c r="AAP1352" s="121"/>
      <c r="AAQ1352" s="121"/>
      <c r="AAR1352" s="121"/>
      <c r="AAS1352" s="121"/>
      <c r="AAT1352" s="121"/>
      <c r="AAU1352" s="121"/>
      <c r="AAV1352" s="121"/>
      <c r="AAW1352" s="121"/>
      <c r="AAX1352" s="121"/>
      <c r="AAY1352" s="121"/>
      <c r="AAZ1352" s="121"/>
      <c r="ABA1352" s="121"/>
      <c r="ABB1352" s="121"/>
      <c r="ABC1352" s="121"/>
      <c r="ABD1352" s="121"/>
      <c r="ABE1352" s="121"/>
      <c r="ABF1352" s="121"/>
      <c r="ABG1352" s="121"/>
      <c r="ABH1352" s="121"/>
      <c r="ABI1352" s="121"/>
      <c r="ABJ1352" s="121"/>
      <c r="ABK1352" s="121"/>
      <c r="ABL1352" s="121"/>
      <c r="ABM1352" s="121"/>
      <c r="ABN1352" s="121"/>
      <c r="ABO1352" s="121"/>
      <c r="ABP1352" s="121"/>
      <c r="ABQ1352" s="121"/>
      <c r="ABR1352" s="121"/>
      <c r="ABS1352" s="121"/>
      <c r="ABT1352" s="121"/>
      <c r="ABU1352" s="121"/>
      <c r="ABV1352" s="121"/>
      <c r="ABW1352" s="121"/>
      <c r="ABX1352" s="121"/>
      <c r="ABY1352" s="121"/>
      <c r="ABZ1352" s="121"/>
      <c r="ACA1352" s="121"/>
      <c r="ACB1352" s="121"/>
      <c r="ACC1352" s="121"/>
      <c r="ACD1352" s="121"/>
      <c r="ACE1352" s="121"/>
      <c r="ACF1352" s="121"/>
      <c r="ACG1352" s="121"/>
      <c r="ACH1352" s="121"/>
      <c r="ACI1352" s="121"/>
      <c r="ACJ1352" s="121"/>
      <c r="ACK1352" s="121"/>
      <c r="ACL1352" s="121"/>
      <c r="ACM1352" s="121"/>
      <c r="ACN1352" s="121"/>
      <c r="ACO1352" s="121"/>
      <c r="ACP1352" s="121"/>
      <c r="ACQ1352" s="121"/>
      <c r="ACR1352" s="121"/>
      <c r="ACS1352" s="121"/>
      <c r="ACT1352" s="121"/>
      <c r="ACU1352" s="121"/>
      <c r="ACV1352" s="121"/>
      <c r="ACW1352" s="121"/>
      <c r="ACX1352" s="121"/>
      <c r="ACY1352" s="121"/>
      <c r="ACZ1352" s="121"/>
      <c r="ADA1352" s="121"/>
      <c r="ADB1352" s="121"/>
      <c r="ADC1352" s="121"/>
      <c r="ADD1352" s="121"/>
      <c r="ADE1352" s="121"/>
      <c r="ADF1352" s="121"/>
      <c r="ADG1352" s="121"/>
      <c r="ADH1352" s="121"/>
      <c r="ADI1352" s="121"/>
      <c r="ADJ1352" s="121"/>
      <c r="ADK1352" s="121"/>
      <c r="ADL1352" s="121"/>
      <c r="ADM1352" s="121"/>
      <c r="ADN1352" s="121"/>
      <c r="ADO1352" s="121"/>
      <c r="ADP1352" s="121"/>
      <c r="ADQ1352" s="121"/>
      <c r="ADR1352" s="121"/>
      <c r="ADS1352" s="121"/>
      <c r="ADT1352" s="121"/>
      <c r="ADU1352" s="121"/>
      <c r="ADV1352" s="121"/>
      <c r="ADW1352" s="121"/>
      <c r="ADX1352" s="121"/>
      <c r="ADY1352" s="121"/>
      <c r="ADZ1352" s="121"/>
      <c r="AEA1352" s="121"/>
      <c r="AEB1352" s="121"/>
      <c r="AEC1352" s="121"/>
      <c r="AED1352" s="121"/>
      <c r="AEE1352" s="121"/>
      <c r="AEF1352" s="121"/>
      <c r="AEG1352" s="121"/>
      <c r="AEH1352" s="121"/>
      <c r="AEI1352" s="121"/>
      <c r="AEJ1352" s="121"/>
      <c r="AEK1352" s="121"/>
      <c r="AEL1352" s="121"/>
      <c r="AEM1352" s="121"/>
      <c r="AEN1352" s="121"/>
      <c r="AEO1352" s="121"/>
      <c r="AEP1352" s="121"/>
      <c r="AEQ1352" s="121"/>
      <c r="AER1352" s="121"/>
      <c r="AES1352" s="121"/>
      <c r="AET1352" s="121"/>
      <c r="AEU1352" s="121"/>
      <c r="AEV1352" s="121"/>
      <c r="AEW1352" s="121"/>
      <c r="AEX1352" s="121"/>
      <c r="AEY1352" s="121"/>
      <c r="AEZ1352" s="121"/>
      <c r="AFA1352" s="121"/>
      <c r="AFB1352" s="121"/>
      <c r="AFC1352" s="121"/>
      <c r="AFD1352" s="121"/>
      <c r="AFE1352" s="121"/>
      <c r="AFF1352" s="121"/>
      <c r="AFG1352" s="121"/>
      <c r="AFH1352" s="121"/>
      <c r="AFI1352" s="121"/>
      <c r="AFJ1352" s="121"/>
      <c r="AFK1352" s="121"/>
      <c r="AFL1352" s="121"/>
      <c r="AFM1352" s="121"/>
      <c r="AFN1352" s="121"/>
      <c r="AFO1352" s="121"/>
      <c r="AFP1352" s="121"/>
      <c r="AFQ1352" s="121"/>
      <c r="AFR1352" s="121"/>
      <c r="AFS1352" s="121"/>
      <c r="AFT1352" s="121"/>
      <c r="AFU1352" s="121"/>
      <c r="AFV1352" s="121"/>
      <c r="AFW1352" s="121"/>
      <c r="AFX1352" s="121"/>
      <c r="AFY1352" s="121"/>
      <c r="AFZ1352" s="121"/>
      <c r="AGA1352" s="121"/>
      <c r="AGB1352" s="121"/>
      <c r="AGC1352" s="121"/>
      <c r="AGD1352" s="121"/>
      <c r="AGE1352" s="121"/>
      <c r="AGF1352" s="121"/>
      <c r="AGG1352" s="121"/>
      <c r="AGH1352" s="121"/>
      <c r="AGI1352" s="121"/>
      <c r="AGJ1352" s="121"/>
      <c r="AGK1352" s="121"/>
      <c r="AGL1352" s="121"/>
      <c r="AGM1352" s="121"/>
      <c r="AGN1352" s="121"/>
      <c r="AGO1352" s="121"/>
      <c r="AGP1352" s="121"/>
      <c r="AGQ1352" s="121"/>
      <c r="AGR1352" s="121"/>
      <c r="AGS1352" s="121"/>
      <c r="AGT1352" s="121"/>
      <c r="AGU1352" s="121"/>
      <c r="AGV1352" s="121"/>
      <c r="AGW1352" s="121"/>
      <c r="AGX1352" s="121"/>
      <c r="AGY1352" s="121"/>
      <c r="AGZ1352" s="121"/>
      <c r="AHA1352" s="121"/>
      <c r="AHB1352" s="121"/>
      <c r="AHC1352" s="121"/>
      <c r="AHD1352" s="121"/>
      <c r="AHE1352" s="121"/>
      <c r="AHF1352" s="121"/>
      <c r="AHG1352" s="121"/>
      <c r="AHH1352" s="121"/>
      <c r="AHI1352" s="121"/>
      <c r="AHJ1352" s="121"/>
      <c r="AHK1352" s="121"/>
      <c r="AHL1352" s="121"/>
      <c r="AHM1352" s="121"/>
      <c r="AHN1352" s="121"/>
      <c r="AHO1352" s="121"/>
      <c r="AHP1352" s="121"/>
      <c r="AHQ1352" s="121"/>
      <c r="AHR1352" s="121"/>
      <c r="AHS1352" s="121"/>
      <c r="AHT1352" s="121"/>
      <c r="AHU1352" s="121"/>
      <c r="AHV1352" s="121"/>
      <c r="AHW1352" s="121"/>
      <c r="AHX1352" s="121"/>
      <c r="AHY1352" s="121"/>
      <c r="AHZ1352" s="121"/>
      <c r="AIA1352" s="121"/>
      <c r="AIB1352" s="121"/>
      <c r="AIC1352" s="121"/>
      <c r="AID1352" s="121"/>
      <c r="AIE1352" s="121"/>
      <c r="AIF1352" s="121"/>
      <c r="AIG1352" s="121"/>
      <c r="AIH1352" s="121"/>
      <c r="AII1352" s="121"/>
      <c r="AIJ1352" s="121"/>
      <c r="AIK1352" s="121"/>
      <c r="AIL1352" s="121"/>
      <c r="AIM1352" s="121"/>
      <c r="AIN1352" s="121"/>
      <c r="AIO1352" s="121"/>
      <c r="AIP1352" s="121"/>
      <c r="AIQ1352" s="121"/>
      <c r="AIR1352" s="121"/>
      <c r="AIS1352" s="121"/>
      <c r="AIT1352" s="121"/>
      <c r="AIU1352" s="121"/>
      <c r="AIV1352" s="121"/>
      <c r="AIW1352" s="121"/>
      <c r="AIX1352" s="121"/>
      <c r="AIY1352" s="121"/>
      <c r="AIZ1352" s="121"/>
      <c r="AJA1352" s="121"/>
      <c r="AJB1352" s="121"/>
      <c r="AJC1352" s="121"/>
      <c r="AJD1352" s="121"/>
      <c r="AJE1352" s="121"/>
      <c r="AJF1352" s="121"/>
      <c r="AJG1352" s="121"/>
      <c r="AJH1352" s="121"/>
      <c r="AJI1352" s="121"/>
      <c r="AJJ1352" s="121"/>
      <c r="AJK1352" s="121"/>
      <c r="AJL1352" s="121"/>
      <c r="AJM1352" s="121"/>
      <c r="AJN1352" s="121"/>
      <c r="AJO1352" s="121"/>
      <c r="AJP1352" s="121"/>
      <c r="AJQ1352" s="121"/>
      <c r="AJR1352" s="121"/>
      <c r="AJS1352" s="121"/>
      <c r="AJT1352" s="121"/>
      <c r="AJU1352" s="121"/>
      <c r="AJV1352" s="121"/>
      <c r="AJW1352" s="121"/>
      <c r="AJX1352" s="121"/>
      <c r="AJY1352" s="121"/>
      <c r="AJZ1352" s="121"/>
      <c r="AKA1352" s="121"/>
      <c r="AKB1352" s="121"/>
      <c r="AKC1352" s="121"/>
      <c r="AKD1352" s="121"/>
      <c r="AKE1352" s="121"/>
      <c r="AKF1352" s="121"/>
      <c r="AKG1352" s="121"/>
      <c r="AKH1352" s="121"/>
      <c r="AKI1352" s="121"/>
      <c r="AKJ1352" s="121"/>
      <c r="AKK1352" s="121"/>
      <c r="AKL1352" s="121"/>
      <c r="AKM1352" s="121"/>
      <c r="AKN1352" s="121"/>
      <c r="AKO1352" s="121"/>
      <c r="AKP1352" s="121"/>
      <c r="AKQ1352" s="121"/>
      <c r="AKR1352" s="121"/>
      <c r="AKS1352" s="121"/>
      <c r="AKT1352" s="121"/>
      <c r="AKU1352" s="121"/>
      <c r="AKV1352" s="121"/>
      <c r="AKW1352" s="121"/>
      <c r="AKX1352" s="121"/>
      <c r="AKY1352" s="121"/>
      <c r="AKZ1352" s="121"/>
      <c r="ALA1352" s="121"/>
      <c r="ALB1352" s="121"/>
      <c r="ALC1352" s="121"/>
      <c r="ALD1352" s="121"/>
      <c r="ALE1352" s="121"/>
      <c r="ALF1352" s="121"/>
      <c r="ALG1352" s="121"/>
      <c r="ALH1352" s="121"/>
      <c r="ALI1352" s="121"/>
      <c r="ALJ1352" s="121"/>
      <c r="ALK1352" s="121"/>
      <c r="ALL1352" s="121"/>
      <c r="ALM1352" s="121"/>
      <c r="ALN1352" s="121"/>
      <c r="ALO1352" s="121"/>
      <c r="ALP1352" s="121"/>
      <c r="ALQ1352" s="121"/>
      <c r="ALR1352" s="121"/>
      <c r="ALS1352" s="121"/>
      <c r="ALT1352" s="121"/>
      <c r="ALU1352" s="121"/>
      <c r="ALV1352" s="121"/>
      <c r="ALW1352" s="121"/>
      <c r="ALX1352" s="121"/>
      <c r="ALY1352" s="121"/>
      <c r="ALZ1352" s="121"/>
      <c r="AMA1352" s="121"/>
      <c r="AMB1352" s="121"/>
      <c r="AMC1352" s="121"/>
      <c r="AMD1352" s="121"/>
      <c r="AME1352" s="121"/>
      <c r="AMF1352" s="121"/>
      <c r="AMG1352" s="121"/>
    </row>
    <row r="1353" customFormat="false" ht="15" hidden="false" customHeight="false" outlineLevel="0" collapsed="false">
      <c r="A1353" s="118"/>
      <c r="B1353" s="118"/>
      <c r="C1353" s="48" t="n">
        <f aca="false">IF(F1353=F1352,C1352,IF(F1353=(F1352+10),C1352,(C1352+10)))</f>
        <v>2530</v>
      </c>
      <c r="D1353" s="55" t="s">
        <v>473</v>
      </c>
      <c r="E1353" s="50" t="n">
        <f aca="false">IF(C1352=C1353,IF(AND(I1353&lt;&gt;"M",I1353&lt;&gt;"m-up"),E1352+10,E1352),10)</f>
        <v>50</v>
      </c>
      <c r="F1353" s="78" t="n">
        <f aca="false">O1353+(N1353*60)+(M1353*3600)</f>
        <v>51295</v>
      </c>
      <c r="G1353" s="78" t="str">
        <f aca="false">CONCATENATE(J1353,K1353,L1353)</f>
        <v>201826</v>
      </c>
      <c r="H1353" s="78" t="n">
        <v>0</v>
      </c>
      <c r="I1353" s="78" t="s">
        <v>271</v>
      </c>
      <c r="J1353" s="78" t="n">
        <v>2018</v>
      </c>
      <c r="K1353" s="78" t="n">
        <v>2</v>
      </c>
      <c r="L1353" s="78" t="n">
        <v>6</v>
      </c>
      <c r="M1353" s="78" t="n">
        <v>14</v>
      </c>
      <c r="N1353" s="78" t="n">
        <v>14</v>
      </c>
      <c r="O1353" s="78" t="n">
        <v>55</v>
      </c>
      <c r="P1353" s="78" t="n">
        <v>245</v>
      </c>
      <c r="Q1353" s="140" t="n">
        <v>2</v>
      </c>
      <c r="R1353" s="78" t="s">
        <v>1</v>
      </c>
      <c r="S1353" s="78" t="s">
        <v>2</v>
      </c>
      <c r="T1353" s="78"/>
      <c r="U1353" s="130" t="s">
        <v>136</v>
      </c>
      <c r="V1353" s="130"/>
      <c r="W1353" s="130"/>
      <c r="X1353" s="130"/>
      <c r="WH1353" s="119"/>
      <c r="WI1353" s="119"/>
      <c r="WJ1353" s="119"/>
      <c r="WK1353" s="119"/>
      <c r="WL1353" s="119"/>
      <c r="WM1353" s="119"/>
      <c r="WN1353" s="119"/>
      <c r="WO1353" s="119"/>
      <c r="WP1353" s="119"/>
      <c r="WQ1353" s="119"/>
      <c r="WR1353" s="119"/>
      <c r="WS1353" s="119"/>
      <c r="WT1353" s="119"/>
      <c r="WU1353" s="119"/>
      <c r="WV1353" s="119"/>
      <c r="WW1353" s="119"/>
      <c r="WX1353" s="119"/>
      <c r="WY1353" s="119"/>
      <c r="WZ1353" s="119"/>
      <c r="XA1353" s="119"/>
      <c r="XB1353" s="119"/>
      <c r="XC1353" s="119"/>
      <c r="XD1353" s="119"/>
      <c r="XE1353" s="119"/>
      <c r="XF1353" s="119"/>
      <c r="XG1353" s="119"/>
      <c r="XH1353" s="119"/>
      <c r="XI1353" s="119"/>
      <c r="XJ1353" s="119"/>
      <c r="XK1353" s="119"/>
      <c r="XL1353" s="119"/>
      <c r="XM1353" s="119"/>
      <c r="XN1353" s="119"/>
      <c r="XO1353" s="119"/>
      <c r="XP1353" s="119"/>
      <c r="XQ1353" s="119"/>
      <c r="XR1353" s="119"/>
      <c r="XS1353" s="119"/>
      <c r="XT1353" s="119"/>
      <c r="XU1353" s="119"/>
      <c r="XV1353" s="119"/>
      <c r="XW1353" s="119"/>
      <c r="XX1353" s="119"/>
      <c r="XY1353" s="119"/>
      <c r="XZ1353" s="119"/>
      <c r="YA1353" s="119"/>
      <c r="YB1353" s="119"/>
      <c r="YC1353" s="119"/>
      <c r="YD1353" s="119"/>
      <c r="YE1353" s="119"/>
      <c r="YF1353" s="119"/>
      <c r="YG1353" s="119"/>
      <c r="YH1353" s="119"/>
      <c r="YI1353" s="119"/>
      <c r="YJ1353" s="119"/>
      <c r="YK1353" s="119"/>
      <c r="YL1353" s="119"/>
      <c r="YM1353" s="119"/>
      <c r="YN1353" s="119"/>
      <c r="YO1353" s="119"/>
      <c r="YP1353" s="119"/>
      <c r="YQ1353" s="119"/>
      <c r="YR1353" s="119"/>
      <c r="YS1353" s="119"/>
      <c r="YT1353" s="119"/>
      <c r="YU1353" s="119"/>
      <c r="YV1353" s="119"/>
      <c r="YW1353" s="119"/>
      <c r="YX1353" s="119"/>
      <c r="YY1353" s="119"/>
      <c r="YZ1353" s="119"/>
      <c r="ZA1353" s="119"/>
      <c r="ZB1353" s="119"/>
      <c r="ZC1353" s="119"/>
      <c r="ZD1353" s="119"/>
      <c r="ZE1353" s="119"/>
      <c r="ZF1353" s="119"/>
      <c r="ZG1353" s="119"/>
      <c r="ZH1353" s="119"/>
      <c r="ZI1353" s="119"/>
      <c r="ZJ1353" s="119"/>
      <c r="ZK1353" s="119"/>
      <c r="ZL1353" s="119"/>
      <c r="ZM1353" s="119"/>
      <c r="ZN1353" s="119"/>
      <c r="ZO1353" s="119"/>
      <c r="ZP1353" s="119"/>
      <c r="ZQ1353" s="119"/>
      <c r="ZR1353" s="119"/>
      <c r="ZS1353" s="119"/>
      <c r="ZT1353" s="119"/>
      <c r="ZU1353" s="119"/>
      <c r="ZV1353" s="119"/>
      <c r="ZW1353" s="119"/>
      <c r="ZX1353" s="119"/>
      <c r="ZY1353" s="119"/>
      <c r="ZZ1353" s="119"/>
      <c r="AAA1353" s="119"/>
      <c r="AAB1353" s="119"/>
      <c r="AAC1353" s="119"/>
      <c r="AAD1353" s="119"/>
      <c r="AAE1353" s="119"/>
      <c r="AAF1353" s="119"/>
      <c r="AAG1353" s="119"/>
      <c r="AAH1353" s="119"/>
      <c r="AAI1353" s="119"/>
      <c r="AAJ1353" s="119"/>
      <c r="AAK1353" s="119"/>
      <c r="AAL1353" s="119"/>
      <c r="AAM1353" s="119"/>
      <c r="AAN1353" s="119"/>
      <c r="AAO1353" s="119"/>
      <c r="AAP1353" s="119"/>
      <c r="AAQ1353" s="119"/>
      <c r="AAR1353" s="119"/>
      <c r="AAS1353" s="119"/>
      <c r="AAT1353" s="119"/>
      <c r="AAU1353" s="119"/>
      <c r="AAV1353" s="119"/>
      <c r="AAW1353" s="119"/>
      <c r="AAX1353" s="119"/>
      <c r="AAY1353" s="119"/>
      <c r="AAZ1353" s="119"/>
      <c r="ABA1353" s="119"/>
      <c r="ABB1353" s="119"/>
      <c r="ABC1353" s="119"/>
      <c r="ABD1353" s="119"/>
      <c r="ABE1353" s="119"/>
      <c r="ABF1353" s="119"/>
      <c r="ABG1353" s="119"/>
      <c r="ABH1353" s="119"/>
      <c r="ABI1353" s="119"/>
      <c r="ABJ1353" s="119"/>
      <c r="ABK1353" s="119"/>
      <c r="ABL1353" s="119"/>
      <c r="ABM1353" s="119"/>
      <c r="ABN1353" s="119"/>
      <c r="ABO1353" s="119"/>
      <c r="ABP1353" s="119"/>
      <c r="ABQ1353" s="119"/>
      <c r="ABR1353" s="119"/>
      <c r="ABS1353" s="119"/>
      <c r="ABT1353" s="119"/>
      <c r="ABU1353" s="119"/>
      <c r="ABV1353" s="119"/>
      <c r="ABW1353" s="119"/>
      <c r="ABX1353" s="119"/>
      <c r="ABY1353" s="119"/>
      <c r="ABZ1353" s="119"/>
      <c r="ACA1353" s="119"/>
      <c r="ACB1353" s="119"/>
      <c r="ACC1353" s="119"/>
      <c r="ACD1353" s="119"/>
      <c r="ACE1353" s="119"/>
      <c r="ACF1353" s="119"/>
      <c r="ACG1353" s="119"/>
      <c r="ACH1353" s="119"/>
      <c r="ACI1353" s="119"/>
      <c r="ACJ1353" s="119"/>
      <c r="ACK1353" s="119"/>
      <c r="ACL1353" s="119"/>
      <c r="ACM1353" s="119"/>
      <c r="ACN1353" s="119"/>
      <c r="ACO1353" s="119"/>
      <c r="ACP1353" s="119"/>
      <c r="ACQ1353" s="119"/>
      <c r="ACR1353" s="119"/>
      <c r="ACS1353" s="119"/>
      <c r="ACT1353" s="119"/>
      <c r="ACU1353" s="119"/>
      <c r="ACV1353" s="119"/>
      <c r="ACW1353" s="119"/>
      <c r="ACX1353" s="119"/>
      <c r="ACY1353" s="119"/>
      <c r="ACZ1353" s="119"/>
      <c r="ADA1353" s="119"/>
      <c r="ADB1353" s="119"/>
      <c r="ADC1353" s="119"/>
      <c r="ADD1353" s="119"/>
      <c r="ADE1353" s="119"/>
      <c r="ADF1353" s="119"/>
      <c r="ADG1353" s="119"/>
      <c r="ADH1353" s="119"/>
      <c r="ADI1353" s="119"/>
      <c r="ADJ1353" s="119"/>
      <c r="ADK1353" s="119"/>
      <c r="ADL1353" s="119"/>
      <c r="ADM1353" s="119"/>
      <c r="ADN1353" s="119"/>
      <c r="ADO1353" s="119"/>
      <c r="ADP1353" s="119"/>
      <c r="ADQ1353" s="119"/>
      <c r="ADR1353" s="119"/>
      <c r="ADS1353" s="119"/>
      <c r="ADT1353" s="119"/>
      <c r="ADU1353" s="119"/>
      <c r="ADV1353" s="119"/>
      <c r="ADW1353" s="119"/>
      <c r="ADX1353" s="119"/>
      <c r="ADY1353" s="119"/>
      <c r="ADZ1353" s="119"/>
      <c r="AEA1353" s="119"/>
      <c r="AEB1353" s="119"/>
      <c r="AEC1353" s="119"/>
      <c r="AED1353" s="119"/>
      <c r="AEE1353" s="119"/>
      <c r="AEF1353" s="119"/>
      <c r="AEG1353" s="119"/>
      <c r="AEH1353" s="119"/>
      <c r="AEI1353" s="119"/>
      <c r="AEJ1353" s="119"/>
      <c r="AEK1353" s="119"/>
      <c r="AEL1353" s="119"/>
      <c r="AEM1353" s="119"/>
      <c r="AEN1353" s="119"/>
      <c r="AEO1353" s="119"/>
      <c r="AEP1353" s="119"/>
      <c r="AEQ1353" s="119"/>
      <c r="AER1353" s="119"/>
      <c r="AES1353" s="119"/>
      <c r="AET1353" s="119"/>
      <c r="AEU1353" s="119"/>
      <c r="AEV1353" s="119"/>
      <c r="AEW1353" s="119"/>
      <c r="AEX1353" s="119"/>
      <c r="AEY1353" s="119"/>
      <c r="AEZ1353" s="119"/>
      <c r="AFA1353" s="119"/>
      <c r="AFB1353" s="119"/>
      <c r="AFC1353" s="119"/>
      <c r="AFD1353" s="119"/>
      <c r="AFE1353" s="119"/>
      <c r="AFF1353" s="119"/>
      <c r="AFG1353" s="119"/>
      <c r="AFH1353" s="119"/>
      <c r="AFI1353" s="119"/>
      <c r="AFJ1353" s="119"/>
      <c r="AFK1353" s="119"/>
      <c r="AFL1353" s="119"/>
      <c r="AFM1353" s="119"/>
      <c r="AFN1353" s="119"/>
      <c r="AFO1353" s="119"/>
      <c r="AFP1353" s="119"/>
      <c r="AFQ1353" s="119"/>
      <c r="AFR1353" s="119"/>
      <c r="AFS1353" s="119"/>
      <c r="AFT1353" s="119"/>
      <c r="AFU1353" s="119"/>
      <c r="AFV1353" s="119"/>
      <c r="AFW1353" s="119"/>
      <c r="AFX1353" s="119"/>
      <c r="AFY1353" s="119"/>
      <c r="AFZ1353" s="119"/>
      <c r="AGA1353" s="119"/>
      <c r="AGB1353" s="119"/>
      <c r="AGC1353" s="119"/>
      <c r="AGD1353" s="119"/>
      <c r="AGE1353" s="119"/>
      <c r="AGF1353" s="119"/>
      <c r="AGG1353" s="119"/>
      <c r="AGH1353" s="119"/>
      <c r="AGI1353" s="119"/>
      <c r="AGJ1353" s="119"/>
      <c r="AGK1353" s="119"/>
      <c r="AGL1353" s="119"/>
      <c r="AGM1353" s="119"/>
      <c r="AGN1353" s="119"/>
      <c r="AGO1353" s="119"/>
      <c r="AGP1353" s="119"/>
      <c r="AGQ1353" s="119"/>
      <c r="AGR1353" s="119"/>
      <c r="AGS1353" s="119"/>
      <c r="AGT1353" s="119"/>
      <c r="AGU1353" s="119"/>
      <c r="AGV1353" s="119"/>
      <c r="AGW1353" s="119"/>
      <c r="AGX1353" s="119"/>
      <c r="AGY1353" s="119"/>
      <c r="AGZ1353" s="119"/>
      <c r="AHA1353" s="119"/>
      <c r="AHB1353" s="119"/>
      <c r="AHC1353" s="119"/>
      <c r="AHD1353" s="119"/>
      <c r="AHE1353" s="119"/>
      <c r="AHF1353" s="119"/>
      <c r="AHG1353" s="119"/>
      <c r="AHH1353" s="119"/>
      <c r="AHI1353" s="119"/>
      <c r="AHJ1353" s="119"/>
      <c r="AHK1353" s="119"/>
      <c r="AHL1353" s="119"/>
      <c r="AHM1353" s="119"/>
      <c r="AHN1353" s="119"/>
      <c r="AHO1353" s="119"/>
      <c r="AHP1353" s="119"/>
      <c r="AHQ1353" s="119"/>
      <c r="AHR1353" s="119"/>
      <c r="AHS1353" s="119"/>
      <c r="AHT1353" s="119"/>
      <c r="AHU1353" s="119"/>
      <c r="AHV1353" s="119"/>
      <c r="AHW1353" s="119"/>
      <c r="AHX1353" s="119"/>
      <c r="AHY1353" s="119"/>
      <c r="AHZ1353" s="119"/>
      <c r="AIA1353" s="119"/>
      <c r="AIB1353" s="119"/>
      <c r="AIC1353" s="119"/>
      <c r="AID1353" s="119"/>
      <c r="AIE1353" s="119"/>
      <c r="AIF1353" s="119"/>
      <c r="AIG1353" s="119"/>
      <c r="AIH1353" s="119"/>
      <c r="AII1353" s="119"/>
      <c r="AIJ1353" s="119"/>
      <c r="AIK1353" s="119"/>
      <c r="AIL1353" s="119"/>
      <c r="AIM1353" s="119"/>
      <c r="AIN1353" s="119"/>
      <c r="AIO1353" s="119"/>
      <c r="AIP1353" s="119"/>
      <c r="AIQ1353" s="119"/>
      <c r="AIR1353" s="119"/>
      <c r="AIS1353" s="119"/>
      <c r="AIT1353" s="119"/>
      <c r="AIU1353" s="119"/>
      <c r="AIV1353" s="119"/>
      <c r="AIW1353" s="119"/>
      <c r="AIX1353" s="119"/>
      <c r="AIY1353" s="119"/>
      <c r="AIZ1353" s="119"/>
      <c r="AJA1353" s="119"/>
      <c r="AJB1353" s="119"/>
      <c r="AJC1353" s="119"/>
      <c r="AJD1353" s="119"/>
      <c r="AJE1353" s="119"/>
      <c r="AJF1353" s="119"/>
      <c r="AJG1353" s="119"/>
      <c r="AJH1353" s="119"/>
      <c r="AJI1353" s="119"/>
      <c r="AJJ1353" s="119"/>
      <c r="AJK1353" s="119"/>
      <c r="AJL1353" s="119"/>
      <c r="AJM1353" s="119"/>
      <c r="AJN1353" s="119"/>
      <c r="AJO1353" s="119"/>
      <c r="AJP1353" s="119"/>
      <c r="AJQ1353" s="119"/>
      <c r="AJR1353" s="119"/>
      <c r="AJS1353" s="119"/>
      <c r="AJT1353" s="119"/>
      <c r="AJU1353" s="119"/>
      <c r="AJV1353" s="119"/>
      <c r="AJW1353" s="119"/>
      <c r="AJX1353" s="119"/>
      <c r="AJY1353" s="119"/>
      <c r="AJZ1353" s="119"/>
      <c r="AKA1353" s="119"/>
      <c r="AKB1353" s="119"/>
      <c r="AKC1353" s="119"/>
      <c r="AKD1353" s="119"/>
      <c r="AKE1353" s="119"/>
      <c r="AKF1353" s="119"/>
      <c r="AKG1353" s="119"/>
      <c r="AKH1353" s="119"/>
      <c r="AKI1353" s="119"/>
      <c r="AKJ1353" s="119"/>
      <c r="AKK1353" s="119"/>
      <c r="AKL1353" s="119"/>
      <c r="AKM1353" s="119"/>
      <c r="AKN1353" s="119"/>
      <c r="AKO1353" s="119"/>
      <c r="AKP1353" s="119"/>
      <c r="AKQ1353" s="119"/>
      <c r="AKR1353" s="119"/>
      <c r="AKS1353" s="119"/>
      <c r="AKT1353" s="119"/>
      <c r="AKU1353" s="119"/>
      <c r="AKV1353" s="119"/>
      <c r="AKW1353" s="119"/>
      <c r="AKX1353" s="119"/>
      <c r="AKY1353" s="119"/>
      <c r="AKZ1353" s="119"/>
      <c r="ALA1353" s="119"/>
      <c r="ALB1353" s="119"/>
      <c r="ALC1353" s="119"/>
      <c r="ALD1353" s="119"/>
      <c r="ALE1353" s="119"/>
      <c r="ALF1353" s="119"/>
      <c r="ALG1353" s="119"/>
      <c r="ALH1353" s="119"/>
      <c r="ALI1353" s="119"/>
      <c r="ALJ1353" s="119"/>
      <c r="ALK1353" s="119"/>
      <c r="ALL1353" s="119"/>
      <c r="ALM1353" s="119"/>
      <c r="ALN1353" s="119"/>
      <c r="ALO1353" s="119"/>
      <c r="ALP1353" s="119"/>
      <c r="ALQ1353" s="119"/>
      <c r="ALR1353" s="119"/>
      <c r="ALS1353" s="119"/>
      <c r="ALT1353" s="119"/>
      <c r="ALU1353" s="119"/>
      <c r="ALV1353" s="119"/>
      <c r="ALW1353" s="119"/>
      <c r="ALX1353" s="119"/>
      <c r="ALY1353" s="119"/>
      <c r="ALZ1353" s="119"/>
      <c r="AMA1353" s="119"/>
      <c r="AMB1353" s="119"/>
      <c r="AMC1353" s="119"/>
      <c r="AMD1353" s="119"/>
      <c r="AME1353" s="119"/>
      <c r="AMF1353" s="119"/>
      <c r="AMG1353" s="119"/>
    </row>
    <row r="1354" customFormat="false" ht="15" hidden="false" customHeight="false" outlineLevel="0" collapsed="false">
      <c r="A1354" s="118"/>
      <c r="B1354" s="118"/>
      <c r="C1354" s="48" t="n">
        <f aca="false">IF(F1354=F1353,C1353,IF(F1354=(F1353+10),C1353,(C1353+10)))</f>
        <v>2530</v>
      </c>
      <c r="D1354" s="55" t="s">
        <v>473</v>
      </c>
      <c r="E1354" s="50" t="n">
        <f aca="false">IF(C1353=C1354,IF(AND(I1354&lt;&gt;"M",I1354&lt;&gt;"m-up"),E1353+10,E1353),10)</f>
        <v>60</v>
      </c>
      <c r="F1354" s="78" t="n">
        <f aca="false">O1354+(N1354*60)+(M1354*3600)</f>
        <v>51295</v>
      </c>
      <c r="G1354" s="78" t="str">
        <f aca="false">CONCATENATE(J1354,K1354,L1354)</f>
        <v>201826</v>
      </c>
      <c r="H1354" s="78" t="n">
        <v>0</v>
      </c>
      <c r="I1354" s="78" t="s">
        <v>271</v>
      </c>
      <c r="J1354" s="78" t="n">
        <v>2018</v>
      </c>
      <c r="K1354" s="78" t="n">
        <v>2</v>
      </c>
      <c r="L1354" s="78" t="n">
        <v>6</v>
      </c>
      <c r="M1354" s="78" t="n">
        <v>14</v>
      </c>
      <c r="N1354" s="78" t="n">
        <v>14</v>
      </c>
      <c r="O1354" s="78" t="n">
        <v>55</v>
      </c>
      <c r="P1354" s="78" t="n">
        <v>267</v>
      </c>
      <c r="Q1354" s="140" t="n">
        <v>0</v>
      </c>
      <c r="R1354" s="78" t="s">
        <v>1</v>
      </c>
      <c r="S1354" s="78" t="s">
        <v>2</v>
      </c>
      <c r="T1354" s="78"/>
      <c r="U1354" s="130" t="s">
        <v>136</v>
      </c>
      <c r="V1354" s="130"/>
      <c r="W1354" s="130"/>
      <c r="X1354" s="130"/>
      <c r="WH1354" s="119"/>
      <c r="WI1354" s="119"/>
      <c r="WJ1354" s="119"/>
      <c r="WK1354" s="119"/>
      <c r="WL1354" s="119"/>
      <c r="WM1354" s="119"/>
      <c r="WN1354" s="119"/>
      <c r="WO1354" s="119"/>
      <c r="WP1354" s="119"/>
      <c r="WQ1354" s="119"/>
      <c r="WR1354" s="119"/>
      <c r="WS1354" s="119"/>
      <c r="WT1354" s="119"/>
      <c r="WU1354" s="119"/>
      <c r="WV1354" s="119"/>
      <c r="WW1354" s="119"/>
      <c r="WX1354" s="119"/>
      <c r="WY1354" s="119"/>
      <c r="WZ1354" s="119"/>
      <c r="XA1354" s="119"/>
      <c r="XB1354" s="119"/>
      <c r="XC1354" s="119"/>
      <c r="XD1354" s="119"/>
      <c r="XE1354" s="119"/>
      <c r="XF1354" s="119"/>
      <c r="XG1354" s="119"/>
      <c r="XH1354" s="119"/>
      <c r="XI1354" s="119"/>
      <c r="XJ1354" s="119"/>
      <c r="XK1354" s="119"/>
      <c r="XL1354" s="119"/>
      <c r="XM1354" s="119"/>
      <c r="XN1354" s="119"/>
      <c r="XO1354" s="119"/>
      <c r="XP1354" s="119"/>
      <c r="XQ1354" s="119"/>
      <c r="XR1354" s="119"/>
      <c r="XS1354" s="119"/>
      <c r="XT1354" s="119"/>
      <c r="XU1354" s="119"/>
      <c r="XV1354" s="119"/>
      <c r="XW1354" s="119"/>
      <c r="XX1354" s="119"/>
      <c r="XY1354" s="119"/>
      <c r="XZ1354" s="119"/>
      <c r="YA1354" s="119"/>
      <c r="YB1354" s="119"/>
      <c r="YC1354" s="119"/>
      <c r="YD1354" s="119"/>
      <c r="YE1354" s="119"/>
      <c r="YF1354" s="119"/>
      <c r="YG1354" s="119"/>
      <c r="YH1354" s="119"/>
      <c r="YI1354" s="119"/>
      <c r="YJ1354" s="119"/>
      <c r="YK1354" s="119"/>
      <c r="YL1354" s="119"/>
      <c r="YM1354" s="119"/>
      <c r="YN1354" s="119"/>
      <c r="YO1354" s="119"/>
      <c r="YP1354" s="119"/>
      <c r="YQ1354" s="119"/>
      <c r="YR1354" s="119"/>
      <c r="YS1354" s="119"/>
      <c r="YT1354" s="119"/>
      <c r="YU1354" s="119"/>
      <c r="YV1354" s="119"/>
      <c r="YW1354" s="119"/>
      <c r="YX1354" s="119"/>
      <c r="YY1354" s="119"/>
      <c r="YZ1354" s="119"/>
      <c r="ZA1354" s="119"/>
      <c r="ZB1354" s="119"/>
      <c r="ZC1354" s="119"/>
      <c r="ZD1354" s="119"/>
      <c r="ZE1354" s="119"/>
      <c r="ZF1354" s="119"/>
      <c r="ZG1354" s="119"/>
      <c r="ZH1354" s="119"/>
      <c r="ZI1354" s="119"/>
      <c r="ZJ1354" s="119"/>
      <c r="ZK1354" s="119"/>
      <c r="ZL1354" s="119"/>
      <c r="ZM1354" s="119"/>
      <c r="ZN1354" s="119"/>
      <c r="ZO1354" s="119"/>
      <c r="ZP1354" s="119"/>
      <c r="ZQ1354" s="119"/>
      <c r="ZR1354" s="119"/>
      <c r="ZS1354" s="119"/>
      <c r="ZT1354" s="119"/>
      <c r="ZU1354" s="119"/>
      <c r="ZV1354" s="119"/>
      <c r="ZW1354" s="119"/>
      <c r="ZX1354" s="119"/>
      <c r="ZY1354" s="119"/>
      <c r="ZZ1354" s="119"/>
      <c r="AAA1354" s="119"/>
      <c r="AAB1354" s="119"/>
      <c r="AAC1354" s="119"/>
      <c r="AAD1354" s="119"/>
      <c r="AAE1354" s="119"/>
      <c r="AAF1354" s="119"/>
      <c r="AAG1354" s="119"/>
      <c r="AAH1354" s="119"/>
      <c r="AAI1354" s="119"/>
      <c r="AAJ1354" s="119"/>
      <c r="AAK1354" s="119"/>
      <c r="AAL1354" s="119"/>
      <c r="AAM1354" s="119"/>
      <c r="AAN1354" s="119"/>
      <c r="AAO1354" s="119"/>
      <c r="AAP1354" s="119"/>
      <c r="AAQ1354" s="119"/>
      <c r="AAR1354" s="119"/>
      <c r="AAS1354" s="119"/>
      <c r="AAT1354" s="119"/>
      <c r="AAU1354" s="119"/>
      <c r="AAV1354" s="119"/>
      <c r="AAW1354" s="119"/>
      <c r="AAX1354" s="119"/>
      <c r="AAY1354" s="119"/>
      <c r="AAZ1354" s="119"/>
      <c r="ABA1354" s="119"/>
      <c r="ABB1354" s="119"/>
      <c r="ABC1354" s="119"/>
      <c r="ABD1354" s="119"/>
      <c r="ABE1354" s="119"/>
      <c r="ABF1354" s="119"/>
      <c r="ABG1354" s="119"/>
      <c r="ABH1354" s="119"/>
      <c r="ABI1354" s="119"/>
      <c r="ABJ1354" s="119"/>
      <c r="ABK1354" s="119"/>
      <c r="ABL1354" s="119"/>
      <c r="ABM1354" s="119"/>
      <c r="ABN1354" s="119"/>
      <c r="ABO1354" s="119"/>
      <c r="ABP1354" s="119"/>
      <c r="ABQ1354" s="119"/>
      <c r="ABR1354" s="119"/>
      <c r="ABS1354" s="119"/>
      <c r="ABT1354" s="119"/>
      <c r="ABU1354" s="119"/>
      <c r="ABV1354" s="119"/>
      <c r="ABW1354" s="119"/>
      <c r="ABX1354" s="119"/>
      <c r="ABY1354" s="119"/>
      <c r="ABZ1354" s="119"/>
      <c r="ACA1354" s="119"/>
      <c r="ACB1354" s="119"/>
      <c r="ACC1354" s="119"/>
      <c r="ACD1354" s="119"/>
      <c r="ACE1354" s="119"/>
      <c r="ACF1354" s="119"/>
      <c r="ACG1354" s="119"/>
      <c r="ACH1354" s="119"/>
      <c r="ACI1354" s="119"/>
      <c r="ACJ1354" s="119"/>
      <c r="ACK1354" s="119"/>
      <c r="ACL1354" s="119"/>
      <c r="ACM1354" s="119"/>
      <c r="ACN1354" s="119"/>
      <c r="ACO1354" s="119"/>
      <c r="ACP1354" s="119"/>
      <c r="ACQ1354" s="119"/>
      <c r="ACR1354" s="119"/>
      <c r="ACS1354" s="119"/>
      <c r="ACT1354" s="119"/>
      <c r="ACU1354" s="119"/>
      <c r="ACV1354" s="119"/>
      <c r="ACW1354" s="119"/>
      <c r="ACX1354" s="119"/>
      <c r="ACY1354" s="119"/>
      <c r="ACZ1354" s="119"/>
      <c r="ADA1354" s="119"/>
      <c r="ADB1354" s="119"/>
      <c r="ADC1354" s="119"/>
      <c r="ADD1354" s="119"/>
      <c r="ADE1354" s="119"/>
      <c r="ADF1354" s="119"/>
      <c r="ADG1354" s="119"/>
      <c r="ADH1354" s="119"/>
      <c r="ADI1354" s="119"/>
      <c r="ADJ1354" s="119"/>
      <c r="ADK1354" s="119"/>
      <c r="ADL1354" s="119"/>
      <c r="ADM1354" s="119"/>
      <c r="ADN1354" s="119"/>
      <c r="ADO1354" s="119"/>
      <c r="ADP1354" s="119"/>
      <c r="ADQ1354" s="119"/>
      <c r="ADR1354" s="119"/>
      <c r="ADS1354" s="119"/>
      <c r="ADT1354" s="119"/>
      <c r="ADU1354" s="119"/>
      <c r="ADV1354" s="119"/>
      <c r="ADW1354" s="119"/>
      <c r="ADX1354" s="119"/>
      <c r="ADY1354" s="119"/>
      <c r="ADZ1354" s="119"/>
      <c r="AEA1354" s="119"/>
      <c r="AEB1354" s="119"/>
      <c r="AEC1354" s="119"/>
      <c r="AED1354" s="119"/>
      <c r="AEE1354" s="119"/>
      <c r="AEF1354" s="119"/>
      <c r="AEG1354" s="119"/>
      <c r="AEH1354" s="119"/>
      <c r="AEI1354" s="119"/>
      <c r="AEJ1354" s="119"/>
      <c r="AEK1354" s="119"/>
      <c r="AEL1354" s="119"/>
      <c r="AEM1354" s="119"/>
      <c r="AEN1354" s="119"/>
      <c r="AEO1354" s="119"/>
      <c r="AEP1354" s="119"/>
      <c r="AEQ1354" s="119"/>
      <c r="AER1354" s="119"/>
      <c r="AES1354" s="119"/>
      <c r="AET1354" s="119"/>
      <c r="AEU1354" s="119"/>
      <c r="AEV1354" s="119"/>
      <c r="AEW1354" s="119"/>
      <c r="AEX1354" s="119"/>
      <c r="AEY1354" s="119"/>
      <c r="AEZ1354" s="119"/>
      <c r="AFA1354" s="119"/>
      <c r="AFB1354" s="119"/>
      <c r="AFC1354" s="119"/>
      <c r="AFD1354" s="119"/>
      <c r="AFE1354" s="119"/>
      <c r="AFF1354" s="119"/>
      <c r="AFG1354" s="119"/>
      <c r="AFH1354" s="119"/>
      <c r="AFI1354" s="119"/>
      <c r="AFJ1354" s="119"/>
      <c r="AFK1354" s="119"/>
      <c r="AFL1354" s="119"/>
      <c r="AFM1354" s="119"/>
      <c r="AFN1354" s="119"/>
      <c r="AFO1354" s="119"/>
      <c r="AFP1354" s="119"/>
      <c r="AFQ1354" s="119"/>
      <c r="AFR1354" s="119"/>
      <c r="AFS1354" s="119"/>
      <c r="AFT1354" s="119"/>
      <c r="AFU1354" s="119"/>
      <c r="AFV1354" s="119"/>
      <c r="AFW1354" s="119"/>
      <c r="AFX1354" s="119"/>
      <c r="AFY1354" s="119"/>
      <c r="AFZ1354" s="119"/>
      <c r="AGA1354" s="119"/>
      <c r="AGB1354" s="119"/>
      <c r="AGC1354" s="119"/>
      <c r="AGD1354" s="119"/>
      <c r="AGE1354" s="119"/>
      <c r="AGF1354" s="119"/>
      <c r="AGG1354" s="119"/>
      <c r="AGH1354" s="119"/>
      <c r="AGI1354" s="119"/>
      <c r="AGJ1354" s="119"/>
      <c r="AGK1354" s="119"/>
      <c r="AGL1354" s="119"/>
      <c r="AGM1354" s="119"/>
      <c r="AGN1354" s="119"/>
      <c r="AGO1354" s="119"/>
      <c r="AGP1354" s="119"/>
      <c r="AGQ1354" s="119"/>
      <c r="AGR1354" s="119"/>
      <c r="AGS1354" s="119"/>
      <c r="AGT1354" s="119"/>
      <c r="AGU1354" s="119"/>
      <c r="AGV1354" s="119"/>
      <c r="AGW1354" s="119"/>
      <c r="AGX1354" s="119"/>
      <c r="AGY1354" s="119"/>
      <c r="AGZ1354" s="119"/>
      <c r="AHA1354" s="119"/>
      <c r="AHB1354" s="119"/>
      <c r="AHC1354" s="119"/>
      <c r="AHD1354" s="119"/>
      <c r="AHE1354" s="119"/>
      <c r="AHF1354" s="119"/>
      <c r="AHG1354" s="119"/>
      <c r="AHH1354" s="119"/>
      <c r="AHI1354" s="119"/>
      <c r="AHJ1354" s="119"/>
      <c r="AHK1354" s="119"/>
      <c r="AHL1354" s="119"/>
      <c r="AHM1354" s="119"/>
      <c r="AHN1354" s="119"/>
      <c r="AHO1354" s="119"/>
      <c r="AHP1354" s="119"/>
      <c r="AHQ1354" s="119"/>
      <c r="AHR1354" s="119"/>
      <c r="AHS1354" s="119"/>
      <c r="AHT1354" s="119"/>
      <c r="AHU1354" s="119"/>
      <c r="AHV1354" s="119"/>
      <c r="AHW1354" s="119"/>
      <c r="AHX1354" s="119"/>
      <c r="AHY1354" s="119"/>
      <c r="AHZ1354" s="119"/>
      <c r="AIA1354" s="119"/>
      <c r="AIB1354" s="119"/>
      <c r="AIC1354" s="119"/>
      <c r="AID1354" s="119"/>
      <c r="AIE1354" s="119"/>
      <c r="AIF1354" s="119"/>
      <c r="AIG1354" s="119"/>
      <c r="AIH1354" s="119"/>
      <c r="AII1354" s="119"/>
      <c r="AIJ1354" s="119"/>
      <c r="AIK1354" s="119"/>
      <c r="AIL1354" s="119"/>
      <c r="AIM1354" s="119"/>
      <c r="AIN1354" s="119"/>
      <c r="AIO1354" s="119"/>
      <c r="AIP1354" s="119"/>
      <c r="AIQ1354" s="119"/>
      <c r="AIR1354" s="119"/>
      <c r="AIS1354" s="119"/>
      <c r="AIT1354" s="119"/>
      <c r="AIU1354" s="119"/>
      <c r="AIV1354" s="119"/>
      <c r="AIW1354" s="119"/>
      <c r="AIX1354" s="119"/>
      <c r="AIY1354" s="119"/>
      <c r="AIZ1354" s="119"/>
      <c r="AJA1354" s="119"/>
      <c r="AJB1354" s="119"/>
      <c r="AJC1354" s="119"/>
      <c r="AJD1354" s="119"/>
      <c r="AJE1354" s="119"/>
      <c r="AJF1354" s="119"/>
      <c r="AJG1354" s="119"/>
      <c r="AJH1354" s="119"/>
      <c r="AJI1354" s="119"/>
      <c r="AJJ1354" s="119"/>
      <c r="AJK1354" s="119"/>
      <c r="AJL1354" s="119"/>
      <c r="AJM1354" s="119"/>
      <c r="AJN1354" s="119"/>
      <c r="AJO1354" s="119"/>
      <c r="AJP1354" s="119"/>
      <c r="AJQ1354" s="119"/>
      <c r="AJR1354" s="119"/>
      <c r="AJS1354" s="119"/>
      <c r="AJT1354" s="119"/>
      <c r="AJU1354" s="119"/>
      <c r="AJV1354" s="119"/>
      <c r="AJW1354" s="119"/>
      <c r="AJX1354" s="119"/>
      <c r="AJY1354" s="119"/>
      <c r="AJZ1354" s="119"/>
      <c r="AKA1354" s="119"/>
      <c r="AKB1354" s="119"/>
      <c r="AKC1354" s="119"/>
      <c r="AKD1354" s="119"/>
      <c r="AKE1354" s="119"/>
      <c r="AKF1354" s="119"/>
      <c r="AKG1354" s="119"/>
      <c r="AKH1354" s="119"/>
      <c r="AKI1354" s="119"/>
      <c r="AKJ1354" s="119"/>
      <c r="AKK1354" s="119"/>
      <c r="AKL1354" s="119"/>
      <c r="AKM1354" s="119"/>
      <c r="AKN1354" s="119"/>
      <c r="AKO1354" s="119"/>
      <c r="AKP1354" s="119"/>
      <c r="AKQ1354" s="119"/>
      <c r="AKR1354" s="119"/>
      <c r="AKS1354" s="119"/>
      <c r="AKT1354" s="119"/>
      <c r="AKU1354" s="119"/>
      <c r="AKV1354" s="119"/>
      <c r="AKW1354" s="119"/>
      <c r="AKX1354" s="119"/>
      <c r="AKY1354" s="119"/>
      <c r="AKZ1354" s="119"/>
      <c r="ALA1354" s="119"/>
      <c r="ALB1354" s="119"/>
      <c r="ALC1354" s="119"/>
      <c r="ALD1354" s="119"/>
      <c r="ALE1354" s="119"/>
      <c r="ALF1354" s="119"/>
      <c r="ALG1354" s="119"/>
      <c r="ALH1354" s="119"/>
      <c r="ALI1354" s="119"/>
      <c r="ALJ1354" s="119"/>
      <c r="ALK1354" s="119"/>
      <c r="ALL1354" s="119"/>
      <c r="ALM1354" s="119"/>
      <c r="ALN1354" s="119"/>
      <c r="ALO1354" s="119"/>
      <c r="ALP1354" s="119"/>
      <c r="ALQ1354" s="119"/>
      <c r="ALR1354" s="119"/>
      <c r="ALS1354" s="119"/>
      <c r="ALT1354" s="119"/>
      <c r="ALU1354" s="119"/>
      <c r="ALV1354" s="119"/>
      <c r="ALW1354" s="119"/>
      <c r="ALX1354" s="119"/>
      <c r="ALY1354" s="119"/>
      <c r="ALZ1354" s="119"/>
      <c r="AMA1354" s="119"/>
      <c r="AMB1354" s="119"/>
      <c r="AMC1354" s="119"/>
      <c r="AMD1354" s="119"/>
      <c r="AME1354" s="119"/>
      <c r="AMF1354" s="119"/>
      <c r="AMG1354" s="119"/>
    </row>
    <row r="1355" customFormat="false" ht="15" hidden="false" customHeight="false" outlineLevel="0" collapsed="false">
      <c r="A1355" s="118"/>
      <c r="B1355" s="118"/>
      <c r="C1355" s="48" t="n">
        <f aca="false">IF(F1355=F1354,C1354,IF(F1355=(F1354+10),C1354,(C1354+10)))</f>
        <v>2530</v>
      </c>
      <c r="D1355" s="55" t="s">
        <v>473</v>
      </c>
      <c r="E1355" s="50" t="n">
        <f aca="false">IF(C1354=C1355,IF(AND(I1355&lt;&gt;"M",I1355&lt;&gt;"m-up"),E1354+10,E1354),10)</f>
        <v>70</v>
      </c>
      <c r="F1355" s="78" t="n">
        <f aca="false">O1355+(N1355*60)+(M1355*3600)</f>
        <v>51295</v>
      </c>
      <c r="G1355" s="78" t="str">
        <f aca="false">CONCATENATE(J1355,K1355,L1355)</f>
        <v>201826</v>
      </c>
      <c r="H1355" s="78" t="n">
        <v>0</v>
      </c>
      <c r="I1355" s="78" t="s">
        <v>271</v>
      </c>
      <c r="J1355" s="78" t="n">
        <v>2018</v>
      </c>
      <c r="K1355" s="78" t="n">
        <v>2</v>
      </c>
      <c r="L1355" s="78" t="n">
        <v>6</v>
      </c>
      <c r="M1355" s="78" t="n">
        <v>14</v>
      </c>
      <c r="N1355" s="78" t="n">
        <v>14</v>
      </c>
      <c r="O1355" s="78" t="n">
        <v>55</v>
      </c>
      <c r="P1355" s="78" t="n">
        <v>285</v>
      </c>
      <c r="Q1355" s="140" t="n">
        <v>0</v>
      </c>
      <c r="R1355" s="78" t="s">
        <v>1</v>
      </c>
      <c r="S1355" s="78" t="s">
        <v>2</v>
      </c>
      <c r="T1355" s="78"/>
      <c r="U1355" s="130" t="s">
        <v>136</v>
      </c>
      <c r="V1355" s="130"/>
      <c r="W1355" s="130"/>
      <c r="X1355" s="130"/>
      <c r="WH1355" s="119"/>
      <c r="WI1355" s="119"/>
      <c r="WJ1355" s="119"/>
      <c r="WK1355" s="119"/>
      <c r="WL1355" s="119"/>
      <c r="WM1355" s="119"/>
      <c r="WN1355" s="119"/>
      <c r="WO1355" s="119"/>
      <c r="WP1355" s="119"/>
      <c r="WQ1355" s="119"/>
      <c r="WR1355" s="119"/>
      <c r="WS1355" s="119"/>
      <c r="WT1355" s="119"/>
      <c r="WU1355" s="119"/>
      <c r="WV1355" s="119"/>
      <c r="WW1355" s="119"/>
      <c r="WX1355" s="119"/>
      <c r="WY1355" s="119"/>
      <c r="WZ1355" s="119"/>
      <c r="XA1355" s="119"/>
      <c r="XB1355" s="119"/>
      <c r="XC1355" s="119"/>
      <c r="XD1355" s="119"/>
      <c r="XE1355" s="119"/>
      <c r="XF1355" s="119"/>
      <c r="XG1355" s="119"/>
      <c r="XH1355" s="119"/>
      <c r="XI1355" s="119"/>
      <c r="XJ1355" s="119"/>
      <c r="XK1355" s="119"/>
      <c r="XL1355" s="119"/>
      <c r="XM1355" s="119"/>
      <c r="XN1355" s="119"/>
      <c r="XO1355" s="119"/>
      <c r="XP1355" s="119"/>
      <c r="XQ1355" s="119"/>
      <c r="XR1355" s="119"/>
      <c r="XS1355" s="119"/>
      <c r="XT1355" s="119"/>
      <c r="XU1355" s="119"/>
      <c r="XV1355" s="119"/>
      <c r="XW1355" s="119"/>
      <c r="XX1355" s="119"/>
      <c r="XY1355" s="119"/>
      <c r="XZ1355" s="119"/>
      <c r="YA1355" s="119"/>
      <c r="YB1355" s="119"/>
      <c r="YC1355" s="119"/>
      <c r="YD1355" s="119"/>
      <c r="YE1355" s="119"/>
      <c r="YF1355" s="119"/>
      <c r="YG1355" s="119"/>
      <c r="YH1355" s="119"/>
      <c r="YI1355" s="119"/>
      <c r="YJ1355" s="119"/>
      <c r="YK1355" s="119"/>
      <c r="YL1355" s="119"/>
      <c r="YM1355" s="119"/>
      <c r="YN1355" s="119"/>
      <c r="YO1355" s="119"/>
      <c r="YP1355" s="119"/>
      <c r="YQ1355" s="119"/>
      <c r="YR1355" s="119"/>
      <c r="YS1355" s="119"/>
      <c r="YT1355" s="119"/>
      <c r="YU1355" s="119"/>
      <c r="YV1355" s="119"/>
      <c r="YW1355" s="119"/>
      <c r="YX1355" s="119"/>
      <c r="YY1355" s="119"/>
      <c r="YZ1355" s="119"/>
      <c r="ZA1355" s="119"/>
      <c r="ZB1355" s="119"/>
      <c r="ZC1355" s="119"/>
      <c r="ZD1355" s="119"/>
      <c r="ZE1355" s="119"/>
      <c r="ZF1355" s="119"/>
      <c r="ZG1355" s="119"/>
      <c r="ZH1355" s="119"/>
      <c r="ZI1355" s="119"/>
      <c r="ZJ1355" s="119"/>
      <c r="ZK1355" s="119"/>
      <c r="ZL1355" s="119"/>
      <c r="ZM1355" s="119"/>
      <c r="ZN1355" s="119"/>
      <c r="ZO1355" s="119"/>
      <c r="ZP1355" s="119"/>
      <c r="ZQ1355" s="119"/>
      <c r="ZR1355" s="119"/>
      <c r="ZS1355" s="119"/>
      <c r="ZT1355" s="119"/>
      <c r="ZU1355" s="119"/>
      <c r="ZV1355" s="119"/>
      <c r="ZW1355" s="119"/>
      <c r="ZX1355" s="119"/>
      <c r="ZY1355" s="119"/>
      <c r="ZZ1355" s="119"/>
      <c r="AAA1355" s="119"/>
      <c r="AAB1355" s="119"/>
      <c r="AAC1355" s="119"/>
      <c r="AAD1355" s="119"/>
      <c r="AAE1355" s="119"/>
      <c r="AAF1355" s="119"/>
      <c r="AAG1355" s="119"/>
      <c r="AAH1355" s="119"/>
      <c r="AAI1355" s="119"/>
      <c r="AAJ1355" s="119"/>
      <c r="AAK1355" s="119"/>
      <c r="AAL1355" s="119"/>
      <c r="AAM1355" s="119"/>
      <c r="AAN1355" s="119"/>
      <c r="AAO1355" s="119"/>
      <c r="AAP1355" s="119"/>
      <c r="AAQ1355" s="119"/>
      <c r="AAR1355" s="119"/>
      <c r="AAS1355" s="119"/>
      <c r="AAT1355" s="119"/>
      <c r="AAU1355" s="119"/>
      <c r="AAV1355" s="119"/>
      <c r="AAW1355" s="119"/>
      <c r="AAX1355" s="119"/>
      <c r="AAY1355" s="119"/>
      <c r="AAZ1355" s="119"/>
      <c r="ABA1355" s="119"/>
      <c r="ABB1355" s="119"/>
      <c r="ABC1355" s="119"/>
      <c r="ABD1355" s="119"/>
      <c r="ABE1355" s="119"/>
      <c r="ABF1355" s="119"/>
      <c r="ABG1355" s="119"/>
      <c r="ABH1355" s="119"/>
      <c r="ABI1355" s="119"/>
      <c r="ABJ1355" s="119"/>
      <c r="ABK1355" s="119"/>
      <c r="ABL1355" s="119"/>
      <c r="ABM1355" s="119"/>
      <c r="ABN1355" s="119"/>
      <c r="ABO1355" s="119"/>
      <c r="ABP1355" s="119"/>
      <c r="ABQ1355" s="119"/>
      <c r="ABR1355" s="119"/>
      <c r="ABS1355" s="119"/>
      <c r="ABT1355" s="119"/>
      <c r="ABU1355" s="119"/>
      <c r="ABV1355" s="119"/>
      <c r="ABW1355" s="119"/>
      <c r="ABX1355" s="119"/>
      <c r="ABY1355" s="119"/>
      <c r="ABZ1355" s="119"/>
      <c r="ACA1355" s="119"/>
      <c r="ACB1355" s="119"/>
      <c r="ACC1355" s="119"/>
      <c r="ACD1355" s="119"/>
      <c r="ACE1355" s="119"/>
      <c r="ACF1355" s="119"/>
      <c r="ACG1355" s="119"/>
      <c r="ACH1355" s="119"/>
      <c r="ACI1355" s="119"/>
      <c r="ACJ1355" s="119"/>
      <c r="ACK1355" s="119"/>
      <c r="ACL1355" s="119"/>
      <c r="ACM1355" s="119"/>
      <c r="ACN1355" s="119"/>
      <c r="ACO1355" s="119"/>
      <c r="ACP1355" s="119"/>
      <c r="ACQ1355" s="119"/>
      <c r="ACR1355" s="119"/>
      <c r="ACS1355" s="119"/>
      <c r="ACT1355" s="119"/>
      <c r="ACU1355" s="119"/>
      <c r="ACV1355" s="119"/>
      <c r="ACW1355" s="119"/>
      <c r="ACX1355" s="119"/>
      <c r="ACY1355" s="119"/>
      <c r="ACZ1355" s="119"/>
      <c r="ADA1355" s="119"/>
      <c r="ADB1355" s="119"/>
      <c r="ADC1355" s="119"/>
      <c r="ADD1355" s="119"/>
      <c r="ADE1355" s="119"/>
      <c r="ADF1355" s="119"/>
      <c r="ADG1355" s="119"/>
      <c r="ADH1355" s="119"/>
      <c r="ADI1355" s="119"/>
      <c r="ADJ1355" s="119"/>
      <c r="ADK1355" s="119"/>
      <c r="ADL1355" s="119"/>
      <c r="ADM1355" s="119"/>
      <c r="ADN1355" s="119"/>
      <c r="ADO1355" s="119"/>
      <c r="ADP1355" s="119"/>
      <c r="ADQ1355" s="119"/>
      <c r="ADR1355" s="119"/>
      <c r="ADS1355" s="119"/>
      <c r="ADT1355" s="119"/>
      <c r="ADU1355" s="119"/>
      <c r="ADV1355" s="119"/>
      <c r="ADW1355" s="119"/>
      <c r="ADX1355" s="119"/>
      <c r="ADY1355" s="119"/>
      <c r="ADZ1355" s="119"/>
      <c r="AEA1355" s="119"/>
      <c r="AEB1355" s="119"/>
      <c r="AEC1355" s="119"/>
      <c r="AED1355" s="119"/>
      <c r="AEE1355" s="119"/>
      <c r="AEF1355" s="119"/>
      <c r="AEG1355" s="119"/>
      <c r="AEH1355" s="119"/>
      <c r="AEI1355" s="119"/>
      <c r="AEJ1355" s="119"/>
      <c r="AEK1355" s="119"/>
      <c r="AEL1355" s="119"/>
      <c r="AEM1355" s="119"/>
      <c r="AEN1355" s="119"/>
      <c r="AEO1355" s="119"/>
      <c r="AEP1355" s="119"/>
      <c r="AEQ1355" s="119"/>
      <c r="AER1355" s="119"/>
      <c r="AES1355" s="119"/>
      <c r="AET1355" s="119"/>
      <c r="AEU1355" s="119"/>
      <c r="AEV1355" s="119"/>
      <c r="AEW1355" s="119"/>
      <c r="AEX1355" s="119"/>
      <c r="AEY1355" s="119"/>
      <c r="AEZ1355" s="119"/>
      <c r="AFA1355" s="119"/>
      <c r="AFB1355" s="119"/>
      <c r="AFC1355" s="119"/>
      <c r="AFD1355" s="119"/>
      <c r="AFE1355" s="119"/>
      <c r="AFF1355" s="119"/>
      <c r="AFG1355" s="119"/>
      <c r="AFH1355" s="119"/>
      <c r="AFI1355" s="119"/>
      <c r="AFJ1355" s="119"/>
      <c r="AFK1355" s="119"/>
      <c r="AFL1355" s="119"/>
      <c r="AFM1355" s="119"/>
      <c r="AFN1355" s="119"/>
      <c r="AFO1355" s="119"/>
      <c r="AFP1355" s="119"/>
      <c r="AFQ1355" s="119"/>
      <c r="AFR1355" s="119"/>
      <c r="AFS1355" s="119"/>
      <c r="AFT1355" s="119"/>
      <c r="AFU1355" s="119"/>
      <c r="AFV1355" s="119"/>
      <c r="AFW1355" s="119"/>
      <c r="AFX1355" s="119"/>
      <c r="AFY1355" s="119"/>
      <c r="AFZ1355" s="119"/>
      <c r="AGA1355" s="119"/>
      <c r="AGB1355" s="119"/>
      <c r="AGC1355" s="119"/>
      <c r="AGD1355" s="119"/>
      <c r="AGE1355" s="119"/>
      <c r="AGF1355" s="119"/>
      <c r="AGG1355" s="119"/>
      <c r="AGH1355" s="119"/>
      <c r="AGI1355" s="119"/>
      <c r="AGJ1355" s="119"/>
      <c r="AGK1355" s="119"/>
      <c r="AGL1355" s="119"/>
      <c r="AGM1355" s="119"/>
      <c r="AGN1355" s="119"/>
      <c r="AGO1355" s="119"/>
      <c r="AGP1355" s="119"/>
      <c r="AGQ1355" s="119"/>
      <c r="AGR1355" s="119"/>
      <c r="AGS1355" s="119"/>
      <c r="AGT1355" s="119"/>
      <c r="AGU1355" s="119"/>
      <c r="AGV1355" s="119"/>
      <c r="AGW1355" s="119"/>
      <c r="AGX1355" s="119"/>
      <c r="AGY1355" s="119"/>
      <c r="AGZ1355" s="119"/>
      <c r="AHA1355" s="119"/>
      <c r="AHB1355" s="119"/>
      <c r="AHC1355" s="119"/>
      <c r="AHD1355" s="119"/>
      <c r="AHE1355" s="119"/>
      <c r="AHF1355" s="119"/>
      <c r="AHG1355" s="119"/>
      <c r="AHH1355" s="119"/>
      <c r="AHI1355" s="119"/>
      <c r="AHJ1355" s="119"/>
      <c r="AHK1355" s="119"/>
      <c r="AHL1355" s="119"/>
      <c r="AHM1355" s="119"/>
      <c r="AHN1355" s="119"/>
      <c r="AHO1355" s="119"/>
      <c r="AHP1355" s="119"/>
      <c r="AHQ1355" s="119"/>
      <c r="AHR1355" s="119"/>
      <c r="AHS1355" s="119"/>
      <c r="AHT1355" s="119"/>
      <c r="AHU1355" s="119"/>
      <c r="AHV1355" s="119"/>
      <c r="AHW1355" s="119"/>
      <c r="AHX1355" s="119"/>
      <c r="AHY1355" s="119"/>
      <c r="AHZ1355" s="119"/>
      <c r="AIA1355" s="119"/>
      <c r="AIB1355" s="119"/>
      <c r="AIC1355" s="119"/>
      <c r="AID1355" s="119"/>
      <c r="AIE1355" s="119"/>
      <c r="AIF1355" s="119"/>
      <c r="AIG1355" s="119"/>
      <c r="AIH1355" s="119"/>
      <c r="AII1355" s="119"/>
      <c r="AIJ1355" s="119"/>
      <c r="AIK1355" s="119"/>
      <c r="AIL1355" s="119"/>
      <c r="AIM1355" s="119"/>
      <c r="AIN1355" s="119"/>
      <c r="AIO1355" s="119"/>
      <c r="AIP1355" s="119"/>
      <c r="AIQ1355" s="119"/>
      <c r="AIR1355" s="119"/>
      <c r="AIS1355" s="119"/>
      <c r="AIT1355" s="119"/>
      <c r="AIU1355" s="119"/>
      <c r="AIV1355" s="119"/>
      <c r="AIW1355" s="119"/>
      <c r="AIX1355" s="119"/>
      <c r="AIY1355" s="119"/>
      <c r="AIZ1355" s="119"/>
      <c r="AJA1355" s="119"/>
      <c r="AJB1355" s="119"/>
      <c r="AJC1355" s="119"/>
      <c r="AJD1355" s="119"/>
      <c r="AJE1355" s="119"/>
      <c r="AJF1355" s="119"/>
      <c r="AJG1355" s="119"/>
      <c r="AJH1355" s="119"/>
      <c r="AJI1355" s="119"/>
      <c r="AJJ1355" s="119"/>
      <c r="AJK1355" s="119"/>
      <c r="AJL1355" s="119"/>
      <c r="AJM1355" s="119"/>
      <c r="AJN1355" s="119"/>
      <c r="AJO1355" s="119"/>
      <c r="AJP1355" s="119"/>
      <c r="AJQ1355" s="119"/>
      <c r="AJR1355" s="119"/>
      <c r="AJS1355" s="119"/>
      <c r="AJT1355" s="119"/>
      <c r="AJU1355" s="119"/>
      <c r="AJV1355" s="119"/>
      <c r="AJW1355" s="119"/>
      <c r="AJX1355" s="119"/>
      <c r="AJY1355" s="119"/>
      <c r="AJZ1355" s="119"/>
      <c r="AKA1355" s="119"/>
      <c r="AKB1355" s="119"/>
      <c r="AKC1355" s="119"/>
      <c r="AKD1355" s="119"/>
      <c r="AKE1355" s="119"/>
      <c r="AKF1355" s="119"/>
      <c r="AKG1355" s="119"/>
      <c r="AKH1355" s="119"/>
      <c r="AKI1355" s="119"/>
      <c r="AKJ1355" s="119"/>
      <c r="AKK1355" s="119"/>
      <c r="AKL1355" s="119"/>
      <c r="AKM1355" s="119"/>
      <c r="AKN1355" s="119"/>
      <c r="AKO1355" s="119"/>
      <c r="AKP1355" s="119"/>
      <c r="AKQ1355" s="119"/>
      <c r="AKR1355" s="119"/>
      <c r="AKS1355" s="119"/>
      <c r="AKT1355" s="119"/>
      <c r="AKU1355" s="119"/>
      <c r="AKV1355" s="119"/>
      <c r="AKW1355" s="119"/>
      <c r="AKX1355" s="119"/>
      <c r="AKY1355" s="119"/>
      <c r="AKZ1355" s="119"/>
      <c r="ALA1355" s="119"/>
      <c r="ALB1355" s="119"/>
      <c r="ALC1355" s="119"/>
      <c r="ALD1355" s="119"/>
      <c r="ALE1355" s="119"/>
      <c r="ALF1355" s="119"/>
      <c r="ALG1355" s="119"/>
      <c r="ALH1355" s="119"/>
      <c r="ALI1355" s="119"/>
      <c r="ALJ1355" s="119"/>
      <c r="ALK1355" s="119"/>
      <c r="ALL1355" s="119"/>
      <c r="ALM1355" s="119"/>
      <c r="ALN1355" s="119"/>
      <c r="ALO1355" s="119"/>
      <c r="ALP1355" s="119"/>
      <c r="ALQ1355" s="119"/>
      <c r="ALR1355" s="119"/>
      <c r="ALS1355" s="119"/>
      <c r="ALT1355" s="119"/>
      <c r="ALU1355" s="119"/>
      <c r="ALV1355" s="119"/>
      <c r="ALW1355" s="119"/>
      <c r="ALX1355" s="119"/>
      <c r="ALY1355" s="119"/>
      <c r="ALZ1355" s="119"/>
      <c r="AMA1355" s="119"/>
      <c r="AMB1355" s="119"/>
      <c r="AMC1355" s="119"/>
      <c r="AMD1355" s="119"/>
      <c r="AME1355" s="119"/>
      <c r="AMF1355" s="119"/>
      <c r="AMG1355" s="119"/>
    </row>
    <row r="1356" customFormat="false" ht="15" hidden="false" customHeight="false" outlineLevel="0" collapsed="false">
      <c r="A1356" s="120"/>
      <c r="B1356" s="120"/>
      <c r="C1356" s="48" t="n">
        <f aca="false">IF(F1356=F1355,C1355,IF(F1356=(F1355+10),C1355,(C1355+10)))</f>
        <v>2530</v>
      </c>
      <c r="D1356" s="55" t="s">
        <v>473</v>
      </c>
      <c r="E1356" s="50" t="n">
        <f aca="false">IF(C1355=C1356,IF(AND(I1356&lt;&gt;"M",I1356&lt;&gt;"m-up"),E1355+10,E1355),10)</f>
        <v>80</v>
      </c>
      <c r="F1356" s="78" t="n">
        <f aca="false">O1356+(N1356*60)+(M1356*3600)</f>
        <v>51295</v>
      </c>
      <c r="G1356" s="78" t="str">
        <f aca="false">CONCATENATE(J1356,K1356,L1356)</f>
        <v>201826</v>
      </c>
      <c r="H1356" s="78" t="n">
        <v>13</v>
      </c>
      <c r="I1356" s="78" t="s">
        <v>0</v>
      </c>
      <c r="J1356" s="78" t="n">
        <v>2018</v>
      </c>
      <c r="K1356" s="78" t="n">
        <v>2</v>
      </c>
      <c r="L1356" s="78" t="n">
        <v>6</v>
      </c>
      <c r="M1356" s="78" t="n">
        <v>14</v>
      </c>
      <c r="N1356" s="78" t="n">
        <v>14</v>
      </c>
      <c r="O1356" s="78" t="n">
        <v>55</v>
      </c>
      <c r="P1356" s="78" t="n">
        <v>289</v>
      </c>
      <c r="Q1356" s="78" t="n">
        <v>2</v>
      </c>
      <c r="R1356" s="78" t="s">
        <v>1</v>
      </c>
      <c r="S1356" s="78" t="s">
        <v>2</v>
      </c>
      <c r="T1356" s="78"/>
      <c r="U1356" s="130" t="s">
        <v>137</v>
      </c>
      <c r="V1356" s="130"/>
      <c r="W1356" s="130"/>
      <c r="X1356" s="130"/>
      <c r="WH1356" s="121"/>
      <c r="WI1356" s="121"/>
      <c r="WJ1356" s="121"/>
      <c r="WK1356" s="121"/>
      <c r="WL1356" s="121"/>
      <c r="WM1356" s="121"/>
      <c r="WN1356" s="121"/>
      <c r="WO1356" s="121"/>
      <c r="WP1356" s="121"/>
      <c r="WQ1356" s="121"/>
      <c r="WR1356" s="121"/>
      <c r="WS1356" s="121"/>
      <c r="WT1356" s="121"/>
      <c r="WU1356" s="121"/>
      <c r="WV1356" s="121"/>
      <c r="WW1356" s="121"/>
      <c r="WX1356" s="121"/>
      <c r="WY1356" s="121"/>
      <c r="WZ1356" s="121"/>
      <c r="XA1356" s="121"/>
      <c r="XB1356" s="121"/>
      <c r="XC1356" s="121"/>
      <c r="XD1356" s="121"/>
      <c r="XE1356" s="121"/>
      <c r="XF1356" s="121"/>
      <c r="XG1356" s="121"/>
      <c r="XH1356" s="121"/>
      <c r="XI1356" s="121"/>
      <c r="XJ1356" s="121"/>
      <c r="XK1356" s="121"/>
      <c r="XL1356" s="121"/>
      <c r="XM1356" s="121"/>
      <c r="XN1356" s="121"/>
      <c r="XO1356" s="121"/>
      <c r="XP1356" s="121"/>
      <c r="XQ1356" s="121"/>
      <c r="XR1356" s="121"/>
      <c r="XS1356" s="121"/>
      <c r="XT1356" s="121"/>
      <c r="XU1356" s="121"/>
      <c r="XV1356" s="121"/>
      <c r="XW1356" s="121"/>
      <c r="XX1356" s="121"/>
      <c r="XY1356" s="121"/>
      <c r="XZ1356" s="121"/>
      <c r="YA1356" s="121"/>
      <c r="YB1356" s="121"/>
      <c r="YC1356" s="121"/>
      <c r="YD1356" s="121"/>
      <c r="YE1356" s="121"/>
      <c r="YF1356" s="121"/>
      <c r="YG1356" s="121"/>
      <c r="YH1356" s="121"/>
      <c r="YI1356" s="121"/>
      <c r="YJ1356" s="121"/>
      <c r="YK1356" s="121"/>
      <c r="YL1356" s="121"/>
      <c r="YM1356" s="121"/>
      <c r="YN1356" s="121"/>
      <c r="YO1356" s="121"/>
      <c r="YP1356" s="121"/>
      <c r="YQ1356" s="121"/>
      <c r="YR1356" s="121"/>
      <c r="YS1356" s="121"/>
      <c r="YT1356" s="121"/>
      <c r="YU1356" s="121"/>
      <c r="YV1356" s="121"/>
      <c r="YW1356" s="121"/>
      <c r="YX1356" s="121"/>
      <c r="YY1356" s="121"/>
      <c r="YZ1356" s="121"/>
      <c r="ZA1356" s="121"/>
      <c r="ZB1356" s="121"/>
      <c r="ZC1356" s="121"/>
      <c r="ZD1356" s="121"/>
      <c r="ZE1356" s="121"/>
      <c r="ZF1356" s="121"/>
      <c r="ZG1356" s="121"/>
      <c r="ZH1356" s="121"/>
      <c r="ZI1356" s="121"/>
      <c r="ZJ1356" s="121"/>
      <c r="ZK1356" s="121"/>
      <c r="ZL1356" s="121"/>
      <c r="ZM1356" s="121"/>
      <c r="ZN1356" s="121"/>
      <c r="ZO1356" s="121"/>
      <c r="ZP1356" s="121"/>
      <c r="ZQ1356" s="121"/>
      <c r="ZR1356" s="121"/>
      <c r="ZS1356" s="121"/>
      <c r="ZT1356" s="121"/>
      <c r="ZU1356" s="121"/>
      <c r="ZV1356" s="121"/>
      <c r="ZW1356" s="121"/>
      <c r="ZX1356" s="121"/>
      <c r="ZY1356" s="121"/>
      <c r="ZZ1356" s="121"/>
      <c r="AAA1356" s="121"/>
      <c r="AAB1356" s="121"/>
      <c r="AAC1356" s="121"/>
      <c r="AAD1356" s="121"/>
      <c r="AAE1356" s="121"/>
      <c r="AAF1356" s="121"/>
      <c r="AAG1356" s="121"/>
      <c r="AAH1356" s="121"/>
      <c r="AAI1356" s="121"/>
      <c r="AAJ1356" s="121"/>
      <c r="AAK1356" s="121"/>
      <c r="AAL1356" s="121"/>
      <c r="AAM1356" s="121"/>
      <c r="AAN1356" s="121"/>
      <c r="AAO1356" s="121"/>
      <c r="AAP1356" s="121"/>
      <c r="AAQ1356" s="121"/>
      <c r="AAR1356" s="121"/>
      <c r="AAS1356" s="121"/>
      <c r="AAT1356" s="121"/>
      <c r="AAU1356" s="121"/>
      <c r="AAV1356" s="121"/>
      <c r="AAW1356" s="121"/>
      <c r="AAX1356" s="121"/>
      <c r="AAY1356" s="121"/>
      <c r="AAZ1356" s="121"/>
      <c r="ABA1356" s="121"/>
      <c r="ABB1356" s="121"/>
      <c r="ABC1356" s="121"/>
      <c r="ABD1356" s="121"/>
      <c r="ABE1356" s="121"/>
      <c r="ABF1356" s="121"/>
      <c r="ABG1356" s="121"/>
      <c r="ABH1356" s="121"/>
      <c r="ABI1356" s="121"/>
      <c r="ABJ1356" s="121"/>
      <c r="ABK1356" s="121"/>
      <c r="ABL1356" s="121"/>
      <c r="ABM1356" s="121"/>
      <c r="ABN1356" s="121"/>
      <c r="ABO1356" s="121"/>
      <c r="ABP1356" s="121"/>
      <c r="ABQ1356" s="121"/>
      <c r="ABR1356" s="121"/>
      <c r="ABS1356" s="121"/>
      <c r="ABT1356" s="121"/>
      <c r="ABU1356" s="121"/>
      <c r="ABV1356" s="121"/>
      <c r="ABW1356" s="121"/>
      <c r="ABX1356" s="121"/>
      <c r="ABY1356" s="121"/>
      <c r="ABZ1356" s="121"/>
      <c r="ACA1356" s="121"/>
      <c r="ACB1356" s="121"/>
      <c r="ACC1356" s="121"/>
      <c r="ACD1356" s="121"/>
      <c r="ACE1356" s="121"/>
      <c r="ACF1356" s="121"/>
      <c r="ACG1356" s="121"/>
      <c r="ACH1356" s="121"/>
      <c r="ACI1356" s="121"/>
      <c r="ACJ1356" s="121"/>
      <c r="ACK1356" s="121"/>
      <c r="ACL1356" s="121"/>
      <c r="ACM1356" s="121"/>
      <c r="ACN1356" s="121"/>
      <c r="ACO1356" s="121"/>
      <c r="ACP1356" s="121"/>
      <c r="ACQ1356" s="121"/>
      <c r="ACR1356" s="121"/>
      <c r="ACS1356" s="121"/>
      <c r="ACT1356" s="121"/>
      <c r="ACU1356" s="121"/>
      <c r="ACV1356" s="121"/>
      <c r="ACW1356" s="121"/>
      <c r="ACX1356" s="121"/>
      <c r="ACY1356" s="121"/>
      <c r="ACZ1356" s="121"/>
      <c r="ADA1356" s="121"/>
      <c r="ADB1356" s="121"/>
      <c r="ADC1356" s="121"/>
      <c r="ADD1356" s="121"/>
      <c r="ADE1356" s="121"/>
      <c r="ADF1356" s="121"/>
      <c r="ADG1356" s="121"/>
      <c r="ADH1356" s="121"/>
      <c r="ADI1356" s="121"/>
      <c r="ADJ1356" s="121"/>
      <c r="ADK1356" s="121"/>
      <c r="ADL1356" s="121"/>
      <c r="ADM1356" s="121"/>
      <c r="ADN1356" s="121"/>
      <c r="ADO1356" s="121"/>
      <c r="ADP1356" s="121"/>
      <c r="ADQ1356" s="121"/>
      <c r="ADR1356" s="121"/>
      <c r="ADS1356" s="121"/>
      <c r="ADT1356" s="121"/>
      <c r="ADU1356" s="121"/>
      <c r="ADV1356" s="121"/>
      <c r="ADW1356" s="121"/>
      <c r="ADX1356" s="121"/>
      <c r="ADY1356" s="121"/>
      <c r="ADZ1356" s="121"/>
      <c r="AEA1356" s="121"/>
      <c r="AEB1356" s="121"/>
      <c r="AEC1356" s="121"/>
      <c r="AED1356" s="121"/>
      <c r="AEE1356" s="121"/>
      <c r="AEF1356" s="121"/>
      <c r="AEG1356" s="121"/>
      <c r="AEH1356" s="121"/>
      <c r="AEI1356" s="121"/>
      <c r="AEJ1356" s="121"/>
      <c r="AEK1356" s="121"/>
      <c r="AEL1356" s="121"/>
      <c r="AEM1356" s="121"/>
      <c r="AEN1356" s="121"/>
      <c r="AEO1356" s="121"/>
      <c r="AEP1356" s="121"/>
      <c r="AEQ1356" s="121"/>
      <c r="AER1356" s="121"/>
      <c r="AES1356" s="121"/>
      <c r="AET1356" s="121"/>
      <c r="AEU1356" s="121"/>
      <c r="AEV1356" s="121"/>
      <c r="AEW1356" s="121"/>
      <c r="AEX1356" s="121"/>
      <c r="AEY1356" s="121"/>
      <c r="AEZ1356" s="121"/>
      <c r="AFA1356" s="121"/>
      <c r="AFB1356" s="121"/>
      <c r="AFC1356" s="121"/>
      <c r="AFD1356" s="121"/>
      <c r="AFE1356" s="121"/>
      <c r="AFF1356" s="121"/>
      <c r="AFG1356" s="121"/>
      <c r="AFH1356" s="121"/>
      <c r="AFI1356" s="121"/>
      <c r="AFJ1356" s="121"/>
      <c r="AFK1356" s="121"/>
      <c r="AFL1356" s="121"/>
      <c r="AFM1356" s="121"/>
      <c r="AFN1356" s="121"/>
      <c r="AFO1356" s="121"/>
      <c r="AFP1356" s="121"/>
      <c r="AFQ1356" s="121"/>
      <c r="AFR1356" s="121"/>
      <c r="AFS1356" s="121"/>
      <c r="AFT1356" s="121"/>
      <c r="AFU1356" s="121"/>
      <c r="AFV1356" s="121"/>
      <c r="AFW1356" s="121"/>
      <c r="AFX1356" s="121"/>
      <c r="AFY1356" s="121"/>
      <c r="AFZ1356" s="121"/>
      <c r="AGA1356" s="121"/>
      <c r="AGB1356" s="121"/>
      <c r="AGC1356" s="121"/>
      <c r="AGD1356" s="121"/>
      <c r="AGE1356" s="121"/>
      <c r="AGF1356" s="121"/>
      <c r="AGG1356" s="121"/>
      <c r="AGH1356" s="121"/>
      <c r="AGI1356" s="121"/>
      <c r="AGJ1356" s="121"/>
      <c r="AGK1356" s="121"/>
      <c r="AGL1356" s="121"/>
      <c r="AGM1356" s="121"/>
      <c r="AGN1356" s="121"/>
      <c r="AGO1356" s="121"/>
      <c r="AGP1356" s="121"/>
      <c r="AGQ1356" s="121"/>
      <c r="AGR1356" s="121"/>
      <c r="AGS1356" s="121"/>
      <c r="AGT1356" s="121"/>
      <c r="AGU1356" s="121"/>
      <c r="AGV1356" s="121"/>
      <c r="AGW1356" s="121"/>
      <c r="AGX1356" s="121"/>
      <c r="AGY1356" s="121"/>
      <c r="AGZ1356" s="121"/>
      <c r="AHA1356" s="121"/>
      <c r="AHB1356" s="121"/>
      <c r="AHC1356" s="121"/>
      <c r="AHD1356" s="121"/>
      <c r="AHE1356" s="121"/>
      <c r="AHF1356" s="121"/>
      <c r="AHG1356" s="121"/>
      <c r="AHH1356" s="121"/>
      <c r="AHI1356" s="121"/>
      <c r="AHJ1356" s="121"/>
      <c r="AHK1356" s="121"/>
      <c r="AHL1356" s="121"/>
      <c r="AHM1356" s="121"/>
      <c r="AHN1356" s="121"/>
      <c r="AHO1356" s="121"/>
      <c r="AHP1356" s="121"/>
      <c r="AHQ1356" s="121"/>
      <c r="AHR1356" s="121"/>
      <c r="AHS1356" s="121"/>
      <c r="AHT1356" s="121"/>
      <c r="AHU1356" s="121"/>
      <c r="AHV1356" s="121"/>
      <c r="AHW1356" s="121"/>
      <c r="AHX1356" s="121"/>
      <c r="AHY1356" s="121"/>
      <c r="AHZ1356" s="121"/>
      <c r="AIA1356" s="121"/>
      <c r="AIB1356" s="121"/>
      <c r="AIC1356" s="121"/>
      <c r="AID1356" s="121"/>
      <c r="AIE1356" s="121"/>
      <c r="AIF1356" s="121"/>
      <c r="AIG1356" s="121"/>
      <c r="AIH1356" s="121"/>
      <c r="AII1356" s="121"/>
      <c r="AIJ1356" s="121"/>
      <c r="AIK1356" s="121"/>
      <c r="AIL1356" s="121"/>
      <c r="AIM1356" s="121"/>
      <c r="AIN1356" s="121"/>
      <c r="AIO1356" s="121"/>
      <c r="AIP1356" s="121"/>
      <c r="AIQ1356" s="121"/>
      <c r="AIR1356" s="121"/>
      <c r="AIS1356" s="121"/>
      <c r="AIT1356" s="121"/>
      <c r="AIU1356" s="121"/>
      <c r="AIV1356" s="121"/>
      <c r="AIW1356" s="121"/>
      <c r="AIX1356" s="121"/>
      <c r="AIY1356" s="121"/>
      <c r="AIZ1356" s="121"/>
      <c r="AJA1356" s="121"/>
      <c r="AJB1356" s="121"/>
      <c r="AJC1356" s="121"/>
      <c r="AJD1356" s="121"/>
      <c r="AJE1356" s="121"/>
      <c r="AJF1356" s="121"/>
      <c r="AJG1356" s="121"/>
      <c r="AJH1356" s="121"/>
      <c r="AJI1356" s="121"/>
      <c r="AJJ1356" s="121"/>
      <c r="AJK1356" s="121"/>
      <c r="AJL1356" s="121"/>
      <c r="AJM1356" s="121"/>
      <c r="AJN1356" s="121"/>
      <c r="AJO1356" s="121"/>
      <c r="AJP1356" s="121"/>
      <c r="AJQ1356" s="121"/>
      <c r="AJR1356" s="121"/>
      <c r="AJS1356" s="121"/>
      <c r="AJT1356" s="121"/>
      <c r="AJU1356" s="121"/>
      <c r="AJV1356" s="121"/>
      <c r="AJW1356" s="121"/>
      <c r="AJX1356" s="121"/>
      <c r="AJY1356" s="121"/>
      <c r="AJZ1356" s="121"/>
      <c r="AKA1356" s="121"/>
      <c r="AKB1356" s="121"/>
      <c r="AKC1356" s="121"/>
      <c r="AKD1356" s="121"/>
      <c r="AKE1356" s="121"/>
      <c r="AKF1356" s="121"/>
      <c r="AKG1356" s="121"/>
      <c r="AKH1356" s="121"/>
      <c r="AKI1356" s="121"/>
      <c r="AKJ1356" s="121"/>
      <c r="AKK1356" s="121"/>
      <c r="AKL1356" s="121"/>
      <c r="AKM1356" s="121"/>
      <c r="AKN1356" s="121"/>
      <c r="AKO1356" s="121"/>
      <c r="AKP1356" s="121"/>
      <c r="AKQ1356" s="121"/>
      <c r="AKR1356" s="121"/>
      <c r="AKS1356" s="121"/>
      <c r="AKT1356" s="121"/>
      <c r="AKU1356" s="121"/>
      <c r="AKV1356" s="121"/>
      <c r="AKW1356" s="121"/>
      <c r="AKX1356" s="121"/>
      <c r="AKY1356" s="121"/>
      <c r="AKZ1356" s="121"/>
      <c r="ALA1356" s="121"/>
      <c r="ALB1356" s="121"/>
      <c r="ALC1356" s="121"/>
      <c r="ALD1356" s="121"/>
      <c r="ALE1356" s="121"/>
      <c r="ALF1356" s="121"/>
      <c r="ALG1356" s="121"/>
      <c r="ALH1356" s="121"/>
      <c r="ALI1356" s="121"/>
      <c r="ALJ1356" s="121"/>
      <c r="ALK1356" s="121"/>
      <c r="ALL1356" s="121"/>
      <c r="ALM1356" s="121"/>
      <c r="ALN1356" s="121"/>
      <c r="ALO1356" s="121"/>
      <c r="ALP1356" s="121"/>
      <c r="ALQ1356" s="121"/>
      <c r="ALR1356" s="121"/>
      <c r="ALS1356" s="121"/>
      <c r="ALT1356" s="121"/>
      <c r="ALU1356" s="121"/>
      <c r="ALV1356" s="121"/>
      <c r="ALW1356" s="121"/>
      <c r="ALX1356" s="121"/>
      <c r="ALY1356" s="121"/>
      <c r="ALZ1356" s="121"/>
      <c r="AMA1356" s="121"/>
      <c r="AMB1356" s="121"/>
      <c r="AMC1356" s="121"/>
      <c r="AMD1356" s="121"/>
      <c r="AME1356" s="121"/>
      <c r="AMF1356" s="121"/>
      <c r="AMG1356" s="121"/>
    </row>
    <row r="1357" customFormat="false" ht="15" hidden="false" customHeight="false" outlineLevel="0" collapsed="false">
      <c r="A1357" s="118"/>
      <c r="B1357" s="118"/>
      <c r="C1357" s="48" t="n">
        <f aca="false">IF(F1357=F1356,C1356,IF(F1357=(F1356+10),C1356,(C1356+10)))</f>
        <v>2530</v>
      </c>
      <c r="D1357" s="55" t="s">
        <v>473</v>
      </c>
      <c r="E1357" s="50" t="n">
        <f aca="false">IF(C1356=C1357,IF(AND(I1357&lt;&gt;"M",I1357&lt;&gt;"m-up"),E1356+10,E1356),10)</f>
        <v>90</v>
      </c>
      <c r="F1357" s="78" t="n">
        <f aca="false">O1357+(N1357*60)+(M1357*3600)</f>
        <v>51295</v>
      </c>
      <c r="G1357" s="78" t="str">
        <f aca="false">CONCATENATE(J1357,K1357,L1357)</f>
        <v>201826</v>
      </c>
      <c r="H1357" s="78" t="n">
        <v>7</v>
      </c>
      <c r="I1357" s="78" t="s">
        <v>0</v>
      </c>
      <c r="J1357" s="78" t="n">
        <v>2018</v>
      </c>
      <c r="K1357" s="78" t="n">
        <v>2</v>
      </c>
      <c r="L1357" s="78" t="n">
        <v>6</v>
      </c>
      <c r="M1357" s="78" t="n">
        <v>14</v>
      </c>
      <c r="N1357" s="78" t="n">
        <v>14</v>
      </c>
      <c r="O1357" s="78" t="n">
        <v>55</v>
      </c>
      <c r="P1357" s="78" t="n">
        <v>353</v>
      </c>
      <c r="Q1357" s="78" t="n">
        <v>2</v>
      </c>
      <c r="R1357" s="78" t="s">
        <v>1</v>
      </c>
      <c r="S1357" s="78" t="s">
        <v>2</v>
      </c>
      <c r="T1357" s="78"/>
      <c r="U1357" s="130"/>
      <c r="V1357" s="130"/>
      <c r="W1357" s="130"/>
      <c r="X1357" s="130"/>
      <c r="WH1357" s="119"/>
      <c r="WI1357" s="119"/>
      <c r="WJ1357" s="119"/>
      <c r="WK1357" s="119"/>
      <c r="WL1357" s="119"/>
      <c r="WM1357" s="119"/>
      <c r="WN1357" s="119"/>
      <c r="WO1357" s="119"/>
      <c r="WP1357" s="119"/>
      <c r="WQ1357" s="119"/>
      <c r="WR1357" s="119"/>
      <c r="WS1357" s="119"/>
      <c r="WT1357" s="119"/>
      <c r="WU1357" s="119"/>
      <c r="WV1357" s="119"/>
      <c r="WW1357" s="119"/>
      <c r="WX1357" s="119"/>
      <c r="WY1357" s="119"/>
      <c r="WZ1357" s="119"/>
      <c r="XA1357" s="119"/>
      <c r="XB1357" s="119"/>
      <c r="XC1357" s="119"/>
      <c r="XD1357" s="119"/>
      <c r="XE1357" s="119"/>
      <c r="XF1357" s="119"/>
      <c r="XG1357" s="119"/>
      <c r="XH1357" s="119"/>
      <c r="XI1357" s="119"/>
      <c r="XJ1357" s="119"/>
      <c r="XK1357" s="119"/>
      <c r="XL1357" s="119"/>
      <c r="XM1357" s="119"/>
      <c r="XN1357" s="119"/>
      <c r="XO1357" s="119"/>
      <c r="XP1357" s="119"/>
      <c r="XQ1357" s="119"/>
      <c r="XR1357" s="119"/>
      <c r="XS1357" s="119"/>
      <c r="XT1357" s="119"/>
      <c r="XU1357" s="119"/>
      <c r="XV1357" s="119"/>
      <c r="XW1357" s="119"/>
      <c r="XX1357" s="119"/>
      <c r="XY1357" s="119"/>
      <c r="XZ1357" s="119"/>
      <c r="YA1357" s="119"/>
      <c r="YB1357" s="119"/>
      <c r="YC1357" s="119"/>
      <c r="YD1357" s="119"/>
      <c r="YE1357" s="119"/>
      <c r="YF1357" s="119"/>
      <c r="YG1357" s="119"/>
      <c r="YH1357" s="119"/>
      <c r="YI1357" s="119"/>
      <c r="YJ1357" s="119"/>
      <c r="YK1357" s="119"/>
      <c r="YL1357" s="119"/>
      <c r="YM1357" s="119"/>
      <c r="YN1357" s="119"/>
      <c r="YO1357" s="119"/>
      <c r="YP1357" s="119"/>
      <c r="YQ1357" s="119"/>
      <c r="YR1357" s="119"/>
      <c r="YS1357" s="119"/>
      <c r="YT1357" s="119"/>
      <c r="YU1357" s="119"/>
      <c r="YV1357" s="119"/>
      <c r="YW1357" s="119"/>
      <c r="YX1357" s="119"/>
      <c r="YY1357" s="119"/>
      <c r="YZ1357" s="119"/>
      <c r="ZA1357" s="119"/>
      <c r="ZB1357" s="119"/>
      <c r="ZC1357" s="119"/>
      <c r="ZD1357" s="119"/>
      <c r="ZE1357" s="119"/>
      <c r="ZF1357" s="119"/>
      <c r="ZG1357" s="119"/>
      <c r="ZH1357" s="119"/>
      <c r="ZI1357" s="119"/>
      <c r="ZJ1357" s="119"/>
      <c r="ZK1357" s="119"/>
      <c r="ZL1357" s="119"/>
      <c r="ZM1357" s="119"/>
      <c r="ZN1357" s="119"/>
      <c r="ZO1357" s="119"/>
      <c r="ZP1357" s="119"/>
      <c r="ZQ1357" s="119"/>
      <c r="ZR1357" s="119"/>
      <c r="ZS1357" s="119"/>
      <c r="ZT1357" s="119"/>
      <c r="ZU1357" s="119"/>
      <c r="ZV1357" s="119"/>
      <c r="ZW1357" s="119"/>
      <c r="ZX1357" s="119"/>
      <c r="ZY1357" s="119"/>
      <c r="ZZ1357" s="119"/>
      <c r="AAA1357" s="119"/>
      <c r="AAB1357" s="119"/>
      <c r="AAC1357" s="119"/>
      <c r="AAD1357" s="119"/>
      <c r="AAE1357" s="119"/>
      <c r="AAF1357" s="119"/>
      <c r="AAG1357" s="119"/>
      <c r="AAH1357" s="119"/>
      <c r="AAI1357" s="119"/>
      <c r="AAJ1357" s="119"/>
      <c r="AAK1357" s="119"/>
      <c r="AAL1357" s="119"/>
      <c r="AAM1357" s="119"/>
      <c r="AAN1357" s="119"/>
      <c r="AAO1357" s="119"/>
      <c r="AAP1357" s="119"/>
      <c r="AAQ1357" s="119"/>
      <c r="AAR1357" s="119"/>
      <c r="AAS1357" s="119"/>
      <c r="AAT1357" s="119"/>
      <c r="AAU1357" s="119"/>
      <c r="AAV1357" s="119"/>
      <c r="AAW1357" s="119"/>
      <c r="AAX1357" s="119"/>
      <c r="AAY1357" s="119"/>
      <c r="AAZ1357" s="119"/>
      <c r="ABA1357" s="119"/>
      <c r="ABB1357" s="119"/>
      <c r="ABC1357" s="119"/>
      <c r="ABD1357" s="119"/>
      <c r="ABE1357" s="119"/>
      <c r="ABF1357" s="119"/>
      <c r="ABG1357" s="119"/>
      <c r="ABH1357" s="119"/>
      <c r="ABI1357" s="119"/>
      <c r="ABJ1357" s="119"/>
      <c r="ABK1357" s="119"/>
      <c r="ABL1357" s="119"/>
      <c r="ABM1357" s="119"/>
      <c r="ABN1357" s="119"/>
      <c r="ABO1357" s="119"/>
      <c r="ABP1357" s="119"/>
      <c r="ABQ1357" s="119"/>
      <c r="ABR1357" s="119"/>
      <c r="ABS1357" s="119"/>
      <c r="ABT1357" s="119"/>
      <c r="ABU1357" s="119"/>
      <c r="ABV1357" s="119"/>
      <c r="ABW1357" s="119"/>
      <c r="ABX1357" s="119"/>
      <c r="ABY1357" s="119"/>
      <c r="ABZ1357" s="119"/>
      <c r="ACA1357" s="119"/>
      <c r="ACB1357" s="119"/>
      <c r="ACC1357" s="119"/>
      <c r="ACD1357" s="119"/>
      <c r="ACE1357" s="119"/>
      <c r="ACF1357" s="119"/>
      <c r="ACG1357" s="119"/>
      <c r="ACH1357" s="119"/>
      <c r="ACI1357" s="119"/>
      <c r="ACJ1357" s="119"/>
      <c r="ACK1357" s="119"/>
      <c r="ACL1357" s="119"/>
      <c r="ACM1357" s="119"/>
      <c r="ACN1357" s="119"/>
      <c r="ACO1357" s="119"/>
      <c r="ACP1357" s="119"/>
      <c r="ACQ1357" s="119"/>
      <c r="ACR1357" s="119"/>
      <c r="ACS1357" s="119"/>
      <c r="ACT1357" s="119"/>
      <c r="ACU1357" s="119"/>
      <c r="ACV1357" s="119"/>
      <c r="ACW1357" s="119"/>
      <c r="ACX1357" s="119"/>
      <c r="ACY1357" s="119"/>
      <c r="ACZ1357" s="119"/>
      <c r="ADA1357" s="119"/>
      <c r="ADB1357" s="119"/>
      <c r="ADC1357" s="119"/>
      <c r="ADD1357" s="119"/>
      <c r="ADE1357" s="119"/>
      <c r="ADF1357" s="119"/>
      <c r="ADG1357" s="119"/>
      <c r="ADH1357" s="119"/>
      <c r="ADI1357" s="119"/>
      <c r="ADJ1357" s="119"/>
      <c r="ADK1357" s="119"/>
      <c r="ADL1357" s="119"/>
      <c r="ADM1357" s="119"/>
      <c r="ADN1357" s="119"/>
      <c r="ADO1357" s="119"/>
      <c r="ADP1357" s="119"/>
      <c r="ADQ1357" s="119"/>
      <c r="ADR1357" s="119"/>
      <c r="ADS1357" s="119"/>
      <c r="ADT1357" s="119"/>
      <c r="ADU1357" s="119"/>
      <c r="ADV1357" s="119"/>
      <c r="ADW1357" s="119"/>
      <c r="ADX1357" s="119"/>
      <c r="ADY1357" s="119"/>
      <c r="ADZ1357" s="119"/>
      <c r="AEA1357" s="119"/>
      <c r="AEB1357" s="119"/>
      <c r="AEC1357" s="119"/>
      <c r="AED1357" s="119"/>
      <c r="AEE1357" s="119"/>
      <c r="AEF1357" s="119"/>
      <c r="AEG1357" s="119"/>
      <c r="AEH1357" s="119"/>
      <c r="AEI1357" s="119"/>
      <c r="AEJ1357" s="119"/>
      <c r="AEK1357" s="119"/>
      <c r="AEL1357" s="119"/>
      <c r="AEM1357" s="119"/>
      <c r="AEN1357" s="119"/>
      <c r="AEO1357" s="119"/>
      <c r="AEP1357" s="119"/>
      <c r="AEQ1357" s="119"/>
      <c r="AER1357" s="119"/>
      <c r="AES1357" s="119"/>
      <c r="AET1357" s="119"/>
      <c r="AEU1357" s="119"/>
      <c r="AEV1357" s="119"/>
      <c r="AEW1357" s="119"/>
      <c r="AEX1357" s="119"/>
      <c r="AEY1357" s="119"/>
      <c r="AEZ1357" s="119"/>
      <c r="AFA1357" s="119"/>
      <c r="AFB1357" s="119"/>
      <c r="AFC1357" s="119"/>
      <c r="AFD1357" s="119"/>
      <c r="AFE1357" s="119"/>
      <c r="AFF1357" s="119"/>
      <c r="AFG1357" s="119"/>
      <c r="AFH1357" s="119"/>
      <c r="AFI1357" s="119"/>
      <c r="AFJ1357" s="119"/>
      <c r="AFK1357" s="119"/>
      <c r="AFL1357" s="119"/>
      <c r="AFM1357" s="119"/>
      <c r="AFN1357" s="119"/>
      <c r="AFO1357" s="119"/>
      <c r="AFP1357" s="119"/>
      <c r="AFQ1357" s="119"/>
      <c r="AFR1357" s="119"/>
      <c r="AFS1357" s="119"/>
      <c r="AFT1357" s="119"/>
      <c r="AFU1357" s="119"/>
      <c r="AFV1357" s="119"/>
      <c r="AFW1357" s="119"/>
      <c r="AFX1357" s="119"/>
      <c r="AFY1357" s="119"/>
      <c r="AFZ1357" s="119"/>
      <c r="AGA1357" s="119"/>
      <c r="AGB1357" s="119"/>
      <c r="AGC1357" s="119"/>
      <c r="AGD1357" s="119"/>
      <c r="AGE1357" s="119"/>
      <c r="AGF1357" s="119"/>
      <c r="AGG1357" s="119"/>
      <c r="AGH1357" s="119"/>
      <c r="AGI1357" s="119"/>
      <c r="AGJ1357" s="119"/>
      <c r="AGK1357" s="119"/>
      <c r="AGL1357" s="119"/>
      <c r="AGM1357" s="119"/>
      <c r="AGN1357" s="119"/>
      <c r="AGO1357" s="119"/>
      <c r="AGP1357" s="119"/>
      <c r="AGQ1357" s="119"/>
      <c r="AGR1357" s="119"/>
      <c r="AGS1357" s="119"/>
      <c r="AGT1357" s="119"/>
      <c r="AGU1357" s="119"/>
      <c r="AGV1357" s="119"/>
      <c r="AGW1357" s="119"/>
      <c r="AGX1357" s="119"/>
      <c r="AGY1357" s="119"/>
      <c r="AGZ1357" s="119"/>
      <c r="AHA1357" s="119"/>
      <c r="AHB1357" s="119"/>
      <c r="AHC1357" s="119"/>
      <c r="AHD1357" s="119"/>
      <c r="AHE1357" s="119"/>
      <c r="AHF1357" s="119"/>
      <c r="AHG1357" s="119"/>
      <c r="AHH1357" s="119"/>
      <c r="AHI1357" s="119"/>
      <c r="AHJ1357" s="119"/>
      <c r="AHK1357" s="119"/>
      <c r="AHL1357" s="119"/>
      <c r="AHM1357" s="119"/>
      <c r="AHN1357" s="119"/>
      <c r="AHO1357" s="119"/>
      <c r="AHP1357" s="119"/>
      <c r="AHQ1357" s="119"/>
      <c r="AHR1357" s="119"/>
      <c r="AHS1357" s="119"/>
      <c r="AHT1357" s="119"/>
      <c r="AHU1357" s="119"/>
      <c r="AHV1357" s="119"/>
      <c r="AHW1357" s="119"/>
      <c r="AHX1357" s="119"/>
      <c r="AHY1357" s="119"/>
      <c r="AHZ1357" s="119"/>
      <c r="AIA1357" s="119"/>
      <c r="AIB1357" s="119"/>
      <c r="AIC1357" s="119"/>
      <c r="AID1357" s="119"/>
      <c r="AIE1357" s="119"/>
      <c r="AIF1357" s="119"/>
      <c r="AIG1357" s="119"/>
      <c r="AIH1357" s="119"/>
      <c r="AII1357" s="119"/>
      <c r="AIJ1357" s="119"/>
      <c r="AIK1357" s="119"/>
      <c r="AIL1357" s="119"/>
      <c r="AIM1357" s="119"/>
      <c r="AIN1357" s="119"/>
      <c r="AIO1357" s="119"/>
      <c r="AIP1357" s="119"/>
      <c r="AIQ1357" s="119"/>
      <c r="AIR1357" s="119"/>
      <c r="AIS1357" s="119"/>
      <c r="AIT1357" s="119"/>
      <c r="AIU1357" s="119"/>
      <c r="AIV1357" s="119"/>
      <c r="AIW1357" s="119"/>
      <c r="AIX1357" s="119"/>
      <c r="AIY1357" s="119"/>
      <c r="AIZ1357" s="119"/>
      <c r="AJA1357" s="119"/>
      <c r="AJB1357" s="119"/>
      <c r="AJC1357" s="119"/>
      <c r="AJD1357" s="119"/>
      <c r="AJE1357" s="119"/>
      <c r="AJF1357" s="119"/>
      <c r="AJG1357" s="119"/>
      <c r="AJH1357" s="119"/>
      <c r="AJI1357" s="119"/>
      <c r="AJJ1357" s="119"/>
      <c r="AJK1357" s="119"/>
      <c r="AJL1357" s="119"/>
      <c r="AJM1357" s="119"/>
      <c r="AJN1357" s="119"/>
      <c r="AJO1357" s="119"/>
      <c r="AJP1357" s="119"/>
      <c r="AJQ1357" s="119"/>
      <c r="AJR1357" s="119"/>
      <c r="AJS1357" s="119"/>
      <c r="AJT1357" s="119"/>
      <c r="AJU1357" s="119"/>
      <c r="AJV1357" s="119"/>
      <c r="AJW1357" s="119"/>
      <c r="AJX1357" s="119"/>
      <c r="AJY1357" s="119"/>
      <c r="AJZ1357" s="119"/>
      <c r="AKA1357" s="119"/>
      <c r="AKB1357" s="119"/>
      <c r="AKC1357" s="119"/>
      <c r="AKD1357" s="119"/>
      <c r="AKE1357" s="119"/>
      <c r="AKF1357" s="119"/>
      <c r="AKG1357" s="119"/>
      <c r="AKH1357" s="119"/>
      <c r="AKI1357" s="119"/>
      <c r="AKJ1357" s="119"/>
      <c r="AKK1357" s="119"/>
      <c r="AKL1357" s="119"/>
      <c r="AKM1357" s="119"/>
      <c r="AKN1357" s="119"/>
      <c r="AKO1357" s="119"/>
      <c r="AKP1357" s="119"/>
      <c r="AKQ1357" s="119"/>
      <c r="AKR1357" s="119"/>
      <c r="AKS1357" s="119"/>
      <c r="AKT1357" s="119"/>
      <c r="AKU1357" s="119"/>
      <c r="AKV1357" s="119"/>
      <c r="AKW1357" s="119"/>
      <c r="AKX1357" s="119"/>
      <c r="AKY1357" s="119"/>
      <c r="AKZ1357" s="119"/>
      <c r="ALA1357" s="119"/>
      <c r="ALB1357" s="119"/>
      <c r="ALC1357" s="119"/>
      <c r="ALD1357" s="119"/>
      <c r="ALE1357" s="119"/>
      <c r="ALF1357" s="119"/>
      <c r="ALG1357" s="119"/>
      <c r="ALH1357" s="119"/>
      <c r="ALI1357" s="119"/>
      <c r="ALJ1357" s="119"/>
      <c r="ALK1357" s="119"/>
      <c r="ALL1357" s="119"/>
      <c r="ALM1357" s="119"/>
      <c r="ALN1357" s="119"/>
      <c r="ALO1357" s="119"/>
      <c r="ALP1357" s="119"/>
      <c r="ALQ1357" s="119"/>
      <c r="ALR1357" s="119"/>
      <c r="ALS1357" s="119"/>
      <c r="ALT1357" s="119"/>
      <c r="ALU1357" s="119"/>
      <c r="ALV1357" s="119"/>
      <c r="ALW1357" s="119"/>
      <c r="ALX1357" s="119"/>
      <c r="ALY1357" s="119"/>
      <c r="ALZ1357" s="119"/>
      <c r="AMA1357" s="119"/>
      <c r="AMB1357" s="119"/>
      <c r="AMC1357" s="119"/>
      <c r="AMD1357" s="119"/>
      <c r="AME1357" s="119"/>
      <c r="AMF1357" s="119"/>
      <c r="AMG1357" s="119"/>
    </row>
    <row r="1358" customFormat="false" ht="15" hidden="false" customHeight="false" outlineLevel="0" collapsed="false">
      <c r="A1358" s="120"/>
      <c r="B1358" s="120"/>
      <c r="C1358" s="48" t="n">
        <f aca="false">IF(F1358=F1357,C1357,IF(F1358=(F1357+10),C1357,(C1357+10)))</f>
        <v>2530</v>
      </c>
      <c r="D1358" s="55" t="s">
        <v>473</v>
      </c>
      <c r="E1358" s="50" t="n">
        <f aca="false">IF(C1357=C1358,IF(AND(I1358&lt;&gt;"M",I1358&lt;&gt;"m-up"),E1357+10,E1357),10)</f>
        <v>100</v>
      </c>
      <c r="F1358" s="78" t="n">
        <f aca="false">O1358+(N1358*60)+(M1358*3600)</f>
        <v>51295</v>
      </c>
      <c r="G1358" s="78" t="str">
        <f aca="false">CONCATENATE(J1358,K1358,L1358)</f>
        <v>201826</v>
      </c>
      <c r="H1358" s="78" t="n">
        <v>11</v>
      </c>
      <c r="I1358" s="78" t="s">
        <v>0</v>
      </c>
      <c r="J1358" s="78" t="n">
        <v>2018</v>
      </c>
      <c r="K1358" s="78" t="n">
        <v>2</v>
      </c>
      <c r="L1358" s="78" t="n">
        <v>6</v>
      </c>
      <c r="M1358" s="78" t="n">
        <v>14</v>
      </c>
      <c r="N1358" s="78" t="n">
        <v>14</v>
      </c>
      <c r="O1358" s="78" t="n">
        <v>55</v>
      </c>
      <c r="P1358" s="78" t="n">
        <v>382</v>
      </c>
      <c r="Q1358" s="78" t="n">
        <v>3</v>
      </c>
      <c r="R1358" s="78" t="s">
        <v>1</v>
      </c>
      <c r="S1358" s="78" t="s">
        <v>2</v>
      </c>
      <c r="T1358" s="78"/>
      <c r="U1358" s="130" t="s">
        <v>138</v>
      </c>
      <c r="V1358" s="130"/>
      <c r="W1358" s="130"/>
      <c r="X1358" s="130"/>
      <c r="WH1358" s="121"/>
      <c r="WI1358" s="121"/>
      <c r="WJ1358" s="121"/>
      <c r="WK1358" s="121"/>
      <c r="WL1358" s="121"/>
      <c r="WM1358" s="121"/>
      <c r="WN1358" s="121"/>
      <c r="WO1358" s="121"/>
      <c r="WP1358" s="121"/>
      <c r="WQ1358" s="121"/>
      <c r="WR1358" s="121"/>
      <c r="WS1358" s="121"/>
      <c r="WT1358" s="121"/>
      <c r="WU1358" s="121"/>
      <c r="WV1358" s="121"/>
      <c r="WW1358" s="121"/>
      <c r="WX1358" s="121"/>
      <c r="WY1358" s="121"/>
      <c r="WZ1358" s="121"/>
      <c r="XA1358" s="121"/>
      <c r="XB1358" s="121"/>
      <c r="XC1358" s="121"/>
      <c r="XD1358" s="121"/>
      <c r="XE1358" s="121"/>
      <c r="XF1358" s="121"/>
      <c r="XG1358" s="121"/>
      <c r="XH1358" s="121"/>
      <c r="XI1358" s="121"/>
      <c r="XJ1358" s="121"/>
      <c r="XK1358" s="121"/>
      <c r="XL1358" s="121"/>
      <c r="XM1358" s="121"/>
      <c r="XN1358" s="121"/>
      <c r="XO1358" s="121"/>
      <c r="XP1358" s="121"/>
      <c r="XQ1358" s="121"/>
      <c r="XR1358" s="121"/>
      <c r="XS1358" s="121"/>
      <c r="XT1358" s="121"/>
      <c r="XU1358" s="121"/>
      <c r="XV1358" s="121"/>
      <c r="XW1358" s="121"/>
      <c r="XX1358" s="121"/>
      <c r="XY1358" s="121"/>
      <c r="XZ1358" s="121"/>
      <c r="YA1358" s="121"/>
      <c r="YB1358" s="121"/>
      <c r="YC1358" s="121"/>
      <c r="YD1358" s="121"/>
      <c r="YE1358" s="121"/>
      <c r="YF1358" s="121"/>
      <c r="YG1358" s="121"/>
      <c r="YH1358" s="121"/>
      <c r="YI1358" s="121"/>
      <c r="YJ1358" s="121"/>
      <c r="YK1358" s="121"/>
      <c r="YL1358" s="121"/>
      <c r="YM1358" s="121"/>
      <c r="YN1358" s="121"/>
      <c r="YO1358" s="121"/>
      <c r="YP1358" s="121"/>
      <c r="YQ1358" s="121"/>
      <c r="YR1358" s="121"/>
      <c r="YS1358" s="121"/>
      <c r="YT1358" s="121"/>
      <c r="YU1358" s="121"/>
      <c r="YV1358" s="121"/>
      <c r="YW1358" s="121"/>
      <c r="YX1358" s="121"/>
      <c r="YY1358" s="121"/>
      <c r="YZ1358" s="121"/>
      <c r="ZA1358" s="121"/>
      <c r="ZB1358" s="121"/>
      <c r="ZC1358" s="121"/>
      <c r="ZD1358" s="121"/>
      <c r="ZE1358" s="121"/>
      <c r="ZF1358" s="121"/>
      <c r="ZG1358" s="121"/>
      <c r="ZH1358" s="121"/>
      <c r="ZI1358" s="121"/>
      <c r="ZJ1358" s="121"/>
      <c r="ZK1358" s="121"/>
      <c r="ZL1358" s="121"/>
      <c r="ZM1358" s="121"/>
      <c r="ZN1358" s="121"/>
      <c r="ZO1358" s="121"/>
      <c r="ZP1358" s="121"/>
      <c r="ZQ1358" s="121"/>
      <c r="ZR1358" s="121"/>
      <c r="ZS1358" s="121"/>
      <c r="ZT1358" s="121"/>
      <c r="ZU1358" s="121"/>
      <c r="ZV1358" s="121"/>
      <c r="ZW1358" s="121"/>
      <c r="ZX1358" s="121"/>
      <c r="ZY1358" s="121"/>
      <c r="ZZ1358" s="121"/>
      <c r="AAA1358" s="121"/>
      <c r="AAB1358" s="121"/>
      <c r="AAC1358" s="121"/>
      <c r="AAD1358" s="121"/>
      <c r="AAE1358" s="121"/>
      <c r="AAF1358" s="121"/>
      <c r="AAG1358" s="121"/>
      <c r="AAH1358" s="121"/>
      <c r="AAI1358" s="121"/>
      <c r="AAJ1358" s="121"/>
      <c r="AAK1358" s="121"/>
      <c r="AAL1358" s="121"/>
      <c r="AAM1358" s="121"/>
      <c r="AAN1358" s="121"/>
      <c r="AAO1358" s="121"/>
      <c r="AAP1358" s="121"/>
      <c r="AAQ1358" s="121"/>
      <c r="AAR1358" s="121"/>
      <c r="AAS1358" s="121"/>
      <c r="AAT1358" s="121"/>
      <c r="AAU1358" s="121"/>
      <c r="AAV1358" s="121"/>
      <c r="AAW1358" s="121"/>
      <c r="AAX1358" s="121"/>
      <c r="AAY1358" s="121"/>
      <c r="AAZ1358" s="121"/>
      <c r="ABA1358" s="121"/>
      <c r="ABB1358" s="121"/>
      <c r="ABC1358" s="121"/>
      <c r="ABD1358" s="121"/>
      <c r="ABE1358" s="121"/>
      <c r="ABF1358" s="121"/>
      <c r="ABG1358" s="121"/>
      <c r="ABH1358" s="121"/>
      <c r="ABI1358" s="121"/>
      <c r="ABJ1358" s="121"/>
      <c r="ABK1358" s="121"/>
      <c r="ABL1358" s="121"/>
      <c r="ABM1358" s="121"/>
      <c r="ABN1358" s="121"/>
      <c r="ABO1358" s="121"/>
      <c r="ABP1358" s="121"/>
      <c r="ABQ1358" s="121"/>
      <c r="ABR1358" s="121"/>
      <c r="ABS1358" s="121"/>
      <c r="ABT1358" s="121"/>
      <c r="ABU1358" s="121"/>
      <c r="ABV1358" s="121"/>
      <c r="ABW1358" s="121"/>
      <c r="ABX1358" s="121"/>
      <c r="ABY1358" s="121"/>
      <c r="ABZ1358" s="121"/>
      <c r="ACA1358" s="121"/>
      <c r="ACB1358" s="121"/>
      <c r="ACC1358" s="121"/>
      <c r="ACD1358" s="121"/>
      <c r="ACE1358" s="121"/>
      <c r="ACF1358" s="121"/>
      <c r="ACG1358" s="121"/>
      <c r="ACH1358" s="121"/>
      <c r="ACI1358" s="121"/>
      <c r="ACJ1358" s="121"/>
      <c r="ACK1358" s="121"/>
      <c r="ACL1358" s="121"/>
      <c r="ACM1358" s="121"/>
      <c r="ACN1358" s="121"/>
      <c r="ACO1358" s="121"/>
      <c r="ACP1358" s="121"/>
      <c r="ACQ1358" s="121"/>
      <c r="ACR1358" s="121"/>
      <c r="ACS1358" s="121"/>
      <c r="ACT1358" s="121"/>
      <c r="ACU1358" s="121"/>
      <c r="ACV1358" s="121"/>
      <c r="ACW1358" s="121"/>
      <c r="ACX1358" s="121"/>
      <c r="ACY1358" s="121"/>
      <c r="ACZ1358" s="121"/>
      <c r="ADA1358" s="121"/>
      <c r="ADB1358" s="121"/>
      <c r="ADC1358" s="121"/>
      <c r="ADD1358" s="121"/>
      <c r="ADE1358" s="121"/>
      <c r="ADF1358" s="121"/>
      <c r="ADG1358" s="121"/>
      <c r="ADH1358" s="121"/>
      <c r="ADI1358" s="121"/>
      <c r="ADJ1358" s="121"/>
      <c r="ADK1358" s="121"/>
      <c r="ADL1358" s="121"/>
      <c r="ADM1358" s="121"/>
      <c r="ADN1358" s="121"/>
      <c r="ADO1358" s="121"/>
      <c r="ADP1358" s="121"/>
      <c r="ADQ1358" s="121"/>
      <c r="ADR1358" s="121"/>
      <c r="ADS1358" s="121"/>
      <c r="ADT1358" s="121"/>
      <c r="ADU1358" s="121"/>
      <c r="ADV1358" s="121"/>
      <c r="ADW1358" s="121"/>
      <c r="ADX1358" s="121"/>
      <c r="ADY1358" s="121"/>
      <c r="ADZ1358" s="121"/>
      <c r="AEA1358" s="121"/>
      <c r="AEB1358" s="121"/>
      <c r="AEC1358" s="121"/>
      <c r="AED1358" s="121"/>
      <c r="AEE1358" s="121"/>
      <c r="AEF1358" s="121"/>
      <c r="AEG1358" s="121"/>
      <c r="AEH1358" s="121"/>
      <c r="AEI1358" s="121"/>
      <c r="AEJ1358" s="121"/>
      <c r="AEK1358" s="121"/>
      <c r="AEL1358" s="121"/>
      <c r="AEM1358" s="121"/>
      <c r="AEN1358" s="121"/>
      <c r="AEO1358" s="121"/>
      <c r="AEP1358" s="121"/>
      <c r="AEQ1358" s="121"/>
      <c r="AER1358" s="121"/>
      <c r="AES1358" s="121"/>
      <c r="AET1358" s="121"/>
      <c r="AEU1358" s="121"/>
      <c r="AEV1358" s="121"/>
      <c r="AEW1358" s="121"/>
      <c r="AEX1358" s="121"/>
      <c r="AEY1358" s="121"/>
      <c r="AEZ1358" s="121"/>
      <c r="AFA1358" s="121"/>
      <c r="AFB1358" s="121"/>
      <c r="AFC1358" s="121"/>
      <c r="AFD1358" s="121"/>
      <c r="AFE1358" s="121"/>
      <c r="AFF1358" s="121"/>
      <c r="AFG1358" s="121"/>
      <c r="AFH1358" s="121"/>
      <c r="AFI1358" s="121"/>
      <c r="AFJ1358" s="121"/>
      <c r="AFK1358" s="121"/>
      <c r="AFL1358" s="121"/>
      <c r="AFM1358" s="121"/>
      <c r="AFN1358" s="121"/>
      <c r="AFO1358" s="121"/>
      <c r="AFP1358" s="121"/>
      <c r="AFQ1358" s="121"/>
      <c r="AFR1358" s="121"/>
      <c r="AFS1358" s="121"/>
      <c r="AFT1358" s="121"/>
      <c r="AFU1358" s="121"/>
      <c r="AFV1358" s="121"/>
      <c r="AFW1358" s="121"/>
      <c r="AFX1358" s="121"/>
      <c r="AFY1358" s="121"/>
      <c r="AFZ1358" s="121"/>
      <c r="AGA1358" s="121"/>
      <c r="AGB1358" s="121"/>
      <c r="AGC1358" s="121"/>
      <c r="AGD1358" s="121"/>
      <c r="AGE1358" s="121"/>
      <c r="AGF1358" s="121"/>
      <c r="AGG1358" s="121"/>
      <c r="AGH1358" s="121"/>
      <c r="AGI1358" s="121"/>
      <c r="AGJ1358" s="121"/>
      <c r="AGK1358" s="121"/>
      <c r="AGL1358" s="121"/>
      <c r="AGM1358" s="121"/>
      <c r="AGN1358" s="121"/>
      <c r="AGO1358" s="121"/>
      <c r="AGP1358" s="121"/>
      <c r="AGQ1358" s="121"/>
      <c r="AGR1358" s="121"/>
      <c r="AGS1358" s="121"/>
      <c r="AGT1358" s="121"/>
      <c r="AGU1358" s="121"/>
      <c r="AGV1358" s="121"/>
      <c r="AGW1358" s="121"/>
      <c r="AGX1358" s="121"/>
      <c r="AGY1358" s="121"/>
      <c r="AGZ1358" s="121"/>
      <c r="AHA1358" s="121"/>
      <c r="AHB1358" s="121"/>
      <c r="AHC1358" s="121"/>
      <c r="AHD1358" s="121"/>
      <c r="AHE1358" s="121"/>
      <c r="AHF1358" s="121"/>
      <c r="AHG1358" s="121"/>
      <c r="AHH1358" s="121"/>
      <c r="AHI1358" s="121"/>
      <c r="AHJ1358" s="121"/>
      <c r="AHK1358" s="121"/>
      <c r="AHL1358" s="121"/>
      <c r="AHM1358" s="121"/>
      <c r="AHN1358" s="121"/>
      <c r="AHO1358" s="121"/>
      <c r="AHP1358" s="121"/>
      <c r="AHQ1358" s="121"/>
      <c r="AHR1358" s="121"/>
      <c r="AHS1358" s="121"/>
      <c r="AHT1358" s="121"/>
      <c r="AHU1358" s="121"/>
      <c r="AHV1358" s="121"/>
      <c r="AHW1358" s="121"/>
      <c r="AHX1358" s="121"/>
      <c r="AHY1358" s="121"/>
      <c r="AHZ1358" s="121"/>
      <c r="AIA1358" s="121"/>
      <c r="AIB1358" s="121"/>
      <c r="AIC1358" s="121"/>
      <c r="AID1358" s="121"/>
      <c r="AIE1358" s="121"/>
      <c r="AIF1358" s="121"/>
      <c r="AIG1358" s="121"/>
      <c r="AIH1358" s="121"/>
      <c r="AII1358" s="121"/>
      <c r="AIJ1358" s="121"/>
      <c r="AIK1358" s="121"/>
      <c r="AIL1358" s="121"/>
      <c r="AIM1358" s="121"/>
      <c r="AIN1358" s="121"/>
      <c r="AIO1358" s="121"/>
      <c r="AIP1358" s="121"/>
      <c r="AIQ1358" s="121"/>
      <c r="AIR1358" s="121"/>
      <c r="AIS1358" s="121"/>
      <c r="AIT1358" s="121"/>
      <c r="AIU1358" s="121"/>
      <c r="AIV1358" s="121"/>
      <c r="AIW1358" s="121"/>
      <c r="AIX1358" s="121"/>
      <c r="AIY1358" s="121"/>
      <c r="AIZ1358" s="121"/>
      <c r="AJA1358" s="121"/>
      <c r="AJB1358" s="121"/>
      <c r="AJC1358" s="121"/>
      <c r="AJD1358" s="121"/>
      <c r="AJE1358" s="121"/>
      <c r="AJF1358" s="121"/>
      <c r="AJG1358" s="121"/>
      <c r="AJH1358" s="121"/>
      <c r="AJI1358" s="121"/>
      <c r="AJJ1358" s="121"/>
      <c r="AJK1358" s="121"/>
      <c r="AJL1358" s="121"/>
      <c r="AJM1358" s="121"/>
      <c r="AJN1358" s="121"/>
      <c r="AJO1358" s="121"/>
      <c r="AJP1358" s="121"/>
      <c r="AJQ1358" s="121"/>
      <c r="AJR1358" s="121"/>
      <c r="AJS1358" s="121"/>
      <c r="AJT1358" s="121"/>
      <c r="AJU1358" s="121"/>
      <c r="AJV1358" s="121"/>
      <c r="AJW1358" s="121"/>
      <c r="AJX1358" s="121"/>
      <c r="AJY1358" s="121"/>
      <c r="AJZ1358" s="121"/>
      <c r="AKA1358" s="121"/>
      <c r="AKB1358" s="121"/>
      <c r="AKC1358" s="121"/>
      <c r="AKD1358" s="121"/>
      <c r="AKE1358" s="121"/>
      <c r="AKF1358" s="121"/>
      <c r="AKG1358" s="121"/>
      <c r="AKH1358" s="121"/>
      <c r="AKI1358" s="121"/>
      <c r="AKJ1358" s="121"/>
      <c r="AKK1358" s="121"/>
      <c r="AKL1358" s="121"/>
      <c r="AKM1358" s="121"/>
      <c r="AKN1358" s="121"/>
      <c r="AKO1358" s="121"/>
      <c r="AKP1358" s="121"/>
      <c r="AKQ1358" s="121"/>
      <c r="AKR1358" s="121"/>
      <c r="AKS1358" s="121"/>
      <c r="AKT1358" s="121"/>
      <c r="AKU1358" s="121"/>
      <c r="AKV1358" s="121"/>
      <c r="AKW1358" s="121"/>
      <c r="AKX1358" s="121"/>
      <c r="AKY1358" s="121"/>
      <c r="AKZ1358" s="121"/>
      <c r="ALA1358" s="121"/>
      <c r="ALB1358" s="121"/>
      <c r="ALC1358" s="121"/>
      <c r="ALD1358" s="121"/>
      <c r="ALE1358" s="121"/>
      <c r="ALF1358" s="121"/>
      <c r="ALG1358" s="121"/>
      <c r="ALH1358" s="121"/>
      <c r="ALI1358" s="121"/>
      <c r="ALJ1358" s="121"/>
      <c r="ALK1358" s="121"/>
      <c r="ALL1358" s="121"/>
      <c r="ALM1358" s="121"/>
      <c r="ALN1358" s="121"/>
      <c r="ALO1358" s="121"/>
      <c r="ALP1358" s="121"/>
      <c r="ALQ1358" s="121"/>
      <c r="ALR1358" s="121"/>
      <c r="ALS1358" s="121"/>
      <c r="ALT1358" s="121"/>
      <c r="ALU1358" s="121"/>
      <c r="ALV1358" s="121"/>
      <c r="ALW1358" s="121"/>
      <c r="ALX1358" s="121"/>
      <c r="ALY1358" s="121"/>
      <c r="ALZ1358" s="121"/>
      <c r="AMA1358" s="121"/>
      <c r="AMB1358" s="121"/>
      <c r="AMC1358" s="121"/>
      <c r="AMD1358" s="121"/>
      <c r="AME1358" s="121"/>
      <c r="AMF1358" s="121"/>
      <c r="AMG1358" s="121"/>
    </row>
    <row r="1359" customFormat="false" ht="15" hidden="false" customHeight="false" outlineLevel="0" collapsed="false">
      <c r="A1359" s="118"/>
      <c r="B1359" s="118"/>
      <c r="C1359" s="48" t="n">
        <f aca="false">IF(F1359=F1358,C1358,IF(F1359=(F1358+10),C1358,(C1358+10)))</f>
        <v>2530</v>
      </c>
      <c r="D1359" s="55" t="s">
        <v>473</v>
      </c>
      <c r="E1359" s="50" t="n">
        <f aca="false">IF(C1358=C1359,IF(AND(I1359&lt;&gt;"M",I1359&lt;&gt;"m-up"),E1358+10,E1358),10)</f>
        <v>110</v>
      </c>
      <c r="F1359" s="78" t="n">
        <f aca="false">O1359+(N1359*60)+(M1359*3600)</f>
        <v>51295</v>
      </c>
      <c r="G1359" s="78" t="str">
        <f aca="false">CONCATENATE(J1359,K1359,L1359)</f>
        <v>201826</v>
      </c>
      <c r="H1359" s="78" t="n">
        <v>14</v>
      </c>
      <c r="I1359" s="78" t="s">
        <v>0</v>
      </c>
      <c r="J1359" s="78" t="n">
        <v>2018</v>
      </c>
      <c r="K1359" s="78" t="n">
        <v>2</v>
      </c>
      <c r="L1359" s="78" t="n">
        <v>6</v>
      </c>
      <c r="M1359" s="78" t="n">
        <v>14</v>
      </c>
      <c r="N1359" s="78" t="n">
        <v>14</v>
      </c>
      <c r="O1359" s="78" t="n">
        <v>55</v>
      </c>
      <c r="P1359" s="78" t="n">
        <v>423</v>
      </c>
      <c r="Q1359" s="78" t="n">
        <v>3</v>
      </c>
      <c r="R1359" s="78" t="s">
        <v>1</v>
      </c>
      <c r="S1359" s="78" t="s">
        <v>2</v>
      </c>
      <c r="T1359" s="78"/>
      <c r="U1359" s="130"/>
      <c r="V1359" s="130"/>
      <c r="W1359" s="130"/>
      <c r="X1359" s="130"/>
      <c r="WH1359" s="119"/>
      <c r="WI1359" s="119"/>
      <c r="WJ1359" s="119"/>
      <c r="WK1359" s="119"/>
      <c r="WL1359" s="119"/>
      <c r="WM1359" s="119"/>
      <c r="WN1359" s="119"/>
      <c r="WO1359" s="119"/>
      <c r="WP1359" s="119"/>
      <c r="WQ1359" s="119"/>
      <c r="WR1359" s="119"/>
      <c r="WS1359" s="119"/>
      <c r="WT1359" s="119"/>
      <c r="WU1359" s="119"/>
      <c r="WV1359" s="119"/>
      <c r="WW1359" s="119"/>
      <c r="WX1359" s="119"/>
      <c r="WY1359" s="119"/>
      <c r="WZ1359" s="119"/>
      <c r="XA1359" s="119"/>
      <c r="XB1359" s="119"/>
      <c r="XC1359" s="119"/>
      <c r="XD1359" s="119"/>
      <c r="XE1359" s="119"/>
      <c r="XF1359" s="119"/>
      <c r="XG1359" s="119"/>
      <c r="XH1359" s="119"/>
      <c r="XI1359" s="119"/>
      <c r="XJ1359" s="119"/>
      <c r="XK1359" s="119"/>
      <c r="XL1359" s="119"/>
      <c r="XM1359" s="119"/>
      <c r="XN1359" s="119"/>
      <c r="XO1359" s="119"/>
      <c r="XP1359" s="119"/>
      <c r="XQ1359" s="119"/>
      <c r="XR1359" s="119"/>
      <c r="XS1359" s="119"/>
      <c r="XT1359" s="119"/>
      <c r="XU1359" s="119"/>
      <c r="XV1359" s="119"/>
      <c r="XW1359" s="119"/>
      <c r="XX1359" s="119"/>
      <c r="XY1359" s="119"/>
      <c r="XZ1359" s="119"/>
      <c r="YA1359" s="119"/>
      <c r="YB1359" s="119"/>
      <c r="YC1359" s="119"/>
      <c r="YD1359" s="119"/>
      <c r="YE1359" s="119"/>
      <c r="YF1359" s="119"/>
      <c r="YG1359" s="119"/>
      <c r="YH1359" s="119"/>
      <c r="YI1359" s="119"/>
      <c r="YJ1359" s="119"/>
      <c r="YK1359" s="119"/>
      <c r="YL1359" s="119"/>
      <c r="YM1359" s="119"/>
      <c r="YN1359" s="119"/>
      <c r="YO1359" s="119"/>
      <c r="YP1359" s="119"/>
      <c r="YQ1359" s="119"/>
      <c r="YR1359" s="119"/>
      <c r="YS1359" s="119"/>
      <c r="YT1359" s="119"/>
      <c r="YU1359" s="119"/>
      <c r="YV1359" s="119"/>
      <c r="YW1359" s="119"/>
      <c r="YX1359" s="119"/>
      <c r="YY1359" s="119"/>
      <c r="YZ1359" s="119"/>
      <c r="ZA1359" s="119"/>
      <c r="ZB1359" s="119"/>
      <c r="ZC1359" s="119"/>
      <c r="ZD1359" s="119"/>
      <c r="ZE1359" s="119"/>
      <c r="ZF1359" s="119"/>
      <c r="ZG1359" s="119"/>
      <c r="ZH1359" s="119"/>
      <c r="ZI1359" s="119"/>
      <c r="ZJ1359" s="119"/>
      <c r="ZK1359" s="119"/>
      <c r="ZL1359" s="119"/>
      <c r="ZM1359" s="119"/>
      <c r="ZN1359" s="119"/>
      <c r="ZO1359" s="119"/>
      <c r="ZP1359" s="119"/>
      <c r="ZQ1359" s="119"/>
      <c r="ZR1359" s="119"/>
      <c r="ZS1359" s="119"/>
      <c r="ZT1359" s="119"/>
      <c r="ZU1359" s="119"/>
      <c r="ZV1359" s="119"/>
      <c r="ZW1359" s="119"/>
      <c r="ZX1359" s="119"/>
      <c r="ZY1359" s="119"/>
      <c r="ZZ1359" s="119"/>
      <c r="AAA1359" s="119"/>
      <c r="AAB1359" s="119"/>
      <c r="AAC1359" s="119"/>
      <c r="AAD1359" s="119"/>
      <c r="AAE1359" s="119"/>
      <c r="AAF1359" s="119"/>
      <c r="AAG1359" s="119"/>
      <c r="AAH1359" s="119"/>
      <c r="AAI1359" s="119"/>
      <c r="AAJ1359" s="119"/>
      <c r="AAK1359" s="119"/>
      <c r="AAL1359" s="119"/>
      <c r="AAM1359" s="119"/>
      <c r="AAN1359" s="119"/>
      <c r="AAO1359" s="119"/>
      <c r="AAP1359" s="119"/>
      <c r="AAQ1359" s="119"/>
      <c r="AAR1359" s="119"/>
      <c r="AAS1359" s="119"/>
      <c r="AAT1359" s="119"/>
      <c r="AAU1359" s="119"/>
      <c r="AAV1359" s="119"/>
      <c r="AAW1359" s="119"/>
      <c r="AAX1359" s="119"/>
      <c r="AAY1359" s="119"/>
      <c r="AAZ1359" s="119"/>
      <c r="ABA1359" s="119"/>
      <c r="ABB1359" s="119"/>
      <c r="ABC1359" s="119"/>
      <c r="ABD1359" s="119"/>
      <c r="ABE1359" s="119"/>
      <c r="ABF1359" s="119"/>
      <c r="ABG1359" s="119"/>
      <c r="ABH1359" s="119"/>
      <c r="ABI1359" s="119"/>
      <c r="ABJ1359" s="119"/>
      <c r="ABK1359" s="119"/>
      <c r="ABL1359" s="119"/>
      <c r="ABM1359" s="119"/>
      <c r="ABN1359" s="119"/>
      <c r="ABO1359" s="119"/>
      <c r="ABP1359" s="119"/>
      <c r="ABQ1359" s="119"/>
      <c r="ABR1359" s="119"/>
      <c r="ABS1359" s="119"/>
      <c r="ABT1359" s="119"/>
      <c r="ABU1359" s="119"/>
      <c r="ABV1359" s="119"/>
      <c r="ABW1359" s="119"/>
      <c r="ABX1359" s="119"/>
      <c r="ABY1359" s="119"/>
      <c r="ABZ1359" s="119"/>
      <c r="ACA1359" s="119"/>
      <c r="ACB1359" s="119"/>
      <c r="ACC1359" s="119"/>
      <c r="ACD1359" s="119"/>
      <c r="ACE1359" s="119"/>
      <c r="ACF1359" s="119"/>
      <c r="ACG1359" s="119"/>
      <c r="ACH1359" s="119"/>
      <c r="ACI1359" s="119"/>
      <c r="ACJ1359" s="119"/>
      <c r="ACK1359" s="119"/>
      <c r="ACL1359" s="119"/>
      <c r="ACM1359" s="119"/>
      <c r="ACN1359" s="119"/>
      <c r="ACO1359" s="119"/>
      <c r="ACP1359" s="119"/>
      <c r="ACQ1359" s="119"/>
      <c r="ACR1359" s="119"/>
      <c r="ACS1359" s="119"/>
      <c r="ACT1359" s="119"/>
      <c r="ACU1359" s="119"/>
      <c r="ACV1359" s="119"/>
      <c r="ACW1359" s="119"/>
      <c r="ACX1359" s="119"/>
      <c r="ACY1359" s="119"/>
      <c r="ACZ1359" s="119"/>
      <c r="ADA1359" s="119"/>
      <c r="ADB1359" s="119"/>
      <c r="ADC1359" s="119"/>
      <c r="ADD1359" s="119"/>
      <c r="ADE1359" s="119"/>
      <c r="ADF1359" s="119"/>
      <c r="ADG1359" s="119"/>
      <c r="ADH1359" s="119"/>
      <c r="ADI1359" s="119"/>
      <c r="ADJ1359" s="119"/>
      <c r="ADK1359" s="119"/>
      <c r="ADL1359" s="119"/>
      <c r="ADM1359" s="119"/>
      <c r="ADN1359" s="119"/>
      <c r="ADO1359" s="119"/>
      <c r="ADP1359" s="119"/>
      <c r="ADQ1359" s="119"/>
      <c r="ADR1359" s="119"/>
      <c r="ADS1359" s="119"/>
      <c r="ADT1359" s="119"/>
      <c r="ADU1359" s="119"/>
      <c r="ADV1359" s="119"/>
      <c r="ADW1359" s="119"/>
      <c r="ADX1359" s="119"/>
      <c r="ADY1359" s="119"/>
      <c r="ADZ1359" s="119"/>
      <c r="AEA1359" s="119"/>
      <c r="AEB1359" s="119"/>
      <c r="AEC1359" s="119"/>
      <c r="AED1359" s="119"/>
      <c r="AEE1359" s="119"/>
      <c r="AEF1359" s="119"/>
      <c r="AEG1359" s="119"/>
      <c r="AEH1359" s="119"/>
      <c r="AEI1359" s="119"/>
      <c r="AEJ1359" s="119"/>
      <c r="AEK1359" s="119"/>
      <c r="AEL1359" s="119"/>
      <c r="AEM1359" s="119"/>
      <c r="AEN1359" s="119"/>
      <c r="AEO1359" s="119"/>
      <c r="AEP1359" s="119"/>
      <c r="AEQ1359" s="119"/>
      <c r="AER1359" s="119"/>
      <c r="AES1359" s="119"/>
      <c r="AET1359" s="119"/>
      <c r="AEU1359" s="119"/>
      <c r="AEV1359" s="119"/>
      <c r="AEW1359" s="119"/>
      <c r="AEX1359" s="119"/>
      <c r="AEY1359" s="119"/>
      <c r="AEZ1359" s="119"/>
      <c r="AFA1359" s="119"/>
      <c r="AFB1359" s="119"/>
      <c r="AFC1359" s="119"/>
      <c r="AFD1359" s="119"/>
      <c r="AFE1359" s="119"/>
      <c r="AFF1359" s="119"/>
      <c r="AFG1359" s="119"/>
      <c r="AFH1359" s="119"/>
      <c r="AFI1359" s="119"/>
      <c r="AFJ1359" s="119"/>
      <c r="AFK1359" s="119"/>
      <c r="AFL1359" s="119"/>
      <c r="AFM1359" s="119"/>
      <c r="AFN1359" s="119"/>
      <c r="AFO1359" s="119"/>
      <c r="AFP1359" s="119"/>
      <c r="AFQ1359" s="119"/>
      <c r="AFR1359" s="119"/>
      <c r="AFS1359" s="119"/>
      <c r="AFT1359" s="119"/>
      <c r="AFU1359" s="119"/>
      <c r="AFV1359" s="119"/>
      <c r="AFW1359" s="119"/>
      <c r="AFX1359" s="119"/>
      <c r="AFY1359" s="119"/>
      <c r="AFZ1359" s="119"/>
      <c r="AGA1359" s="119"/>
      <c r="AGB1359" s="119"/>
      <c r="AGC1359" s="119"/>
      <c r="AGD1359" s="119"/>
      <c r="AGE1359" s="119"/>
      <c r="AGF1359" s="119"/>
      <c r="AGG1359" s="119"/>
      <c r="AGH1359" s="119"/>
      <c r="AGI1359" s="119"/>
      <c r="AGJ1359" s="119"/>
      <c r="AGK1359" s="119"/>
      <c r="AGL1359" s="119"/>
      <c r="AGM1359" s="119"/>
      <c r="AGN1359" s="119"/>
      <c r="AGO1359" s="119"/>
      <c r="AGP1359" s="119"/>
      <c r="AGQ1359" s="119"/>
      <c r="AGR1359" s="119"/>
      <c r="AGS1359" s="119"/>
      <c r="AGT1359" s="119"/>
      <c r="AGU1359" s="119"/>
      <c r="AGV1359" s="119"/>
      <c r="AGW1359" s="119"/>
      <c r="AGX1359" s="119"/>
      <c r="AGY1359" s="119"/>
      <c r="AGZ1359" s="119"/>
      <c r="AHA1359" s="119"/>
      <c r="AHB1359" s="119"/>
      <c r="AHC1359" s="119"/>
      <c r="AHD1359" s="119"/>
      <c r="AHE1359" s="119"/>
      <c r="AHF1359" s="119"/>
      <c r="AHG1359" s="119"/>
      <c r="AHH1359" s="119"/>
      <c r="AHI1359" s="119"/>
      <c r="AHJ1359" s="119"/>
      <c r="AHK1359" s="119"/>
      <c r="AHL1359" s="119"/>
      <c r="AHM1359" s="119"/>
      <c r="AHN1359" s="119"/>
      <c r="AHO1359" s="119"/>
      <c r="AHP1359" s="119"/>
      <c r="AHQ1359" s="119"/>
      <c r="AHR1359" s="119"/>
      <c r="AHS1359" s="119"/>
      <c r="AHT1359" s="119"/>
      <c r="AHU1359" s="119"/>
      <c r="AHV1359" s="119"/>
      <c r="AHW1359" s="119"/>
      <c r="AHX1359" s="119"/>
      <c r="AHY1359" s="119"/>
      <c r="AHZ1359" s="119"/>
      <c r="AIA1359" s="119"/>
      <c r="AIB1359" s="119"/>
      <c r="AIC1359" s="119"/>
      <c r="AID1359" s="119"/>
      <c r="AIE1359" s="119"/>
      <c r="AIF1359" s="119"/>
      <c r="AIG1359" s="119"/>
      <c r="AIH1359" s="119"/>
      <c r="AII1359" s="119"/>
      <c r="AIJ1359" s="119"/>
      <c r="AIK1359" s="119"/>
      <c r="AIL1359" s="119"/>
      <c r="AIM1359" s="119"/>
      <c r="AIN1359" s="119"/>
      <c r="AIO1359" s="119"/>
      <c r="AIP1359" s="119"/>
      <c r="AIQ1359" s="119"/>
      <c r="AIR1359" s="119"/>
      <c r="AIS1359" s="119"/>
      <c r="AIT1359" s="119"/>
      <c r="AIU1359" s="119"/>
      <c r="AIV1359" s="119"/>
      <c r="AIW1359" s="119"/>
      <c r="AIX1359" s="119"/>
      <c r="AIY1359" s="119"/>
      <c r="AIZ1359" s="119"/>
      <c r="AJA1359" s="119"/>
      <c r="AJB1359" s="119"/>
      <c r="AJC1359" s="119"/>
      <c r="AJD1359" s="119"/>
      <c r="AJE1359" s="119"/>
      <c r="AJF1359" s="119"/>
      <c r="AJG1359" s="119"/>
      <c r="AJH1359" s="119"/>
      <c r="AJI1359" s="119"/>
      <c r="AJJ1359" s="119"/>
      <c r="AJK1359" s="119"/>
      <c r="AJL1359" s="119"/>
      <c r="AJM1359" s="119"/>
      <c r="AJN1359" s="119"/>
      <c r="AJO1359" s="119"/>
      <c r="AJP1359" s="119"/>
      <c r="AJQ1359" s="119"/>
      <c r="AJR1359" s="119"/>
      <c r="AJS1359" s="119"/>
      <c r="AJT1359" s="119"/>
      <c r="AJU1359" s="119"/>
      <c r="AJV1359" s="119"/>
      <c r="AJW1359" s="119"/>
      <c r="AJX1359" s="119"/>
      <c r="AJY1359" s="119"/>
      <c r="AJZ1359" s="119"/>
      <c r="AKA1359" s="119"/>
      <c r="AKB1359" s="119"/>
      <c r="AKC1359" s="119"/>
      <c r="AKD1359" s="119"/>
      <c r="AKE1359" s="119"/>
      <c r="AKF1359" s="119"/>
      <c r="AKG1359" s="119"/>
      <c r="AKH1359" s="119"/>
      <c r="AKI1359" s="119"/>
      <c r="AKJ1359" s="119"/>
      <c r="AKK1359" s="119"/>
      <c r="AKL1359" s="119"/>
      <c r="AKM1359" s="119"/>
      <c r="AKN1359" s="119"/>
      <c r="AKO1359" s="119"/>
      <c r="AKP1359" s="119"/>
      <c r="AKQ1359" s="119"/>
      <c r="AKR1359" s="119"/>
      <c r="AKS1359" s="119"/>
      <c r="AKT1359" s="119"/>
      <c r="AKU1359" s="119"/>
      <c r="AKV1359" s="119"/>
      <c r="AKW1359" s="119"/>
      <c r="AKX1359" s="119"/>
      <c r="AKY1359" s="119"/>
      <c r="AKZ1359" s="119"/>
      <c r="ALA1359" s="119"/>
      <c r="ALB1359" s="119"/>
      <c r="ALC1359" s="119"/>
      <c r="ALD1359" s="119"/>
      <c r="ALE1359" s="119"/>
      <c r="ALF1359" s="119"/>
      <c r="ALG1359" s="119"/>
      <c r="ALH1359" s="119"/>
      <c r="ALI1359" s="119"/>
      <c r="ALJ1359" s="119"/>
      <c r="ALK1359" s="119"/>
      <c r="ALL1359" s="119"/>
      <c r="ALM1359" s="119"/>
      <c r="ALN1359" s="119"/>
      <c r="ALO1359" s="119"/>
      <c r="ALP1359" s="119"/>
      <c r="ALQ1359" s="119"/>
      <c r="ALR1359" s="119"/>
      <c r="ALS1359" s="119"/>
      <c r="ALT1359" s="119"/>
      <c r="ALU1359" s="119"/>
      <c r="ALV1359" s="119"/>
      <c r="ALW1359" s="119"/>
      <c r="ALX1359" s="119"/>
      <c r="ALY1359" s="119"/>
      <c r="ALZ1359" s="119"/>
      <c r="AMA1359" s="119"/>
      <c r="AMB1359" s="119"/>
      <c r="AMC1359" s="119"/>
      <c r="AMD1359" s="119"/>
      <c r="AME1359" s="119"/>
      <c r="AMF1359" s="119"/>
      <c r="AMG1359" s="119"/>
    </row>
    <row r="1360" customFormat="false" ht="15" hidden="false" customHeight="false" outlineLevel="0" collapsed="false">
      <c r="A1360" s="118"/>
      <c r="B1360" s="118"/>
      <c r="C1360" s="48" t="n">
        <f aca="false">IF(F1360=F1359,C1359,IF(F1360=(F1359+10),C1359,(C1359+10)))</f>
        <v>2530</v>
      </c>
      <c r="D1360" s="55" t="s">
        <v>473</v>
      </c>
      <c r="E1360" s="50" t="n">
        <f aca="false">IF(C1359=C1360,IF(AND(I1360&lt;&gt;"M",I1360&lt;&gt;"m-up"),E1359+10,E1359),10)</f>
        <v>120</v>
      </c>
      <c r="F1360" s="78" t="n">
        <f aca="false">O1360+(N1360*60)+(M1360*3600)</f>
        <v>51295</v>
      </c>
      <c r="G1360" s="78" t="str">
        <f aca="false">CONCATENATE(J1360,K1360,L1360)</f>
        <v>201826</v>
      </c>
      <c r="H1360" s="78" t="n">
        <v>10</v>
      </c>
      <c r="I1360" s="78" t="s">
        <v>0</v>
      </c>
      <c r="J1360" s="78" t="n">
        <v>2018</v>
      </c>
      <c r="K1360" s="78" t="n">
        <v>2</v>
      </c>
      <c r="L1360" s="78" t="n">
        <v>6</v>
      </c>
      <c r="M1360" s="78" t="n">
        <v>14</v>
      </c>
      <c r="N1360" s="78" t="n">
        <v>14</v>
      </c>
      <c r="O1360" s="78" t="n">
        <v>55</v>
      </c>
      <c r="P1360" s="78" t="n">
        <v>532</v>
      </c>
      <c r="Q1360" s="78" t="n">
        <v>3</v>
      </c>
      <c r="R1360" s="78" t="s">
        <v>1</v>
      </c>
      <c r="S1360" s="78" t="s">
        <v>2</v>
      </c>
      <c r="T1360" s="78"/>
      <c r="U1360" s="130"/>
      <c r="V1360" s="130"/>
      <c r="W1360" s="130"/>
      <c r="X1360" s="130"/>
      <c r="WH1360" s="119"/>
      <c r="WI1360" s="119"/>
      <c r="WJ1360" s="119"/>
      <c r="WK1360" s="119"/>
      <c r="WL1360" s="119"/>
      <c r="WM1360" s="119"/>
      <c r="WN1360" s="119"/>
      <c r="WO1360" s="119"/>
      <c r="WP1360" s="119"/>
      <c r="WQ1360" s="119"/>
      <c r="WR1360" s="119"/>
      <c r="WS1360" s="119"/>
      <c r="WT1360" s="119"/>
      <c r="WU1360" s="119"/>
      <c r="WV1360" s="119"/>
      <c r="WW1360" s="119"/>
      <c r="WX1360" s="119"/>
      <c r="WY1360" s="119"/>
      <c r="WZ1360" s="119"/>
      <c r="XA1360" s="119"/>
      <c r="XB1360" s="119"/>
      <c r="XC1360" s="119"/>
      <c r="XD1360" s="119"/>
      <c r="XE1360" s="119"/>
      <c r="XF1360" s="119"/>
      <c r="XG1360" s="119"/>
      <c r="XH1360" s="119"/>
      <c r="XI1360" s="119"/>
      <c r="XJ1360" s="119"/>
      <c r="XK1360" s="119"/>
      <c r="XL1360" s="119"/>
      <c r="XM1360" s="119"/>
      <c r="XN1360" s="119"/>
      <c r="XO1360" s="119"/>
      <c r="XP1360" s="119"/>
      <c r="XQ1360" s="119"/>
      <c r="XR1360" s="119"/>
      <c r="XS1360" s="119"/>
      <c r="XT1360" s="119"/>
      <c r="XU1360" s="119"/>
      <c r="XV1360" s="119"/>
      <c r="XW1360" s="119"/>
      <c r="XX1360" s="119"/>
      <c r="XY1360" s="119"/>
      <c r="XZ1360" s="119"/>
      <c r="YA1360" s="119"/>
      <c r="YB1360" s="119"/>
      <c r="YC1360" s="119"/>
      <c r="YD1360" s="119"/>
      <c r="YE1360" s="119"/>
      <c r="YF1360" s="119"/>
      <c r="YG1360" s="119"/>
      <c r="YH1360" s="119"/>
      <c r="YI1360" s="119"/>
      <c r="YJ1360" s="119"/>
      <c r="YK1360" s="119"/>
      <c r="YL1360" s="119"/>
      <c r="YM1360" s="119"/>
      <c r="YN1360" s="119"/>
      <c r="YO1360" s="119"/>
      <c r="YP1360" s="119"/>
      <c r="YQ1360" s="119"/>
      <c r="YR1360" s="119"/>
      <c r="YS1360" s="119"/>
      <c r="YT1360" s="119"/>
      <c r="YU1360" s="119"/>
      <c r="YV1360" s="119"/>
      <c r="YW1360" s="119"/>
      <c r="YX1360" s="119"/>
      <c r="YY1360" s="119"/>
      <c r="YZ1360" s="119"/>
      <c r="ZA1360" s="119"/>
      <c r="ZB1360" s="119"/>
      <c r="ZC1360" s="119"/>
      <c r="ZD1360" s="119"/>
      <c r="ZE1360" s="119"/>
      <c r="ZF1360" s="119"/>
      <c r="ZG1360" s="119"/>
      <c r="ZH1360" s="119"/>
      <c r="ZI1360" s="119"/>
      <c r="ZJ1360" s="119"/>
      <c r="ZK1360" s="119"/>
      <c r="ZL1360" s="119"/>
      <c r="ZM1360" s="119"/>
      <c r="ZN1360" s="119"/>
      <c r="ZO1360" s="119"/>
      <c r="ZP1360" s="119"/>
      <c r="ZQ1360" s="119"/>
      <c r="ZR1360" s="119"/>
      <c r="ZS1360" s="119"/>
      <c r="ZT1360" s="119"/>
      <c r="ZU1360" s="119"/>
      <c r="ZV1360" s="119"/>
      <c r="ZW1360" s="119"/>
      <c r="ZX1360" s="119"/>
      <c r="ZY1360" s="119"/>
      <c r="ZZ1360" s="119"/>
      <c r="AAA1360" s="119"/>
      <c r="AAB1360" s="119"/>
      <c r="AAC1360" s="119"/>
      <c r="AAD1360" s="119"/>
      <c r="AAE1360" s="119"/>
      <c r="AAF1360" s="119"/>
      <c r="AAG1360" s="119"/>
      <c r="AAH1360" s="119"/>
      <c r="AAI1360" s="119"/>
      <c r="AAJ1360" s="119"/>
      <c r="AAK1360" s="119"/>
      <c r="AAL1360" s="119"/>
      <c r="AAM1360" s="119"/>
      <c r="AAN1360" s="119"/>
      <c r="AAO1360" s="119"/>
      <c r="AAP1360" s="119"/>
      <c r="AAQ1360" s="119"/>
      <c r="AAR1360" s="119"/>
      <c r="AAS1360" s="119"/>
      <c r="AAT1360" s="119"/>
      <c r="AAU1360" s="119"/>
      <c r="AAV1360" s="119"/>
      <c r="AAW1360" s="119"/>
      <c r="AAX1360" s="119"/>
      <c r="AAY1360" s="119"/>
      <c r="AAZ1360" s="119"/>
      <c r="ABA1360" s="119"/>
      <c r="ABB1360" s="119"/>
      <c r="ABC1360" s="119"/>
      <c r="ABD1360" s="119"/>
      <c r="ABE1360" s="119"/>
      <c r="ABF1360" s="119"/>
      <c r="ABG1360" s="119"/>
      <c r="ABH1360" s="119"/>
      <c r="ABI1360" s="119"/>
      <c r="ABJ1360" s="119"/>
      <c r="ABK1360" s="119"/>
      <c r="ABL1360" s="119"/>
      <c r="ABM1360" s="119"/>
      <c r="ABN1360" s="119"/>
      <c r="ABO1360" s="119"/>
      <c r="ABP1360" s="119"/>
      <c r="ABQ1360" s="119"/>
      <c r="ABR1360" s="119"/>
      <c r="ABS1360" s="119"/>
      <c r="ABT1360" s="119"/>
      <c r="ABU1360" s="119"/>
      <c r="ABV1360" s="119"/>
      <c r="ABW1360" s="119"/>
      <c r="ABX1360" s="119"/>
      <c r="ABY1360" s="119"/>
      <c r="ABZ1360" s="119"/>
      <c r="ACA1360" s="119"/>
      <c r="ACB1360" s="119"/>
      <c r="ACC1360" s="119"/>
      <c r="ACD1360" s="119"/>
      <c r="ACE1360" s="119"/>
      <c r="ACF1360" s="119"/>
      <c r="ACG1360" s="119"/>
      <c r="ACH1360" s="119"/>
      <c r="ACI1360" s="119"/>
      <c r="ACJ1360" s="119"/>
      <c r="ACK1360" s="119"/>
      <c r="ACL1360" s="119"/>
      <c r="ACM1360" s="119"/>
      <c r="ACN1360" s="119"/>
      <c r="ACO1360" s="119"/>
      <c r="ACP1360" s="119"/>
      <c r="ACQ1360" s="119"/>
      <c r="ACR1360" s="119"/>
      <c r="ACS1360" s="119"/>
      <c r="ACT1360" s="119"/>
      <c r="ACU1360" s="119"/>
      <c r="ACV1360" s="119"/>
      <c r="ACW1360" s="119"/>
      <c r="ACX1360" s="119"/>
      <c r="ACY1360" s="119"/>
      <c r="ACZ1360" s="119"/>
      <c r="ADA1360" s="119"/>
      <c r="ADB1360" s="119"/>
      <c r="ADC1360" s="119"/>
      <c r="ADD1360" s="119"/>
      <c r="ADE1360" s="119"/>
      <c r="ADF1360" s="119"/>
      <c r="ADG1360" s="119"/>
      <c r="ADH1360" s="119"/>
      <c r="ADI1360" s="119"/>
      <c r="ADJ1360" s="119"/>
      <c r="ADK1360" s="119"/>
      <c r="ADL1360" s="119"/>
      <c r="ADM1360" s="119"/>
      <c r="ADN1360" s="119"/>
      <c r="ADO1360" s="119"/>
      <c r="ADP1360" s="119"/>
      <c r="ADQ1360" s="119"/>
      <c r="ADR1360" s="119"/>
      <c r="ADS1360" s="119"/>
      <c r="ADT1360" s="119"/>
      <c r="ADU1360" s="119"/>
      <c r="ADV1360" s="119"/>
      <c r="ADW1360" s="119"/>
      <c r="ADX1360" s="119"/>
      <c r="ADY1360" s="119"/>
      <c r="ADZ1360" s="119"/>
      <c r="AEA1360" s="119"/>
      <c r="AEB1360" s="119"/>
      <c r="AEC1360" s="119"/>
      <c r="AED1360" s="119"/>
      <c r="AEE1360" s="119"/>
      <c r="AEF1360" s="119"/>
      <c r="AEG1360" s="119"/>
      <c r="AEH1360" s="119"/>
      <c r="AEI1360" s="119"/>
      <c r="AEJ1360" s="119"/>
      <c r="AEK1360" s="119"/>
      <c r="AEL1360" s="119"/>
      <c r="AEM1360" s="119"/>
      <c r="AEN1360" s="119"/>
      <c r="AEO1360" s="119"/>
      <c r="AEP1360" s="119"/>
      <c r="AEQ1360" s="119"/>
      <c r="AER1360" s="119"/>
      <c r="AES1360" s="119"/>
      <c r="AET1360" s="119"/>
      <c r="AEU1360" s="119"/>
      <c r="AEV1360" s="119"/>
      <c r="AEW1360" s="119"/>
      <c r="AEX1360" s="119"/>
      <c r="AEY1360" s="119"/>
      <c r="AEZ1360" s="119"/>
      <c r="AFA1360" s="119"/>
      <c r="AFB1360" s="119"/>
      <c r="AFC1360" s="119"/>
      <c r="AFD1360" s="119"/>
      <c r="AFE1360" s="119"/>
      <c r="AFF1360" s="119"/>
      <c r="AFG1360" s="119"/>
      <c r="AFH1360" s="119"/>
      <c r="AFI1360" s="119"/>
      <c r="AFJ1360" s="119"/>
      <c r="AFK1360" s="119"/>
      <c r="AFL1360" s="119"/>
      <c r="AFM1360" s="119"/>
      <c r="AFN1360" s="119"/>
      <c r="AFO1360" s="119"/>
      <c r="AFP1360" s="119"/>
      <c r="AFQ1360" s="119"/>
      <c r="AFR1360" s="119"/>
      <c r="AFS1360" s="119"/>
      <c r="AFT1360" s="119"/>
      <c r="AFU1360" s="119"/>
      <c r="AFV1360" s="119"/>
      <c r="AFW1360" s="119"/>
      <c r="AFX1360" s="119"/>
      <c r="AFY1360" s="119"/>
      <c r="AFZ1360" s="119"/>
      <c r="AGA1360" s="119"/>
      <c r="AGB1360" s="119"/>
      <c r="AGC1360" s="119"/>
      <c r="AGD1360" s="119"/>
      <c r="AGE1360" s="119"/>
      <c r="AGF1360" s="119"/>
      <c r="AGG1360" s="119"/>
      <c r="AGH1360" s="119"/>
      <c r="AGI1360" s="119"/>
      <c r="AGJ1360" s="119"/>
      <c r="AGK1360" s="119"/>
      <c r="AGL1360" s="119"/>
      <c r="AGM1360" s="119"/>
      <c r="AGN1360" s="119"/>
      <c r="AGO1360" s="119"/>
      <c r="AGP1360" s="119"/>
      <c r="AGQ1360" s="119"/>
      <c r="AGR1360" s="119"/>
      <c r="AGS1360" s="119"/>
      <c r="AGT1360" s="119"/>
      <c r="AGU1360" s="119"/>
      <c r="AGV1360" s="119"/>
      <c r="AGW1360" s="119"/>
      <c r="AGX1360" s="119"/>
      <c r="AGY1360" s="119"/>
      <c r="AGZ1360" s="119"/>
      <c r="AHA1360" s="119"/>
      <c r="AHB1360" s="119"/>
      <c r="AHC1360" s="119"/>
      <c r="AHD1360" s="119"/>
      <c r="AHE1360" s="119"/>
      <c r="AHF1360" s="119"/>
      <c r="AHG1360" s="119"/>
      <c r="AHH1360" s="119"/>
      <c r="AHI1360" s="119"/>
      <c r="AHJ1360" s="119"/>
      <c r="AHK1360" s="119"/>
      <c r="AHL1360" s="119"/>
      <c r="AHM1360" s="119"/>
      <c r="AHN1360" s="119"/>
      <c r="AHO1360" s="119"/>
      <c r="AHP1360" s="119"/>
      <c r="AHQ1360" s="119"/>
      <c r="AHR1360" s="119"/>
      <c r="AHS1360" s="119"/>
      <c r="AHT1360" s="119"/>
      <c r="AHU1360" s="119"/>
      <c r="AHV1360" s="119"/>
      <c r="AHW1360" s="119"/>
      <c r="AHX1360" s="119"/>
      <c r="AHY1360" s="119"/>
      <c r="AHZ1360" s="119"/>
      <c r="AIA1360" s="119"/>
      <c r="AIB1360" s="119"/>
      <c r="AIC1360" s="119"/>
      <c r="AID1360" s="119"/>
      <c r="AIE1360" s="119"/>
      <c r="AIF1360" s="119"/>
      <c r="AIG1360" s="119"/>
      <c r="AIH1360" s="119"/>
      <c r="AII1360" s="119"/>
      <c r="AIJ1360" s="119"/>
      <c r="AIK1360" s="119"/>
      <c r="AIL1360" s="119"/>
      <c r="AIM1360" s="119"/>
      <c r="AIN1360" s="119"/>
      <c r="AIO1360" s="119"/>
      <c r="AIP1360" s="119"/>
      <c r="AIQ1360" s="119"/>
      <c r="AIR1360" s="119"/>
      <c r="AIS1360" s="119"/>
      <c r="AIT1360" s="119"/>
      <c r="AIU1360" s="119"/>
      <c r="AIV1360" s="119"/>
      <c r="AIW1360" s="119"/>
      <c r="AIX1360" s="119"/>
      <c r="AIY1360" s="119"/>
      <c r="AIZ1360" s="119"/>
      <c r="AJA1360" s="119"/>
      <c r="AJB1360" s="119"/>
      <c r="AJC1360" s="119"/>
      <c r="AJD1360" s="119"/>
      <c r="AJE1360" s="119"/>
      <c r="AJF1360" s="119"/>
      <c r="AJG1360" s="119"/>
      <c r="AJH1360" s="119"/>
      <c r="AJI1360" s="119"/>
      <c r="AJJ1360" s="119"/>
      <c r="AJK1360" s="119"/>
      <c r="AJL1360" s="119"/>
      <c r="AJM1360" s="119"/>
      <c r="AJN1360" s="119"/>
      <c r="AJO1360" s="119"/>
      <c r="AJP1360" s="119"/>
      <c r="AJQ1360" s="119"/>
      <c r="AJR1360" s="119"/>
      <c r="AJS1360" s="119"/>
      <c r="AJT1360" s="119"/>
      <c r="AJU1360" s="119"/>
      <c r="AJV1360" s="119"/>
      <c r="AJW1360" s="119"/>
      <c r="AJX1360" s="119"/>
      <c r="AJY1360" s="119"/>
      <c r="AJZ1360" s="119"/>
      <c r="AKA1360" s="119"/>
      <c r="AKB1360" s="119"/>
      <c r="AKC1360" s="119"/>
      <c r="AKD1360" s="119"/>
      <c r="AKE1360" s="119"/>
      <c r="AKF1360" s="119"/>
      <c r="AKG1360" s="119"/>
      <c r="AKH1360" s="119"/>
      <c r="AKI1360" s="119"/>
      <c r="AKJ1360" s="119"/>
      <c r="AKK1360" s="119"/>
      <c r="AKL1360" s="119"/>
      <c r="AKM1360" s="119"/>
      <c r="AKN1360" s="119"/>
      <c r="AKO1360" s="119"/>
      <c r="AKP1360" s="119"/>
      <c r="AKQ1360" s="119"/>
      <c r="AKR1360" s="119"/>
      <c r="AKS1360" s="119"/>
      <c r="AKT1360" s="119"/>
      <c r="AKU1360" s="119"/>
      <c r="AKV1360" s="119"/>
      <c r="AKW1360" s="119"/>
      <c r="AKX1360" s="119"/>
      <c r="AKY1360" s="119"/>
      <c r="AKZ1360" s="119"/>
      <c r="ALA1360" s="119"/>
      <c r="ALB1360" s="119"/>
      <c r="ALC1360" s="119"/>
      <c r="ALD1360" s="119"/>
      <c r="ALE1360" s="119"/>
      <c r="ALF1360" s="119"/>
      <c r="ALG1360" s="119"/>
      <c r="ALH1360" s="119"/>
      <c r="ALI1360" s="119"/>
      <c r="ALJ1360" s="119"/>
      <c r="ALK1360" s="119"/>
      <c r="ALL1360" s="119"/>
      <c r="ALM1360" s="119"/>
      <c r="ALN1360" s="119"/>
      <c r="ALO1360" s="119"/>
      <c r="ALP1360" s="119"/>
      <c r="ALQ1360" s="119"/>
      <c r="ALR1360" s="119"/>
      <c r="ALS1360" s="119"/>
      <c r="ALT1360" s="119"/>
      <c r="ALU1360" s="119"/>
      <c r="ALV1360" s="119"/>
      <c r="ALW1360" s="119"/>
      <c r="ALX1360" s="119"/>
      <c r="ALY1360" s="119"/>
      <c r="ALZ1360" s="119"/>
      <c r="AMA1360" s="119"/>
      <c r="AMB1360" s="119"/>
      <c r="AMC1360" s="119"/>
      <c r="AMD1360" s="119"/>
      <c r="AME1360" s="119"/>
      <c r="AMF1360" s="119"/>
      <c r="AMG1360" s="119"/>
    </row>
    <row r="1361" customFormat="false" ht="15" hidden="false" customHeight="false" outlineLevel="0" collapsed="false">
      <c r="A1361" s="118"/>
      <c r="B1361" s="118"/>
      <c r="C1361" s="48" t="n">
        <f aca="false">IF(F1361=F1360,C1360,IF(F1361=(F1360+10),C1360,(C1360+10)))</f>
        <v>2530</v>
      </c>
      <c r="D1361" s="55" t="s">
        <v>473</v>
      </c>
      <c r="E1361" s="50" t="n">
        <f aca="false">IF(C1360=C1361,IF(AND(I1361&lt;&gt;"M",I1361&lt;&gt;"m-up"),E1360+10,E1360),10)</f>
        <v>130</v>
      </c>
      <c r="F1361" s="78" t="n">
        <f aca="false">O1361+(N1361*60)+(M1361*3600)</f>
        <v>51295</v>
      </c>
      <c r="G1361" s="78" t="str">
        <f aca="false">CONCATENATE(J1361,K1361,L1361)</f>
        <v>201826</v>
      </c>
      <c r="H1361" s="78" t="n">
        <v>4</v>
      </c>
      <c r="I1361" s="78" t="s">
        <v>0</v>
      </c>
      <c r="J1361" s="78" t="n">
        <v>2018</v>
      </c>
      <c r="K1361" s="78" t="n">
        <v>2</v>
      </c>
      <c r="L1361" s="78" t="n">
        <v>6</v>
      </c>
      <c r="M1361" s="78" t="n">
        <v>14</v>
      </c>
      <c r="N1361" s="78" t="n">
        <v>14</v>
      </c>
      <c r="O1361" s="78" t="n">
        <v>55</v>
      </c>
      <c r="P1361" s="78" t="n">
        <v>560</v>
      </c>
      <c r="Q1361" s="78" t="n">
        <v>3</v>
      </c>
      <c r="R1361" s="78" t="s">
        <v>1</v>
      </c>
      <c r="S1361" s="78" t="s">
        <v>2</v>
      </c>
      <c r="T1361" s="78"/>
      <c r="U1361" s="130"/>
      <c r="V1361" s="130"/>
      <c r="W1361" s="130"/>
      <c r="X1361" s="130"/>
      <c r="WH1361" s="119"/>
      <c r="WI1361" s="119"/>
      <c r="WJ1361" s="119"/>
      <c r="WK1361" s="119"/>
      <c r="WL1361" s="119"/>
      <c r="WM1361" s="119"/>
      <c r="WN1361" s="119"/>
      <c r="WO1361" s="119"/>
      <c r="WP1361" s="119"/>
      <c r="WQ1361" s="119"/>
      <c r="WR1361" s="119"/>
      <c r="WS1361" s="119"/>
      <c r="WT1361" s="119"/>
      <c r="WU1361" s="119"/>
      <c r="WV1361" s="119"/>
      <c r="WW1361" s="119"/>
      <c r="WX1361" s="119"/>
      <c r="WY1361" s="119"/>
      <c r="WZ1361" s="119"/>
      <c r="XA1361" s="119"/>
      <c r="XB1361" s="119"/>
      <c r="XC1361" s="119"/>
      <c r="XD1361" s="119"/>
      <c r="XE1361" s="119"/>
      <c r="XF1361" s="119"/>
      <c r="XG1361" s="119"/>
      <c r="XH1361" s="119"/>
      <c r="XI1361" s="119"/>
      <c r="XJ1361" s="119"/>
      <c r="XK1361" s="119"/>
      <c r="XL1361" s="119"/>
      <c r="XM1361" s="119"/>
      <c r="XN1361" s="119"/>
      <c r="XO1361" s="119"/>
      <c r="XP1361" s="119"/>
      <c r="XQ1361" s="119"/>
      <c r="XR1361" s="119"/>
      <c r="XS1361" s="119"/>
      <c r="XT1361" s="119"/>
      <c r="XU1361" s="119"/>
      <c r="XV1361" s="119"/>
      <c r="XW1361" s="119"/>
      <c r="XX1361" s="119"/>
      <c r="XY1361" s="119"/>
      <c r="XZ1361" s="119"/>
      <c r="YA1361" s="119"/>
      <c r="YB1361" s="119"/>
      <c r="YC1361" s="119"/>
      <c r="YD1361" s="119"/>
      <c r="YE1361" s="119"/>
      <c r="YF1361" s="119"/>
      <c r="YG1361" s="119"/>
      <c r="YH1361" s="119"/>
      <c r="YI1361" s="119"/>
      <c r="YJ1361" s="119"/>
      <c r="YK1361" s="119"/>
      <c r="YL1361" s="119"/>
      <c r="YM1361" s="119"/>
      <c r="YN1361" s="119"/>
      <c r="YO1361" s="119"/>
      <c r="YP1361" s="119"/>
      <c r="YQ1361" s="119"/>
      <c r="YR1361" s="119"/>
      <c r="YS1361" s="119"/>
      <c r="YT1361" s="119"/>
      <c r="YU1361" s="119"/>
      <c r="YV1361" s="119"/>
      <c r="YW1361" s="119"/>
      <c r="YX1361" s="119"/>
      <c r="YY1361" s="119"/>
      <c r="YZ1361" s="119"/>
      <c r="ZA1361" s="119"/>
      <c r="ZB1361" s="119"/>
      <c r="ZC1361" s="119"/>
      <c r="ZD1361" s="119"/>
      <c r="ZE1361" s="119"/>
      <c r="ZF1361" s="119"/>
      <c r="ZG1361" s="119"/>
      <c r="ZH1361" s="119"/>
      <c r="ZI1361" s="119"/>
      <c r="ZJ1361" s="119"/>
      <c r="ZK1361" s="119"/>
      <c r="ZL1361" s="119"/>
      <c r="ZM1361" s="119"/>
      <c r="ZN1361" s="119"/>
      <c r="ZO1361" s="119"/>
      <c r="ZP1361" s="119"/>
      <c r="ZQ1361" s="119"/>
      <c r="ZR1361" s="119"/>
      <c r="ZS1361" s="119"/>
      <c r="ZT1361" s="119"/>
      <c r="ZU1361" s="119"/>
      <c r="ZV1361" s="119"/>
      <c r="ZW1361" s="119"/>
      <c r="ZX1361" s="119"/>
      <c r="ZY1361" s="119"/>
      <c r="ZZ1361" s="119"/>
      <c r="AAA1361" s="119"/>
      <c r="AAB1361" s="119"/>
      <c r="AAC1361" s="119"/>
      <c r="AAD1361" s="119"/>
      <c r="AAE1361" s="119"/>
      <c r="AAF1361" s="119"/>
      <c r="AAG1361" s="119"/>
      <c r="AAH1361" s="119"/>
      <c r="AAI1361" s="119"/>
      <c r="AAJ1361" s="119"/>
      <c r="AAK1361" s="119"/>
      <c r="AAL1361" s="119"/>
      <c r="AAM1361" s="119"/>
      <c r="AAN1361" s="119"/>
      <c r="AAO1361" s="119"/>
      <c r="AAP1361" s="119"/>
      <c r="AAQ1361" s="119"/>
      <c r="AAR1361" s="119"/>
      <c r="AAS1361" s="119"/>
      <c r="AAT1361" s="119"/>
      <c r="AAU1361" s="119"/>
      <c r="AAV1361" s="119"/>
      <c r="AAW1361" s="119"/>
      <c r="AAX1361" s="119"/>
      <c r="AAY1361" s="119"/>
      <c r="AAZ1361" s="119"/>
      <c r="ABA1361" s="119"/>
      <c r="ABB1361" s="119"/>
      <c r="ABC1361" s="119"/>
      <c r="ABD1361" s="119"/>
      <c r="ABE1361" s="119"/>
      <c r="ABF1361" s="119"/>
      <c r="ABG1361" s="119"/>
      <c r="ABH1361" s="119"/>
      <c r="ABI1361" s="119"/>
      <c r="ABJ1361" s="119"/>
      <c r="ABK1361" s="119"/>
      <c r="ABL1361" s="119"/>
      <c r="ABM1361" s="119"/>
      <c r="ABN1361" s="119"/>
      <c r="ABO1361" s="119"/>
      <c r="ABP1361" s="119"/>
      <c r="ABQ1361" s="119"/>
      <c r="ABR1361" s="119"/>
      <c r="ABS1361" s="119"/>
      <c r="ABT1361" s="119"/>
      <c r="ABU1361" s="119"/>
      <c r="ABV1361" s="119"/>
      <c r="ABW1361" s="119"/>
      <c r="ABX1361" s="119"/>
      <c r="ABY1361" s="119"/>
      <c r="ABZ1361" s="119"/>
      <c r="ACA1361" s="119"/>
      <c r="ACB1361" s="119"/>
      <c r="ACC1361" s="119"/>
      <c r="ACD1361" s="119"/>
      <c r="ACE1361" s="119"/>
      <c r="ACF1361" s="119"/>
      <c r="ACG1361" s="119"/>
      <c r="ACH1361" s="119"/>
      <c r="ACI1361" s="119"/>
      <c r="ACJ1361" s="119"/>
      <c r="ACK1361" s="119"/>
      <c r="ACL1361" s="119"/>
      <c r="ACM1361" s="119"/>
      <c r="ACN1361" s="119"/>
      <c r="ACO1361" s="119"/>
      <c r="ACP1361" s="119"/>
      <c r="ACQ1361" s="119"/>
      <c r="ACR1361" s="119"/>
      <c r="ACS1361" s="119"/>
      <c r="ACT1361" s="119"/>
      <c r="ACU1361" s="119"/>
      <c r="ACV1361" s="119"/>
      <c r="ACW1361" s="119"/>
      <c r="ACX1361" s="119"/>
      <c r="ACY1361" s="119"/>
      <c r="ACZ1361" s="119"/>
      <c r="ADA1361" s="119"/>
      <c r="ADB1361" s="119"/>
      <c r="ADC1361" s="119"/>
      <c r="ADD1361" s="119"/>
      <c r="ADE1361" s="119"/>
      <c r="ADF1361" s="119"/>
      <c r="ADG1361" s="119"/>
      <c r="ADH1361" s="119"/>
      <c r="ADI1361" s="119"/>
      <c r="ADJ1361" s="119"/>
      <c r="ADK1361" s="119"/>
      <c r="ADL1361" s="119"/>
      <c r="ADM1361" s="119"/>
      <c r="ADN1361" s="119"/>
      <c r="ADO1361" s="119"/>
      <c r="ADP1361" s="119"/>
      <c r="ADQ1361" s="119"/>
      <c r="ADR1361" s="119"/>
      <c r="ADS1361" s="119"/>
      <c r="ADT1361" s="119"/>
      <c r="ADU1361" s="119"/>
      <c r="ADV1361" s="119"/>
      <c r="ADW1361" s="119"/>
      <c r="ADX1361" s="119"/>
      <c r="ADY1361" s="119"/>
      <c r="ADZ1361" s="119"/>
      <c r="AEA1361" s="119"/>
      <c r="AEB1361" s="119"/>
      <c r="AEC1361" s="119"/>
      <c r="AED1361" s="119"/>
      <c r="AEE1361" s="119"/>
      <c r="AEF1361" s="119"/>
      <c r="AEG1361" s="119"/>
      <c r="AEH1361" s="119"/>
      <c r="AEI1361" s="119"/>
      <c r="AEJ1361" s="119"/>
      <c r="AEK1361" s="119"/>
      <c r="AEL1361" s="119"/>
      <c r="AEM1361" s="119"/>
      <c r="AEN1361" s="119"/>
      <c r="AEO1361" s="119"/>
      <c r="AEP1361" s="119"/>
      <c r="AEQ1361" s="119"/>
      <c r="AER1361" s="119"/>
      <c r="AES1361" s="119"/>
      <c r="AET1361" s="119"/>
      <c r="AEU1361" s="119"/>
      <c r="AEV1361" s="119"/>
      <c r="AEW1361" s="119"/>
      <c r="AEX1361" s="119"/>
      <c r="AEY1361" s="119"/>
      <c r="AEZ1361" s="119"/>
      <c r="AFA1361" s="119"/>
      <c r="AFB1361" s="119"/>
      <c r="AFC1361" s="119"/>
      <c r="AFD1361" s="119"/>
      <c r="AFE1361" s="119"/>
      <c r="AFF1361" s="119"/>
      <c r="AFG1361" s="119"/>
      <c r="AFH1361" s="119"/>
      <c r="AFI1361" s="119"/>
      <c r="AFJ1361" s="119"/>
      <c r="AFK1361" s="119"/>
      <c r="AFL1361" s="119"/>
      <c r="AFM1361" s="119"/>
      <c r="AFN1361" s="119"/>
      <c r="AFO1361" s="119"/>
      <c r="AFP1361" s="119"/>
      <c r="AFQ1361" s="119"/>
      <c r="AFR1361" s="119"/>
      <c r="AFS1361" s="119"/>
      <c r="AFT1361" s="119"/>
      <c r="AFU1361" s="119"/>
      <c r="AFV1361" s="119"/>
      <c r="AFW1361" s="119"/>
      <c r="AFX1361" s="119"/>
      <c r="AFY1361" s="119"/>
      <c r="AFZ1361" s="119"/>
      <c r="AGA1361" s="119"/>
      <c r="AGB1361" s="119"/>
      <c r="AGC1361" s="119"/>
      <c r="AGD1361" s="119"/>
      <c r="AGE1361" s="119"/>
      <c r="AGF1361" s="119"/>
      <c r="AGG1361" s="119"/>
      <c r="AGH1361" s="119"/>
      <c r="AGI1361" s="119"/>
      <c r="AGJ1361" s="119"/>
      <c r="AGK1361" s="119"/>
      <c r="AGL1361" s="119"/>
      <c r="AGM1361" s="119"/>
      <c r="AGN1361" s="119"/>
      <c r="AGO1361" s="119"/>
      <c r="AGP1361" s="119"/>
      <c r="AGQ1361" s="119"/>
      <c r="AGR1361" s="119"/>
      <c r="AGS1361" s="119"/>
      <c r="AGT1361" s="119"/>
      <c r="AGU1361" s="119"/>
      <c r="AGV1361" s="119"/>
      <c r="AGW1361" s="119"/>
      <c r="AGX1361" s="119"/>
      <c r="AGY1361" s="119"/>
      <c r="AGZ1361" s="119"/>
      <c r="AHA1361" s="119"/>
      <c r="AHB1361" s="119"/>
      <c r="AHC1361" s="119"/>
      <c r="AHD1361" s="119"/>
      <c r="AHE1361" s="119"/>
      <c r="AHF1361" s="119"/>
      <c r="AHG1361" s="119"/>
      <c r="AHH1361" s="119"/>
      <c r="AHI1361" s="119"/>
      <c r="AHJ1361" s="119"/>
      <c r="AHK1361" s="119"/>
      <c r="AHL1361" s="119"/>
      <c r="AHM1361" s="119"/>
      <c r="AHN1361" s="119"/>
      <c r="AHO1361" s="119"/>
      <c r="AHP1361" s="119"/>
      <c r="AHQ1361" s="119"/>
      <c r="AHR1361" s="119"/>
      <c r="AHS1361" s="119"/>
      <c r="AHT1361" s="119"/>
      <c r="AHU1361" s="119"/>
      <c r="AHV1361" s="119"/>
      <c r="AHW1361" s="119"/>
      <c r="AHX1361" s="119"/>
      <c r="AHY1361" s="119"/>
      <c r="AHZ1361" s="119"/>
      <c r="AIA1361" s="119"/>
      <c r="AIB1361" s="119"/>
      <c r="AIC1361" s="119"/>
      <c r="AID1361" s="119"/>
      <c r="AIE1361" s="119"/>
      <c r="AIF1361" s="119"/>
      <c r="AIG1361" s="119"/>
      <c r="AIH1361" s="119"/>
      <c r="AII1361" s="119"/>
      <c r="AIJ1361" s="119"/>
      <c r="AIK1361" s="119"/>
      <c r="AIL1361" s="119"/>
      <c r="AIM1361" s="119"/>
      <c r="AIN1361" s="119"/>
      <c r="AIO1361" s="119"/>
      <c r="AIP1361" s="119"/>
      <c r="AIQ1361" s="119"/>
      <c r="AIR1361" s="119"/>
      <c r="AIS1361" s="119"/>
      <c r="AIT1361" s="119"/>
      <c r="AIU1361" s="119"/>
      <c r="AIV1361" s="119"/>
      <c r="AIW1361" s="119"/>
      <c r="AIX1361" s="119"/>
      <c r="AIY1361" s="119"/>
      <c r="AIZ1361" s="119"/>
      <c r="AJA1361" s="119"/>
      <c r="AJB1361" s="119"/>
      <c r="AJC1361" s="119"/>
      <c r="AJD1361" s="119"/>
      <c r="AJE1361" s="119"/>
      <c r="AJF1361" s="119"/>
      <c r="AJG1361" s="119"/>
      <c r="AJH1361" s="119"/>
      <c r="AJI1361" s="119"/>
      <c r="AJJ1361" s="119"/>
      <c r="AJK1361" s="119"/>
      <c r="AJL1361" s="119"/>
      <c r="AJM1361" s="119"/>
      <c r="AJN1361" s="119"/>
      <c r="AJO1361" s="119"/>
      <c r="AJP1361" s="119"/>
      <c r="AJQ1361" s="119"/>
      <c r="AJR1361" s="119"/>
      <c r="AJS1361" s="119"/>
      <c r="AJT1361" s="119"/>
      <c r="AJU1361" s="119"/>
      <c r="AJV1361" s="119"/>
      <c r="AJW1361" s="119"/>
      <c r="AJX1361" s="119"/>
      <c r="AJY1361" s="119"/>
      <c r="AJZ1361" s="119"/>
      <c r="AKA1361" s="119"/>
      <c r="AKB1361" s="119"/>
      <c r="AKC1361" s="119"/>
      <c r="AKD1361" s="119"/>
      <c r="AKE1361" s="119"/>
      <c r="AKF1361" s="119"/>
      <c r="AKG1361" s="119"/>
      <c r="AKH1361" s="119"/>
      <c r="AKI1361" s="119"/>
      <c r="AKJ1361" s="119"/>
      <c r="AKK1361" s="119"/>
      <c r="AKL1361" s="119"/>
      <c r="AKM1361" s="119"/>
      <c r="AKN1361" s="119"/>
      <c r="AKO1361" s="119"/>
      <c r="AKP1361" s="119"/>
      <c r="AKQ1361" s="119"/>
      <c r="AKR1361" s="119"/>
      <c r="AKS1361" s="119"/>
      <c r="AKT1361" s="119"/>
      <c r="AKU1361" s="119"/>
      <c r="AKV1361" s="119"/>
      <c r="AKW1361" s="119"/>
      <c r="AKX1361" s="119"/>
      <c r="AKY1361" s="119"/>
      <c r="AKZ1361" s="119"/>
      <c r="ALA1361" s="119"/>
      <c r="ALB1361" s="119"/>
      <c r="ALC1361" s="119"/>
      <c r="ALD1361" s="119"/>
      <c r="ALE1361" s="119"/>
      <c r="ALF1361" s="119"/>
      <c r="ALG1361" s="119"/>
      <c r="ALH1361" s="119"/>
      <c r="ALI1361" s="119"/>
      <c r="ALJ1361" s="119"/>
      <c r="ALK1361" s="119"/>
      <c r="ALL1361" s="119"/>
      <c r="ALM1361" s="119"/>
      <c r="ALN1361" s="119"/>
      <c r="ALO1361" s="119"/>
      <c r="ALP1361" s="119"/>
      <c r="ALQ1361" s="119"/>
      <c r="ALR1361" s="119"/>
      <c r="ALS1361" s="119"/>
      <c r="ALT1361" s="119"/>
      <c r="ALU1361" s="119"/>
      <c r="ALV1361" s="119"/>
      <c r="ALW1361" s="119"/>
      <c r="ALX1361" s="119"/>
      <c r="ALY1361" s="119"/>
      <c r="ALZ1361" s="119"/>
      <c r="AMA1361" s="119"/>
      <c r="AMB1361" s="119"/>
      <c r="AMC1361" s="119"/>
      <c r="AMD1361" s="119"/>
      <c r="AME1361" s="119"/>
      <c r="AMF1361" s="119"/>
      <c r="AMG1361" s="119"/>
    </row>
    <row r="1362" customFormat="false" ht="15" hidden="false" customHeight="false" outlineLevel="0" collapsed="false">
      <c r="A1362" s="68"/>
      <c r="B1362" s="68"/>
      <c r="C1362" s="48" t="n">
        <f aca="false">IF(F1362=F1361,C1361,IF(F1362=(F1361+10),C1361,(C1361+10)))</f>
        <v>2540</v>
      </c>
      <c r="D1362" s="69" t="s">
        <v>474</v>
      </c>
      <c r="E1362" s="50" t="n">
        <f aca="false">IF(C1361=C1362,IF(AND(I1362&lt;&gt;"M",I1362&lt;&gt;"m-up"),E1361+10,E1361),10)</f>
        <v>10</v>
      </c>
      <c r="F1362" s="70" t="n">
        <f aca="false">O1362+(N1362*60)+(M1362*3600)</f>
        <v>51846</v>
      </c>
      <c r="G1362" s="70" t="str">
        <f aca="false">CONCATENATE(J1362,K1362,L1362)</f>
        <v>201826</v>
      </c>
      <c r="H1362" s="70" t="n">
        <v>0</v>
      </c>
      <c r="I1362" s="70" t="s">
        <v>271</v>
      </c>
      <c r="J1362" s="70" t="n">
        <v>2018</v>
      </c>
      <c r="K1362" s="70" t="n">
        <v>2</v>
      </c>
      <c r="L1362" s="70" t="n">
        <v>6</v>
      </c>
      <c r="M1362" s="70" t="n">
        <v>14</v>
      </c>
      <c r="N1362" s="70" t="n">
        <v>24</v>
      </c>
      <c r="O1362" s="70" t="n">
        <v>6</v>
      </c>
      <c r="P1362" s="70" t="n">
        <v>932</v>
      </c>
      <c r="Q1362" s="70" t="n">
        <v>1</v>
      </c>
      <c r="R1362" s="70" t="s">
        <v>1</v>
      </c>
      <c r="S1362" s="70" t="s">
        <v>2</v>
      </c>
      <c r="T1362" s="70"/>
      <c r="U1362" s="71"/>
      <c r="WH1362" s="71"/>
      <c r="WI1362" s="71"/>
      <c r="WJ1362" s="71"/>
      <c r="WK1362" s="71"/>
      <c r="WL1362" s="71"/>
      <c r="WM1362" s="71"/>
      <c r="WN1362" s="71"/>
      <c r="WO1362" s="71"/>
      <c r="WP1362" s="71"/>
      <c r="WQ1362" s="71"/>
      <c r="WR1362" s="71"/>
      <c r="WS1362" s="71"/>
      <c r="WT1362" s="71"/>
      <c r="WU1362" s="71"/>
      <c r="WV1362" s="71"/>
      <c r="WW1362" s="71"/>
      <c r="WX1362" s="71"/>
      <c r="WY1362" s="71"/>
      <c r="WZ1362" s="71"/>
      <c r="XA1362" s="71"/>
      <c r="XB1362" s="71"/>
      <c r="XC1362" s="71"/>
      <c r="XD1362" s="71"/>
      <c r="XE1362" s="71"/>
      <c r="XF1362" s="71"/>
      <c r="XG1362" s="71"/>
      <c r="XH1362" s="71"/>
      <c r="XI1362" s="71"/>
      <c r="XJ1362" s="71"/>
      <c r="XK1362" s="71"/>
      <c r="XL1362" s="71"/>
      <c r="XM1362" s="71"/>
      <c r="XN1362" s="71"/>
      <c r="XO1362" s="71"/>
      <c r="XP1362" s="71"/>
      <c r="XQ1362" s="71"/>
      <c r="XR1362" s="71"/>
      <c r="XS1362" s="71"/>
      <c r="XT1362" s="71"/>
      <c r="XU1362" s="71"/>
      <c r="XV1362" s="71"/>
      <c r="XW1362" s="71"/>
      <c r="XX1362" s="71"/>
      <c r="XY1362" s="71"/>
      <c r="XZ1362" s="71"/>
      <c r="YA1362" s="71"/>
      <c r="YB1362" s="71"/>
      <c r="YC1362" s="71"/>
      <c r="YD1362" s="71"/>
      <c r="YE1362" s="71"/>
      <c r="YF1362" s="71"/>
      <c r="YG1362" s="71"/>
      <c r="YH1362" s="71"/>
      <c r="YI1362" s="71"/>
      <c r="YJ1362" s="71"/>
      <c r="YK1362" s="71"/>
      <c r="YL1362" s="71"/>
      <c r="YM1362" s="71"/>
      <c r="YN1362" s="71"/>
      <c r="YO1362" s="71"/>
      <c r="YP1362" s="71"/>
      <c r="YQ1362" s="71"/>
      <c r="YR1362" s="71"/>
      <c r="YS1362" s="71"/>
      <c r="YT1362" s="71"/>
      <c r="YU1362" s="71"/>
      <c r="YV1362" s="71"/>
      <c r="YW1362" s="71"/>
      <c r="YX1362" s="71"/>
      <c r="YY1362" s="71"/>
      <c r="YZ1362" s="71"/>
      <c r="ZA1362" s="71"/>
      <c r="ZB1362" s="71"/>
      <c r="ZC1362" s="71"/>
      <c r="ZD1362" s="71"/>
      <c r="ZE1362" s="71"/>
      <c r="ZF1362" s="71"/>
      <c r="ZG1362" s="71"/>
      <c r="ZH1362" s="71"/>
      <c r="ZI1362" s="71"/>
      <c r="ZJ1362" s="71"/>
      <c r="ZK1362" s="71"/>
      <c r="ZL1362" s="71"/>
      <c r="ZM1362" s="71"/>
      <c r="ZN1362" s="71"/>
      <c r="ZO1362" s="71"/>
      <c r="ZP1362" s="71"/>
      <c r="ZQ1362" s="71"/>
      <c r="ZR1362" s="71"/>
      <c r="ZS1362" s="71"/>
      <c r="ZT1362" s="71"/>
      <c r="ZU1362" s="71"/>
      <c r="ZV1362" s="71"/>
      <c r="ZW1362" s="71"/>
      <c r="ZX1362" s="71"/>
      <c r="ZY1362" s="71"/>
      <c r="ZZ1362" s="71"/>
      <c r="AAA1362" s="71"/>
      <c r="AAB1362" s="71"/>
      <c r="AAC1362" s="71"/>
      <c r="AAD1362" s="71"/>
      <c r="AAE1362" s="71"/>
      <c r="AAF1362" s="71"/>
      <c r="AAG1362" s="71"/>
      <c r="AAH1362" s="71"/>
      <c r="AAI1362" s="71"/>
      <c r="AAJ1362" s="71"/>
      <c r="AAK1362" s="71"/>
      <c r="AAL1362" s="71"/>
      <c r="AAM1362" s="71"/>
      <c r="AAN1362" s="71"/>
      <c r="AAO1362" s="71"/>
      <c r="AAP1362" s="71"/>
      <c r="AAQ1362" s="71"/>
      <c r="AAR1362" s="71"/>
      <c r="AAS1362" s="71"/>
      <c r="AAT1362" s="71"/>
      <c r="AAU1362" s="71"/>
      <c r="AAV1362" s="71"/>
      <c r="AAW1362" s="71"/>
      <c r="AAX1362" s="71"/>
      <c r="AAY1362" s="71"/>
      <c r="AAZ1362" s="71"/>
      <c r="ABA1362" s="71"/>
      <c r="ABB1362" s="71"/>
      <c r="ABC1362" s="71"/>
      <c r="ABD1362" s="71"/>
      <c r="ABE1362" s="71"/>
      <c r="ABF1362" s="71"/>
      <c r="ABG1362" s="71"/>
      <c r="ABH1362" s="71"/>
      <c r="ABI1362" s="71"/>
      <c r="ABJ1362" s="71"/>
      <c r="ABK1362" s="71"/>
      <c r="ABL1362" s="71"/>
      <c r="ABM1362" s="71"/>
      <c r="ABN1362" s="71"/>
      <c r="ABO1362" s="71"/>
      <c r="ABP1362" s="71"/>
      <c r="ABQ1362" s="71"/>
      <c r="ABR1362" s="71"/>
      <c r="ABS1362" s="71"/>
      <c r="ABT1362" s="71"/>
      <c r="ABU1362" s="71"/>
      <c r="ABV1362" s="71"/>
      <c r="ABW1362" s="71"/>
      <c r="ABX1362" s="71"/>
      <c r="ABY1362" s="71"/>
      <c r="ABZ1362" s="71"/>
      <c r="ACA1362" s="71"/>
      <c r="ACB1362" s="71"/>
      <c r="ACC1362" s="71"/>
      <c r="ACD1362" s="71"/>
      <c r="ACE1362" s="71"/>
      <c r="ACF1362" s="71"/>
      <c r="ACG1362" s="71"/>
      <c r="ACH1362" s="71"/>
      <c r="ACI1362" s="71"/>
      <c r="ACJ1362" s="71"/>
      <c r="ACK1362" s="71"/>
      <c r="ACL1362" s="71"/>
      <c r="ACM1362" s="71"/>
      <c r="ACN1362" s="71"/>
      <c r="ACO1362" s="71"/>
      <c r="ACP1362" s="71"/>
      <c r="ACQ1362" s="71"/>
      <c r="ACR1362" s="71"/>
      <c r="ACS1362" s="71"/>
      <c r="ACT1362" s="71"/>
      <c r="ACU1362" s="71"/>
      <c r="ACV1362" s="71"/>
      <c r="ACW1362" s="71"/>
      <c r="ACX1362" s="71"/>
      <c r="ACY1362" s="71"/>
      <c r="ACZ1362" s="71"/>
      <c r="ADA1362" s="71"/>
      <c r="ADB1362" s="71"/>
      <c r="ADC1362" s="71"/>
      <c r="ADD1362" s="71"/>
      <c r="ADE1362" s="71"/>
      <c r="ADF1362" s="71"/>
      <c r="ADG1362" s="71"/>
      <c r="ADH1362" s="71"/>
      <c r="ADI1362" s="71"/>
      <c r="ADJ1362" s="71"/>
      <c r="ADK1362" s="71"/>
      <c r="ADL1362" s="71"/>
      <c r="ADM1362" s="71"/>
      <c r="ADN1362" s="71"/>
      <c r="ADO1362" s="71"/>
      <c r="ADP1362" s="71"/>
      <c r="ADQ1362" s="71"/>
      <c r="ADR1362" s="71"/>
      <c r="ADS1362" s="71"/>
      <c r="ADT1362" s="71"/>
      <c r="ADU1362" s="71"/>
      <c r="ADV1362" s="71"/>
      <c r="ADW1362" s="71"/>
      <c r="ADX1362" s="71"/>
      <c r="ADY1362" s="71"/>
      <c r="ADZ1362" s="71"/>
      <c r="AEA1362" s="71"/>
      <c r="AEB1362" s="71"/>
      <c r="AEC1362" s="71"/>
      <c r="AED1362" s="71"/>
      <c r="AEE1362" s="71"/>
      <c r="AEF1362" s="71"/>
      <c r="AEG1362" s="71"/>
      <c r="AEH1362" s="71"/>
      <c r="AEI1362" s="71"/>
      <c r="AEJ1362" s="71"/>
      <c r="AEK1362" s="71"/>
      <c r="AEL1362" s="71"/>
      <c r="AEM1362" s="71"/>
      <c r="AEN1362" s="71"/>
      <c r="AEO1362" s="71"/>
      <c r="AEP1362" s="71"/>
      <c r="AEQ1362" s="71"/>
      <c r="AER1362" s="71"/>
      <c r="AES1362" s="71"/>
      <c r="AET1362" s="71"/>
      <c r="AEU1362" s="71"/>
      <c r="AEV1362" s="71"/>
      <c r="AEW1362" s="71"/>
      <c r="AEX1362" s="71"/>
      <c r="AEY1362" s="71"/>
      <c r="AEZ1362" s="71"/>
      <c r="AFA1362" s="71"/>
      <c r="AFB1362" s="71"/>
      <c r="AFC1362" s="71"/>
      <c r="AFD1362" s="71"/>
      <c r="AFE1362" s="71"/>
      <c r="AFF1362" s="71"/>
      <c r="AFG1362" s="71"/>
      <c r="AFH1362" s="71"/>
      <c r="AFI1362" s="71"/>
      <c r="AFJ1362" s="71"/>
      <c r="AFK1362" s="71"/>
      <c r="AFL1362" s="71"/>
      <c r="AFM1362" s="71"/>
      <c r="AFN1362" s="71"/>
      <c r="AFO1362" s="71"/>
      <c r="AFP1362" s="71"/>
      <c r="AFQ1362" s="71"/>
      <c r="AFR1362" s="71"/>
      <c r="AFS1362" s="71"/>
      <c r="AFT1362" s="71"/>
      <c r="AFU1362" s="71"/>
      <c r="AFV1362" s="71"/>
      <c r="AFW1362" s="71"/>
      <c r="AFX1362" s="71"/>
      <c r="AFY1362" s="71"/>
      <c r="AFZ1362" s="71"/>
      <c r="AGA1362" s="71"/>
      <c r="AGB1362" s="71"/>
      <c r="AGC1362" s="71"/>
      <c r="AGD1362" s="71"/>
      <c r="AGE1362" s="71"/>
      <c r="AGF1362" s="71"/>
      <c r="AGG1362" s="71"/>
      <c r="AGH1362" s="71"/>
      <c r="AGI1362" s="71"/>
      <c r="AGJ1362" s="71"/>
      <c r="AGK1362" s="71"/>
      <c r="AGL1362" s="71"/>
      <c r="AGM1362" s="71"/>
      <c r="AGN1362" s="71"/>
      <c r="AGO1362" s="71"/>
      <c r="AGP1362" s="71"/>
      <c r="AGQ1362" s="71"/>
      <c r="AGR1362" s="71"/>
      <c r="AGS1362" s="71"/>
      <c r="AGT1362" s="71"/>
      <c r="AGU1362" s="71"/>
      <c r="AGV1362" s="71"/>
      <c r="AGW1362" s="71"/>
      <c r="AGX1362" s="71"/>
      <c r="AGY1362" s="71"/>
      <c r="AGZ1362" s="71"/>
      <c r="AHA1362" s="71"/>
      <c r="AHB1362" s="71"/>
      <c r="AHC1362" s="71"/>
      <c r="AHD1362" s="71"/>
      <c r="AHE1362" s="71"/>
      <c r="AHF1362" s="71"/>
      <c r="AHG1362" s="71"/>
      <c r="AHH1362" s="71"/>
      <c r="AHI1362" s="71"/>
      <c r="AHJ1362" s="71"/>
      <c r="AHK1362" s="71"/>
      <c r="AHL1362" s="71"/>
      <c r="AHM1362" s="71"/>
      <c r="AHN1362" s="71"/>
      <c r="AHO1362" s="71"/>
      <c r="AHP1362" s="71"/>
      <c r="AHQ1362" s="71"/>
      <c r="AHR1362" s="71"/>
      <c r="AHS1362" s="71"/>
      <c r="AHT1362" s="71"/>
      <c r="AHU1362" s="71"/>
      <c r="AHV1362" s="71"/>
      <c r="AHW1362" s="71"/>
      <c r="AHX1362" s="71"/>
      <c r="AHY1362" s="71"/>
      <c r="AHZ1362" s="71"/>
      <c r="AIA1362" s="71"/>
      <c r="AIB1362" s="71"/>
      <c r="AIC1362" s="71"/>
      <c r="AID1362" s="71"/>
      <c r="AIE1362" s="71"/>
      <c r="AIF1362" s="71"/>
      <c r="AIG1362" s="71"/>
      <c r="AIH1362" s="71"/>
      <c r="AII1362" s="71"/>
      <c r="AIJ1362" s="71"/>
      <c r="AIK1362" s="71"/>
      <c r="AIL1362" s="71"/>
      <c r="AIM1362" s="71"/>
      <c r="AIN1362" s="71"/>
      <c r="AIO1362" s="71"/>
      <c r="AIP1362" s="71"/>
      <c r="AIQ1362" s="71"/>
      <c r="AIR1362" s="71"/>
      <c r="AIS1362" s="71"/>
      <c r="AIT1362" s="71"/>
      <c r="AIU1362" s="71"/>
      <c r="AIV1362" s="71"/>
      <c r="AIW1362" s="71"/>
      <c r="AIX1362" s="71"/>
      <c r="AIY1362" s="71"/>
      <c r="AIZ1362" s="71"/>
      <c r="AJA1362" s="71"/>
      <c r="AJB1362" s="71"/>
      <c r="AJC1362" s="71"/>
      <c r="AJD1362" s="71"/>
      <c r="AJE1362" s="71"/>
      <c r="AJF1362" s="71"/>
      <c r="AJG1362" s="71"/>
      <c r="AJH1362" s="71"/>
      <c r="AJI1362" s="71"/>
      <c r="AJJ1362" s="71"/>
      <c r="AJK1362" s="71"/>
      <c r="AJL1362" s="71"/>
      <c r="AJM1362" s="71"/>
      <c r="AJN1362" s="71"/>
      <c r="AJO1362" s="71"/>
      <c r="AJP1362" s="71"/>
      <c r="AJQ1362" s="71"/>
      <c r="AJR1362" s="71"/>
      <c r="AJS1362" s="71"/>
      <c r="AJT1362" s="71"/>
      <c r="AJU1362" s="71"/>
      <c r="AJV1362" s="71"/>
      <c r="AJW1362" s="71"/>
      <c r="AJX1362" s="71"/>
      <c r="AJY1362" s="71"/>
      <c r="AJZ1362" s="71"/>
      <c r="AKA1362" s="71"/>
      <c r="AKB1362" s="71"/>
      <c r="AKC1362" s="71"/>
      <c r="AKD1362" s="71"/>
      <c r="AKE1362" s="71"/>
      <c r="AKF1362" s="71"/>
      <c r="AKG1362" s="71"/>
      <c r="AKH1362" s="71"/>
      <c r="AKI1362" s="71"/>
      <c r="AKJ1362" s="71"/>
      <c r="AKK1362" s="71"/>
      <c r="AKL1362" s="71"/>
      <c r="AKM1362" s="71"/>
      <c r="AKN1362" s="71"/>
      <c r="AKO1362" s="71"/>
      <c r="AKP1362" s="71"/>
      <c r="AKQ1362" s="71"/>
      <c r="AKR1362" s="71"/>
      <c r="AKS1362" s="71"/>
      <c r="AKT1362" s="71"/>
      <c r="AKU1362" s="71"/>
      <c r="AKV1362" s="71"/>
      <c r="AKW1362" s="71"/>
      <c r="AKX1362" s="71"/>
      <c r="AKY1362" s="71"/>
      <c r="AKZ1362" s="71"/>
      <c r="ALA1362" s="71"/>
      <c r="ALB1362" s="71"/>
      <c r="ALC1362" s="71"/>
      <c r="ALD1362" s="71"/>
      <c r="ALE1362" s="71"/>
      <c r="ALF1362" s="71"/>
      <c r="ALG1362" s="71"/>
      <c r="ALH1362" s="71"/>
      <c r="ALI1362" s="71"/>
      <c r="ALJ1362" s="71"/>
      <c r="ALK1362" s="71"/>
      <c r="ALL1362" s="71"/>
      <c r="ALM1362" s="71"/>
      <c r="ALN1362" s="71"/>
      <c r="ALO1362" s="71"/>
      <c r="ALP1362" s="71"/>
      <c r="ALQ1362" s="71"/>
      <c r="ALR1362" s="71"/>
      <c r="ALS1362" s="71"/>
      <c r="ALT1362" s="71"/>
      <c r="ALU1362" s="71"/>
      <c r="ALV1362" s="71"/>
      <c r="ALW1362" s="71"/>
      <c r="ALX1362" s="71"/>
      <c r="ALY1362" s="71"/>
      <c r="ALZ1362" s="71"/>
      <c r="AMA1362" s="71"/>
      <c r="AMB1362" s="71"/>
      <c r="AMC1362" s="71"/>
      <c r="AMD1362" s="71"/>
      <c r="AME1362" s="71"/>
      <c r="AMF1362" s="71"/>
      <c r="AMG1362" s="71"/>
    </row>
    <row r="1363" customFormat="false" ht="15" hidden="false" customHeight="false" outlineLevel="0" collapsed="false">
      <c r="C1363" s="48" t="n">
        <f aca="false">IF(F1363=F1362,C1362,IF(F1363=(F1362+10),C1362,(C1362+10)))</f>
        <v>2540</v>
      </c>
      <c r="D1363" s="38" t="s">
        <v>474</v>
      </c>
      <c r="E1363" s="50" t="n">
        <f aca="false">IF(C1362=C1363,IF(AND(I1363&lt;&gt;"M",I1363&lt;&gt;"m-up"),E1362+10,E1362),10)</f>
        <v>20</v>
      </c>
      <c r="F1363" s="39" t="n">
        <f aca="false">O1363+(N1363*60)+(M1363*3600)</f>
        <v>51846</v>
      </c>
      <c r="G1363" s="39" t="str">
        <f aca="false">CONCATENATE(J1363,K1363,L1363)</f>
        <v>201826</v>
      </c>
      <c r="H1363" s="39" t="n">
        <v>2</v>
      </c>
      <c r="I1363" s="39" t="s">
        <v>0</v>
      </c>
      <c r="J1363" s="39" t="n">
        <v>2018</v>
      </c>
      <c r="K1363" s="39" t="n">
        <v>2</v>
      </c>
      <c r="L1363" s="39" t="n">
        <v>6</v>
      </c>
      <c r="M1363" s="39" t="n">
        <v>14</v>
      </c>
      <c r="N1363" s="39" t="n">
        <v>24</v>
      </c>
      <c r="O1363" s="39" t="n">
        <v>6</v>
      </c>
      <c r="P1363" s="39" t="n">
        <v>955</v>
      </c>
      <c r="Q1363" s="39" t="n">
        <v>1</v>
      </c>
      <c r="R1363" s="39" t="s">
        <v>1</v>
      </c>
      <c r="S1363" s="39" t="s">
        <v>2</v>
      </c>
    </row>
    <row r="1364" customFormat="false" ht="15" hidden="false" customHeight="false" outlineLevel="0" collapsed="false">
      <c r="C1364" s="48" t="n">
        <f aca="false">IF(F1364=F1363,C1363,IF(F1364=(F1363+10),C1363,(C1363+10)))</f>
        <v>2540</v>
      </c>
      <c r="D1364" s="38" t="s">
        <v>474</v>
      </c>
      <c r="E1364" s="50" t="n">
        <f aca="false">IF(C1363=C1364,IF(AND(I1364&lt;&gt;"M",I1364&lt;&gt;"m-up"),E1363+10,E1363),10)</f>
        <v>30</v>
      </c>
      <c r="F1364" s="39" t="n">
        <f aca="false">O1364+(N1364*60)+(M1364*3600)</f>
        <v>51846</v>
      </c>
      <c r="G1364" s="39" t="str">
        <f aca="false">CONCATENATE(J1364,K1364,L1364)</f>
        <v>201826</v>
      </c>
      <c r="H1364" s="39" t="n">
        <v>3</v>
      </c>
      <c r="I1364" s="39" t="s">
        <v>0</v>
      </c>
      <c r="J1364" s="39" t="n">
        <v>2018</v>
      </c>
      <c r="K1364" s="39" t="n">
        <v>2</v>
      </c>
      <c r="L1364" s="39" t="n">
        <v>6</v>
      </c>
      <c r="M1364" s="39" t="n">
        <v>14</v>
      </c>
      <c r="N1364" s="39" t="n">
        <v>24</v>
      </c>
      <c r="O1364" s="39" t="n">
        <v>6</v>
      </c>
      <c r="P1364" s="39" t="n">
        <v>993</v>
      </c>
      <c r="Q1364" s="39" t="n">
        <v>2</v>
      </c>
      <c r="R1364" s="39" t="s">
        <v>1</v>
      </c>
      <c r="S1364" s="39" t="s">
        <v>2</v>
      </c>
    </row>
    <row r="1365" customFormat="false" ht="15" hidden="false" customHeight="false" outlineLevel="0" collapsed="false">
      <c r="C1365" s="48" t="n">
        <f aca="false">IF(F1365=F1364,C1364,IF(F1365=(F1364+10),C1364,(C1364+10)))</f>
        <v>2550</v>
      </c>
      <c r="D1365" s="38" t="s">
        <v>474</v>
      </c>
      <c r="E1365" s="50" t="n">
        <f aca="false">IF(C1364=C1365,IF(AND(I1365&lt;&gt;"M",I1365&lt;&gt;"m-up"),E1364+10,E1364),10)</f>
        <v>10</v>
      </c>
      <c r="F1365" s="39" t="n">
        <f aca="false">O1365+(N1365*60)+(M1365*3600)</f>
        <v>51847</v>
      </c>
      <c r="G1365" s="39" t="str">
        <f aca="false">CONCATENATE(J1365,K1365,L1365)</f>
        <v>201826</v>
      </c>
      <c r="H1365" s="39" t="n">
        <v>5</v>
      </c>
      <c r="I1365" s="39" t="s">
        <v>0</v>
      </c>
      <c r="J1365" s="39" t="n">
        <v>2018</v>
      </c>
      <c r="K1365" s="39" t="n">
        <v>2</v>
      </c>
      <c r="L1365" s="39" t="n">
        <v>6</v>
      </c>
      <c r="M1365" s="39" t="n">
        <v>14</v>
      </c>
      <c r="N1365" s="39" t="n">
        <v>24</v>
      </c>
      <c r="O1365" s="39" t="n">
        <v>7</v>
      </c>
      <c r="P1365" s="39" t="n">
        <v>11</v>
      </c>
      <c r="Q1365" s="39" t="n">
        <v>2</v>
      </c>
      <c r="R1365" s="39" t="s">
        <v>1</v>
      </c>
      <c r="S1365" s="39" t="s">
        <v>2</v>
      </c>
    </row>
    <row r="1366" customFormat="false" ht="15" hidden="false" customHeight="false" outlineLevel="0" collapsed="false">
      <c r="C1366" s="48" t="n">
        <f aca="false">IF(F1366=F1365,C1365,IF(F1366=(F1365+10),C1365,(C1365+10)))</f>
        <v>2550</v>
      </c>
      <c r="D1366" s="38" t="s">
        <v>474</v>
      </c>
      <c r="E1366" s="50" t="n">
        <f aca="false">IF(C1365=C1366,IF(AND(I1366&lt;&gt;"M",I1366&lt;&gt;"m-up"),E1365+10,E1365),10)</f>
        <v>20</v>
      </c>
      <c r="F1366" s="39" t="n">
        <f aca="false">O1366+(N1366*60)+(M1366*3600)</f>
        <v>51847</v>
      </c>
      <c r="G1366" s="39" t="str">
        <f aca="false">CONCATENATE(J1366,K1366,L1366)</f>
        <v>201826</v>
      </c>
      <c r="H1366" s="39" t="n">
        <v>5</v>
      </c>
      <c r="I1366" s="39" t="s">
        <v>0</v>
      </c>
      <c r="J1366" s="39" t="n">
        <v>2018</v>
      </c>
      <c r="K1366" s="39" t="n">
        <v>2</v>
      </c>
      <c r="L1366" s="39" t="n">
        <v>6</v>
      </c>
      <c r="M1366" s="39" t="n">
        <v>14</v>
      </c>
      <c r="N1366" s="39" t="n">
        <v>24</v>
      </c>
      <c r="O1366" s="39" t="n">
        <v>7</v>
      </c>
      <c r="P1366" s="39" t="n">
        <v>71</v>
      </c>
      <c r="Q1366" s="39" t="n">
        <v>3</v>
      </c>
      <c r="R1366" s="39" t="s">
        <v>1</v>
      </c>
      <c r="S1366" s="39" t="s">
        <v>2</v>
      </c>
    </row>
    <row r="1367" customFormat="false" ht="15" hidden="false" customHeight="false" outlineLevel="0" collapsed="false">
      <c r="C1367" s="48" t="n">
        <f aca="false">IF(F1367=F1366,C1366,IF(F1367=(F1366+10),C1366,(C1366+10)))</f>
        <v>2550</v>
      </c>
      <c r="D1367" s="38" t="s">
        <v>474</v>
      </c>
      <c r="E1367" s="50" t="n">
        <f aca="false">IF(C1366=C1367,IF(AND(I1367&lt;&gt;"M",I1367&lt;&gt;"m-up"),E1366+10,E1366),10)</f>
        <v>30</v>
      </c>
      <c r="F1367" s="39" t="n">
        <f aca="false">O1367+(N1367*60)+(M1367*3600)</f>
        <v>51847</v>
      </c>
      <c r="G1367" s="39" t="str">
        <f aca="false">CONCATENATE(J1367,K1367,L1367)</f>
        <v>201826</v>
      </c>
      <c r="H1367" s="39" t="n">
        <v>5</v>
      </c>
      <c r="I1367" s="39" t="s">
        <v>0</v>
      </c>
      <c r="J1367" s="39" t="n">
        <v>2018</v>
      </c>
      <c r="K1367" s="39" t="n">
        <v>2</v>
      </c>
      <c r="L1367" s="39" t="n">
        <v>6</v>
      </c>
      <c r="M1367" s="39" t="n">
        <v>14</v>
      </c>
      <c r="N1367" s="39" t="n">
        <v>24</v>
      </c>
      <c r="O1367" s="39" t="n">
        <v>7</v>
      </c>
      <c r="P1367" s="39" t="n">
        <v>138</v>
      </c>
      <c r="Q1367" s="39" t="n">
        <v>3</v>
      </c>
      <c r="R1367" s="39" t="s">
        <v>1</v>
      </c>
      <c r="S1367" s="39" t="s">
        <v>2</v>
      </c>
    </row>
    <row r="1368" customFormat="false" ht="15" hidden="false" customHeight="false" outlineLevel="0" collapsed="false">
      <c r="C1368" s="48" t="n">
        <f aca="false">IF(F1368=F1367,C1367,IF(F1368=(F1367+10),C1367,(C1367+10)))</f>
        <v>2550</v>
      </c>
      <c r="D1368" s="38" t="s">
        <v>474</v>
      </c>
      <c r="E1368" s="50" t="n">
        <f aca="false">IF(C1367=C1368,IF(AND(I1368&lt;&gt;"M",I1368&lt;&gt;"m-up"),E1367+10,E1367),10)</f>
        <v>30</v>
      </c>
      <c r="F1368" s="39" t="n">
        <f aca="false">O1368+(N1368*60)+(M1368*3600)</f>
        <v>51847</v>
      </c>
      <c r="G1368" s="39" t="str">
        <f aca="false">CONCATENATE(J1368,K1368,L1368)</f>
        <v>201826</v>
      </c>
      <c r="H1368" s="39" t="n">
        <v>0</v>
      </c>
      <c r="I1368" s="39" t="s">
        <v>4</v>
      </c>
      <c r="J1368" s="39" t="n">
        <v>2018</v>
      </c>
      <c r="K1368" s="39" t="n">
        <v>2</v>
      </c>
      <c r="L1368" s="39" t="n">
        <v>6</v>
      </c>
      <c r="M1368" s="39" t="n">
        <v>14</v>
      </c>
      <c r="N1368" s="39" t="n">
        <v>24</v>
      </c>
      <c r="O1368" s="39" t="n">
        <v>7</v>
      </c>
      <c r="P1368" s="39" t="n">
        <v>140</v>
      </c>
      <c r="Q1368" s="39" t="n">
        <v>3</v>
      </c>
      <c r="R1368" s="39" t="s">
        <v>1</v>
      </c>
      <c r="S1368" s="39" t="s">
        <v>2</v>
      </c>
    </row>
    <row r="1369" customFormat="false" ht="15" hidden="false" customHeight="false" outlineLevel="0" collapsed="false">
      <c r="C1369" s="48" t="n">
        <f aca="false">IF(F1369=F1368,C1368,IF(F1369=(F1368+10),C1368,(C1368+10)))</f>
        <v>2550</v>
      </c>
      <c r="D1369" s="38" t="s">
        <v>474</v>
      </c>
      <c r="E1369" s="50" t="n">
        <f aca="false">IF(C1368=C1369,IF(AND(I1369&lt;&gt;"M",I1369&lt;&gt;"m-up"),E1368+10,E1368),10)</f>
        <v>40</v>
      </c>
      <c r="F1369" s="39" t="n">
        <f aca="false">O1369+(N1369*60)+(M1369*3600)</f>
        <v>51847</v>
      </c>
      <c r="G1369" s="39" t="str">
        <f aca="false">CONCATENATE(J1369,K1369,L1369)</f>
        <v>201826</v>
      </c>
      <c r="H1369" s="39" t="n">
        <v>8</v>
      </c>
      <c r="I1369" s="39" t="s">
        <v>0</v>
      </c>
      <c r="J1369" s="39" t="n">
        <v>2018</v>
      </c>
      <c r="K1369" s="39" t="n">
        <v>2</v>
      </c>
      <c r="L1369" s="39" t="n">
        <v>6</v>
      </c>
      <c r="M1369" s="39" t="n">
        <v>14</v>
      </c>
      <c r="N1369" s="39" t="n">
        <v>24</v>
      </c>
      <c r="O1369" s="39" t="n">
        <v>7</v>
      </c>
      <c r="P1369" s="39" t="n">
        <v>183</v>
      </c>
      <c r="Q1369" s="39" t="n">
        <v>3</v>
      </c>
      <c r="R1369" s="39" t="s">
        <v>1</v>
      </c>
      <c r="S1369" s="39" t="s">
        <v>2</v>
      </c>
    </row>
    <row r="1370" customFormat="false" ht="15" hidden="false" customHeight="false" outlineLevel="0" collapsed="false">
      <c r="C1370" s="48" t="n">
        <f aca="false">IF(F1370=F1369,C1369,IF(F1370=(F1369+10),C1369,(C1369+10)))</f>
        <v>2550</v>
      </c>
      <c r="D1370" s="38" t="s">
        <v>474</v>
      </c>
      <c r="E1370" s="50" t="n">
        <f aca="false">IF(C1369=C1370,IF(AND(I1370&lt;&gt;"M",I1370&lt;&gt;"m-up"),E1369+10,E1369),10)</f>
        <v>40</v>
      </c>
      <c r="F1370" s="39" t="n">
        <f aca="false">O1370+(N1370*60)+(M1370*3600)</f>
        <v>51847</v>
      </c>
      <c r="G1370" s="39" t="str">
        <f aca="false">CONCATENATE(J1370,K1370,L1370)</f>
        <v>201826</v>
      </c>
      <c r="H1370" s="39" t="n">
        <v>0</v>
      </c>
      <c r="I1370" s="39" t="s">
        <v>4</v>
      </c>
      <c r="J1370" s="39" t="n">
        <v>2018</v>
      </c>
      <c r="K1370" s="39" t="n">
        <v>2</v>
      </c>
      <c r="L1370" s="39" t="n">
        <v>6</v>
      </c>
      <c r="M1370" s="39" t="n">
        <v>14</v>
      </c>
      <c r="N1370" s="39" t="n">
        <v>24</v>
      </c>
      <c r="O1370" s="39" t="n">
        <v>7</v>
      </c>
      <c r="P1370" s="39" t="n">
        <v>188</v>
      </c>
      <c r="Q1370" s="39" t="n">
        <v>3</v>
      </c>
      <c r="R1370" s="39" t="s">
        <v>1</v>
      </c>
      <c r="S1370" s="39" t="s">
        <v>2</v>
      </c>
    </row>
    <row r="1371" customFormat="false" ht="15" hidden="false" customHeight="false" outlineLevel="0" collapsed="false">
      <c r="C1371" s="48" t="n">
        <f aca="false">IF(F1371=F1370,C1370,IF(F1371=(F1370+10),C1370,(C1370+10)))</f>
        <v>2550</v>
      </c>
      <c r="D1371" s="38" t="s">
        <v>474</v>
      </c>
      <c r="E1371" s="50" t="n">
        <f aca="false">IF(C1370=C1371,IF(AND(I1371&lt;&gt;"M",I1371&lt;&gt;"m-up"),E1370+10,E1370),10)</f>
        <v>50</v>
      </c>
      <c r="F1371" s="39" t="n">
        <f aca="false">O1371+(N1371*60)+(M1371*3600)</f>
        <v>51847</v>
      </c>
      <c r="G1371" s="39" t="str">
        <f aca="false">CONCATENATE(J1371,K1371,L1371)</f>
        <v>201826</v>
      </c>
      <c r="H1371" s="39" t="n">
        <v>2</v>
      </c>
      <c r="I1371" s="39" t="s">
        <v>0</v>
      </c>
      <c r="J1371" s="39" t="n">
        <v>2018</v>
      </c>
      <c r="K1371" s="39" t="n">
        <v>2</v>
      </c>
      <c r="L1371" s="39" t="n">
        <v>6</v>
      </c>
      <c r="M1371" s="39" t="n">
        <v>14</v>
      </c>
      <c r="N1371" s="39" t="n">
        <v>24</v>
      </c>
      <c r="O1371" s="39" t="n">
        <v>7</v>
      </c>
      <c r="P1371" s="39" t="n">
        <v>240</v>
      </c>
      <c r="Q1371" s="39" t="n">
        <v>3</v>
      </c>
      <c r="R1371" s="39" t="s">
        <v>1</v>
      </c>
      <c r="S1371" s="39" t="s">
        <v>2</v>
      </c>
    </row>
    <row r="1372" customFormat="false" ht="15" hidden="false" customHeight="false" outlineLevel="0" collapsed="false">
      <c r="C1372" s="48" t="n">
        <f aca="false">IF(F1372=F1371,C1371,IF(F1372=(F1371+10),C1371,(C1371+10)))</f>
        <v>2550</v>
      </c>
      <c r="D1372" s="38" t="s">
        <v>474</v>
      </c>
      <c r="E1372" s="50" t="n">
        <f aca="false">IF(C1371=C1372,IF(AND(I1372&lt;&gt;"M",I1372&lt;&gt;"m-up"),E1371+10,E1371),10)</f>
        <v>60</v>
      </c>
      <c r="F1372" s="39" t="n">
        <f aca="false">O1372+(N1372*60)+(M1372*3600)</f>
        <v>51847</v>
      </c>
      <c r="G1372" s="39" t="str">
        <f aca="false">CONCATENATE(J1372,K1372,L1372)</f>
        <v>201826</v>
      </c>
      <c r="H1372" s="39" t="n">
        <v>2</v>
      </c>
      <c r="I1372" s="39" t="s">
        <v>0</v>
      </c>
      <c r="J1372" s="39" t="n">
        <v>2018</v>
      </c>
      <c r="K1372" s="39" t="n">
        <v>2</v>
      </c>
      <c r="L1372" s="39" t="n">
        <v>6</v>
      </c>
      <c r="M1372" s="39" t="n">
        <v>14</v>
      </c>
      <c r="N1372" s="39" t="n">
        <v>24</v>
      </c>
      <c r="O1372" s="39" t="n">
        <v>7</v>
      </c>
      <c r="P1372" s="39" t="n">
        <v>248</v>
      </c>
      <c r="Q1372" s="39" t="n">
        <v>3</v>
      </c>
      <c r="R1372" s="39" t="s">
        <v>1</v>
      </c>
      <c r="S1372" s="39" t="s">
        <v>2</v>
      </c>
    </row>
    <row r="1373" customFormat="false" ht="15" hidden="false" customHeight="false" outlineLevel="0" collapsed="false">
      <c r="C1373" s="48" t="n">
        <f aca="false">IF(F1373=F1372,C1372,IF(F1373=(F1372+10),C1372,(C1372+10)))</f>
        <v>2550</v>
      </c>
      <c r="D1373" s="38" t="s">
        <v>474</v>
      </c>
      <c r="E1373" s="50" t="n">
        <f aca="false">IF(C1372=C1373,IF(AND(I1373&lt;&gt;"M",I1373&lt;&gt;"m-up"),E1372+10,E1372),10)</f>
        <v>70</v>
      </c>
      <c r="F1373" s="39" t="n">
        <f aca="false">O1373+(N1373*60)+(M1373*3600)</f>
        <v>51847</v>
      </c>
      <c r="G1373" s="39" t="str">
        <f aca="false">CONCATENATE(J1373,K1373,L1373)</f>
        <v>201826</v>
      </c>
      <c r="H1373" s="39" t="n">
        <v>2</v>
      </c>
      <c r="I1373" s="39" t="s">
        <v>0</v>
      </c>
      <c r="J1373" s="39" t="n">
        <v>2018</v>
      </c>
      <c r="K1373" s="39" t="n">
        <v>2</v>
      </c>
      <c r="L1373" s="39" t="n">
        <v>6</v>
      </c>
      <c r="M1373" s="39" t="n">
        <v>14</v>
      </c>
      <c r="N1373" s="39" t="n">
        <v>24</v>
      </c>
      <c r="O1373" s="39" t="n">
        <v>7</v>
      </c>
      <c r="P1373" s="39" t="n">
        <v>282</v>
      </c>
      <c r="Q1373" s="39" t="n">
        <v>3</v>
      </c>
      <c r="R1373" s="39" t="s">
        <v>1</v>
      </c>
      <c r="S1373" s="39" t="s">
        <v>2</v>
      </c>
    </row>
    <row r="1374" customFormat="false" ht="15" hidden="false" customHeight="false" outlineLevel="0" collapsed="false">
      <c r="A1374" s="68"/>
      <c r="B1374" s="68"/>
      <c r="C1374" s="48" t="n">
        <f aca="false">IF(F1374=F1373,C1373,IF(F1374=(F1373+10),C1373,(C1373+10)))</f>
        <v>2560</v>
      </c>
      <c r="D1374" s="69"/>
      <c r="E1374" s="50" t="n">
        <f aca="false">IF(C1373=C1374,IF(AND(I1374&lt;&gt;"M",I1374&lt;&gt;"m-up"),E1373+10,E1373),10)</f>
        <v>10</v>
      </c>
      <c r="F1374" s="70" t="n">
        <f aca="false">O1374+(N1374*60)+(M1374*3600)</f>
        <v>51885</v>
      </c>
      <c r="G1374" s="70" t="str">
        <f aca="false">CONCATENATE(J1374,K1374,L1374)</f>
        <v>201826</v>
      </c>
      <c r="H1374" s="70" t="n">
        <v>7</v>
      </c>
      <c r="I1374" s="70" t="s">
        <v>0</v>
      </c>
      <c r="J1374" s="70" t="n">
        <v>2018</v>
      </c>
      <c r="K1374" s="70" t="n">
        <v>2</v>
      </c>
      <c r="L1374" s="70" t="n">
        <v>6</v>
      </c>
      <c r="M1374" s="70" t="n">
        <v>14</v>
      </c>
      <c r="N1374" s="70" t="n">
        <v>24</v>
      </c>
      <c r="O1374" s="70" t="n">
        <v>45</v>
      </c>
      <c r="P1374" s="70" t="n">
        <v>62</v>
      </c>
      <c r="Q1374" s="70" t="n">
        <v>1</v>
      </c>
      <c r="R1374" s="70" t="s">
        <v>1</v>
      </c>
      <c r="S1374" s="70" t="s">
        <v>2</v>
      </c>
      <c r="T1374" s="70"/>
      <c r="U1374" s="71"/>
      <c r="WH1374" s="71"/>
      <c r="WI1374" s="71"/>
      <c r="WJ1374" s="71"/>
      <c r="WK1374" s="71"/>
      <c r="WL1374" s="71"/>
      <c r="WM1374" s="71"/>
      <c r="WN1374" s="71"/>
      <c r="WO1374" s="71"/>
      <c r="WP1374" s="71"/>
      <c r="WQ1374" s="71"/>
      <c r="WR1374" s="71"/>
      <c r="WS1374" s="71"/>
      <c r="WT1374" s="71"/>
      <c r="WU1374" s="71"/>
      <c r="WV1374" s="71"/>
      <c r="WW1374" s="71"/>
      <c r="WX1374" s="71"/>
      <c r="WY1374" s="71"/>
      <c r="WZ1374" s="71"/>
      <c r="XA1374" s="71"/>
      <c r="XB1374" s="71"/>
      <c r="XC1374" s="71"/>
      <c r="XD1374" s="71"/>
      <c r="XE1374" s="71"/>
      <c r="XF1374" s="71"/>
      <c r="XG1374" s="71"/>
      <c r="XH1374" s="71"/>
      <c r="XI1374" s="71"/>
      <c r="XJ1374" s="71"/>
      <c r="XK1374" s="71"/>
      <c r="XL1374" s="71"/>
      <c r="XM1374" s="71"/>
      <c r="XN1374" s="71"/>
      <c r="XO1374" s="71"/>
      <c r="XP1374" s="71"/>
      <c r="XQ1374" s="71"/>
      <c r="XR1374" s="71"/>
      <c r="XS1374" s="71"/>
      <c r="XT1374" s="71"/>
      <c r="XU1374" s="71"/>
      <c r="XV1374" s="71"/>
      <c r="XW1374" s="71"/>
      <c r="XX1374" s="71"/>
      <c r="XY1374" s="71"/>
      <c r="XZ1374" s="71"/>
      <c r="YA1374" s="71"/>
      <c r="YB1374" s="71"/>
      <c r="YC1374" s="71"/>
      <c r="YD1374" s="71"/>
      <c r="YE1374" s="71"/>
      <c r="YF1374" s="71"/>
      <c r="YG1374" s="71"/>
      <c r="YH1374" s="71"/>
      <c r="YI1374" s="71"/>
      <c r="YJ1374" s="71"/>
      <c r="YK1374" s="71"/>
      <c r="YL1374" s="71"/>
      <c r="YM1374" s="71"/>
      <c r="YN1374" s="71"/>
      <c r="YO1374" s="71"/>
      <c r="YP1374" s="71"/>
      <c r="YQ1374" s="71"/>
      <c r="YR1374" s="71"/>
      <c r="YS1374" s="71"/>
      <c r="YT1374" s="71"/>
      <c r="YU1374" s="71"/>
      <c r="YV1374" s="71"/>
      <c r="YW1374" s="71"/>
      <c r="YX1374" s="71"/>
      <c r="YY1374" s="71"/>
      <c r="YZ1374" s="71"/>
      <c r="ZA1374" s="71"/>
      <c r="ZB1374" s="71"/>
      <c r="ZC1374" s="71"/>
      <c r="ZD1374" s="71"/>
      <c r="ZE1374" s="71"/>
      <c r="ZF1374" s="71"/>
      <c r="ZG1374" s="71"/>
      <c r="ZH1374" s="71"/>
      <c r="ZI1374" s="71"/>
      <c r="ZJ1374" s="71"/>
      <c r="ZK1374" s="71"/>
      <c r="ZL1374" s="71"/>
      <c r="ZM1374" s="71"/>
      <c r="ZN1374" s="71"/>
      <c r="ZO1374" s="71"/>
      <c r="ZP1374" s="71"/>
      <c r="ZQ1374" s="71"/>
      <c r="ZR1374" s="71"/>
      <c r="ZS1374" s="71"/>
      <c r="ZT1374" s="71"/>
      <c r="ZU1374" s="71"/>
      <c r="ZV1374" s="71"/>
      <c r="ZW1374" s="71"/>
      <c r="ZX1374" s="71"/>
      <c r="ZY1374" s="71"/>
      <c r="ZZ1374" s="71"/>
      <c r="AAA1374" s="71"/>
      <c r="AAB1374" s="71"/>
      <c r="AAC1374" s="71"/>
      <c r="AAD1374" s="71"/>
      <c r="AAE1374" s="71"/>
      <c r="AAF1374" s="71"/>
      <c r="AAG1374" s="71"/>
      <c r="AAH1374" s="71"/>
      <c r="AAI1374" s="71"/>
      <c r="AAJ1374" s="71"/>
      <c r="AAK1374" s="71"/>
      <c r="AAL1374" s="71"/>
      <c r="AAM1374" s="71"/>
      <c r="AAN1374" s="71"/>
      <c r="AAO1374" s="71"/>
      <c r="AAP1374" s="71"/>
      <c r="AAQ1374" s="71"/>
      <c r="AAR1374" s="71"/>
      <c r="AAS1374" s="71"/>
      <c r="AAT1374" s="71"/>
      <c r="AAU1374" s="71"/>
      <c r="AAV1374" s="71"/>
      <c r="AAW1374" s="71"/>
      <c r="AAX1374" s="71"/>
      <c r="AAY1374" s="71"/>
      <c r="AAZ1374" s="71"/>
      <c r="ABA1374" s="71"/>
      <c r="ABB1374" s="71"/>
      <c r="ABC1374" s="71"/>
      <c r="ABD1374" s="71"/>
      <c r="ABE1374" s="71"/>
      <c r="ABF1374" s="71"/>
      <c r="ABG1374" s="71"/>
      <c r="ABH1374" s="71"/>
      <c r="ABI1374" s="71"/>
      <c r="ABJ1374" s="71"/>
      <c r="ABK1374" s="71"/>
      <c r="ABL1374" s="71"/>
      <c r="ABM1374" s="71"/>
      <c r="ABN1374" s="71"/>
      <c r="ABO1374" s="71"/>
      <c r="ABP1374" s="71"/>
      <c r="ABQ1374" s="71"/>
      <c r="ABR1374" s="71"/>
      <c r="ABS1374" s="71"/>
      <c r="ABT1374" s="71"/>
      <c r="ABU1374" s="71"/>
      <c r="ABV1374" s="71"/>
      <c r="ABW1374" s="71"/>
      <c r="ABX1374" s="71"/>
      <c r="ABY1374" s="71"/>
      <c r="ABZ1374" s="71"/>
      <c r="ACA1374" s="71"/>
      <c r="ACB1374" s="71"/>
      <c r="ACC1374" s="71"/>
      <c r="ACD1374" s="71"/>
      <c r="ACE1374" s="71"/>
      <c r="ACF1374" s="71"/>
      <c r="ACG1374" s="71"/>
      <c r="ACH1374" s="71"/>
      <c r="ACI1374" s="71"/>
      <c r="ACJ1374" s="71"/>
      <c r="ACK1374" s="71"/>
      <c r="ACL1374" s="71"/>
      <c r="ACM1374" s="71"/>
      <c r="ACN1374" s="71"/>
      <c r="ACO1374" s="71"/>
      <c r="ACP1374" s="71"/>
      <c r="ACQ1374" s="71"/>
      <c r="ACR1374" s="71"/>
      <c r="ACS1374" s="71"/>
      <c r="ACT1374" s="71"/>
      <c r="ACU1374" s="71"/>
      <c r="ACV1374" s="71"/>
      <c r="ACW1374" s="71"/>
      <c r="ACX1374" s="71"/>
      <c r="ACY1374" s="71"/>
      <c r="ACZ1374" s="71"/>
      <c r="ADA1374" s="71"/>
      <c r="ADB1374" s="71"/>
      <c r="ADC1374" s="71"/>
      <c r="ADD1374" s="71"/>
      <c r="ADE1374" s="71"/>
      <c r="ADF1374" s="71"/>
      <c r="ADG1374" s="71"/>
      <c r="ADH1374" s="71"/>
      <c r="ADI1374" s="71"/>
      <c r="ADJ1374" s="71"/>
      <c r="ADK1374" s="71"/>
      <c r="ADL1374" s="71"/>
      <c r="ADM1374" s="71"/>
      <c r="ADN1374" s="71"/>
      <c r="ADO1374" s="71"/>
      <c r="ADP1374" s="71"/>
      <c r="ADQ1374" s="71"/>
      <c r="ADR1374" s="71"/>
      <c r="ADS1374" s="71"/>
      <c r="ADT1374" s="71"/>
      <c r="ADU1374" s="71"/>
      <c r="ADV1374" s="71"/>
      <c r="ADW1374" s="71"/>
      <c r="ADX1374" s="71"/>
      <c r="ADY1374" s="71"/>
      <c r="ADZ1374" s="71"/>
      <c r="AEA1374" s="71"/>
      <c r="AEB1374" s="71"/>
      <c r="AEC1374" s="71"/>
      <c r="AED1374" s="71"/>
      <c r="AEE1374" s="71"/>
      <c r="AEF1374" s="71"/>
      <c r="AEG1374" s="71"/>
      <c r="AEH1374" s="71"/>
      <c r="AEI1374" s="71"/>
      <c r="AEJ1374" s="71"/>
      <c r="AEK1374" s="71"/>
      <c r="AEL1374" s="71"/>
      <c r="AEM1374" s="71"/>
      <c r="AEN1374" s="71"/>
      <c r="AEO1374" s="71"/>
      <c r="AEP1374" s="71"/>
      <c r="AEQ1374" s="71"/>
      <c r="AER1374" s="71"/>
      <c r="AES1374" s="71"/>
      <c r="AET1374" s="71"/>
      <c r="AEU1374" s="71"/>
      <c r="AEV1374" s="71"/>
      <c r="AEW1374" s="71"/>
      <c r="AEX1374" s="71"/>
      <c r="AEY1374" s="71"/>
      <c r="AEZ1374" s="71"/>
      <c r="AFA1374" s="71"/>
      <c r="AFB1374" s="71"/>
      <c r="AFC1374" s="71"/>
      <c r="AFD1374" s="71"/>
      <c r="AFE1374" s="71"/>
      <c r="AFF1374" s="71"/>
      <c r="AFG1374" s="71"/>
      <c r="AFH1374" s="71"/>
      <c r="AFI1374" s="71"/>
      <c r="AFJ1374" s="71"/>
      <c r="AFK1374" s="71"/>
      <c r="AFL1374" s="71"/>
      <c r="AFM1374" s="71"/>
      <c r="AFN1374" s="71"/>
      <c r="AFO1374" s="71"/>
      <c r="AFP1374" s="71"/>
      <c r="AFQ1374" s="71"/>
      <c r="AFR1374" s="71"/>
      <c r="AFS1374" s="71"/>
      <c r="AFT1374" s="71"/>
      <c r="AFU1374" s="71"/>
      <c r="AFV1374" s="71"/>
      <c r="AFW1374" s="71"/>
      <c r="AFX1374" s="71"/>
      <c r="AFY1374" s="71"/>
      <c r="AFZ1374" s="71"/>
      <c r="AGA1374" s="71"/>
      <c r="AGB1374" s="71"/>
      <c r="AGC1374" s="71"/>
      <c r="AGD1374" s="71"/>
      <c r="AGE1374" s="71"/>
      <c r="AGF1374" s="71"/>
      <c r="AGG1374" s="71"/>
      <c r="AGH1374" s="71"/>
      <c r="AGI1374" s="71"/>
      <c r="AGJ1374" s="71"/>
      <c r="AGK1374" s="71"/>
      <c r="AGL1374" s="71"/>
      <c r="AGM1374" s="71"/>
      <c r="AGN1374" s="71"/>
      <c r="AGO1374" s="71"/>
      <c r="AGP1374" s="71"/>
      <c r="AGQ1374" s="71"/>
      <c r="AGR1374" s="71"/>
      <c r="AGS1374" s="71"/>
      <c r="AGT1374" s="71"/>
      <c r="AGU1374" s="71"/>
      <c r="AGV1374" s="71"/>
      <c r="AGW1374" s="71"/>
      <c r="AGX1374" s="71"/>
      <c r="AGY1374" s="71"/>
      <c r="AGZ1374" s="71"/>
      <c r="AHA1374" s="71"/>
      <c r="AHB1374" s="71"/>
      <c r="AHC1374" s="71"/>
      <c r="AHD1374" s="71"/>
      <c r="AHE1374" s="71"/>
      <c r="AHF1374" s="71"/>
      <c r="AHG1374" s="71"/>
      <c r="AHH1374" s="71"/>
      <c r="AHI1374" s="71"/>
      <c r="AHJ1374" s="71"/>
      <c r="AHK1374" s="71"/>
      <c r="AHL1374" s="71"/>
      <c r="AHM1374" s="71"/>
      <c r="AHN1374" s="71"/>
      <c r="AHO1374" s="71"/>
      <c r="AHP1374" s="71"/>
      <c r="AHQ1374" s="71"/>
      <c r="AHR1374" s="71"/>
      <c r="AHS1374" s="71"/>
      <c r="AHT1374" s="71"/>
      <c r="AHU1374" s="71"/>
      <c r="AHV1374" s="71"/>
      <c r="AHW1374" s="71"/>
      <c r="AHX1374" s="71"/>
      <c r="AHY1374" s="71"/>
      <c r="AHZ1374" s="71"/>
      <c r="AIA1374" s="71"/>
      <c r="AIB1374" s="71"/>
      <c r="AIC1374" s="71"/>
      <c r="AID1374" s="71"/>
      <c r="AIE1374" s="71"/>
      <c r="AIF1374" s="71"/>
      <c r="AIG1374" s="71"/>
      <c r="AIH1374" s="71"/>
      <c r="AII1374" s="71"/>
      <c r="AIJ1374" s="71"/>
      <c r="AIK1374" s="71"/>
      <c r="AIL1374" s="71"/>
      <c r="AIM1374" s="71"/>
      <c r="AIN1374" s="71"/>
      <c r="AIO1374" s="71"/>
      <c r="AIP1374" s="71"/>
      <c r="AIQ1374" s="71"/>
      <c r="AIR1374" s="71"/>
      <c r="AIS1374" s="71"/>
      <c r="AIT1374" s="71"/>
      <c r="AIU1374" s="71"/>
      <c r="AIV1374" s="71"/>
      <c r="AIW1374" s="71"/>
      <c r="AIX1374" s="71"/>
      <c r="AIY1374" s="71"/>
      <c r="AIZ1374" s="71"/>
      <c r="AJA1374" s="71"/>
      <c r="AJB1374" s="71"/>
      <c r="AJC1374" s="71"/>
      <c r="AJD1374" s="71"/>
      <c r="AJE1374" s="71"/>
      <c r="AJF1374" s="71"/>
      <c r="AJG1374" s="71"/>
      <c r="AJH1374" s="71"/>
      <c r="AJI1374" s="71"/>
      <c r="AJJ1374" s="71"/>
      <c r="AJK1374" s="71"/>
      <c r="AJL1374" s="71"/>
      <c r="AJM1374" s="71"/>
      <c r="AJN1374" s="71"/>
      <c r="AJO1374" s="71"/>
      <c r="AJP1374" s="71"/>
      <c r="AJQ1374" s="71"/>
      <c r="AJR1374" s="71"/>
      <c r="AJS1374" s="71"/>
      <c r="AJT1374" s="71"/>
      <c r="AJU1374" s="71"/>
      <c r="AJV1374" s="71"/>
      <c r="AJW1374" s="71"/>
      <c r="AJX1374" s="71"/>
      <c r="AJY1374" s="71"/>
      <c r="AJZ1374" s="71"/>
      <c r="AKA1374" s="71"/>
      <c r="AKB1374" s="71"/>
      <c r="AKC1374" s="71"/>
      <c r="AKD1374" s="71"/>
      <c r="AKE1374" s="71"/>
      <c r="AKF1374" s="71"/>
      <c r="AKG1374" s="71"/>
      <c r="AKH1374" s="71"/>
      <c r="AKI1374" s="71"/>
      <c r="AKJ1374" s="71"/>
      <c r="AKK1374" s="71"/>
      <c r="AKL1374" s="71"/>
      <c r="AKM1374" s="71"/>
      <c r="AKN1374" s="71"/>
      <c r="AKO1374" s="71"/>
      <c r="AKP1374" s="71"/>
      <c r="AKQ1374" s="71"/>
      <c r="AKR1374" s="71"/>
      <c r="AKS1374" s="71"/>
      <c r="AKT1374" s="71"/>
      <c r="AKU1374" s="71"/>
      <c r="AKV1374" s="71"/>
      <c r="AKW1374" s="71"/>
      <c r="AKX1374" s="71"/>
      <c r="AKY1374" s="71"/>
      <c r="AKZ1374" s="71"/>
      <c r="ALA1374" s="71"/>
      <c r="ALB1374" s="71"/>
      <c r="ALC1374" s="71"/>
      <c r="ALD1374" s="71"/>
      <c r="ALE1374" s="71"/>
      <c r="ALF1374" s="71"/>
      <c r="ALG1374" s="71"/>
      <c r="ALH1374" s="71"/>
      <c r="ALI1374" s="71"/>
      <c r="ALJ1374" s="71"/>
      <c r="ALK1374" s="71"/>
      <c r="ALL1374" s="71"/>
      <c r="ALM1374" s="71"/>
      <c r="ALN1374" s="71"/>
      <c r="ALO1374" s="71"/>
      <c r="ALP1374" s="71"/>
      <c r="ALQ1374" s="71"/>
      <c r="ALR1374" s="71"/>
      <c r="ALS1374" s="71"/>
      <c r="ALT1374" s="71"/>
      <c r="ALU1374" s="71"/>
      <c r="ALV1374" s="71"/>
      <c r="ALW1374" s="71"/>
      <c r="ALX1374" s="71"/>
      <c r="ALY1374" s="71"/>
      <c r="ALZ1374" s="71"/>
      <c r="AMA1374" s="71"/>
      <c r="AMB1374" s="71"/>
      <c r="AMC1374" s="71"/>
      <c r="AMD1374" s="71"/>
      <c r="AME1374" s="71"/>
      <c r="AMF1374" s="71"/>
      <c r="AMG1374" s="71"/>
    </row>
    <row r="1375" customFormat="false" ht="15" hidden="false" customHeight="false" outlineLevel="0" collapsed="false">
      <c r="C1375" s="48" t="n">
        <f aca="false">IF(F1375=F1374,C1374,IF(F1375=(F1374+10),C1374,(C1374+10)))</f>
        <v>2560</v>
      </c>
      <c r="E1375" s="50" t="n">
        <f aca="false">IF(C1374=C1375,IF(AND(I1375&lt;&gt;"M",I1375&lt;&gt;"m-up"),E1374+10,E1374),10)</f>
        <v>20</v>
      </c>
      <c r="F1375" s="39" t="n">
        <f aca="false">O1375+(N1375*60)+(M1375*3600)</f>
        <v>51885</v>
      </c>
      <c r="G1375" s="39" t="str">
        <f aca="false">CONCATENATE(J1375,K1375,L1375)</f>
        <v>201826</v>
      </c>
      <c r="H1375" s="39" t="n">
        <v>356</v>
      </c>
      <c r="I1375" s="39" t="s">
        <v>0</v>
      </c>
      <c r="J1375" s="39" t="n">
        <v>2018</v>
      </c>
      <c r="K1375" s="39" t="n">
        <v>2</v>
      </c>
      <c r="L1375" s="39" t="n">
        <v>6</v>
      </c>
      <c r="M1375" s="39" t="n">
        <v>14</v>
      </c>
      <c r="N1375" s="39" t="n">
        <v>24</v>
      </c>
      <c r="O1375" s="39" t="n">
        <v>45</v>
      </c>
      <c r="P1375" s="39" t="n">
        <v>83</v>
      </c>
      <c r="Q1375" s="39" t="n">
        <v>1</v>
      </c>
      <c r="R1375" s="39" t="s">
        <v>1</v>
      </c>
      <c r="S1375" s="39" t="s">
        <v>2</v>
      </c>
      <c r="U1375" s="40" t="s">
        <v>475</v>
      </c>
    </row>
    <row r="1376" customFormat="false" ht="15" hidden="false" customHeight="false" outlineLevel="0" collapsed="false">
      <c r="A1376" s="118"/>
      <c r="B1376" s="118"/>
      <c r="C1376" s="48" t="n">
        <f aca="false">IF(F1376=F1375,C1375,IF(F1376=(F1375+10),C1375,(C1375+10)))</f>
        <v>2570</v>
      </c>
      <c r="D1376" s="73" t="s">
        <v>476</v>
      </c>
      <c r="E1376" s="50" t="n">
        <f aca="false">IF(C1375=C1376,IF(AND(I1376&lt;&gt;"M",I1376&lt;&gt;"m-up"),E1375+10,E1375),10)</f>
        <v>10</v>
      </c>
      <c r="F1376" s="80" t="n">
        <f aca="false">O1376+(N1376*60)+(M1376*3600)</f>
        <v>52086</v>
      </c>
      <c r="G1376" s="80" t="str">
        <f aca="false">CONCATENATE(J1376,K1376,L1376)</f>
        <v>201826</v>
      </c>
      <c r="H1376" s="80" t="n">
        <v>10</v>
      </c>
      <c r="I1376" s="80" t="s">
        <v>0</v>
      </c>
      <c r="J1376" s="80" t="n">
        <v>2018</v>
      </c>
      <c r="K1376" s="80" t="n">
        <v>2</v>
      </c>
      <c r="L1376" s="80" t="n">
        <v>6</v>
      </c>
      <c r="M1376" s="80" t="n">
        <v>14</v>
      </c>
      <c r="N1376" s="80" t="n">
        <v>28</v>
      </c>
      <c r="O1376" s="80" t="n">
        <v>6</v>
      </c>
      <c r="P1376" s="80" t="n">
        <v>620</v>
      </c>
      <c r="Q1376" s="80" t="n">
        <v>1</v>
      </c>
      <c r="R1376" s="80" t="s">
        <v>1</v>
      </c>
      <c r="S1376" s="80" t="s">
        <v>2</v>
      </c>
      <c r="T1376" s="80"/>
      <c r="U1376" s="129" t="s">
        <v>139</v>
      </c>
      <c r="V1376" s="130"/>
      <c r="W1376" s="130"/>
      <c r="X1376" s="130"/>
      <c r="WH1376" s="119"/>
      <c r="WI1376" s="119"/>
      <c r="WJ1376" s="119"/>
      <c r="WK1376" s="119"/>
      <c r="WL1376" s="119"/>
      <c r="WM1376" s="119"/>
      <c r="WN1376" s="119"/>
      <c r="WO1376" s="119"/>
      <c r="WP1376" s="119"/>
      <c r="WQ1376" s="119"/>
      <c r="WR1376" s="119"/>
      <c r="WS1376" s="119"/>
      <c r="WT1376" s="119"/>
      <c r="WU1376" s="119"/>
      <c r="WV1376" s="119"/>
      <c r="WW1376" s="119"/>
      <c r="WX1376" s="119"/>
      <c r="WY1376" s="119"/>
      <c r="WZ1376" s="119"/>
      <c r="XA1376" s="119"/>
      <c r="XB1376" s="119"/>
      <c r="XC1376" s="119"/>
      <c r="XD1376" s="119"/>
      <c r="XE1376" s="119"/>
      <c r="XF1376" s="119"/>
      <c r="XG1376" s="119"/>
      <c r="XH1376" s="119"/>
      <c r="XI1376" s="119"/>
      <c r="XJ1376" s="119"/>
      <c r="XK1376" s="119"/>
      <c r="XL1376" s="119"/>
      <c r="XM1376" s="119"/>
      <c r="XN1376" s="119"/>
      <c r="XO1376" s="119"/>
      <c r="XP1376" s="119"/>
      <c r="XQ1376" s="119"/>
      <c r="XR1376" s="119"/>
      <c r="XS1376" s="119"/>
      <c r="XT1376" s="119"/>
      <c r="XU1376" s="119"/>
      <c r="XV1376" s="119"/>
      <c r="XW1376" s="119"/>
      <c r="XX1376" s="119"/>
      <c r="XY1376" s="119"/>
      <c r="XZ1376" s="119"/>
      <c r="YA1376" s="119"/>
      <c r="YB1376" s="119"/>
      <c r="YC1376" s="119"/>
      <c r="YD1376" s="119"/>
      <c r="YE1376" s="119"/>
      <c r="YF1376" s="119"/>
      <c r="YG1376" s="119"/>
      <c r="YH1376" s="119"/>
      <c r="YI1376" s="119"/>
      <c r="YJ1376" s="119"/>
      <c r="YK1376" s="119"/>
      <c r="YL1376" s="119"/>
      <c r="YM1376" s="119"/>
      <c r="YN1376" s="119"/>
      <c r="YO1376" s="119"/>
      <c r="YP1376" s="119"/>
      <c r="YQ1376" s="119"/>
      <c r="YR1376" s="119"/>
      <c r="YS1376" s="119"/>
      <c r="YT1376" s="119"/>
      <c r="YU1376" s="119"/>
      <c r="YV1376" s="119"/>
      <c r="YW1376" s="119"/>
      <c r="YX1376" s="119"/>
      <c r="YY1376" s="119"/>
      <c r="YZ1376" s="119"/>
      <c r="ZA1376" s="119"/>
      <c r="ZB1376" s="119"/>
      <c r="ZC1376" s="119"/>
      <c r="ZD1376" s="119"/>
      <c r="ZE1376" s="119"/>
      <c r="ZF1376" s="119"/>
      <c r="ZG1376" s="119"/>
      <c r="ZH1376" s="119"/>
      <c r="ZI1376" s="119"/>
      <c r="ZJ1376" s="119"/>
      <c r="ZK1376" s="119"/>
      <c r="ZL1376" s="119"/>
      <c r="ZM1376" s="119"/>
      <c r="ZN1376" s="119"/>
      <c r="ZO1376" s="119"/>
      <c r="ZP1376" s="119"/>
      <c r="ZQ1376" s="119"/>
      <c r="ZR1376" s="119"/>
      <c r="ZS1376" s="119"/>
      <c r="ZT1376" s="119"/>
      <c r="ZU1376" s="119"/>
      <c r="ZV1376" s="119"/>
      <c r="ZW1376" s="119"/>
      <c r="ZX1376" s="119"/>
      <c r="ZY1376" s="119"/>
      <c r="ZZ1376" s="119"/>
      <c r="AAA1376" s="119"/>
      <c r="AAB1376" s="119"/>
      <c r="AAC1376" s="119"/>
      <c r="AAD1376" s="119"/>
      <c r="AAE1376" s="119"/>
      <c r="AAF1376" s="119"/>
      <c r="AAG1376" s="119"/>
      <c r="AAH1376" s="119"/>
      <c r="AAI1376" s="119"/>
      <c r="AAJ1376" s="119"/>
      <c r="AAK1376" s="119"/>
      <c r="AAL1376" s="119"/>
      <c r="AAM1376" s="119"/>
      <c r="AAN1376" s="119"/>
      <c r="AAO1376" s="119"/>
      <c r="AAP1376" s="119"/>
      <c r="AAQ1376" s="119"/>
      <c r="AAR1376" s="119"/>
      <c r="AAS1376" s="119"/>
      <c r="AAT1376" s="119"/>
      <c r="AAU1376" s="119"/>
      <c r="AAV1376" s="119"/>
      <c r="AAW1376" s="119"/>
      <c r="AAX1376" s="119"/>
      <c r="AAY1376" s="119"/>
      <c r="AAZ1376" s="119"/>
      <c r="ABA1376" s="119"/>
      <c r="ABB1376" s="119"/>
      <c r="ABC1376" s="119"/>
      <c r="ABD1376" s="119"/>
      <c r="ABE1376" s="119"/>
      <c r="ABF1376" s="119"/>
      <c r="ABG1376" s="119"/>
      <c r="ABH1376" s="119"/>
      <c r="ABI1376" s="119"/>
      <c r="ABJ1376" s="119"/>
      <c r="ABK1376" s="119"/>
      <c r="ABL1376" s="119"/>
      <c r="ABM1376" s="119"/>
      <c r="ABN1376" s="119"/>
      <c r="ABO1376" s="119"/>
      <c r="ABP1376" s="119"/>
      <c r="ABQ1376" s="119"/>
      <c r="ABR1376" s="119"/>
      <c r="ABS1376" s="119"/>
      <c r="ABT1376" s="119"/>
      <c r="ABU1376" s="119"/>
      <c r="ABV1376" s="119"/>
      <c r="ABW1376" s="119"/>
      <c r="ABX1376" s="119"/>
      <c r="ABY1376" s="119"/>
      <c r="ABZ1376" s="119"/>
      <c r="ACA1376" s="119"/>
      <c r="ACB1376" s="119"/>
      <c r="ACC1376" s="119"/>
      <c r="ACD1376" s="119"/>
      <c r="ACE1376" s="119"/>
      <c r="ACF1376" s="119"/>
      <c r="ACG1376" s="119"/>
      <c r="ACH1376" s="119"/>
      <c r="ACI1376" s="119"/>
      <c r="ACJ1376" s="119"/>
      <c r="ACK1376" s="119"/>
      <c r="ACL1376" s="119"/>
      <c r="ACM1376" s="119"/>
      <c r="ACN1376" s="119"/>
      <c r="ACO1376" s="119"/>
      <c r="ACP1376" s="119"/>
      <c r="ACQ1376" s="119"/>
      <c r="ACR1376" s="119"/>
      <c r="ACS1376" s="119"/>
      <c r="ACT1376" s="119"/>
      <c r="ACU1376" s="119"/>
      <c r="ACV1376" s="119"/>
      <c r="ACW1376" s="119"/>
      <c r="ACX1376" s="119"/>
      <c r="ACY1376" s="119"/>
      <c r="ACZ1376" s="119"/>
      <c r="ADA1376" s="119"/>
      <c r="ADB1376" s="119"/>
      <c r="ADC1376" s="119"/>
      <c r="ADD1376" s="119"/>
      <c r="ADE1376" s="119"/>
      <c r="ADF1376" s="119"/>
      <c r="ADG1376" s="119"/>
      <c r="ADH1376" s="119"/>
      <c r="ADI1376" s="119"/>
      <c r="ADJ1376" s="119"/>
      <c r="ADK1376" s="119"/>
      <c r="ADL1376" s="119"/>
      <c r="ADM1376" s="119"/>
      <c r="ADN1376" s="119"/>
      <c r="ADO1376" s="119"/>
      <c r="ADP1376" s="119"/>
      <c r="ADQ1376" s="119"/>
      <c r="ADR1376" s="119"/>
      <c r="ADS1376" s="119"/>
      <c r="ADT1376" s="119"/>
      <c r="ADU1376" s="119"/>
      <c r="ADV1376" s="119"/>
      <c r="ADW1376" s="119"/>
      <c r="ADX1376" s="119"/>
      <c r="ADY1376" s="119"/>
      <c r="ADZ1376" s="119"/>
      <c r="AEA1376" s="119"/>
      <c r="AEB1376" s="119"/>
      <c r="AEC1376" s="119"/>
      <c r="AED1376" s="119"/>
      <c r="AEE1376" s="119"/>
      <c r="AEF1376" s="119"/>
      <c r="AEG1376" s="119"/>
      <c r="AEH1376" s="119"/>
      <c r="AEI1376" s="119"/>
      <c r="AEJ1376" s="119"/>
      <c r="AEK1376" s="119"/>
      <c r="AEL1376" s="119"/>
      <c r="AEM1376" s="119"/>
      <c r="AEN1376" s="119"/>
      <c r="AEO1376" s="119"/>
      <c r="AEP1376" s="119"/>
      <c r="AEQ1376" s="119"/>
      <c r="AER1376" s="119"/>
      <c r="AES1376" s="119"/>
      <c r="AET1376" s="119"/>
      <c r="AEU1376" s="119"/>
      <c r="AEV1376" s="119"/>
      <c r="AEW1376" s="119"/>
      <c r="AEX1376" s="119"/>
      <c r="AEY1376" s="119"/>
      <c r="AEZ1376" s="119"/>
      <c r="AFA1376" s="119"/>
      <c r="AFB1376" s="119"/>
      <c r="AFC1376" s="119"/>
      <c r="AFD1376" s="119"/>
      <c r="AFE1376" s="119"/>
      <c r="AFF1376" s="119"/>
      <c r="AFG1376" s="119"/>
      <c r="AFH1376" s="119"/>
      <c r="AFI1376" s="119"/>
      <c r="AFJ1376" s="119"/>
      <c r="AFK1376" s="119"/>
      <c r="AFL1376" s="119"/>
      <c r="AFM1376" s="119"/>
      <c r="AFN1376" s="119"/>
      <c r="AFO1376" s="119"/>
      <c r="AFP1376" s="119"/>
      <c r="AFQ1376" s="119"/>
      <c r="AFR1376" s="119"/>
      <c r="AFS1376" s="119"/>
      <c r="AFT1376" s="119"/>
      <c r="AFU1376" s="119"/>
      <c r="AFV1376" s="119"/>
      <c r="AFW1376" s="119"/>
      <c r="AFX1376" s="119"/>
      <c r="AFY1376" s="119"/>
      <c r="AFZ1376" s="119"/>
      <c r="AGA1376" s="119"/>
      <c r="AGB1376" s="119"/>
      <c r="AGC1376" s="119"/>
      <c r="AGD1376" s="119"/>
      <c r="AGE1376" s="119"/>
      <c r="AGF1376" s="119"/>
      <c r="AGG1376" s="119"/>
      <c r="AGH1376" s="119"/>
      <c r="AGI1376" s="119"/>
      <c r="AGJ1376" s="119"/>
      <c r="AGK1376" s="119"/>
      <c r="AGL1376" s="119"/>
      <c r="AGM1376" s="119"/>
      <c r="AGN1376" s="119"/>
      <c r="AGO1376" s="119"/>
      <c r="AGP1376" s="119"/>
      <c r="AGQ1376" s="119"/>
      <c r="AGR1376" s="119"/>
      <c r="AGS1376" s="119"/>
      <c r="AGT1376" s="119"/>
      <c r="AGU1376" s="119"/>
      <c r="AGV1376" s="119"/>
      <c r="AGW1376" s="119"/>
      <c r="AGX1376" s="119"/>
      <c r="AGY1376" s="119"/>
      <c r="AGZ1376" s="119"/>
      <c r="AHA1376" s="119"/>
      <c r="AHB1376" s="119"/>
      <c r="AHC1376" s="119"/>
      <c r="AHD1376" s="119"/>
      <c r="AHE1376" s="119"/>
      <c r="AHF1376" s="119"/>
      <c r="AHG1376" s="119"/>
      <c r="AHH1376" s="119"/>
      <c r="AHI1376" s="119"/>
      <c r="AHJ1376" s="119"/>
      <c r="AHK1376" s="119"/>
      <c r="AHL1376" s="119"/>
      <c r="AHM1376" s="119"/>
      <c r="AHN1376" s="119"/>
      <c r="AHO1376" s="119"/>
      <c r="AHP1376" s="119"/>
      <c r="AHQ1376" s="119"/>
      <c r="AHR1376" s="119"/>
      <c r="AHS1376" s="119"/>
      <c r="AHT1376" s="119"/>
      <c r="AHU1376" s="119"/>
      <c r="AHV1376" s="119"/>
      <c r="AHW1376" s="119"/>
      <c r="AHX1376" s="119"/>
      <c r="AHY1376" s="119"/>
      <c r="AHZ1376" s="119"/>
      <c r="AIA1376" s="119"/>
      <c r="AIB1376" s="119"/>
      <c r="AIC1376" s="119"/>
      <c r="AID1376" s="119"/>
      <c r="AIE1376" s="119"/>
      <c r="AIF1376" s="119"/>
      <c r="AIG1376" s="119"/>
      <c r="AIH1376" s="119"/>
      <c r="AII1376" s="119"/>
      <c r="AIJ1376" s="119"/>
      <c r="AIK1376" s="119"/>
      <c r="AIL1376" s="119"/>
      <c r="AIM1376" s="119"/>
      <c r="AIN1376" s="119"/>
      <c r="AIO1376" s="119"/>
      <c r="AIP1376" s="119"/>
      <c r="AIQ1376" s="119"/>
      <c r="AIR1376" s="119"/>
      <c r="AIS1376" s="119"/>
      <c r="AIT1376" s="119"/>
      <c r="AIU1376" s="119"/>
      <c r="AIV1376" s="119"/>
      <c r="AIW1376" s="119"/>
      <c r="AIX1376" s="119"/>
      <c r="AIY1376" s="119"/>
      <c r="AIZ1376" s="119"/>
      <c r="AJA1376" s="119"/>
      <c r="AJB1376" s="119"/>
      <c r="AJC1376" s="119"/>
      <c r="AJD1376" s="119"/>
      <c r="AJE1376" s="119"/>
      <c r="AJF1376" s="119"/>
      <c r="AJG1376" s="119"/>
      <c r="AJH1376" s="119"/>
      <c r="AJI1376" s="119"/>
      <c r="AJJ1376" s="119"/>
      <c r="AJK1376" s="119"/>
      <c r="AJL1376" s="119"/>
      <c r="AJM1376" s="119"/>
      <c r="AJN1376" s="119"/>
      <c r="AJO1376" s="119"/>
      <c r="AJP1376" s="119"/>
      <c r="AJQ1376" s="119"/>
      <c r="AJR1376" s="119"/>
      <c r="AJS1376" s="119"/>
      <c r="AJT1376" s="119"/>
      <c r="AJU1376" s="119"/>
      <c r="AJV1376" s="119"/>
      <c r="AJW1376" s="119"/>
      <c r="AJX1376" s="119"/>
      <c r="AJY1376" s="119"/>
      <c r="AJZ1376" s="119"/>
      <c r="AKA1376" s="119"/>
      <c r="AKB1376" s="119"/>
      <c r="AKC1376" s="119"/>
      <c r="AKD1376" s="119"/>
      <c r="AKE1376" s="119"/>
      <c r="AKF1376" s="119"/>
      <c r="AKG1376" s="119"/>
      <c r="AKH1376" s="119"/>
      <c r="AKI1376" s="119"/>
      <c r="AKJ1376" s="119"/>
      <c r="AKK1376" s="119"/>
      <c r="AKL1376" s="119"/>
      <c r="AKM1376" s="119"/>
      <c r="AKN1376" s="119"/>
      <c r="AKO1376" s="119"/>
      <c r="AKP1376" s="119"/>
      <c r="AKQ1376" s="119"/>
      <c r="AKR1376" s="119"/>
      <c r="AKS1376" s="119"/>
      <c r="AKT1376" s="119"/>
      <c r="AKU1376" s="119"/>
      <c r="AKV1376" s="119"/>
      <c r="AKW1376" s="119"/>
      <c r="AKX1376" s="119"/>
      <c r="AKY1376" s="119"/>
      <c r="AKZ1376" s="119"/>
      <c r="ALA1376" s="119"/>
      <c r="ALB1376" s="119"/>
      <c r="ALC1376" s="119"/>
      <c r="ALD1376" s="119"/>
      <c r="ALE1376" s="119"/>
      <c r="ALF1376" s="119"/>
      <c r="ALG1376" s="119"/>
      <c r="ALH1376" s="119"/>
      <c r="ALI1376" s="119"/>
      <c r="ALJ1376" s="119"/>
      <c r="ALK1376" s="119"/>
      <c r="ALL1376" s="119"/>
      <c r="ALM1376" s="119"/>
      <c r="ALN1376" s="119"/>
      <c r="ALO1376" s="119"/>
      <c r="ALP1376" s="119"/>
      <c r="ALQ1376" s="119"/>
      <c r="ALR1376" s="119"/>
      <c r="ALS1376" s="119"/>
      <c r="ALT1376" s="119"/>
      <c r="ALU1376" s="119"/>
      <c r="ALV1376" s="119"/>
      <c r="ALW1376" s="119"/>
      <c r="ALX1376" s="119"/>
      <c r="ALY1376" s="119"/>
      <c r="ALZ1376" s="119"/>
      <c r="AMA1376" s="119"/>
      <c r="AMB1376" s="119"/>
      <c r="AMC1376" s="119"/>
      <c r="AMD1376" s="119"/>
      <c r="AME1376" s="119"/>
      <c r="AMF1376" s="119"/>
      <c r="AMG1376" s="119"/>
    </row>
    <row r="1377" customFormat="false" ht="15" hidden="false" customHeight="false" outlineLevel="0" collapsed="false">
      <c r="A1377" s="118"/>
      <c r="B1377" s="118"/>
      <c r="C1377" s="48" t="n">
        <f aca="false">IF(F1377=F1376,C1376,IF(F1377=(F1376+10),C1376,(C1376+10)))</f>
        <v>2580</v>
      </c>
      <c r="D1377" s="57" t="s">
        <v>477</v>
      </c>
      <c r="E1377" s="50" t="n">
        <f aca="false">IF(C1376=C1377,IF(AND(I1377&lt;&gt;"M",I1377&lt;&gt;"m-up"),E1376+10,E1376),10)</f>
        <v>10</v>
      </c>
      <c r="F1377" s="80" t="n">
        <f aca="false">O1377+(N1377*60)+(M1377*3600)</f>
        <v>52204</v>
      </c>
      <c r="G1377" s="80" t="str">
        <f aca="false">CONCATENATE(J1377,K1377,L1377)</f>
        <v>201826</v>
      </c>
      <c r="H1377" s="80" t="n">
        <v>5</v>
      </c>
      <c r="I1377" s="80" t="s">
        <v>0</v>
      </c>
      <c r="J1377" s="80" t="n">
        <v>2018</v>
      </c>
      <c r="K1377" s="80" t="n">
        <v>2</v>
      </c>
      <c r="L1377" s="80" t="n">
        <v>6</v>
      </c>
      <c r="M1377" s="80" t="n">
        <v>14</v>
      </c>
      <c r="N1377" s="80" t="n">
        <v>30</v>
      </c>
      <c r="O1377" s="80" t="n">
        <v>4</v>
      </c>
      <c r="P1377" s="80" t="n">
        <v>792</v>
      </c>
      <c r="Q1377" s="80" t="n">
        <v>1</v>
      </c>
      <c r="R1377" s="80" t="s">
        <v>1</v>
      </c>
      <c r="S1377" s="80" t="s">
        <v>2</v>
      </c>
      <c r="T1377" s="80"/>
      <c r="U1377" s="129" t="s">
        <v>140</v>
      </c>
      <c r="V1377" s="130"/>
      <c r="W1377" s="130"/>
      <c r="X1377" s="130"/>
      <c r="WH1377" s="119"/>
      <c r="WI1377" s="119"/>
      <c r="WJ1377" s="119"/>
      <c r="WK1377" s="119"/>
      <c r="WL1377" s="119"/>
      <c r="WM1377" s="119"/>
      <c r="WN1377" s="119"/>
      <c r="WO1377" s="119"/>
      <c r="WP1377" s="119"/>
      <c r="WQ1377" s="119"/>
      <c r="WR1377" s="119"/>
      <c r="WS1377" s="119"/>
      <c r="WT1377" s="119"/>
      <c r="WU1377" s="119"/>
      <c r="WV1377" s="119"/>
      <c r="WW1377" s="119"/>
      <c r="WX1377" s="119"/>
      <c r="WY1377" s="119"/>
      <c r="WZ1377" s="119"/>
      <c r="XA1377" s="119"/>
      <c r="XB1377" s="119"/>
      <c r="XC1377" s="119"/>
      <c r="XD1377" s="119"/>
      <c r="XE1377" s="119"/>
      <c r="XF1377" s="119"/>
      <c r="XG1377" s="119"/>
      <c r="XH1377" s="119"/>
      <c r="XI1377" s="119"/>
      <c r="XJ1377" s="119"/>
      <c r="XK1377" s="119"/>
      <c r="XL1377" s="119"/>
      <c r="XM1377" s="119"/>
      <c r="XN1377" s="119"/>
      <c r="XO1377" s="119"/>
      <c r="XP1377" s="119"/>
      <c r="XQ1377" s="119"/>
      <c r="XR1377" s="119"/>
      <c r="XS1377" s="119"/>
      <c r="XT1377" s="119"/>
      <c r="XU1377" s="119"/>
      <c r="XV1377" s="119"/>
      <c r="XW1377" s="119"/>
      <c r="XX1377" s="119"/>
      <c r="XY1377" s="119"/>
      <c r="XZ1377" s="119"/>
      <c r="YA1377" s="119"/>
      <c r="YB1377" s="119"/>
      <c r="YC1377" s="119"/>
      <c r="YD1377" s="119"/>
      <c r="YE1377" s="119"/>
      <c r="YF1377" s="119"/>
      <c r="YG1377" s="119"/>
      <c r="YH1377" s="119"/>
      <c r="YI1377" s="119"/>
      <c r="YJ1377" s="119"/>
      <c r="YK1377" s="119"/>
      <c r="YL1377" s="119"/>
      <c r="YM1377" s="119"/>
      <c r="YN1377" s="119"/>
      <c r="YO1377" s="119"/>
      <c r="YP1377" s="119"/>
      <c r="YQ1377" s="119"/>
      <c r="YR1377" s="119"/>
      <c r="YS1377" s="119"/>
      <c r="YT1377" s="119"/>
      <c r="YU1377" s="119"/>
      <c r="YV1377" s="119"/>
      <c r="YW1377" s="119"/>
      <c r="YX1377" s="119"/>
      <c r="YY1377" s="119"/>
      <c r="YZ1377" s="119"/>
      <c r="ZA1377" s="119"/>
      <c r="ZB1377" s="119"/>
      <c r="ZC1377" s="119"/>
      <c r="ZD1377" s="119"/>
      <c r="ZE1377" s="119"/>
      <c r="ZF1377" s="119"/>
      <c r="ZG1377" s="119"/>
      <c r="ZH1377" s="119"/>
      <c r="ZI1377" s="119"/>
      <c r="ZJ1377" s="119"/>
      <c r="ZK1377" s="119"/>
      <c r="ZL1377" s="119"/>
      <c r="ZM1377" s="119"/>
      <c r="ZN1377" s="119"/>
      <c r="ZO1377" s="119"/>
      <c r="ZP1377" s="119"/>
      <c r="ZQ1377" s="119"/>
      <c r="ZR1377" s="119"/>
      <c r="ZS1377" s="119"/>
      <c r="ZT1377" s="119"/>
      <c r="ZU1377" s="119"/>
      <c r="ZV1377" s="119"/>
      <c r="ZW1377" s="119"/>
      <c r="ZX1377" s="119"/>
      <c r="ZY1377" s="119"/>
      <c r="ZZ1377" s="119"/>
      <c r="AAA1377" s="119"/>
      <c r="AAB1377" s="119"/>
      <c r="AAC1377" s="119"/>
      <c r="AAD1377" s="119"/>
      <c r="AAE1377" s="119"/>
      <c r="AAF1377" s="119"/>
      <c r="AAG1377" s="119"/>
      <c r="AAH1377" s="119"/>
      <c r="AAI1377" s="119"/>
      <c r="AAJ1377" s="119"/>
      <c r="AAK1377" s="119"/>
      <c r="AAL1377" s="119"/>
      <c r="AAM1377" s="119"/>
      <c r="AAN1377" s="119"/>
      <c r="AAO1377" s="119"/>
      <c r="AAP1377" s="119"/>
      <c r="AAQ1377" s="119"/>
      <c r="AAR1377" s="119"/>
      <c r="AAS1377" s="119"/>
      <c r="AAT1377" s="119"/>
      <c r="AAU1377" s="119"/>
      <c r="AAV1377" s="119"/>
      <c r="AAW1377" s="119"/>
      <c r="AAX1377" s="119"/>
      <c r="AAY1377" s="119"/>
      <c r="AAZ1377" s="119"/>
      <c r="ABA1377" s="119"/>
      <c r="ABB1377" s="119"/>
      <c r="ABC1377" s="119"/>
      <c r="ABD1377" s="119"/>
      <c r="ABE1377" s="119"/>
      <c r="ABF1377" s="119"/>
      <c r="ABG1377" s="119"/>
      <c r="ABH1377" s="119"/>
      <c r="ABI1377" s="119"/>
      <c r="ABJ1377" s="119"/>
      <c r="ABK1377" s="119"/>
      <c r="ABL1377" s="119"/>
      <c r="ABM1377" s="119"/>
      <c r="ABN1377" s="119"/>
      <c r="ABO1377" s="119"/>
      <c r="ABP1377" s="119"/>
      <c r="ABQ1377" s="119"/>
      <c r="ABR1377" s="119"/>
      <c r="ABS1377" s="119"/>
      <c r="ABT1377" s="119"/>
      <c r="ABU1377" s="119"/>
      <c r="ABV1377" s="119"/>
      <c r="ABW1377" s="119"/>
      <c r="ABX1377" s="119"/>
      <c r="ABY1377" s="119"/>
      <c r="ABZ1377" s="119"/>
      <c r="ACA1377" s="119"/>
      <c r="ACB1377" s="119"/>
      <c r="ACC1377" s="119"/>
      <c r="ACD1377" s="119"/>
      <c r="ACE1377" s="119"/>
      <c r="ACF1377" s="119"/>
      <c r="ACG1377" s="119"/>
      <c r="ACH1377" s="119"/>
      <c r="ACI1377" s="119"/>
      <c r="ACJ1377" s="119"/>
      <c r="ACK1377" s="119"/>
      <c r="ACL1377" s="119"/>
      <c r="ACM1377" s="119"/>
      <c r="ACN1377" s="119"/>
      <c r="ACO1377" s="119"/>
      <c r="ACP1377" s="119"/>
      <c r="ACQ1377" s="119"/>
      <c r="ACR1377" s="119"/>
      <c r="ACS1377" s="119"/>
      <c r="ACT1377" s="119"/>
      <c r="ACU1377" s="119"/>
      <c r="ACV1377" s="119"/>
      <c r="ACW1377" s="119"/>
      <c r="ACX1377" s="119"/>
      <c r="ACY1377" s="119"/>
      <c r="ACZ1377" s="119"/>
      <c r="ADA1377" s="119"/>
      <c r="ADB1377" s="119"/>
      <c r="ADC1377" s="119"/>
      <c r="ADD1377" s="119"/>
      <c r="ADE1377" s="119"/>
      <c r="ADF1377" s="119"/>
      <c r="ADG1377" s="119"/>
      <c r="ADH1377" s="119"/>
      <c r="ADI1377" s="119"/>
      <c r="ADJ1377" s="119"/>
      <c r="ADK1377" s="119"/>
      <c r="ADL1377" s="119"/>
      <c r="ADM1377" s="119"/>
      <c r="ADN1377" s="119"/>
      <c r="ADO1377" s="119"/>
      <c r="ADP1377" s="119"/>
      <c r="ADQ1377" s="119"/>
      <c r="ADR1377" s="119"/>
      <c r="ADS1377" s="119"/>
      <c r="ADT1377" s="119"/>
      <c r="ADU1377" s="119"/>
      <c r="ADV1377" s="119"/>
      <c r="ADW1377" s="119"/>
      <c r="ADX1377" s="119"/>
      <c r="ADY1377" s="119"/>
      <c r="ADZ1377" s="119"/>
      <c r="AEA1377" s="119"/>
      <c r="AEB1377" s="119"/>
      <c r="AEC1377" s="119"/>
      <c r="AED1377" s="119"/>
      <c r="AEE1377" s="119"/>
      <c r="AEF1377" s="119"/>
      <c r="AEG1377" s="119"/>
      <c r="AEH1377" s="119"/>
      <c r="AEI1377" s="119"/>
      <c r="AEJ1377" s="119"/>
      <c r="AEK1377" s="119"/>
      <c r="AEL1377" s="119"/>
      <c r="AEM1377" s="119"/>
      <c r="AEN1377" s="119"/>
      <c r="AEO1377" s="119"/>
      <c r="AEP1377" s="119"/>
      <c r="AEQ1377" s="119"/>
      <c r="AER1377" s="119"/>
      <c r="AES1377" s="119"/>
      <c r="AET1377" s="119"/>
      <c r="AEU1377" s="119"/>
      <c r="AEV1377" s="119"/>
      <c r="AEW1377" s="119"/>
      <c r="AEX1377" s="119"/>
      <c r="AEY1377" s="119"/>
      <c r="AEZ1377" s="119"/>
      <c r="AFA1377" s="119"/>
      <c r="AFB1377" s="119"/>
      <c r="AFC1377" s="119"/>
      <c r="AFD1377" s="119"/>
      <c r="AFE1377" s="119"/>
      <c r="AFF1377" s="119"/>
      <c r="AFG1377" s="119"/>
      <c r="AFH1377" s="119"/>
      <c r="AFI1377" s="119"/>
      <c r="AFJ1377" s="119"/>
      <c r="AFK1377" s="119"/>
      <c r="AFL1377" s="119"/>
      <c r="AFM1377" s="119"/>
      <c r="AFN1377" s="119"/>
      <c r="AFO1377" s="119"/>
      <c r="AFP1377" s="119"/>
      <c r="AFQ1377" s="119"/>
      <c r="AFR1377" s="119"/>
      <c r="AFS1377" s="119"/>
      <c r="AFT1377" s="119"/>
      <c r="AFU1377" s="119"/>
      <c r="AFV1377" s="119"/>
      <c r="AFW1377" s="119"/>
      <c r="AFX1377" s="119"/>
      <c r="AFY1377" s="119"/>
      <c r="AFZ1377" s="119"/>
      <c r="AGA1377" s="119"/>
      <c r="AGB1377" s="119"/>
      <c r="AGC1377" s="119"/>
      <c r="AGD1377" s="119"/>
      <c r="AGE1377" s="119"/>
      <c r="AGF1377" s="119"/>
      <c r="AGG1377" s="119"/>
      <c r="AGH1377" s="119"/>
      <c r="AGI1377" s="119"/>
      <c r="AGJ1377" s="119"/>
      <c r="AGK1377" s="119"/>
      <c r="AGL1377" s="119"/>
      <c r="AGM1377" s="119"/>
      <c r="AGN1377" s="119"/>
      <c r="AGO1377" s="119"/>
      <c r="AGP1377" s="119"/>
      <c r="AGQ1377" s="119"/>
      <c r="AGR1377" s="119"/>
      <c r="AGS1377" s="119"/>
      <c r="AGT1377" s="119"/>
      <c r="AGU1377" s="119"/>
      <c r="AGV1377" s="119"/>
      <c r="AGW1377" s="119"/>
      <c r="AGX1377" s="119"/>
      <c r="AGY1377" s="119"/>
      <c r="AGZ1377" s="119"/>
      <c r="AHA1377" s="119"/>
      <c r="AHB1377" s="119"/>
      <c r="AHC1377" s="119"/>
      <c r="AHD1377" s="119"/>
      <c r="AHE1377" s="119"/>
      <c r="AHF1377" s="119"/>
      <c r="AHG1377" s="119"/>
      <c r="AHH1377" s="119"/>
      <c r="AHI1377" s="119"/>
      <c r="AHJ1377" s="119"/>
      <c r="AHK1377" s="119"/>
      <c r="AHL1377" s="119"/>
      <c r="AHM1377" s="119"/>
      <c r="AHN1377" s="119"/>
      <c r="AHO1377" s="119"/>
      <c r="AHP1377" s="119"/>
      <c r="AHQ1377" s="119"/>
      <c r="AHR1377" s="119"/>
      <c r="AHS1377" s="119"/>
      <c r="AHT1377" s="119"/>
      <c r="AHU1377" s="119"/>
      <c r="AHV1377" s="119"/>
      <c r="AHW1377" s="119"/>
      <c r="AHX1377" s="119"/>
      <c r="AHY1377" s="119"/>
      <c r="AHZ1377" s="119"/>
      <c r="AIA1377" s="119"/>
      <c r="AIB1377" s="119"/>
      <c r="AIC1377" s="119"/>
      <c r="AID1377" s="119"/>
      <c r="AIE1377" s="119"/>
      <c r="AIF1377" s="119"/>
      <c r="AIG1377" s="119"/>
      <c r="AIH1377" s="119"/>
      <c r="AII1377" s="119"/>
      <c r="AIJ1377" s="119"/>
      <c r="AIK1377" s="119"/>
      <c r="AIL1377" s="119"/>
      <c r="AIM1377" s="119"/>
      <c r="AIN1377" s="119"/>
      <c r="AIO1377" s="119"/>
      <c r="AIP1377" s="119"/>
      <c r="AIQ1377" s="119"/>
      <c r="AIR1377" s="119"/>
      <c r="AIS1377" s="119"/>
      <c r="AIT1377" s="119"/>
      <c r="AIU1377" s="119"/>
      <c r="AIV1377" s="119"/>
      <c r="AIW1377" s="119"/>
      <c r="AIX1377" s="119"/>
      <c r="AIY1377" s="119"/>
      <c r="AIZ1377" s="119"/>
      <c r="AJA1377" s="119"/>
      <c r="AJB1377" s="119"/>
      <c r="AJC1377" s="119"/>
      <c r="AJD1377" s="119"/>
      <c r="AJE1377" s="119"/>
      <c r="AJF1377" s="119"/>
      <c r="AJG1377" s="119"/>
      <c r="AJH1377" s="119"/>
      <c r="AJI1377" s="119"/>
      <c r="AJJ1377" s="119"/>
      <c r="AJK1377" s="119"/>
      <c r="AJL1377" s="119"/>
      <c r="AJM1377" s="119"/>
      <c r="AJN1377" s="119"/>
      <c r="AJO1377" s="119"/>
      <c r="AJP1377" s="119"/>
      <c r="AJQ1377" s="119"/>
      <c r="AJR1377" s="119"/>
      <c r="AJS1377" s="119"/>
      <c r="AJT1377" s="119"/>
      <c r="AJU1377" s="119"/>
      <c r="AJV1377" s="119"/>
      <c r="AJW1377" s="119"/>
      <c r="AJX1377" s="119"/>
      <c r="AJY1377" s="119"/>
      <c r="AJZ1377" s="119"/>
      <c r="AKA1377" s="119"/>
      <c r="AKB1377" s="119"/>
      <c r="AKC1377" s="119"/>
      <c r="AKD1377" s="119"/>
      <c r="AKE1377" s="119"/>
      <c r="AKF1377" s="119"/>
      <c r="AKG1377" s="119"/>
      <c r="AKH1377" s="119"/>
      <c r="AKI1377" s="119"/>
      <c r="AKJ1377" s="119"/>
      <c r="AKK1377" s="119"/>
      <c r="AKL1377" s="119"/>
      <c r="AKM1377" s="119"/>
      <c r="AKN1377" s="119"/>
      <c r="AKO1377" s="119"/>
      <c r="AKP1377" s="119"/>
      <c r="AKQ1377" s="119"/>
      <c r="AKR1377" s="119"/>
      <c r="AKS1377" s="119"/>
      <c r="AKT1377" s="119"/>
      <c r="AKU1377" s="119"/>
      <c r="AKV1377" s="119"/>
      <c r="AKW1377" s="119"/>
      <c r="AKX1377" s="119"/>
      <c r="AKY1377" s="119"/>
      <c r="AKZ1377" s="119"/>
      <c r="ALA1377" s="119"/>
      <c r="ALB1377" s="119"/>
      <c r="ALC1377" s="119"/>
      <c r="ALD1377" s="119"/>
      <c r="ALE1377" s="119"/>
      <c r="ALF1377" s="119"/>
      <c r="ALG1377" s="119"/>
      <c r="ALH1377" s="119"/>
      <c r="ALI1377" s="119"/>
      <c r="ALJ1377" s="119"/>
      <c r="ALK1377" s="119"/>
      <c r="ALL1377" s="119"/>
      <c r="ALM1377" s="119"/>
      <c r="ALN1377" s="119"/>
      <c r="ALO1377" s="119"/>
      <c r="ALP1377" s="119"/>
      <c r="ALQ1377" s="119"/>
      <c r="ALR1377" s="119"/>
      <c r="ALS1377" s="119"/>
      <c r="ALT1377" s="119"/>
      <c r="ALU1377" s="119"/>
      <c r="ALV1377" s="119"/>
      <c r="ALW1377" s="119"/>
      <c r="ALX1377" s="119"/>
      <c r="ALY1377" s="119"/>
      <c r="ALZ1377" s="119"/>
      <c r="AMA1377" s="119"/>
      <c r="AMB1377" s="119"/>
      <c r="AMC1377" s="119"/>
      <c r="AMD1377" s="119"/>
      <c r="AME1377" s="119"/>
      <c r="AMF1377" s="119"/>
      <c r="AMG1377" s="119"/>
    </row>
    <row r="1378" customFormat="false" ht="15" hidden="false" customHeight="false" outlineLevel="0" collapsed="false">
      <c r="A1378" s="118"/>
      <c r="B1378" s="118"/>
      <c r="C1378" s="48" t="n">
        <f aca="false">IF(F1378=F1377,C1377,IF(F1378=(F1377+10),C1377,(C1377+10)))</f>
        <v>2580</v>
      </c>
      <c r="D1378" s="55" t="s">
        <v>477</v>
      </c>
      <c r="E1378" s="50" t="n">
        <f aca="false">IF(C1377=C1378,IF(AND(I1378&lt;&gt;"M",I1378&lt;&gt;"m-up"),E1377+10,E1377),10)</f>
        <v>20</v>
      </c>
      <c r="F1378" s="78" t="n">
        <f aca="false">O1378+(N1378*60)+(M1378*3600)</f>
        <v>52204</v>
      </c>
      <c r="G1378" s="78" t="str">
        <f aca="false">CONCATENATE(J1378,K1378,L1378)</f>
        <v>201826</v>
      </c>
      <c r="H1378" s="78" t="n">
        <v>0</v>
      </c>
      <c r="I1378" s="78" t="s">
        <v>271</v>
      </c>
      <c r="J1378" s="78" t="n">
        <v>2018</v>
      </c>
      <c r="K1378" s="78" t="n">
        <v>2</v>
      </c>
      <c r="L1378" s="78" t="n">
        <v>6</v>
      </c>
      <c r="M1378" s="78" t="n">
        <v>14</v>
      </c>
      <c r="N1378" s="78" t="n">
        <v>30</v>
      </c>
      <c r="O1378" s="78" t="n">
        <v>4</v>
      </c>
      <c r="P1378" s="78" t="n">
        <v>814</v>
      </c>
      <c r="Q1378" s="78" t="n">
        <v>1</v>
      </c>
      <c r="R1378" s="78" t="s">
        <v>1</v>
      </c>
      <c r="S1378" s="78" t="s">
        <v>2</v>
      </c>
      <c r="T1378" s="78"/>
      <c r="U1378" s="130"/>
      <c r="V1378" s="130"/>
      <c r="W1378" s="130"/>
      <c r="X1378" s="130"/>
      <c r="WH1378" s="119"/>
      <c r="WI1378" s="119"/>
      <c r="WJ1378" s="119"/>
      <c r="WK1378" s="119"/>
      <c r="WL1378" s="119"/>
      <c r="WM1378" s="119"/>
      <c r="WN1378" s="119"/>
      <c r="WO1378" s="119"/>
      <c r="WP1378" s="119"/>
      <c r="WQ1378" s="119"/>
      <c r="WR1378" s="119"/>
      <c r="WS1378" s="119"/>
      <c r="WT1378" s="119"/>
      <c r="WU1378" s="119"/>
      <c r="WV1378" s="119"/>
      <c r="WW1378" s="119"/>
      <c r="WX1378" s="119"/>
      <c r="WY1378" s="119"/>
      <c r="WZ1378" s="119"/>
      <c r="XA1378" s="119"/>
      <c r="XB1378" s="119"/>
      <c r="XC1378" s="119"/>
      <c r="XD1378" s="119"/>
      <c r="XE1378" s="119"/>
      <c r="XF1378" s="119"/>
      <c r="XG1378" s="119"/>
      <c r="XH1378" s="119"/>
      <c r="XI1378" s="119"/>
      <c r="XJ1378" s="119"/>
      <c r="XK1378" s="119"/>
      <c r="XL1378" s="119"/>
      <c r="XM1378" s="119"/>
      <c r="XN1378" s="119"/>
      <c r="XO1378" s="119"/>
      <c r="XP1378" s="119"/>
      <c r="XQ1378" s="119"/>
      <c r="XR1378" s="119"/>
      <c r="XS1378" s="119"/>
      <c r="XT1378" s="119"/>
      <c r="XU1378" s="119"/>
      <c r="XV1378" s="119"/>
      <c r="XW1378" s="119"/>
      <c r="XX1378" s="119"/>
      <c r="XY1378" s="119"/>
      <c r="XZ1378" s="119"/>
      <c r="YA1378" s="119"/>
      <c r="YB1378" s="119"/>
      <c r="YC1378" s="119"/>
      <c r="YD1378" s="119"/>
      <c r="YE1378" s="119"/>
      <c r="YF1378" s="119"/>
      <c r="YG1378" s="119"/>
      <c r="YH1378" s="119"/>
      <c r="YI1378" s="119"/>
      <c r="YJ1378" s="119"/>
      <c r="YK1378" s="119"/>
      <c r="YL1378" s="119"/>
      <c r="YM1378" s="119"/>
      <c r="YN1378" s="119"/>
      <c r="YO1378" s="119"/>
      <c r="YP1378" s="119"/>
      <c r="YQ1378" s="119"/>
      <c r="YR1378" s="119"/>
      <c r="YS1378" s="119"/>
      <c r="YT1378" s="119"/>
      <c r="YU1378" s="119"/>
      <c r="YV1378" s="119"/>
      <c r="YW1378" s="119"/>
      <c r="YX1378" s="119"/>
      <c r="YY1378" s="119"/>
      <c r="YZ1378" s="119"/>
      <c r="ZA1378" s="119"/>
      <c r="ZB1378" s="119"/>
      <c r="ZC1378" s="119"/>
      <c r="ZD1378" s="119"/>
      <c r="ZE1378" s="119"/>
      <c r="ZF1378" s="119"/>
      <c r="ZG1378" s="119"/>
      <c r="ZH1378" s="119"/>
      <c r="ZI1378" s="119"/>
      <c r="ZJ1378" s="119"/>
      <c r="ZK1378" s="119"/>
      <c r="ZL1378" s="119"/>
      <c r="ZM1378" s="119"/>
      <c r="ZN1378" s="119"/>
      <c r="ZO1378" s="119"/>
      <c r="ZP1378" s="119"/>
      <c r="ZQ1378" s="119"/>
      <c r="ZR1378" s="119"/>
      <c r="ZS1378" s="119"/>
      <c r="ZT1378" s="119"/>
      <c r="ZU1378" s="119"/>
      <c r="ZV1378" s="119"/>
      <c r="ZW1378" s="119"/>
      <c r="ZX1378" s="119"/>
      <c r="ZY1378" s="119"/>
      <c r="ZZ1378" s="119"/>
      <c r="AAA1378" s="119"/>
      <c r="AAB1378" s="119"/>
      <c r="AAC1378" s="119"/>
      <c r="AAD1378" s="119"/>
      <c r="AAE1378" s="119"/>
      <c r="AAF1378" s="119"/>
      <c r="AAG1378" s="119"/>
      <c r="AAH1378" s="119"/>
      <c r="AAI1378" s="119"/>
      <c r="AAJ1378" s="119"/>
      <c r="AAK1378" s="119"/>
      <c r="AAL1378" s="119"/>
      <c r="AAM1378" s="119"/>
      <c r="AAN1378" s="119"/>
      <c r="AAO1378" s="119"/>
      <c r="AAP1378" s="119"/>
      <c r="AAQ1378" s="119"/>
      <c r="AAR1378" s="119"/>
      <c r="AAS1378" s="119"/>
      <c r="AAT1378" s="119"/>
      <c r="AAU1378" s="119"/>
      <c r="AAV1378" s="119"/>
      <c r="AAW1378" s="119"/>
      <c r="AAX1378" s="119"/>
      <c r="AAY1378" s="119"/>
      <c r="AAZ1378" s="119"/>
      <c r="ABA1378" s="119"/>
      <c r="ABB1378" s="119"/>
      <c r="ABC1378" s="119"/>
      <c r="ABD1378" s="119"/>
      <c r="ABE1378" s="119"/>
      <c r="ABF1378" s="119"/>
      <c r="ABG1378" s="119"/>
      <c r="ABH1378" s="119"/>
      <c r="ABI1378" s="119"/>
      <c r="ABJ1378" s="119"/>
      <c r="ABK1378" s="119"/>
      <c r="ABL1378" s="119"/>
      <c r="ABM1378" s="119"/>
      <c r="ABN1378" s="119"/>
      <c r="ABO1378" s="119"/>
      <c r="ABP1378" s="119"/>
      <c r="ABQ1378" s="119"/>
      <c r="ABR1378" s="119"/>
      <c r="ABS1378" s="119"/>
      <c r="ABT1378" s="119"/>
      <c r="ABU1378" s="119"/>
      <c r="ABV1378" s="119"/>
      <c r="ABW1378" s="119"/>
      <c r="ABX1378" s="119"/>
      <c r="ABY1378" s="119"/>
      <c r="ABZ1378" s="119"/>
      <c r="ACA1378" s="119"/>
      <c r="ACB1378" s="119"/>
      <c r="ACC1378" s="119"/>
      <c r="ACD1378" s="119"/>
      <c r="ACE1378" s="119"/>
      <c r="ACF1378" s="119"/>
      <c r="ACG1378" s="119"/>
      <c r="ACH1378" s="119"/>
      <c r="ACI1378" s="119"/>
      <c r="ACJ1378" s="119"/>
      <c r="ACK1378" s="119"/>
      <c r="ACL1378" s="119"/>
      <c r="ACM1378" s="119"/>
      <c r="ACN1378" s="119"/>
      <c r="ACO1378" s="119"/>
      <c r="ACP1378" s="119"/>
      <c r="ACQ1378" s="119"/>
      <c r="ACR1378" s="119"/>
      <c r="ACS1378" s="119"/>
      <c r="ACT1378" s="119"/>
      <c r="ACU1378" s="119"/>
      <c r="ACV1378" s="119"/>
      <c r="ACW1378" s="119"/>
      <c r="ACX1378" s="119"/>
      <c r="ACY1378" s="119"/>
      <c r="ACZ1378" s="119"/>
      <c r="ADA1378" s="119"/>
      <c r="ADB1378" s="119"/>
      <c r="ADC1378" s="119"/>
      <c r="ADD1378" s="119"/>
      <c r="ADE1378" s="119"/>
      <c r="ADF1378" s="119"/>
      <c r="ADG1378" s="119"/>
      <c r="ADH1378" s="119"/>
      <c r="ADI1378" s="119"/>
      <c r="ADJ1378" s="119"/>
      <c r="ADK1378" s="119"/>
      <c r="ADL1378" s="119"/>
      <c r="ADM1378" s="119"/>
      <c r="ADN1378" s="119"/>
      <c r="ADO1378" s="119"/>
      <c r="ADP1378" s="119"/>
      <c r="ADQ1378" s="119"/>
      <c r="ADR1378" s="119"/>
      <c r="ADS1378" s="119"/>
      <c r="ADT1378" s="119"/>
      <c r="ADU1378" s="119"/>
      <c r="ADV1378" s="119"/>
      <c r="ADW1378" s="119"/>
      <c r="ADX1378" s="119"/>
      <c r="ADY1378" s="119"/>
      <c r="ADZ1378" s="119"/>
      <c r="AEA1378" s="119"/>
      <c r="AEB1378" s="119"/>
      <c r="AEC1378" s="119"/>
      <c r="AED1378" s="119"/>
      <c r="AEE1378" s="119"/>
      <c r="AEF1378" s="119"/>
      <c r="AEG1378" s="119"/>
      <c r="AEH1378" s="119"/>
      <c r="AEI1378" s="119"/>
      <c r="AEJ1378" s="119"/>
      <c r="AEK1378" s="119"/>
      <c r="AEL1378" s="119"/>
      <c r="AEM1378" s="119"/>
      <c r="AEN1378" s="119"/>
      <c r="AEO1378" s="119"/>
      <c r="AEP1378" s="119"/>
      <c r="AEQ1378" s="119"/>
      <c r="AER1378" s="119"/>
      <c r="AES1378" s="119"/>
      <c r="AET1378" s="119"/>
      <c r="AEU1378" s="119"/>
      <c r="AEV1378" s="119"/>
      <c r="AEW1378" s="119"/>
      <c r="AEX1378" s="119"/>
      <c r="AEY1378" s="119"/>
      <c r="AEZ1378" s="119"/>
      <c r="AFA1378" s="119"/>
      <c r="AFB1378" s="119"/>
      <c r="AFC1378" s="119"/>
      <c r="AFD1378" s="119"/>
      <c r="AFE1378" s="119"/>
      <c r="AFF1378" s="119"/>
      <c r="AFG1378" s="119"/>
      <c r="AFH1378" s="119"/>
      <c r="AFI1378" s="119"/>
      <c r="AFJ1378" s="119"/>
      <c r="AFK1378" s="119"/>
      <c r="AFL1378" s="119"/>
      <c r="AFM1378" s="119"/>
      <c r="AFN1378" s="119"/>
      <c r="AFO1378" s="119"/>
      <c r="AFP1378" s="119"/>
      <c r="AFQ1378" s="119"/>
      <c r="AFR1378" s="119"/>
      <c r="AFS1378" s="119"/>
      <c r="AFT1378" s="119"/>
      <c r="AFU1378" s="119"/>
      <c r="AFV1378" s="119"/>
      <c r="AFW1378" s="119"/>
      <c r="AFX1378" s="119"/>
      <c r="AFY1378" s="119"/>
      <c r="AFZ1378" s="119"/>
      <c r="AGA1378" s="119"/>
      <c r="AGB1378" s="119"/>
      <c r="AGC1378" s="119"/>
      <c r="AGD1378" s="119"/>
      <c r="AGE1378" s="119"/>
      <c r="AGF1378" s="119"/>
      <c r="AGG1378" s="119"/>
      <c r="AGH1378" s="119"/>
      <c r="AGI1378" s="119"/>
      <c r="AGJ1378" s="119"/>
      <c r="AGK1378" s="119"/>
      <c r="AGL1378" s="119"/>
      <c r="AGM1378" s="119"/>
      <c r="AGN1378" s="119"/>
      <c r="AGO1378" s="119"/>
      <c r="AGP1378" s="119"/>
      <c r="AGQ1378" s="119"/>
      <c r="AGR1378" s="119"/>
      <c r="AGS1378" s="119"/>
      <c r="AGT1378" s="119"/>
      <c r="AGU1378" s="119"/>
      <c r="AGV1378" s="119"/>
      <c r="AGW1378" s="119"/>
      <c r="AGX1378" s="119"/>
      <c r="AGY1378" s="119"/>
      <c r="AGZ1378" s="119"/>
      <c r="AHA1378" s="119"/>
      <c r="AHB1378" s="119"/>
      <c r="AHC1378" s="119"/>
      <c r="AHD1378" s="119"/>
      <c r="AHE1378" s="119"/>
      <c r="AHF1378" s="119"/>
      <c r="AHG1378" s="119"/>
      <c r="AHH1378" s="119"/>
      <c r="AHI1378" s="119"/>
      <c r="AHJ1378" s="119"/>
      <c r="AHK1378" s="119"/>
      <c r="AHL1378" s="119"/>
      <c r="AHM1378" s="119"/>
      <c r="AHN1378" s="119"/>
      <c r="AHO1378" s="119"/>
      <c r="AHP1378" s="119"/>
      <c r="AHQ1378" s="119"/>
      <c r="AHR1378" s="119"/>
      <c r="AHS1378" s="119"/>
      <c r="AHT1378" s="119"/>
      <c r="AHU1378" s="119"/>
      <c r="AHV1378" s="119"/>
      <c r="AHW1378" s="119"/>
      <c r="AHX1378" s="119"/>
      <c r="AHY1378" s="119"/>
      <c r="AHZ1378" s="119"/>
      <c r="AIA1378" s="119"/>
      <c r="AIB1378" s="119"/>
      <c r="AIC1378" s="119"/>
      <c r="AID1378" s="119"/>
      <c r="AIE1378" s="119"/>
      <c r="AIF1378" s="119"/>
      <c r="AIG1378" s="119"/>
      <c r="AIH1378" s="119"/>
      <c r="AII1378" s="119"/>
      <c r="AIJ1378" s="119"/>
      <c r="AIK1378" s="119"/>
      <c r="AIL1378" s="119"/>
      <c r="AIM1378" s="119"/>
      <c r="AIN1378" s="119"/>
      <c r="AIO1378" s="119"/>
      <c r="AIP1378" s="119"/>
      <c r="AIQ1378" s="119"/>
      <c r="AIR1378" s="119"/>
      <c r="AIS1378" s="119"/>
      <c r="AIT1378" s="119"/>
      <c r="AIU1378" s="119"/>
      <c r="AIV1378" s="119"/>
      <c r="AIW1378" s="119"/>
      <c r="AIX1378" s="119"/>
      <c r="AIY1378" s="119"/>
      <c r="AIZ1378" s="119"/>
      <c r="AJA1378" s="119"/>
      <c r="AJB1378" s="119"/>
      <c r="AJC1378" s="119"/>
      <c r="AJD1378" s="119"/>
      <c r="AJE1378" s="119"/>
      <c r="AJF1378" s="119"/>
      <c r="AJG1378" s="119"/>
      <c r="AJH1378" s="119"/>
      <c r="AJI1378" s="119"/>
      <c r="AJJ1378" s="119"/>
      <c r="AJK1378" s="119"/>
      <c r="AJL1378" s="119"/>
      <c r="AJM1378" s="119"/>
      <c r="AJN1378" s="119"/>
      <c r="AJO1378" s="119"/>
      <c r="AJP1378" s="119"/>
      <c r="AJQ1378" s="119"/>
      <c r="AJR1378" s="119"/>
      <c r="AJS1378" s="119"/>
      <c r="AJT1378" s="119"/>
      <c r="AJU1378" s="119"/>
      <c r="AJV1378" s="119"/>
      <c r="AJW1378" s="119"/>
      <c r="AJX1378" s="119"/>
      <c r="AJY1378" s="119"/>
      <c r="AJZ1378" s="119"/>
      <c r="AKA1378" s="119"/>
      <c r="AKB1378" s="119"/>
      <c r="AKC1378" s="119"/>
      <c r="AKD1378" s="119"/>
      <c r="AKE1378" s="119"/>
      <c r="AKF1378" s="119"/>
      <c r="AKG1378" s="119"/>
      <c r="AKH1378" s="119"/>
      <c r="AKI1378" s="119"/>
      <c r="AKJ1378" s="119"/>
      <c r="AKK1378" s="119"/>
      <c r="AKL1378" s="119"/>
      <c r="AKM1378" s="119"/>
      <c r="AKN1378" s="119"/>
      <c r="AKO1378" s="119"/>
      <c r="AKP1378" s="119"/>
      <c r="AKQ1378" s="119"/>
      <c r="AKR1378" s="119"/>
      <c r="AKS1378" s="119"/>
      <c r="AKT1378" s="119"/>
      <c r="AKU1378" s="119"/>
      <c r="AKV1378" s="119"/>
      <c r="AKW1378" s="119"/>
      <c r="AKX1378" s="119"/>
      <c r="AKY1378" s="119"/>
      <c r="AKZ1378" s="119"/>
      <c r="ALA1378" s="119"/>
      <c r="ALB1378" s="119"/>
      <c r="ALC1378" s="119"/>
      <c r="ALD1378" s="119"/>
      <c r="ALE1378" s="119"/>
      <c r="ALF1378" s="119"/>
      <c r="ALG1378" s="119"/>
      <c r="ALH1378" s="119"/>
      <c r="ALI1378" s="119"/>
      <c r="ALJ1378" s="119"/>
      <c r="ALK1378" s="119"/>
      <c r="ALL1378" s="119"/>
      <c r="ALM1378" s="119"/>
      <c r="ALN1378" s="119"/>
      <c r="ALO1378" s="119"/>
      <c r="ALP1378" s="119"/>
      <c r="ALQ1378" s="119"/>
      <c r="ALR1378" s="119"/>
      <c r="ALS1378" s="119"/>
      <c r="ALT1378" s="119"/>
      <c r="ALU1378" s="119"/>
      <c r="ALV1378" s="119"/>
      <c r="ALW1378" s="119"/>
      <c r="ALX1378" s="119"/>
      <c r="ALY1378" s="119"/>
      <c r="ALZ1378" s="119"/>
      <c r="AMA1378" s="119"/>
      <c r="AMB1378" s="119"/>
      <c r="AMC1378" s="119"/>
      <c r="AMD1378" s="119"/>
      <c r="AME1378" s="119"/>
      <c r="AMF1378" s="119"/>
      <c r="AMG1378" s="119"/>
    </row>
    <row r="1379" customFormat="false" ht="15" hidden="false" customHeight="false" outlineLevel="0" collapsed="false">
      <c r="A1379" s="118"/>
      <c r="B1379" s="118"/>
      <c r="C1379" s="48" t="n">
        <f aca="false">IF(F1379=F1378,C1378,IF(F1379=(F1378+10),C1378,(C1378+10)))</f>
        <v>2580</v>
      </c>
      <c r="D1379" s="55" t="s">
        <v>477</v>
      </c>
      <c r="E1379" s="50" t="n">
        <f aca="false">IF(C1378=C1379,IF(AND(I1379&lt;&gt;"M",I1379&lt;&gt;"m-up"),E1378+10,E1378),10)</f>
        <v>30</v>
      </c>
      <c r="F1379" s="78" t="n">
        <f aca="false">O1379+(N1379*60)+(M1379*3600)</f>
        <v>52204</v>
      </c>
      <c r="G1379" s="78" t="str">
        <f aca="false">CONCATENATE(J1379,K1379,L1379)</f>
        <v>201826</v>
      </c>
      <c r="H1379" s="78" t="n">
        <v>0</v>
      </c>
      <c r="I1379" s="78" t="s">
        <v>271</v>
      </c>
      <c r="J1379" s="78" t="n">
        <v>2018</v>
      </c>
      <c r="K1379" s="78" t="n">
        <v>2</v>
      </c>
      <c r="L1379" s="78" t="n">
        <v>6</v>
      </c>
      <c r="M1379" s="78" t="n">
        <v>14</v>
      </c>
      <c r="N1379" s="78" t="n">
        <v>30</v>
      </c>
      <c r="O1379" s="78" t="n">
        <v>4</v>
      </c>
      <c r="P1379" s="78" t="n">
        <v>820</v>
      </c>
      <c r="Q1379" s="78" t="n">
        <v>1</v>
      </c>
      <c r="R1379" s="78" t="s">
        <v>1</v>
      </c>
      <c r="S1379" s="78" t="s">
        <v>2</v>
      </c>
      <c r="T1379" s="78"/>
      <c r="U1379" s="130"/>
      <c r="V1379" s="130"/>
      <c r="W1379" s="130"/>
      <c r="X1379" s="130"/>
      <c r="WH1379" s="119"/>
      <c r="WI1379" s="119"/>
      <c r="WJ1379" s="119"/>
      <c r="WK1379" s="119"/>
      <c r="WL1379" s="119"/>
      <c r="WM1379" s="119"/>
      <c r="WN1379" s="119"/>
      <c r="WO1379" s="119"/>
      <c r="WP1379" s="119"/>
      <c r="WQ1379" s="119"/>
      <c r="WR1379" s="119"/>
      <c r="WS1379" s="119"/>
      <c r="WT1379" s="119"/>
      <c r="WU1379" s="119"/>
      <c r="WV1379" s="119"/>
      <c r="WW1379" s="119"/>
      <c r="WX1379" s="119"/>
      <c r="WY1379" s="119"/>
      <c r="WZ1379" s="119"/>
      <c r="XA1379" s="119"/>
      <c r="XB1379" s="119"/>
      <c r="XC1379" s="119"/>
      <c r="XD1379" s="119"/>
      <c r="XE1379" s="119"/>
      <c r="XF1379" s="119"/>
      <c r="XG1379" s="119"/>
      <c r="XH1379" s="119"/>
      <c r="XI1379" s="119"/>
      <c r="XJ1379" s="119"/>
      <c r="XK1379" s="119"/>
      <c r="XL1379" s="119"/>
      <c r="XM1379" s="119"/>
      <c r="XN1379" s="119"/>
      <c r="XO1379" s="119"/>
      <c r="XP1379" s="119"/>
      <c r="XQ1379" s="119"/>
      <c r="XR1379" s="119"/>
      <c r="XS1379" s="119"/>
      <c r="XT1379" s="119"/>
      <c r="XU1379" s="119"/>
      <c r="XV1379" s="119"/>
      <c r="XW1379" s="119"/>
      <c r="XX1379" s="119"/>
      <c r="XY1379" s="119"/>
      <c r="XZ1379" s="119"/>
      <c r="YA1379" s="119"/>
      <c r="YB1379" s="119"/>
      <c r="YC1379" s="119"/>
      <c r="YD1379" s="119"/>
      <c r="YE1379" s="119"/>
      <c r="YF1379" s="119"/>
      <c r="YG1379" s="119"/>
      <c r="YH1379" s="119"/>
      <c r="YI1379" s="119"/>
      <c r="YJ1379" s="119"/>
      <c r="YK1379" s="119"/>
      <c r="YL1379" s="119"/>
      <c r="YM1379" s="119"/>
      <c r="YN1379" s="119"/>
      <c r="YO1379" s="119"/>
      <c r="YP1379" s="119"/>
      <c r="YQ1379" s="119"/>
      <c r="YR1379" s="119"/>
      <c r="YS1379" s="119"/>
      <c r="YT1379" s="119"/>
      <c r="YU1379" s="119"/>
      <c r="YV1379" s="119"/>
      <c r="YW1379" s="119"/>
      <c r="YX1379" s="119"/>
      <c r="YY1379" s="119"/>
      <c r="YZ1379" s="119"/>
      <c r="ZA1379" s="119"/>
      <c r="ZB1379" s="119"/>
      <c r="ZC1379" s="119"/>
      <c r="ZD1379" s="119"/>
      <c r="ZE1379" s="119"/>
      <c r="ZF1379" s="119"/>
      <c r="ZG1379" s="119"/>
      <c r="ZH1379" s="119"/>
      <c r="ZI1379" s="119"/>
      <c r="ZJ1379" s="119"/>
      <c r="ZK1379" s="119"/>
      <c r="ZL1379" s="119"/>
      <c r="ZM1379" s="119"/>
      <c r="ZN1379" s="119"/>
      <c r="ZO1379" s="119"/>
      <c r="ZP1379" s="119"/>
      <c r="ZQ1379" s="119"/>
      <c r="ZR1379" s="119"/>
      <c r="ZS1379" s="119"/>
      <c r="ZT1379" s="119"/>
      <c r="ZU1379" s="119"/>
      <c r="ZV1379" s="119"/>
      <c r="ZW1379" s="119"/>
      <c r="ZX1379" s="119"/>
      <c r="ZY1379" s="119"/>
      <c r="ZZ1379" s="119"/>
      <c r="AAA1379" s="119"/>
      <c r="AAB1379" s="119"/>
      <c r="AAC1379" s="119"/>
      <c r="AAD1379" s="119"/>
      <c r="AAE1379" s="119"/>
      <c r="AAF1379" s="119"/>
      <c r="AAG1379" s="119"/>
      <c r="AAH1379" s="119"/>
      <c r="AAI1379" s="119"/>
      <c r="AAJ1379" s="119"/>
      <c r="AAK1379" s="119"/>
      <c r="AAL1379" s="119"/>
      <c r="AAM1379" s="119"/>
      <c r="AAN1379" s="119"/>
      <c r="AAO1379" s="119"/>
      <c r="AAP1379" s="119"/>
      <c r="AAQ1379" s="119"/>
      <c r="AAR1379" s="119"/>
      <c r="AAS1379" s="119"/>
      <c r="AAT1379" s="119"/>
      <c r="AAU1379" s="119"/>
      <c r="AAV1379" s="119"/>
      <c r="AAW1379" s="119"/>
      <c r="AAX1379" s="119"/>
      <c r="AAY1379" s="119"/>
      <c r="AAZ1379" s="119"/>
      <c r="ABA1379" s="119"/>
      <c r="ABB1379" s="119"/>
      <c r="ABC1379" s="119"/>
      <c r="ABD1379" s="119"/>
      <c r="ABE1379" s="119"/>
      <c r="ABF1379" s="119"/>
      <c r="ABG1379" s="119"/>
      <c r="ABH1379" s="119"/>
      <c r="ABI1379" s="119"/>
      <c r="ABJ1379" s="119"/>
      <c r="ABK1379" s="119"/>
      <c r="ABL1379" s="119"/>
      <c r="ABM1379" s="119"/>
      <c r="ABN1379" s="119"/>
      <c r="ABO1379" s="119"/>
      <c r="ABP1379" s="119"/>
      <c r="ABQ1379" s="119"/>
      <c r="ABR1379" s="119"/>
      <c r="ABS1379" s="119"/>
      <c r="ABT1379" s="119"/>
      <c r="ABU1379" s="119"/>
      <c r="ABV1379" s="119"/>
      <c r="ABW1379" s="119"/>
      <c r="ABX1379" s="119"/>
      <c r="ABY1379" s="119"/>
      <c r="ABZ1379" s="119"/>
      <c r="ACA1379" s="119"/>
      <c r="ACB1379" s="119"/>
      <c r="ACC1379" s="119"/>
      <c r="ACD1379" s="119"/>
      <c r="ACE1379" s="119"/>
      <c r="ACF1379" s="119"/>
      <c r="ACG1379" s="119"/>
      <c r="ACH1379" s="119"/>
      <c r="ACI1379" s="119"/>
      <c r="ACJ1379" s="119"/>
      <c r="ACK1379" s="119"/>
      <c r="ACL1379" s="119"/>
      <c r="ACM1379" s="119"/>
      <c r="ACN1379" s="119"/>
      <c r="ACO1379" s="119"/>
      <c r="ACP1379" s="119"/>
      <c r="ACQ1379" s="119"/>
      <c r="ACR1379" s="119"/>
      <c r="ACS1379" s="119"/>
      <c r="ACT1379" s="119"/>
      <c r="ACU1379" s="119"/>
      <c r="ACV1379" s="119"/>
      <c r="ACW1379" s="119"/>
      <c r="ACX1379" s="119"/>
      <c r="ACY1379" s="119"/>
      <c r="ACZ1379" s="119"/>
      <c r="ADA1379" s="119"/>
      <c r="ADB1379" s="119"/>
      <c r="ADC1379" s="119"/>
      <c r="ADD1379" s="119"/>
      <c r="ADE1379" s="119"/>
      <c r="ADF1379" s="119"/>
      <c r="ADG1379" s="119"/>
      <c r="ADH1379" s="119"/>
      <c r="ADI1379" s="119"/>
      <c r="ADJ1379" s="119"/>
      <c r="ADK1379" s="119"/>
      <c r="ADL1379" s="119"/>
      <c r="ADM1379" s="119"/>
      <c r="ADN1379" s="119"/>
      <c r="ADO1379" s="119"/>
      <c r="ADP1379" s="119"/>
      <c r="ADQ1379" s="119"/>
      <c r="ADR1379" s="119"/>
      <c r="ADS1379" s="119"/>
      <c r="ADT1379" s="119"/>
      <c r="ADU1379" s="119"/>
      <c r="ADV1379" s="119"/>
      <c r="ADW1379" s="119"/>
      <c r="ADX1379" s="119"/>
      <c r="ADY1379" s="119"/>
      <c r="ADZ1379" s="119"/>
      <c r="AEA1379" s="119"/>
      <c r="AEB1379" s="119"/>
      <c r="AEC1379" s="119"/>
      <c r="AED1379" s="119"/>
      <c r="AEE1379" s="119"/>
      <c r="AEF1379" s="119"/>
      <c r="AEG1379" s="119"/>
      <c r="AEH1379" s="119"/>
      <c r="AEI1379" s="119"/>
      <c r="AEJ1379" s="119"/>
      <c r="AEK1379" s="119"/>
      <c r="AEL1379" s="119"/>
      <c r="AEM1379" s="119"/>
      <c r="AEN1379" s="119"/>
      <c r="AEO1379" s="119"/>
      <c r="AEP1379" s="119"/>
      <c r="AEQ1379" s="119"/>
      <c r="AER1379" s="119"/>
      <c r="AES1379" s="119"/>
      <c r="AET1379" s="119"/>
      <c r="AEU1379" s="119"/>
      <c r="AEV1379" s="119"/>
      <c r="AEW1379" s="119"/>
      <c r="AEX1379" s="119"/>
      <c r="AEY1379" s="119"/>
      <c r="AEZ1379" s="119"/>
      <c r="AFA1379" s="119"/>
      <c r="AFB1379" s="119"/>
      <c r="AFC1379" s="119"/>
      <c r="AFD1379" s="119"/>
      <c r="AFE1379" s="119"/>
      <c r="AFF1379" s="119"/>
      <c r="AFG1379" s="119"/>
      <c r="AFH1379" s="119"/>
      <c r="AFI1379" s="119"/>
      <c r="AFJ1379" s="119"/>
      <c r="AFK1379" s="119"/>
      <c r="AFL1379" s="119"/>
      <c r="AFM1379" s="119"/>
      <c r="AFN1379" s="119"/>
      <c r="AFO1379" s="119"/>
      <c r="AFP1379" s="119"/>
      <c r="AFQ1379" s="119"/>
      <c r="AFR1379" s="119"/>
      <c r="AFS1379" s="119"/>
      <c r="AFT1379" s="119"/>
      <c r="AFU1379" s="119"/>
      <c r="AFV1379" s="119"/>
      <c r="AFW1379" s="119"/>
      <c r="AFX1379" s="119"/>
      <c r="AFY1379" s="119"/>
      <c r="AFZ1379" s="119"/>
      <c r="AGA1379" s="119"/>
      <c r="AGB1379" s="119"/>
      <c r="AGC1379" s="119"/>
      <c r="AGD1379" s="119"/>
      <c r="AGE1379" s="119"/>
      <c r="AGF1379" s="119"/>
      <c r="AGG1379" s="119"/>
      <c r="AGH1379" s="119"/>
      <c r="AGI1379" s="119"/>
      <c r="AGJ1379" s="119"/>
      <c r="AGK1379" s="119"/>
      <c r="AGL1379" s="119"/>
      <c r="AGM1379" s="119"/>
      <c r="AGN1379" s="119"/>
      <c r="AGO1379" s="119"/>
      <c r="AGP1379" s="119"/>
      <c r="AGQ1379" s="119"/>
      <c r="AGR1379" s="119"/>
      <c r="AGS1379" s="119"/>
      <c r="AGT1379" s="119"/>
      <c r="AGU1379" s="119"/>
      <c r="AGV1379" s="119"/>
      <c r="AGW1379" s="119"/>
      <c r="AGX1379" s="119"/>
      <c r="AGY1379" s="119"/>
      <c r="AGZ1379" s="119"/>
      <c r="AHA1379" s="119"/>
      <c r="AHB1379" s="119"/>
      <c r="AHC1379" s="119"/>
      <c r="AHD1379" s="119"/>
      <c r="AHE1379" s="119"/>
      <c r="AHF1379" s="119"/>
      <c r="AHG1379" s="119"/>
      <c r="AHH1379" s="119"/>
      <c r="AHI1379" s="119"/>
      <c r="AHJ1379" s="119"/>
      <c r="AHK1379" s="119"/>
      <c r="AHL1379" s="119"/>
      <c r="AHM1379" s="119"/>
      <c r="AHN1379" s="119"/>
      <c r="AHO1379" s="119"/>
      <c r="AHP1379" s="119"/>
      <c r="AHQ1379" s="119"/>
      <c r="AHR1379" s="119"/>
      <c r="AHS1379" s="119"/>
      <c r="AHT1379" s="119"/>
      <c r="AHU1379" s="119"/>
      <c r="AHV1379" s="119"/>
      <c r="AHW1379" s="119"/>
      <c r="AHX1379" s="119"/>
      <c r="AHY1379" s="119"/>
      <c r="AHZ1379" s="119"/>
      <c r="AIA1379" s="119"/>
      <c r="AIB1379" s="119"/>
      <c r="AIC1379" s="119"/>
      <c r="AID1379" s="119"/>
      <c r="AIE1379" s="119"/>
      <c r="AIF1379" s="119"/>
      <c r="AIG1379" s="119"/>
      <c r="AIH1379" s="119"/>
      <c r="AII1379" s="119"/>
      <c r="AIJ1379" s="119"/>
      <c r="AIK1379" s="119"/>
      <c r="AIL1379" s="119"/>
      <c r="AIM1379" s="119"/>
      <c r="AIN1379" s="119"/>
      <c r="AIO1379" s="119"/>
      <c r="AIP1379" s="119"/>
      <c r="AIQ1379" s="119"/>
      <c r="AIR1379" s="119"/>
      <c r="AIS1379" s="119"/>
      <c r="AIT1379" s="119"/>
      <c r="AIU1379" s="119"/>
      <c r="AIV1379" s="119"/>
      <c r="AIW1379" s="119"/>
      <c r="AIX1379" s="119"/>
      <c r="AIY1379" s="119"/>
      <c r="AIZ1379" s="119"/>
      <c r="AJA1379" s="119"/>
      <c r="AJB1379" s="119"/>
      <c r="AJC1379" s="119"/>
      <c r="AJD1379" s="119"/>
      <c r="AJE1379" s="119"/>
      <c r="AJF1379" s="119"/>
      <c r="AJG1379" s="119"/>
      <c r="AJH1379" s="119"/>
      <c r="AJI1379" s="119"/>
      <c r="AJJ1379" s="119"/>
      <c r="AJK1379" s="119"/>
      <c r="AJL1379" s="119"/>
      <c r="AJM1379" s="119"/>
      <c r="AJN1379" s="119"/>
      <c r="AJO1379" s="119"/>
      <c r="AJP1379" s="119"/>
      <c r="AJQ1379" s="119"/>
      <c r="AJR1379" s="119"/>
      <c r="AJS1379" s="119"/>
      <c r="AJT1379" s="119"/>
      <c r="AJU1379" s="119"/>
      <c r="AJV1379" s="119"/>
      <c r="AJW1379" s="119"/>
      <c r="AJX1379" s="119"/>
      <c r="AJY1379" s="119"/>
      <c r="AJZ1379" s="119"/>
      <c r="AKA1379" s="119"/>
      <c r="AKB1379" s="119"/>
      <c r="AKC1379" s="119"/>
      <c r="AKD1379" s="119"/>
      <c r="AKE1379" s="119"/>
      <c r="AKF1379" s="119"/>
      <c r="AKG1379" s="119"/>
      <c r="AKH1379" s="119"/>
      <c r="AKI1379" s="119"/>
      <c r="AKJ1379" s="119"/>
      <c r="AKK1379" s="119"/>
      <c r="AKL1379" s="119"/>
      <c r="AKM1379" s="119"/>
      <c r="AKN1379" s="119"/>
      <c r="AKO1379" s="119"/>
      <c r="AKP1379" s="119"/>
      <c r="AKQ1379" s="119"/>
      <c r="AKR1379" s="119"/>
      <c r="AKS1379" s="119"/>
      <c r="AKT1379" s="119"/>
      <c r="AKU1379" s="119"/>
      <c r="AKV1379" s="119"/>
      <c r="AKW1379" s="119"/>
      <c r="AKX1379" s="119"/>
      <c r="AKY1379" s="119"/>
      <c r="AKZ1379" s="119"/>
      <c r="ALA1379" s="119"/>
      <c r="ALB1379" s="119"/>
      <c r="ALC1379" s="119"/>
      <c r="ALD1379" s="119"/>
      <c r="ALE1379" s="119"/>
      <c r="ALF1379" s="119"/>
      <c r="ALG1379" s="119"/>
      <c r="ALH1379" s="119"/>
      <c r="ALI1379" s="119"/>
      <c r="ALJ1379" s="119"/>
      <c r="ALK1379" s="119"/>
      <c r="ALL1379" s="119"/>
      <c r="ALM1379" s="119"/>
      <c r="ALN1379" s="119"/>
      <c r="ALO1379" s="119"/>
      <c r="ALP1379" s="119"/>
      <c r="ALQ1379" s="119"/>
      <c r="ALR1379" s="119"/>
      <c r="ALS1379" s="119"/>
      <c r="ALT1379" s="119"/>
      <c r="ALU1379" s="119"/>
      <c r="ALV1379" s="119"/>
      <c r="ALW1379" s="119"/>
      <c r="ALX1379" s="119"/>
      <c r="ALY1379" s="119"/>
      <c r="ALZ1379" s="119"/>
      <c r="AMA1379" s="119"/>
      <c r="AMB1379" s="119"/>
      <c r="AMC1379" s="119"/>
      <c r="AMD1379" s="119"/>
      <c r="AME1379" s="119"/>
      <c r="AMF1379" s="119"/>
      <c r="AMG1379" s="119"/>
    </row>
    <row r="1380" customFormat="false" ht="15" hidden="false" customHeight="false" outlineLevel="0" collapsed="false">
      <c r="A1380" s="118"/>
      <c r="B1380" s="118"/>
      <c r="C1380" s="48" t="n">
        <f aca="false">IF(F1380=F1379,C1379,IF(F1380=(F1379+10),C1379,(C1379+10)))</f>
        <v>2580</v>
      </c>
      <c r="D1380" s="55" t="s">
        <v>477</v>
      </c>
      <c r="E1380" s="50" t="n">
        <f aca="false">IF(C1379=C1380,IF(AND(I1380&lt;&gt;"M",I1380&lt;&gt;"m-up"),E1379+10,E1379),10)</f>
        <v>40</v>
      </c>
      <c r="F1380" s="78" t="n">
        <f aca="false">O1380+(N1380*60)+(M1380*3600)</f>
        <v>52204</v>
      </c>
      <c r="G1380" s="78" t="str">
        <f aca="false">CONCATENATE(J1380,K1380,L1380)</f>
        <v>201826</v>
      </c>
      <c r="H1380" s="78" t="n">
        <v>10</v>
      </c>
      <c r="I1380" s="78" t="s">
        <v>0</v>
      </c>
      <c r="J1380" s="78" t="n">
        <v>2018</v>
      </c>
      <c r="K1380" s="78" t="n">
        <v>2</v>
      </c>
      <c r="L1380" s="78" t="n">
        <v>6</v>
      </c>
      <c r="M1380" s="78" t="n">
        <v>14</v>
      </c>
      <c r="N1380" s="78" t="n">
        <v>30</v>
      </c>
      <c r="O1380" s="78" t="n">
        <v>4</v>
      </c>
      <c r="P1380" s="78" t="n">
        <v>883</v>
      </c>
      <c r="Q1380" s="78" t="n">
        <v>1</v>
      </c>
      <c r="R1380" s="78" t="s">
        <v>1</v>
      </c>
      <c r="S1380" s="78" t="s">
        <v>2</v>
      </c>
      <c r="T1380" s="78"/>
      <c r="U1380" s="40" t="s">
        <v>478</v>
      </c>
      <c r="V1380" s="130"/>
      <c r="W1380" s="130"/>
      <c r="X1380" s="130"/>
      <c r="WH1380" s="119"/>
      <c r="WI1380" s="119"/>
      <c r="WJ1380" s="119"/>
      <c r="WK1380" s="119"/>
      <c r="WL1380" s="119"/>
      <c r="WM1380" s="119"/>
      <c r="WN1380" s="119"/>
      <c r="WO1380" s="119"/>
      <c r="WP1380" s="119"/>
      <c r="WQ1380" s="119"/>
      <c r="WR1380" s="119"/>
      <c r="WS1380" s="119"/>
      <c r="WT1380" s="119"/>
      <c r="WU1380" s="119"/>
      <c r="WV1380" s="119"/>
      <c r="WW1380" s="119"/>
      <c r="WX1380" s="119"/>
      <c r="WY1380" s="119"/>
      <c r="WZ1380" s="119"/>
      <c r="XA1380" s="119"/>
      <c r="XB1380" s="119"/>
      <c r="XC1380" s="119"/>
      <c r="XD1380" s="119"/>
      <c r="XE1380" s="119"/>
      <c r="XF1380" s="119"/>
      <c r="XG1380" s="119"/>
      <c r="XH1380" s="119"/>
      <c r="XI1380" s="119"/>
      <c r="XJ1380" s="119"/>
      <c r="XK1380" s="119"/>
      <c r="XL1380" s="119"/>
      <c r="XM1380" s="119"/>
      <c r="XN1380" s="119"/>
      <c r="XO1380" s="119"/>
      <c r="XP1380" s="119"/>
      <c r="XQ1380" s="119"/>
      <c r="XR1380" s="119"/>
      <c r="XS1380" s="119"/>
      <c r="XT1380" s="119"/>
      <c r="XU1380" s="119"/>
      <c r="XV1380" s="119"/>
      <c r="XW1380" s="119"/>
      <c r="XX1380" s="119"/>
      <c r="XY1380" s="119"/>
      <c r="XZ1380" s="119"/>
      <c r="YA1380" s="119"/>
      <c r="YB1380" s="119"/>
      <c r="YC1380" s="119"/>
      <c r="YD1380" s="119"/>
      <c r="YE1380" s="119"/>
      <c r="YF1380" s="119"/>
      <c r="YG1380" s="119"/>
      <c r="YH1380" s="119"/>
      <c r="YI1380" s="119"/>
      <c r="YJ1380" s="119"/>
      <c r="YK1380" s="119"/>
      <c r="YL1380" s="119"/>
      <c r="YM1380" s="119"/>
      <c r="YN1380" s="119"/>
      <c r="YO1380" s="119"/>
      <c r="YP1380" s="119"/>
      <c r="YQ1380" s="119"/>
      <c r="YR1380" s="119"/>
      <c r="YS1380" s="119"/>
      <c r="YT1380" s="119"/>
      <c r="YU1380" s="119"/>
      <c r="YV1380" s="119"/>
      <c r="YW1380" s="119"/>
      <c r="YX1380" s="119"/>
      <c r="YY1380" s="119"/>
      <c r="YZ1380" s="119"/>
      <c r="ZA1380" s="119"/>
      <c r="ZB1380" s="119"/>
      <c r="ZC1380" s="119"/>
      <c r="ZD1380" s="119"/>
      <c r="ZE1380" s="119"/>
      <c r="ZF1380" s="119"/>
      <c r="ZG1380" s="119"/>
      <c r="ZH1380" s="119"/>
      <c r="ZI1380" s="119"/>
      <c r="ZJ1380" s="119"/>
      <c r="ZK1380" s="119"/>
      <c r="ZL1380" s="119"/>
      <c r="ZM1380" s="119"/>
      <c r="ZN1380" s="119"/>
      <c r="ZO1380" s="119"/>
      <c r="ZP1380" s="119"/>
      <c r="ZQ1380" s="119"/>
      <c r="ZR1380" s="119"/>
      <c r="ZS1380" s="119"/>
      <c r="ZT1380" s="119"/>
      <c r="ZU1380" s="119"/>
      <c r="ZV1380" s="119"/>
      <c r="ZW1380" s="119"/>
      <c r="ZX1380" s="119"/>
      <c r="ZY1380" s="119"/>
      <c r="ZZ1380" s="119"/>
      <c r="AAA1380" s="119"/>
      <c r="AAB1380" s="119"/>
      <c r="AAC1380" s="119"/>
      <c r="AAD1380" s="119"/>
      <c r="AAE1380" s="119"/>
      <c r="AAF1380" s="119"/>
      <c r="AAG1380" s="119"/>
      <c r="AAH1380" s="119"/>
      <c r="AAI1380" s="119"/>
      <c r="AAJ1380" s="119"/>
      <c r="AAK1380" s="119"/>
      <c r="AAL1380" s="119"/>
      <c r="AAM1380" s="119"/>
      <c r="AAN1380" s="119"/>
      <c r="AAO1380" s="119"/>
      <c r="AAP1380" s="119"/>
      <c r="AAQ1380" s="119"/>
      <c r="AAR1380" s="119"/>
      <c r="AAS1380" s="119"/>
      <c r="AAT1380" s="119"/>
      <c r="AAU1380" s="119"/>
      <c r="AAV1380" s="119"/>
      <c r="AAW1380" s="119"/>
      <c r="AAX1380" s="119"/>
      <c r="AAY1380" s="119"/>
      <c r="AAZ1380" s="119"/>
      <c r="ABA1380" s="119"/>
      <c r="ABB1380" s="119"/>
      <c r="ABC1380" s="119"/>
      <c r="ABD1380" s="119"/>
      <c r="ABE1380" s="119"/>
      <c r="ABF1380" s="119"/>
      <c r="ABG1380" s="119"/>
      <c r="ABH1380" s="119"/>
      <c r="ABI1380" s="119"/>
      <c r="ABJ1380" s="119"/>
      <c r="ABK1380" s="119"/>
      <c r="ABL1380" s="119"/>
      <c r="ABM1380" s="119"/>
      <c r="ABN1380" s="119"/>
      <c r="ABO1380" s="119"/>
      <c r="ABP1380" s="119"/>
      <c r="ABQ1380" s="119"/>
      <c r="ABR1380" s="119"/>
      <c r="ABS1380" s="119"/>
      <c r="ABT1380" s="119"/>
      <c r="ABU1380" s="119"/>
      <c r="ABV1380" s="119"/>
      <c r="ABW1380" s="119"/>
      <c r="ABX1380" s="119"/>
      <c r="ABY1380" s="119"/>
      <c r="ABZ1380" s="119"/>
      <c r="ACA1380" s="119"/>
      <c r="ACB1380" s="119"/>
      <c r="ACC1380" s="119"/>
      <c r="ACD1380" s="119"/>
      <c r="ACE1380" s="119"/>
      <c r="ACF1380" s="119"/>
      <c r="ACG1380" s="119"/>
      <c r="ACH1380" s="119"/>
      <c r="ACI1380" s="119"/>
      <c r="ACJ1380" s="119"/>
      <c r="ACK1380" s="119"/>
      <c r="ACL1380" s="119"/>
      <c r="ACM1380" s="119"/>
      <c r="ACN1380" s="119"/>
      <c r="ACO1380" s="119"/>
      <c r="ACP1380" s="119"/>
      <c r="ACQ1380" s="119"/>
      <c r="ACR1380" s="119"/>
      <c r="ACS1380" s="119"/>
      <c r="ACT1380" s="119"/>
      <c r="ACU1380" s="119"/>
      <c r="ACV1380" s="119"/>
      <c r="ACW1380" s="119"/>
      <c r="ACX1380" s="119"/>
      <c r="ACY1380" s="119"/>
      <c r="ACZ1380" s="119"/>
      <c r="ADA1380" s="119"/>
      <c r="ADB1380" s="119"/>
      <c r="ADC1380" s="119"/>
      <c r="ADD1380" s="119"/>
      <c r="ADE1380" s="119"/>
      <c r="ADF1380" s="119"/>
      <c r="ADG1380" s="119"/>
      <c r="ADH1380" s="119"/>
      <c r="ADI1380" s="119"/>
      <c r="ADJ1380" s="119"/>
      <c r="ADK1380" s="119"/>
      <c r="ADL1380" s="119"/>
      <c r="ADM1380" s="119"/>
      <c r="ADN1380" s="119"/>
      <c r="ADO1380" s="119"/>
      <c r="ADP1380" s="119"/>
      <c r="ADQ1380" s="119"/>
      <c r="ADR1380" s="119"/>
      <c r="ADS1380" s="119"/>
      <c r="ADT1380" s="119"/>
      <c r="ADU1380" s="119"/>
      <c r="ADV1380" s="119"/>
      <c r="ADW1380" s="119"/>
      <c r="ADX1380" s="119"/>
      <c r="ADY1380" s="119"/>
      <c r="ADZ1380" s="119"/>
      <c r="AEA1380" s="119"/>
      <c r="AEB1380" s="119"/>
      <c r="AEC1380" s="119"/>
      <c r="AED1380" s="119"/>
      <c r="AEE1380" s="119"/>
      <c r="AEF1380" s="119"/>
      <c r="AEG1380" s="119"/>
      <c r="AEH1380" s="119"/>
      <c r="AEI1380" s="119"/>
      <c r="AEJ1380" s="119"/>
      <c r="AEK1380" s="119"/>
      <c r="AEL1380" s="119"/>
      <c r="AEM1380" s="119"/>
      <c r="AEN1380" s="119"/>
      <c r="AEO1380" s="119"/>
      <c r="AEP1380" s="119"/>
      <c r="AEQ1380" s="119"/>
      <c r="AER1380" s="119"/>
      <c r="AES1380" s="119"/>
      <c r="AET1380" s="119"/>
      <c r="AEU1380" s="119"/>
      <c r="AEV1380" s="119"/>
      <c r="AEW1380" s="119"/>
      <c r="AEX1380" s="119"/>
      <c r="AEY1380" s="119"/>
      <c r="AEZ1380" s="119"/>
      <c r="AFA1380" s="119"/>
      <c r="AFB1380" s="119"/>
      <c r="AFC1380" s="119"/>
      <c r="AFD1380" s="119"/>
      <c r="AFE1380" s="119"/>
      <c r="AFF1380" s="119"/>
      <c r="AFG1380" s="119"/>
      <c r="AFH1380" s="119"/>
      <c r="AFI1380" s="119"/>
      <c r="AFJ1380" s="119"/>
      <c r="AFK1380" s="119"/>
      <c r="AFL1380" s="119"/>
      <c r="AFM1380" s="119"/>
      <c r="AFN1380" s="119"/>
      <c r="AFO1380" s="119"/>
      <c r="AFP1380" s="119"/>
      <c r="AFQ1380" s="119"/>
      <c r="AFR1380" s="119"/>
      <c r="AFS1380" s="119"/>
      <c r="AFT1380" s="119"/>
      <c r="AFU1380" s="119"/>
      <c r="AFV1380" s="119"/>
      <c r="AFW1380" s="119"/>
      <c r="AFX1380" s="119"/>
      <c r="AFY1380" s="119"/>
      <c r="AFZ1380" s="119"/>
      <c r="AGA1380" s="119"/>
      <c r="AGB1380" s="119"/>
      <c r="AGC1380" s="119"/>
      <c r="AGD1380" s="119"/>
      <c r="AGE1380" s="119"/>
      <c r="AGF1380" s="119"/>
      <c r="AGG1380" s="119"/>
      <c r="AGH1380" s="119"/>
      <c r="AGI1380" s="119"/>
      <c r="AGJ1380" s="119"/>
      <c r="AGK1380" s="119"/>
      <c r="AGL1380" s="119"/>
      <c r="AGM1380" s="119"/>
      <c r="AGN1380" s="119"/>
      <c r="AGO1380" s="119"/>
      <c r="AGP1380" s="119"/>
      <c r="AGQ1380" s="119"/>
      <c r="AGR1380" s="119"/>
      <c r="AGS1380" s="119"/>
      <c r="AGT1380" s="119"/>
      <c r="AGU1380" s="119"/>
      <c r="AGV1380" s="119"/>
      <c r="AGW1380" s="119"/>
      <c r="AGX1380" s="119"/>
      <c r="AGY1380" s="119"/>
      <c r="AGZ1380" s="119"/>
      <c r="AHA1380" s="119"/>
      <c r="AHB1380" s="119"/>
      <c r="AHC1380" s="119"/>
      <c r="AHD1380" s="119"/>
      <c r="AHE1380" s="119"/>
      <c r="AHF1380" s="119"/>
      <c r="AHG1380" s="119"/>
      <c r="AHH1380" s="119"/>
      <c r="AHI1380" s="119"/>
      <c r="AHJ1380" s="119"/>
      <c r="AHK1380" s="119"/>
      <c r="AHL1380" s="119"/>
      <c r="AHM1380" s="119"/>
      <c r="AHN1380" s="119"/>
      <c r="AHO1380" s="119"/>
      <c r="AHP1380" s="119"/>
      <c r="AHQ1380" s="119"/>
      <c r="AHR1380" s="119"/>
      <c r="AHS1380" s="119"/>
      <c r="AHT1380" s="119"/>
      <c r="AHU1380" s="119"/>
      <c r="AHV1380" s="119"/>
      <c r="AHW1380" s="119"/>
      <c r="AHX1380" s="119"/>
      <c r="AHY1380" s="119"/>
      <c r="AHZ1380" s="119"/>
      <c r="AIA1380" s="119"/>
      <c r="AIB1380" s="119"/>
      <c r="AIC1380" s="119"/>
      <c r="AID1380" s="119"/>
      <c r="AIE1380" s="119"/>
      <c r="AIF1380" s="119"/>
      <c r="AIG1380" s="119"/>
      <c r="AIH1380" s="119"/>
      <c r="AII1380" s="119"/>
      <c r="AIJ1380" s="119"/>
      <c r="AIK1380" s="119"/>
      <c r="AIL1380" s="119"/>
      <c r="AIM1380" s="119"/>
      <c r="AIN1380" s="119"/>
      <c r="AIO1380" s="119"/>
      <c r="AIP1380" s="119"/>
      <c r="AIQ1380" s="119"/>
      <c r="AIR1380" s="119"/>
      <c r="AIS1380" s="119"/>
      <c r="AIT1380" s="119"/>
      <c r="AIU1380" s="119"/>
      <c r="AIV1380" s="119"/>
      <c r="AIW1380" s="119"/>
      <c r="AIX1380" s="119"/>
      <c r="AIY1380" s="119"/>
      <c r="AIZ1380" s="119"/>
      <c r="AJA1380" s="119"/>
      <c r="AJB1380" s="119"/>
      <c r="AJC1380" s="119"/>
      <c r="AJD1380" s="119"/>
      <c r="AJE1380" s="119"/>
      <c r="AJF1380" s="119"/>
      <c r="AJG1380" s="119"/>
      <c r="AJH1380" s="119"/>
      <c r="AJI1380" s="119"/>
      <c r="AJJ1380" s="119"/>
      <c r="AJK1380" s="119"/>
      <c r="AJL1380" s="119"/>
      <c r="AJM1380" s="119"/>
      <c r="AJN1380" s="119"/>
      <c r="AJO1380" s="119"/>
      <c r="AJP1380" s="119"/>
      <c r="AJQ1380" s="119"/>
      <c r="AJR1380" s="119"/>
      <c r="AJS1380" s="119"/>
      <c r="AJT1380" s="119"/>
      <c r="AJU1380" s="119"/>
      <c r="AJV1380" s="119"/>
      <c r="AJW1380" s="119"/>
      <c r="AJX1380" s="119"/>
      <c r="AJY1380" s="119"/>
      <c r="AJZ1380" s="119"/>
      <c r="AKA1380" s="119"/>
      <c r="AKB1380" s="119"/>
      <c r="AKC1380" s="119"/>
      <c r="AKD1380" s="119"/>
      <c r="AKE1380" s="119"/>
      <c r="AKF1380" s="119"/>
      <c r="AKG1380" s="119"/>
      <c r="AKH1380" s="119"/>
      <c r="AKI1380" s="119"/>
      <c r="AKJ1380" s="119"/>
      <c r="AKK1380" s="119"/>
      <c r="AKL1380" s="119"/>
      <c r="AKM1380" s="119"/>
      <c r="AKN1380" s="119"/>
      <c r="AKO1380" s="119"/>
      <c r="AKP1380" s="119"/>
      <c r="AKQ1380" s="119"/>
      <c r="AKR1380" s="119"/>
      <c r="AKS1380" s="119"/>
      <c r="AKT1380" s="119"/>
      <c r="AKU1380" s="119"/>
      <c r="AKV1380" s="119"/>
      <c r="AKW1380" s="119"/>
      <c r="AKX1380" s="119"/>
      <c r="AKY1380" s="119"/>
      <c r="AKZ1380" s="119"/>
      <c r="ALA1380" s="119"/>
      <c r="ALB1380" s="119"/>
      <c r="ALC1380" s="119"/>
      <c r="ALD1380" s="119"/>
      <c r="ALE1380" s="119"/>
      <c r="ALF1380" s="119"/>
      <c r="ALG1380" s="119"/>
      <c r="ALH1380" s="119"/>
      <c r="ALI1380" s="119"/>
      <c r="ALJ1380" s="119"/>
      <c r="ALK1380" s="119"/>
      <c r="ALL1380" s="119"/>
      <c r="ALM1380" s="119"/>
      <c r="ALN1380" s="119"/>
      <c r="ALO1380" s="119"/>
      <c r="ALP1380" s="119"/>
      <c r="ALQ1380" s="119"/>
      <c r="ALR1380" s="119"/>
      <c r="ALS1380" s="119"/>
      <c r="ALT1380" s="119"/>
      <c r="ALU1380" s="119"/>
      <c r="ALV1380" s="119"/>
      <c r="ALW1380" s="119"/>
      <c r="ALX1380" s="119"/>
      <c r="ALY1380" s="119"/>
      <c r="ALZ1380" s="119"/>
      <c r="AMA1380" s="119"/>
      <c r="AMB1380" s="119"/>
      <c r="AMC1380" s="119"/>
      <c r="AMD1380" s="119"/>
      <c r="AME1380" s="119"/>
      <c r="AMF1380" s="119"/>
      <c r="AMG1380" s="119"/>
    </row>
    <row r="1381" customFormat="false" ht="15" hidden="false" customHeight="false" outlineLevel="0" collapsed="false">
      <c r="A1381" s="118"/>
      <c r="B1381" s="118"/>
      <c r="C1381" s="48" t="n">
        <f aca="false">IF(F1381=F1380,C1380,IF(F1381=(F1380+10),C1380,(C1380+10)))</f>
        <v>2590</v>
      </c>
      <c r="D1381" s="57" t="s">
        <v>479</v>
      </c>
      <c r="E1381" s="50" t="n">
        <f aca="false">IF(C1380=C1381,IF(AND(I1381&lt;&gt;"M",I1381&lt;&gt;"m-up"),E1380+10,E1380),10)</f>
        <v>10</v>
      </c>
      <c r="F1381" s="80" t="n">
        <f aca="false">O1381+(N1381*60)+(M1381*3600)</f>
        <v>52362</v>
      </c>
      <c r="G1381" s="80" t="str">
        <f aca="false">CONCATENATE(J1381,K1381,L1381)</f>
        <v>201826</v>
      </c>
      <c r="H1381" s="80" t="n">
        <v>17</v>
      </c>
      <c r="I1381" s="80" t="s">
        <v>0</v>
      </c>
      <c r="J1381" s="80" t="n">
        <v>2018</v>
      </c>
      <c r="K1381" s="80" t="n">
        <v>2</v>
      </c>
      <c r="L1381" s="80" t="n">
        <v>6</v>
      </c>
      <c r="M1381" s="80" t="n">
        <v>14</v>
      </c>
      <c r="N1381" s="80" t="n">
        <v>32</v>
      </c>
      <c r="O1381" s="80" t="n">
        <v>42</v>
      </c>
      <c r="P1381" s="80" t="n">
        <v>770</v>
      </c>
      <c r="Q1381" s="80" t="n">
        <v>1</v>
      </c>
      <c r="R1381" s="80" t="s">
        <v>1</v>
      </c>
      <c r="S1381" s="80" t="s">
        <v>2</v>
      </c>
      <c r="T1381" s="80"/>
      <c r="U1381" s="129" t="s">
        <v>141</v>
      </c>
      <c r="V1381" s="130"/>
      <c r="W1381" s="130"/>
      <c r="X1381" s="130"/>
      <c r="WH1381" s="119"/>
      <c r="WI1381" s="119"/>
      <c r="WJ1381" s="119"/>
      <c r="WK1381" s="119"/>
      <c r="WL1381" s="119"/>
      <c r="WM1381" s="119"/>
      <c r="WN1381" s="119"/>
      <c r="WO1381" s="119"/>
      <c r="WP1381" s="119"/>
      <c r="WQ1381" s="119"/>
      <c r="WR1381" s="119"/>
      <c r="WS1381" s="119"/>
      <c r="WT1381" s="119"/>
      <c r="WU1381" s="119"/>
      <c r="WV1381" s="119"/>
      <c r="WW1381" s="119"/>
      <c r="WX1381" s="119"/>
      <c r="WY1381" s="119"/>
      <c r="WZ1381" s="119"/>
      <c r="XA1381" s="119"/>
      <c r="XB1381" s="119"/>
      <c r="XC1381" s="119"/>
      <c r="XD1381" s="119"/>
      <c r="XE1381" s="119"/>
      <c r="XF1381" s="119"/>
      <c r="XG1381" s="119"/>
      <c r="XH1381" s="119"/>
      <c r="XI1381" s="119"/>
      <c r="XJ1381" s="119"/>
      <c r="XK1381" s="119"/>
      <c r="XL1381" s="119"/>
      <c r="XM1381" s="119"/>
      <c r="XN1381" s="119"/>
      <c r="XO1381" s="119"/>
      <c r="XP1381" s="119"/>
      <c r="XQ1381" s="119"/>
      <c r="XR1381" s="119"/>
      <c r="XS1381" s="119"/>
      <c r="XT1381" s="119"/>
      <c r="XU1381" s="119"/>
      <c r="XV1381" s="119"/>
      <c r="XW1381" s="119"/>
      <c r="XX1381" s="119"/>
      <c r="XY1381" s="119"/>
      <c r="XZ1381" s="119"/>
      <c r="YA1381" s="119"/>
      <c r="YB1381" s="119"/>
      <c r="YC1381" s="119"/>
      <c r="YD1381" s="119"/>
      <c r="YE1381" s="119"/>
      <c r="YF1381" s="119"/>
      <c r="YG1381" s="119"/>
      <c r="YH1381" s="119"/>
      <c r="YI1381" s="119"/>
      <c r="YJ1381" s="119"/>
      <c r="YK1381" s="119"/>
      <c r="YL1381" s="119"/>
      <c r="YM1381" s="119"/>
      <c r="YN1381" s="119"/>
      <c r="YO1381" s="119"/>
      <c r="YP1381" s="119"/>
      <c r="YQ1381" s="119"/>
      <c r="YR1381" s="119"/>
      <c r="YS1381" s="119"/>
      <c r="YT1381" s="119"/>
      <c r="YU1381" s="119"/>
      <c r="YV1381" s="119"/>
      <c r="YW1381" s="119"/>
      <c r="YX1381" s="119"/>
      <c r="YY1381" s="119"/>
      <c r="YZ1381" s="119"/>
      <c r="ZA1381" s="119"/>
      <c r="ZB1381" s="119"/>
      <c r="ZC1381" s="119"/>
      <c r="ZD1381" s="119"/>
      <c r="ZE1381" s="119"/>
      <c r="ZF1381" s="119"/>
      <c r="ZG1381" s="119"/>
      <c r="ZH1381" s="119"/>
      <c r="ZI1381" s="119"/>
      <c r="ZJ1381" s="119"/>
      <c r="ZK1381" s="119"/>
      <c r="ZL1381" s="119"/>
      <c r="ZM1381" s="119"/>
      <c r="ZN1381" s="119"/>
      <c r="ZO1381" s="119"/>
      <c r="ZP1381" s="119"/>
      <c r="ZQ1381" s="119"/>
      <c r="ZR1381" s="119"/>
      <c r="ZS1381" s="119"/>
      <c r="ZT1381" s="119"/>
      <c r="ZU1381" s="119"/>
      <c r="ZV1381" s="119"/>
      <c r="ZW1381" s="119"/>
      <c r="ZX1381" s="119"/>
      <c r="ZY1381" s="119"/>
      <c r="ZZ1381" s="119"/>
      <c r="AAA1381" s="119"/>
      <c r="AAB1381" s="119"/>
      <c r="AAC1381" s="119"/>
      <c r="AAD1381" s="119"/>
      <c r="AAE1381" s="119"/>
      <c r="AAF1381" s="119"/>
      <c r="AAG1381" s="119"/>
      <c r="AAH1381" s="119"/>
      <c r="AAI1381" s="119"/>
      <c r="AAJ1381" s="119"/>
      <c r="AAK1381" s="119"/>
      <c r="AAL1381" s="119"/>
      <c r="AAM1381" s="119"/>
      <c r="AAN1381" s="119"/>
      <c r="AAO1381" s="119"/>
      <c r="AAP1381" s="119"/>
      <c r="AAQ1381" s="119"/>
      <c r="AAR1381" s="119"/>
      <c r="AAS1381" s="119"/>
      <c r="AAT1381" s="119"/>
      <c r="AAU1381" s="119"/>
      <c r="AAV1381" s="119"/>
      <c r="AAW1381" s="119"/>
      <c r="AAX1381" s="119"/>
      <c r="AAY1381" s="119"/>
      <c r="AAZ1381" s="119"/>
      <c r="ABA1381" s="119"/>
      <c r="ABB1381" s="119"/>
      <c r="ABC1381" s="119"/>
      <c r="ABD1381" s="119"/>
      <c r="ABE1381" s="119"/>
      <c r="ABF1381" s="119"/>
      <c r="ABG1381" s="119"/>
      <c r="ABH1381" s="119"/>
      <c r="ABI1381" s="119"/>
      <c r="ABJ1381" s="119"/>
      <c r="ABK1381" s="119"/>
      <c r="ABL1381" s="119"/>
      <c r="ABM1381" s="119"/>
      <c r="ABN1381" s="119"/>
      <c r="ABO1381" s="119"/>
      <c r="ABP1381" s="119"/>
      <c r="ABQ1381" s="119"/>
      <c r="ABR1381" s="119"/>
      <c r="ABS1381" s="119"/>
      <c r="ABT1381" s="119"/>
      <c r="ABU1381" s="119"/>
      <c r="ABV1381" s="119"/>
      <c r="ABW1381" s="119"/>
      <c r="ABX1381" s="119"/>
      <c r="ABY1381" s="119"/>
      <c r="ABZ1381" s="119"/>
      <c r="ACA1381" s="119"/>
      <c r="ACB1381" s="119"/>
      <c r="ACC1381" s="119"/>
      <c r="ACD1381" s="119"/>
      <c r="ACE1381" s="119"/>
      <c r="ACF1381" s="119"/>
      <c r="ACG1381" s="119"/>
      <c r="ACH1381" s="119"/>
      <c r="ACI1381" s="119"/>
      <c r="ACJ1381" s="119"/>
      <c r="ACK1381" s="119"/>
      <c r="ACL1381" s="119"/>
      <c r="ACM1381" s="119"/>
      <c r="ACN1381" s="119"/>
      <c r="ACO1381" s="119"/>
      <c r="ACP1381" s="119"/>
      <c r="ACQ1381" s="119"/>
      <c r="ACR1381" s="119"/>
      <c r="ACS1381" s="119"/>
      <c r="ACT1381" s="119"/>
      <c r="ACU1381" s="119"/>
      <c r="ACV1381" s="119"/>
      <c r="ACW1381" s="119"/>
      <c r="ACX1381" s="119"/>
      <c r="ACY1381" s="119"/>
      <c r="ACZ1381" s="119"/>
      <c r="ADA1381" s="119"/>
      <c r="ADB1381" s="119"/>
      <c r="ADC1381" s="119"/>
      <c r="ADD1381" s="119"/>
      <c r="ADE1381" s="119"/>
      <c r="ADF1381" s="119"/>
      <c r="ADG1381" s="119"/>
      <c r="ADH1381" s="119"/>
      <c r="ADI1381" s="119"/>
      <c r="ADJ1381" s="119"/>
      <c r="ADK1381" s="119"/>
      <c r="ADL1381" s="119"/>
      <c r="ADM1381" s="119"/>
      <c r="ADN1381" s="119"/>
      <c r="ADO1381" s="119"/>
      <c r="ADP1381" s="119"/>
      <c r="ADQ1381" s="119"/>
      <c r="ADR1381" s="119"/>
      <c r="ADS1381" s="119"/>
      <c r="ADT1381" s="119"/>
      <c r="ADU1381" s="119"/>
      <c r="ADV1381" s="119"/>
      <c r="ADW1381" s="119"/>
      <c r="ADX1381" s="119"/>
      <c r="ADY1381" s="119"/>
      <c r="ADZ1381" s="119"/>
      <c r="AEA1381" s="119"/>
      <c r="AEB1381" s="119"/>
      <c r="AEC1381" s="119"/>
      <c r="AED1381" s="119"/>
      <c r="AEE1381" s="119"/>
      <c r="AEF1381" s="119"/>
      <c r="AEG1381" s="119"/>
      <c r="AEH1381" s="119"/>
      <c r="AEI1381" s="119"/>
      <c r="AEJ1381" s="119"/>
      <c r="AEK1381" s="119"/>
      <c r="AEL1381" s="119"/>
      <c r="AEM1381" s="119"/>
      <c r="AEN1381" s="119"/>
      <c r="AEO1381" s="119"/>
      <c r="AEP1381" s="119"/>
      <c r="AEQ1381" s="119"/>
      <c r="AER1381" s="119"/>
      <c r="AES1381" s="119"/>
      <c r="AET1381" s="119"/>
      <c r="AEU1381" s="119"/>
      <c r="AEV1381" s="119"/>
      <c r="AEW1381" s="119"/>
      <c r="AEX1381" s="119"/>
      <c r="AEY1381" s="119"/>
      <c r="AEZ1381" s="119"/>
      <c r="AFA1381" s="119"/>
      <c r="AFB1381" s="119"/>
      <c r="AFC1381" s="119"/>
      <c r="AFD1381" s="119"/>
      <c r="AFE1381" s="119"/>
      <c r="AFF1381" s="119"/>
      <c r="AFG1381" s="119"/>
      <c r="AFH1381" s="119"/>
      <c r="AFI1381" s="119"/>
      <c r="AFJ1381" s="119"/>
      <c r="AFK1381" s="119"/>
      <c r="AFL1381" s="119"/>
      <c r="AFM1381" s="119"/>
      <c r="AFN1381" s="119"/>
      <c r="AFO1381" s="119"/>
      <c r="AFP1381" s="119"/>
      <c r="AFQ1381" s="119"/>
      <c r="AFR1381" s="119"/>
      <c r="AFS1381" s="119"/>
      <c r="AFT1381" s="119"/>
      <c r="AFU1381" s="119"/>
      <c r="AFV1381" s="119"/>
      <c r="AFW1381" s="119"/>
      <c r="AFX1381" s="119"/>
      <c r="AFY1381" s="119"/>
      <c r="AFZ1381" s="119"/>
      <c r="AGA1381" s="119"/>
      <c r="AGB1381" s="119"/>
      <c r="AGC1381" s="119"/>
      <c r="AGD1381" s="119"/>
      <c r="AGE1381" s="119"/>
      <c r="AGF1381" s="119"/>
      <c r="AGG1381" s="119"/>
      <c r="AGH1381" s="119"/>
      <c r="AGI1381" s="119"/>
      <c r="AGJ1381" s="119"/>
      <c r="AGK1381" s="119"/>
      <c r="AGL1381" s="119"/>
      <c r="AGM1381" s="119"/>
      <c r="AGN1381" s="119"/>
      <c r="AGO1381" s="119"/>
      <c r="AGP1381" s="119"/>
      <c r="AGQ1381" s="119"/>
      <c r="AGR1381" s="119"/>
      <c r="AGS1381" s="119"/>
      <c r="AGT1381" s="119"/>
      <c r="AGU1381" s="119"/>
      <c r="AGV1381" s="119"/>
      <c r="AGW1381" s="119"/>
      <c r="AGX1381" s="119"/>
      <c r="AGY1381" s="119"/>
      <c r="AGZ1381" s="119"/>
      <c r="AHA1381" s="119"/>
      <c r="AHB1381" s="119"/>
      <c r="AHC1381" s="119"/>
      <c r="AHD1381" s="119"/>
      <c r="AHE1381" s="119"/>
      <c r="AHF1381" s="119"/>
      <c r="AHG1381" s="119"/>
      <c r="AHH1381" s="119"/>
      <c r="AHI1381" s="119"/>
      <c r="AHJ1381" s="119"/>
      <c r="AHK1381" s="119"/>
      <c r="AHL1381" s="119"/>
      <c r="AHM1381" s="119"/>
      <c r="AHN1381" s="119"/>
      <c r="AHO1381" s="119"/>
      <c r="AHP1381" s="119"/>
      <c r="AHQ1381" s="119"/>
      <c r="AHR1381" s="119"/>
      <c r="AHS1381" s="119"/>
      <c r="AHT1381" s="119"/>
      <c r="AHU1381" s="119"/>
      <c r="AHV1381" s="119"/>
      <c r="AHW1381" s="119"/>
      <c r="AHX1381" s="119"/>
      <c r="AHY1381" s="119"/>
      <c r="AHZ1381" s="119"/>
      <c r="AIA1381" s="119"/>
      <c r="AIB1381" s="119"/>
      <c r="AIC1381" s="119"/>
      <c r="AID1381" s="119"/>
      <c r="AIE1381" s="119"/>
      <c r="AIF1381" s="119"/>
      <c r="AIG1381" s="119"/>
      <c r="AIH1381" s="119"/>
      <c r="AII1381" s="119"/>
      <c r="AIJ1381" s="119"/>
      <c r="AIK1381" s="119"/>
      <c r="AIL1381" s="119"/>
      <c r="AIM1381" s="119"/>
      <c r="AIN1381" s="119"/>
      <c r="AIO1381" s="119"/>
      <c r="AIP1381" s="119"/>
      <c r="AIQ1381" s="119"/>
      <c r="AIR1381" s="119"/>
      <c r="AIS1381" s="119"/>
      <c r="AIT1381" s="119"/>
      <c r="AIU1381" s="119"/>
      <c r="AIV1381" s="119"/>
      <c r="AIW1381" s="119"/>
      <c r="AIX1381" s="119"/>
      <c r="AIY1381" s="119"/>
      <c r="AIZ1381" s="119"/>
      <c r="AJA1381" s="119"/>
      <c r="AJB1381" s="119"/>
      <c r="AJC1381" s="119"/>
      <c r="AJD1381" s="119"/>
      <c r="AJE1381" s="119"/>
      <c r="AJF1381" s="119"/>
      <c r="AJG1381" s="119"/>
      <c r="AJH1381" s="119"/>
      <c r="AJI1381" s="119"/>
      <c r="AJJ1381" s="119"/>
      <c r="AJK1381" s="119"/>
      <c r="AJL1381" s="119"/>
      <c r="AJM1381" s="119"/>
      <c r="AJN1381" s="119"/>
      <c r="AJO1381" s="119"/>
      <c r="AJP1381" s="119"/>
      <c r="AJQ1381" s="119"/>
      <c r="AJR1381" s="119"/>
      <c r="AJS1381" s="119"/>
      <c r="AJT1381" s="119"/>
      <c r="AJU1381" s="119"/>
      <c r="AJV1381" s="119"/>
      <c r="AJW1381" s="119"/>
      <c r="AJX1381" s="119"/>
      <c r="AJY1381" s="119"/>
      <c r="AJZ1381" s="119"/>
      <c r="AKA1381" s="119"/>
      <c r="AKB1381" s="119"/>
      <c r="AKC1381" s="119"/>
      <c r="AKD1381" s="119"/>
      <c r="AKE1381" s="119"/>
      <c r="AKF1381" s="119"/>
      <c r="AKG1381" s="119"/>
      <c r="AKH1381" s="119"/>
      <c r="AKI1381" s="119"/>
      <c r="AKJ1381" s="119"/>
      <c r="AKK1381" s="119"/>
      <c r="AKL1381" s="119"/>
      <c r="AKM1381" s="119"/>
      <c r="AKN1381" s="119"/>
      <c r="AKO1381" s="119"/>
      <c r="AKP1381" s="119"/>
      <c r="AKQ1381" s="119"/>
      <c r="AKR1381" s="119"/>
      <c r="AKS1381" s="119"/>
      <c r="AKT1381" s="119"/>
      <c r="AKU1381" s="119"/>
      <c r="AKV1381" s="119"/>
      <c r="AKW1381" s="119"/>
      <c r="AKX1381" s="119"/>
      <c r="AKY1381" s="119"/>
      <c r="AKZ1381" s="119"/>
      <c r="ALA1381" s="119"/>
      <c r="ALB1381" s="119"/>
      <c r="ALC1381" s="119"/>
      <c r="ALD1381" s="119"/>
      <c r="ALE1381" s="119"/>
      <c r="ALF1381" s="119"/>
      <c r="ALG1381" s="119"/>
      <c r="ALH1381" s="119"/>
      <c r="ALI1381" s="119"/>
      <c r="ALJ1381" s="119"/>
      <c r="ALK1381" s="119"/>
      <c r="ALL1381" s="119"/>
      <c r="ALM1381" s="119"/>
      <c r="ALN1381" s="119"/>
      <c r="ALO1381" s="119"/>
      <c r="ALP1381" s="119"/>
      <c r="ALQ1381" s="119"/>
      <c r="ALR1381" s="119"/>
      <c r="ALS1381" s="119"/>
      <c r="ALT1381" s="119"/>
      <c r="ALU1381" s="119"/>
      <c r="ALV1381" s="119"/>
      <c r="ALW1381" s="119"/>
      <c r="ALX1381" s="119"/>
      <c r="ALY1381" s="119"/>
      <c r="ALZ1381" s="119"/>
      <c r="AMA1381" s="119"/>
      <c r="AMB1381" s="119"/>
      <c r="AMC1381" s="119"/>
      <c r="AMD1381" s="119"/>
      <c r="AME1381" s="119"/>
      <c r="AMF1381" s="119"/>
      <c r="AMG1381" s="119"/>
    </row>
    <row r="1382" customFormat="false" ht="15" hidden="false" customHeight="false" outlineLevel="0" collapsed="false">
      <c r="A1382" s="118"/>
      <c r="B1382" s="118"/>
      <c r="C1382" s="48" t="n">
        <f aca="false">IF(F1382=F1381,C1381,IF(F1382=(F1381+10),C1381,(C1381+10)))</f>
        <v>2590</v>
      </c>
      <c r="D1382" s="55" t="s">
        <v>479</v>
      </c>
      <c r="E1382" s="50" t="n">
        <f aca="false">IF(C1381=C1382,IF(AND(I1382&lt;&gt;"M",I1382&lt;&gt;"m-up"),E1381+10,E1381),10)</f>
        <v>20</v>
      </c>
      <c r="F1382" s="78" t="n">
        <f aca="false">O1382+(N1382*60)+(M1382*3600)</f>
        <v>52362</v>
      </c>
      <c r="G1382" s="78" t="str">
        <f aca="false">CONCATENATE(J1382,K1382,L1382)</f>
        <v>201826</v>
      </c>
      <c r="H1382" s="78" t="n">
        <v>0</v>
      </c>
      <c r="I1382" s="78" t="s">
        <v>271</v>
      </c>
      <c r="J1382" s="78" t="n">
        <v>2018</v>
      </c>
      <c r="K1382" s="78" t="n">
        <v>2</v>
      </c>
      <c r="L1382" s="78" t="n">
        <v>6</v>
      </c>
      <c r="M1382" s="78" t="n">
        <v>14</v>
      </c>
      <c r="N1382" s="78" t="n">
        <v>32</v>
      </c>
      <c r="O1382" s="78" t="n">
        <v>42</v>
      </c>
      <c r="P1382" s="78" t="n">
        <v>791</v>
      </c>
      <c r="Q1382" s="78" t="n">
        <v>1</v>
      </c>
      <c r="R1382" s="78" t="s">
        <v>1</v>
      </c>
      <c r="S1382" s="78" t="s">
        <v>2</v>
      </c>
      <c r="T1382" s="78"/>
      <c r="U1382" s="130"/>
      <c r="V1382" s="130"/>
      <c r="W1382" s="130"/>
      <c r="X1382" s="130"/>
      <c r="WH1382" s="119"/>
      <c r="WI1382" s="119"/>
      <c r="WJ1382" s="119"/>
      <c r="WK1382" s="119"/>
      <c r="WL1382" s="119"/>
      <c r="WM1382" s="119"/>
      <c r="WN1382" s="119"/>
      <c r="WO1382" s="119"/>
      <c r="WP1382" s="119"/>
      <c r="WQ1382" s="119"/>
      <c r="WR1382" s="119"/>
      <c r="WS1382" s="119"/>
      <c r="WT1382" s="119"/>
      <c r="WU1382" s="119"/>
      <c r="WV1382" s="119"/>
      <c r="WW1382" s="119"/>
      <c r="WX1382" s="119"/>
      <c r="WY1382" s="119"/>
      <c r="WZ1382" s="119"/>
      <c r="XA1382" s="119"/>
      <c r="XB1382" s="119"/>
      <c r="XC1382" s="119"/>
      <c r="XD1382" s="119"/>
      <c r="XE1382" s="119"/>
      <c r="XF1382" s="119"/>
      <c r="XG1382" s="119"/>
      <c r="XH1382" s="119"/>
      <c r="XI1382" s="119"/>
      <c r="XJ1382" s="119"/>
      <c r="XK1382" s="119"/>
      <c r="XL1382" s="119"/>
      <c r="XM1382" s="119"/>
      <c r="XN1382" s="119"/>
      <c r="XO1382" s="119"/>
      <c r="XP1382" s="119"/>
      <c r="XQ1382" s="119"/>
      <c r="XR1382" s="119"/>
      <c r="XS1382" s="119"/>
      <c r="XT1382" s="119"/>
      <c r="XU1382" s="119"/>
      <c r="XV1382" s="119"/>
      <c r="XW1382" s="119"/>
      <c r="XX1382" s="119"/>
      <c r="XY1382" s="119"/>
      <c r="XZ1382" s="119"/>
      <c r="YA1382" s="119"/>
      <c r="YB1382" s="119"/>
      <c r="YC1382" s="119"/>
      <c r="YD1382" s="119"/>
      <c r="YE1382" s="119"/>
      <c r="YF1382" s="119"/>
      <c r="YG1382" s="119"/>
      <c r="YH1382" s="119"/>
      <c r="YI1382" s="119"/>
      <c r="YJ1382" s="119"/>
      <c r="YK1382" s="119"/>
      <c r="YL1382" s="119"/>
      <c r="YM1382" s="119"/>
      <c r="YN1382" s="119"/>
      <c r="YO1382" s="119"/>
      <c r="YP1382" s="119"/>
      <c r="YQ1382" s="119"/>
      <c r="YR1382" s="119"/>
      <c r="YS1382" s="119"/>
      <c r="YT1382" s="119"/>
      <c r="YU1382" s="119"/>
      <c r="YV1382" s="119"/>
      <c r="YW1382" s="119"/>
      <c r="YX1382" s="119"/>
      <c r="YY1382" s="119"/>
      <c r="YZ1382" s="119"/>
      <c r="ZA1382" s="119"/>
      <c r="ZB1382" s="119"/>
      <c r="ZC1382" s="119"/>
      <c r="ZD1382" s="119"/>
      <c r="ZE1382" s="119"/>
      <c r="ZF1382" s="119"/>
      <c r="ZG1382" s="119"/>
      <c r="ZH1382" s="119"/>
      <c r="ZI1382" s="119"/>
      <c r="ZJ1382" s="119"/>
      <c r="ZK1382" s="119"/>
      <c r="ZL1382" s="119"/>
      <c r="ZM1382" s="119"/>
      <c r="ZN1382" s="119"/>
      <c r="ZO1382" s="119"/>
      <c r="ZP1382" s="119"/>
      <c r="ZQ1382" s="119"/>
      <c r="ZR1382" s="119"/>
      <c r="ZS1382" s="119"/>
      <c r="ZT1382" s="119"/>
      <c r="ZU1382" s="119"/>
      <c r="ZV1382" s="119"/>
      <c r="ZW1382" s="119"/>
      <c r="ZX1382" s="119"/>
      <c r="ZY1382" s="119"/>
      <c r="ZZ1382" s="119"/>
      <c r="AAA1382" s="119"/>
      <c r="AAB1382" s="119"/>
      <c r="AAC1382" s="119"/>
      <c r="AAD1382" s="119"/>
      <c r="AAE1382" s="119"/>
      <c r="AAF1382" s="119"/>
      <c r="AAG1382" s="119"/>
      <c r="AAH1382" s="119"/>
      <c r="AAI1382" s="119"/>
      <c r="AAJ1382" s="119"/>
      <c r="AAK1382" s="119"/>
      <c r="AAL1382" s="119"/>
      <c r="AAM1382" s="119"/>
      <c r="AAN1382" s="119"/>
      <c r="AAO1382" s="119"/>
      <c r="AAP1382" s="119"/>
      <c r="AAQ1382" s="119"/>
      <c r="AAR1382" s="119"/>
      <c r="AAS1382" s="119"/>
      <c r="AAT1382" s="119"/>
      <c r="AAU1382" s="119"/>
      <c r="AAV1382" s="119"/>
      <c r="AAW1382" s="119"/>
      <c r="AAX1382" s="119"/>
      <c r="AAY1382" s="119"/>
      <c r="AAZ1382" s="119"/>
      <c r="ABA1382" s="119"/>
      <c r="ABB1382" s="119"/>
      <c r="ABC1382" s="119"/>
      <c r="ABD1382" s="119"/>
      <c r="ABE1382" s="119"/>
      <c r="ABF1382" s="119"/>
      <c r="ABG1382" s="119"/>
      <c r="ABH1382" s="119"/>
      <c r="ABI1382" s="119"/>
      <c r="ABJ1382" s="119"/>
      <c r="ABK1382" s="119"/>
      <c r="ABL1382" s="119"/>
      <c r="ABM1382" s="119"/>
      <c r="ABN1382" s="119"/>
      <c r="ABO1382" s="119"/>
      <c r="ABP1382" s="119"/>
      <c r="ABQ1382" s="119"/>
      <c r="ABR1382" s="119"/>
      <c r="ABS1382" s="119"/>
      <c r="ABT1382" s="119"/>
      <c r="ABU1382" s="119"/>
      <c r="ABV1382" s="119"/>
      <c r="ABW1382" s="119"/>
      <c r="ABX1382" s="119"/>
      <c r="ABY1382" s="119"/>
      <c r="ABZ1382" s="119"/>
      <c r="ACA1382" s="119"/>
      <c r="ACB1382" s="119"/>
      <c r="ACC1382" s="119"/>
      <c r="ACD1382" s="119"/>
      <c r="ACE1382" s="119"/>
      <c r="ACF1382" s="119"/>
      <c r="ACG1382" s="119"/>
      <c r="ACH1382" s="119"/>
      <c r="ACI1382" s="119"/>
      <c r="ACJ1382" s="119"/>
      <c r="ACK1382" s="119"/>
      <c r="ACL1382" s="119"/>
      <c r="ACM1382" s="119"/>
      <c r="ACN1382" s="119"/>
      <c r="ACO1382" s="119"/>
      <c r="ACP1382" s="119"/>
      <c r="ACQ1382" s="119"/>
      <c r="ACR1382" s="119"/>
      <c r="ACS1382" s="119"/>
      <c r="ACT1382" s="119"/>
      <c r="ACU1382" s="119"/>
      <c r="ACV1382" s="119"/>
      <c r="ACW1382" s="119"/>
      <c r="ACX1382" s="119"/>
      <c r="ACY1382" s="119"/>
      <c r="ACZ1382" s="119"/>
      <c r="ADA1382" s="119"/>
      <c r="ADB1382" s="119"/>
      <c r="ADC1382" s="119"/>
      <c r="ADD1382" s="119"/>
      <c r="ADE1382" s="119"/>
      <c r="ADF1382" s="119"/>
      <c r="ADG1382" s="119"/>
      <c r="ADH1382" s="119"/>
      <c r="ADI1382" s="119"/>
      <c r="ADJ1382" s="119"/>
      <c r="ADK1382" s="119"/>
      <c r="ADL1382" s="119"/>
      <c r="ADM1382" s="119"/>
      <c r="ADN1382" s="119"/>
      <c r="ADO1382" s="119"/>
      <c r="ADP1382" s="119"/>
      <c r="ADQ1382" s="119"/>
      <c r="ADR1382" s="119"/>
      <c r="ADS1382" s="119"/>
      <c r="ADT1382" s="119"/>
      <c r="ADU1382" s="119"/>
      <c r="ADV1382" s="119"/>
      <c r="ADW1382" s="119"/>
      <c r="ADX1382" s="119"/>
      <c r="ADY1382" s="119"/>
      <c r="ADZ1382" s="119"/>
      <c r="AEA1382" s="119"/>
      <c r="AEB1382" s="119"/>
      <c r="AEC1382" s="119"/>
      <c r="AED1382" s="119"/>
      <c r="AEE1382" s="119"/>
      <c r="AEF1382" s="119"/>
      <c r="AEG1382" s="119"/>
      <c r="AEH1382" s="119"/>
      <c r="AEI1382" s="119"/>
      <c r="AEJ1382" s="119"/>
      <c r="AEK1382" s="119"/>
      <c r="AEL1382" s="119"/>
      <c r="AEM1382" s="119"/>
      <c r="AEN1382" s="119"/>
      <c r="AEO1382" s="119"/>
      <c r="AEP1382" s="119"/>
      <c r="AEQ1382" s="119"/>
      <c r="AER1382" s="119"/>
      <c r="AES1382" s="119"/>
      <c r="AET1382" s="119"/>
      <c r="AEU1382" s="119"/>
      <c r="AEV1382" s="119"/>
      <c r="AEW1382" s="119"/>
      <c r="AEX1382" s="119"/>
      <c r="AEY1382" s="119"/>
      <c r="AEZ1382" s="119"/>
      <c r="AFA1382" s="119"/>
      <c r="AFB1382" s="119"/>
      <c r="AFC1382" s="119"/>
      <c r="AFD1382" s="119"/>
      <c r="AFE1382" s="119"/>
      <c r="AFF1382" s="119"/>
      <c r="AFG1382" s="119"/>
      <c r="AFH1382" s="119"/>
      <c r="AFI1382" s="119"/>
      <c r="AFJ1382" s="119"/>
      <c r="AFK1382" s="119"/>
      <c r="AFL1382" s="119"/>
      <c r="AFM1382" s="119"/>
      <c r="AFN1382" s="119"/>
      <c r="AFO1382" s="119"/>
      <c r="AFP1382" s="119"/>
      <c r="AFQ1382" s="119"/>
      <c r="AFR1382" s="119"/>
      <c r="AFS1382" s="119"/>
      <c r="AFT1382" s="119"/>
      <c r="AFU1382" s="119"/>
      <c r="AFV1382" s="119"/>
      <c r="AFW1382" s="119"/>
      <c r="AFX1382" s="119"/>
      <c r="AFY1382" s="119"/>
      <c r="AFZ1382" s="119"/>
      <c r="AGA1382" s="119"/>
      <c r="AGB1382" s="119"/>
      <c r="AGC1382" s="119"/>
      <c r="AGD1382" s="119"/>
      <c r="AGE1382" s="119"/>
      <c r="AGF1382" s="119"/>
      <c r="AGG1382" s="119"/>
      <c r="AGH1382" s="119"/>
      <c r="AGI1382" s="119"/>
      <c r="AGJ1382" s="119"/>
      <c r="AGK1382" s="119"/>
      <c r="AGL1382" s="119"/>
      <c r="AGM1382" s="119"/>
      <c r="AGN1382" s="119"/>
      <c r="AGO1382" s="119"/>
      <c r="AGP1382" s="119"/>
      <c r="AGQ1382" s="119"/>
      <c r="AGR1382" s="119"/>
      <c r="AGS1382" s="119"/>
      <c r="AGT1382" s="119"/>
      <c r="AGU1382" s="119"/>
      <c r="AGV1382" s="119"/>
      <c r="AGW1382" s="119"/>
      <c r="AGX1382" s="119"/>
      <c r="AGY1382" s="119"/>
      <c r="AGZ1382" s="119"/>
      <c r="AHA1382" s="119"/>
      <c r="AHB1382" s="119"/>
      <c r="AHC1382" s="119"/>
      <c r="AHD1382" s="119"/>
      <c r="AHE1382" s="119"/>
      <c r="AHF1382" s="119"/>
      <c r="AHG1382" s="119"/>
      <c r="AHH1382" s="119"/>
      <c r="AHI1382" s="119"/>
      <c r="AHJ1382" s="119"/>
      <c r="AHK1382" s="119"/>
      <c r="AHL1382" s="119"/>
      <c r="AHM1382" s="119"/>
      <c r="AHN1382" s="119"/>
      <c r="AHO1382" s="119"/>
      <c r="AHP1382" s="119"/>
      <c r="AHQ1382" s="119"/>
      <c r="AHR1382" s="119"/>
      <c r="AHS1382" s="119"/>
      <c r="AHT1382" s="119"/>
      <c r="AHU1382" s="119"/>
      <c r="AHV1382" s="119"/>
      <c r="AHW1382" s="119"/>
      <c r="AHX1382" s="119"/>
      <c r="AHY1382" s="119"/>
      <c r="AHZ1382" s="119"/>
      <c r="AIA1382" s="119"/>
      <c r="AIB1382" s="119"/>
      <c r="AIC1382" s="119"/>
      <c r="AID1382" s="119"/>
      <c r="AIE1382" s="119"/>
      <c r="AIF1382" s="119"/>
      <c r="AIG1382" s="119"/>
      <c r="AIH1382" s="119"/>
      <c r="AII1382" s="119"/>
      <c r="AIJ1382" s="119"/>
      <c r="AIK1382" s="119"/>
      <c r="AIL1382" s="119"/>
      <c r="AIM1382" s="119"/>
      <c r="AIN1382" s="119"/>
      <c r="AIO1382" s="119"/>
      <c r="AIP1382" s="119"/>
      <c r="AIQ1382" s="119"/>
      <c r="AIR1382" s="119"/>
      <c r="AIS1382" s="119"/>
      <c r="AIT1382" s="119"/>
      <c r="AIU1382" s="119"/>
      <c r="AIV1382" s="119"/>
      <c r="AIW1382" s="119"/>
      <c r="AIX1382" s="119"/>
      <c r="AIY1382" s="119"/>
      <c r="AIZ1382" s="119"/>
      <c r="AJA1382" s="119"/>
      <c r="AJB1382" s="119"/>
      <c r="AJC1382" s="119"/>
      <c r="AJD1382" s="119"/>
      <c r="AJE1382" s="119"/>
      <c r="AJF1382" s="119"/>
      <c r="AJG1382" s="119"/>
      <c r="AJH1382" s="119"/>
      <c r="AJI1382" s="119"/>
      <c r="AJJ1382" s="119"/>
      <c r="AJK1382" s="119"/>
      <c r="AJL1382" s="119"/>
      <c r="AJM1382" s="119"/>
      <c r="AJN1382" s="119"/>
      <c r="AJO1382" s="119"/>
      <c r="AJP1382" s="119"/>
      <c r="AJQ1382" s="119"/>
      <c r="AJR1382" s="119"/>
      <c r="AJS1382" s="119"/>
      <c r="AJT1382" s="119"/>
      <c r="AJU1382" s="119"/>
      <c r="AJV1382" s="119"/>
      <c r="AJW1382" s="119"/>
      <c r="AJX1382" s="119"/>
      <c r="AJY1382" s="119"/>
      <c r="AJZ1382" s="119"/>
      <c r="AKA1382" s="119"/>
      <c r="AKB1382" s="119"/>
      <c r="AKC1382" s="119"/>
      <c r="AKD1382" s="119"/>
      <c r="AKE1382" s="119"/>
      <c r="AKF1382" s="119"/>
      <c r="AKG1382" s="119"/>
      <c r="AKH1382" s="119"/>
      <c r="AKI1382" s="119"/>
      <c r="AKJ1382" s="119"/>
      <c r="AKK1382" s="119"/>
      <c r="AKL1382" s="119"/>
      <c r="AKM1382" s="119"/>
      <c r="AKN1382" s="119"/>
      <c r="AKO1382" s="119"/>
      <c r="AKP1382" s="119"/>
      <c r="AKQ1382" s="119"/>
      <c r="AKR1382" s="119"/>
      <c r="AKS1382" s="119"/>
      <c r="AKT1382" s="119"/>
      <c r="AKU1382" s="119"/>
      <c r="AKV1382" s="119"/>
      <c r="AKW1382" s="119"/>
      <c r="AKX1382" s="119"/>
      <c r="AKY1382" s="119"/>
      <c r="AKZ1382" s="119"/>
      <c r="ALA1382" s="119"/>
      <c r="ALB1382" s="119"/>
      <c r="ALC1382" s="119"/>
      <c r="ALD1382" s="119"/>
      <c r="ALE1382" s="119"/>
      <c r="ALF1382" s="119"/>
      <c r="ALG1382" s="119"/>
      <c r="ALH1382" s="119"/>
      <c r="ALI1382" s="119"/>
      <c r="ALJ1382" s="119"/>
      <c r="ALK1382" s="119"/>
      <c r="ALL1382" s="119"/>
      <c r="ALM1382" s="119"/>
      <c r="ALN1382" s="119"/>
      <c r="ALO1382" s="119"/>
      <c r="ALP1382" s="119"/>
      <c r="ALQ1382" s="119"/>
      <c r="ALR1382" s="119"/>
      <c r="ALS1382" s="119"/>
      <c r="ALT1382" s="119"/>
      <c r="ALU1382" s="119"/>
      <c r="ALV1382" s="119"/>
      <c r="ALW1382" s="119"/>
      <c r="ALX1382" s="119"/>
      <c r="ALY1382" s="119"/>
      <c r="ALZ1382" s="119"/>
      <c r="AMA1382" s="119"/>
      <c r="AMB1382" s="119"/>
      <c r="AMC1382" s="119"/>
      <c r="AMD1382" s="119"/>
      <c r="AME1382" s="119"/>
      <c r="AMF1382" s="119"/>
      <c r="AMG1382" s="119"/>
    </row>
    <row r="1383" customFormat="false" ht="15" hidden="false" customHeight="false" outlineLevel="0" collapsed="false">
      <c r="A1383" s="118"/>
      <c r="B1383" s="118"/>
      <c r="C1383" s="48" t="n">
        <f aca="false">IF(F1383=F1382,C1382,IF(F1383=(F1382+10),C1382,(C1382+10)))</f>
        <v>2600</v>
      </c>
      <c r="D1383" s="57" t="s">
        <v>480</v>
      </c>
      <c r="E1383" s="50" t="n">
        <f aca="false">IF(C1382=C1383,IF(AND(I1383&lt;&gt;"M",I1383&lt;&gt;"m-up"),E1382+10,E1382),10)</f>
        <v>10</v>
      </c>
      <c r="F1383" s="80" t="n">
        <f aca="false">O1383+(N1383*60)+(M1383*3600)</f>
        <v>52485</v>
      </c>
      <c r="G1383" s="80" t="str">
        <f aca="false">CONCATENATE(J1383,K1383,L1383)</f>
        <v>201826</v>
      </c>
      <c r="H1383" s="80" t="n">
        <v>8</v>
      </c>
      <c r="I1383" s="80" t="s">
        <v>0</v>
      </c>
      <c r="J1383" s="80" t="n">
        <v>2018</v>
      </c>
      <c r="K1383" s="80" t="n">
        <v>2</v>
      </c>
      <c r="L1383" s="80" t="n">
        <v>6</v>
      </c>
      <c r="M1383" s="80" t="n">
        <v>14</v>
      </c>
      <c r="N1383" s="80" t="n">
        <v>34</v>
      </c>
      <c r="O1383" s="80" t="n">
        <v>45</v>
      </c>
      <c r="P1383" s="80" t="n">
        <v>62</v>
      </c>
      <c r="Q1383" s="80" t="n">
        <v>1</v>
      </c>
      <c r="R1383" s="80" t="s">
        <v>1</v>
      </c>
      <c r="S1383" s="80" t="s">
        <v>2</v>
      </c>
      <c r="T1383" s="80"/>
      <c r="U1383" s="129"/>
      <c r="V1383" s="130"/>
      <c r="W1383" s="130"/>
      <c r="X1383" s="130"/>
      <c r="WH1383" s="119"/>
      <c r="WI1383" s="119"/>
      <c r="WJ1383" s="119"/>
      <c r="WK1383" s="119"/>
      <c r="WL1383" s="119"/>
      <c r="WM1383" s="119"/>
      <c r="WN1383" s="119"/>
      <c r="WO1383" s="119"/>
      <c r="WP1383" s="119"/>
      <c r="WQ1383" s="119"/>
      <c r="WR1383" s="119"/>
      <c r="WS1383" s="119"/>
      <c r="WT1383" s="119"/>
      <c r="WU1383" s="119"/>
      <c r="WV1383" s="119"/>
      <c r="WW1383" s="119"/>
      <c r="WX1383" s="119"/>
      <c r="WY1383" s="119"/>
      <c r="WZ1383" s="119"/>
      <c r="XA1383" s="119"/>
      <c r="XB1383" s="119"/>
      <c r="XC1383" s="119"/>
      <c r="XD1383" s="119"/>
      <c r="XE1383" s="119"/>
      <c r="XF1383" s="119"/>
      <c r="XG1383" s="119"/>
      <c r="XH1383" s="119"/>
      <c r="XI1383" s="119"/>
      <c r="XJ1383" s="119"/>
      <c r="XK1383" s="119"/>
      <c r="XL1383" s="119"/>
      <c r="XM1383" s="119"/>
      <c r="XN1383" s="119"/>
      <c r="XO1383" s="119"/>
      <c r="XP1383" s="119"/>
      <c r="XQ1383" s="119"/>
      <c r="XR1383" s="119"/>
      <c r="XS1383" s="119"/>
      <c r="XT1383" s="119"/>
      <c r="XU1383" s="119"/>
      <c r="XV1383" s="119"/>
      <c r="XW1383" s="119"/>
      <c r="XX1383" s="119"/>
      <c r="XY1383" s="119"/>
      <c r="XZ1383" s="119"/>
      <c r="YA1383" s="119"/>
      <c r="YB1383" s="119"/>
      <c r="YC1383" s="119"/>
      <c r="YD1383" s="119"/>
      <c r="YE1383" s="119"/>
      <c r="YF1383" s="119"/>
      <c r="YG1383" s="119"/>
      <c r="YH1383" s="119"/>
      <c r="YI1383" s="119"/>
      <c r="YJ1383" s="119"/>
      <c r="YK1383" s="119"/>
      <c r="YL1383" s="119"/>
      <c r="YM1383" s="119"/>
      <c r="YN1383" s="119"/>
      <c r="YO1383" s="119"/>
      <c r="YP1383" s="119"/>
      <c r="YQ1383" s="119"/>
      <c r="YR1383" s="119"/>
      <c r="YS1383" s="119"/>
      <c r="YT1383" s="119"/>
      <c r="YU1383" s="119"/>
      <c r="YV1383" s="119"/>
      <c r="YW1383" s="119"/>
      <c r="YX1383" s="119"/>
      <c r="YY1383" s="119"/>
      <c r="YZ1383" s="119"/>
      <c r="ZA1383" s="119"/>
      <c r="ZB1383" s="119"/>
      <c r="ZC1383" s="119"/>
      <c r="ZD1383" s="119"/>
      <c r="ZE1383" s="119"/>
      <c r="ZF1383" s="119"/>
      <c r="ZG1383" s="119"/>
      <c r="ZH1383" s="119"/>
      <c r="ZI1383" s="119"/>
      <c r="ZJ1383" s="119"/>
      <c r="ZK1383" s="119"/>
      <c r="ZL1383" s="119"/>
      <c r="ZM1383" s="119"/>
      <c r="ZN1383" s="119"/>
      <c r="ZO1383" s="119"/>
      <c r="ZP1383" s="119"/>
      <c r="ZQ1383" s="119"/>
      <c r="ZR1383" s="119"/>
      <c r="ZS1383" s="119"/>
      <c r="ZT1383" s="119"/>
      <c r="ZU1383" s="119"/>
      <c r="ZV1383" s="119"/>
      <c r="ZW1383" s="119"/>
      <c r="ZX1383" s="119"/>
      <c r="ZY1383" s="119"/>
      <c r="ZZ1383" s="119"/>
      <c r="AAA1383" s="119"/>
      <c r="AAB1383" s="119"/>
      <c r="AAC1383" s="119"/>
      <c r="AAD1383" s="119"/>
      <c r="AAE1383" s="119"/>
      <c r="AAF1383" s="119"/>
      <c r="AAG1383" s="119"/>
      <c r="AAH1383" s="119"/>
      <c r="AAI1383" s="119"/>
      <c r="AAJ1383" s="119"/>
      <c r="AAK1383" s="119"/>
      <c r="AAL1383" s="119"/>
      <c r="AAM1383" s="119"/>
      <c r="AAN1383" s="119"/>
      <c r="AAO1383" s="119"/>
      <c r="AAP1383" s="119"/>
      <c r="AAQ1383" s="119"/>
      <c r="AAR1383" s="119"/>
      <c r="AAS1383" s="119"/>
      <c r="AAT1383" s="119"/>
      <c r="AAU1383" s="119"/>
      <c r="AAV1383" s="119"/>
      <c r="AAW1383" s="119"/>
      <c r="AAX1383" s="119"/>
      <c r="AAY1383" s="119"/>
      <c r="AAZ1383" s="119"/>
      <c r="ABA1383" s="119"/>
      <c r="ABB1383" s="119"/>
      <c r="ABC1383" s="119"/>
      <c r="ABD1383" s="119"/>
      <c r="ABE1383" s="119"/>
      <c r="ABF1383" s="119"/>
      <c r="ABG1383" s="119"/>
      <c r="ABH1383" s="119"/>
      <c r="ABI1383" s="119"/>
      <c r="ABJ1383" s="119"/>
      <c r="ABK1383" s="119"/>
      <c r="ABL1383" s="119"/>
      <c r="ABM1383" s="119"/>
      <c r="ABN1383" s="119"/>
      <c r="ABO1383" s="119"/>
      <c r="ABP1383" s="119"/>
      <c r="ABQ1383" s="119"/>
      <c r="ABR1383" s="119"/>
      <c r="ABS1383" s="119"/>
      <c r="ABT1383" s="119"/>
      <c r="ABU1383" s="119"/>
      <c r="ABV1383" s="119"/>
      <c r="ABW1383" s="119"/>
      <c r="ABX1383" s="119"/>
      <c r="ABY1383" s="119"/>
      <c r="ABZ1383" s="119"/>
      <c r="ACA1383" s="119"/>
      <c r="ACB1383" s="119"/>
      <c r="ACC1383" s="119"/>
      <c r="ACD1383" s="119"/>
      <c r="ACE1383" s="119"/>
      <c r="ACF1383" s="119"/>
      <c r="ACG1383" s="119"/>
      <c r="ACH1383" s="119"/>
      <c r="ACI1383" s="119"/>
      <c r="ACJ1383" s="119"/>
      <c r="ACK1383" s="119"/>
      <c r="ACL1383" s="119"/>
      <c r="ACM1383" s="119"/>
      <c r="ACN1383" s="119"/>
      <c r="ACO1383" s="119"/>
      <c r="ACP1383" s="119"/>
      <c r="ACQ1383" s="119"/>
      <c r="ACR1383" s="119"/>
      <c r="ACS1383" s="119"/>
      <c r="ACT1383" s="119"/>
      <c r="ACU1383" s="119"/>
      <c r="ACV1383" s="119"/>
      <c r="ACW1383" s="119"/>
      <c r="ACX1383" s="119"/>
      <c r="ACY1383" s="119"/>
      <c r="ACZ1383" s="119"/>
      <c r="ADA1383" s="119"/>
      <c r="ADB1383" s="119"/>
      <c r="ADC1383" s="119"/>
      <c r="ADD1383" s="119"/>
      <c r="ADE1383" s="119"/>
      <c r="ADF1383" s="119"/>
      <c r="ADG1383" s="119"/>
      <c r="ADH1383" s="119"/>
      <c r="ADI1383" s="119"/>
      <c r="ADJ1383" s="119"/>
      <c r="ADK1383" s="119"/>
      <c r="ADL1383" s="119"/>
      <c r="ADM1383" s="119"/>
      <c r="ADN1383" s="119"/>
      <c r="ADO1383" s="119"/>
      <c r="ADP1383" s="119"/>
      <c r="ADQ1383" s="119"/>
      <c r="ADR1383" s="119"/>
      <c r="ADS1383" s="119"/>
      <c r="ADT1383" s="119"/>
      <c r="ADU1383" s="119"/>
      <c r="ADV1383" s="119"/>
      <c r="ADW1383" s="119"/>
      <c r="ADX1383" s="119"/>
      <c r="ADY1383" s="119"/>
      <c r="ADZ1383" s="119"/>
      <c r="AEA1383" s="119"/>
      <c r="AEB1383" s="119"/>
      <c r="AEC1383" s="119"/>
      <c r="AED1383" s="119"/>
      <c r="AEE1383" s="119"/>
      <c r="AEF1383" s="119"/>
      <c r="AEG1383" s="119"/>
      <c r="AEH1383" s="119"/>
      <c r="AEI1383" s="119"/>
      <c r="AEJ1383" s="119"/>
      <c r="AEK1383" s="119"/>
      <c r="AEL1383" s="119"/>
      <c r="AEM1383" s="119"/>
      <c r="AEN1383" s="119"/>
      <c r="AEO1383" s="119"/>
      <c r="AEP1383" s="119"/>
      <c r="AEQ1383" s="119"/>
      <c r="AER1383" s="119"/>
      <c r="AES1383" s="119"/>
      <c r="AET1383" s="119"/>
      <c r="AEU1383" s="119"/>
      <c r="AEV1383" s="119"/>
      <c r="AEW1383" s="119"/>
      <c r="AEX1383" s="119"/>
      <c r="AEY1383" s="119"/>
      <c r="AEZ1383" s="119"/>
      <c r="AFA1383" s="119"/>
      <c r="AFB1383" s="119"/>
      <c r="AFC1383" s="119"/>
      <c r="AFD1383" s="119"/>
      <c r="AFE1383" s="119"/>
      <c r="AFF1383" s="119"/>
      <c r="AFG1383" s="119"/>
      <c r="AFH1383" s="119"/>
      <c r="AFI1383" s="119"/>
      <c r="AFJ1383" s="119"/>
      <c r="AFK1383" s="119"/>
      <c r="AFL1383" s="119"/>
      <c r="AFM1383" s="119"/>
      <c r="AFN1383" s="119"/>
      <c r="AFO1383" s="119"/>
      <c r="AFP1383" s="119"/>
      <c r="AFQ1383" s="119"/>
      <c r="AFR1383" s="119"/>
      <c r="AFS1383" s="119"/>
      <c r="AFT1383" s="119"/>
      <c r="AFU1383" s="119"/>
      <c r="AFV1383" s="119"/>
      <c r="AFW1383" s="119"/>
      <c r="AFX1383" s="119"/>
      <c r="AFY1383" s="119"/>
      <c r="AFZ1383" s="119"/>
      <c r="AGA1383" s="119"/>
      <c r="AGB1383" s="119"/>
      <c r="AGC1383" s="119"/>
      <c r="AGD1383" s="119"/>
      <c r="AGE1383" s="119"/>
      <c r="AGF1383" s="119"/>
      <c r="AGG1383" s="119"/>
      <c r="AGH1383" s="119"/>
      <c r="AGI1383" s="119"/>
      <c r="AGJ1383" s="119"/>
      <c r="AGK1383" s="119"/>
      <c r="AGL1383" s="119"/>
      <c r="AGM1383" s="119"/>
      <c r="AGN1383" s="119"/>
      <c r="AGO1383" s="119"/>
      <c r="AGP1383" s="119"/>
      <c r="AGQ1383" s="119"/>
      <c r="AGR1383" s="119"/>
      <c r="AGS1383" s="119"/>
      <c r="AGT1383" s="119"/>
      <c r="AGU1383" s="119"/>
      <c r="AGV1383" s="119"/>
      <c r="AGW1383" s="119"/>
      <c r="AGX1383" s="119"/>
      <c r="AGY1383" s="119"/>
      <c r="AGZ1383" s="119"/>
      <c r="AHA1383" s="119"/>
      <c r="AHB1383" s="119"/>
      <c r="AHC1383" s="119"/>
      <c r="AHD1383" s="119"/>
      <c r="AHE1383" s="119"/>
      <c r="AHF1383" s="119"/>
      <c r="AHG1383" s="119"/>
      <c r="AHH1383" s="119"/>
      <c r="AHI1383" s="119"/>
      <c r="AHJ1383" s="119"/>
      <c r="AHK1383" s="119"/>
      <c r="AHL1383" s="119"/>
      <c r="AHM1383" s="119"/>
      <c r="AHN1383" s="119"/>
      <c r="AHO1383" s="119"/>
      <c r="AHP1383" s="119"/>
      <c r="AHQ1383" s="119"/>
      <c r="AHR1383" s="119"/>
      <c r="AHS1383" s="119"/>
      <c r="AHT1383" s="119"/>
      <c r="AHU1383" s="119"/>
      <c r="AHV1383" s="119"/>
      <c r="AHW1383" s="119"/>
      <c r="AHX1383" s="119"/>
      <c r="AHY1383" s="119"/>
      <c r="AHZ1383" s="119"/>
      <c r="AIA1383" s="119"/>
      <c r="AIB1383" s="119"/>
      <c r="AIC1383" s="119"/>
      <c r="AID1383" s="119"/>
      <c r="AIE1383" s="119"/>
      <c r="AIF1383" s="119"/>
      <c r="AIG1383" s="119"/>
      <c r="AIH1383" s="119"/>
      <c r="AII1383" s="119"/>
      <c r="AIJ1383" s="119"/>
      <c r="AIK1383" s="119"/>
      <c r="AIL1383" s="119"/>
      <c r="AIM1383" s="119"/>
      <c r="AIN1383" s="119"/>
      <c r="AIO1383" s="119"/>
      <c r="AIP1383" s="119"/>
      <c r="AIQ1383" s="119"/>
      <c r="AIR1383" s="119"/>
      <c r="AIS1383" s="119"/>
      <c r="AIT1383" s="119"/>
      <c r="AIU1383" s="119"/>
      <c r="AIV1383" s="119"/>
      <c r="AIW1383" s="119"/>
      <c r="AIX1383" s="119"/>
      <c r="AIY1383" s="119"/>
      <c r="AIZ1383" s="119"/>
      <c r="AJA1383" s="119"/>
      <c r="AJB1383" s="119"/>
      <c r="AJC1383" s="119"/>
      <c r="AJD1383" s="119"/>
      <c r="AJE1383" s="119"/>
      <c r="AJF1383" s="119"/>
      <c r="AJG1383" s="119"/>
      <c r="AJH1383" s="119"/>
      <c r="AJI1383" s="119"/>
      <c r="AJJ1383" s="119"/>
      <c r="AJK1383" s="119"/>
      <c r="AJL1383" s="119"/>
      <c r="AJM1383" s="119"/>
      <c r="AJN1383" s="119"/>
      <c r="AJO1383" s="119"/>
      <c r="AJP1383" s="119"/>
      <c r="AJQ1383" s="119"/>
      <c r="AJR1383" s="119"/>
      <c r="AJS1383" s="119"/>
      <c r="AJT1383" s="119"/>
      <c r="AJU1383" s="119"/>
      <c r="AJV1383" s="119"/>
      <c r="AJW1383" s="119"/>
      <c r="AJX1383" s="119"/>
      <c r="AJY1383" s="119"/>
      <c r="AJZ1383" s="119"/>
      <c r="AKA1383" s="119"/>
      <c r="AKB1383" s="119"/>
      <c r="AKC1383" s="119"/>
      <c r="AKD1383" s="119"/>
      <c r="AKE1383" s="119"/>
      <c r="AKF1383" s="119"/>
      <c r="AKG1383" s="119"/>
      <c r="AKH1383" s="119"/>
      <c r="AKI1383" s="119"/>
      <c r="AKJ1383" s="119"/>
      <c r="AKK1383" s="119"/>
      <c r="AKL1383" s="119"/>
      <c r="AKM1383" s="119"/>
      <c r="AKN1383" s="119"/>
      <c r="AKO1383" s="119"/>
      <c r="AKP1383" s="119"/>
      <c r="AKQ1383" s="119"/>
      <c r="AKR1383" s="119"/>
      <c r="AKS1383" s="119"/>
      <c r="AKT1383" s="119"/>
      <c r="AKU1383" s="119"/>
      <c r="AKV1383" s="119"/>
      <c r="AKW1383" s="119"/>
      <c r="AKX1383" s="119"/>
      <c r="AKY1383" s="119"/>
      <c r="AKZ1383" s="119"/>
      <c r="ALA1383" s="119"/>
      <c r="ALB1383" s="119"/>
      <c r="ALC1383" s="119"/>
      <c r="ALD1383" s="119"/>
      <c r="ALE1383" s="119"/>
      <c r="ALF1383" s="119"/>
      <c r="ALG1383" s="119"/>
      <c r="ALH1383" s="119"/>
      <c r="ALI1383" s="119"/>
      <c r="ALJ1383" s="119"/>
      <c r="ALK1383" s="119"/>
      <c r="ALL1383" s="119"/>
      <c r="ALM1383" s="119"/>
      <c r="ALN1383" s="119"/>
      <c r="ALO1383" s="119"/>
      <c r="ALP1383" s="119"/>
      <c r="ALQ1383" s="119"/>
      <c r="ALR1383" s="119"/>
      <c r="ALS1383" s="119"/>
      <c r="ALT1383" s="119"/>
      <c r="ALU1383" s="119"/>
      <c r="ALV1383" s="119"/>
      <c r="ALW1383" s="119"/>
      <c r="ALX1383" s="119"/>
      <c r="ALY1383" s="119"/>
      <c r="ALZ1383" s="119"/>
      <c r="AMA1383" s="119"/>
      <c r="AMB1383" s="119"/>
      <c r="AMC1383" s="119"/>
      <c r="AMD1383" s="119"/>
      <c r="AME1383" s="119"/>
      <c r="AMF1383" s="119"/>
      <c r="AMG1383" s="119"/>
    </row>
    <row r="1384" customFormat="false" ht="15" hidden="false" customHeight="false" outlineLevel="0" collapsed="false">
      <c r="A1384" s="118"/>
      <c r="B1384" s="118"/>
      <c r="C1384" s="48" t="n">
        <f aca="false">IF(F1384=F1383,C1383,IF(F1384=(F1383+10),C1383,(C1383+10)))</f>
        <v>2600</v>
      </c>
      <c r="D1384" s="55" t="s">
        <v>480</v>
      </c>
      <c r="E1384" s="50" t="n">
        <f aca="false">IF(C1383=C1384,IF(AND(I1384&lt;&gt;"M",I1384&lt;&gt;"m-up"),E1383+10,E1383),10)</f>
        <v>20</v>
      </c>
      <c r="F1384" s="78" t="n">
        <f aca="false">O1384+(N1384*60)+(M1384*3600)</f>
        <v>52485</v>
      </c>
      <c r="G1384" s="78" t="str">
        <f aca="false">CONCATENATE(J1384,K1384,L1384)</f>
        <v>201826</v>
      </c>
      <c r="H1384" s="78" t="n">
        <v>343</v>
      </c>
      <c r="I1384" s="78" t="s">
        <v>0</v>
      </c>
      <c r="J1384" s="78" t="n">
        <v>2018</v>
      </c>
      <c r="K1384" s="78" t="n">
        <v>2</v>
      </c>
      <c r="L1384" s="78" t="n">
        <v>6</v>
      </c>
      <c r="M1384" s="78" t="n">
        <v>14</v>
      </c>
      <c r="N1384" s="78" t="n">
        <v>34</v>
      </c>
      <c r="O1384" s="78" t="n">
        <v>45</v>
      </c>
      <c r="P1384" s="78" t="n">
        <v>84</v>
      </c>
      <c r="Q1384" s="78" t="n">
        <v>1</v>
      </c>
      <c r="R1384" s="78" t="s">
        <v>1</v>
      </c>
      <c r="S1384" s="78" t="s">
        <v>2</v>
      </c>
      <c r="T1384" s="78"/>
      <c r="U1384" s="130"/>
      <c r="V1384" s="130"/>
      <c r="W1384" s="130"/>
      <c r="X1384" s="130"/>
      <c r="WH1384" s="119"/>
      <c r="WI1384" s="119"/>
      <c r="WJ1384" s="119"/>
      <c r="WK1384" s="119"/>
      <c r="WL1384" s="119"/>
      <c r="WM1384" s="119"/>
      <c r="WN1384" s="119"/>
      <c r="WO1384" s="119"/>
      <c r="WP1384" s="119"/>
      <c r="WQ1384" s="119"/>
      <c r="WR1384" s="119"/>
      <c r="WS1384" s="119"/>
      <c r="WT1384" s="119"/>
      <c r="WU1384" s="119"/>
      <c r="WV1384" s="119"/>
      <c r="WW1384" s="119"/>
      <c r="WX1384" s="119"/>
      <c r="WY1384" s="119"/>
      <c r="WZ1384" s="119"/>
      <c r="XA1384" s="119"/>
      <c r="XB1384" s="119"/>
      <c r="XC1384" s="119"/>
      <c r="XD1384" s="119"/>
      <c r="XE1384" s="119"/>
      <c r="XF1384" s="119"/>
      <c r="XG1384" s="119"/>
      <c r="XH1384" s="119"/>
      <c r="XI1384" s="119"/>
      <c r="XJ1384" s="119"/>
      <c r="XK1384" s="119"/>
      <c r="XL1384" s="119"/>
      <c r="XM1384" s="119"/>
      <c r="XN1384" s="119"/>
      <c r="XO1384" s="119"/>
      <c r="XP1384" s="119"/>
      <c r="XQ1384" s="119"/>
      <c r="XR1384" s="119"/>
      <c r="XS1384" s="119"/>
      <c r="XT1384" s="119"/>
      <c r="XU1384" s="119"/>
      <c r="XV1384" s="119"/>
      <c r="XW1384" s="119"/>
      <c r="XX1384" s="119"/>
      <c r="XY1384" s="119"/>
      <c r="XZ1384" s="119"/>
      <c r="YA1384" s="119"/>
      <c r="YB1384" s="119"/>
      <c r="YC1384" s="119"/>
      <c r="YD1384" s="119"/>
      <c r="YE1384" s="119"/>
      <c r="YF1384" s="119"/>
      <c r="YG1384" s="119"/>
      <c r="YH1384" s="119"/>
      <c r="YI1384" s="119"/>
      <c r="YJ1384" s="119"/>
      <c r="YK1384" s="119"/>
      <c r="YL1384" s="119"/>
      <c r="YM1384" s="119"/>
      <c r="YN1384" s="119"/>
      <c r="YO1384" s="119"/>
      <c r="YP1384" s="119"/>
      <c r="YQ1384" s="119"/>
      <c r="YR1384" s="119"/>
      <c r="YS1384" s="119"/>
      <c r="YT1384" s="119"/>
      <c r="YU1384" s="119"/>
      <c r="YV1384" s="119"/>
      <c r="YW1384" s="119"/>
      <c r="YX1384" s="119"/>
      <c r="YY1384" s="119"/>
      <c r="YZ1384" s="119"/>
      <c r="ZA1384" s="119"/>
      <c r="ZB1384" s="119"/>
      <c r="ZC1384" s="119"/>
      <c r="ZD1384" s="119"/>
      <c r="ZE1384" s="119"/>
      <c r="ZF1384" s="119"/>
      <c r="ZG1384" s="119"/>
      <c r="ZH1384" s="119"/>
      <c r="ZI1384" s="119"/>
      <c r="ZJ1384" s="119"/>
      <c r="ZK1384" s="119"/>
      <c r="ZL1384" s="119"/>
      <c r="ZM1384" s="119"/>
      <c r="ZN1384" s="119"/>
      <c r="ZO1384" s="119"/>
      <c r="ZP1384" s="119"/>
      <c r="ZQ1384" s="119"/>
      <c r="ZR1384" s="119"/>
      <c r="ZS1384" s="119"/>
      <c r="ZT1384" s="119"/>
      <c r="ZU1384" s="119"/>
      <c r="ZV1384" s="119"/>
      <c r="ZW1384" s="119"/>
      <c r="ZX1384" s="119"/>
      <c r="ZY1384" s="119"/>
      <c r="ZZ1384" s="119"/>
      <c r="AAA1384" s="119"/>
      <c r="AAB1384" s="119"/>
      <c r="AAC1384" s="119"/>
      <c r="AAD1384" s="119"/>
      <c r="AAE1384" s="119"/>
      <c r="AAF1384" s="119"/>
      <c r="AAG1384" s="119"/>
      <c r="AAH1384" s="119"/>
      <c r="AAI1384" s="119"/>
      <c r="AAJ1384" s="119"/>
      <c r="AAK1384" s="119"/>
      <c r="AAL1384" s="119"/>
      <c r="AAM1384" s="119"/>
      <c r="AAN1384" s="119"/>
      <c r="AAO1384" s="119"/>
      <c r="AAP1384" s="119"/>
      <c r="AAQ1384" s="119"/>
      <c r="AAR1384" s="119"/>
      <c r="AAS1384" s="119"/>
      <c r="AAT1384" s="119"/>
      <c r="AAU1384" s="119"/>
      <c r="AAV1384" s="119"/>
      <c r="AAW1384" s="119"/>
      <c r="AAX1384" s="119"/>
      <c r="AAY1384" s="119"/>
      <c r="AAZ1384" s="119"/>
      <c r="ABA1384" s="119"/>
      <c r="ABB1384" s="119"/>
      <c r="ABC1384" s="119"/>
      <c r="ABD1384" s="119"/>
      <c r="ABE1384" s="119"/>
      <c r="ABF1384" s="119"/>
      <c r="ABG1384" s="119"/>
      <c r="ABH1384" s="119"/>
      <c r="ABI1384" s="119"/>
      <c r="ABJ1384" s="119"/>
      <c r="ABK1384" s="119"/>
      <c r="ABL1384" s="119"/>
      <c r="ABM1384" s="119"/>
      <c r="ABN1384" s="119"/>
      <c r="ABO1384" s="119"/>
      <c r="ABP1384" s="119"/>
      <c r="ABQ1384" s="119"/>
      <c r="ABR1384" s="119"/>
      <c r="ABS1384" s="119"/>
      <c r="ABT1384" s="119"/>
      <c r="ABU1384" s="119"/>
      <c r="ABV1384" s="119"/>
      <c r="ABW1384" s="119"/>
      <c r="ABX1384" s="119"/>
      <c r="ABY1384" s="119"/>
      <c r="ABZ1384" s="119"/>
      <c r="ACA1384" s="119"/>
      <c r="ACB1384" s="119"/>
      <c r="ACC1384" s="119"/>
      <c r="ACD1384" s="119"/>
      <c r="ACE1384" s="119"/>
      <c r="ACF1384" s="119"/>
      <c r="ACG1384" s="119"/>
      <c r="ACH1384" s="119"/>
      <c r="ACI1384" s="119"/>
      <c r="ACJ1384" s="119"/>
      <c r="ACK1384" s="119"/>
      <c r="ACL1384" s="119"/>
      <c r="ACM1384" s="119"/>
      <c r="ACN1384" s="119"/>
      <c r="ACO1384" s="119"/>
      <c r="ACP1384" s="119"/>
      <c r="ACQ1384" s="119"/>
      <c r="ACR1384" s="119"/>
      <c r="ACS1384" s="119"/>
      <c r="ACT1384" s="119"/>
      <c r="ACU1384" s="119"/>
      <c r="ACV1384" s="119"/>
      <c r="ACW1384" s="119"/>
      <c r="ACX1384" s="119"/>
      <c r="ACY1384" s="119"/>
      <c r="ACZ1384" s="119"/>
      <c r="ADA1384" s="119"/>
      <c r="ADB1384" s="119"/>
      <c r="ADC1384" s="119"/>
      <c r="ADD1384" s="119"/>
      <c r="ADE1384" s="119"/>
      <c r="ADF1384" s="119"/>
      <c r="ADG1384" s="119"/>
      <c r="ADH1384" s="119"/>
      <c r="ADI1384" s="119"/>
      <c r="ADJ1384" s="119"/>
      <c r="ADK1384" s="119"/>
      <c r="ADL1384" s="119"/>
      <c r="ADM1384" s="119"/>
      <c r="ADN1384" s="119"/>
      <c r="ADO1384" s="119"/>
      <c r="ADP1384" s="119"/>
      <c r="ADQ1384" s="119"/>
      <c r="ADR1384" s="119"/>
      <c r="ADS1384" s="119"/>
      <c r="ADT1384" s="119"/>
      <c r="ADU1384" s="119"/>
      <c r="ADV1384" s="119"/>
      <c r="ADW1384" s="119"/>
      <c r="ADX1384" s="119"/>
      <c r="ADY1384" s="119"/>
      <c r="ADZ1384" s="119"/>
      <c r="AEA1384" s="119"/>
      <c r="AEB1384" s="119"/>
      <c r="AEC1384" s="119"/>
      <c r="AED1384" s="119"/>
      <c r="AEE1384" s="119"/>
      <c r="AEF1384" s="119"/>
      <c r="AEG1384" s="119"/>
      <c r="AEH1384" s="119"/>
      <c r="AEI1384" s="119"/>
      <c r="AEJ1384" s="119"/>
      <c r="AEK1384" s="119"/>
      <c r="AEL1384" s="119"/>
      <c r="AEM1384" s="119"/>
      <c r="AEN1384" s="119"/>
      <c r="AEO1384" s="119"/>
      <c r="AEP1384" s="119"/>
      <c r="AEQ1384" s="119"/>
      <c r="AER1384" s="119"/>
      <c r="AES1384" s="119"/>
      <c r="AET1384" s="119"/>
      <c r="AEU1384" s="119"/>
      <c r="AEV1384" s="119"/>
      <c r="AEW1384" s="119"/>
      <c r="AEX1384" s="119"/>
      <c r="AEY1384" s="119"/>
      <c r="AEZ1384" s="119"/>
      <c r="AFA1384" s="119"/>
      <c r="AFB1384" s="119"/>
      <c r="AFC1384" s="119"/>
      <c r="AFD1384" s="119"/>
      <c r="AFE1384" s="119"/>
      <c r="AFF1384" s="119"/>
      <c r="AFG1384" s="119"/>
      <c r="AFH1384" s="119"/>
      <c r="AFI1384" s="119"/>
      <c r="AFJ1384" s="119"/>
      <c r="AFK1384" s="119"/>
      <c r="AFL1384" s="119"/>
      <c r="AFM1384" s="119"/>
      <c r="AFN1384" s="119"/>
      <c r="AFO1384" s="119"/>
      <c r="AFP1384" s="119"/>
      <c r="AFQ1384" s="119"/>
      <c r="AFR1384" s="119"/>
      <c r="AFS1384" s="119"/>
      <c r="AFT1384" s="119"/>
      <c r="AFU1384" s="119"/>
      <c r="AFV1384" s="119"/>
      <c r="AFW1384" s="119"/>
      <c r="AFX1384" s="119"/>
      <c r="AFY1384" s="119"/>
      <c r="AFZ1384" s="119"/>
      <c r="AGA1384" s="119"/>
      <c r="AGB1384" s="119"/>
      <c r="AGC1384" s="119"/>
      <c r="AGD1384" s="119"/>
      <c r="AGE1384" s="119"/>
      <c r="AGF1384" s="119"/>
      <c r="AGG1384" s="119"/>
      <c r="AGH1384" s="119"/>
      <c r="AGI1384" s="119"/>
      <c r="AGJ1384" s="119"/>
      <c r="AGK1384" s="119"/>
      <c r="AGL1384" s="119"/>
      <c r="AGM1384" s="119"/>
      <c r="AGN1384" s="119"/>
      <c r="AGO1384" s="119"/>
      <c r="AGP1384" s="119"/>
      <c r="AGQ1384" s="119"/>
      <c r="AGR1384" s="119"/>
      <c r="AGS1384" s="119"/>
      <c r="AGT1384" s="119"/>
      <c r="AGU1384" s="119"/>
      <c r="AGV1384" s="119"/>
      <c r="AGW1384" s="119"/>
      <c r="AGX1384" s="119"/>
      <c r="AGY1384" s="119"/>
      <c r="AGZ1384" s="119"/>
      <c r="AHA1384" s="119"/>
      <c r="AHB1384" s="119"/>
      <c r="AHC1384" s="119"/>
      <c r="AHD1384" s="119"/>
      <c r="AHE1384" s="119"/>
      <c r="AHF1384" s="119"/>
      <c r="AHG1384" s="119"/>
      <c r="AHH1384" s="119"/>
      <c r="AHI1384" s="119"/>
      <c r="AHJ1384" s="119"/>
      <c r="AHK1384" s="119"/>
      <c r="AHL1384" s="119"/>
      <c r="AHM1384" s="119"/>
      <c r="AHN1384" s="119"/>
      <c r="AHO1384" s="119"/>
      <c r="AHP1384" s="119"/>
      <c r="AHQ1384" s="119"/>
      <c r="AHR1384" s="119"/>
      <c r="AHS1384" s="119"/>
      <c r="AHT1384" s="119"/>
      <c r="AHU1384" s="119"/>
      <c r="AHV1384" s="119"/>
      <c r="AHW1384" s="119"/>
      <c r="AHX1384" s="119"/>
      <c r="AHY1384" s="119"/>
      <c r="AHZ1384" s="119"/>
      <c r="AIA1384" s="119"/>
      <c r="AIB1384" s="119"/>
      <c r="AIC1384" s="119"/>
      <c r="AID1384" s="119"/>
      <c r="AIE1384" s="119"/>
      <c r="AIF1384" s="119"/>
      <c r="AIG1384" s="119"/>
      <c r="AIH1384" s="119"/>
      <c r="AII1384" s="119"/>
      <c r="AIJ1384" s="119"/>
      <c r="AIK1384" s="119"/>
      <c r="AIL1384" s="119"/>
      <c r="AIM1384" s="119"/>
      <c r="AIN1384" s="119"/>
      <c r="AIO1384" s="119"/>
      <c r="AIP1384" s="119"/>
      <c r="AIQ1384" s="119"/>
      <c r="AIR1384" s="119"/>
      <c r="AIS1384" s="119"/>
      <c r="AIT1384" s="119"/>
      <c r="AIU1384" s="119"/>
      <c r="AIV1384" s="119"/>
      <c r="AIW1384" s="119"/>
      <c r="AIX1384" s="119"/>
      <c r="AIY1384" s="119"/>
      <c r="AIZ1384" s="119"/>
      <c r="AJA1384" s="119"/>
      <c r="AJB1384" s="119"/>
      <c r="AJC1384" s="119"/>
      <c r="AJD1384" s="119"/>
      <c r="AJE1384" s="119"/>
      <c r="AJF1384" s="119"/>
      <c r="AJG1384" s="119"/>
      <c r="AJH1384" s="119"/>
      <c r="AJI1384" s="119"/>
      <c r="AJJ1384" s="119"/>
      <c r="AJK1384" s="119"/>
      <c r="AJL1384" s="119"/>
      <c r="AJM1384" s="119"/>
      <c r="AJN1384" s="119"/>
      <c r="AJO1384" s="119"/>
      <c r="AJP1384" s="119"/>
      <c r="AJQ1384" s="119"/>
      <c r="AJR1384" s="119"/>
      <c r="AJS1384" s="119"/>
      <c r="AJT1384" s="119"/>
      <c r="AJU1384" s="119"/>
      <c r="AJV1384" s="119"/>
      <c r="AJW1384" s="119"/>
      <c r="AJX1384" s="119"/>
      <c r="AJY1384" s="119"/>
      <c r="AJZ1384" s="119"/>
      <c r="AKA1384" s="119"/>
      <c r="AKB1384" s="119"/>
      <c r="AKC1384" s="119"/>
      <c r="AKD1384" s="119"/>
      <c r="AKE1384" s="119"/>
      <c r="AKF1384" s="119"/>
      <c r="AKG1384" s="119"/>
      <c r="AKH1384" s="119"/>
      <c r="AKI1384" s="119"/>
      <c r="AKJ1384" s="119"/>
      <c r="AKK1384" s="119"/>
      <c r="AKL1384" s="119"/>
      <c r="AKM1384" s="119"/>
      <c r="AKN1384" s="119"/>
      <c r="AKO1384" s="119"/>
      <c r="AKP1384" s="119"/>
      <c r="AKQ1384" s="119"/>
      <c r="AKR1384" s="119"/>
      <c r="AKS1384" s="119"/>
      <c r="AKT1384" s="119"/>
      <c r="AKU1384" s="119"/>
      <c r="AKV1384" s="119"/>
      <c r="AKW1384" s="119"/>
      <c r="AKX1384" s="119"/>
      <c r="AKY1384" s="119"/>
      <c r="AKZ1384" s="119"/>
      <c r="ALA1384" s="119"/>
      <c r="ALB1384" s="119"/>
      <c r="ALC1384" s="119"/>
      <c r="ALD1384" s="119"/>
      <c r="ALE1384" s="119"/>
      <c r="ALF1384" s="119"/>
      <c r="ALG1384" s="119"/>
      <c r="ALH1384" s="119"/>
      <c r="ALI1384" s="119"/>
      <c r="ALJ1384" s="119"/>
      <c r="ALK1384" s="119"/>
      <c r="ALL1384" s="119"/>
      <c r="ALM1384" s="119"/>
      <c r="ALN1384" s="119"/>
      <c r="ALO1384" s="119"/>
      <c r="ALP1384" s="119"/>
      <c r="ALQ1384" s="119"/>
      <c r="ALR1384" s="119"/>
      <c r="ALS1384" s="119"/>
      <c r="ALT1384" s="119"/>
      <c r="ALU1384" s="119"/>
      <c r="ALV1384" s="119"/>
      <c r="ALW1384" s="119"/>
      <c r="ALX1384" s="119"/>
      <c r="ALY1384" s="119"/>
      <c r="ALZ1384" s="119"/>
      <c r="AMA1384" s="119"/>
      <c r="AMB1384" s="119"/>
      <c r="AMC1384" s="119"/>
      <c r="AMD1384" s="119"/>
      <c r="AME1384" s="119"/>
      <c r="AMF1384" s="119"/>
      <c r="AMG1384" s="119"/>
    </row>
    <row r="1385" customFormat="false" ht="15" hidden="false" customHeight="false" outlineLevel="0" collapsed="false">
      <c r="A1385" s="118"/>
      <c r="B1385" s="118"/>
      <c r="C1385" s="48" t="n">
        <f aca="false">IF(F1385=F1384,C1384,IF(F1385=(F1384+10),C1384,(C1384+10)))</f>
        <v>2600</v>
      </c>
      <c r="D1385" s="55" t="s">
        <v>480</v>
      </c>
      <c r="E1385" s="50" t="n">
        <f aca="false">IF(C1384=C1385,IF(AND(I1385&lt;&gt;"M",I1385&lt;&gt;"m-up"),E1384+10,E1384),10)</f>
        <v>20</v>
      </c>
      <c r="F1385" s="78" t="n">
        <f aca="false">O1385+(N1385*60)+(M1385*3600)</f>
        <v>52485</v>
      </c>
      <c r="G1385" s="78" t="str">
        <f aca="false">CONCATENATE(J1385,K1385,L1385)</f>
        <v>201826</v>
      </c>
      <c r="H1385" s="78" t="n">
        <v>0</v>
      </c>
      <c r="I1385" s="78" t="s">
        <v>4</v>
      </c>
      <c r="J1385" s="78" t="n">
        <v>2018</v>
      </c>
      <c r="K1385" s="78" t="n">
        <v>2</v>
      </c>
      <c r="L1385" s="78" t="n">
        <v>6</v>
      </c>
      <c r="M1385" s="78" t="n">
        <v>14</v>
      </c>
      <c r="N1385" s="78" t="n">
        <v>34</v>
      </c>
      <c r="O1385" s="78" t="n">
        <v>45</v>
      </c>
      <c r="P1385" s="78" t="n">
        <v>108</v>
      </c>
      <c r="Q1385" s="78" t="n">
        <v>1</v>
      </c>
      <c r="R1385" s="78" t="s">
        <v>1</v>
      </c>
      <c r="S1385" s="78" t="s">
        <v>2</v>
      </c>
      <c r="T1385" s="78"/>
      <c r="U1385" s="130" t="s">
        <v>142</v>
      </c>
      <c r="V1385" s="130"/>
      <c r="W1385" s="130"/>
      <c r="X1385" s="130"/>
      <c r="WH1385" s="119"/>
      <c r="WI1385" s="119"/>
      <c r="WJ1385" s="119"/>
      <c r="WK1385" s="119"/>
      <c r="WL1385" s="119"/>
      <c r="WM1385" s="119"/>
      <c r="WN1385" s="119"/>
      <c r="WO1385" s="119"/>
      <c r="WP1385" s="119"/>
      <c r="WQ1385" s="119"/>
      <c r="WR1385" s="119"/>
      <c r="WS1385" s="119"/>
      <c r="WT1385" s="119"/>
      <c r="WU1385" s="119"/>
      <c r="WV1385" s="119"/>
      <c r="WW1385" s="119"/>
      <c r="WX1385" s="119"/>
      <c r="WY1385" s="119"/>
      <c r="WZ1385" s="119"/>
      <c r="XA1385" s="119"/>
      <c r="XB1385" s="119"/>
      <c r="XC1385" s="119"/>
      <c r="XD1385" s="119"/>
      <c r="XE1385" s="119"/>
      <c r="XF1385" s="119"/>
      <c r="XG1385" s="119"/>
      <c r="XH1385" s="119"/>
      <c r="XI1385" s="119"/>
      <c r="XJ1385" s="119"/>
      <c r="XK1385" s="119"/>
      <c r="XL1385" s="119"/>
      <c r="XM1385" s="119"/>
      <c r="XN1385" s="119"/>
      <c r="XO1385" s="119"/>
      <c r="XP1385" s="119"/>
      <c r="XQ1385" s="119"/>
      <c r="XR1385" s="119"/>
      <c r="XS1385" s="119"/>
      <c r="XT1385" s="119"/>
      <c r="XU1385" s="119"/>
      <c r="XV1385" s="119"/>
      <c r="XW1385" s="119"/>
      <c r="XX1385" s="119"/>
      <c r="XY1385" s="119"/>
      <c r="XZ1385" s="119"/>
      <c r="YA1385" s="119"/>
      <c r="YB1385" s="119"/>
      <c r="YC1385" s="119"/>
      <c r="YD1385" s="119"/>
      <c r="YE1385" s="119"/>
      <c r="YF1385" s="119"/>
      <c r="YG1385" s="119"/>
      <c r="YH1385" s="119"/>
      <c r="YI1385" s="119"/>
      <c r="YJ1385" s="119"/>
      <c r="YK1385" s="119"/>
      <c r="YL1385" s="119"/>
      <c r="YM1385" s="119"/>
      <c r="YN1385" s="119"/>
      <c r="YO1385" s="119"/>
      <c r="YP1385" s="119"/>
      <c r="YQ1385" s="119"/>
      <c r="YR1385" s="119"/>
      <c r="YS1385" s="119"/>
      <c r="YT1385" s="119"/>
      <c r="YU1385" s="119"/>
      <c r="YV1385" s="119"/>
      <c r="YW1385" s="119"/>
      <c r="YX1385" s="119"/>
      <c r="YY1385" s="119"/>
      <c r="YZ1385" s="119"/>
      <c r="ZA1385" s="119"/>
      <c r="ZB1385" s="119"/>
      <c r="ZC1385" s="119"/>
      <c r="ZD1385" s="119"/>
      <c r="ZE1385" s="119"/>
      <c r="ZF1385" s="119"/>
      <c r="ZG1385" s="119"/>
      <c r="ZH1385" s="119"/>
      <c r="ZI1385" s="119"/>
      <c r="ZJ1385" s="119"/>
      <c r="ZK1385" s="119"/>
      <c r="ZL1385" s="119"/>
      <c r="ZM1385" s="119"/>
      <c r="ZN1385" s="119"/>
      <c r="ZO1385" s="119"/>
      <c r="ZP1385" s="119"/>
      <c r="ZQ1385" s="119"/>
      <c r="ZR1385" s="119"/>
      <c r="ZS1385" s="119"/>
      <c r="ZT1385" s="119"/>
      <c r="ZU1385" s="119"/>
      <c r="ZV1385" s="119"/>
      <c r="ZW1385" s="119"/>
      <c r="ZX1385" s="119"/>
      <c r="ZY1385" s="119"/>
      <c r="ZZ1385" s="119"/>
      <c r="AAA1385" s="119"/>
      <c r="AAB1385" s="119"/>
      <c r="AAC1385" s="119"/>
      <c r="AAD1385" s="119"/>
      <c r="AAE1385" s="119"/>
      <c r="AAF1385" s="119"/>
      <c r="AAG1385" s="119"/>
      <c r="AAH1385" s="119"/>
      <c r="AAI1385" s="119"/>
      <c r="AAJ1385" s="119"/>
      <c r="AAK1385" s="119"/>
      <c r="AAL1385" s="119"/>
      <c r="AAM1385" s="119"/>
      <c r="AAN1385" s="119"/>
      <c r="AAO1385" s="119"/>
      <c r="AAP1385" s="119"/>
      <c r="AAQ1385" s="119"/>
      <c r="AAR1385" s="119"/>
      <c r="AAS1385" s="119"/>
      <c r="AAT1385" s="119"/>
      <c r="AAU1385" s="119"/>
      <c r="AAV1385" s="119"/>
      <c r="AAW1385" s="119"/>
      <c r="AAX1385" s="119"/>
      <c r="AAY1385" s="119"/>
      <c r="AAZ1385" s="119"/>
      <c r="ABA1385" s="119"/>
      <c r="ABB1385" s="119"/>
      <c r="ABC1385" s="119"/>
      <c r="ABD1385" s="119"/>
      <c r="ABE1385" s="119"/>
      <c r="ABF1385" s="119"/>
      <c r="ABG1385" s="119"/>
      <c r="ABH1385" s="119"/>
      <c r="ABI1385" s="119"/>
      <c r="ABJ1385" s="119"/>
      <c r="ABK1385" s="119"/>
      <c r="ABL1385" s="119"/>
      <c r="ABM1385" s="119"/>
      <c r="ABN1385" s="119"/>
      <c r="ABO1385" s="119"/>
      <c r="ABP1385" s="119"/>
      <c r="ABQ1385" s="119"/>
      <c r="ABR1385" s="119"/>
      <c r="ABS1385" s="119"/>
      <c r="ABT1385" s="119"/>
      <c r="ABU1385" s="119"/>
      <c r="ABV1385" s="119"/>
      <c r="ABW1385" s="119"/>
      <c r="ABX1385" s="119"/>
      <c r="ABY1385" s="119"/>
      <c r="ABZ1385" s="119"/>
      <c r="ACA1385" s="119"/>
      <c r="ACB1385" s="119"/>
      <c r="ACC1385" s="119"/>
      <c r="ACD1385" s="119"/>
      <c r="ACE1385" s="119"/>
      <c r="ACF1385" s="119"/>
      <c r="ACG1385" s="119"/>
      <c r="ACH1385" s="119"/>
      <c r="ACI1385" s="119"/>
      <c r="ACJ1385" s="119"/>
      <c r="ACK1385" s="119"/>
      <c r="ACL1385" s="119"/>
      <c r="ACM1385" s="119"/>
      <c r="ACN1385" s="119"/>
      <c r="ACO1385" s="119"/>
      <c r="ACP1385" s="119"/>
      <c r="ACQ1385" s="119"/>
      <c r="ACR1385" s="119"/>
      <c r="ACS1385" s="119"/>
      <c r="ACT1385" s="119"/>
      <c r="ACU1385" s="119"/>
      <c r="ACV1385" s="119"/>
      <c r="ACW1385" s="119"/>
      <c r="ACX1385" s="119"/>
      <c r="ACY1385" s="119"/>
      <c r="ACZ1385" s="119"/>
      <c r="ADA1385" s="119"/>
      <c r="ADB1385" s="119"/>
      <c r="ADC1385" s="119"/>
      <c r="ADD1385" s="119"/>
      <c r="ADE1385" s="119"/>
      <c r="ADF1385" s="119"/>
      <c r="ADG1385" s="119"/>
      <c r="ADH1385" s="119"/>
      <c r="ADI1385" s="119"/>
      <c r="ADJ1385" s="119"/>
      <c r="ADK1385" s="119"/>
      <c r="ADL1385" s="119"/>
      <c r="ADM1385" s="119"/>
      <c r="ADN1385" s="119"/>
      <c r="ADO1385" s="119"/>
      <c r="ADP1385" s="119"/>
      <c r="ADQ1385" s="119"/>
      <c r="ADR1385" s="119"/>
      <c r="ADS1385" s="119"/>
      <c r="ADT1385" s="119"/>
      <c r="ADU1385" s="119"/>
      <c r="ADV1385" s="119"/>
      <c r="ADW1385" s="119"/>
      <c r="ADX1385" s="119"/>
      <c r="ADY1385" s="119"/>
      <c r="ADZ1385" s="119"/>
      <c r="AEA1385" s="119"/>
      <c r="AEB1385" s="119"/>
      <c r="AEC1385" s="119"/>
      <c r="AED1385" s="119"/>
      <c r="AEE1385" s="119"/>
      <c r="AEF1385" s="119"/>
      <c r="AEG1385" s="119"/>
      <c r="AEH1385" s="119"/>
      <c r="AEI1385" s="119"/>
      <c r="AEJ1385" s="119"/>
      <c r="AEK1385" s="119"/>
      <c r="AEL1385" s="119"/>
      <c r="AEM1385" s="119"/>
      <c r="AEN1385" s="119"/>
      <c r="AEO1385" s="119"/>
      <c r="AEP1385" s="119"/>
      <c r="AEQ1385" s="119"/>
      <c r="AER1385" s="119"/>
      <c r="AES1385" s="119"/>
      <c r="AET1385" s="119"/>
      <c r="AEU1385" s="119"/>
      <c r="AEV1385" s="119"/>
      <c r="AEW1385" s="119"/>
      <c r="AEX1385" s="119"/>
      <c r="AEY1385" s="119"/>
      <c r="AEZ1385" s="119"/>
      <c r="AFA1385" s="119"/>
      <c r="AFB1385" s="119"/>
      <c r="AFC1385" s="119"/>
      <c r="AFD1385" s="119"/>
      <c r="AFE1385" s="119"/>
      <c r="AFF1385" s="119"/>
      <c r="AFG1385" s="119"/>
      <c r="AFH1385" s="119"/>
      <c r="AFI1385" s="119"/>
      <c r="AFJ1385" s="119"/>
      <c r="AFK1385" s="119"/>
      <c r="AFL1385" s="119"/>
      <c r="AFM1385" s="119"/>
      <c r="AFN1385" s="119"/>
      <c r="AFO1385" s="119"/>
      <c r="AFP1385" s="119"/>
      <c r="AFQ1385" s="119"/>
      <c r="AFR1385" s="119"/>
      <c r="AFS1385" s="119"/>
      <c r="AFT1385" s="119"/>
      <c r="AFU1385" s="119"/>
      <c r="AFV1385" s="119"/>
      <c r="AFW1385" s="119"/>
      <c r="AFX1385" s="119"/>
      <c r="AFY1385" s="119"/>
      <c r="AFZ1385" s="119"/>
      <c r="AGA1385" s="119"/>
      <c r="AGB1385" s="119"/>
      <c r="AGC1385" s="119"/>
      <c r="AGD1385" s="119"/>
      <c r="AGE1385" s="119"/>
      <c r="AGF1385" s="119"/>
      <c r="AGG1385" s="119"/>
      <c r="AGH1385" s="119"/>
      <c r="AGI1385" s="119"/>
      <c r="AGJ1385" s="119"/>
      <c r="AGK1385" s="119"/>
      <c r="AGL1385" s="119"/>
      <c r="AGM1385" s="119"/>
      <c r="AGN1385" s="119"/>
      <c r="AGO1385" s="119"/>
      <c r="AGP1385" s="119"/>
      <c r="AGQ1385" s="119"/>
      <c r="AGR1385" s="119"/>
      <c r="AGS1385" s="119"/>
      <c r="AGT1385" s="119"/>
      <c r="AGU1385" s="119"/>
      <c r="AGV1385" s="119"/>
      <c r="AGW1385" s="119"/>
      <c r="AGX1385" s="119"/>
      <c r="AGY1385" s="119"/>
      <c r="AGZ1385" s="119"/>
      <c r="AHA1385" s="119"/>
      <c r="AHB1385" s="119"/>
      <c r="AHC1385" s="119"/>
      <c r="AHD1385" s="119"/>
      <c r="AHE1385" s="119"/>
      <c r="AHF1385" s="119"/>
      <c r="AHG1385" s="119"/>
      <c r="AHH1385" s="119"/>
      <c r="AHI1385" s="119"/>
      <c r="AHJ1385" s="119"/>
      <c r="AHK1385" s="119"/>
      <c r="AHL1385" s="119"/>
      <c r="AHM1385" s="119"/>
      <c r="AHN1385" s="119"/>
      <c r="AHO1385" s="119"/>
      <c r="AHP1385" s="119"/>
      <c r="AHQ1385" s="119"/>
      <c r="AHR1385" s="119"/>
      <c r="AHS1385" s="119"/>
      <c r="AHT1385" s="119"/>
      <c r="AHU1385" s="119"/>
      <c r="AHV1385" s="119"/>
      <c r="AHW1385" s="119"/>
      <c r="AHX1385" s="119"/>
      <c r="AHY1385" s="119"/>
      <c r="AHZ1385" s="119"/>
      <c r="AIA1385" s="119"/>
      <c r="AIB1385" s="119"/>
      <c r="AIC1385" s="119"/>
      <c r="AID1385" s="119"/>
      <c r="AIE1385" s="119"/>
      <c r="AIF1385" s="119"/>
      <c r="AIG1385" s="119"/>
      <c r="AIH1385" s="119"/>
      <c r="AII1385" s="119"/>
      <c r="AIJ1385" s="119"/>
      <c r="AIK1385" s="119"/>
      <c r="AIL1385" s="119"/>
      <c r="AIM1385" s="119"/>
      <c r="AIN1385" s="119"/>
      <c r="AIO1385" s="119"/>
      <c r="AIP1385" s="119"/>
      <c r="AIQ1385" s="119"/>
      <c r="AIR1385" s="119"/>
      <c r="AIS1385" s="119"/>
      <c r="AIT1385" s="119"/>
      <c r="AIU1385" s="119"/>
      <c r="AIV1385" s="119"/>
      <c r="AIW1385" s="119"/>
      <c r="AIX1385" s="119"/>
      <c r="AIY1385" s="119"/>
      <c r="AIZ1385" s="119"/>
      <c r="AJA1385" s="119"/>
      <c r="AJB1385" s="119"/>
      <c r="AJC1385" s="119"/>
      <c r="AJD1385" s="119"/>
      <c r="AJE1385" s="119"/>
      <c r="AJF1385" s="119"/>
      <c r="AJG1385" s="119"/>
      <c r="AJH1385" s="119"/>
      <c r="AJI1385" s="119"/>
      <c r="AJJ1385" s="119"/>
      <c r="AJK1385" s="119"/>
      <c r="AJL1385" s="119"/>
      <c r="AJM1385" s="119"/>
      <c r="AJN1385" s="119"/>
      <c r="AJO1385" s="119"/>
      <c r="AJP1385" s="119"/>
      <c r="AJQ1385" s="119"/>
      <c r="AJR1385" s="119"/>
      <c r="AJS1385" s="119"/>
      <c r="AJT1385" s="119"/>
      <c r="AJU1385" s="119"/>
      <c r="AJV1385" s="119"/>
      <c r="AJW1385" s="119"/>
      <c r="AJX1385" s="119"/>
      <c r="AJY1385" s="119"/>
      <c r="AJZ1385" s="119"/>
      <c r="AKA1385" s="119"/>
      <c r="AKB1385" s="119"/>
      <c r="AKC1385" s="119"/>
      <c r="AKD1385" s="119"/>
      <c r="AKE1385" s="119"/>
      <c r="AKF1385" s="119"/>
      <c r="AKG1385" s="119"/>
      <c r="AKH1385" s="119"/>
      <c r="AKI1385" s="119"/>
      <c r="AKJ1385" s="119"/>
      <c r="AKK1385" s="119"/>
      <c r="AKL1385" s="119"/>
      <c r="AKM1385" s="119"/>
      <c r="AKN1385" s="119"/>
      <c r="AKO1385" s="119"/>
      <c r="AKP1385" s="119"/>
      <c r="AKQ1385" s="119"/>
      <c r="AKR1385" s="119"/>
      <c r="AKS1385" s="119"/>
      <c r="AKT1385" s="119"/>
      <c r="AKU1385" s="119"/>
      <c r="AKV1385" s="119"/>
      <c r="AKW1385" s="119"/>
      <c r="AKX1385" s="119"/>
      <c r="AKY1385" s="119"/>
      <c r="AKZ1385" s="119"/>
      <c r="ALA1385" s="119"/>
      <c r="ALB1385" s="119"/>
      <c r="ALC1385" s="119"/>
      <c r="ALD1385" s="119"/>
      <c r="ALE1385" s="119"/>
      <c r="ALF1385" s="119"/>
      <c r="ALG1385" s="119"/>
      <c r="ALH1385" s="119"/>
      <c r="ALI1385" s="119"/>
      <c r="ALJ1385" s="119"/>
      <c r="ALK1385" s="119"/>
      <c r="ALL1385" s="119"/>
      <c r="ALM1385" s="119"/>
      <c r="ALN1385" s="119"/>
      <c r="ALO1385" s="119"/>
      <c r="ALP1385" s="119"/>
      <c r="ALQ1385" s="119"/>
      <c r="ALR1385" s="119"/>
      <c r="ALS1385" s="119"/>
      <c r="ALT1385" s="119"/>
      <c r="ALU1385" s="119"/>
      <c r="ALV1385" s="119"/>
      <c r="ALW1385" s="119"/>
      <c r="ALX1385" s="119"/>
      <c r="ALY1385" s="119"/>
      <c r="ALZ1385" s="119"/>
      <c r="AMA1385" s="119"/>
      <c r="AMB1385" s="119"/>
      <c r="AMC1385" s="119"/>
      <c r="AMD1385" s="119"/>
      <c r="AME1385" s="119"/>
      <c r="AMF1385" s="119"/>
      <c r="AMG1385" s="119"/>
    </row>
    <row r="1386" customFormat="false" ht="15" hidden="false" customHeight="false" outlineLevel="0" collapsed="false">
      <c r="A1386" s="118"/>
      <c r="B1386" s="118"/>
      <c r="C1386" s="48" t="n">
        <f aca="false">IF(F1386=F1385,C1385,IF(F1386=(F1385+10),C1385,(C1385+10)))</f>
        <v>2600</v>
      </c>
      <c r="D1386" s="55" t="s">
        <v>480</v>
      </c>
      <c r="E1386" s="50" t="n">
        <f aca="false">IF(C1385=C1386,IF(AND(I1386&lt;&gt;"M",I1386&lt;&gt;"m-up"),E1385+10,E1385),10)</f>
        <v>20</v>
      </c>
      <c r="F1386" s="78" t="n">
        <f aca="false">O1386+(N1386*60)+(M1386*3600)</f>
        <v>52485</v>
      </c>
      <c r="G1386" s="78" t="str">
        <f aca="false">CONCATENATE(J1386,K1386,L1386)</f>
        <v>201826</v>
      </c>
      <c r="H1386" s="78" t="n">
        <v>0</v>
      </c>
      <c r="I1386" s="78" t="s">
        <v>4</v>
      </c>
      <c r="J1386" s="78" t="n">
        <v>2018</v>
      </c>
      <c r="K1386" s="78" t="n">
        <v>2</v>
      </c>
      <c r="L1386" s="78" t="n">
        <v>6</v>
      </c>
      <c r="M1386" s="78" t="n">
        <v>14</v>
      </c>
      <c r="N1386" s="78" t="n">
        <v>34</v>
      </c>
      <c r="O1386" s="78" t="n">
        <v>45</v>
      </c>
      <c r="P1386" s="78" t="n">
        <v>121</v>
      </c>
      <c r="Q1386" s="78" t="n">
        <v>1</v>
      </c>
      <c r="R1386" s="78" t="s">
        <v>1</v>
      </c>
      <c r="S1386" s="78" t="s">
        <v>2</v>
      </c>
      <c r="T1386" s="78"/>
      <c r="U1386" s="130" t="s">
        <v>142</v>
      </c>
      <c r="V1386" s="130"/>
      <c r="W1386" s="130"/>
      <c r="X1386" s="130"/>
      <c r="WH1386" s="119"/>
      <c r="WI1386" s="119"/>
      <c r="WJ1386" s="119"/>
      <c r="WK1386" s="119"/>
      <c r="WL1386" s="119"/>
      <c r="WM1386" s="119"/>
      <c r="WN1386" s="119"/>
      <c r="WO1386" s="119"/>
      <c r="WP1386" s="119"/>
      <c r="WQ1386" s="119"/>
      <c r="WR1386" s="119"/>
      <c r="WS1386" s="119"/>
      <c r="WT1386" s="119"/>
      <c r="WU1386" s="119"/>
      <c r="WV1386" s="119"/>
      <c r="WW1386" s="119"/>
      <c r="WX1386" s="119"/>
      <c r="WY1386" s="119"/>
      <c r="WZ1386" s="119"/>
      <c r="XA1386" s="119"/>
      <c r="XB1386" s="119"/>
      <c r="XC1386" s="119"/>
      <c r="XD1386" s="119"/>
      <c r="XE1386" s="119"/>
      <c r="XF1386" s="119"/>
      <c r="XG1386" s="119"/>
      <c r="XH1386" s="119"/>
      <c r="XI1386" s="119"/>
      <c r="XJ1386" s="119"/>
      <c r="XK1386" s="119"/>
      <c r="XL1386" s="119"/>
      <c r="XM1386" s="119"/>
      <c r="XN1386" s="119"/>
      <c r="XO1386" s="119"/>
      <c r="XP1386" s="119"/>
      <c r="XQ1386" s="119"/>
      <c r="XR1386" s="119"/>
      <c r="XS1386" s="119"/>
      <c r="XT1386" s="119"/>
      <c r="XU1386" s="119"/>
      <c r="XV1386" s="119"/>
      <c r="XW1386" s="119"/>
      <c r="XX1386" s="119"/>
      <c r="XY1386" s="119"/>
      <c r="XZ1386" s="119"/>
      <c r="YA1386" s="119"/>
      <c r="YB1386" s="119"/>
      <c r="YC1386" s="119"/>
      <c r="YD1386" s="119"/>
      <c r="YE1386" s="119"/>
      <c r="YF1386" s="119"/>
      <c r="YG1386" s="119"/>
      <c r="YH1386" s="119"/>
      <c r="YI1386" s="119"/>
      <c r="YJ1386" s="119"/>
      <c r="YK1386" s="119"/>
      <c r="YL1386" s="119"/>
      <c r="YM1386" s="119"/>
      <c r="YN1386" s="119"/>
      <c r="YO1386" s="119"/>
      <c r="YP1386" s="119"/>
      <c r="YQ1386" s="119"/>
      <c r="YR1386" s="119"/>
      <c r="YS1386" s="119"/>
      <c r="YT1386" s="119"/>
      <c r="YU1386" s="119"/>
      <c r="YV1386" s="119"/>
      <c r="YW1386" s="119"/>
      <c r="YX1386" s="119"/>
      <c r="YY1386" s="119"/>
      <c r="YZ1386" s="119"/>
      <c r="ZA1386" s="119"/>
      <c r="ZB1386" s="119"/>
      <c r="ZC1386" s="119"/>
      <c r="ZD1386" s="119"/>
      <c r="ZE1386" s="119"/>
      <c r="ZF1386" s="119"/>
      <c r="ZG1386" s="119"/>
      <c r="ZH1386" s="119"/>
      <c r="ZI1386" s="119"/>
      <c r="ZJ1386" s="119"/>
      <c r="ZK1386" s="119"/>
      <c r="ZL1386" s="119"/>
      <c r="ZM1386" s="119"/>
      <c r="ZN1386" s="119"/>
      <c r="ZO1386" s="119"/>
      <c r="ZP1386" s="119"/>
      <c r="ZQ1386" s="119"/>
      <c r="ZR1386" s="119"/>
      <c r="ZS1386" s="119"/>
      <c r="ZT1386" s="119"/>
      <c r="ZU1386" s="119"/>
      <c r="ZV1386" s="119"/>
      <c r="ZW1386" s="119"/>
      <c r="ZX1386" s="119"/>
      <c r="ZY1386" s="119"/>
      <c r="ZZ1386" s="119"/>
      <c r="AAA1386" s="119"/>
      <c r="AAB1386" s="119"/>
      <c r="AAC1386" s="119"/>
      <c r="AAD1386" s="119"/>
      <c r="AAE1386" s="119"/>
      <c r="AAF1386" s="119"/>
      <c r="AAG1386" s="119"/>
      <c r="AAH1386" s="119"/>
      <c r="AAI1386" s="119"/>
      <c r="AAJ1386" s="119"/>
      <c r="AAK1386" s="119"/>
      <c r="AAL1386" s="119"/>
      <c r="AAM1386" s="119"/>
      <c r="AAN1386" s="119"/>
      <c r="AAO1386" s="119"/>
      <c r="AAP1386" s="119"/>
      <c r="AAQ1386" s="119"/>
      <c r="AAR1386" s="119"/>
      <c r="AAS1386" s="119"/>
      <c r="AAT1386" s="119"/>
      <c r="AAU1386" s="119"/>
      <c r="AAV1386" s="119"/>
      <c r="AAW1386" s="119"/>
      <c r="AAX1386" s="119"/>
      <c r="AAY1386" s="119"/>
      <c r="AAZ1386" s="119"/>
      <c r="ABA1386" s="119"/>
      <c r="ABB1386" s="119"/>
      <c r="ABC1386" s="119"/>
      <c r="ABD1386" s="119"/>
      <c r="ABE1386" s="119"/>
      <c r="ABF1386" s="119"/>
      <c r="ABG1386" s="119"/>
      <c r="ABH1386" s="119"/>
      <c r="ABI1386" s="119"/>
      <c r="ABJ1386" s="119"/>
      <c r="ABK1386" s="119"/>
      <c r="ABL1386" s="119"/>
      <c r="ABM1386" s="119"/>
      <c r="ABN1386" s="119"/>
      <c r="ABO1386" s="119"/>
      <c r="ABP1386" s="119"/>
      <c r="ABQ1386" s="119"/>
      <c r="ABR1386" s="119"/>
      <c r="ABS1386" s="119"/>
      <c r="ABT1386" s="119"/>
      <c r="ABU1386" s="119"/>
      <c r="ABV1386" s="119"/>
      <c r="ABW1386" s="119"/>
      <c r="ABX1386" s="119"/>
      <c r="ABY1386" s="119"/>
      <c r="ABZ1386" s="119"/>
      <c r="ACA1386" s="119"/>
      <c r="ACB1386" s="119"/>
      <c r="ACC1386" s="119"/>
      <c r="ACD1386" s="119"/>
      <c r="ACE1386" s="119"/>
      <c r="ACF1386" s="119"/>
      <c r="ACG1386" s="119"/>
      <c r="ACH1386" s="119"/>
      <c r="ACI1386" s="119"/>
      <c r="ACJ1386" s="119"/>
      <c r="ACK1386" s="119"/>
      <c r="ACL1386" s="119"/>
      <c r="ACM1386" s="119"/>
      <c r="ACN1386" s="119"/>
      <c r="ACO1386" s="119"/>
      <c r="ACP1386" s="119"/>
      <c r="ACQ1386" s="119"/>
      <c r="ACR1386" s="119"/>
      <c r="ACS1386" s="119"/>
      <c r="ACT1386" s="119"/>
      <c r="ACU1386" s="119"/>
      <c r="ACV1386" s="119"/>
      <c r="ACW1386" s="119"/>
      <c r="ACX1386" s="119"/>
      <c r="ACY1386" s="119"/>
      <c r="ACZ1386" s="119"/>
      <c r="ADA1386" s="119"/>
      <c r="ADB1386" s="119"/>
      <c r="ADC1386" s="119"/>
      <c r="ADD1386" s="119"/>
      <c r="ADE1386" s="119"/>
      <c r="ADF1386" s="119"/>
      <c r="ADG1386" s="119"/>
      <c r="ADH1386" s="119"/>
      <c r="ADI1386" s="119"/>
      <c r="ADJ1386" s="119"/>
      <c r="ADK1386" s="119"/>
      <c r="ADL1386" s="119"/>
      <c r="ADM1386" s="119"/>
      <c r="ADN1386" s="119"/>
      <c r="ADO1386" s="119"/>
      <c r="ADP1386" s="119"/>
      <c r="ADQ1386" s="119"/>
      <c r="ADR1386" s="119"/>
      <c r="ADS1386" s="119"/>
      <c r="ADT1386" s="119"/>
      <c r="ADU1386" s="119"/>
      <c r="ADV1386" s="119"/>
      <c r="ADW1386" s="119"/>
      <c r="ADX1386" s="119"/>
      <c r="ADY1386" s="119"/>
      <c r="ADZ1386" s="119"/>
      <c r="AEA1386" s="119"/>
      <c r="AEB1386" s="119"/>
      <c r="AEC1386" s="119"/>
      <c r="AED1386" s="119"/>
      <c r="AEE1386" s="119"/>
      <c r="AEF1386" s="119"/>
      <c r="AEG1386" s="119"/>
      <c r="AEH1386" s="119"/>
      <c r="AEI1386" s="119"/>
      <c r="AEJ1386" s="119"/>
      <c r="AEK1386" s="119"/>
      <c r="AEL1386" s="119"/>
      <c r="AEM1386" s="119"/>
      <c r="AEN1386" s="119"/>
      <c r="AEO1386" s="119"/>
      <c r="AEP1386" s="119"/>
      <c r="AEQ1386" s="119"/>
      <c r="AER1386" s="119"/>
      <c r="AES1386" s="119"/>
      <c r="AET1386" s="119"/>
      <c r="AEU1386" s="119"/>
      <c r="AEV1386" s="119"/>
      <c r="AEW1386" s="119"/>
      <c r="AEX1386" s="119"/>
      <c r="AEY1386" s="119"/>
      <c r="AEZ1386" s="119"/>
      <c r="AFA1386" s="119"/>
      <c r="AFB1386" s="119"/>
      <c r="AFC1386" s="119"/>
      <c r="AFD1386" s="119"/>
      <c r="AFE1386" s="119"/>
      <c r="AFF1386" s="119"/>
      <c r="AFG1386" s="119"/>
      <c r="AFH1386" s="119"/>
      <c r="AFI1386" s="119"/>
      <c r="AFJ1386" s="119"/>
      <c r="AFK1386" s="119"/>
      <c r="AFL1386" s="119"/>
      <c r="AFM1386" s="119"/>
      <c r="AFN1386" s="119"/>
      <c r="AFO1386" s="119"/>
      <c r="AFP1386" s="119"/>
      <c r="AFQ1386" s="119"/>
      <c r="AFR1386" s="119"/>
      <c r="AFS1386" s="119"/>
      <c r="AFT1386" s="119"/>
      <c r="AFU1386" s="119"/>
      <c r="AFV1386" s="119"/>
      <c r="AFW1386" s="119"/>
      <c r="AFX1386" s="119"/>
      <c r="AFY1386" s="119"/>
      <c r="AFZ1386" s="119"/>
      <c r="AGA1386" s="119"/>
      <c r="AGB1386" s="119"/>
      <c r="AGC1386" s="119"/>
      <c r="AGD1386" s="119"/>
      <c r="AGE1386" s="119"/>
      <c r="AGF1386" s="119"/>
      <c r="AGG1386" s="119"/>
      <c r="AGH1386" s="119"/>
      <c r="AGI1386" s="119"/>
      <c r="AGJ1386" s="119"/>
      <c r="AGK1386" s="119"/>
      <c r="AGL1386" s="119"/>
      <c r="AGM1386" s="119"/>
      <c r="AGN1386" s="119"/>
      <c r="AGO1386" s="119"/>
      <c r="AGP1386" s="119"/>
      <c r="AGQ1386" s="119"/>
      <c r="AGR1386" s="119"/>
      <c r="AGS1386" s="119"/>
      <c r="AGT1386" s="119"/>
      <c r="AGU1386" s="119"/>
      <c r="AGV1386" s="119"/>
      <c r="AGW1386" s="119"/>
      <c r="AGX1386" s="119"/>
      <c r="AGY1386" s="119"/>
      <c r="AGZ1386" s="119"/>
      <c r="AHA1386" s="119"/>
      <c r="AHB1386" s="119"/>
      <c r="AHC1386" s="119"/>
      <c r="AHD1386" s="119"/>
      <c r="AHE1386" s="119"/>
      <c r="AHF1386" s="119"/>
      <c r="AHG1386" s="119"/>
      <c r="AHH1386" s="119"/>
      <c r="AHI1386" s="119"/>
      <c r="AHJ1386" s="119"/>
      <c r="AHK1386" s="119"/>
      <c r="AHL1386" s="119"/>
      <c r="AHM1386" s="119"/>
      <c r="AHN1386" s="119"/>
      <c r="AHO1386" s="119"/>
      <c r="AHP1386" s="119"/>
      <c r="AHQ1386" s="119"/>
      <c r="AHR1386" s="119"/>
      <c r="AHS1386" s="119"/>
      <c r="AHT1386" s="119"/>
      <c r="AHU1386" s="119"/>
      <c r="AHV1386" s="119"/>
      <c r="AHW1386" s="119"/>
      <c r="AHX1386" s="119"/>
      <c r="AHY1386" s="119"/>
      <c r="AHZ1386" s="119"/>
      <c r="AIA1386" s="119"/>
      <c r="AIB1386" s="119"/>
      <c r="AIC1386" s="119"/>
      <c r="AID1386" s="119"/>
      <c r="AIE1386" s="119"/>
      <c r="AIF1386" s="119"/>
      <c r="AIG1386" s="119"/>
      <c r="AIH1386" s="119"/>
      <c r="AII1386" s="119"/>
      <c r="AIJ1386" s="119"/>
      <c r="AIK1386" s="119"/>
      <c r="AIL1386" s="119"/>
      <c r="AIM1386" s="119"/>
      <c r="AIN1386" s="119"/>
      <c r="AIO1386" s="119"/>
      <c r="AIP1386" s="119"/>
      <c r="AIQ1386" s="119"/>
      <c r="AIR1386" s="119"/>
      <c r="AIS1386" s="119"/>
      <c r="AIT1386" s="119"/>
      <c r="AIU1386" s="119"/>
      <c r="AIV1386" s="119"/>
      <c r="AIW1386" s="119"/>
      <c r="AIX1386" s="119"/>
      <c r="AIY1386" s="119"/>
      <c r="AIZ1386" s="119"/>
      <c r="AJA1386" s="119"/>
      <c r="AJB1386" s="119"/>
      <c r="AJC1386" s="119"/>
      <c r="AJD1386" s="119"/>
      <c r="AJE1386" s="119"/>
      <c r="AJF1386" s="119"/>
      <c r="AJG1386" s="119"/>
      <c r="AJH1386" s="119"/>
      <c r="AJI1386" s="119"/>
      <c r="AJJ1386" s="119"/>
      <c r="AJK1386" s="119"/>
      <c r="AJL1386" s="119"/>
      <c r="AJM1386" s="119"/>
      <c r="AJN1386" s="119"/>
      <c r="AJO1386" s="119"/>
      <c r="AJP1386" s="119"/>
      <c r="AJQ1386" s="119"/>
      <c r="AJR1386" s="119"/>
      <c r="AJS1386" s="119"/>
      <c r="AJT1386" s="119"/>
      <c r="AJU1386" s="119"/>
      <c r="AJV1386" s="119"/>
      <c r="AJW1386" s="119"/>
      <c r="AJX1386" s="119"/>
      <c r="AJY1386" s="119"/>
      <c r="AJZ1386" s="119"/>
      <c r="AKA1386" s="119"/>
      <c r="AKB1386" s="119"/>
      <c r="AKC1386" s="119"/>
      <c r="AKD1386" s="119"/>
      <c r="AKE1386" s="119"/>
      <c r="AKF1386" s="119"/>
      <c r="AKG1386" s="119"/>
      <c r="AKH1386" s="119"/>
      <c r="AKI1386" s="119"/>
      <c r="AKJ1386" s="119"/>
      <c r="AKK1386" s="119"/>
      <c r="AKL1386" s="119"/>
      <c r="AKM1386" s="119"/>
      <c r="AKN1386" s="119"/>
      <c r="AKO1386" s="119"/>
      <c r="AKP1386" s="119"/>
      <c r="AKQ1386" s="119"/>
      <c r="AKR1386" s="119"/>
      <c r="AKS1386" s="119"/>
      <c r="AKT1386" s="119"/>
      <c r="AKU1386" s="119"/>
      <c r="AKV1386" s="119"/>
      <c r="AKW1386" s="119"/>
      <c r="AKX1386" s="119"/>
      <c r="AKY1386" s="119"/>
      <c r="AKZ1386" s="119"/>
      <c r="ALA1386" s="119"/>
      <c r="ALB1386" s="119"/>
      <c r="ALC1386" s="119"/>
      <c r="ALD1386" s="119"/>
      <c r="ALE1386" s="119"/>
      <c r="ALF1386" s="119"/>
      <c r="ALG1386" s="119"/>
      <c r="ALH1386" s="119"/>
      <c r="ALI1386" s="119"/>
      <c r="ALJ1386" s="119"/>
      <c r="ALK1386" s="119"/>
      <c r="ALL1386" s="119"/>
      <c r="ALM1386" s="119"/>
      <c r="ALN1386" s="119"/>
      <c r="ALO1386" s="119"/>
      <c r="ALP1386" s="119"/>
      <c r="ALQ1386" s="119"/>
      <c r="ALR1386" s="119"/>
      <c r="ALS1386" s="119"/>
      <c r="ALT1386" s="119"/>
      <c r="ALU1386" s="119"/>
      <c r="ALV1386" s="119"/>
      <c r="ALW1386" s="119"/>
      <c r="ALX1386" s="119"/>
      <c r="ALY1386" s="119"/>
      <c r="ALZ1386" s="119"/>
      <c r="AMA1386" s="119"/>
      <c r="AMB1386" s="119"/>
      <c r="AMC1386" s="119"/>
      <c r="AMD1386" s="119"/>
      <c r="AME1386" s="119"/>
      <c r="AMF1386" s="119"/>
      <c r="AMG1386" s="119"/>
    </row>
    <row r="1387" customFormat="false" ht="15" hidden="false" customHeight="false" outlineLevel="0" collapsed="false">
      <c r="A1387" s="118"/>
      <c r="B1387" s="118"/>
      <c r="C1387" s="48" t="n">
        <f aca="false">IF(F1387=F1386,C1386,IF(F1387=(F1386+10),C1386,(C1386+10)))</f>
        <v>2600</v>
      </c>
      <c r="D1387" s="55" t="s">
        <v>480</v>
      </c>
      <c r="E1387" s="50" t="n">
        <f aca="false">IF(C1386=C1387,IF(AND(I1387&lt;&gt;"M",I1387&lt;&gt;"m-up"),E1386+10,E1386),10)</f>
        <v>20</v>
      </c>
      <c r="F1387" s="78" t="n">
        <f aca="false">O1387+(N1387*60)+(M1387*3600)</f>
        <v>52485</v>
      </c>
      <c r="G1387" s="78" t="str">
        <f aca="false">CONCATENATE(J1387,K1387,L1387)</f>
        <v>201826</v>
      </c>
      <c r="H1387" s="78" t="n">
        <v>0</v>
      </c>
      <c r="I1387" s="78" t="s">
        <v>4</v>
      </c>
      <c r="J1387" s="78" t="n">
        <v>2018</v>
      </c>
      <c r="K1387" s="78" t="n">
        <v>2</v>
      </c>
      <c r="L1387" s="78" t="n">
        <v>6</v>
      </c>
      <c r="M1387" s="78" t="n">
        <v>14</v>
      </c>
      <c r="N1387" s="78" t="n">
        <v>34</v>
      </c>
      <c r="O1387" s="78" t="n">
        <v>45</v>
      </c>
      <c r="P1387" s="78" t="n">
        <v>128</v>
      </c>
      <c r="Q1387" s="78" t="n">
        <v>1</v>
      </c>
      <c r="R1387" s="78" t="s">
        <v>1</v>
      </c>
      <c r="S1387" s="78" t="s">
        <v>2</v>
      </c>
      <c r="T1387" s="78"/>
      <c r="U1387" s="130" t="s">
        <v>142</v>
      </c>
      <c r="V1387" s="130"/>
      <c r="W1387" s="130"/>
      <c r="X1387" s="130"/>
      <c r="WH1387" s="119"/>
      <c r="WI1387" s="119"/>
      <c r="WJ1387" s="119"/>
      <c r="WK1387" s="119"/>
      <c r="WL1387" s="119"/>
      <c r="WM1387" s="119"/>
      <c r="WN1387" s="119"/>
      <c r="WO1387" s="119"/>
      <c r="WP1387" s="119"/>
      <c r="WQ1387" s="119"/>
      <c r="WR1387" s="119"/>
      <c r="WS1387" s="119"/>
      <c r="WT1387" s="119"/>
      <c r="WU1387" s="119"/>
      <c r="WV1387" s="119"/>
      <c r="WW1387" s="119"/>
      <c r="WX1387" s="119"/>
      <c r="WY1387" s="119"/>
      <c r="WZ1387" s="119"/>
      <c r="XA1387" s="119"/>
      <c r="XB1387" s="119"/>
      <c r="XC1387" s="119"/>
      <c r="XD1387" s="119"/>
      <c r="XE1387" s="119"/>
      <c r="XF1387" s="119"/>
      <c r="XG1387" s="119"/>
      <c r="XH1387" s="119"/>
      <c r="XI1387" s="119"/>
      <c r="XJ1387" s="119"/>
      <c r="XK1387" s="119"/>
      <c r="XL1387" s="119"/>
      <c r="XM1387" s="119"/>
      <c r="XN1387" s="119"/>
      <c r="XO1387" s="119"/>
      <c r="XP1387" s="119"/>
      <c r="XQ1387" s="119"/>
      <c r="XR1387" s="119"/>
      <c r="XS1387" s="119"/>
      <c r="XT1387" s="119"/>
      <c r="XU1387" s="119"/>
      <c r="XV1387" s="119"/>
      <c r="XW1387" s="119"/>
      <c r="XX1387" s="119"/>
      <c r="XY1387" s="119"/>
      <c r="XZ1387" s="119"/>
      <c r="YA1387" s="119"/>
      <c r="YB1387" s="119"/>
      <c r="YC1387" s="119"/>
      <c r="YD1387" s="119"/>
      <c r="YE1387" s="119"/>
      <c r="YF1387" s="119"/>
      <c r="YG1387" s="119"/>
      <c r="YH1387" s="119"/>
      <c r="YI1387" s="119"/>
      <c r="YJ1387" s="119"/>
      <c r="YK1387" s="119"/>
      <c r="YL1387" s="119"/>
      <c r="YM1387" s="119"/>
      <c r="YN1387" s="119"/>
      <c r="YO1387" s="119"/>
      <c r="YP1387" s="119"/>
      <c r="YQ1387" s="119"/>
      <c r="YR1387" s="119"/>
      <c r="YS1387" s="119"/>
      <c r="YT1387" s="119"/>
      <c r="YU1387" s="119"/>
      <c r="YV1387" s="119"/>
      <c r="YW1387" s="119"/>
      <c r="YX1387" s="119"/>
      <c r="YY1387" s="119"/>
      <c r="YZ1387" s="119"/>
      <c r="ZA1387" s="119"/>
      <c r="ZB1387" s="119"/>
      <c r="ZC1387" s="119"/>
      <c r="ZD1387" s="119"/>
      <c r="ZE1387" s="119"/>
      <c r="ZF1387" s="119"/>
      <c r="ZG1387" s="119"/>
      <c r="ZH1387" s="119"/>
      <c r="ZI1387" s="119"/>
      <c r="ZJ1387" s="119"/>
      <c r="ZK1387" s="119"/>
      <c r="ZL1387" s="119"/>
      <c r="ZM1387" s="119"/>
      <c r="ZN1387" s="119"/>
      <c r="ZO1387" s="119"/>
      <c r="ZP1387" s="119"/>
      <c r="ZQ1387" s="119"/>
      <c r="ZR1387" s="119"/>
      <c r="ZS1387" s="119"/>
      <c r="ZT1387" s="119"/>
      <c r="ZU1387" s="119"/>
      <c r="ZV1387" s="119"/>
      <c r="ZW1387" s="119"/>
      <c r="ZX1387" s="119"/>
      <c r="ZY1387" s="119"/>
      <c r="ZZ1387" s="119"/>
      <c r="AAA1387" s="119"/>
      <c r="AAB1387" s="119"/>
      <c r="AAC1387" s="119"/>
      <c r="AAD1387" s="119"/>
      <c r="AAE1387" s="119"/>
      <c r="AAF1387" s="119"/>
      <c r="AAG1387" s="119"/>
      <c r="AAH1387" s="119"/>
      <c r="AAI1387" s="119"/>
      <c r="AAJ1387" s="119"/>
      <c r="AAK1387" s="119"/>
      <c r="AAL1387" s="119"/>
      <c r="AAM1387" s="119"/>
      <c r="AAN1387" s="119"/>
      <c r="AAO1387" s="119"/>
      <c r="AAP1387" s="119"/>
      <c r="AAQ1387" s="119"/>
      <c r="AAR1387" s="119"/>
      <c r="AAS1387" s="119"/>
      <c r="AAT1387" s="119"/>
      <c r="AAU1387" s="119"/>
      <c r="AAV1387" s="119"/>
      <c r="AAW1387" s="119"/>
      <c r="AAX1387" s="119"/>
      <c r="AAY1387" s="119"/>
      <c r="AAZ1387" s="119"/>
      <c r="ABA1387" s="119"/>
      <c r="ABB1387" s="119"/>
      <c r="ABC1387" s="119"/>
      <c r="ABD1387" s="119"/>
      <c r="ABE1387" s="119"/>
      <c r="ABF1387" s="119"/>
      <c r="ABG1387" s="119"/>
      <c r="ABH1387" s="119"/>
      <c r="ABI1387" s="119"/>
      <c r="ABJ1387" s="119"/>
      <c r="ABK1387" s="119"/>
      <c r="ABL1387" s="119"/>
      <c r="ABM1387" s="119"/>
      <c r="ABN1387" s="119"/>
      <c r="ABO1387" s="119"/>
      <c r="ABP1387" s="119"/>
      <c r="ABQ1387" s="119"/>
      <c r="ABR1387" s="119"/>
      <c r="ABS1387" s="119"/>
      <c r="ABT1387" s="119"/>
      <c r="ABU1387" s="119"/>
      <c r="ABV1387" s="119"/>
      <c r="ABW1387" s="119"/>
      <c r="ABX1387" s="119"/>
      <c r="ABY1387" s="119"/>
      <c r="ABZ1387" s="119"/>
      <c r="ACA1387" s="119"/>
      <c r="ACB1387" s="119"/>
      <c r="ACC1387" s="119"/>
      <c r="ACD1387" s="119"/>
      <c r="ACE1387" s="119"/>
      <c r="ACF1387" s="119"/>
      <c r="ACG1387" s="119"/>
      <c r="ACH1387" s="119"/>
      <c r="ACI1387" s="119"/>
      <c r="ACJ1387" s="119"/>
      <c r="ACK1387" s="119"/>
      <c r="ACL1387" s="119"/>
      <c r="ACM1387" s="119"/>
      <c r="ACN1387" s="119"/>
      <c r="ACO1387" s="119"/>
      <c r="ACP1387" s="119"/>
      <c r="ACQ1387" s="119"/>
      <c r="ACR1387" s="119"/>
      <c r="ACS1387" s="119"/>
      <c r="ACT1387" s="119"/>
      <c r="ACU1387" s="119"/>
      <c r="ACV1387" s="119"/>
      <c r="ACW1387" s="119"/>
      <c r="ACX1387" s="119"/>
      <c r="ACY1387" s="119"/>
      <c r="ACZ1387" s="119"/>
      <c r="ADA1387" s="119"/>
      <c r="ADB1387" s="119"/>
      <c r="ADC1387" s="119"/>
      <c r="ADD1387" s="119"/>
      <c r="ADE1387" s="119"/>
      <c r="ADF1387" s="119"/>
      <c r="ADG1387" s="119"/>
      <c r="ADH1387" s="119"/>
      <c r="ADI1387" s="119"/>
      <c r="ADJ1387" s="119"/>
      <c r="ADK1387" s="119"/>
      <c r="ADL1387" s="119"/>
      <c r="ADM1387" s="119"/>
      <c r="ADN1387" s="119"/>
      <c r="ADO1387" s="119"/>
      <c r="ADP1387" s="119"/>
      <c r="ADQ1387" s="119"/>
      <c r="ADR1387" s="119"/>
      <c r="ADS1387" s="119"/>
      <c r="ADT1387" s="119"/>
      <c r="ADU1387" s="119"/>
      <c r="ADV1387" s="119"/>
      <c r="ADW1387" s="119"/>
      <c r="ADX1387" s="119"/>
      <c r="ADY1387" s="119"/>
      <c r="ADZ1387" s="119"/>
      <c r="AEA1387" s="119"/>
      <c r="AEB1387" s="119"/>
      <c r="AEC1387" s="119"/>
      <c r="AED1387" s="119"/>
      <c r="AEE1387" s="119"/>
      <c r="AEF1387" s="119"/>
      <c r="AEG1387" s="119"/>
      <c r="AEH1387" s="119"/>
      <c r="AEI1387" s="119"/>
      <c r="AEJ1387" s="119"/>
      <c r="AEK1387" s="119"/>
      <c r="AEL1387" s="119"/>
      <c r="AEM1387" s="119"/>
      <c r="AEN1387" s="119"/>
      <c r="AEO1387" s="119"/>
      <c r="AEP1387" s="119"/>
      <c r="AEQ1387" s="119"/>
      <c r="AER1387" s="119"/>
      <c r="AES1387" s="119"/>
      <c r="AET1387" s="119"/>
      <c r="AEU1387" s="119"/>
      <c r="AEV1387" s="119"/>
      <c r="AEW1387" s="119"/>
      <c r="AEX1387" s="119"/>
      <c r="AEY1387" s="119"/>
      <c r="AEZ1387" s="119"/>
      <c r="AFA1387" s="119"/>
      <c r="AFB1387" s="119"/>
      <c r="AFC1387" s="119"/>
      <c r="AFD1387" s="119"/>
      <c r="AFE1387" s="119"/>
      <c r="AFF1387" s="119"/>
      <c r="AFG1387" s="119"/>
      <c r="AFH1387" s="119"/>
      <c r="AFI1387" s="119"/>
      <c r="AFJ1387" s="119"/>
      <c r="AFK1387" s="119"/>
      <c r="AFL1387" s="119"/>
      <c r="AFM1387" s="119"/>
      <c r="AFN1387" s="119"/>
      <c r="AFO1387" s="119"/>
      <c r="AFP1387" s="119"/>
      <c r="AFQ1387" s="119"/>
      <c r="AFR1387" s="119"/>
      <c r="AFS1387" s="119"/>
      <c r="AFT1387" s="119"/>
      <c r="AFU1387" s="119"/>
      <c r="AFV1387" s="119"/>
      <c r="AFW1387" s="119"/>
      <c r="AFX1387" s="119"/>
      <c r="AFY1387" s="119"/>
      <c r="AFZ1387" s="119"/>
      <c r="AGA1387" s="119"/>
      <c r="AGB1387" s="119"/>
      <c r="AGC1387" s="119"/>
      <c r="AGD1387" s="119"/>
      <c r="AGE1387" s="119"/>
      <c r="AGF1387" s="119"/>
      <c r="AGG1387" s="119"/>
      <c r="AGH1387" s="119"/>
      <c r="AGI1387" s="119"/>
      <c r="AGJ1387" s="119"/>
      <c r="AGK1387" s="119"/>
      <c r="AGL1387" s="119"/>
      <c r="AGM1387" s="119"/>
      <c r="AGN1387" s="119"/>
      <c r="AGO1387" s="119"/>
      <c r="AGP1387" s="119"/>
      <c r="AGQ1387" s="119"/>
      <c r="AGR1387" s="119"/>
      <c r="AGS1387" s="119"/>
      <c r="AGT1387" s="119"/>
      <c r="AGU1387" s="119"/>
      <c r="AGV1387" s="119"/>
      <c r="AGW1387" s="119"/>
      <c r="AGX1387" s="119"/>
      <c r="AGY1387" s="119"/>
      <c r="AGZ1387" s="119"/>
      <c r="AHA1387" s="119"/>
      <c r="AHB1387" s="119"/>
      <c r="AHC1387" s="119"/>
      <c r="AHD1387" s="119"/>
      <c r="AHE1387" s="119"/>
      <c r="AHF1387" s="119"/>
      <c r="AHG1387" s="119"/>
      <c r="AHH1387" s="119"/>
      <c r="AHI1387" s="119"/>
      <c r="AHJ1387" s="119"/>
      <c r="AHK1387" s="119"/>
      <c r="AHL1387" s="119"/>
      <c r="AHM1387" s="119"/>
      <c r="AHN1387" s="119"/>
      <c r="AHO1387" s="119"/>
      <c r="AHP1387" s="119"/>
      <c r="AHQ1387" s="119"/>
      <c r="AHR1387" s="119"/>
      <c r="AHS1387" s="119"/>
      <c r="AHT1387" s="119"/>
      <c r="AHU1387" s="119"/>
      <c r="AHV1387" s="119"/>
      <c r="AHW1387" s="119"/>
      <c r="AHX1387" s="119"/>
      <c r="AHY1387" s="119"/>
      <c r="AHZ1387" s="119"/>
      <c r="AIA1387" s="119"/>
      <c r="AIB1387" s="119"/>
      <c r="AIC1387" s="119"/>
      <c r="AID1387" s="119"/>
      <c r="AIE1387" s="119"/>
      <c r="AIF1387" s="119"/>
      <c r="AIG1387" s="119"/>
      <c r="AIH1387" s="119"/>
      <c r="AII1387" s="119"/>
      <c r="AIJ1387" s="119"/>
      <c r="AIK1387" s="119"/>
      <c r="AIL1387" s="119"/>
      <c r="AIM1387" s="119"/>
      <c r="AIN1387" s="119"/>
      <c r="AIO1387" s="119"/>
      <c r="AIP1387" s="119"/>
      <c r="AIQ1387" s="119"/>
      <c r="AIR1387" s="119"/>
      <c r="AIS1387" s="119"/>
      <c r="AIT1387" s="119"/>
      <c r="AIU1387" s="119"/>
      <c r="AIV1387" s="119"/>
      <c r="AIW1387" s="119"/>
      <c r="AIX1387" s="119"/>
      <c r="AIY1387" s="119"/>
      <c r="AIZ1387" s="119"/>
      <c r="AJA1387" s="119"/>
      <c r="AJB1387" s="119"/>
      <c r="AJC1387" s="119"/>
      <c r="AJD1387" s="119"/>
      <c r="AJE1387" s="119"/>
      <c r="AJF1387" s="119"/>
      <c r="AJG1387" s="119"/>
      <c r="AJH1387" s="119"/>
      <c r="AJI1387" s="119"/>
      <c r="AJJ1387" s="119"/>
      <c r="AJK1387" s="119"/>
      <c r="AJL1387" s="119"/>
      <c r="AJM1387" s="119"/>
      <c r="AJN1387" s="119"/>
      <c r="AJO1387" s="119"/>
      <c r="AJP1387" s="119"/>
      <c r="AJQ1387" s="119"/>
      <c r="AJR1387" s="119"/>
      <c r="AJS1387" s="119"/>
      <c r="AJT1387" s="119"/>
      <c r="AJU1387" s="119"/>
      <c r="AJV1387" s="119"/>
      <c r="AJW1387" s="119"/>
      <c r="AJX1387" s="119"/>
      <c r="AJY1387" s="119"/>
      <c r="AJZ1387" s="119"/>
      <c r="AKA1387" s="119"/>
      <c r="AKB1387" s="119"/>
      <c r="AKC1387" s="119"/>
      <c r="AKD1387" s="119"/>
      <c r="AKE1387" s="119"/>
      <c r="AKF1387" s="119"/>
      <c r="AKG1387" s="119"/>
      <c r="AKH1387" s="119"/>
      <c r="AKI1387" s="119"/>
      <c r="AKJ1387" s="119"/>
      <c r="AKK1387" s="119"/>
      <c r="AKL1387" s="119"/>
      <c r="AKM1387" s="119"/>
      <c r="AKN1387" s="119"/>
      <c r="AKO1387" s="119"/>
      <c r="AKP1387" s="119"/>
      <c r="AKQ1387" s="119"/>
      <c r="AKR1387" s="119"/>
      <c r="AKS1387" s="119"/>
      <c r="AKT1387" s="119"/>
      <c r="AKU1387" s="119"/>
      <c r="AKV1387" s="119"/>
      <c r="AKW1387" s="119"/>
      <c r="AKX1387" s="119"/>
      <c r="AKY1387" s="119"/>
      <c r="AKZ1387" s="119"/>
      <c r="ALA1387" s="119"/>
      <c r="ALB1387" s="119"/>
      <c r="ALC1387" s="119"/>
      <c r="ALD1387" s="119"/>
      <c r="ALE1387" s="119"/>
      <c r="ALF1387" s="119"/>
      <c r="ALG1387" s="119"/>
      <c r="ALH1387" s="119"/>
      <c r="ALI1387" s="119"/>
      <c r="ALJ1387" s="119"/>
      <c r="ALK1387" s="119"/>
      <c r="ALL1387" s="119"/>
      <c r="ALM1387" s="119"/>
      <c r="ALN1387" s="119"/>
      <c r="ALO1387" s="119"/>
      <c r="ALP1387" s="119"/>
      <c r="ALQ1387" s="119"/>
      <c r="ALR1387" s="119"/>
      <c r="ALS1387" s="119"/>
      <c r="ALT1387" s="119"/>
      <c r="ALU1387" s="119"/>
      <c r="ALV1387" s="119"/>
      <c r="ALW1387" s="119"/>
      <c r="ALX1387" s="119"/>
      <c r="ALY1387" s="119"/>
      <c r="ALZ1387" s="119"/>
      <c r="AMA1387" s="119"/>
      <c r="AMB1387" s="119"/>
      <c r="AMC1387" s="119"/>
      <c r="AMD1387" s="119"/>
      <c r="AME1387" s="119"/>
      <c r="AMF1387" s="119"/>
      <c r="AMG1387" s="119"/>
    </row>
    <row r="1388" customFormat="false" ht="15" hidden="false" customHeight="false" outlineLevel="0" collapsed="false">
      <c r="A1388" s="118"/>
      <c r="B1388" s="118"/>
      <c r="C1388" s="48" t="n">
        <f aca="false">IF(F1388=F1387,C1387,IF(F1388=(F1387+10),C1387,(C1387+10)))</f>
        <v>2600</v>
      </c>
      <c r="D1388" s="55" t="s">
        <v>480</v>
      </c>
      <c r="E1388" s="50" t="n">
        <f aca="false">IF(C1387=C1388,IF(AND(I1388&lt;&gt;"M",I1388&lt;&gt;"m-up"),E1387+10,E1387),10)</f>
        <v>20</v>
      </c>
      <c r="F1388" s="78" t="n">
        <f aca="false">O1388+(N1388*60)+(M1388*3600)</f>
        <v>52485</v>
      </c>
      <c r="G1388" s="78" t="str">
        <f aca="false">CONCATENATE(J1388,K1388,L1388)</f>
        <v>201826</v>
      </c>
      <c r="H1388" s="78" t="n">
        <v>0</v>
      </c>
      <c r="I1388" s="78" t="s">
        <v>4</v>
      </c>
      <c r="J1388" s="78" t="n">
        <v>2018</v>
      </c>
      <c r="K1388" s="78" t="n">
        <v>2</v>
      </c>
      <c r="L1388" s="78" t="n">
        <v>6</v>
      </c>
      <c r="M1388" s="78" t="n">
        <v>14</v>
      </c>
      <c r="N1388" s="78" t="n">
        <v>34</v>
      </c>
      <c r="O1388" s="78" t="n">
        <v>45</v>
      </c>
      <c r="P1388" s="78" t="n">
        <v>132</v>
      </c>
      <c r="Q1388" s="78" t="n">
        <v>1</v>
      </c>
      <c r="R1388" s="78" t="s">
        <v>1</v>
      </c>
      <c r="S1388" s="78" t="s">
        <v>2</v>
      </c>
      <c r="T1388" s="78"/>
      <c r="U1388" s="130" t="s">
        <v>142</v>
      </c>
      <c r="V1388" s="130"/>
      <c r="W1388" s="130"/>
      <c r="X1388" s="130"/>
      <c r="WH1388" s="119"/>
      <c r="WI1388" s="119"/>
      <c r="WJ1388" s="119"/>
      <c r="WK1388" s="119"/>
      <c r="WL1388" s="119"/>
      <c r="WM1388" s="119"/>
      <c r="WN1388" s="119"/>
      <c r="WO1388" s="119"/>
      <c r="WP1388" s="119"/>
      <c r="WQ1388" s="119"/>
      <c r="WR1388" s="119"/>
      <c r="WS1388" s="119"/>
      <c r="WT1388" s="119"/>
      <c r="WU1388" s="119"/>
      <c r="WV1388" s="119"/>
      <c r="WW1388" s="119"/>
      <c r="WX1388" s="119"/>
      <c r="WY1388" s="119"/>
      <c r="WZ1388" s="119"/>
      <c r="XA1388" s="119"/>
      <c r="XB1388" s="119"/>
      <c r="XC1388" s="119"/>
      <c r="XD1388" s="119"/>
      <c r="XE1388" s="119"/>
      <c r="XF1388" s="119"/>
      <c r="XG1388" s="119"/>
      <c r="XH1388" s="119"/>
      <c r="XI1388" s="119"/>
      <c r="XJ1388" s="119"/>
      <c r="XK1388" s="119"/>
      <c r="XL1388" s="119"/>
      <c r="XM1388" s="119"/>
      <c r="XN1388" s="119"/>
      <c r="XO1388" s="119"/>
      <c r="XP1388" s="119"/>
      <c r="XQ1388" s="119"/>
      <c r="XR1388" s="119"/>
      <c r="XS1388" s="119"/>
      <c r="XT1388" s="119"/>
      <c r="XU1388" s="119"/>
      <c r="XV1388" s="119"/>
      <c r="XW1388" s="119"/>
      <c r="XX1388" s="119"/>
      <c r="XY1388" s="119"/>
      <c r="XZ1388" s="119"/>
      <c r="YA1388" s="119"/>
      <c r="YB1388" s="119"/>
      <c r="YC1388" s="119"/>
      <c r="YD1388" s="119"/>
      <c r="YE1388" s="119"/>
      <c r="YF1388" s="119"/>
      <c r="YG1388" s="119"/>
      <c r="YH1388" s="119"/>
      <c r="YI1388" s="119"/>
      <c r="YJ1388" s="119"/>
      <c r="YK1388" s="119"/>
      <c r="YL1388" s="119"/>
      <c r="YM1388" s="119"/>
      <c r="YN1388" s="119"/>
      <c r="YO1388" s="119"/>
      <c r="YP1388" s="119"/>
      <c r="YQ1388" s="119"/>
      <c r="YR1388" s="119"/>
      <c r="YS1388" s="119"/>
      <c r="YT1388" s="119"/>
      <c r="YU1388" s="119"/>
      <c r="YV1388" s="119"/>
      <c r="YW1388" s="119"/>
      <c r="YX1388" s="119"/>
      <c r="YY1388" s="119"/>
      <c r="YZ1388" s="119"/>
      <c r="ZA1388" s="119"/>
      <c r="ZB1388" s="119"/>
      <c r="ZC1388" s="119"/>
      <c r="ZD1388" s="119"/>
      <c r="ZE1388" s="119"/>
      <c r="ZF1388" s="119"/>
      <c r="ZG1388" s="119"/>
      <c r="ZH1388" s="119"/>
      <c r="ZI1388" s="119"/>
      <c r="ZJ1388" s="119"/>
      <c r="ZK1388" s="119"/>
      <c r="ZL1388" s="119"/>
      <c r="ZM1388" s="119"/>
      <c r="ZN1388" s="119"/>
      <c r="ZO1388" s="119"/>
      <c r="ZP1388" s="119"/>
      <c r="ZQ1388" s="119"/>
      <c r="ZR1388" s="119"/>
      <c r="ZS1388" s="119"/>
      <c r="ZT1388" s="119"/>
      <c r="ZU1388" s="119"/>
      <c r="ZV1388" s="119"/>
      <c r="ZW1388" s="119"/>
      <c r="ZX1388" s="119"/>
      <c r="ZY1388" s="119"/>
      <c r="ZZ1388" s="119"/>
      <c r="AAA1388" s="119"/>
      <c r="AAB1388" s="119"/>
      <c r="AAC1388" s="119"/>
      <c r="AAD1388" s="119"/>
      <c r="AAE1388" s="119"/>
      <c r="AAF1388" s="119"/>
      <c r="AAG1388" s="119"/>
      <c r="AAH1388" s="119"/>
      <c r="AAI1388" s="119"/>
      <c r="AAJ1388" s="119"/>
      <c r="AAK1388" s="119"/>
      <c r="AAL1388" s="119"/>
      <c r="AAM1388" s="119"/>
      <c r="AAN1388" s="119"/>
      <c r="AAO1388" s="119"/>
      <c r="AAP1388" s="119"/>
      <c r="AAQ1388" s="119"/>
      <c r="AAR1388" s="119"/>
      <c r="AAS1388" s="119"/>
      <c r="AAT1388" s="119"/>
      <c r="AAU1388" s="119"/>
      <c r="AAV1388" s="119"/>
      <c r="AAW1388" s="119"/>
      <c r="AAX1388" s="119"/>
      <c r="AAY1388" s="119"/>
      <c r="AAZ1388" s="119"/>
      <c r="ABA1388" s="119"/>
      <c r="ABB1388" s="119"/>
      <c r="ABC1388" s="119"/>
      <c r="ABD1388" s="119"/>
      <c r="ABE1388" s="119"/>
      <c r="ABF1388" s="119"/>
      <c r="ABG1388" s="119"/>
      <c r="ABH1388" s="119"/>
      <c r="ABI1388" s="119"/>
      <c r="ABJ1388" s="119"/>
      <c r="ABK1388" s="119"/>
      <c r="ABL1388" s="119"/>
      <c r="ABM1388" s="119"/>
      <c r="ABN1388" s="119"/>
      <c r="ABO1388" s="119"/>
      <c r="ABP1388" s="119"/>
      <c r="ABQ1388" s="119"/>
      <c r="ABR1388" s="119"/>
      <c r="ABS1388" s="119"/>
      <c r="ABT1388" s="119"/>
      <c r="ABU1388" s="119"/>
      <c r="ABV1388" s="119"/>
      <c r="ABW1388" s="119"/>
      <c r="ABX1388" s="119"/>
      <c r="ABY1388" s="119"/>
      <c r="ABZ1388" s="119"/>
      <c r="ACA1388" s="119"/>
      <c r="ACB1388" s="119"/>
      <c r="ACC1388" s="119"/>
      <c r="ACD1388" s="119"/>
      <c r="ACE1388" s="119"/>
      <c r="ACF1388" s="119"/>
      <c r="ACG1388" s="119"/>
      <c r="ACH1388" s="119"/>
      <c r="ACI1388" s="119"/>
      <c r="ACJ1388" s="119"/>
      <c r="ACK1388" s="119"/>
      <c r="ACL1388" s="119"/>
      <c r="ACM1388" s="119"/>
      <c r="ACN1388" s="119"/>
      <c r="ACO1388" s="119"/>
      <c r="ACP1388" s="119"/>
      <c r="ACQ1388" s="119"/>
      <c r="ACR1388" s="119"/>
      <c r="ACS1388" s="119"/>
      <c r="ACT1388" s="119"/>
      <c r="ACU1388" s="119"/>
      <c r="ACV1388" s="119"/>
      <c r="ACW1388" s="119"/>
      <c r="ACX1388" s="119"/>
      <c r="ACY1388" s="119"/>
      <c r="ACZ1388" s="119"/>
      <c r="ADA1388" s="119"/>
      <c r="ADB1388" s="119"/>
      <c r="ADC1388" s="119"/>
      <c r="ADD1388" s="119"/>
      <c r="ADE1388" s="119"/>
      <c r="ADF1388" s="119"/>
      <c r="ADG1388" s="119"/>
      <c r="ADH1388" s="119"/>
      <c r="ADI1388" s="119"/>
      <c r="ADJ1388" s="119"/>
      <c r="ADK1388" s="119"/>
      <c r="ADL1388" s="119"/>
      <c r="ADM1388" s="119"/>
      <c r="ADN1388" s="119"/>
      <c r="ADO1388" s="119"/>
      <c r="ADP1388" s="119"/>
      <c r="ADQ1388" s="119"/>
      <c r="ADR1388" s="119"/>
      <c r="ADS1388" s="119"/>
      <c r="ADT1388" s="119"/>
      <c r="ADU1388" s="119"/>
      <c r="ADV1388" s="119"/>
      <c r="ADW1388" s="119"/>
      <c r="ADX1388" s="119"/>
      <c r="ADY1388" s="119"/>
      <c r="ADZ1388" s="119"/>
      <c r="AEA1388" s="119"/>
      <c r="AEB1388" s="119"/>
      <c r="AEC1388" s="119"/>
      <c r="AED1388" s="119"/>
      <c r="AEE1388" s="119"/>
      <c r="AEF1388" s="119"/>
      <c r="AEG1388" s="119"/>
      <c r="AEH1388" s="119"/>
      <c r="AEI1388" s="119"/>
      <c r="AEJ1388" s="119"/>
      <c r="AEK1388" s="119"/>
      <c r="AEL1388" s="119"/>
      <c r="AEM1388" s="119"/>
      <c r="AEN1388" s="119"/>
      <c r="AEO1388" s="119"/>
      <c r="AEP1388" s="119"/>
      <c r="AEQ1388" s="119"/>
      <c r="AER1388" s="119"/>
      <c r="AES1388" s="119"/>
      <c r="AET1388" s="119"/>
      <c r="AEU1388" s="119"/>
      <c r="AEV1388" s="119"/>
      <c r="AEW1388" s="119"/>
      <c r="AEX1388" s="119"/>
      <c r="AEY1388" s="119"/>
      <c r="AEZ1388" s="119"/>
      <c r="AFA1388" s="119"/>
      <c r="AFB1388" s="119"/>
      <c r="AFC1388" s="119"/>
      <c r="AFD1388" s="119"/>
      <c r="AFE1388" s="119"/>
      <c r="AFF1388" s="119"/>
      <c r="AFG1388" s="119"/>
      <c r="AFH1388" s="119"/>
      <c r="AFI1388" s="119"/>
      <c r="AFJ1388" s="119"/>
      <c r="AFK1388" s="119"/>
      <c r="AFL1388" s="119"/>
      <c r="AFM1388" s="119"/>
      <c r="AFN1388" s="119"/>
      <c r="AFO1388" s="119"/>
      <c r="AFP1388" s="119"/>
      <c r="AFQ1388" s="119"/>
      <c r="AFR1388" s="119"/>
      <c r="AFS1388" s="119"/>
      <c r="AFT1388" s="119"/>
      <c r="AFU1388" s="119"/>
      <c r="AFV1388" s="119"/>
      <c r="AFW1388" s="119"/>
      <c r="AFX1388" s="119"/>
      <c r="AFY1388" s="119"/>
      <c r="AFZ1388" s="119"/>
      <c r="AGA1388" s="119"/>
      <c r="AGB1388" s="119"/>
      <c r="AGC1388" s="119"/>
      <c r="AGD1388" s="119"/>
      <c r="AGE1388" s="119"/>
      <c r="AGF1388" s="119"/>
      <c r="AGG1388" s="119"/>
      <c r="AGH1388" s="119"/>
      <c r="AGI1388" s="119"/>
      <c r="AGJ1388" s="119"/>
      <c r="AGK1388" s="119"/>
      <c r="AGL1388" s="119"/>
      <c r="AGM1388" s="119"/>
      <c r="AGN1388" s="119"/>
      <c r="AGO1388" s="119"/>
      <c r="AGP1388" s="119"/>
      <c r="AGQ1388" s="119"/>
      <c r="AGR1388" s="119"/>
      <c r="AGS1388" s="119"/>
      <c r="AGT1388" s="119"/>
      <c r="AGU1388" s="119"/>
      <c r="AGV1388" s="119"/>
      <c r="AGW1388" s="119"/>
      <c r="AGX1388" s="119"/>
      <c r="AGY1388" s="119"/>
      <c r="AGZ1388" s="119"/>
      <c r="AHA1388" s="119"/>
      <c r="AHB1388" s="119"/>
      <c r="AHC1388" s="119"/>
      <c r="AHD1388" s="119"/>
      <c r="AHE1388" s="119"/>
      <c r="AHF1388" s="119"/>
      <c r="AHG1388" s="119"/>
      <c r="AHH1388" s="119"/>
      <c r="AHI1388" s="119"/>
      <c r="AHJ1388" s="119"/>
      <c r="AHK1388" s="119"/>
      <c r="AHL1388" s="119"/>
      <c r="AHM1388" s="119"/>
      <c r="AHN1388" s="119"/>
      <c r="AHO1388" s="119"/>
      <c r="AHP1388" s="119"/>
      <c r="AHQ1388" s="119"/>
      <c r="AHR1388" s="119"/>
      <c r="AHS1388" s="119"/>
      <c r="AHT1388" s="119"/>
      <c r="AHU1388" s="119"/>
      <c r="AHV1388" s="119"/>
      <c r="AHW1388" s="119"/>
      <c r="AHX1388" s="119"/>
      <c r="AHY1388" s="119"/>
      <c r="AHZ1388" s="119"/>
      <c r="AIA1388" s="119"/>
      <c r="AIB1388" s="119"/>
      <c r="AIC1388" s="119"/>
      <c r="AID1388" s="119"/>
      <c r="AIE1388" s="119"/>
      <c r="AIF1388" s="119"/>
      <c r="AIG1388" s="119"/>
      <c r="AIH1388" s="119"/>
      <c r="AII1388" s="119"/>
      <c r="AIJ1388" s="119"/>
      <c r="AIK1388" s="119"/>
      <c r="AIL1388" s="119"/>
      <c r="AIM1388" s="119"/>
      <c r="AIN1388" s="119"/>
      <c r="AIO1388" s="119"/>
      <c r="AIP1388" s="119"/>
      <c r="AIQ1388" s="119"/>
      <c r="AIR1388" s="119"/>
      <c r="AIS1388" s="119"/>
      <c r="AIT1388" s="119"/>
      <c r="AIU1388" s="119"/>
      <c r="AIV1388" s="119"/>
      <c r="AIW1388" s="119"/>
      <c r="AIX1388" s="119"/>
      <c r="AIY1388" s="119"/>
      <c r="AIZ1388" s="119"/>
      <c r="AJA1388" s="119"/>
      <c r="AJB1388" s="119"/>
      <c r="AJC1388" s="119"/>
      <c r="AJD1388" s="119"/>
      <c r="AJE1388" s="119"/>
      <c r="AJF1388" s="119"/>
      <c r="AJG1388" s="119"/>
      <c r="AJH1388" s="119"/>
      <c r="AJI1388" s="119"/>
      <c r="AJJ1388" s="119"/>
      <c r="AJK1388" s="119"/>
      <c r="AJL1388" s="119"/>
      <c r="AJM1388" s="119"/>
      <c r="AJN1388" s="119"/>
      <c r="AJO1388" s="119"/>
      <c r="AJP1388" s="119"/>
      <c r="AJQ1388" s="119"/>
      <c r="AJR1388" s="119"/>
      <c r="AJS1388" s="119"/>
      <c r="AJT1388" s="119"/>
      <c r="AJU1388" s="119"/>
      <c r="AJV1388" s="119"/>
      <c r="AJW1388" s="119"/>
      <c r="AJX1388" s="119"/>
      <c r="AJY1388" s="119"/>
      <c r="AJZ1388" s="119"/>
      <c r="AKA1388" s="119"/>
      <c r="AKB1388" s="119"/>
      <c r="AKC1388" s="119"/>
      <c r="AKD1388" s="119"/>
      <c r="AKE1388" s="119"/>
      <c r="AKF1388" s="119"/>
      <c r="AKG1388" s="119"/>
      <c r="AKH1388" s="119"/>
      <c r="AKI1388" s="119"/>
      <c r="AKJ1388" s="119"/>
      <c r="AKK1388" s="119"/>
      <c r="AKL1388" s="119"/>
      <c r="AKM1388" s="119"/>
      <c r="AKN1388" s="119"/>
      <c r="AKO1388" s="119"/>
      <c r="AKP1388" s="119"/>
      <c r="AKQ1388" s="119"/>
      <c r="AKR1388" s="119"/>
      <c r="AKS1388" s="119"/>
      <c r="AKT1388" s="119"/>
      <c r="AKU1388" s="119"/>
      <c r="AKV1388" s="119"/>
      <c r="AKW1388" s="119"/>
      <c r="AKX1388" s="119"/>
      <c r="AKY1388" s="119"/>
      <c r="AKZ1388" s="119"/>
      <c r="ALA1388" s="119"/>
      <c r="ALB1388" s="119"/>
      <c r="ALC1388" s="119"/>
      <c r="ALD1388" s="119"/>
      <c r="ALE1388" s="119"/>
      <c r="ALF1388" s="119"/>
      <c r="ALG1388" s="119"/>
      <c r="ALH1388" s="119"/>
      <c r="ALI1388" s="119"/>
      <c r="ALJ1388" s="119"/>
      <c r="ALK1388" s="119"/>
      <c r="ALL1388" s="119"/>
      <c r="ALM1388" s="119"/>
      <c r="ALN1388" s="119"/>
      <c r="ALO1388" s="119"/>
      <c r="ALP1388" s="119"/>
      <c r="ALQ1388" s="119"/>
      <c r="ALR1388" s="119"/>
      <c r="ALS1388" s="119"/>
      <c r="ALT1388" s="119"/>
      <c r="ALU1388" s="119"/>
      <c r="ALV1388" s="119"/>
      <c r="ALW1388" s="119"/>
      <c r="ALX1388" s="119"/>
      <c r="ALY1388" s="119"/>
      <c r="ALZ1388" s="119"/>
      <c r="AMA1388" s="119"/>
      <c r="AMB1388" s="119"/>
      <c r="AMC1388" s="119"/>
      <c r="AMD1388" s="119"/>
      <c r="AME1388" s="119"/>
      <c r="AMF1388" s="119"/>
      <c r="AMG1388" s="119"/>
    </row>
    <row r="1389" customFormat="false" ht="15" hidden="false" customHeight="false" outlineLevel="0" collapsed="false">
      <c r="A1389" s="120"/>
      <c r="B1389" s="120"/>
      <c r="C1389" s="48" t="n">
        <f aca="false">IF(F1389=F1388,C1388,IF(F1389=(F1388+10),C1388,(C1388+10)))</f>
        <v>2600</v>
      </c>
      <c r="D1389" s="55" t="s">
        <v>480</v>
      </c>
      <c r="E1389" s="50" t="n">
        <f aca="false">IF(C1388=C1389,IF(AND(I1389&lt;&gt;"M",I1389&lt;&gt;"m-up"),E1388+10,E1388),10)</f>
        <v>30</v>
      </c>
      <c r="F1389" s="78" t="n">
        <f aca="false">O1389+(N1389*60)+(M1389*3600)</f>
        <v>52485</v>
      </c>
      <c r="G1389" s="78" t="str">
        <f aca="false">CONCATENATE(J1389,K1389,L1389)</f>
        <v>201826</v>
      </c>
      <c r="H1389" s="78" t="n">
        <v>11</v>
      </c>
      <c r="I1389" s="78" t="s">
        <v>0</v>
      </c>
      <c r="J1389" s="78" t="n">
        <v>2018</v>
      </c>
      <c r="K1389" s="78" t="n">
        <v>2</v>
      </c>
      <c r="L1389" s="78" t="n">
        <v>6</v>
      </c>
      <c r="M1389" s="78" t="n">
        <v>14</v>
      </c>
      <c r="N1389" s="78" t="n">
        <v>34</v>
      </c>
      <c r="O1389" s="78" t="n">
        <v>45</v>
      </c>
      <c r="P1389" s="78" t="n">
        <v>458</v>
      </c>
      <c r="Q1389" s="78" t="n">
        <v>1</v>
      </c>
      <c r="R1389" s="78" t="s">
        <v>1</v>
      </c>
      <c r="S1389" s="78" t="s">
        <v>2</v>
      </c>
      <c r="T1389" s="78"/>
      <c r="U1389" s="130"/>
      <c r="V1389" s="130"/>
      <c r="W1389" s="130"/>
      <c r="X1389" s="130"/>
      <c r="WH1389" s="121"/>
      <c r="WI1389" s="121"/>
      <c r="WJ1389" s="121"/>
      <c r="WK1389" s="121"/>
      <c r="WL1389" s="121"/>
      <c r="WM1389" s="121"/>
      <c r="WN1389" s="121"/>
      <c r="WO1389" s="121"/>
      <c r="WP1389" s="121"/>
      <c r="WQ1389" s="121"/>
      <c r="WR1389" s="121"/>
      <c r="WS1389" s="121"/>
      <c r="WT1389" s="121"/>
      <c r="WU1389" s="121"/>
      <c r="WV1389" s="121"/>
      <c r="WW1389" s="121"/>
      <c r="WX1389" s="121"/>
      <c r="WY1389" s="121"/>
      <c r="WZ1389" s="121"/>
      <c r="XA1389" s="121"/>
      <c r="XB1389" s="121"/>
      <c r="XC1389" s="121"/>
      <c r="XD1389" s="121"/>
      <c r="XE1389" s="121"/>
      <c r="XF1389" s="121"/>
      <c r="XG1389" s="121"/>
      <c r="XH1389" s="121"/>
      <c r="XI1389" s="121"/>
      <c r="XJ1389" s="121"/>
      <c r="XK1389" s="121"/>
      <c r="XL1389" s="121"/>
      <c r="XM1389" s="121"/>
      <c r="XN1389" s="121"/>
      <c r="XO1389" s="121"/>
      <c r="XP1389" s="121"/>
      <c r="XQ1389" s="121"/>
      <c r="XR1389" s="121"/>
      <c r="XS1389" s="121"/>
      <c r="XT1389" s="121"/>
      <c r="XU1389" s="121"/>
      <c r="XV1389" s="121"/>
      <c r="XW1389" s="121"/>
      <c r="XX1389" s="121"/>
      <c r="XY1389" s="121"/>
      <c r="XZ1389" s="121"/>
      <c r="YA1389" s="121"/>
      <c r="YB1389" s="121"/>
      <c r="YC1389" s="121"/>
      <c r="YD1389" s="121"/>
      <c r="YE1389" s="121"/>
      <c r="YF1389" s="121"/>
      <c r="YG1389" s="121"/>
      <c r="YH1389" s="121"/>
      <c r="YI1389" s="121"/>
      <c r="YJ1389" s="121"/>
      <c r="YK1389" s="121"/>
      <c r="YL1389" s="121"/>
      <c r="YM1389" s="121"/>
      <c r="YN1389" s="121"/>
      <c r="YO1389" s="121"/>
      <c r="YP1389" s="121"/>
      <c r="YQ1389" s="121"/>
      <c r="YR1389" s="121"/>
      <c r="YS1389" s="121"/>
      <c r="YT1389" s="121"/>
      <c r="YU1389" s="121"/>
      <c r="YV1389" s="121"/>
      <c r="YW1389" s="121"/>
      <c r="YX1389" s="121"/>
      <c r="YY1389" s="121"/>
      <c r="YZ1389" s="121"/>
      <c r="ZA1389" s="121"/>
      <c r="ZB1389" s="121"/>
      <c r="ZC1389" s="121"/>
      <c r="ZD1389" s="121"/>
      <c r="ZE1389" s="121"/>
      <c r="ZF1389" s="121"/>
      <c r="ZG1389" s="121"/>
      <c r="ZH1389" s="121"/>
      <c r="ZI1389" s="121"/>
      <c r="ZJ1389" s="121"/>
      <c r="ZK1389" s="121"/>
      <c r="ZL1389" s="121"/>
      <c r="ZM1389" s="121"/>
      <c r="ZN1389" s="121"/>
      <c r="ZO1389" s="121"/>
      <c r="ZP1389" s="121"/>
      <c r="ZQ1389" s="121"/>
      <c r="ZR1389" s="121"/>
      <c r="ZS1389" s="121"/>
      <c r="ZT1389" s="121"/>
      <c r="ZU1389" s="121"/>
      <c r="ZV1389" s="121"/>
      <c r="ZW1389" s="121"/>
      <c r="ZX1389" s="121"/>
      <c r="ZY1389" s="121"/>
      <c r="ZZ1389" s="121"/>
      <c r="AAA1389" s="121"/>
      <c r="AAB1389" s="121"/>
      <c r="AAC1389" s="121"/>
      <c r="AAD1389" s="121"/>
      <c r="AAE1389" s="121"/>
      <c r="AAF1389" s="121"/>
      <c r="AAG1389" s="121"/>
      <c r="AAH1389" s="121"/>
      <c r="AAI1389" s="121"/>
      <c r="AAJ1389" s="121"/>
      <c r="AAK1389" s="121"/>
      <c r="AAL1389" s="121"/>
      <c r="AAM1389" s="121"/>
      <c r="AAN1389" s="121"/>
      <c r="AAO1389" s="121"/>
      <c r="AAP1389" s="121"/>
      <c r="AAQ1389" s="121"/>
      <c r="AAR1389" s="121"/>
      <c r="AAS1389" s="121"/>
      <c r="AAT1389" s="121"/>
      <c r="AAU1389" s="121"/>
      <c r="AAV1389" s="121"/>
      <c r="AAW1389" s="121"/>
      <c r="AAX1389" s="121"/>
      <c r="AAY1389" s="121"/>
      <c r="AAZ1389" s="121"/>
      <c r="ABA1389" s="121"/>
      <c r="ABB1389" s="121"/>
      <c r="ABC1389" s="121"/>
      <c r="ABD1389" s="121"/>
      <c r="ABE1389" s="121"/>
      <c r="ABF1389" s="121"/>
      <c r="ABG1389" s="121"/>
      <c r="ABH1389" s="121"/>
      <c r="ABI1389" s="121"/>
      <c r="ABJ1389" s="121"/>
      <c r="ABK1389" s="121"/>
      <c r="ABL1389" s="121"/>
      <c r="ABM1389" s="121"/>
      <c r="ABN1389" s="121"/>
      <c r="ABO1389" s="121"/>
      <c r="ABP1389" s="121"/>
      <c r="ABQ1389" s="121"/>
      <c r="ABR1389" s="121"/>
      <c r="ABS1389" s="121"/>
      <c r="ABT1389" s="121"/>
      <c r="ABU1389" s="121"/>
      <c r="ABV1389" s="121"/>
      <c r="ABW1389" s="121"/>
      <c r="ABX1389" s="121"/>
      <c r="ABY1389" s="121"/>
      <c r="ABZ1389" s="121"/>
      <c r="ACA1389" s="121"/>
      <c r="ACB1389" s="121"/>
      <c r="ACC1389" s="121"/>
      <c r="ACD1389" s="121"/>
      <c r="ACE1389" s="121"/>
      <c r="ACF1389" s="121"/>
      <c r="ACG1389" s="121"/>
      <c r="ACH1389" s="121"/>
      <c r="ACI1389" s="121"/>
      <c r="ACJ1389" s="121"/>
      <c r="ACK1389" s="121"/>
      <c r="ACL1389" s="121"/>
      <c r="ACM1389" s="121"/>
      <c r="ACN1389" s="121"/>
      <c r="ACO1389" s="121"/>
      <c r="ACP1389" s="121"/>
      <c r="ACQ1389" s="121"/>
      <c r="ACR1389" s="121"/>
      <c r="ACS1389" s="121"/>
      <c r="ACT1389" s="121"/>
      <c r="ACU1389" s="121"/>
      <c r="ACV1389" s="121"/>
      <c r="ACW1389" s="121"/>
      <c r="ACX1389" s="121"/>
      <c r="ACY1389" s="121"/>
      <c r="ACZ1389" s="121"/>
      <c r="ADA1389" s="121"/>
      <c r="ADB1389" s="121"/>
      <c r="ADC1389" s="121"/>
      <c r="ADD1389" s="121"/>
      <c r="ADE1389" s="121"/>
      <c r="ADF1389" s="121"/>
      <c r="ADG1389" s="121"/>
      <c r="ADH1389" s="121"/>
      <c r="ADI1389" s="121"/>
      <c r="ADJ1389" s="121"/>
      <c r="ADK1389" s="121"/>
      <c r="ADL1389" s="121"/>
      <c r="ADM1389" s="121"/>
      <c r="ADN1389" s="121"/>
      <c r="ADO1389" s="121"/>
      <c r="ADP1389" s="121"/>
      <c r="ADQ1389" s="121"/>
      <c r="ADR1389" s="121"/>
      <c r="ADS1389" s="121"/>
      <c r="ADT1389" s="121"/>
      <c r="ADU1389" s="121"/>
      <c r="ADV1389" s="121"/>
      <c r="ADW1389" s="121"/>
      <c r="ADX1389" s="121"/>
      <c r="ADY1389" s="121"/>
      <c r="ADZ1389" s="121"/>
      <c r="AEA1389" s="121"/>
      <c r="AEB1389" s="121"/>
      <c r="AEC1389" s="121"/>
      <c r="AED1389" s="121"/>
      <c r="AEE1389" s="121"/>
      <c r="AEF1389" s="121"/>
      <c r="AEG1389" s="121"/>
      <c r="AEH1389" s="121"/>
      <c r="AEI1389" s="121"/>
      <c r="AEJ1389" s="121"/>
      <c r="AEK1389" s="121"/>
      <c r="AEL1389" s="121"/>
      <c r="AEM1389" s="121"/>
      <c r="AEN1389" s="121"/>
      <c r="AEO1389" s="121"/>
      <c r="AEP1389" s="121"/>
      <c r="AEQ1389" s="121"/>
      <c r="AER1389" s="121"/>
      <c r="AES1389" s="121"/>
      <c r="AET1389" s="121"/>
      <c r="AEU1389" s="121"/>
      <c r="AEV1389" s="121"/>
      <c r="AEW1389" s="121"/>
      <c r="AEX1389" s="121"/>
      <c r="AEY1389" s="121"/>
      <c r="AEZ1389" s="121"/>
      <c r="AFA1389" s="121"/>
      <c r="AFB1389" s="121"/>
      <c r="AFC1389" s="121"/>
      <c r="AFD1389" s="121"/>
      <c r="AFE1389" s="121"/>
      <c r="AFF1389" s="121"/>
      <c r="AFG1389" s="121"/>
      <c r="AFH1389" s="121"/>
      <c r="AFI1389" s="121"/>
      <c r="AFJ1389" s="121"/>
      <c r="AFK1389" s="121"/>
      <c r="AFL1389" s="121"/>
      <c r="AFM1389" s="121"/>
      <c r="AFN1389" s="121"/>
      <c r="AFO1389" s="121"/>
      <c r="AFP1389" s="121"/>
      <c r="AFQ1389" s="121"/>
      <c r="AFR1389" s="121"/>
      <c r="AFS1389" s="121"/>
      <c r="AFT1389" s="121"/>
      <c r="AFU1389" s="121"/>
      <c r="AFV1389" s="121"/>
      <c r="AFW1389" s="121"/>
      <c r="AFX1389" s="121"/>
      <c r="AFY1389" s="121"/>
      <c r="AFZ1389" s="121"/>
      <c r="AGA1389" s="121"/>
      <c r="AGB1389" s="121"/>
      <c r="AGC1389" s="121"/>
      <c r="AGD1389" s="121"/>
      <c r="AGE1389" s="121"/>
      <c r="AGF1389" s="121"/>
      <c r="AGG1389" s="121"/>
      <c r="AGH1389" s="121"/>
      <c r="AGI1389" s="121"/>
      <c r="AGJ1389" s="121"/>
      <c r="AGK1389" s="121"/>
      <c r="AGL1389" s="121"/>
      <c r="AGM1389" s="121"/>
      <c r="AGN1389" s="121"/>
      <c r="AGO1389" s="121"/>
      <c r="AGP1389" s="121"/>
      <c r="AGQ1389" s="121"/>
      <c r="AGR1389" s="121"/>
      <c r="AGS1389" s="121"/>
      <c r="AGT1389" s="121"/>
      <c r="AGU1389" s="121"/>
      <c r="AGV1389" s="121"/>
      <c r="AGW1389" s="121"/>
      <c r="AGX1389" s="121"/>
      <c r="AGY1389" s="121"/>
      <c r="AGZ1389" s="121"/>
      <c r="AHA1389" s="121"/>
      <c r="AHB1389" s="121"/>
      <c r="AHC1389" s="121"/>
      <c r="AHD1389" s="121"/>
      <c r="AHE1389" s="121"/>
      <c r="AHF1389" s="121"/>
      <c r="AHG1389" s="121"/>
      <c r="AHH1389" s="121"/>
      <c r="AHI1389" s="121"/>
      <c r="AHJ1389" s="121"/>
      <c r="AHK1389" s="121"/>
      <c r="AHL1389" s="121"/>
      <c r="AHM1389" s="121"/>
      <c r="AHN1389" s="121"/>
      <c r="AHO1389" s="121"/>
      <c r="AHP1389" s="121"/>
      <c r="AHQ1389" s="121"/>
      <c r="AHR1389" s="121"/>
      <c r="AHS1389" s="121"/>
      <c r="AHT1389" s="121"/>
      <c r="AHU1389" s="121"/>
      <c r="AHV1389" s="121"/>
      <c r="AHW1389" s="121"/>
      <c r="AHX1389" s="121"/>
      <c r="AHY1389" s="121"/>
      <c r="AHZ1389" s="121"/>
      <c r="AIA1389" s="121"/>
      <c r="AIB1389" s="121"/>
      <c r="AIC1389" s="121"/>
      <c r="AID1389" s="121"/>
      <c r="AIE1389" s="121"/>
      <c r="AIF1389" s="121"/>
      <c r="AIG1389" s="121"/>
      <c r="AIH1389" s="121"/>
      <c r="AII1389" s="121"/>
      <c r="AIJ1389" s="121"/>
      <c r="AIK1389" s="121"/>
      <c r="AIL1389" s="121"/>
      <c r="AIM1389" s="121"/>
      <c r="AIN1389" s="121"/>
      <c r="AIO1389" s="121"/>
      <c r="AIP1389" s="121"/>
      <c r="AIQ1389" s="121"/>
      <c r="AIR1389" s="121"/>
      <c r="AIS1389" s="121"/>
      <c r="AIT1389" s="121"/>
      <c r="AIU1389" s="121"/>
      <c r="AIV1389" s="121"/>
      <c r="AIW1389" s="121"/>
      <c r="AIX1389" s="121"/>
      <c r="AIY1389" s="121"/>
      <c r="AIZ1389" s="121"/>
      <c r="AJA1389" s="121"/>
      <c r="AJB1389" s="121"/>
      <c r="AJC1389" s="121"/>
      <c r="AJD1389" s="121"/>
      <c r="AJE1389" s="121"/>
      <c r="AJF1389" s="121"/>
      <c r="AJG1389" s="121"/>
      <c r="AJH1389" s="121"/>
      <c r="AJI1389" s="121"/>
      <c r="AJJ1389" s="121"/>
      <c r="AJK1389" s="121"/>
      <c r="AJL1389" s="121"/>
      <c r="AJM1389" s="121"/>
      <c r="AJN1389" s="121"/>
      <c r="AJO1389" s="121"/>
      <c r="AJP1389" s="121"/>
      <c r="AJQ1389" s="121"/>
      <c r="AJR1389" s="121"/>
      <c r="AJS1389" s="121"/>
      <c r="AJT1389" s="121"/>
      <c r="AJU1389" s="121"/>
      <c r="AJV1389" s="121"/>
      <c r="AJW1389" s="121"/>
      <c r="AJX1389" s="121"/>
      <c r="AJY1389" s="121"/>
      <c r="AJZ1389" s="121"/>
      <c r="AKA1389" s="121"/>
      <c r="AKB1389" s="121"/>
      <c r="AKC1389" s="121"/>
      <c r="AKD1389" s="121"/>
      <c r="AKE1389" s="121"/>
      <c r="AKF1389" s="121"/>
      <c r="AKG1389" s="121"/>
      <c r="AKH1389" s="121"/>
      <c r="AKI1389" s="121"/>
      <c r="AKJ1389" s="121"/>
      <c r="AKK1389" s="121"/>
      <c r="AKL1389" s="121"/>
      <c r="AKM1389" s="121"/>
      <c r="AKN1389" s="121"/>
      <c r="AKO1389" s="121"/>
      <c r="AKP1389" s="121"/>
      <c r="AKQ1389" s="121"/>
      <c r="AKR1389" s="121"/>
      <c r="AKS1389" s="121"/>
      <c r="AKT1389" s="121"/>
      <c r="AKU1389" s="121"/>
      <c r="AKV1389" s="121"/>
      <c r="AKW1389" s="121"/>
      <c r="AKX1389" s="121"/>
      <c r="AKY1389" s="121"/>
      <c r="AKZ1389" s="121"/>
      <c r="ALA1389" s="121"/>
      <c r="ALB1389" s="121"/>
      <c r="ALC1389" s="121"/>
      <c r="ALD1389" s="121"/>
      <c r="ALE1389" s="121"/>
      <c r="ALF1389" s="121"/>
      <c r="ALG1389" s="121"/>
      <c r="ALH1389" s="121"/>
      <c r="ALI1389" s="121"/>
      <c r="ALJ1389" s="121"/>
      <c r="ALK1389" s="121"/>
      <c r="ALL1389" s="121"/>
      <c r="ALM1389" s="121"/>
      <c r="ALN1389" s="121"/>
      <c r="ALO1389" s="121"/>
      <c r="ALP1389" s="121"/>
      <c r="ALQ1389" s="121"/>
      <c r="ALR1389" s="121"/>
      <c r="ALS1389" s="121"/>
      <c r="ALT1389" s="121"/>
      <c r="ALU1389" s="121"/>
      <c r="ALV1389" s="121"/>
      <c r="ALW1389" s="121"/>
      <c r="ALX1389" s="121"/>
      <c r="ALY1389" s="121"/>
      <c r="ALZ1389" s="121"/>
      <c r="AMA1389" s="121"/>
      <c r="AMB1389" s="121"/>
      <c r="AMC1389" s="121"/>
      <c r="AMD1389" s="121"/>
      <c r="AME1389" s="121"/>
      <c r="AMF1389" s="121"/>
      <c r="AMG1389" s="121"/>
    </row>
    <row r="1390" customFormat="false" ht="15" hidden="false" customHeight="false" outlineLevel="0" collapsed="false">
      <c r="A1390" s="118"/>
      <c r="B1390" s="118"/>
      <c r="C1390" s="48" t="n">
        <f aca="false">IF(F1390=F1389,C1389,IF(F1390=(F1389+10),C1389,(C1389+10)))</f>
        <v>2600</v>
      </c>
      <c r="D1390" s="55" t="s">
        <v>480</v>
      </c>
      <c r="E1390" s="50" t="n">
        <f aca="false">IF(C1389=C1390,IF(AND(I1390&lt;&gt;"M",I1390&lt;&gt;"m-up"),E1389+10,E1389),10)</f>
        <v>40</v>
      </c>
      <c r="F1390" s="78" t="n">
        <f aca="false">O1390+(N1390*60)+(M1390*3600)</f>
        <v>52485</v>
      </c>
      <c r="G1390" s="78" t="str">
        <f aca="false">CONCATENATE(J1390,K1390,L1390)</f>
        <v>201826</v>
      </c>
      <c r="H1390" s="78" t="n">
        <v>12</v>
      </c>
      <c r="I1390" s="78" t="s">
        <v>0</v>
      </c>
      <c r="J1390" s="78" t="n">
        <v>2018</v>
      </c>
      <c r="K1390" s="78" t="n">
        <v>2</v>
      </c>
      <c r="L1390" s="78" t="n">
        <v>6</v>
      </c>
      <c r="M1390" s="78" t="n">
        <v>14</v>
      </c>
      <c r="N1390" s="78" t="n">
        <v>34</v>
      </c>
      <c r="O1390" s="78" t="n">
        <v>45</v>
      </c>
      <c r="P1390" s="78" t="n">
        <v>643</v>
      </c>
      <c r="Q1390" s="78" t="n">
        <v>1</v>
      </c>
      <c r="R1390" s="78" t="s">
        <v>1</v>
      </c>
      <c r="S1390" s="78" t="s">
        <v>2</v>
      </c>
      <c r="T1390" s="78"/>
      <c r="U1390" s="130"/>
      <c r="V1390" s="130"/>
      <c r="W1390" s="130"/>
      <c r="X1390" s="130"/>
      <c r="WH1390" s="119"/>
      <c r="WI1390" s="119"/>
      <c r="WJ1390" s="119"/>
      <c r="WK1390" s="119"/>
      <c r="WL1390" s="119"/>
      <c r="WM1390" s="119"/>
      <c r="WN1390" s="119"/>
      <c r="WO1390" s="119"/>
      <c r="WP1390" s="119"/>
      <c r="WQ1390" s="119"/>
      <c r="WR1390" s="119"/>
      <c r="WS1390" s="119"/>
      <c r="WT1390" s="119"/>
      <c r="WU1390" s="119"/>
      <c r="WV1390" s="119"/>
      <c r="WW1390" s="119"/>
      <c r="WX1390" s="119"/>
      <c r="WY1390" s="119"/>
      <c r="WZ1390" s="119"/>
      <c r="XA1390" s="119"/>
      <c r="XB1390" s="119"/>
      <c r="XC1390" s="119"/>
      <c r="XD1390" s="119"/>
      <c r="XE1390" s="119"/>
      <c r="XF1390" s="119"/>
      <c r="XG1390" s="119"/>
      <c r="XH1390" s="119"/>
      <c r="XI1390" s="119"/>
      <c r="XJ1390" s="119"/>
      <c r="XK1390" s="119"/>
      <c r="XL1390" s="119"/>
      <c r="XM1390" s="119"/>
      <c r="XN1390" s="119"/>
      <c r="XO1390" s="119"/>
      <c r="XP1390" s="119"/>
      <c r="XQ1390" s="119"/>
      <c r="XR1390" s="119"/>
      <c r="XS1390" s="119"/>
      <c r="XT1390" s="119"/>
      <c r="XU1390" s="119"/>
      <c r="XV1390" s="119"/>
      <c r="XW1390" s="119"/>
      <c r="XX1390" s="119"/>
      <c r="XY1390" s="119"/>
      <c r="XZ1390" s="119"/>
      <c r="YA1390" s="119"/>
      <c r="YB1390" s="119"/>
      <c r="YC1390" s="119"/>
      <c r="YD1390" s="119"/>
      <c r="YE1390" s="119"/>
      <c r="YF1390" s="119"/>
      <c r="YG1390" s="119"/>
      <c r="YH1390" s="119"/>
      <c r="YI1390" s="119"/>
      <c r="YJ1390" s="119"/>
      <c r="YK1390" s="119"/>
      <c r="YL1390" s="119"/>
      <c r="YM1390" s="119"/>
      <c r="YN1390" s="119"/>
      <c r="YO1390" s="119"/>
      <c r="YP1390" s="119"/>
      <c r="YQ1390" s="119"/>
      <c r="YR1390" s="119"/>
      <c r="YS1390" s="119"/>
      <c r="YT1390" s="119"/>
      <c r="YU1390" s="119"/>
      <c r="YV1390" s="119"/>
      <c r="YW1390" s="119"/>
      <c r="YX1390" s="119"/>
      <c r="YY1390" s="119"/>
      <c r="YZ1390" s="119"/>
      <c r="ZA1390" s="119"/>
      <c r="ZB1390" s="119"/>
      <c r="ZC1390" s="119"/>
      <c r="ZD1390" s="119"/>
      <c r="ZE1390" s="119"/>
      <c r="ZF1390" s="119"/>
      <c r="ZG1390" s="119"/>
      <c r="ZH1390" s="119"/>
      <c r="ZI1390" s="119"/>
      <c r="ZJ1390" s="119"/>
      <c r="ZK1390" s="119"/>
      <c r="ZL1390" s="119"/>
      <c r="ZM1390" s="119"/>
      <c r="ZN1390" s="119"/>
      <c r="ZO1390" s="119"/>
      <c r="ZP1390" s="119"/>
      <c r="ZQ1390" s="119"/>
      <c r="ZR1390" s="119"/>
      <c r="ZS1390" s="119"/>
      <c r="ZT1390" s="119"/>
      <c r="ZU1390" s="119"/>
      <c r="ZV1390" s="119"/>
      <c r="ZW1390" s="119"/>
      <c r="ZX1390" s="119"/>
      <c r="ZY1390" s="119"/>
      <c r="ZZ1390" s="119"/>
      <c r="AAA1390" s="119"/>
      <c r="AAB1390" s="119"/>
      <c r="AAC1390" s="119"/>
      <c r="AAD1390" s="119"/>
      <c r="AAE1390" s="119"/>
      <c r="AAF1390" s="119"/>
      <c r="AAG1390" s="119"/>
      <c r="AAH1390" s="119"/>
      <c r="AAI1390" s="119"/>
      <c r="AAJ1390" s="119"/>
      <c r="AAK1390" s="119"/>
      <c r="AAL1390" s="119"/>
      <c r="AAM1390" s="119"/>
      <c r="AAN1390" s="119"/>
      <c r="AAO1390" s="119"/>
      <c r="AAP1390" s="119"/>
      <c r="AAQ1390" s="119"/>
      <c r="AAR1390" s="119"/>
      <c r="AAS1390" s="119"/>
      <c r="AAT1390" s="119"/>
      <c r="AAU1390" s="119"/>
      <c r="AAV1390" s="119"/>
      <c r="AAW1390" s="119"/>
      <c r="AAX1390" s="119"/>
      <c r="AAY1390" s="119"/>
      <c r="AAZ1390" s="119"/>
      <c r="ABA1390" s="119"/>
      <c r="ABB1390" s="119"/>
      <c r="ABC1390" s="119"/>
      <c r="ABD1390" s="119"/>
      <c r="ABE1390" s="119"/>
      <c r="ABF1390" s="119"/>
      <c r="ABG1390" s="119"/>
      <c r="ABH1390" s="119"/>
      <c r="ABI1390" s="119"/>
      <c r="ABJ1390" s="119"/>
      <c r="ABK1390" s="119"/>
      <c r="ABL1390" s="119"/>
      <c r="ABM1390" s="119"/>
      <c r="ABN1390" s="119"/>
      <c r="ABO1390" s="119"/>
      <c r="ABP1390" s="119"/>
      <c r="ABQ1390" s="119"/>
      <c r="ABR1390" s="119"/>
      <c r="ABS1390" s="119"/>
      <c r="ABT1390" s="119"/>
      <c r="ABU1390" s="119"/>
      <c r="ABV1390" s="119"/>
      <c r="ABW1390" s="119"/>
      <c r="ABX1390" s="119"/>
      <c r="ABY1390" s="119"/>
      <c r="ABZ1390" s="119"/>
      <c r="ACA1390" s="119"/>
      <c r="ACB1390" s="119"/>
      <c r="ACC1390" s="119"/>
      <c r="ACD1390" s="119"/>
      <c r="ACE1390" s="119"/>
      <c r="ACF1390" s="119"/>
      <c r="ACG1390" s="119"/>
      <c r="ACH1390" s="119"/>
      <c r="ACI1390" s="119"/>
      <c r="ACJ1390" s="119"/>
      <c r="ACK1390" s="119"/>
      <c r="ACL1390" s="119"/>
      <c r="ACM1390" s="119"/>
      <c r="ACN1390" s="119"/>
      <c r="ACO1390" s="119"/>
      <c r="ACP1390" s="119"/>
      <c r="ACQ1390" s="119"/>
      <c r="ACR1390" s="119"/>
      <c r="ACS1390" s="119"/>
      <c r="ACT1390" s="119"/>
      <c r="ACU1390" s="119"/>
      <c r="ACV1390" s="119"/>
      <c r="ACW1390" s="119"/>
      <c r="ACX1390" s="119"/>
      <c r="ACY1390" s="119"/>
      <c r="ACZ1390" s="119"/>
      <c r="ADA1390" s="119"/>
      <c r="ADB1390" s="119"/>
      <c r="ADC1390" s="119"/>
      <c r="ADD1390" s="119"/>
      <c r="ADE1390" s="119"/>
      <c r="ADF1390" s="119"/>
      <c r="ADG1390" s="119"/>
      <c r="ADH1390" s="119"/>
      <c r="ADI1390" s="119"/>
      <c r="ADJ1390" s="119"/>
      <c r="ADK1390" s="119"/>
      <c r="ADL1390" s="119"/>
      <c r="ADM1390" s="119"/>
      <c r="ADN1390" s="119"/>
      <c r="ADO1390" s="119"/>
      <c r="ADP1390" s="119"/>
      <c r="ADQ1390" s="119"/>
      <c r="ADR1390" s="119"/>
      <c r="ADS1390" s="119"/>
      <c r="ADT1390" s="119"/>
      <c r="ADU1390" s="119"/>
      <c r="ADV1390" s="119"/>
      <c r="ADW1390" s="119"/>
      <c r="ADX1390" s="119"/>
      <c r="ADY1390" s="119"/>
      <c r="ADZ1390" s="119"/>
      <c r="AEA1390" s="119"/>
      <c r="AEB1390" s="119"/>
      <c r="AEC1390" s="119"/>
      <c r="AED1390" s="119"/>
      <c r="AEE1390" s="119"/>
      <c r="AEF1390" s="119"/>
      <c r="AEG1390" s="119"/>
      <c r="AEH1390" s="119"/>
      <c r="AEI1390" s="119"/>
      <c r="AEJ1390" s="119"/>
      <c r="AEK1390" s="119"/>
      <c r="AEL1390" s="119"/>
      <c r="AEM1390" s="119"/>
      <c r="AEN1390" s="119"/>
      <c r="AEO1390" s="119"/>
      <c r="AEP1390" s="119"/>
      <c r="AEQ1390" s="119"/>
      <c r="AER1390" s="119"/>
      <c r="AES1390" s="119"/>
      <c r="AET1390" s="119"/>
      <c r="AEU1390" s="119"/>
      <c r="AEV1390" s="119"/>
      <c r="AEW1390" s="119"/>
      <c r="AEX1390" s="119"/>
      <c r="AEY1390" s="119"/>
      <c r="AEZ1390" s="119"/>
      <c r="AFA1390" s="119"/>
      <c r="AFB1390" s="119"/>
      <c r="AFC1390" s="119"/>
      <c r="AFD1390" s="119"/>
      <c r="AFE1390" s="119"/>
      <c r="AFF1390" s="119"/>
      <c r="AFG1390" s="119"/>
      <c r="AFH1390" s="119"/>
      <c r="AFI1390" s="119"/>
      <c r="AFJ1390" s="119"/>
      <c r="AFK1390" s="119"/>
      <c r="AFL1390" s="119"/>
      <c r="AFM1390" s="119"/>
      <c r="AFN1390" s="119"/>
      <c r="AFO1390" s="119"/>
      <c r="AFP1390" s="119"/>
      <c r="AFQ1390" s="119"/>
      <c r="AFR1390" s="119"/>
      <c r="AFS1390" s="119"/>
      <c r="AFT1390" s="119"/>
      <c r="AFU1390" s="119"/>
      <c r="AFV1390" s="119"/>
      <c r="AFW1390" s="119"/>
      <c r="AFX1390" s="119"/>
      <c r="AFY1390" s="119"/>
      <c r="AFZ1390" s="119"/>
      <c r="AGA1390" s="119"/>
      <c r="AGB1390" s="119"/>
      <c r="AGC1390" s="119"/>
      <c r="AGD1390" s="119"/>
      <c r="AGE1390" s="119"/>
      <c r="AGF1390" s="119"/>
      <c r="AGG1390" s="119"/>
      <c r="AGH1390" s="119"/>
      <c r="AGI1390" s="119"/>
      <c r="AGJ1390" s="119"/>
      <c r="AGK1390" s="119"/>
      <c r="AGL1390" s="119"/>
      <c r="AGM1390" s="119"/>
      <c r="AGN1390" s="119"/>
      <c r="AGO1390" s="119"/>
      <c r="AGP1390" s="119"/>
      <c r="AGQ1390" s="119"/>
      <c r="AGR1390" s="119"/>
      <c r="AGS1390" s="119"/>
      <c r="AGT1390" s="119"/>
      <c r="AGU1390" s="119"/>
      <c r="AGV1390" s="119"/>
      <c r="AGW1390" s="119"/>
      <c r="AGX1390" s="119"/>
      <c r="AGY1390" s="119"/>
      <c r="AGZ1390" s="119"/>
      <c r="AHA1390" s="119"/>
      <c r="AHB1390" s="119"/>
      <c r="AHC1390" s="119"/>
      <c r="AHD1390" s="119"/>
      <c r="AHE1390" s="119"/>
      <c r="AHF1390" s="119"/>
      <c r="AHG1390" s="119"/>
      <c r="AHH1390" s="119"/>
      <c r="AHI1390" s="119"/>
      <c r="AHJ1390" s="119"/>
      <c r="AHK1390" s="119"/>
      <c r="AHL1390" s="119"/>
      <c r="AHM1390" s="119"/>
      <c r="AHN1390" s="119"/>
      <c r="AHO1390" s="119"/>
      <c r="AHP1390" s="119"/>
      <c r="AHQ1390" s="119"/>
      <c r="AHR1390" s="119"/>
      <c r="AHS1390" s="119"/>
      <c r="AHT1390" s="119"/>
      <c r="AHU1390" s="119"/>
      <c r="AHV1390" s="119"/>
      <c r="AHW1390" s="119"/>
      <c r="AHX1390" s="119"/>
      <c r="AHY1390" s="119"/>
      <c r="AHZ1390" s="119"/>
      <c r="AIA1390" s="119"/>
      <c r="AIB1390" s="119"/>
      <c r="AIC1390" s="119"/>
      <c r="AID1390" s="119"/>
      <c r="AIE1390" s="119"/>
      <c r="AIF1390" s="119"/>
      <c r="AIG1390" s="119"/>
      <c r="AIH1390" s="119"/>
      <c r="AII1390" s="119"/>
      <c r="AIJ1390" s="119"/>
      <c r="AIK1390" s="119"/>
      <c r="AIL1390" s="119"/>
      <c r="AIM1390" s="119"/>
      <c r="AIN1390" s="119"/>
      <c r="AIO1390" s="119"/>
      <c r="AIP1390" s="119"/>
      <c r="AIQ1390" s="119"/>
      <c r="AIR1390" s="119"/>
      <c r="AIS1390" s="119"/>
      <c r="AIT1390" s="119"/>
      <c r="AIU1390" s="119"/>
      <c r="AIV1390" s="119"/>
      <c r="AIW1390" s="119"/>
      <c r="AIX1390" s="119"/>
      <c r="AIY1390" s="119"/>
      <c r="AIZ1390" s="119"/>
      <c r="AJA1390" s="119"/>
      <c r="AJB1390" s="119"/>
      <c r="AJC1390" s="119"/>
      <c r="AJD1390" s="119"/>
      <c r="AJE1390" s="119"/>
      <c r="AJF1390" s="119"/>
      <c r="AJG1390" s="119"/>
      <c r="AJH1390" s="119"/>
      <c r="AJI1390" s="119"/>
      <c r="AJJ1390" s="119"/>
      <c r="AJK1390" s="119"/>
      <c r="AJL1390" s="119"/>
      <c r="AJM1390" s="119"/>
      <c r="AJN1390" s="119"/>
      <c r="AJO1390" s="119"/>
      <c r="AJP1390" s="119"/>
      <c r="AJQ1390" s="119"/>
      <c r="AJR1390" s="119"/>
      <c r="AJS1390" s="119"/>
      <c r="AJT1390" s="119"/>
      <c r="AJU1390" s="119"/>
      <c r="AJV1390" s="119"/>
      <c r="AJW1390" s="119"/>
      <c r="AJX1390" s="119"/>
      <c r="AJY1390" s="119"/>
      <c r="AJZ1390" s="119"/>
      <c r="AKA1390" s="119"/>
      <c r="AKB1390" s="119"/>
      <c r="AKC1390" s="119"/>
      <c r="AKD1390" s="119"/>
      <c r="AKE1390" s="119"/>
      <c r="AKF1390" s="119"/>
      <c r="AKG1390" s="119"/>
      <c r="AKH1390" s="119"/>
      <c r="AKI1390" s="119"/>
      <c r="AKJ1390" s="119"/>
      <c r="AKK1390" s="119"/>
      <c r="AKL1390" s="119"/>
      <c r="AKM1390" s="119"/>
      <c r="AKN1390" s="119"/>
      <c r="AKO1390" s="119"/>
      <c r="AKP1390" s="119"/>
      <c r="AKQ1390" s="119"/>
      <c r="AKR1390" s="119"/>
      <c r="AKS1390" s="119"/>
      <c r="AKT1390" s="119"/>
      <c r="AKU1390" s="119"/>
      <c r="AKV1390" s="119"/>
      <c r="AKW1390" s="119"/>
      <c r="AKX1390" s="119"/>
      <c r="AKY1390" s="119"/>
      <c r="AKZ1390" s="119"/>
      <c r="ALA1390" s="119"/>
      <c r="ALB1390" s="119"/>
      <c r="ALC1390" s="119"/>
      <c r="ALD1390" s="119"/>
      <c r="ALE1390" s="119"/>
      <c r="ALF1390" s="119"/>
      <c r="ALG1390" s="119"/>
      <c r="ALH1390" s="119"/>
      <c r="ALI1390" s="119"/>
      <c r="ALJ1390" s="119"/>
      <c r="ALK1390" s="119"/>
      <c r="ALL1390" s="119"/>
      <c r="ALM1390" s="119"/>
      <c r="ALN1390" s="119"/>
      <c r="ALO1390" s="119"/>
      <c r="ALP1390" s="119"/>
      <c r="ALQ1390" s="119"/>
      <c r="ALR1390" s="119"/>
      <c r="ALS1390" s="119"/>
      <c r="ALT1390" s="119"/>
      <c r="ALU1390" s="119"/>
      <c r="ALV1390" s="119"/>
      <c r="ALW1390" s="119"/>
      <c r="ALX1390" s="119"/>
      <c r="ALY1390" s="119"/>
      <c r="ALZ1390" s="119"/>
      <c r="AMA1390" s="119"/>
      <c r="AMB1390" s="119"/>
      <c r="AMC1390" s="119"/>
      <c r="AMD1390" s="119"/>
      <c r="AME1390" s="119"/>
      <c r="AMF1390" s="119"/>
      <c r="AMG1390" s="119"/>
    </row>
    <row r="1391" customFormat="false" ht="15" hidden="false" customHeight="false" outlineLevel="0" collapsed="false">
      <c r="A1391" s="118"/>
      <c r="B1391" s="118"/>
      <c r="C1391" s="48" t="n">
        <f aca="false">IF(F1391=F1390,C1390,IF(F1391=(F1390+10),C1390,(C1390+10)))</f>
        <v>2600</v>
      </c>
      <c r="D1391" s="55" t="s">
        <v>480</v>
      </c>
      <c r="E1391" s="50" t="n">
        <f aca="false">IF(C1390=C1391,IF(AND(I1391&lt;&gt;"M",I1391&lt;&gt;"m-up"),E1390+10,E1390),10)</f>
        <v>50</v>
      </c>
      <c r="F1391" s="78" t="n">
        <f aca="false">O1391+(N1391*60)+(M1391*3600)</f>
        <v>52485</v>
      </c>
      <c r="G1391" s="78" t="str">
        <f aca="false">CONCATENATE(J1391,K1391,L1391)</f>
        <v>201826</v>
      </c>
      <c r="H1391" s="78" t="n">
        <v>2</v>
      </c>
      <c r="I1391" s="78" t="s">
        <v>0</v>
      </c>
      <c r="J1391" s="78" t="n">
        <v>2018</v>
      </c>
      <c r="K1391" s="78" t="n">
        <v>2</v>
      </c>
      <c r="L1391" s="78" t="n">
        <v>6</v>
      </c>
      <c r="M1391" s="78" t="n">
        <v>14</v>
      </c>
      <c r="N1391" s="78" t="n">
        <v>34</v>
      </c>
      <c r="O1391" s="78" t="n">
        <v>45</v>
      </c>
      <c r="P1391" s="78" t="n">
        <v>688</v>
      </c>
      <c r="Q1391" s="78" t="n">
        <v>1</v>
      </c>
      <c r="R1391" s="78" t="s">
        <v>1</v>
      </c>
      <c r="S1391" s="78" t="s">
        <v>2</v>
      </c>
      <c r="T1391" s="78"/>
      <c r="U1391" s="130"/>
      <c r="V1391" s="130"/>
      <c r="W1391" s="130"/>
      <c r="X1391" s="130"/>
      <c r="WH1391" s="119"/>
      <c r="WI1391" s="119"/>
      <c r="WJ1391" s="119"/>
      <c r="WK1391" s="119"/>
      <c r="WL1391" s="119"/>
      <c r="WM1391" s="119"/>
      <c r="WN1391" s="119"/>
      <c r="WO1391" s="119"/>
      <c r="WP1391" s="119"/>
      <c r="WQ1391" s="119"/>
      <c r="WR1391" s="119"/>
      <c r="WS1391" s="119"/>
      <c r="WT1391" s="119"/>
      <c r="WU1391" s="119"/>
      <c r="WV1391" s="119"/>
      <c r="WW1391" s="119"/>
      <c r="WX1391" s="119"/>
      <c r="WY1391" s="119"/>
      <c r="WZ1391" s="119"/>
      <c r="XA1391" s="119"/>
      <c r="XB1391" s="119"/>
      <c r="XC1391" s="119"/>
      <c r="XD1391" s="119"/>
      <c r="XE1391" s="119"/>
      <c r="XF1391" s="119"/>
      <c r="XG1391" s="119"/>
      <c r="XH1391" s="119"/>
      <c r="XI1391" s="119"/>
      <c r="XJ1391" s="119"/>
      <c r="XK1391" s="119"/>
      <c r="XL1391" s="119"/>
      <c r="XM1391" s="119"/>
      <c r="XN1391" s="119"/>
      <c r="XO1391" s="119"/>
      <c r="XP1391" s="119"/>
      <c r="XQ1391" s="119"/>
      <c r="XR1391" s="119"/>
      <c r="XS1391" s="119"/>
      <c r="XT1391" s="119"/>
      <c r="XU1391" s="119"/>
      <c r="XV1391" s="119"/>
      <c r="XW1391" s="119"/>
      <c r="XX1391" s="119"/>
      <c r="XY1391" s="119"/>
      <c r="XZ1391" s="119"/>
      <c r="YA1391" s="119"/>
      <c r="YB1391" s="119"/>
      <c r="YC1391" s="119"/>
      <c r="YD1391" s="119"/>
      <c r="YE1391" s="119"/>
      <c r="YF1391" s="119"/>
      <c r="YG1391" s="119"/>
      <c r="YH1391" s="119"/>
      <c r="YI1391" s="119"/>
      <c r="YJ1391" s="119"/>
      <c r="YK1391" s="119"/>
      <c r="YL1391" s="119"/>
      <c r="YM1391" s="119"/>
      <c r="YN1391" s="119"/>
      <c r="YO1391" s="119"/>
      <c r="YP1391" s="119"/>
      <c r="YQ1391" s="119"/>
      <c r="YR1391" s="119"/>
      <c r="YS1391" s="119"/>
      <c r="YT1391" s="119"/>
      <c r="YU1391" s="119"/>
      <c r="YV1391" s="119"/>
      <c r="YW1391" s="119"/>
      <c r="YX1391" s="119"/>
      <c r="YY1391" s="119"/>
      <c r="YZ1391" s="119"/>
      <c r="ZA1391" s="119"/>
      <c r="ZB1391" s="119"/>
      <c r="ZC1391" s="119"/>
      <c r="ZD1391" s="119"/>
      <c r="ZE1391" s="119"/>
      <c r="ZF1391" s="119"/>
      <c r="ZG1391" s="119"/>
      <c r="ZH1391" s="119"/>
      <c r="ZI1391" s="119"/>
      <c r="ZJ1391" s="119"/>
      <c r="ZK1391" s="119"/>
      <c r="ZL1391" s="119"/>
      <c r="ZM1391" s="119"/>
      <c r="ZN1391" s="119"/>
      <c r="ZO1391" s="119"/>
      <c r="ZP1391" s="119"/>
      <c r="ZQ1391" s="119"/>
      <c r="ZR1391" s="119"/>
      <c r="ZS1391" s="119"/>
      <c r="ZT1391" s="119"/>
      <c r="ZU1391" s="119"/>
      <c r="ZV1391" s="119"/>
      <c r="ZW1391" s="119"/>
      <c r="ZX1391" s="119"/>
      <c r="ZY1391" s="119"/>
      <c r="ZZ1391" s="119"/>
      <c r="AAA1391" s="119"/>
      <c r="AAB1391" s="119"/>
      <c r="AAC1391" s="119"/>
      <c r="AAD1391" s="119"/>
      <c r="AAE1391" s="119"/>
      <c r="AAF1391" s="119"/>
      <c r="AAG1391" s="119"/>
      <c r="AAH1391" s="119"/>
      <c r="AAI1391" s="119"/>
      <c r="AAJ1391" s="119"/>
      <c r="AAK1391" s="119"/>
      <c r="AAL1391" s="119"/>
      <c r="AAM1391" s="119"/>
      <c r="AAN1391" s="119"/>
      <c r="AAO1391" s="119"/>
      <c r="AAP1391" s="119"/>
      <c r="AAQ1391" s="119"/>
      <c r="AAR1391" s="119"/>
      <c r="AAS1391" s="119"/>
      <c r="AAT1391" s="119"/>
      <c r="AAU1391" s="119"/>
      <c r="AAV1391" s="119"/>
      <c r="AAW1391" s="119"/>
      <c r="AAX1391" s="119"/>
      <c r="AAY1391" s="119"/>
      <c r="AAZ1391" s="119"/>
      <c r="ABA1391" s="119"/>
      <c r="ABB1391" s="119"/>
      <c r="ABC1391" s="119"/>
      <c r="ABD1391" s="119"/>
      <c r="ABE1391" s="119"/>
      <c r="ABF1391" s="119"/>
      <c r="ABG1391" s="119"/>
      <c r="ABH1391" s="119"/>
      <c r="ABI1391" s="119"/>
      <c r="ABJ1391" s="119"/>
      <c r="ABK1391" s="119"/>
      <c r="ABL1391" s="119"/>
      <c r="ABM1391" s="119"/>
      <c r="ABN1391" s="119"/>
      <c r="ABO1391" s="119"/>
      <c r="ABP1391" s="119"/>
      <c r="ABQ1391" s="119"/>
      <c r="ABR1391" s="119"/>
      <c r="ABS1391" s="119"/>
      <c r="ABT1391" s="119"/>
      <c r="ABU1391" s="119"/>
      <c r="ABV1391" s="119"/>
      <c r="ABW1391" s="119"/>
      <c r="ABX1391" s="119"/>
      <c r="ABY1391" s="119"/>
      <c r="ABZ1391" s="119"/>
      <c r="ACA1391" s="119"/>
      <c r="ACB1391" s="119"/>
      <c r="ACC1391" s="119"/>
      <c r="ACD1391" s="119"/>
      <c r="ACE1391" s="119"/>
      <c r="ACF1391" s="119"/>
      <c r="ACG1391" s="119"/>
      <c r="ACH1391" s="119"/>
      <c r="ACI1391" s="119"/>
      <c r="ACJ1391" s="119"/>
      <c r="ACK1391" s="119"/>
      <c r="ACL1391" s="119"/>
      <c r="ACM1391" s="119"/>
      <c r="ACN1391" s="119"/>
      <c r="ACO1391" s="119"/>
      <c r="ACP1391" s="119"/>
      <c r="ACQ1391" s="119"/>
      <c r="ACR1391" s="119"/>
      <c r="ACS1391" s="119"/>
      <c r="ACT1391" s="119"/>
      <c r="ACU1391" s="119"/>
      <c r="ACV1391" s="119"/>
      <c r="ACW1391" s="119"/>
      <c r="ACX1391" s="119"/>
      <c r="ACY1391" s="119"/>
      <c r="ACZ1391" s="119"/>
      <c r="ADA1391" s="119"/>
      <c r="ADB1391" s="119"/>
      <c r="ADC1391" s="119"/>
      <c r="ADD1391" s="119"/>
      <c r="ADE1391" s="119"/>
      <c r="ADF1391" s="119"/>
      <c r="ADG1391" s="119"/>
      <c r="ADH1391" s="119"/>
      <c r="ADI1391" s="119"/>
      <c r="ADJ1391" s="119"/>
      <c r="ADK1391" s="119"/>
      <c r="ADL1391" s="119"/>
      <c r="ADM1391" s="119"/>
      <c r="ADN1391" s="119"/>
      <c r="ADO1391" s="119"/>
      <c r="ADP1391" s="119"/>
      <c r="ADQ1391" s="119"/>
      <c r="ADR1391" s="119"/>
      <c r="ADS1391" s="119"/>
      <c r="ADT1391" s="119"/>
      <c r="ADU1391" s="119"/>
      <c r="ADV1391" s="119"/>
      <c r="ADW1391" s="119"/>
      <c r="ADX1391" s="119"/>
      <c r="ADY1391" s="119"/>
      <c r="ADZ1391" s="119"/>
      <c r="AEA1391" s="119"/>
      <c r="AEB1391" s="119"/>
      <c r="AEC1391" s="119"/>
      <c r="AED1391" s="119"/>
      <c r="AEE1391" s="119"/>
      <c r="AEF1391" s="119"/>
      <c r="AEG1391" s="119"/>
      <c r="AEH1391" s="119"/>
      <c r="AEI1391" s="119"/>
      <c r="AEJ1391" s="119"/>
      <c r="AEK1391" s="119"/>
      <c r="AEL1391" s="119"/>
      <c r="AEM1391" s="119"/>
      <c r="AEN1391" s="119"/>
      <c r="AEO1391" s="119"/>
      <c r="AEP1391" s="119"/>
      <c r="AEQ1391" s="119"/>
      <c r="AER1391" s="119"/>
      <c r="AES1391" s="119"/>
      <c r="AET1391" s="119"/>
      <c r="AEU1391" s="119"/>
      <c r="AEV1391" s="119"/>
      <c r="AEW1391" s="119"/>
      <c r="AEX1391" s="119"/>
      <c r="AEY1391" s="119"/>
      <c r="AEZ1391" s="119"/>
      <c r="AFA1391" s="119"/>
      <c r="AFB1391" s="119"/>
      <c r="AFC1391" s="119"/>
      <c r="AFD1391" s="119"/>
      <c r="AFE1391" s="119"/>
      <c r="AFF1391" s="119"/>
      <c r="AFG1391" s="119"/>
      <c r="AFH1391" s="119"/>
      <c r="AFI1391" s="119"/>
      <c r="AFJ1391" s="119"/>
      <c r="AFK1391" s="119"/>
      <c r="AFL1391" s="119"/>
      <c r="AFM1391" s="119"/>
      <c r="AFN1391" s="119"/>
      <c r="AFO1391" s="119"/>
      <c r="AFP1391" s="119"/>
      <c r="AFQ1391" s="119"/>
      <c r="AFR1391" s="119"/>
      <c r="AFS1391" s="119"/>
      <c r="AFT1391" s="119"/>
      <c r="AFU1391" s="119"/>
      <c r="AFV1391" s="119"/>
      <c r="AFW1391" s="119"/>
      <c r="AFX1391" s="119"/>
      <c r="AFY1391" s="119"/>
      <c r="AFZ1391" s="119"/>
      <c r="AGA1391" s="119"/>
      <c r="AGB1391" s="119"/>
      <c r="AGC1391" s="119"/>
      <c r="AGD1391" s="119"/>
      <c r="AGE1391" s="119"/>
      <c r="AGF1391" s="119"/>
      <c r="AGG1391" s="119"/>
      <c r="AGH1391" s="119"/>
      <c r="AGI1391" s="119"/>
      <c r="AGJ1391" s="119"/>
      <c r="AGK1391" s="119"/>
      <c r="AGL1391" s="119"/>
      <c r="AGM1391" s="119"/>
      <c r="AGN1391" s="119"/>
      <c r="AGO1391" s="119"/>
      <c r="AGP1391" s="119"/>
      <c r="AGQ1391" s="119"/>
      <c r="AGR1391" s="119"/>
      <c r="AGS1391" s="119"/>
      <c r="AGT1391" s="119"/>
      <c r="AGU1391" s="119"/>
      <c r="AGV1391" s="119"/>
      <c r="AGW1391" s="119"/>
      <c r="AGX1391" s="119"/>
      <c r="AGY1391" s="119"/>
      <c r="AGZ1391" s="119"/>
      <c r="AHA1391" s="119"/>
      <c r="AHB1391" s="119"/>
      <c r="AHC1391" s="119"/>
      <c r="AHD1391" s="119"/>
      <c r="AHE1391" s="119"/>
      <c r="AHF1391" s="119"/>
      <c r="AHG1391" s="119"/>
      <c r="AHH1391" s="119"/>
      <c r="AHI1391" s="119"/>
      <c r="AHJ1391" s="119"/>
      <c r="AHK1391" s="119"/>
      <c r="AHL1391" s="119"/>
      <c r="AHM1391" s="119"/>
      <c r="AHN1391" s="119"/>
      <c r="AHO1391" s="119"/>
      <c r="AHP1391" s="119"/>
      <c r="AHQ1391" s="119"/>
      <c r="AHR1391" s="119"/>
      <c r="AHS1391" s="119"/>
      <c r="AHT1391" s="119"/>
      <c r="AHU1391" s="119"/>
      <c r="AHV1391" s="119"/>
      <c r="AHW1391" s="119"/>
      <c r="AHX1391" s="119"/>
      <c r="AHY1391" s="119"/>
      <c r="AHZ1391" s="119"/>
      <c r="AIA1391" s="119"/>
      <c r="AIB1391" s="119"/>
      <c r="AIC1391" s="119"/>
      <c r="AID1391" s="119"/>
      <c r="AIE1391" s="119"/>
      <c r="AIF1391" s="119"/>
      <c r="AIG1391" s="119"/>
      <c r="AIH1391" s="119"/>
      <c r="AII1391" s="119"/>
      <c r="AIJ1391" s="119"/>
      <c r="AIK1391" s="119"/>
      <c r="AIL1391" s="119"/>
      <c r="AIM1391" s="119"/>
      <c r="AIN1391" s="119"/>
      <c r="AIO1391" s="119"/>
      <c r="AIP1391" s="119"/>
      <c r="AIQ1391" s="119"/>
      <c r="AIR1391" s="119"/>
      <c r="AIS1391" s="119"/>
      <c r="AIT1391" s="119"/>
      <c r="AIU1391" s="119"/>
      <c r="AIV1391" s="119"/>
      <c r="AIW1391" s="119"/>
      <c r="AIX1391" s="119"/>
      <c r="AIY1391" s="119"/>
      <c r="AIZ1391" s="119"/>
      <c r="AJA1391" s="119"/>
      <c r="AJB1391" s="119"/>
      <c r="AJC1391" s="119"/>
      <c r="AJD1391" s="119"/>
      <c r="AJE1391" s="119"/>
      <c r="AJF1391" s="119"/>
      <c r="AJG1391" s="119"/>
      <c r="AJH1391" s="119"/>
      <c r="AJI1391" s="119"/>
      <c r="AJJ1391" s="119"/>
      <c r="AJK1391" s="119"/>
      <c r="AJL1391" s="119"/>
      <c r="AJM1391" s="119"/>
      <c r="AJN1391" s="119"/>
      <c r="AJO1391" s="119"/>
      <c r="AJP1391" s="119"/>
      <c r="AJQ1391" s="119"/>
      <c r="AJR1391" s="119"/>
      <c r="AJS1391" s="119"/>
      <c r="AJT1391" s="119"/>
      <c r="AJU1391" s="119"/>
      <c r="AJV1391" s="119"/>
      <c r="AJW1391" s="119"/>
      <c r="AJX1391" s="119"/>
      <c r="AJY1391" s="119"/>
      <c r="AJZ1391" s="119"/>
      <c r="AKA1391" s="119"/>
      <c r="AKB1391" s="119"/>
      <c r="AKC1391" s="119"/>
      <c r="AKD1391" s="119"/>
      <c r="AKE1391" s="119"/>
      <c r="AKF1391" s="119"/>
      <c r="AKG1391" s="119"/>
      <c r="AKH1391" s="119"/>
      <c r="AKI1391" s="119"/>
      <c r="AKJ1391" s="119"/>
      <c r="AKK1391" s="119"/>
      <c r="AKL1391" s="119"/>
      <c r="AKM1391" s="119"/>
      <c r="AKN1391" s="119"/>
      <c r="AKO1391" s="119"/>
      <c r="AKP1391" s="119"/>
      <c r="AKQ1391" s="119"/>
      <c r="AKR1391" s="119"/>
      <c r="AKS1391" s="119"/>
      <c r="AKT1391" s="119"/>
      <c r="AKU1391" s="119"/>
      <c r="AKV1391" s="119"/>
      <c r="AKW1391" s="119"/>
      <c r="AKX1391" s="119"/>
      <c r="AKY1391" s="119"/>
      <c r="AKZ1391" s="119"/>
      <c r="ALA1391" s="119"/>
      <c r="ALB1391" s="119"/>
      <c r="ALC1391" s="119"/>
      <c r="ALD1391" s="119"/>
      <c r="ALE1391" s="119"/>
      <c r="ALF1391" s="119"/>
      <c r="ALG1391" s="119"/>
      <c r="ALH1391" s="119"/>
      <c r="ALI1391" s="119"/>
      <c r="ALJ1391" s="119"/>
      <c r="ALK1391" s="119"/>
      <c r="ALL1391" s="119"/>
      <c r="ALM1391" s="119"/>
      <c r="ALN1391" s="119"/>
      <c r="ALO1391" s="119"/>
      <c r="ALP1391" s="119"/>
      <c r="ALQ1391" s="119"/>
      <c r="ALR1391" s="119"/>
      <c r="ALS1391" s="119"/>
      <c r="ALT1391" s="119"/>
      <c r="ALU1391" s="119"/>
      <c r="ALV1391" s="119"/>
      <c r="ALW1391" s="119"/>
      <c r="ALX1391" s="119"/>
      <c r="ALY1391" s="119"/>
      <c r="ALZ1391" s="119"/>
      <c r="AMA1391" s="119"/>
      <c r="AMB1391" s="119"/>
      <c r="AMC1391" s="119"/>
      <c r="AMD1391" s="119"/>
      <c r="AME1391" s="119"/>
      <c r="AMF1391" s="119"/>
      <c r="AMG1391" s="119"/>
    </row>
    <row r="1392" customFormat="false" ht="15" hidden="false" customHeight="false" outlineLevel="0" collapsed="false">
      <c r="A1392" s="118"/>
      <c r="B1392" s="118"/>
      <c r="C1392" s="48" t="n">
        <f aca="false">IF(F1392=F1391,C1391,IF(F1392=(F1391+10),C1391,(C1391+10)))</f>
        <v>2600</v>
      </c>
      <c r="D1392" s="55" t="s">
        <v>480</v>
      </c>
      <c r="E1392" s="50" t="n">
        <f aca="false">IF(C1391=C1392,IF(AND(I1392&lt;&gt;"M",I1392&lt;&gt;"m-up"),E1391+10,E1391),10)</f>
        <v>60</v>
      </c>
      <c r="F1392" s="78" t="n">
        <f aca="false">O1392+(N1392*60)+(M1392*3600)</f>
        <v>52485</v>
      </c>
      <c r="G1392" s="78" t="str">
        <f aca="false">CONCATENATE(J1392,K1392,L1392)</f>
        <v>201826</v>
      </c>
      <c r="H1392" s="78" t="n">
        <v>38</v>
      </c>
      <c r="I1392" s="78" t="s">
        <v>0</v>
      </c>
      <c r="J1392" s="78" t="n">
        <v>2018</v>
      </c>
      <c r="K1392" s="78" t="n">
        <v>2</v>
      </c>
      <c r="L1392" s="78" t="n">
        <v>6</v>
      </c>
      <c r="M1392" s="78" t="n">
        <v>14</v>
      </c>
      <c r="N1392" s="78" t="n">
        <v>34</v>
      </c>
      <c r="O1392" s="78" t="n">
        <v>45</v>
      </c>
      <c r="P1392" s="78" t="n">
        <v>721</v>
      </c>
      <c r="Q1392" s="78" t="n">
        <v>1</v>
      </c>
      <c r="R1392" s="78" t="s">
        <v>1</v>
      </c>
      <c r="S1392" s="78" t="s">
        <v>2</v>
      </c>
      <c r="T1392" s="78"/>
      <c r="U1392" s="130"/>
      <c r="V1392" s="130"/>
      <c r="W1392" s="130"/>
      <c r="X1392" s="130"/>
      <c r="WH1392" s="119"/>
      <c r="WI1392" s="119"/>
      <c r="WJ1392" s="119"/>
      <c r="WK1392" s="119"/>
      <c r="WL1392" s="119"/>
      <c r="WM1392" s="119"/>
      <c r="WN1392" s="119"/>
      <c r="WO1392" s="119"/>
      <c r="WP1392" s="119"/>
      <c r="WQ1392" s="119"/>
      <c r="WR1392" s="119"/>
      <c r="WS1392" s="119"/>
      <c r="WT1392" s="119"/>
      <c r="WU1392" s="119"/>
      <c r="WV1392" s="119"/>
      <c r="WW1392" s="119"/>
      <c r="WX1392" s="119"/>
      <c r="WY1392" s="119"/>
      <c r="WZ1392" s="119"/>
      <c r="XA1392" s="119"/>
      <c r="XB1392" s="119"/>
      <c r="XC1392" s="119"/>
      <c r="XD1392" s="119"/>
      <c r="XE1392" s="119"/>
      <c r="XF1392" s="119"/>
      <c r="XG1392" s="119"/>
      <c r="XH1392" s="119"/>
      <c r="XI1392" s="119"/>
      <c r="XJ1392" s="119"/>
      <c r="XK1392" s="119"/>
      <c r="XL1392" s="119"/>
      <c r="XM1392" s="119"/>
      <c r="XN1392" s="119"/>
      <c r="XO1392" s="119"/>
      <c r="XP1392" s="119"/>
      <c r="XQ1392" s="119"/>
      <c r="XR1392" s="119"/>
      <c r="XS1392" s="119"/>
      <c r="XT1392" s="119"/>
      <c r="XU1392" s="119"/>
      <c r="XV1392" s="119"/>
      <c r="XW1392" s="119"/>
      <c r="XX1392" s="119"/>
      <c r="XY1392" s="119"/>
      <c r="XZ1392" s="119"/>
      <c r="YA1392" s="119"/>
      <c r="YB1392" s="119"/>
      <c r="YC1392" s="119"/>
      <c r="YD1392" s="119"/>
      <c r="YE1392" s="119"/>
      <c r="YF1392" s="119"/>
      <c r="YG1392" s="119"/>
      <c r="YH1392" s="119"/>
      <c r="YI1392" s="119"/>
      <c r="YJ1392" s="119"/>
      <c r="YK1392" s="119"/>
      <c r="YL1392" s="119"/>
      <c r="YM1392" s="119"/>
      <c r="YN1392" s="119"/>
      <c r="YO1392" s="119"/>
      <c r="YP1392" s="119"/>
      <c r="YQ1392" s="119"/>
      <c r="YR1392" s="119"/>
      <c r="YS1392" s="119"/>
      <c r="YT1392" s="119"/>
      <c r="YU1392" s="119"/>
      <c r="YV1392" s="119"/>
      <c r="YW1392" s="119"/>
      <c r="YX1392" s="119"/>
      <c r="YY1392" s="119"/>
      <c r="YZ1392" s="119"/>
      <c r="ZA1392" s="119"/>
      <c r="ZB1392" s="119"/>
      <c r="ZC1392" s="119"/>
      <c r="ZD1392" s="119"/>
      <c r="ZE1392" s="119"/>
      <c r="ZF1392" s="119"/>
      <c r="ZG1392" s="119"/>
      <c r="ZH1392" s="119"/>
      <c r="ZI1392" s="119"/>
      <c r="ZJ1392" s="119"/>
      <c r="ZK1392" s="119"/>
      <c r="ZL1392" s="119"/>
      <c r="ZM1392" s="119"/>
      <c r="ZN1392" s="119"/>
      <c r="ZO1392" s="119"/>
      <c r="ZP1392" s="119"/>
      <c r="ZQ1392" s="119"/>
      <c r="ZR1392" s="119"/>
      <c r="ZS1392" s="119"/>
      <c r="ZT1392" s="119"/>
      <c r="ZU1392" s="119"/>
      <c r="ZV1392" s="119"/>
      <c r="ZW1392" s="119"/>
      <c r="ZX1392" s="119"/>
      <c r="ZY1392" s="119"/>
      <c r="ZZ1392" s="119"/>
      <c r="AAA1392" s="119"/>
      <c r="AAB1392" s="119"/>
      <c r="AAC1392" s="119"/>
      <c r="AAD1392" s="119"/>
      <c r="AAE1392" s="119"/>
      <c r="AAF1392" s="119"/>
      <c r="AAG1392" s="119"/>
      <c r="AAH1392" s="119"/>
      <c r="AAI1392" s="119"/>
      <c r="AAJ1392" s="119"/>
      <c r="AAK1392" s="119"/>
      <c r="AAL1392" s="119"/>
      <c r="AAM1392" s="119"/>
      <c r="AAN1392" s="119"/>
      <c r="AAO1392" s="119"/>
      <c r="AAP1392" s="119"/>
      <c r="AAQ1392" s="119"/>
      <c r="AAR1392" s="119"/>
      <c r="AAS1392" s="119"/>
      <c r="AAT1392" s="119"/>
      <c r="AAU1392" s="119"/>
      <c r="AAV1392" s="119"/>
      <c r="AAW1392" s="119"/>
      <c r="AAX1392" s="119"/>
      <c r="AAY1392" s="119"/>
      <c r="AAZ1392" s="119"/>
      <c r="ABA1392" s="119"/>
      <c r="ABB1392" s="119"/>
      <c r="ABC1392" s="119"/>
      <c r="ABD1392" s="119"/>
      <c r="ABE1392" s="119"/>
      <c r="ABF1392" s="119"/>
      <c r="ABG1392" s="119"/>
      <c r="ABH1392" s="119"/>
      <c r="ABI1392" s="119"/>
      <c r="ABJ1392" s="119"/>
      <c r="ABK1392" s="119"/>
      <c r="ABL1392" s="119"/>
      <c r="ABM1392" s="119"/>
      <c r="ABN1392" s="119"/>
      <c r="ABO1392" s="119"/>
      <c r="ABP1392" s="119"/>
      <c r="ABQ1392" s="119"/>
      <c r="ABR1392" s="119"/>
      <c r="ABS1392" s="119"/>
      <c r="ABT1392" s="119"/>
      <c r="ABU1392" s="119"/>
      <c r="ABV1392" s="119"/>
      <c r="ABW1392" s="119"/>
      <c r="ABX1392" s="119"/>
      <c r="ABY1392" s="119"/>
      <c r="ABZ1392" s="119"/>
      <c r="ACA1392" s="119"/>
      <c r="ACB1392" s="119"/>
      <c r="ACC1392" s="119"/>
      <c r="ACD1392" s="119"/>
      <c r="ACE1392" s="119"/>
      <c r="ACF1392" s="119"/>
      <c r="ACG1392" s="119"/>
      <c r="ACH1392" s="119"/>
      <c r="ACI1392" s="119"/>
      <c r="ACJ1392" s="119"/>
      <c r="ACK1392" s="119"/>
      <c r="ACL1392" s="119"/>
      <c r="ACM1392" s="119"/>
      <c r="ACN1392" s="119"/>
      <c r="ACO1392" s="119"/>
      <c r="ACP1392" s="119"/>
      <c r="ACQ1392" s="119"/>
      <c r="ACR1392" s="119"/>
      <c r="ACS1392" s="119"/>
      <c r="ACT1392" s="119"/>
      <c r="ACU1392" s="119"/>
      <c r="ACV1392" s="119"/>
      <c r="ACW1392" s="119"/>
      <c r="ACX1392" s="119"/>
      <c r="ACY1392" s="119"/>
      <c r="ACZ1392" s="119"/>
      <c r="ADA1392" s="119"/>
      <c r="ADB1392" s="119"/>
      <c r="ADC1392" s="119"/>
      <c r="ADD1392" s="119"/>
      <c r="ADE1392" s="119"/>
      <c r="ADF1392" s="119"/>
      <c r="ADG1392" s="119"/>
      <c r="ADH1392" s="119"/>
      <c r="ADI1392" s="119"/>
      <c r="ADJ1392" s="119"/>
      <c r="ADK1392" s="119"/>
      <c r="ADL1392" s="119"/>
      <c r="ADM1392" s="119"/>
      <c r="ADN1392" s="119"/>
      <c r="ADO1392" s="119"/>
      <c r="ADP1392" s="119"/>
      <c r="ADQ1392" s="119"/>
      <c r="ADR1392" s="119"/>
      <c r="ADS1392" s="119"/>
      <c r="ADT1392" s="119"/>
      <c r="ADU1392" s="119"/>
      <c r="ADV1392" s="119"/>
      <c r="ADW1392" s="119"/>
      <c r="ADX1392" s="119"/>
      <c r="ADY1392" s="119"/>
      <c r="ADZ1392" s="119"/>
      <c r="AEA1392" s="119"/>
      <c r="AEB1392" s="119"/>
      <c r="AEC1392" s="119"/>
      <c r="AED1392" s="119"/>
      <c r="AEE1392" s="119"/>
      <c r="AEF1392" s="119"/>
      <c r="AEG1392" s="119"/>
      <c r="AEH1392" s="119"/>
      <c r="AEI1392" s="119"/>
      <c r="AEJ1392" s="119"/>
      <c r="AEK1392" s="119"/>
      <c r="AEL1392" s="119"/>
      <c r="AEM1392" s="119"/>
      <c r="AEN1392" s="119"/>
      <c r="AEO1392" s="119"/>
      <c r="AEP1392" s="119"/>
      <c r="AEQ1392" s="119"/>
      <c r="AER1392" s="119"/>
      <c r="AES1392" s="119"/>
      <c r="AET1392" s="119"/>
      <c r="AEU1392" s="119"/>
      <c r="AEV1392" s="119"/>
      <c r="AEW1392" s="119"/>
      <c r="AEX1392" s="119"/>
      <c r="AEY1392" s="119"/>
      <c r="AEZ1392" s="119"/>
      <c r="AFA1392" s="119"/>
      <c r="AFB1392" s="119"/>
      <c r="AFC1392" s="119"/>
      <c r="AFD1392" s="119"/>
      <c r="AFE1392" s="119"/>
      <c r="AFF1392" s="119"/>
      <c r="AFG1392" s="119"/>
      <c r="AFH1392" s="119"/>
      <c r="AFI1392" s="119"/>
      <c r="AFJ1392" s="119"/>
      <c r="AFK1392" s="119"/>
      <c r="AFL1392" s="119"/>
      <c r="AFM1392" s="119"/>
      <c r="AFN1392" s="119"/>
      <c r="AFO1392" s="119"/>
      <c r="AFP1392" s="119"/>
      <c r="AFQ1392" s="119"/>
      <c r="AFR1392" s="119"/>
      <c r="AFS1392" s="119"/>
      <c r="AFT1392" s="119"/>
      <c r="AFU1392" s="119"/>
      <c r="AFV1392" s="119"/>
      <c r="AFW1392" s="119"/>
      <c r="AFX1392" s="119"/>
      <c r="AFY1392" s="119"/>
      <c r="AFZ1392" s="119"/>
      <c r="AGA1392" s="119"/>
      <c r="AGB1392" s="119"/>
      <c r="AGC1392" s="119"/>
      <c r="AGD1392" s="119"/>
      <c r="AGE1392" s="119"/>
      <c r="AGF1392" s="119"/>
      <c r="AGG1392" s="119"/>
      <c r="AGH1392" s="119"/>
      <c r="AGI1392" s="119"/>
      <c r="AGJ1392" s="119"/>
      <c r="AGK1392" s="119"/>
      <c r="AGL1392" s="119"/>
      <c r="AGM1392" s="119"/>
      <c r="AGN1392" s="119"/>
      <c r="AGO1392" s="119"/>
      <c r="AGP1392" s="119"/>
      <c r="AGQ1392" s="119"/>
      <c r="AGR1392" s="119"/>
      <c r="AGS1392" s="119"/>
      <c r="AGT1392" s="119"/>
      <c r="AGU1392" s="119"/>
      <c r="AGV1392" s="119"/>
      <c r="AGW1392" s="119"/>
      <c r="AGX1392" s="119"/>
      <c r="AGY1392" s="119"/>
      <c r="AGZ1392" s="119"/>
      <c r="AHA1392" s="119"/>
      <c r="AHB1392" s="119"/>
      <c r="AHC1392" s="119"/>
      <c r="AHD1392" s="119"/>
      <c r="AHE1392" s="119"/>
      <c r="AHF1392" s="119"/>
      <c r="AHG1392" s="119"/>
      <c r="AHH1392" s="119"/>
      <c r="AHI1392" s="119"/>
      <c r="AHJ1392" s="119"/>
      <c r="AHK1392" s="119"/>
      <c r="AHL1392" s="119"/>
      <c r="AHM1392" s="119"/>
      <c r="AHN1392" s="119"/>
      <c r="AHO1392" s="119"/>
      <c r="AHP1392" s="119"/>
      <c r="AHQ1392" s="119"/>
      <c r="AHR1392" s="119"/>
      <c r="AHS1392" s="119"/>
      <c r="AHT1392" s="119"/>
      <c r="AHU1392" s="119"/>
      <c r="AHV1392" s="119"/>
      <c r="AHW1392" s="119"/>
      <c r="AHX1392" s="119"/>
      <c r="AHY1392" s="119"/>
      <c r="AHZ1392" s="119"/>
      <c r="AIA1392" s="119"/>
      <c r="AIB1392" s="119"/>
      <c r="AIC1392" s="119"/>
      <c r="AID1392" s="119"/>
      <c r="AIE1392" s="119"/>
      <c r="AIF1392" s="119"/>
      <c r="AIG1392" s="119"/>
      <c r="AIH1392" s="119"/>
      <c r="AII1392" s="119"/>
      <c r="AIJ1392" s="119"/>
      <c r="AIK1392" s="119"/>
      <c r="AIL1392" s="119"/>
      <c r="AIM1392" s="119"/>
      <c r="AIN1392" s="119"/>
      <c r="AIO1392" s="119"/>
      <c r="AIP1392" s="119"/>
      <c r="AIQ1392" s="119"/>
      <c r="AIR1392" s="119"/>
      <c r="AIS1392" s="119"/>
      <c r="AIT1392" s="119"/>
      <c r="AIU1392" s="119"/>
      <c r="AIV1392" s="119"/>
      <c r="AIW1392" s="119"/>
      <c r="AIX1392" s="119"/>
      <c r="AIY1392" s="119"/>
      <c r="AIZ1392" s="119"/>
      <c r="AJA1392" s="119"/>
      <c r="AJB1392" s="119"/>
      <c r="AJC1392" s="119"/>
      <c r="AJD1392" s="119"/>
      <c r="AJE1392" s="119"/>
      <c r="AJF1392" s="119"/>
      <c r="AJG1392" s="119"/>
      <c r="AJH1392" s="119"/>
      <c r="AJI1392" s="119"/>
      <c r="AJJ1392" s="119"/>
      <c r="AJK1392" s="119"/>
      <c r="AJL1392" s="119"/>
      <c r="AJM1392" s="119"/>
      <c r="AJN1392" s="119"/>
      <c r="AJO1392" s="119"/>
      <c r="AJP1392" s="119"/>
      <c r="AJQ1392" s="119"/>
      <c r="AJR1392" s="119"/>
      <c r="AJS1392" s="119"/>
      <c r="AJT1392" s="119"/>
      <c r="AJU1392" s="119"/>
      <c r="AJV1392" s="119"/>
      <c r="AJW1392" s="119"/>
      <c r="AJX1392" s="119"/>
      <c r="AJY1392" s="119"/>
      <c r="AJZ1392" s="119"/>
      <c r="AKA1392" s="119"/>
      <c r="AKB1392" s="119"/>
      <c r="AKC1392" s="119"/>
      <c r="AKD1392" s="119"/>
      <c r="AKE1392" s="119"/>
      <c r="AKF1392" s="119"/>
      <c r="AKG1392" s="119"/>
      <c r="AKH1392" s="119"/>
      <c r="AKI1392" s="119"/>
      <c r="AKJ1392" s="119"/>
      <c r="AKK1392" s="119"/>
      <c r="AKL1392" s="119"/>
      <c r="AKM1392" s="119"/>
      <c r="AKN1392" s="119"/>
      <c r="AKO1392" s="119"/>
      <c r="AKP1392" s="119"/>
      <c r="AKQ1392" s="119"/>
      <c r="AKR1392" s="119"/>
      <c r="AKS1392" s="119"/>
      <c r="AKT1392" s="119"/>
      <c r="AKU1392" s="119"/>
      <c r="AKV1392" s="119"/>
      <c r="AKW1392" s="119"/>
      <c r="AKX1392" s="119"/>
      <c r="AKY1392" s="119"/>
      <c r="AKZ1392" s="119"/>
      <c r="ALA1392" s="119"/>
      <c r="ALB1392" s="119"/>
      <c r="ALC1392" s="119"/>
      <c r="ALD1392" s="119"/>
      <c r="ALE1392" s="119"/>
      <c r="ALF1392" s="119"/>
      <c r="ALG1392" s="119"/>
      <c r="ALH1392" s="119"/>
      <c r="ALI1392" s="119"/>
      <c r="ALJ1392" s="119"/>
      <c r="ALK1392" s="119"/>
      <c r="ALL1392" s="119"/>
      <c r="ALM1392" s="119"/>
      <c r="ALN1392" s="119"/>
      <c r="ALO1392" s="119"/>
      <c r="ALP1392" s="119"/>
      <c r="ALQ1392" s="119"/>
      <c r="ALR1392" s="119"/>
      <c r="ALS1392" s="119"/>
      <c r="ALT1392" s="119"/>
      <c r="ALU1392" s="119"/>
      <c r="ALV1392" s="119"/>
      <c r="ALW1392" s="119"/>
      <c r="ALX1392" s="119"/>
      <c r="ALY1392" s="119"/>
      <c r="ALZ1392" s="119"/>
      <c r="AMA1392" s="119"/>
      <c r="AMB1392" s="119"/>
      <c r="AMC1392" s="119"/>
      <c r="AMD1392" s="119"/>
      <c r="AME1392" s="119"/>
      <c r="AMF1392" s="119"/>
      <c r="AMG1392" s="119"/>
    </row>
    <row r="1393" customFormat="false" ht="15" hidden="false" customHeight="false" outlineLevel="0" collapsed="false">
      <c r="A1393" s="118"/>
      <c r="B1393" s="118"/>
      <c r="C1393" s="48" t="n">
        <f aca="false">IF(F1393=F1392,C1392,IF(F1393=(F1392+10),C1392,(C1392+10)))</f>
        <v>2600</v>
      </c>
      <c r="D1393" s="55" t="s">
        <v>480</v>
      </c>
      <c r="E1393" s="50" t="n">
        <f aca="false">IF(C1392=C1393,IF(AND(I1393&lt;&gt;"M",I1393&lt;&gt;"m-up"),E1392+10,E1392),10)</f>
        <v>70</v>
      </c>
      <c r="F1393" s="78" t="n">
        <f aca="false">O1393+(N1393*60)+(M1393*3600)</f>
        <v>52485</v>
      </c>
      <c r="G1393" s="78" t="str">
        <f aca="false">CONCATENATE(J1393,K1393,L1393)</f>
        <v>201826</v>
      </c>
      <c r="H1393" s="78" t="n">
        <v>22</v>
      </c>
      <c r="I1393" s="78" t="s">
        <v>0</v>
      </c>
      <c r="J1393" s="78" t="n">
        <v>2018</v>
      </c>
      <c r="K1393" s="78" t="n">
        <v>2</v>
      </c>
      <c r="L1393" s="78" t="n">
        <v>6</v>
      </c>
      <c r="M1393" s="78" t="n">
        <v>14</v>
      </c>
      <c r="N1393" s="78" t="n">
        <v>34</v>
      </c>
      <c r="O1393" s="78" t="n">
        <v>45</v>
      </c>
      <c r="P1393" s="78" t="n">
        <v>844</v>
      </c>
      <c r="Q1393" s="78" t="n">
        <v>1</v>
      </c>
      <c r="R1393" s="78" t="s">
        <v>1</v>
      </c>
      <c r="S1393" s="78" t="s">
        <v>2</v>
      </c>
      <c r="T1393" s="78"/>
      <c r="U1393" s="130"/>
      <c r="V1393" s="130"/>
      <c r="W1393" s="130"/>
      <c r="X1393" s="130"/>
      <c r="WH1393" s="119"/>
      <c r="WI1393" s="119"/>
      <c r="WJ1393" s="119"/>
      <c r="WK1393" s="119"/>
      <c r="WL1393" s="119"/>
      <c r="WM1393" s="119"/>
      <c r="WN1393" s="119"/>
      <c r="WO1393" s="119"/>
      <c r="WP1393" s="119"/>
      <c r="WQ1393" s="119"/>
      <c r="WR1393" s="119"/>
      <c r="WS1393" s="119"/>
      <c r="WT1393" s="119"/>
      <c r="WU1393" s="119"/>
      <c r="WV1393" s="119"/>
      <c r="WW1393" s="119"/>
      <c r="WX1393" s="119"/>
      <c r="WY1393" s="119"/>
      <c r="WZ1393" s="119"/>
      <c r="XA1393" s="119"/>
      <c r="XB1393" s="119"/>
      <c r="XC1393" s="119"/>
      <c r="XD1393" s="119"/>
      <c r="XE1393" s="119"/>
      <c r="XF1393" s="119"/>
      <c r="XG1393" s="119"/>
      <c r="XH1393" s="119"/>
      <c r="XI1393" s="119"/>
      <c r="XJ1393" s="119"/>
      <c r="XK1393" s="119"/>
      <c r="XL1393" s="119"/>
      <c r="XM1393" s="119"/>
      <c r="XN1393" s="119"/>
      <c r="XO1393" s="119"/>
      <c r="XP1393" s="119"/>
      <c r="XQ1393" s="119"/>
      <c r="XR1393" s="119"/>
      <c r="XS1393" s="119"/>
      <c r="XT1393" s="119"/>
      <c r="XU1393" s="119"/>
      <c r="XV1393" s="119"/>
      <c r="XW1393" s="119"/>
      <c r="XX1393" s="119"/>
      <c r="XY1393" s="119"/>
      <c r="XZ1393" s="119"/>
      <c r="YA1393" s="119"/>
      <c r="YB1393" s="119"/>
      <c r="YC1393" s="119"/>
      <c r="YD1393" s="119"/>
      <c r="YE1393" s="119"/>
      <c r="YF1393" s="119"/>
      <c r="YG1393" s="119"/>
      <c r="YH1393" s="119"/>
      <c r="YI1393" s="119"/>
      <c r="YJ1393" s="119"/>
      <c r="YK1393" s="119"/>
      <c r="YL1393" s="119"/>
      <c r="YM1393" s="119"/>
      <c r="YN1393" s="119"/>
      <c r="YO1393" s="119"/>
      <c r="YP1393" s="119"/>
      <c r="YQ1393" s="119"/>
      <c r="YR1393" s="119"/>
      <c r="YS1393" s="119"/>
      <c r="YT1393" s="119"/>
      <c r="YU1393" s="119"/>
      <c r="YV1393" s="119"/>
      <c r="YW1393" s="119"/>
      <c r="YX1393" s="119"/>
      <c r="YY1393" s="119"/>
      <c r="YZ1393" s="119"/>
      <c r="ZA1393" s="119"/>
      <c r="ZB1393" s="119"/>
      <c r="ZC1393" s="119"/>
      <c r="ZD1393" s="119"/>
      <c r="ZE1393" s="119"/>
      <c r="ZF1393" s="119"/>
      <c r="ZG1393" s="119"/>
      <c r="ZH1393" s="119"/>
      <c r="ZI1393" s="119"/>
      <c r="ZJ1393" s="119"/>
      <c r="ZK1393" s="119"/>
      <c r="ZL1393" s="119"/>
      <c r="ZM1393" s="119"/>
      <c r="ZN1393" s="119"/>
      <c r="ZO1393" s="119"/>
      <c r="ZP1393" s="119"/>
      <c r="ZQ1393" s="119"/>
      <c r="ZR1393" s="119"/>
      <c r="ZS1393" s="119"/>
      <c r="ZT1393" s="119"/>
      <c r="ZU1393" s="119"/>
      <c r="ZV1393" s="119"/>
      <c r="ZW1393" s="119"/>
      <c r="ZX1393" s="119"/>
      <c r="ZY1393" s="119"/>
      <c r="ZZ1393" s="119"/>
      <c r="AAA1393" s="119"/>
      <c r="AAB1393" s="119"/>
      <c r="AAC1393" s="119"/>
      <c r="AAD1393" s="119"/>
      <c r="AAE1393" s="119"/>
      <c r="AAF1393" s="119"/>
      <c r="AAG1393" s="119"/>
      <c r="AAH1393" s="119"/>
      <c r="AAI1393" s="119"/>
      <c r="AAJ1393" s="119"/>
      <c r="AAK1393" s="119"/>
      <c r="AAL1393" s="119"/>
      <c r="AAM1393" s="119"/>
      <c r="AAN1393" s="119"/>
      <c r="AAO1393" s="119"/>
      <c r="AAP1393" s="119"/>
      <c r="AAQ1393" s="119"/>
      <c r="AAR1393" s="119"/>
      <c r="AAS1393" s="119"/>
      <c r="AAT1393" s="119"/>
      <c r="AAU1393" s="119"/>
      <c r="AAV1393" s="119"/>
      <c r="AAW1393" s="119"/>
      <c r="AAX1393" s="119"/>
      <c r="AAY1393" s="119"/>
      <c r="AAZ1393" s="119"/>
      <c r="ABA1393" s="119"/>
      <c r="ABB1393" s="119"/>
      <c r="ABC1393" s="119"/>
      <c r="ABD1393" s="119"/>
      <c r="ABE1393" s="119"/>
      <c r="ABF1393" s="119"/>
      <c r="ABG1393" s="119"/>
      <c r="ABH1393" s="119"/>
      <c r="ABI1393" s="119"/>
      <c r="ABJ1393" s="119"/>
      <c r="ABK1393" s="119"/>
      <c r="ABL1393" s="119"/>
      <c r="ABM1393" s="119"/>
      <c r="ABN1393" s="119"/>
      <c r="ABO1393" s="119"/>
      <c r="ABP1393" s="119"/>
      <c r="ABQ1393" s="119"/>
      <c r="ABR1393" s="119"/>
      <c r="ABS1393" s="119"/>
      <c r="ABT1393" s="119"/>
      <c r="ABU1393" s="119"/>
      <c r="ABV1393" s="119"/>
      <c r="ABW1393" s="119"/>
      <c r="ABX1393" s="119"/>
      <c r="ABY1393" s="119"/>
      <c r="ABZ1393" s="119"/>
      <c r="ACA1393" s="119"/>
      <c r="ACB1393" s="119"/>
      <c r="ACC1393" s="119"/>
      <c r="ACD1393" s="119"/>
      <c r="ACE1393" s="119"/>
      <c r="ACF1393" s="119"/>
      <c r="ACG1393" s="119"/>
      <c r="ACH1393" s="119"/>
      <c r="ACI1393" s="119"/>
      <c r="ACJ1393" s="119"/>
      <c r="ACK1393" s="119"/>
      <c r="ACL1393" s="119"/>
      <c r="ACM1393" s="119"/>
      <c r="ACN1393" s="119"/>
      <c r="ACO1393" s="119"/>
      <c r="ACP1393" s="119"/>
      <c r="ACQ1393" s="119"/>
      <c r="ACR1393" s="119"/>
      <c r="ACS1393" s="119"/>
      <c r="ACT1393" s="119"/>
      <c r="ACU1393" s="119"/>
      <c r="ACV1393" s="119"/>
      <c r="ACW1393" s="119"/>
      <c r="ACX1393" s="119"/>
      <c r="ACY1393" s="119"/>
      <c r="ACZ1393" s="119"/>
      <c r="ADA1393" s="119"/>
      <c r="ADB1393" s="119"/>
      <c r="ADC1393" s="119"/>
      <c r="ADD1393" s="119"/>
      <c r="ADE1393" s="119"/>
      <c r="ADF1393" s="119"/>
      <c r="ADG1393" s="119"/>
      <c r="ADH1393" s="119"/>
      <c r="ADI1393" s="119"/>
      <c r="ADJ1393" s="119"/>
      <c r="ADK1393" s="119"/>
      <c r="ADL1393" s="119"/>
      <c r="ADM1393" s="119"/>
      <c r="ADN1393" s="119"/>
      <c r="ADO1393" s="119"/>
      <c r="ADP1393" s="119"/>
      <c r="ADQ1393" s="119"/>
      <c r="ADR1393" s="119"/>
      <c r="ADS1393" s="119"/>
      <c r="ADT1393" s="119"/>
      <c r="ADU1393" s="119"/>
      <c r="ADV1393" s="119"/>
      <c r="ADW1393" s="119"/>
      <c r="ADX1393" s="119"/>
      <c r="ADY1393" s="119"/>
      <c r="ADZ1393" s="119"/>
      <c r="AEA1393" s="119"/>
      <c r="AEB1393" s="119"/>
      <c r="AEC1393" s="119"/>
      <c r="AED1393" s="119"/>
      <c r="AEE1393" s="119"/>
      <c r="AEF1393" s="119"/>
      <c r="AEG1393" s="119"/>
      <c r="AEH1393" s="119"/>
      <c r="AEI1393" s="119"/>
      <c r="AEJ1393" s="119"/>
      <c r="AEK1393" s="119"/>
      <c r="AEL1393" s="119"/>
      <c r="AEM1393" s="119"/>
      <c r="AEN1393" s="119"/>
      <c r="AEO1393" s="119"/>
      <c r="AEP1393" s="119"/>
      <c r="AEQ1393" s="119"/>
      <c r="AER1393" s="119"/>
      <c r="AES1393" s="119"/>
      <c r="AET1393" s="119"/>
      <c r="AEU1393" s="119"/>
      <c r="AEV1393" s="119"/>
      <c r="AEW1393" s="119"/>
      <c r="AEX1393" s="119"/>
      <c r="AEY1393" s="119"/>
      <c r="AEZ1393" s="119"/>
      <c r="AFA1393" s="119"/>
      <c r="AFB1393" s="119"/>
      <c r="AFC1393" s="119"/>
      <c r="AFD1393" s="119"/>
      <c r="AFE1393" s="119"/>
      <c r="AFF1393" s="119"/>
      <c r="AFG1393" s="119"/>
      <c r="AFH1393" s="119"/>
      <c r="AFI1393" s="119"/>
      <c r="AFJ1393" s="119"/>
      <c r="AFK1393" s="119"/>
      <c r="AFL1393" s="119"/>
      <c r="AFM1393" s="119"/>
      <c r="AFN1393" s="119"/>
      <c r="AFO1393" s="119"/>
      <c r="AFP1393" s="119"/>
      <c r="AFQ1393" s="119"/>
      <c r="AFR1393" s="119"/>
      <c r="AFS1393" s="119"/>
      <c r="AFT1393" s="119"/>
      <c r="AFU1393" s="119"/>
      <c r="AFV1393" s="119"/>
      <c r="AFW1393" s="119"/>
      <c r="AFX1393" s="119"/>
      <c r="AFY1393" s="119"/>
      <c r="AFZ1393" s="119"/>
      <c r="AGA1393" s="119"/>
      <c r="AGB1393" s="119"/>
      <c r="AGC1393" s="119"/>
      <c r="AGD1393" s="119"/>
      <c r="AGE1393" s="119"/>
      <c r="AGF1393" s="119"/>
      <c r="AGG1393" s="119"/>
      <c r="AGH1393" s="119"/>
      <c r="AGI1393" s="119"/>
      <c r="AGJ1393" s="119"/>
      <c r="AGK1393" s="119"/>
      <c r="AGL1393" s="119"/>
      <c r="AGM1393" s="119"/>
      <c r="AGN1393" s="119"/>
      <c r="AGO1393" s="119"/>
      <c r="AGP1393" s="119"/>
      <c r="AGQ1393" s="119"/>
      <c r="AGR1393" s="119"/>
      <c r="AGS1393" s="119"/>
      <c r="AGT1393" s="119"/>
      <c r="AGU1393" s="119"/>
      <c r="AGV1393" s="119"/>
      <c r="AGW1393" s="119"/>
      <c r="AGX1393" s="119"/>
      <c r="AGY1393" s="119"/>
      <c r="AGZ1393" s="119"/>
      <c r="AHA1393" s="119"/>
      <c r="AHB1393" s="119"/>
      <c r="AHC1393" s="119"/>
      <c r="AHD1393" s="119"/>
      <c r="AHE1393" s="119"/>
      <c r="AHF1393" s="119"/>
      <c r="AHG1393" s="119"/>
      <c r="AHH1393" s="119"/>
      <c r="AHI1393" s="119"/>
      <c r="AHJ1393" s="119"/>
      <c r="AHK1393" s="119"/>
      <c r="AHL1393" s="119"/>
      <c r="AHM1393" s="119"/>
      <c r="AHN1393" s="119"/>
      <c r="AHO1393" s="119"/>
      <c r="AHP1393" s="119"/>
      <c r="AHQ1393" s="119"/>
      <c r="AHR1393" s="119"/>
      <c r="AHS1393" s="119"/>
      <c r="AHT1393" s="119"/>
      <c r="AHU1393" s="119"/>
      <c r="AHV1393" s="119"/>
      <c r="AHW1393" s="119"/>
      <c r="AHX1393" s="119"/>
      <c r="AHY1393" s="119"/>
      <c r="AHZ1393" s="119"/>
      <c r="AIA1393" s="119"/>
      <c r="AIB1393" s="119"/>
      <c r="AIC1393" s="119"/>
      <c r="AID1393" s="119"/>
      <c r="AIE1393" s="119"/>
      <c r="AIF1393" s="119"/>
      <c r="AIG1393" s="119"/>
      <c r="AIH1393" s="119"/>
      <c r="AII1393" s="119"/>
      <c r="AIJ1393" s="119"/>
      <c r="AIK1393" s="119"/>
      <c r="AIL1393" s="119"/>
      <c r="AIM1393" s="119"/>
      <c r="AIN1393" s="119"/>
      <c r="AIO1393" s="119"/>
      <c r="AIP1393" s="119"/>
      <c r="AIQ1393" s="119"/>
      <c r="AIR1393" s="119"/>
      <c r="AIS1393" s="119"/>
      <c r="AIT1393" s="119"/>
      <c r="AIU1393" s="119"/>
      <c r="AIV1393" s="119"/>
      <c r="AIW1393" s="119"/>
      <c r="AIX1393" s="119"/>
      <c r="AIY1393" s="119"/>
      <c r="AIZ1393" s="119"/>
      <c r="AJA1393" s="119"/>
      <c r="AJB1393" s="119"/>
      <c r="AJC1393" s="119"/>
      <c r="AJD1393" s="119"/>
      <c r="AJE1393" s="119"/>
      <c r="AJF1393" s="119"/>
      <c r="AJG1393" s="119"/>
      <c r="AJH1393" s="119"/>
      <c r="AJI1393" s="119"/>
      <c r="AJJ1393" s="119"/>
      <c r="AJK1393" s="119"/>
      <c r="AJL1393" s="119"/>
      <c r="AJM1393" s="119"/>
      <c r="AJN1393" s="119"/>
      <c r="AJO1393" s="119"/>
      <c r="AJP1393" s="119"/>
      <c r="AJQ1393" s="119"/>
      <c r="AJR1393" s="119"/>
      <c r="AJS1393" s="119"/>
      <c r="AJT1393" s="119"/>
      <c r="AJU1393" s="119"/>
      <c r="AJV1393" s="119"/>
      <c r="AJW1393" s="119"/>
      <c r="AJX1393" s="119"/>
      <c r="AJY1393" s="119"/>
      <c r="AJZ1393" s="119"/>
      <c r="AKA1393" s="119"/>
      <c r="AKB1393" s="119"/>
      <c r="AKC1393" s="119"/>
      <c r="AKD1393" s="119"/>
      <c r="AKE1393" s="119"/>
      <c r="AKF1393" s="119"/>
      <c r="AKG1393" s="119"/>
      <c r="AKH1393" s="119"/>
      <c r="AKI1393" s="119"/>
      <c r="AKJ1393" s="119"/>
      <c r="AKK1393" s="119"/>
      <c r="AKL1393" s="119"/>
      <c r="AKM1393" s="119"/>
      <c r="AKN1393" s="119"/>
      <c r="AKO1393" s="119"/>
      <c r="AKP1393" s="119"/>
      <c r="AKQ1393" s="119"/>
      <c r="AKR1393" s="119"/>
      <c r="AKS1393" s="119"/>
      <c r="AKT1393" s="119"/>
      <c r="AKU1393" s="119"/>
      <c r="AKV1393" s="119"/>
      <c r="AKW1393" s="119"/>
      <c r="AKX1393" s="119"/>
      <c r="AKY1393" s="119"/>
      <c r="AKZ1393" s="119"/>
      <c r="ALA1393" s="119"/>
      <c r="ALB1393" s="119"/>
      <c r="ALC1393" s="119"/>
      <c r="ALD1393" s="119"/>
      <c r="ALE1393" s="119"/>
      <c r="ALF1393" s="119"/>
      <c r="ALG1393" s="119"/>
      <c r="ALH1393" s="119"/>
      <c r="ALI1393" s="119"/>
      <c r="ALJ1393" s="119"/>
      <c r="ALK1393" s="119"/>
      <c r="ALL1393" s="119"/>
      <c r="ALM1393" s="119"/>
      <c r="ALN1393" s="119"/>
      <c r="ALO1393" s="119"/>
      <c r="ALP1393" s="119"/>
      <c r="ALQ1393" s="119"/>
      <c r="ALR1393" s="119"/>
      <c r="ALS1393" s="119"/>
      <c r="ALT1393" s="119"/>
      <c r="ALU1393" s="119"/>
      <c r="ALV1393" s="119"/>
      <c r="ALW1393" s="119"/>
      <c r="ALX1393" s="119"/>
      <c r="ALY1393" s="119"/>
      <c r="ALZ1393" s="119"/>
      <c r="AMA1393" s="119"/>
      <c r="AMB1393" s="119"/>
      <c r="AMC1393" s="119"/>
      <c r="AMD1393" s="119"/>
      <c r="AME1393" s="119"/>
      <c r="AMF1393" s="119"/>
      <c r="AMG1393" s="119"/>
    </row>
    <row r="1394" customFormat="false" ht="15" hidden="false" customHeight="false" outlineLevel="0" collapsed="false">
      <c r="A1394" s="118"/>
      <c r="B1394" s="118"/>
      <c r="C1394" s="48" t="n">
        <f aca="false">IF(F1394=F1393,C1393,IF(F1394=(F1393+10),C1393,(C1393+10)))</f>
        <v>2600</v>
      </c>
      <c r="D1394" s="55" t="s">
        <v>480</v>
      </c>
      <c r="E1394" s="50" t="n">
        <f aca="false">IF(C1393=C1394,IF(AND(I1394&lt;&gt;"M",I1394&lt;&gt;"m-up"),E1393+10,E1393),10)</f>
        <v>80</v>
      </c>
      <c r="F1394" s="78" t="n">
        <f aca="false">O1394+(N1394*60)+(M1394*3600)</f>
        <v>52485</v>
      </c>
      <c r="G1394" s="78" t="str">
        <f aca="false">CONCATENATE(J1394,K1394,L1394)</f>
        <v>201826</v>
      </c>
      <c r="H1394" s="78" t="n">
        <v>2</v>
      </c>
      <c r="I1394" s="78" t="s">
        <v>0</v>
      </c>
      <c r="J1394" s="78" t="n">
        <v>2018</v>
      </c>
      <c r="K1394" s="78" t="n">
        <v>2</v>
      </c>
      <c r="L1394" s="78" t="n">
        <v>6</v>
      </c>
      <c r="M1394" s="78" t="n">
        <v>14</v>
      </c>
      <c r="N1394" s="78" t="n">
        <v>34</v>
      </c>
      <c r="O1394" s="78" t="n">
        <v>45</v>
      </c>
      <c r="P1394" s="78" t="n">
        <v>908</v>
      </c>
      <c r="Q1394" s="78" t="n">
        <v>1</v>
      </c>
      <c r="R1394" s="78" t="s">
        <v>1</v>
      </c>
      <c r="S1394" s="78" t="s">
        <v>2</v>
      </c>
      <c r="T1394" s="78"/>
      <c r="U1394" s="130"/>
      <c r="V1394" s="130"/>
      <c r="W1394" s="130"/>
      <c r="X1394" s="130"/>
      <c r="WH1394" s="119"/>
      <c r="WI1394" s="119"/>
      <c r="WJ1394" s="119"/>
      <c r="WK1394" s="119"/>
      <c r="WL1394" s="119"/>
      <c r="WM1394" s="119"/>
      <c r="WN1394" s="119"/>
      <c r="WO1394" s="119"/>
      <c r="WP1394" s="119"/>
      <c r="WQ1394" s="119"/>
      <c r="WR1394" s="119"/>
      <c r="WS1394" s="119"/>
      <c r="WT1394" s="119"/>
      <c r="WU1394" s="119"/>
      <c r="WV1394" s="119"/>
      <c r="WW1394" s="119"/>
      <c r="WX1394" s="119"/>
      <c r="WY1394" s="119"/>
      <c r="WZ1394" s="119"/>
      <c r="XA1394" s="119"/>
      <c r="XB1394" s="119"/>
      <c r="XC1394" s="119"/>
      <c r="XD1394" s="119"/>
      <c r="XE1394" s="119"/>
      <c r="XF1394" s="119"/>
      <c r="XG1394" s="119"/>
      <c r="XH1394" s="119"/>
      <c r="XI1394" s="119"/>
      <c r="XJ1394" s="119"/>
      <c r="XK1394" s="119"/>
      <c r="XL1394" s="119"/>
      <c r="XM1394" s="119"/>
      <c r="XN1394" s="119"/>
      <c r="XO1394" s="119"/>
      <c r="XP1394" s="119"/>
      <c r="XQ1394" s="119"/>
      <c r="XR1394" s="119"/>
      <c r="XS1394" s="119"/>
      <c r="XT1394" s="119"/>
      <c r="XU1394" s="119"/>
      <c r="XV1394" s="119"/>
      <c r="XW1394" s="119"/>
      <c r="XX1394" s="119"/>
      <c r="XY1394" s="119"/>
      <c r="XZ1394" s="119"/>
      <c r="YA1394" s="119"/>
      <c r="YB1394" s="119"/>
      <c r="YC1394" s="119"/>
      <c r="YD1394" s="119"/>
      <c r="YE1394" s="119"/>
      <c r="YF1394" s="119"/>
      <c r="YG1394" s="119"/>
      <c r="YH1394" s="119"/>
      <c r="YI1394" s="119"/>
      <c r="YJ1394" s="119"/>
      <c r="YK1394" s="119"/>
      <c r="YL1394" s="119"/>
      <c r="YM1394" s="119"/>
      <c r="YN1394" s="119"/>
      <c r="YO1394" s="119"/>
      <c r="YP1394" s="119"/>
      <c r="YQ1394" s="119"/>
      <c r="YR1394" s="119"/>
      <c r="YS1394" s="119"/>
      <c r="YT1394" s="119"/>
      <c r="YU1394" s="119"/>
      <c r="YV1394" s="119"/>
      <c r="YW1394" s="119"/>
      <c r="YX1394" s="119"/>
      <c r="YY1394" s="119"/>
      <c r="YZ1394" s="119"/>
      <c r="ZA1394" s="119"/>
      <c r="ZB1394" s="119"/>
      <c r="ZC1394" s="119"/>
      <c r="ZD1394" s="119"/>
      <c r="ZE1394" s="119"/>
      <c r="ZF1394" s="119"/>
      <c r="ZG1394" s="119"/>
      <c r="ZH1394" s="119"/>
      <c r="ZI1394" s="119"/>
      <c r="ZJ1394" s="119"/>
      <c r="ZK1394" s="119"/>
      <c r="ZL1394" s="119"/>
      <c r="ZM1394" s="119"/>
      <c r="ZN1394" s="119"/>
      <c r="ZO1394" s="119"/>
      <c r="ZP1394" s="119"/>
      <c r="ZQ1394" s="119"/>
      <c r="ZR1394" s="119"/>
      <c r="ZS1394" s="119"/>
      <c r="ZT1394" s="119"/>
      <c r="ZU1394" s="119"/>
      <c r="ZV1394" s="119"/>
      <c r="ZW1394" s="119"/>
      <c r="ZX1394" s="119"/>
      <c r="ZY1394" s="119"/>
      <c r="ZZ1394" s="119"/>
      <c r="AAA1394" s="119"/>
      <c r="AAB1394" s="119"/>
      <c r="AAC1394" s="119"/>
      <c r="AAD1394" s="119"/>
      <c r="AAE1394" s="119"/>
      <c r="AAF1394" s="119"/>
      <c r="AAG1394" s="119"/>
      <c r="AAH1394" s="119"/>
      <c r="AAI1394" s="119"/>
      <c r="AAJ1394" s="119"/>
      <c r="AAK1394" s="119"/>
      <c r="AAL1394" s="119"/>
      <c r="AAM1394" s="119"/>
      <c r="AAN1394" s="119"/>
      <c r="AAO1394" s="119"/>
      <c r="AAP1394" s="119"/>
      <c r="AAQ1394" s="119"/>
      <c r="AAR1394" s="119"/>
      <c r="AAS1394" s="119"/>
      <c r="AAT1394" s="119"/>
      <c r="AAU1394" s="119"/>
      <c r="AAV1394" s="119"/>
      <c r="AAW1394" s="119"/>
      <c r="AAX1394" s="119"/>
      <c r="AAY1394" s="119"/>
      <c r="AAZ1394" s="119"/>
      <c r="ABA1394" s="119"/>
      <c r="ABB1394" s="119"/>
      <c r="ABC1394" s="119"/>
      <c r="ABD1394" s="119"/>
      <c r="ABE1394" s="119"/>
      <c r="ABF1394" s="119"/>
      <c r="ABG1394" s="119"/>
      <c r="ABH1394" s="119"/>
      <c r="ABI1394" s="119"/>
      <c r="ABJ1394" s="119"/>
      <c r="ABK1394" s="119"/>
      <c r="ABL1394" s="119"/>
      <c r="ABM1394" s="119"/>
      <c r="ABN1394" s="119"/>
      <c r="ABO1394" s="119"/>
      <c r="ABP1394" s="119"/>
      <c r="ABQ1394" s="119"/>
      <c r="ABR1394" s="119"/>
      <c r="ABS1394" s="119"/>
      <c r="ABT1394" s="119"/>
      <c r="ABU1394" s="119"/>
      <c r="ABV1394" s="119"/>
      <c r="ABW1394" s="119"/>
      <c r="ABX1394" s="119"/>
      <c r="ABY1394" s="119"/>
      <c r="ABZ1394" s="119"/>
      <c r="ACA1394" s="119"/>
      <c r="ACB1394" s="119"/>
      <c r="ACC1394" s="119"/>
      <c r="ACD1394" s="119"/>
      <c r="ACE1394" s="119"/>
      <c r="ACF1394" s="119"/>
      <c r="ACG1394" s="119"/>
      <c r="ACH1394" s="119"/>
      <c r="ACI1394" s="119"/>
      <c r="ACJ1394" s="119"/>
      <c r="ACK1394" s="119"/>
      <c r="ACL1394" s="119"/>
      <c r="ACM1394" s="119"/>
      <c r="ACN1394" s="119"/>
      <c r="ACO1394" s="119"/>
      <c r="ACP1394" s="119"/>
      <c r="ACQ1394" s="119"/>
      <c r="ACR1394" s="119"/>
      <c r="ACS1394" s="119"/>
      <c r="ACT1394" s="119"/>
      <c r="ACU1394" s="119"/>
      <c r="ACV1394" s="119"/>
      <c r="ACW1394" s="119"/>
      <c r="ACX1394" s="119"/>
      <c r="ACY1394" s="119"/>
      <c r="ACZ1394" s="119"/>
      <c r="ADA1394" s="119"/>
      <c r="ADB1394" s="119"/>
      <c r="ADC1394" s="119"/>
      <c r="ADD1394" s="119"/>
      <c r="ADE1394" s="119"/>
      <c r="ADF1394" s="119"/>
      <c r="ADG1394" s="119"/>
      <c r="ADH1394" s="119"/>
      <c r="ADI1394" s="119"/>
      <c r="ADJ1394" s="119"/>
      <c r="ADK1394" s="119"/>
      <c r="ADL1394" s="119"/>
      <c r="ADM1394" s="119"/>
      <c r="ADN1394" s="119"/>
      <c r="ADO1394" s="119"/>
      <c r="ADP1394" s="119"/>
      <c r="ADQ1394" s="119"/>
      <c r="ADR1394" s="119"/>
      <c r="ADS1394" s="119"/>
      <c r="ADT1394" s="119"/>
      <c r="ADU1394" s="119"/>
      <c r="ADV1394" s="119"/>
      <c r="ADW1394" s="119"/>
      <c r="ADX1394" s="119"/>
      <c r="ADY1394" s="119"/>
      <c r="ADZ1394" s="119"/>
      <c r="AEA1394" s="119"/>
      <c r="AEB1394" s="119"/>
      <c r="AEC1394" s="119"/>
      <c r="AED1394" s="119"/>
      <c r="AEE1394" s="119"/>
      <c r="AEF1394" s="119"/>
      <c r="AEG1394" s="119"/>
      <c r="AEH1394" s="119"/>
      <c r="AEI1394" s="119"/>
      <c r="AEJ1394" s="119"/>
      <c r="AEK1394" s="119"/>
      <c r="AEL1394" s="119"/>
      <c r="AEM1394" s="119"/>
      <c r="AEN1394" s="119"/>
      <c r="AEO1394" s="119"/>
      <c r="AEP1394" s="119"/>
      <c r="AEQ1394" s="119"/>
      <c r="AER1394" s="119"/>
      <c r="AES1394" s="119"/>
      <c r="AET1394" s="119"/>
      <c r="AEU1394" s="119"/>
      <c r="AEV1394" s="119"/>
      <c r="AEW1394" s="119"/>
      <c r="AEX1394" s="119"/>
      <c r="AEY1394" s="119"/>
      <c r="AEZ1394" s="119"/>
      <c r="AFA1394" s="119"/>
      <c r="AFB1394" s="119"/>
      <c r="AFC1394" s="119"/>
      <c r="AFD1394" s="119"/>
      <c r="AFE1394" s="119"/>
      <c r="AFF1394" s="119"/>
      <c r="AFG1394" s="119"/>
      <c r="AFH1394" s="119"/>
      <c r="AFI1394" s="119"/>
      <c r="AFJ1394" s="119"/>
      <c r="AFK1394" s="119"/>
      <c r="AFL1394" s="119"/>
      <c r="AFM1394" s="119"/>
      <c r="AFN1394" s="119"/>
      <c r="AFO1394" s="119"/>
      <c r="AFP1394" s="119"/>
      <c r="AFQ1394" s="119"/>
      <c r="AFR1394" s="119"/>
      <c r="AFS1394" s="119"/>
      <c r="AFT1394" s="119"/>
      <c r="AFU1394" s="119"/>
      <c r="AFV1394" s="119"/>
      <c r="AFW1394" s="119"/>
      <c r="AFX1394" s="119"/>
      <c r="AFY1394" s="119"/>
      <c r="AFZ1394" s="119"/>
      <c r="AGA1394" s="119"/>
      <c r="AGB1394" s="119"/>
      <c r="AGC1394" s="119"/>
      <c r="AGD1394" s="119"/>
      <c r="AGE1394" s="119"/>
      <c r="AGF1394" s="119"/>
      <c r="AGG1394" s="119"/>
      <c r="AGH1394" s="119"/>
      <c r="AGI1394" s="119"/>
      <c r="AGJ1394" s="119"/>
      <c r="AGK1394" s="119"/>
      <c r="AGL1394" s="119"/>
      <c r="AGM1394" s="119"/>
      <c r="AGN1394" s="119"/>
      <c r="AGO1394" s="119"/>
      <c r="AGP1394" s="119"/>
      <c r="AGQ1394" s="119"/>
      <c r="AGR1394" s="119"/>
      <c r="AGS1394" s="119"/>
      <c r="AGT1394" s="119"/>
      <c r="AGU1394" s="119"/>
      <c r="AGV1394" s="119"/>
      <c r="AGW1394" s="119"/>
      <c r="AGX1394" s="119"/>
      <c r="AGY1394" s="119"/>
      <c r="AGZ1394" s="119"/>
      <c r="AHA1394" s="119"/>
      <c r="AHB1394" s="119"/>
      <c r="AHC1394" s="119"/>
      <c r="AHD1394" s="119"/>
      <c r="AHE1394" s="119"/>
      <c r="AHF1394" s="119"/>
      <c r="AHG1394" s="119"/>
      <c r="AHH1394" s="119"/>
      <c r="AHI1394" s="119"/>
      <c r="AHJ1394" s="119"/>
      <c r="AHK1394" s="119"/>
      <c r="AHL1394" s="119"/>
      <c r="AHM1394" s="119"/>
      <c r="AHN1394" s="119"/>
      <c r="AHO1394" s="119"/>
      <c r="AHP1394" s="119"/>
      <c r="AHQ1394" s="119"/>
      <c r="AHR1394" s="119"/>
      <c r="AHS1394" s="119"/>
      <c r="AHT1394" s="119"/>
      <c r="AHU1394" s="119"/>
      <c r="AHV1394" s="119"/>
      <c r="AHW1394" s="119"/>
      <c r="AHX1394" s="119"/>
      <c r="AHY1394" s="119"/>
      <c r="AHZ1394" s="119"/>
      <c r="AIA1394" s="119"/>
      <c r="AIB1394" s="119"/>
      <c r="AIC1394" s="119"/>
      <c r="AID1394" s="119"/>
      <c r="AIE1394" s="119"/>
      <c r="AIF1394" s="119"/>
      <c r="AIG1394" s="119"/>
      <c r="AIH1394" s="119"/>
      <c r="AII1394" s="119"/>
      <c r="AIJ1394" s="119"/>
      <c r="AIK1394" s="119"/>
      <c r="AIL1394" s="119"/>
      <c r="AIM1394" s="119"/>
      <c r="AIN1394" s="119"/>
      <c r="AIO1394" s="119"/>
      <c r="AIP1394" s="119"/>
      <c r="AIQ1394" s="119"/>
      <c r="AIR1394" s="119"/>
      <c r="AIS1394" s="119"/>
      <c r="AIT1394" s="119"/>
      <c r="AIU1394" s="119"/>
      <c r="AIV1394" s="119"/>
      <c r="AIW1394" s="119"/>
      <c r="AIX1394" s="119"/>
      <c r="AIY1394" s="119"/>
      <c r="AIZ1394" s="119"/>
      <c r="AJA1394" s="119"/>
      <c r="AJB1394" s="119"/>
      <c r="AJC1394" s="119"/>
      <c r="AJD1394" s="119"/>
      <c r="AJE1394" s="119"/>
      <c r="AJF1394" s="119"/>
      <c r="AJG1394" s="119"/>
      <c r="AJH1394" s="119"/>
      <c r="AJI1394" s="119"/>
      <c r="AJJ1394" s="119"/>
      <c r="AJK1394" s="119"/>
      <c r="AJL1394" s="119"/>
      <c r="AJM1394" s="119"/>
      <c r="AJN1394" s="119"/>
      <c r="AJO1394" s="119"/>
      <c r="AJP1394" s="119"/>
      <c r="AJQ1394" s="119"/>
      <c r="AJR1394" s="119"/>
      <c r="AJS1394" s="119"/>
      <c r="AJT1394" s="119"/>
      <c r="AJU1394" s="119"/>
      <c r="AJV1394" s="119"/>
      <c r="AJW1394" s="119"/>
      <c r="AJX1394" s="119"/>
      <c r="AJY1394" s="119"/>
      <c r="AJZ1394" s="119"/>
      <c r="AKA1394" s="119"/>
      <c r="AKB1394" s="119"/>
      <c r="AKC1394" s="119"/>
      <c r="AKD1394" s="119"/>
      <c r="AKE1394" s="119"/>
      <c r="AKF1394" s="119"/>
      <c r="AKG1394" s="119"/>
      <c r="AKH1394" s="119"/>
      <c r="AKI1394" s="119"/>
      <c r="AKJ1394" s="119"/>
      <c r="AKK1394" s="119"/>
      <c r="AKL1394" s="119"/>
      <c r="AKM1394" s="119"/>
      <c r="AKN1394" s="119"/>
      <c r="AKO1394" s="119"/>
      <c r="AKP1394" s="119"/>
      <c r="AKQ1394" s="119"/>
      <c r="AKR1394" s="119"/>
      <c r="AKS1394" s="119"/>
      <c r="AKT1394" s="119"/>
      <c r="AKU1394" s="119"/>
      <c r="AKV1394" s="119"/>
      <c r="AKW1394" s="119"/>
      <c r="AKX1394" s="119"/>
      <c r="AKY1394" s="119"/>
      <c r="AKZ1394" s="119"/>
      <c r="ALA1394" s="119"/>
      <c r="ALB1394" s="119"/>
      <c r="ALC1394" s="119"/>
      <c r="ALD1394" s="119"/>
      <c r="ALE1394" s="119"/>
      <c r="ALF1394" s="119"/>
      <c r="ALG1394" s="119"/>
      <c r="ALH1394" s="119"/>
      <c r="ALI1394" s="119"/>
      <c r="ALJ1394" s="119"/>
      <c r="ALK1394" s="119"/>
      <c r="ALL1394" s="119"/>
      <c r="ALM1394" s="119"/>
      <c r="ALN1394" s="119"/>
      <c r="ALO1394" s="119"/>
      <c r="ALP1394" s="119"/>
      <c r="ALQ1394" s="119"/>
      <c r="ALR1394" s="119"/>
      <c r="ALS1394" s="119"/>
      <c r="ALT1394" s="119"/>
      <c r="ALU1394" s="119"/>
      <c r="ALV1394" s="119"/>
      <c r="ALW1394" s="119"/>
      <c r="ALX1394" s="119"/>
      <c r="ALY1394" s="119"/>
      <c r="ALZ1394" s="119"/>
      <c r="AMA1394" s="119"/>
      <c r="AMB1394" s="119"/>
      <c r="AMC1394" s="119"/>
      <c r="AMD1394" s="119"/>
      <c r="AME1394" s="119"/>
      <c r="AMF1394" s="119"/>
      <c r="AMG1394" s="119"/>
    </row>
    <row r="1395" customFormat="false" ht="15" hidden="false" customHeight="false" outlineLevel="0" collapsed="false">
      <c r="A1395" s="118"/>
      <c r="B1395" s="118"/>
      <c r="C1395" s="48" t="n">
        <f aca="false">IF(F1395=F1394,C1394,IF(F1395=(F1394+10),C1394,(C1394+10)))</f>
        <v>2600</v>
      </c>
      <c r="D1395" s="55" t="s">
        <v>480</v>
      </c>
      <c r="E1395" s="50" t="n">
        <f aca="false">IF(C1394=C1395,IF(AND(I1395&lt;&gt;"M",I1395&lt;&gt;"m-up"),E1394+10,E1394),10)</f>
        <v>90</v>
      </c>
      <c r="F1395" s="78" t="n">
        <f aca="false">O1395+(N1395*60)+(M1395*3600)</f>
        <v>52485</v>
      </c>
      <c r="G1395" s="78" t="str">
        <f aca="false">CONCATENATE(J1395,K1395,L1395)</f>
        <v>201826</v>
      </c>
      <c r="H1395" s="78" t="n">
        <v>2</v>
      </c>
      <c r="I1395" s="78" t="s">
        <v>0</v>
      </c>
      <c r="J1395" s="78" t="n">
        <v>2018</v>
      </c>
      <c r="K1395" s="78" t="n">
        <v>2</v>
      </c>
      <c r="L1395" s="78" t="n">
        <v>6</v>
      </c>
      <c r="M1395" s="78" t="n">
        <v>14</v>
      </c>
      <c r="N1395" s="78" t="n">
        <v>34</v>
      </c>
      <c r="O1395" s="78" t="n">
        <v>45</v>
      </c>
      <c r="P1395" s="78" t="n">
        <v>926</v>
      </c>
      <c r="Q1395" s="78" t="n">
        <v>1</v>
      </c>
      <c r="R1395" s="78" t="s">
        <v>1</v>
      </c>
      <c r="S1395" s="78" t="s">
        <v>2</v>
      </c>
      <c r="T1395" s="78"/>
      <c r="U1395" s="130"/>
      <c r="V1395" s="130"/>
      <c r="W1395" s="130"/>
      <c r="X1395" s="130"/>
      <c r="WH1395" s="119"/>
      <c r="WI1395" s="119"/>
      <c r="WJ1395" s="119"/>
      <c r="WK1395" s="119"/>
      <c r="WL1395" s="119"/>
      <c r="WM1395" s="119"/>
      <c r="WN1395" s="119"/>
      <c r="WO1395" s="119"/>
      <c r="WP1395" s="119"/>
      <c r="WQ1395" s="119"/>
      <c r="WR1395" s="119"/>
      <c r="WS1395" s="119"/>
      <c r="WT1395" s="119"/>
      <c r="WU1395" s="119"/>
      <c r="WV1395" s="119"/>
      <c r="WW1395" s="119"/>
      <c r="WX1395" s="119"/>
      <c r="WY1395" s="119"/>
      <c r="WZ1395" s="119"/>
      <c r="XA1395" s="119"/>
      <c r="XB1395" s="119"/>
      <c r="XC1395" s="119"/>
      <c r="XD1395" s="119"/>
      <c r="XE1395" s="119"/>
      <c r="XF1395" s="119"/>
      <c r="XG1395" s="119"/>
      <c r="XH1395" s="119"/>
      <c r="XI1395" s="119"/>
      <c r="XJ1395" s="119"/>
      <c r="XK1395" s="119"/>
      <c r="XL1395" s="119"/>
      <c r="XM1395" s="119"/>
      <c r="XN1395" s="119"/>
      <c r="XO1395" s="119"/>
      <c r="XP1395" s="119"/>
      <c r="XQ1395" s="119"/>
      <c r="XR1395" s="119"/>
      <c r="XS1395" s="119"/>
      <c r="XT1395" s="119"/>
      <c r="XU1395" s="119"/>
      <c r="XV1395" s="119"/>
      <c r="XW1395" s="119"/>
      <c r="XX1395" s="119"/>
      <c r="XY1395" s="119"/>
      <c r="XZ1395" s="119"/>
      <c r="YA1395" s="119"/>
      <c r="YB1395" s="119"/>
      <c r="YC1395" s="119"/>
      <c r="YD1395" s="119"/>
      <c r="YE1395" s="119"/>
      <c r="YF1395" s="119"/>
      <c r="YG1395" s="119"/>
      <c r="YH1395" s="119"/>
      <c r="YI1395" s="119"/>
      <c r="YJ1395" s="119"/>
      <c r="YK1395" s="119"/>
      <c r="YL1395" s="119"/>
      <c r="YM1395" s="119"/>
      <c r="YN1395" s="119"/>
      <c r="YO1395" s="119"/>
      <c r="YP1395" s="119"/>
      <c r="YQ1395" s="119"/>
      <c r="YR1395" s="119"/>
      <c r="YS1395" s="119"/>
      <c r="YT1395" s="119"/>
      <c r="YU1395" s="119"/>
      <c r="YV1395" s="119"/>
      <c r="YW1395" s="119"/>
      <c r="YX1395" s="119"/>
      <c r="YY1395" s="119"/>
      <c r="YZ1395" s="119"/>
      <c r="ZA1395" s="119"/>
      <c r="ZB1395" s="119"/>
      <c r="ZC1395" s="119"/>
      <c r="ZD1395" s="119"/>
      <c r="ZE1395" s="119"/>
      <c r="ZF1395" s="119"/>
      <c r="ZG1395" s="119"/>
      <c r="ZH1395" s="119"/>
      <c r="ZI1395" s="119"/>
      <c r="ZJ1395" s="119"/>
      <c r="ZK1395" s="119"/>
      <c r="ZL1395" s="119"/>
      <c r="ZM1395" s="119"/>
      <c r="ZN1395" s="119"/>
      <c r="ZO1395" s="119"/>
      <c r="ZP1395" s="119"/>
      <c r="ZQ1395" s="119"/>
      <c r="ZR1395" s="119"/>
      <c r="ZS1395" s="119"/>
      <c r="ZT1395" s="119"/>
      <c r="ZU1395" s="119"/>
      <c r="ZV1395" s="119"/>
      <c r="ZW1395" s="119"/>
      <c r="ZX1395" s="119"/>
      <c r="ZY1395" s="119"/>
      <c r="ZZ1395" s="119"/>
      <c r="AAA1395" s="119"/>
      <c r="AAB1395" s="119"/>
      <c r="AAC1395" s="119"/>
      <c r="AAD1395" s="119"/>
      <c r="AAE1395" s="119"/>
      <c r="AAF1395" s="119"/>
      <c r="AAG1395" s="119"/>
      <c r="AAH1395" s="119"/>
      <c r="AAI1395" s="119"/>
      <c r="AAJ1395" s="119"/>
      <c r="AAK1395" s="119"/>
      <c r="AAL1395" s="119"/>
      <c r="AAM1395" s="119"/>
      <c r="AAN1395" s="119"/>
      <c r="AAO1395" s="119"/>
      <c r="AAP1395" s="119"/>
      <c r="AAQ1395" s="119"/>
      <c r="AAR1395" s="119"/>
      <c r="AAS1395" s="119"/>
      <c r="AAT1395" s="119"/>
      <c r="AAU1395" s="119"/>
      <c r="AAV1395" s="119"/>
      <c r="AAW1395" s="119"/>
      <c r="AAX1395" s="119"/>
      <c r="AAY1395" s="119"/>
      <c r="AAZ1395" s="119"/>
      <c r="ABA1395" s="119"/>
      <c r="ABB1395" s="119"/>
      <c r="ABC1395" s="119"/>
      <c r="ABD1395" s="119"/>
      <c r="ABE1395" s="119"/>
      <c r="ABF1395" s="119"/>
      <c r="ABG1395" s="119"/>
      <c r="ABH1395" s="119"/>
      <c r="ABI1395" s="119"/>
      <c r="ABJ1395" s="119"/>
      <c r="ABK1395" s="119"/>
      <c r="ABL1395" s="119"/>
      <c r="ABM1395" s="119"/>
      <c r="ABN1395" s="119"/>
      <c r="ABO1395" s="119"/>
      <c r="ABP1395" s="119"/>
      <c r="ABQ1395" s="119"/>
      <c r="ABR1395" s="119"/>
      <c r="ABS1395" s="119"/>
      <c r="ABT1395" s="119"/>
      <c r="ABU1395" s="119"/>
      <c r="ABV1395" s="119"/>
      <c r="ABW1395" s="119"/>
      <c r="ABX1395" s="119"/>
      <c r="ABY1395" s="119"/>
      <c r="ABZ1395" s="119"/>
      <c r="ACA1395" s="119"/>
      <c r="ACB1395" s="119"/>
      <c r="ACC1395" s="119"/>
      <c r="ACD1395" s="119"/>
      <c r="ACE1395" s="119"/>
      <c r="ACF1395" s="119"/>
      <c r="ACG1395" s="119"/>
      <c r="ACH1395" s="119"/>
      <c r="ACI1395" s="119"/>
      <c r="ACJ1395" s="119"/>
      <c r="ACK1395" s="119"/>
      <c r="ACL1395" s="119"/>
      <c r="ACM1395" s="119"/>
      <c r="ACN1395" s="119"/>
      <c r="ACO1395" s="119"/>
      <c r="ACP1395" s="119"/>
      <c r="ACQ1395" s="119"/>
      <c r="ACR1395" s="119"/>
      <c r="ACS1395" s="119"/>
      <c r="ACT1395" s="119"/>
      <c r="ACU1395" s="119"/>
      <c r="ACV1395" s="119"/>
      <c r="ACW1395" s="119"/>
      <c r="ACX1395" s="119"/>
      <c r="ACY1395" s="119"/>
      <c r="ACZ1395" s="119"/>
      <c r="ADA1395" s="119"/>
      <c r="ADB1395" s="119"/>
      <c r="ADC1395" s="119"/>
      <c r="ADD1395" s="119"/>
      <c r="ADE1395" s="119"/>
      <c r="ADF1395" s="119"/>
      <c r="ADG1395" s="119"/>
      <c r="ADH1395" s="119"/>
      <c r="ADI1395" s="119"/>
      <c r="ADJ1395" s="119"/>
      <c r="ADK1395" s="119"/>
      <c r="ADL1395" s="119"/>
      <c r="ADM1395" s="119"/>
      <c r="ADN1395" s="119"/>
      <c r="ADO1395" s="119"/>
      <c r="ADP1395" s="119"/>
      <c r="ADQ1395" s="119"/>
      <c r="ADR1395" s="119"/>
      <c r="ADS1395" s="119"/>
      <c r="ADT1395" s="119"/>
      <c r="ADU1395" s="119"/>
      <c r="ADV1395" s="119"/>
      <c r="ADW1395" s="119"/>
      <c r="ADX1395" s="119"/>
      <c r="ADY1395" s="119"/>
      <c r="ADZ1395" s="119"/>
      <c r="AEA1395" s="119"/>
      <c r="AEB1395" s="119"/>
      <c r="AEC1395" s="119"/>
      <c r="AED1395" s="119"/>
      <c r="AEE1395" s="119"/>
      <c r="AEF1395" s="119"/>
      <c r="AEG1395" s="119"/>
      <c r="AEH1395" s="119"/>
      <c r="AEI1395" s="119"/>
      <c r="AEJ1395" s="119"/>
      <c r="AEK1395" s="119"/>
      <c r="AEL1395" s="119"/>
      <c r="AEM1395" s="119"/>
      <c r="AEN1395" s="119"/>
      <c r="AEO1395" s="119"/>
      <c r="AEP1395" s="119"/>
      <c r="AEQ1395" s="119"/>
      <c r="AER1395" s="119"/>
      <c r="AES1395" s="119"/>
      <c r="AET1395" s="119"/>
      <c r="AEU1395" s="119"/>
      <c r="AEV1395" s="119"/>
      <c r="AEW1395" s="119"/>
      <c r="AEX1395" s="119"/>
      <c r="AEY1395" s="119"/>
      <c r="AEZ1395" s="119"/>
      <c r="AFA1395" s="119"/>
      <c r="AFB1395" s="119"/>
      <c r="AFC1395" s="119"/>
      <c r="AFD1395" s="119"/>
      <c r="AFE1395" s="119"/>
      <c r="AFF1395" s="119"/>
      <c r="AFG1395" s="119"/>
      <c r="AFH1395" s="119"/>
      <c r="AFI1395" s="119"/>
      <c r="AFJ1395" s="119"/>
      <c r="AFK1395" s="119"/>
      <c r="AFL1395" s="119"/>
      <c r="AFM1395" s="119"/>
      <c r="AFN1395" s="119"/>
      <c r="AFO1395" s="119"/>
      <c r="AFP1395" s="119"/>
      <c r="AFQ1395" s="119"/>
      <c r="AFR1395" s="119"/>
      <c r="AFS1395" s="119"/>
      <c r="AFT1395" s="119"/>
      <c r="AFU1395" s="119"/>
      <c r="AFV1395" s="119"/>
      <c r="AFW1395" s="119"/>
      <c r="AFX1395" s="119"/>
      <c r="AFY1395" s="119"/>
      <c r="AFZ1395" s="119"/>
      <c r="AGA1395" s="119"/>
      <c r="AGB1395" s="119"/>
      <c r="AGC1395" s="119"/>
      <c r="AGD1395" s="119"/>
      <c r="AGE1395" s="119"/>
      <c r="AGF1395" s="119"/>
      <c r="AGG1395" s="119"/>
      <c r="AGH1395" s="119"/>
      <c r="AGI1395" s="119"/>
      <c r="AGJ1395" s="119"/>
      <c r="AGK1395" s="119"/>
      <c r="AGL1395" s="119"/>
      <c r="AGM1395" s="119"/>
      <c r="AGN1395" s="119"/>
      <c r="AGO1395" s="119"/>
      <c r="AGP1395" s="119"/>
      <c r="AGQ1395" s="119"/>
      <c r="AGR1395" s="119"/>
      <c r="AGS1395" s="119"/>
      <c r="AGT1395" s="119"/>
      <c r="AGU1395" s="119"/>
      <c r="AGV1395" s="119"/>
      <c r="AGW1395" s="119"/>
      <c r="AGX1395" s="119"/>
      <c r="AGY1395" s="119"/>
      <c r="AGZ1395" s="119"/>
      <c r="AHA1395" s="119"/>
      <c r="AHB1395" s="119"/>
      <c r="AHC1395" s="119"/>
      <c r="AHD1395" s="119"/>
      <c r="AHE1395" s="119"/>
      <c r="AHF1395" s="119"/>
      <c r="AHG1395" s="119"/>
      <c r="AHH1395" s="119"/>
      <c r="AHI1395" s="119"/>
      <c r="AHJ1395" s="119"/>
      <c r="AHK1395" s="119"/>
      <c r="AHL1395" s="119"/>
      <c r="AHM1395" s="119"/>
      <c r="AHN1395" s="119"/>
      <c r="AHO1395" s="119"/>
      <c r="AHP1395" s="119"/>
      <c r="AHQ1395" s="119"/>
      <c r="AHR1395" s="119"/>
      <c r="AHS1395" s="119"/>
      <c r="AHT1395" s="119"/>
      <c r="AHU1395" s="119"/>
      <c r="AHV1395" s="119"/>
      <c r="AHW1395" s="119"/>
      <c r="AHX1395" s="119"/>
      <c r="AHY1395" s="119"/>
      <c r="AHZ1395" s="119"/>
      <c r="AIA1395" s="119"/>
      <c r="AIB1395" s="119"/>
      <c r="AIC1395" s="119"/>
      <c r="AID1395" s="119"/>
      <c r="AIE1395" s="119"/>
      <c r="AIF1395" s="119"/>
      <c r="AIG1395" s="119"/>
      <c r="AIH1395" s="119"/>
      <c r="AII1395" s="119"/>
      <c r="AIJ1395" s="119"/>
      <c r="AIK1395" s="119"/>
      <c r="AIL1395" s="119"/>
      <c r="AIM1395" s="119"/>
      <c r="AIN1395" s="119"/>
      <c r="AIO1395" s="119"/>
      <c r="AIP1395" s="119"/>
      <c r="AIQ1395" s="119"/>
      <c r="AIR1395" s="119"/>
      <c r="AIS1395" s="119"/>
      <c r="AIT1395" s="119"/>
      <c r="AIU1395" s="119"/>
      <c r="AIV1395" s="119"/>
      <c r="AIW1395" s="119"/>
      <c r="AIX1395" s="119"/>
      <c r="AIY1395" s="119"/>
      <c r="AIZ1395" s="119"/>
      <c r="AJA1395" s="119"/>
      <c r="AJB1395" s="119"/>
      <c r="AJC1395" s="119"/>
      <c r="AJD1395" s="119"/>
      <c r="AJE1395" s="119"/>
      <c r="AJF1395" s="119"/>
      <c r="AJG1395" s="119"/>
      <c r="AJH1395" s="119"/>
      <c r="AJI1395" s="119"/>
      <c r="AJJ1395" s="119"/>
      <c r="AJK1395" s="119"/>
      <c r="AJL1395" s="119"/>
      <c r="AJM1395" s="119"/>
      <c r="AJN1395" s="119"/>
      <c r="AJO1395" s="119"/>
      <c r="AJP1395" s="119"/>
      <c r="AJQ1395" s="119"/>
      <c r="AJR1395" s="119"/>
      <c r="AJS1395" s="119"/>
      <c r="AJT1395" s="119"/>
      <c r="AJU1395" s="119"/>
      <c r="AJV1395" s="119"/>
      <c r="AJW1395" s="119"/>
      <c r="AJX1395" s="119"/>
      <c r="AJY1395" s="119"/>
      <c r="AJZ1395" s="119"/>
      <c r="AKA1395" s="119"/>
      <c r="AKB1395" s="119"/>
      <c r="AKC1395" s="119"/>
      <c r="AKD1395" s="119"/>
      <c r="AKE1395" s="119"/>
      <c r="AKF1395" s="119"/>
      <c r="AKG1395" s="119"/>
      <c r="AKH1395" s="119"/>
      <c r="AKI1395" s="119"/>
      <c r="AKJ1395" s="119"/>
      <c r="AKK1395" s="119"/>
      <c r="AKL1395" s="119"/>
      <c r="AKM1395" s="119"/>
      <c r="AKN1395" s="119"/>
      <c r="AKO1395" s="119"/>
      <c r="AKP1395" s="119"/>
      <c r="AKQ1395" s="119"/>
      <c r="AKR1395" s="119"/>
      <c r="AKS1395" s="119"/>
      <c r="AKT1395" s="119"/>
      <c r="AKU1395" s="119"/>
      <c r="AKV1395" s="119"/>
      <c r="AKW1395" s="119"/>
      <c r="AKX1395" s="119"/>
      <c r="AKY1395" s="119"/>
      <c r="AKZ1395" s="119"/>
      <c r="ALA1395" s="119"/>
      <c r="ALB1395" s="119"/>
      <c r="ALC1395" s="119"/>
      <c r="ALD1395" s="119"/>
      <c r="ALE1395" s="119"/>
      <c r="ALF1395" s="119"/>
      <c r="ALG1395" s="119"/>
      <c r="ALH1395" s="119"/>
      <c r="ALI1395" s="119"/>
      <c r="ALJ1395" s="119"/>
      <c r="ALK1395" s="119"/>
      <c r="ALL1395" s="119"/>
      <c r="ALM1395" s="119"/>
      <c r="ALN1395" s="119"/>
      <c r="ALO1395" s="119"/>
      <c r="ALP1395" s="119"/>
      <c r="ALQ1395" s="119"/>
      <c r="ALR1395" s="119"/>
      <c r="ALS1395" s="119"/>
      <c r="ALT1395" s="119"/>
      <c r="ALU1395" s="119"/>
      <c r="ALV1395" s="119"/>
      <c r="ALW1395" s="119"/>
      <c r="ALX1395" s="119"/>
      <c r="ALY1395" s="119"/>
      <c r="ALZ1395" s="119"/>
      <c r="AMA1395" s="119"/>
      <c r="AMB1395" s="119"/>
      <c r="AMC1395" s="119"/>
      <c r="AMD1395" s="119"/>
      <c r="AME1395" s="119"/>
      <c r="AMF1395" s="119"/>
      <c r="AMG1395" s="119"/>
    </row>
    <row r="1396" customFormat="false" ht="15" hidden="false" customHeight="false" outlineLevel="0" collapsed="false">
      <c r="A1396" s="118"/>
      <c r="B1396" s="118"/>
      <c r="C1396" s="48" t="n">
        <f aca="false">IF(F1396=F1395,C1395,IF(F1396=(F1395+10),C1395,(C1395+10)))</f>
        <v>2610</v>
      </c>
      <c r="D1396" s="57" t="s">
        <v>481</v>
      </c>
      <c r="E1396" s="50" t="n">
        <f aca="false">IF(C1395=C1396,IF(AND(I1396&lt;&gt;"M",I1396&lt;&gt;"m-up"),E1395+10,E1395),10)</f>
        <v>10</v>
      </c>
      <c r="F1396" s="80" t="n">
        <f aca="false">O1396+(N1396*60)+(M1396*3600)</f>
        <v>52550</v>
      </c>
      <c r="G1396" s="80" t="str">
        <f aca="false">CONCATENATE(J1396,K1396,L1396)</f>
        <v>201826</v>
      </c>
      <c r="H1396" s="80" t="n">
        <v>8</v>
      </c>
      <c r="I1396" s="80" t="s">
        <v>0</v>
      </c>
      <c r="J1396" s="80" t="n">
        <v>2018</v>
      </c>
      <c r="K1396" s="80" t="n">
        <v>2</v>
      </c>
      <c r="L1396" s="80" t="n">
        <v>6</v>
      </c>
      <c r="M1396" s="80" t="n">
        <v>14</v>
      </c>
      <c r="N1396" s="80" t="n">
        <v>35</v>
      </c>
      <c r="O1396" s="80" t="n">
        <v>50</v>
      </c>
      <c r="P1396" s="80" t="n">
        <v>480</v>
      </c>
      <c r="Q1396" s="80" t="n">
        <v>1</v>
      </c>
      <c r="R1396" s="80" t="s">
        <v>1</v>
      </c>
      <c r="S1396" s="80" t="s">
        <v>2</v>
      </c>
      <c r="T1396" s="80"/>
      <c r="U1396" s="129"/>
      <c r="V1396" s="130"/>
      <c r="W1396" s="130"/>
      <c r="X1396" s="130"/>
      <c r="WH1396" s="119"/>
      <c r="WI1396" s="119"/>
      <c r="WJ1396" s="119"/>
      <c r="WK1396" s="119"/>
      <c r="WL1396" s="119"/>
      <c r="WM1396" s="119"/>
      <c r="WN1396" s="119"/>
      <c r="WO1396" s="119"/>
      <c r="WP1396" s="119"/>
      <c r="WQ1396" s="119"/>
      <c r="WR1396" s="119"/>
      <c r="WS1396" s="119"/>
      <c r="WT1396" s="119"/>
      <c r="WU1396" s="119"/>
      <c r="WV1396" s="119"/>
      <c r="WW1396" s="119"/>
      <c r="WX1396" s="119"/>
      <c r="WY1396" s="119"/>
      <c r="WZ1396" s="119"/>
      <c r="XA1396" s="119"/>
      <c r="XB1396" s="119"/>
      <c r="XC1396" s="119"/>
      <c r="XD1396" s="119"/>
      <c r="XE1396" s="119"/>
      <c r="XF1396" s="119"/>
      <c r="XG1396" s="119"/>
      <c r="XH1396" s="119"/>
      <c r="XI1396" s="119"/>
      <c r="XJ1396" s="119"/>
      <c r="XK1396" s="119"/>
      <c r="XL1396" s="119"/>
      <c r="XM1396" s="119"/>
      <c r="XN1396" s="119"/>
      <c r="XO1396" s="119"/>
      <c r="XP1396" s="119"/>
      <c r="XQ1396" s="119"/>
      <c r="XR1396" s="119"/>
      <c r="XS1396" s="119"/>
      <c r="XT1396" s="119"/>
      <c r="XU1396" s="119"/>
      <c r="XV1396" s="119"/>
      <c r="XW1396" s="119"/>
      <c r="XX1396" s="119"/>
      <c r="XY1396" s="119"/>
      <c r="XZ1396" s="119"/>
      <c r="YA1396" s="119"/>
      <c r="YB1396" s="119"/>
      <c r="YC1396" s="119"/>
      <c r="YD1396" s="119"/>
      <c r="YE1396" s="119"/>
      <c r="YF1396" s="119"/>
      <c r="YG1396" s="119"/>
      <c r="YH1396" s="119"/>
      <c r="YI1396" s="119"/>
      <c r="YJ1396" s="119"/>
      <c r="YK1396" s="119"/>
      <c r="YL1396" s="119"/>
      <c r="YM1396" s="119"/>
      <c r="YN1396" s="119"/>
      <c r="YO1396" s="119"/>
      <c r="YP1396" s="119"/>
      <c r="YQ1396" s="119"/>
      <c r="YR1396" s="119"/>
      <c r="YS1396" s="119"/>
      <c r="YT1396" s="119"/>
      <c r="YU1396" s="119"/>
      <c r="YV1396" s="119"/>
      <c r="YW1396" s="119"/>
      <c r="YX1396" s="119"/>
      <c r="YY1396" s="119"/>
      <c r="YZ1396" s="119"/>
      <c r="ZA1396" s="119"/>
      <c r="ZB1396" s="119"/>
      <c r="ZC1396" s="119"/>
      <c r="ZD1396" s="119"/>
      <c r="ZE1396" s="119"/>
      <c r="ZF1396" s="119"/>
      <c r="ZG1396" s="119"/>
      <c r="ZH1396" s="119"/>
      <c r="ZI1396" s="119"/>
      <c r="ZJ1396" s="119"/>
      <c r="ZK1396" s="119"/>
      <c r="ZL1396" s="119"/>
      <c r="ZM1396" s="119"/>
      <c r="ZN1396" s="119"/>
      <c r="ZO1396" s="119"/>
      <c r="ZP1396" s="119"/>
      <c r="ZQ1396" s="119"/>
      <c r="ZR1396" s="119"/>
      <c r="ZS1396" s="119"/>
      <c r="ZT1396" s="119"/>
      <c r="ZU1396" s="119"/>
      <c r="ZV1396" s="119"/>
      <c r="ZW1396" s="119"/>
      <c r="ZX1396" s="119"/>
      <c r="ZY1396" s="119"/>
      <c r="ZZ1396" s="119"/>
      <c r="AAA1396" s="119"/>
      <c r="AAB1396" s="119"/>
      <c r="AAC1396" s="119"/>
      <c r="AAD1396" s="119"/>
      <c r="AAE1396" s="119"/>
      <c r="AAF1396" s="119"/>
      <c r="AAG1396" s="119"/>
      <c r="AAH1396" s="119"/>
      <c r="AAI1396" s="119"/>
      <c r="AAJ1396" s="119"/>
      <c r="AAK1396" s="119"/>
      <c r="AAL1396" s="119"/>
      <c r="AAM1396" s="119"/>
      <c r="AAN1396" s="119"/>
      <c r="AAO1396" s="119"/>
      <c r="AAP1396" s="119"/>
      <c r="AAQ1396" s="119"/>
      <c r="AAR1396" s="119"/>
      <c r="AAS1396" s="119"/>
      <c r="AAT1396" s="119"/>
      <c r="AAU1396" s="119"/>
      <c r="AAV1396" s="119"/>
      <c r="AAW1396" s="119"/>
      <c r="AAX1396" s="119"/>
      <c r="AAY1396" s="119"/>
      <c r="AAZ1396" s="119"/>
      <c r="ABA1396" s="119"/>
      <c r="ABB1396" s="119"/>
      <c r="ABC1396" s="119"/>
      <c r="ABD1396" s="119"/>
      <c r="ABE1396" s="119"/>
      <c r="ABF1396" s="119"/>
      <c r="ABG1396" s="119"/>
      <c r="ABH1396" s="119"/>
      <c r="ABI1396" s="119"/>
      <c r="ABJ1396" s="119"/>
      <c r="ABK1396" s="119"/>
      <c r="ABL1396" s="119"/>
      <c r="ABM1396" s="119"/>
      <c r="ABN1396" s="119"/>
      <c r="ABO1396" s="119"/>
      <c r="ABP1396" s="119"/>
      <c r="ABQ1396" s="119"/>
      <c r="ABR1396" s="119"/>
      <c r="ABS1396" s="119"/>
      <c r="ABT1396" s="119"/>
      <c r="ABU1396" s="119"/>
      <c r="ABV1396" s="119"/>
      <c r="ABW1396" s="119"/>
      <c r="ABX1396" s="119"/>
      <c r="ABY1396" s="119"/>
      <c r="ABZ1396" s="119"/>
      <c r="ACA1396" s="119"/>
      <c r="ACB1396" s="119"/>
      <c r="ACC1396" s="119"/>
      <c r="ACD1396" s="119"/>
      <c r="ACE1396" s="119"/>
      <c r="ACF1396" s="119"/>
      <c r="ACG1396" s="119"/>
      <c r="ACH1396" s="119"/>
      <c r="ACI1396" s="119"/>
      <c r="ACJ1396" s="119"/>
      <c r="ACK1396" s="119"/>
      <c r="ACL1396" s="119"/>
      <c r="ACM1396" s="119"/>
      <c r="ACN1396" s="119"/>
      <c r="ACO1396" s="119"/>
      <c r="ACP1396" s="119"/>
      <c r="ACQ1396" s="119"/>
      <c r="ACR1396" s="119"/>
      <c r="ACS1396" s="119"/>
      <c r="ACT1396" s="119"/>
      <c r="ACU1396" s="119"/>
      <c r="ACV1396" s="119"/>
      <c r="ACW1396" s="119"/>
      <c r="ACX1396" s="119"/>
      <c r="ACY1396" s="119"/>
      <c r="ACZ1396" s="119"/>
      <c r="ADA1396" s="119"/>
      <c r="ADB1396" s="119"/>
      <c r="ADC1396" s="119"/>
      <c r="ADD1396" s="119"/>
      <c r="ADE1396" s="119"/>
      <c r="ADF1396" s="119"/>
      <c r="ADG1396" s="119"/>
      <c r="ADH1396" s="119"/>
      <c r="ADI1396" s="119"/>
      <c r="ADJ1396" s="119"/>
      <c r="ADK1396" s="119"/>
      <c r="ADL1396" s="119"/>
      <c r="ADM1396" s="119"/>
      <c r="ADN1396" s="119"/>
      <c r="ADO1396" s="119"/>
      <c r="ADP1396" s="119"/>
      <c r="ADQ1396" s="119"/>
      <c r="ADR1396" s="119"/>
      <c r="ADS1396" s="119"/>
      <c r="ADT1396" s="119"/>
      <c r="ADU1396" s="119"/>
      <c r="ADV1396" s="119"/>
      <c r="ADW1396" s="119"/>
      <c r="ADX1396" s="119"/>
      <c r="ADY1396" s="119"/>
      <c r="ADZ1396" s="119"/>
      <c r="AEA1396" s="119"/>
      <c r="AEB1396" s="119"/>
      <c r="AEC1396" s="119"/>
      <c r="AED1396" s="119"/>
      <c r="AEE1396" s="119"/>
      <c r="AEF1396" s="119"/>
      <c r="AEG1396" s="119"/>
      <c r="AEH1396" s="119"/>
      <c r="AEI1396" s="119"/>
      <c r="AEJ1396" s="119"/>
      <c r="AEK1396" s="119"/>
      <c r="AEL1396" s="119"/>
      <c r="AEM1396" s="119"/>
      <c r="AEN1396" s="119"/>
      <c r="AEO1396" s="119"/>
      <c r="AEP1396" s="119"/>
      <c r="AEQ1396" s="119"/>
      <c r="AER1396" s="119"/>
      <c r="AES1396" s="119"/>
      <c r="AET1396" s="119"/>
      <c r="AEU1396" s="119"/>
      <c r="AEV1396" s="119"/>
      <c r="AEW1396" s="119"/>
      <c r="AEX1396" s="119"/>
      <c r="AEY1396" s="119"/>
      <c r="AEZ1396" s="119"/>
      <c r="AFA1396" s="119"/>
      <c r="AFB1396" s="119"/>
      <c r="AFC1396" s="119"/>
      <c r="AFD1396" s="119"/>
      <c r="AFE1396" s="119"/>
      <c r="AFF1396" s="119"/>
      <c r="AFG1396" s="119"/>
      <c r="AFH1396" s="119"/>
      <c r="AFI1396" s="119"/>
      <c r="AFJ1396" s="119"/>
      <c r="AFK1396" s="119"/>
      <c r="AFL1396" s="119"/>
      <c r="AFM1396" s="119"/>
      <c r="AFN1396" s="119"/>
      <c r="AFO1396" s="119"/>
      <c r="AFP1396" s="119"/>
      <c r="AFQ1396" s="119"/>
      <c r="AFR1396" s="119"/>
      <c r="AFS1396" s="119"/>
      <c r="AFT1396" s="119"/>
      <c r="AFU1396" s="119"/>
      <c r="AFV1396" s="119"/>
      <c r="AFW1396" s="119"/>
      <c r="AFX1396" s="119"/>
      <c r="AFY1396" s="119"/>
      <c r="AFZ1396" s="119"/>
      <c r="AGA1396" s="119"/>
      <c r="AGB1396" s="119"/>
      <c r="AGC1396" s="119"/>
      <c r="AGD1396" s="119"/>
      <c r="AGE1396" s="119"/>
      <c r="AGF1396" s="119"/>
      <c r="AGG1396" s="119"/>
      <c r="AGH1396" s="119"/>
      <c r="AGI1396" s="119"/>
      <c r="AGJ1396" s="119"/>
      <c r="AGK1396" s="119"/>
      <c r="AGL1396" s="119"/>
      <c r="AGM1396" s="119"/>
      <c r="AGN1396" s="119"/>
      <c r="AGO1396" s="119"/>
      <c r="AGP1396" s="119"/>
      <c r="AGQ1396" s="119"/>
      <c r="AGR1396" s="119"/>
      <c r="AGS1396" s="119"/>
      <c r="AGT1396" s="119"/>
      <c r="AGU1396" s="119"/>
      <c r="AGV1396" s="119"/>
      <c r="AGW1396" s="119"/>
      <c r="AGX1396" s="119"/>
      <c r="AGY1396" s="119"/>
      <c r="AGZ1396" s="119"/>
      <c r="AHA1396" s="119"/>
      <c r="AHB1396" s="119"/>
      <c r="AHC1396" s="119"/>
      <c r="AHD1396" s="119"/>
      <c r="AHE1396" s="119"/>
      <c r="AHF1396" s="119"/>
      <c r="AHG1396" s="119"/>
      <c r="AHH1396" s="119"/>
      <c r="AHI1396" s="119"/>
      <c r="AHJ1396" s="119"/>
      <c r="AHK1396" s="119"/>
      <c r="AHL1396" s="119"/>
      <c r="AHM1396" s="119"/>
      <c r="AHN1396" s="119"/>
      <c r="AHO1396" s="119"/>
      <c r="AHP1396" s="119"/>
      <c r="AHQ1396" s="119"/>
      <c r="AHR1396" s="119"/>
      <c r="AHS1396" s="119"/>
      <c r="AHT1396" s="119"/>
      <c r="AHU1396" s="119"/>
      <c r="AHV1396" s="119"/>
      <c r="AHW1396" s="119"/>
      <c r="AHX1396" s="119"/>
      <c r="AHY1396" s="119"/>
      <c r="AHZ1396" s="119"/>
      <c r="AIA1396" s="119"/>
      <c r="AIB1396" s="119"/>
      <c r="AIC1396" s="119"/>
      <c r="AID1396" s="119"/>
      <c r="AIE1396" s="119"/>
      <c r="AIF1396" s="119"/>
      <c r="AIG1396" s="119"/>
      <c r="AIH1396" s="119"/>
      <c r="AII1396" s="119"/>
      <c r="AIJ1396" s="119"/>
      <c r="AIK1396" s="119"/>
      <c r="AIL1396" s="119"/>
      <c r="AIM1396" s="119"/>
      <c r="AIN1396" s="119"/>
      <c r="AIO1396" s="119"/>
      <c r="AIP1396" s="119"/>
      <c r="AIQ1396" s="119"/>
      <c r="AIR1396" s="119"/>
      <c r="AIS1396" s="119"/>
      <c r="AIT1396" s="119"/>
      <c r="AIU1396" s="119"/>
      <c r="AIV1396" s="119"/>
      <c r="AIW1396" s="119"/>
      <c r="AIX1396" s="119"/>
      <c r="AIY1396" s="119"/>
      <c r="AIZ1396" s="119"/>
      <c r="AJA1396" s="119"/>
      <c r="AJB1396" s="119"/>
      <c r="AJC1396" s="119"/>
      <c r="AJD1396" s="119"/>
      <c r="AJE1396" s="119"/>
      <c r="AJF1396" s="119"/>
      <c r="AJG1396" s="119"/>
      <c r="AJH1396" s="119"/>
      <c r="AJI1396" s="119"/>
      <c r="AJJ1396" s="119"/>
      <c r="AJK1396" s="119"/>
      <c r="AJL1396" s="119"/>
      <c r="AJM1396" s="119"/>
      <c r="AJN1396" s="119"/>
      <c r="AJO1396" s="119"/>
      <c r="AJP1396" s="119"/>
      <c r="AJQ1396" s="119"/>
      <c r="AJR1396" s="119"/>
      <c r="AJS1396" s="119"/>
      <c r="AJT1396" s="119"/>
      <c r="AJU1396" s="119"/>
      <c r="AJV1396" s="119"/>
      <c r="AJW1396" s="119"/>
      <c r="AJX1396" s="119"/>
      <c r="AJY1396" s="119"/>
      <c r="AJZ1396" s="119"/>
      <c r="AKA1396" s="119"/>
      <c r="AKB1396" s="119"/>
      <c r="AKC1396" s="119"/>
      <c r="AKD1396" s="119"/>
      <c r="AKE1396" s="119"/>
      <c r="AKF1396" s="119"/>
      <c r="AKG1396" s="119"/>
      <c r="AKH1396" s="119"/>
      <c r="AKI1396" s="119"/>
      <c r="AKJ1396" s="119"/>
      <c r="AKK1396" s="119"/>
      <c r="AKL1396" s="119"/>
      <c r="AKM1396" s="119"/>
      <c r="AKN1396" s="119"/>
      <c r="AKO1396" s="119"/>
      <c r="AKP1396" s="119"/>
      <c r="AKQ1396" s="119"/>
      <c r="AKR1396" s="119"/>
      <c r="AKS1396" s="119"/>
      <c r="AKT1396" s="119"/>
      <c r="AKU1396" s="119"/>
      <c r="AKV1396" s="119"/>
      <c r="AKW1396" s="119"/>
      <c r="AKX1396" s="119"/>
      <c r="AKY1396" s="119"/>
      <c r="AKZ1396" s="119"/>
      <c r="ALA1396" s="119"/>
      <c r="ALB1396" s="119"/>
      <c r="ALC1396" s="119"/>
      <c r="ALD1396" s="119"/>
      <c r="ALE1396" s="119"/>
      <c r="ALF1396" s="119"/>
      <c r="ALG1396" s="119"/>
      <c r="ALH1396" s="119"/>
      <c r="ALI1396" s="119"/>
      <c r="ALJ1396" s="119"/>
      <c r="ALK1396" s="119"/>
      <c r="ALL1396" s="119"/>
      <c r="ALM1396" s="119"/>
      <c r="ALN1396" s="119"/>
      <c r="ALO1396" s="119"/>
      <c r="ALP1396" s="119"/>
      <c r="ALQ1396" s="119"/>
      <c r="ALR1396" s="119"/>
      <c r="ALS1396" s="119"/>
      <c r="ALT1396" s="119"/>
      <c r="ALU1396" s="119"/>
      <c r="ALV1396" s="119"/>
      <c r="ALW1396" s="119"/>
      <c r="ALX1396" s="119"/>
      <c r="ALY1396" s="119"/>
      <c r="ALZ1396" s="119"/>
      <c r="AMA1396" s="119"/>
      <c r="AMB1396" s="119"/>
      <c r="AMC1396" s="119"/>
      <c r="AMD1396" s="119"/>
      <c r="AME1396" s="119"/>
      <c r="AMF1396" s="119"/>
      <c r="AMG1396" s="119"/>
    </row>
    <row r="1397" customFormat="false" ht="15" hidden="false" customHeight="false" outlineLevel="0" collapsed="false">
      <c r="A1397" s="118"/>
      <c r="B1397" s="118"/>
      <c r="C1397" s="48" t="n">
        <f aca="false">IF(F1397=F1396,C1396,IF(F1397=(F1396+10),C1396,(C1396+10)))</f>
        <v>2610</v>
      </c>
      <c r="D1397" s="55" t="s">
        <v>481</v>
      </c>
      <c r="E1397" s="50" t="n">
        <f aca="false">IF(C1396=C1397,IF(AND(I1397&lt;&gt;"M",I1397&lt;&gt;"m-up"),E1396+10,E1396),10)</f>
        <v>20</v>
      </c>
      <c r="F1397" s="78" t="n">
        <f aca="false">O1397+(N1397*60)+(M1397*3600)</f>
        <v>52550</v>
      </c>
      <c r="G1397" s="78" t="str">
        <f aca="false">CONCATENATE(J1397,K1397,L1397)</f>
        <v>201826</v>
      </c>
      <c r="H1397" s="78" t="n">
        <v>3</v>
      </c>
      <c r="I1397" s="78" t="s">
        <v>0</v>
      </c>
      <c r="J1397" s="78" t="n">
        <v>2018</v>
      </c>
      <c r="K1397" s="78" t="n">
        <v>2</v>
      </c>
      <c r="L1397" s="78" t="n">
        <v>6</v>
      </c>
      <c r="M1397" s="78" t="n">
        <v>14</v>
      </c>
      <c r="N1397" s="78" t="n">
        <v>35</v>
      </c>
      <c r="O1397" s="78" t="n">
        <v>50</v>
      </c>
      <c r="P1397" s="78" t="n">
        <v>508</v>
      </c>
      <c r="Q1397" s="78" t="n">
        <v>1</v>
      </c>
      <c r="R1397" s="78" t="s">
        <v>1</v>
      </c>
      <c r="S1397" s="78" t="s">
        <v>2</v>
      </c>
      <c r="T1397" s="78"/>
      <c r="U1397" s="130"/>
      <c r="V1397" s="130"/>
      <c r="W1397" s="130"/>
      <c r="X1397" s="130"/>
      <c r="WH1397" s="119"/>
      <c r="WI1397" s="119"/>
      <c r="WJ1397" s="119"/>
      <c r="WK1397" s="119"/>
      <c r="WL1397" s="119"/>
      <c r="WM1397" s="119"/>
      <c r="WN1397" s="119"/>
      <c r="WO1397" s="119"/>
      <c r="WP1397" s="119"/>
      <c r="WQ1397" s="119"/>
      <c r="WR1397" s="119"/>
      <c r="WS1397" s="119"/>
      <c r="WT1397" s="119"/>
      <c r="WU1397" s="119"/>
      <c r="WV1397" s="119"/>
      <c r="WW1397" s="119"/>
      <c r="WX1397" s="119"/>
      <c r="WY1397" s="119"/>
      <c r="WZ1397" s="119"/>
      <c r="XA1397" s="119"/>
      <c r="XB1397" s="119"/>
      <c r="XC1397" s="119"/>
      <c r="XD1397" s="119"/>
      <c r="XE1397" s="119"/>
      <c r="XF1397" s="119"/>
      <c r="XG1397" s="119"/>
      <c r="XH1397" s="119"/>
      <c r="XI1397" s="119"/>
      <c r="XJ1397" s="119"/>
      <c r="XK1397" s="119"/>
      <c r="XL1397" s="119"/>
      <c r="XM1397" s="119"/>
      <c r="XN1397" s="119"/>
      <c r="XO1397" s="119"/>
      <c r="XP1397" s="119"/>
      <c r="XQ1397" s="119"/>
      <c r="XR1397" s="119"/>
      <c r="XS1397" s="119"/>
      <c r="XT1397" s="119"/>
      <c r="XU1397" s="119"/>
      <c r="XV1397" s="119"/>
      <c r="XW1397" s="119"/>
      <c r="XX1397" s="119"/>
      <c r="XY1397" s="119"/>
      <c r="XZ1397" s="119"/>
      <c r="YA1397" s="119"/>
      <c r="YB1397" s="119"/>
      <c r="YC1397" s="119"/>
      <c r="YD1397" s="119"/>
      <c r="YE1397" s="119"/>
      <c r="YF1397" s="119"/>
      <c r="YG1397" s="119"/>
      <c r="YH1397" s="119"/>
      <c r="YI1397" s="119"/>
      <c r="YJ1397" s="119"/>
      <c r="YK1397" s="119"/>
      <c r="YL1397" s="119"/>
      <c r="YM1397" s="119"/>
      <c r="YN1397" s="119"/>
      <c r="YO1397" s="119"/>
      <c r="YP1397" s="119"/>
      <c r="YQ1397" s="119"/>
      <c r="YR1397" s="119"/>
      <c r="YS1397" s="119"/>
      <c r="YT1397" s="119"/>
      <c r="YU1397" s="119"/>
      <c r="YV1397" s="119"/>
      <c r="YW1397" s="119"/>
      <c r="YX1397" s="119"/>
      <c r="YY1397" s="119"/>
      <c r="YZ1397" s="119"/>
      <c r="ZA1397" s="119"/>
      <c r="ZB1397" s="119"/>
      <c r="ZC1397" s="119"/>
      <c r="ZD1397" s="119"/>
      <c r="ZE1397" s="119"/>
      <c r="ZF1397" s="119"/>
      <c r="ZG1397" s="119"/>
      <c r="ZH1397" s="119"/>
      <c r="ZI1397" s="119"/>
      <c r="ZJ1397" s="119"/>
      <c r="ZK1397" s="119"/>
      <c r="ZL1397" s="119"/>
      <c r="ZM1397" s="119"/>
      <c r="ZN1397" s="119"/>
      <c r="ZO1397" s="119"/>
      <c r="ZP1397" s="119"/>
      <c r="ZQ1397" s="119"/>
      <c r="ZR1397" s="119"/>
      <c r="ZS1397" s="119"/>
      <c r="ZT1397" s="119"/>
      <c r="ZU1397" s="119"/>
      <c r="ZV1397" s="119"/>
      <c r="ZW1397" s="119"/>
      <c r="ZX1397" s="119"/>
      <c r="ZY1397" s="119"/>
      <c r="ZZ1397" s="119"/>
      <c r="AAA1397" s="119"/>
      <c r="AAB1397" s="119"/>
      <c r="AAC1397" s="119"/>
      <c r="AAD1397" s="119"/>
      <c r="AAE1397" s="119"/>
      <c r="AAF1397" s="119"/>
      <c r="AAG1397" s="119"/>
      <c r="AAH1397" s="119"/>
      <c r="AAI1397" s="119"/>
      <c r="AAJ1397" s="119"/>
      <c r="AAK1397" s="119"/>
      <c r="AAL1397" s="119"/>
      <c r="AAM1397" s="119"/>
      <c r="AAN1397" s="119"/>
      <c r="AAO1397" s="119"/>
      <c r="AAP1397" s="119"/>
      <c r="AAQ1397" s="119"/>
      <c r="AAR1397" s="119"/>
      <c r="AAS1397" s="119"/>
      <c r="AAT1397" s="119"/>
      <c r="AAU1397" s="119"/>
      <c r="AAV1397" s="119"/>
      <c r="AAW1397" s="119"/>
      <c r="AAX1397" s="119"/>
      <c r="AAY1397" s="119"/>
      <c r="AAZ1397" s="119"/>
      <c r="ABA1397" s="119"/>
      <c r="ABB1397" s="119"/>
      <c r="ABC1397" s="119"/>
      <c r="ABD1397" s="119"/>
      <c r="ABE1397" s="119"/>
      <c r="ABF1397" s="119"/>
      <c r="ABG1397" s="119"/>
      <c r="ABH1397" s="119"/>
      <c r="ABI1397" s="119"/>
      <c r="ABJ1397" s="119"/>
      <c r="ABK1397" s="119"/>
      <c r="ABL1397" s="119"/>
      <c r="ABM1397" s="119"/>
      <c r="ABN1397" s="119"/>
      <c r="ABO1397" s="119"/>
      <c r="ABP1397" s="119"/>
      <c r="ABQ1397" s="119"/>
      <c r="ABR1397" s="119"/>
      <c r="ABS1397" s="119"/>
      <c r="ABT1397" s="119"/>
      <c r="ABU1397" s="119"/>
      <c r="ABV1397" s="119"/>
      <c r="ABW1397" s="119"/>
      <c r="ABX1397" s="119"/>
      <c r="ABY1397" s="119"/>
      <c r="ABZ1397" s="119"/>
      <c r="ACA1397" s="119"/>
      <c r="ACB1397" s="119"/>
      <c r="ACC1397" s="119"/>
      <c r="ACD1397" s="119"/>
      <c r="ACE1397" s="119"/>
      <c r="ACF1397" s="119"/>
      <c r="ACG1397" s="119"/>
      <c r="ACH1397" s="119"/>
      <c r="ACI1397" s="119"/>
      <c r="ACJ1397" s="119"/>
      <c r="ACK1397" s="119"/>
      <c r="ACL1397" s="119"/>
      <c r="ACM1397" s="119"/>
      <c r="ACN1397" s="119"/>
      <c r="ACO1397" s="119"/>
      <c r="ACP1397" s="119"/>
      <c r="ACQ1397" s="119"/>
      <c r="ACR1397" s="119"/>
      <c r="ACS1397" s="119"/>
      <c r="ACT1397" s="119"/>
      <c r="ACU1397" s="119"/>
      <c r="ACV1397" s="119"/>
      <c r="ACW1397" s="119"/>
      <c r="ACX1397" s="119"/>
      <c r="ACY1397" s="119"/>
      <c r="ACZ1397" s="119"/>
      <c r="ADA1397" s="119"/>
      <c r="ADB1397" s="119"/>
      <c r="ADC1397" s="119"/>
      <c r="ADD1397" s="119"/>
      <c r="ADE1397" s="119"/>
      <c r="ADF1397" s="119"/>
      <c r="ADG1397" s="119"/>
      <c r="ADH1397" s="119"/>
      <c r="ADI1397" s="119"/>
      <c r="ADJ1397" s="119"/>
      <c r="ADK1397" s="119"/>
      <c r="ADL1397" s="119"/>
      <c r="ADM1397" s="119"/>
      <c r="ADN1397" s="119"/>
      <c r="ADO1397" s="119"/>
      <c r="ADP1397" s="119"/>
      <c r="ADQ1397" s="119"/>
      <c r="ADR1397" s="119"/>
      <c r="ADS1397" s="119"/>
      <c r="ADT1397" s="119"/>
      <c r="ADU1397" s="119"/>
      <c r="ADV1397" s="119"/>
      <c r="ADW1397" s="119"/>
      <c r="ADX1397" s="119"/>
      <c r="ADY1397" s="119"/>
      <c r="ADZ1397" s="119"/>
      <c r="AEA1397" s="119"/>
      <c r="AEB1397" s="119"/>
      <c r="AEC1397" s="119"/>
      <c r="AED1397" s="119"/>
      <c r="AEE1397" s="119"/>
      <c r="AEF1397" s="119"/>
      <c r="AEG1397" s="119"/>
      <c r="AEH1397" s="119"/>
      <c r="AEI1397" s="119"/>
      <c r="AEJ1397" s="119"/>
      <c r="AEK1397" s="119"/>
      <c r="AEL1397" s="119"/>
      <c r="AEM1397" s="119"/>
      <c r="AEN1397" s="119"/>
      <c r="AEO1397" s="119"/>
      <c r="AEP1397" s="119"/>
      <c r="AEQ1397" s="119"/>
      <c r="AER1397" s="119"/>
      <c r="AES1397" s="119"/>
      <c r="AET1397" s="119"/>
      <c r="AEU1397" s="119"/>
      <c r="AEV1397" s="119"/>
      <c r="AEW1397" s="119"/>
      <c r="AEX1397" s="119"/>
      <c r="AEY1397" s="119"/>
      <c r="AEZ1397" s="119"/>
      <c r="AFA1397" s="119"/>
      <c r="AFB1397" s="119"/>
      <c r="AFC1397" s="119"/>
      <c r="AFD1397" s="119"/>
      <c r="AFE1397" s="119"/>
      <c r="AFF1397" s="119"/>
      <c r="AFG1397" s="119"/>
      <c r="AFH1397" s="119"/>
      <c r="AFI1397" s="119"/>
      <c r="AFJ1397" s="119"/>
      <c r="AFK1397" s="119"/>
      <c r="AFL1397" s="119"/>
      <c r="AFM1397" s="119"/>
      <c r="AFN1397" s="119"/>
      <c r="AFO1397" s="119"/>
      <c r="AFP1397" s="119"/>
      <c r="AFQ1397" s="119"/>
      <c r="AFR1397" s="119"/>
      <c r="AFS1397" s="119"/>
      <c r="AFT1397" s="119"/>
      <c r="AFU1397" s="119"/>
      <c r="AFV1397" s="119"/>
      <c r="AFW1397" s="119"/>
      <c r="AFX1397" s="119"/>
      <c r="AFY1397" s="119"/>
      <c r="AFZ1397" s="119"/>
      <c r="AGA1397" s="119"/>
      <c r="AGB1397" s="119"/>
      <c r="AGC1397" s="119"/>
      <c r="AGD1397" s="119"/>
      <c r="AGE1397" s="119"/>
      <c r="AGF1397" s="119"/>
      <c r="AGG1397" s="119"/>
      <c r="AGH1397" s="119"/>
      <c r="AGI1397" s="119"/>
      <c r="AGJ1397" s="119"/>
      <c r="AGK1397" s="119"/>
      <c r="AGL1397" s="119"/>
      <c r="AGM1397" s="119"/>
      <c r="AGN1397" s="119"/>
      <c r="AGO1397" s="119"/>
      <c r="AGP1397" s="119"/>
      <c r="AGQ1397" s="119"/>
      <c r="AGR1397" s="119"/>
      <c r="AGS1397" s="119"/>
      <c r="AGT1397" s="119"/>
      <c r="AGU1397" s="119"/>
      <c r="AGV1397" s="119"/>
      <c r="AGW1397" s="119"/>
      <c r="AGX1397" s="119"/>
      <c r="AGY1397" s="119"/>
      <c r="AGZ1397" s="119"/>
      <c r="AHA1397" s="119"/>
      <c r="AHB1397" s="119"/>
      <c r="AHC1397" s="119"/>
      <c r="AHD1397" s="119"/>
      <c r="AHE1397" s="119"/>
      <c r="AHF1397" s="119"/>
      <c r="AHG1397" s="119"/>
      <c r="AHH1397" s="119"/>
      <c r="AHI1397" s="119"/>
      <c r="AHJ1397" s="119"/>
      <c r="AHK1397" s="119"/>
      <c r="AHL1397" s="119"/>
      <c r="AHM1397" s="119"/>
      <c r="AHN1397" s="119"/>
      <c r="AHO1397" s="119"/>
      <c r="AHP1397" s="119"/>
      <c r="AHQ1397" s="119"/>
      <c r="AHR1397" s="119"/>
      <c r="AHS1397" s="119"/>
      <c r="AHT1397" s="119"/>
      <c r="AHU1397" s="119"/>
      <c r="AHV1397" s="119"/>
      <c r="AHW1397" s="119"/>
      <c r="AHX1397" s="119"/>
      <c r="AHY1397" s="119"/>
      <c r="AHZ1397" s="119"/>
      <c r="AIA1397" s="119"/>
      <c r="AIB1397" s="119"/>
      <c r="AIC1397" s="119"/>
      <c r="AID1397" s="119"/>
      <c r="AIE1397" s="119"/>
      <c r="AIF1397" s="119"/>
      <c r="AIG1397" s="119"/>
      <c r="AIH1397" s="119"/>
      <c r="AII1397" s="119"/>
      <c r="AIJ1397" s="119"/>
      <c r="AIK1397" s="119"/>
      <c r="AIL1397" s="119"/>
      <c r="AIM1397" s="119"/>
      <c r="AIN1397" s="119"/>
      <c r="AIO1397" s="119"/>
      <c r="AIP1397" s="119"/>
      <c r="AIQ1397" s="119"/>
      <c r="AIR1397" s="119"/>
      <c r="AIS1397" s="119"/>
      <c r="AIT1397" s="119"/>
      <c r="AIU1397" s="119"/>
      <c r="AIV1397" s="119"/>
      <c r="AIW1397" s="119"/>
      <c r="AIX1397" s="119"/>
      <c r="AIY1397" s="119"/>
      <c r="AIZ1397" s="119"/>
      <c r="AJA1397" s="119"/>
      <c r="AJB1397" s="119"/>
      <c r="AJC1397" s="119"/>
      <c r="AJD1397" s="119"/>
      <c r="AJE1397" s="119"/>
      <c r="AJF1397" s="119"/>
      <c r="AJG1397" s="119"/>
      <c r="AJH1397" s="119"/>
      <c r="AJI1397" s="119"/>
      <c r="AJJ1397" s="119"/>
      <c r="AJK1397" s="119"/>
      <c r="AJL1397" s="119"/>
      <c r="AJM1397" s="119"/>
      <c r="AJN1397" s="119"/>
      <c r="AJO1397" s="119"/>
      <c r="AJP1397" s="119"/>
      <c r="AJQ1397" s="119"/>
      <c r="AJR1397" s="119"/>
      <c r="AJS1397" s="119"/>
      <c r="AJT1397" s="119"/>
      <c r="AJU1397" s="119"/>
      <c r="AJV1397" s="119"/>
      <c r="AJW1397" s="119"/>
      <c r="AJX1397" s="119"/>
      <c r="AJY1397" s="119"/>
      <c r="AJZ1397" s="119"/>
      <c r="AKA1397" s="119"/>
      <c r="AKB1397" s="119"/>
      <c r="AKC1397" s="119"/>
      <c r="AKD1397" s="119"/>
      <c r="AKE1397" s="119"/>
      <c r="AKF1397" s="119"/>
      <c r="AKG1397" s="119"/>
      <c r="AKH1397" s="119"/>
      <c r="AKI1397" s="119"/>
      <c r="AKJ1397" s="119"/>
      <c r="AKK1397" s="119"/>
      <c r="AKL1397" s="119"/>
      <c r="AKM1397" s="119"/>
      <c r="AKN1397" s="119"/>
      <c r="AKO1397" s="119"/>
      <c r="AKP1397" s="119"/>
      <c r="AKQ1397" s="119"/>
      <c r="AKR1397" s="119"/>
      <c r="AKS1397" s="119"/>
      <c r="AKT1397" s="119"/>
      <c r="AKU1397" s="119"/>
      <c r="AKV1397" s="119"/>
      <c r="AKW1397" s="119"/>
      <c r="AKX1397" s="119"/>
      <c r="AKY1397" s="119"/>
      <c r="AKZ1397" s="119"/>
      <c r="ALA1397" s="119"/>
      <c r="ALB1397" s="119"/>
      <c r="ALC1397" s="119"/>
      <c r="ALD1397" s="119"/>
      <c r="ALE1397" s="119"/>
      <c r="ALF1397" s="119"/>
      <c r="ALG1397" s="119"/>
      <c r="ALH1397" s="119"/>
      <c r="ALI1397" s="119"/>
      <c r="ALJ1397" s="119"/>
      <c r="ALK1397" s="119"/>
      <c r="ALL1397" s="119"/>
      <c r="ALM1397" s="119"/>
      <c r="ALN1397" s="119"/>
      <c r="ALO1397" s="119"/>
      <c r="ALP1397" s="119"/>
      <c r="ALQ1397" s="119"/>
      <c r="ALR1397" s="119"/>
      <c r="ALS1397" s="119"/>
      <c r="ALT1397" s="119"/>
      <c r="ALU1397" s="119"/>
      <c r="ALV1397" s="119"/>
      <c r="ALW1397" s="119"/>
      <c r="ALX1397" s="119"/>
      <c r="ALY1397" s="119"/>
      <c r="ALZ1397" s="119"/>
      <c r="AMA1397" s="119"/>
      <c r="AMB1397" s="119"/>
      <c r="AMC1397" s="119"/>
      <c r="AMD1397" s="119"/>
      <c r="AME1397" s="119"/>
      <c r="AMF1397" s="119"/>
      <c r="AMG1397" s="119"/>
    </row>
    <row r="1398" customFormat="false" ht="15" hidden="false" customHeight="false" outlineLevel="0" collapsed="false">
      <c r="A1398" s="120"/>
      <c r="B1398" s="120"/>
      <c r="C1398" s="48" t="n">
        <f aca="false">IF(F1398=F1397,C1397,IF(F1398=(F1397+10),C1397,(C1397+10)))</f>
        <v>2610</v>
      </c>
      <c r="D1398" s="55" t="s">
        <v>481</v>
      </c>
      <c r="E1398" s="50" t="n">
        <f aca="false">IF(C1397=C1398,IF(AND(I1398&lt;&gt;"M",I1398&lt;&gt;"m-up"),E1397+10,E1397),10)</f>
        <v>20</v>
      </c>
      <c r="F1398" s="78" t="n">
        <f aca="false">O1398+(N1398*60)+(M1398*3600)</f>
        <v>52550</v>
      </c>
      <c r="G1398" s="78" t="str">
        <f aca="false">CONCATENATE(J1398,K1398,L1398)</f>
        <v>201826</v>
      </c>
      <c r="H1398" s="78" t="n">
        <v>0</v>
      </c>
      <c r="I1398" s="78" t="s">
        <v>4</v>
      </c>
      <c r="J1398" s="78" t="n">
        <v>2018</v>
      </c>
      <c r="K1398" s="78" t="n">
        <v>2</v>
      </c>
      <c r="L1398" s="78" t="n">
        <v>6</v>
      </c>
      <c r="M1398" s="78" t="n">
        <v>14</v>
      </c>
      <c r="N1398" s="78" t="n">
        <v>35</v>
      </c>
      <c r="O1398" s="78" t="n">
        <v>50</v>
      </c>
      <c r="P1398" s="78" t="n">
        <v>509</v>
      </c>
      <c r="Q1398" s="78" t="n">
        <v>1</v>
      </c>
      <c r="R1398" s="78" t="s">
        <v>1</v>
      </c>
      <c r="S1398" s="78" t="s">
        <v>2</v>
      </c>
      <c r="T1398" s="78"/>
      <c r="U1398" s="130"/>
      <c r="V1398" s="130"/>
      <c r="W1398" s="130"/>
      <c r="X1398" s="130"/>
      <c r="WH1398" s="121"/>
      <c r="WI1398" s="121"/>
      <c r="WJ1398" s="121"/>
      <c r="WK1398" s="121"/>
      <c r="WL1398" s="121"/>
      <c r="WM1398" s="121"/>
      <c r="WN1398" s="121"/>
      <c r="WO1398" s="121"/>
      <c r="WP1398" s="121"/>
      <c r="WQ1398" s="121"/>
      <c r="WR1398" s="121"/>
      <c r="WS1398" s="121"/>
      <c r="WT1398" s="121"/>
      <c r="WU1398" s="121"/>
      <c r="WV1398" s="121"/>
      <c r="WW1398" s="121"/>
      <c r="WX1398" s="121"/>
      <c r="WY1398" s="121"/>
      <c r="WZ1398" s="121"/>
      <c r="XA1398" s="121"/>
      <c r="XB1398" s="121"/>
      <c r="XC1398" s="121"/>
      <c r="XD1398" s="121"/>
      <c r="XE1398" s="121"/>
      <c r="XF1398" s="121"/>
      <c r="XG1398" s="121"/>
      <c r="XH1398" s="121"/>
      <c r="XI1398" s="121"/>
      <c r="XJ1398" s="121"/>
      <c r="XK1398" s="121"/>
      <c r="XL1398" s="121"/>
      <c r="XM1398" s="121"/>
      <c r="XN1398" s="121"/>
      <c r="XO1398" s="121"/>
      <c r="XP1398" s="121"/>
      <c r="XQ1398" s="121"/>
      <c r="XR1398" s="121"/>
      <c r="XS1398" s="121"/>
      <c r="XT1398" s="121"/>
      <c r="XU1398" s="121"/>
      <c r="XV1398" s="121"/>
      <c r="XW1398" s="121"/>
      <c r="XX1398" s="121"/>
      <c r="XY1398" s="121"/>
      <c r="XZ1398" s="121"/>
      <c r="YA1398" s="121"/>
      <c r="YB1398" s="121"/>
      <c r="YC1398" s="121"/>
      <c r="YD1398" s="121"/>
      <c r="YE1398" s="121"/>
      <c r="YF1398" s="121"/>
      <c r="YG1398" s="121"/>
      <c r="YH1398" s="121"/>
      <c r="YI1398" s="121"/>
      <c r="YJ1398" s="121"/>
      <c r="YK1398" s="121"/>
      <c r="YL1398" s="121"/>
      <c r="YM1398" s="121"/>
      <c r="YN1398" s="121"/>
      <c r="YO1398" s="121"/>
      <c r="YP1398" s="121"/>
      <c r="YQ1398" s="121"/>
      <c r="YR1398" s="121"/>
      <c r="YS1398" s="121"/>
      <c r="YT1398" s="121"/>
      <c r="YU1398" s="121"/>
      <c r="YV1398" s="121"/>
      <c r="YW1398" s="121"/>
      <c r="YX1398" s="121"/>
      <c r="YY1398" s="121"/>
      <c r="YZ1398" s="121"/>
      <c r="ZA1398" s="121"/>
      <c r="ZB1398" s="121"/>
      <c r="ZC1398" s="121"/>
      <c r="ZD1398" s="121"/>
      <c r="ZE1398" s="121"/>
      <c r="ZF1398" s="121"/>
      <c r="ZG1398" s="121"/>
      <c r="ZH1398" s="121"/>
      <c r="ZI1398" s="121"/>
      <c r="ZJ1398" s="121"/>
      <c r="ZK1398" s="121"/>
      <c r="ZL1398" s="121"/>
      <c r="ZM1398" s="121"/>
      <c r="ZN1398" s="121"/>
      <c r="ZO1398" s="121"/>
      <c r="ZP1398" s="121"/>
      <c r="ZQ1398" s="121"/>
      <c r="ZR1398" s="121"/>
      <c r="ZS1398" s="121"/>
      <c r="ZT1398" s="121"/>
      <c r="ZU1398" s="121"/>
      <c r="ZV1398" s="121"/>
      <c r="ZW1398" s="121"/>
      <c r="ZX1398" s="121"/>
      <c r="ZY1398" s="121"/>
      <c r="ZZ1398" s="121"/>
      <c r="AAA1398" s="121"/>
      <c r="AAB1398" s="121"/>
      <c r="AAC1398" s="121"/>
      <c r="AAD1398" s="121"/>
      <c r="AAE1398" s="121"/>
      <c r="AAF1398" s="121"/>
      <c r="AAG1398" s="121"/>
      <c r="AAH1398" s="121"/>
      <c r="AAI1398" s="121"/>
      <c r="AAJ1398" s="121"/>
      <c r="AAK1398" s="121"/>
      <c r="AAL1398" s="121"/>
      <c r="AAM1398" s="121"/>
      <c r="AAN1398" s="121"/>
      <c r="AAO1398" s="121"/>
      <c r="AAP1398" s="121"/>
      <c r="AAQ1398" s="121"/>
      <c r="AAR1398" s="121"/>
      <c r="AAS1398" s="121"/>
      <c r="AAT1398" s="121"/>
      <c r="AAU1398" s="121"/>
      <c r="AAV1398" s="121"/>
      <c r="AAW1398" s="121"/>
      <c r="AAX1398" s="121"/>
      <c r="AAY1398" s="121"/>
      <c r="AAZ1398" s="121"/>
      <c r="ABA1398" s="121"/>
      <c r="ABB1398" s="121"/>
      <c r="ABC1398" s="121"/>
      <c r="ABD1398" s="121"/>
      <c r="ABE1398" s="121"/>
      <c r="ABF1398" s="121"/>
      <c r="ABG1398" s="121"/>
      <c r="ABH1398" s="121"/>
      <c r="ABI1398" s="121"/>
      <c r="ABJ1398" s="121"/>
      <c r="ABK1398" s="121"/>
      <c r="ABL1398" s="121"/>
      <c r="ABM1398" s="121"/>
      <c r="ABN1398" s="121"/>
      <c r="ABO1398" s="121"/>
      <c r="ABP1398" s="121"/>
      <c r="ABQ1398" s="121"/>
      <c r="ABR1398" s="121"/>
      <c r="ABS1398" s="121"/>
      <c r="ABT1398" s="121"/>
      <c r="ABU1398" s="121"/>
      <c r="ABV1398" s="121"/>
      <c r="ABW1398" s="121"/>
      <c r="ABX1398" s="121"/>
      <c r="ABY1398" s="121"/>
      <c r="ABZ1398" s="121"/>
      <c r="ACA1398" s="121"/>
      <c r="ACB1398" s="121"/>
      <c r="ACC1398" s="121"/>
      <c r="ACD1398" s="121"/>
      <c r="ACE1398" s="121"/>
      <c r="ACF1398" s="121"/>
      <c r="ACG1398" s="121"/>
      <c r="ACH1398" s="121"/>
      <c r="ACI1398" s="121"/>
      <c r="ACJ1398" s="121"/>
      <c r="ACK1398" s="121"/>
      <c r="ACL1398" s="121"/>
      <c r="ACM1398" s="121"/>
      <c r="ACN1398" s="121"/>
      <c r="ACO1398" s="121"/>
      <c r="ACP1398" s="121"/>
      <c r="ACQ1398" s="121"/>
      <c r="ACR1398" s="121"/>
      <c r="ACS1398" s="121"/>
      <c r="ACT1398" s="121"/>
      <c r="ACU1398" s="121"/>
      <c r="ACV1398" s="121"/>
      <c r="ACW1398" s="121"/>
      <c r="ACX1398" s="121"/>
      <c r="ACY1398" s="121"/>
      <c r="ACZ1398" s="121"/>
      <c r="ADA1398" s="121"/>
      <c r="ADB1398" s="121"/>
      <c r="ADC1398" s="121"/>
      <c r="ADD1398" s="121"/>
      <c r="ADE1398" s="121"/>
      <c r="ADF1398" s="121"/>
      <c r="ADG1398" s="121"/>
      <c r="ADH1398" s="121"/>
      <c r="ADI1398" s="121"/>
      <c r="ADJ1398" s="121"/>
      <c r="ADK1398" s="121"/>
      <c r="ADL1398" s="121"/>
      <c r="ADM1398" s="121"/>
      <c r="ADN1398" s="121"/>
      <c r="ADO1398" s="121"/>
      <c r="ADP1398" s="121"/>
      <c r="ADQ1398" s="121"/>
      <c r="ADR1398" s="121"/>
      <c r="ADS1398" s="121"/>
      <c r="ADT1398" s="121"/>
      <c r="ADU1398" s="121"/>
      <c r="ADV1398" s="121"/>
      <c r="ADW1398" s="121"/>
      <c r="ADX1398" s="121"/>
      <c r="ADY1398" s="121"/>
      <c r="ADZ1398" s="121"/>
      <c r="AEA1398" s="121"/>
      <c r="AEB1398" s="121"/>
      <c r="AEC1398" s="121"/>
      <c r="AED1398" s="121"/>
      <c r="AEE1398" s="121"/>
      <c r="AEF1398" s="121"/>
      <c r="AEG1398" s="121"/>
      <c r="AEH1398" s="121"/>
      <c r="AEI1398" s="121"/>
      <c r="AEJ1398" s="121"/>
      <c r="AEK1398" s="121"/>
      <c r="AEL1398" s="121"/>
      <c r="AEM1398" s="121"/>
      <c r="AEN1398" s="121"/>
      <c r="AEO1398" s="121"/>
      <c r="AEP1398" s="121"/>
      <c r="AEQ1398" s="121"/>
      <c r="AER1398" s="121"/>
      <c r="AES1398" s="121"/>
      <c r="AET1398" s="121"/>
      <c r="AEU1398" s="121"/>
      <c r="AEV1398" s="121"/>
      <c r="AEW1398" s="121"/>
      <c r="AEX1398" s="121"/>
      <c r="AEY1398" s="121"/>
      <c r="AEZ1398" s="121"/>
      <c r="AFA1398" s="121"/>
      <c r="AFB1398" s="121"/>
      <c r="AFC1398" s="121"/>
      <c r="AFD1398" s="121"/>
      <c r="AFE1398" s="121"/>
      <c r="AFF1398" s="121"/>
      <c r="AFG1398" s="121"/>
      <c r="AFH1398" s="121"/>
      <c r="AFI1398" s="121"/>
      <c r="AFJ1398" s="121"/>
      <c r="AFK1398" s="121"/>
      <c r="AFL1398" s="121"/>
      <c r="AFM1398" s="121"/>
      <c r="AFN1398" s="121"/>
      <c r="AFO1398" s="121"/>
      <c r="AFP1398" s="121"/>
      <c r="AFQ1398" s="121"/>
      <c r="AFR1398" s="121"/>
      <c r="AFS1398" s="121"/>
      <c r="AFT1398" s="121"/>
      <c r="AFU1398" s="121"/>
      <c r="AFV1398" s="121"/>
      <c r="AFW1398" s="121"/>
      <c r="AFX1398" s="121"/>
      <c r="AFY1398" s="121"/>
      <c r="AFZ1398" s="121"/>
      <c r="AGA1398" s="121"/>
      <c r="AGB1398" s="121"/>
      <c r="AGC1398" s="121"/>
      <c r="AGD1398" s="121"/>
      <c r="AGE1398" s="121"/>
      <c r="AGF1398" s="121"/>
      <c r="AGG1398" s="121"/>
      <c r="AGH1398" s="121"/>
      <c r="AGI1398" s="121"/>
      <c r="AGJ1398" s="121"/>
      <c r="AGK1398" s="121"/>
      <c r="AGL1398" s="121"/>
      <c r="AGM1398" s="121"/>
      <c r="AGN1398" s="121"/>
      <c r="AGO1398" s="121"/>
      <c r="AGP1398" s="121"/>
      <c r="AGQ1398" s="121"/>
      <c r="AGR1398" s="121"/>
      <c r="AGS1398" s="121"/>
      <c r="AGT1398" s="121"/>
      <c r="AGU1398" s="121"/>
      <c r="AGV1398" s="121"/>
      <c r="AGW1398" s="121"/>
      <c r="AGX1398" s="121"/>
      <c r="AGY1398" s="121"/>
      <c r="AGZ1398" s="121"/>
      <c r="AHA1398" s="121"/>
      <c r="AHB1398" s="121"/>
      <c r="AHC1398" s="121"/>
      <c r="AHD1398" s="121"/>
      <c r="AHE1398" s="121"/>
      <c r="AHF1398" s="121"/>
      <c r="AHG1398" s="121"/>
      <c r="AHH1398" s="121"/>
      <c r="AHI1398" s="121"/>
      <c r="AHJ1398" s="121"/>
      <c r="AHK1398" s="121"/>
      <c r="AHL1398" s="121"/>
      <c r="AHM1398" s="121"/>
      <c r="AHN1398" s="121"/>
      <c r="AHO1398" s="121"/>
      <c r="AHP1398" s="121"/>
      <c r="AHQ1398" s="121"/>
      <c r="AHR1398" s="121"/>
      <c r="AHS1398" s="121"/>
      <c r="AHT1398" s="121"/>
      <c r="AHU1398" s="121"/>
      <c r="AHV1398" s="121"/>
      <c r="AHW1398" s="121"/>
      <c r="AHX1398" s="121"/>
      <c r="AHY1398" s="121"/>
      <c r="AHZ1398" s="121"/>
      <c r="AIA1398" s="121"/>
      <c r="AIB1398" s="121"/>
      <c r="AIC1398" s="121"/>
      <c r="AID1398" s="121"/>
      <c r="AIE1398" s="121"/>
      <c r="AIF1398" s="121"/>
      <c r="AIG1398" s="121"/>
      <c r="AIH1398" s="121"/>
      <c r="AII1398" s="121"/>
      <c r="AIJ1398" s="121"/>
      <c r="AIK1398" s="121"/>
      <c r="AIL1398" s="121"/>
      <c r="AIM1398" s="121"/>
      <c r="AIN1398" s="121"/>
      <c r="AIO1398" s="121"/>
      <c r="AIP1398" s="121"/>
      <c r="AIQ1398" s="121"/>
      <c r="AIR1398" s="121"/>
      <c r="AIS1398" s="121"/>
      <c r="AIT1398" s="121"/>
      <c r="AIU1398" s="121"/>
      <c r="AIV1398" s="121"/>
      <c r="AIW1398" s="121"/>
      <c r="AIX1398" s="121"/>
      <c r="AIY1398" s="121"/>
      <c r="AIZ1398" s="121"/>
      <c r="AJA1398" s="121"/>
      <c r="AJB1398" s="121"/>
      <c r="AJC1398" s="121"/>
      <c r="AJD1398" s="121"/>
      <c r="AJE1398" s="121"/>
      <c r="AJF1398" s="121"/>
      <c r="AJG1398" s="121"/>
      <c r="AJH1398" s="121"/>
      <c r="AJI1398" s="121"/>
      <c r="AJJ1398" s="121"/>
      <c r="AJK1398" s="121"/>
      <c r="AJL1398" s="121"/>
      <c r="AJM1398" s="121"/>
      <c r="AJN1398" s="121"/>
      <c r="AJO1398" s="121"/>
      <c r="AJP1398" s="121"/>
      <c r="AJQ1398" s="121"/>
      <c r="AJR1398" s="121"/>
      <c r="AJS1398" s="121"/>
      <c r="AJT1398" s="121"/>
      <c r="AJU1398" s="121"/>
      <c r="AJV1398" s="121"/>
      <c r="AJW1398" s="121"/>
      <c r="AJX1398" s="121"/>
      <c r="AJY1398" s="121"/>
      <c r="AJZ1398" s="121"/>
      <c r="AKA1398" s="121"/>
      <c r="AKB1398" s="121"/>
      <c r="AKC1398" s="121"/>
      <c r="AKD1398" s="121"/>
      <c r="AKE1398" s="121"/>
      <c r="AKF1398" s="121"/>
      <c r="AKG1398" s="121"/>
      <c r="AKH1398" s="121"/>
      <c r="AKI1398" s="121"/>
      <c r="AKJ1398" s="121"/>
      <c r="AKK1398" s="121"/>
      <c r="AKL1398" s="121"/>
      <c r="AKM1398" s="121"/>
      <c r="AKN1398" s="121"/>
      <c r="AKO1398" s="121"/>
      <c r="AKP1398" s="121"/>
      <c r="AKQ1398" s="121"/>
      <c r="AKR1398" s="121"/>
      <c r="AKS1398" s="121"/>
      <c r="AKT1398" s="121"/>
      <c r="AKU1398" s="121"/>
      <c r="AKV1398" s="121"/>
      <c r="AKW1398" s="121"/>
      <c r="AKX1398" s="121"/>
      <c r="AKY1398" s="121"/>
      <c r="AKZ1398" s="121"/>
      <c r="ALA1398" s="121"/>
      <c r="ALB1398" s="121"/>
      <c r="ALC1398" s="121"/>
      <c r="ALD1398" s="121"/>
      <c r="ALE1398" s="121"/>
      <c r="ALF1398" s="121"/>
      <c r="ALG1398" s="121"/>
      <c r="ALH1398" s="121"/>
      <c r="ALI1398" s="121"/>
      <c r="ALJ1398" s="121"/>
      <c r="ALK1398" s="121"/>
      <c r="ALL1398" s="121"/>
      <c r="ALM1398" s="121"/>
      <c r="ALN1398" s="121"/>
      <c r="ALO1398" s="121"/>
      <c r="ALP1398" s="121"/>
      <c r="ALQ1398" s="121"/>
      <c r="ALR1398" s="121"/>
      <c r="ALS1398" s="121"/>
      <c r="ALT1398" s="121"/>
      <c r="ALU1398" s="121"/>
      <c r="ALV1398" s="121"/>
      <c r="ALW1398" s="121"/>
      <c r="ALX1398" s="121"/>
      <c r="ALY1398" s="121"/>
      <c r="ALZ1398" s="121"/>
      <c r="AMA1398" s="121"/>
      <c r="AMB1398" s="121"/>
      <c r="AMC1398" s="121"/>
      <c r="AMD1398" s="121"/>
      <c r="AME1398" s="121"/>
      <c r="AMF1398" s="121"/>
      <c r="AMG1398" s="121"/>
    </row>
    <row r="1399" customFormat="false" ht="15" hidden="false" customHeight="false" outlineLevel="0" collapsed="false">
      <c r="A1399" s="120"/>
      <c r="B1399" s="120"/>
      <c r="C1399" s="48" t="n">
        <f aca="false">IF(F1399=F1398,C1398,IF(F1399=(F1398+10),C1398,(C1398+10)))</f>
        <v>2610</v>
      </c>
      <c r="D1399" s="55" t="s">
        <v>481</v>
      </c>
      <c r="E1399" s="50" t="n">
        <f aca="false">IF(C1398=C1399,IF(AND(I1399&lt;&gt;"M",I1399&lt;&gt;"m-up"),E1398+10,E1398),10)</f>
        <v>30</v>
      </c>
      <c r="F1399" s="78" t="n">
        <f aca="false">O1399+(N1399*60)+(M1399*3600)</f>
        <v>52550</v>
      </c>
      <c r="G1399" s="78" t="str">
        <f aca="false">CONCATENATE(J1399,K1399,L1399)</f>
        <v>201826</v>
      </c>
      <c r="H1399" s="78" t="n">
        <v>0</v>
      </c>
      <c r="I1399" s="78" t="s">
        <v>271</v>
      </c>
      <c r="J1399" s="78" t="n">
        <v>2018</v>
      </c>
      <c r="K1399" s="78" t="n">
        <v>2</v>
      </c>
      <c r="L1399" s="78" t="n">
        <v>6</v>
      </c>
      <c r="M1399" s="78" t="n">
        <v>14</v>
      </c>
      <c r="N1399" s="78" t="n">
        <v>35</v>
      </c>
      <c r="O1399" s="78" t="n">
        <v>50</v>
      </c>
      <c r="P1399" s="78" t="n">
        <v>520</v>
      </c>
      <c r="Q1399" s="78" t="s">
        <v>131</v>
      </c>
      <c r="R1399" s="78" t="s">
        <v>1</v>
      </c>
      <c r="S1399" s="78" t="s">
        <v>2</v>
      </c>
      <c r="T1399" s="78"/>
      <c r="U1399" s="130"/>
      <c r="V1399" s="130"/>
      <c r="W1399" s="130"/>
      <c r="X1399" s="130"/>
      <c r="WH1399" s="121"/>
      <c r="WI1399" s="121"/>
      <c r="WJ1399" s="121"/>
      <c r="WK1399" s="121"/>
      <c r="WL1399" s="121"/>
      <c r="WM1399" s="121"/>
      <c r="WN1399" s="121"/>
      <c r="WO1399" s="121"/>
      <c r="WP1399" s="121"/>
      <c r="WQ1399" s="121"/>
      <c r="WR1399" s="121"/>
      <c r="WS1399" s="121"/>
      <c r="WT1399" s="121"/>
      <c r="WU1399" s="121"/>
      <c r="WV1399" s="121"/>
      <c r="WW1399" s="121"/>
      <c r="WX1399" s="121"/>
      <c r="WY1399" s="121"/>
      <c r="WZ1399" s="121"/>
      <c r="XA1399" s="121"/>
      <c r="XB1399" s="121"/>
      <c r="XC1399" s="121"/>
      <c r="XD1399" s="121"/>
      <c r="XE1399" s="121"/>
      <c r="XF1399" s="121"/>
      <c r="XG1399" s="121"/>
      <c r="XH1399" s="121"/>
      <c r="XI1399" s="121"/>
      <c r="XJ1399" s="121"/>
      <c r="XK1399" s="121"/>
      <c r="XL1399" s="121"/>
      <c r="XM1399" s="121"/>
      <c r="XN1399" s="121"/>
      <c r="XO1399" s="121"/>
      <c r="XP1399" s="121"/>
      <c r="XQ1399" s="121"/>
      <c r="XR1399" s="121"/>
      <c r="XS1399" s="121"/>
      <c r="XT1399" s="121"/>
      <c r="XU1399" s="121"/>
      <c r="XV1399" s="121"/>
      <c r="XW1399" s="121"/>
      <c r="XX1399" s="121"/>
      <c r="XY1399" s="121"/>
      <c r="XZ1399" s="121"/>
      <c r="YA1399" s="121"/>
      <c r="YB1399" s="121"/>
      <c r="YC1399" s="121"/>
      <c r="YD1399" s="121"/>
      <c r="YE1399" s="121"/>
      <c r="YF1399" s="121"/>
      <c r="YG1399" s="121"/>
      <c r="YH1399" s="121"/>
      <c r="YI1399" s="121"/>
      <c r="YJ1399" s="121"/>
      <c r="YK1399" s="121"/>
      <c r="YL1399" s="121"/>
      <c r="YM1399" s="121"/>
      <c r="YN1399" s="121"/>
      <c r="YO1399" s="121"/>
      <c r="YP1399" s="121"/>
      <c r="YQ1399" s="121"/>
      <c r="YR1399" s="121"/>
      <c r="YS1399" s="121"/>
      <c r="YT1399" s="121"/>
      <c r="YU1399" s="121"/>
      <c r="YV1399" s="121"/>
      <c r="YW1399" s="121"/>
      <c r="YX1399" s="121"/>
      <c r="YY1399" s="121"/>
      <c r="YZ1399" s="121"/>
      <c r="ZA1399" s="121"/>
      <c r="ZB1399" s="121"/>
      <c r="ZC1399" s="121"/>
      <c r="ZD1399" s="121"/>
      <c r="ZE1399" s="121"/>
      <c r="ZF1399" s="121"/>
      <c r="ZG1399" s="121"/>
      <c r="ZH1399" s="121"/>
      <c r="ZI1399" s="121"/>
      <c r="ZJ1399" s="121"/>
      <c r="ZK1399" s="121"/>
      <c r="ZL1399" s="121"/>
      <c r="ZM1399" s="121"/>
      <c r="ZN1399" s="121"/>
      <c r="ZO1399" s="121"/>
      <c r="ZP1399" s="121"/>
      <c r="ZQ1399" s="121"/>
      <c r="ZR1399" s="121"/>
      <c r="ZS1399" s="121"/>
      <c r="ZT1399" s="121"/>
      <c r="ZU1399" s="121"/>
      <c r="ZV1399" s="121"/>
      <c r="ZW1399" s="121"/>
      <c r="ZX1399" s="121"/>
      <c r="ZY1399" s="121"/>
      <c r="ZZ1399" s="121"/>
      <c r="AAA1399" s="121"/>
      <c r="AAB1399" s="121"/>
      <c r="AAC1399" s="121"/>
      <c r="AAD1399" s="121"/>
      <c r="AAE1399" s="121"/>
      <c r="AAF1399" s="121"/>
      <c r="AAG1399" s="121"/>
      <c r="AAH1399" s="121"/>
      <c r="AAI1399" s="121"/>
      <c r="AAJ1399" s="121"/>
      <c r="AAK1399" s="121"/>
      <c r="AAL1399" s="121"/>
      <c r="AAM1399" s="121"/>
      <c r="AAN1399" s="121"/>
      <c r="AAO1399" s="121"/>
      <c r="AAP1399" s="121"/>
      <c r="AAQ1399" s="121"/>
      <c r="AAR1399" s="121"/>
      <c r="AAS1399" s="121"/>
      <c r="AAT1399" s="121"/>
      <c r="AAU1399" s="121"/>
      <c r="AAV1399" s="121"/>
      <c r="AAW1399" s="121"/>
      <c r="AAX1399" s="121"/>
      <c r="AAY1399" s="121"/>
      <c r="AAZ1399" s="121"/>
      <c r="ABA1399" s="121"/>
      <c r="ABB1399" s="121"/>
      <c r="ABC1399" s="121"/>
      <c r="ABD1399" s="121"/>
      <c r="ABE1399" s="121"/>
      <c r="ABF1399" s="121"/>
      <c r="ABG1399" s="121"/>
      <c r="ABH1399" s="121"/>
      <c r="ABI1399" s="121"/>
      <c r="ABJ1399" s="121"/>
      <c r="ABK1399" s="121"/>
      <c r="ABL1399" s="121"/>
      <c r="ABM1399" s="121"/>
      <c r="ABN1399" s="121"/>
      <c r="ABO1399" s="121"/>
      <c r="ABP1399" s="121"/>
      <c r="ABQ1399" s="121"/>
      <c r="ABR1399" s="121"/>
      <c r="ABS1399" s="121"/>
      <c r="ABT1399" s="121"/>
      <c r="ABU1399" s="121"/>
      <c r="ABV1399" s="121"/>
      <c r="ABW1399" s="121"/>
      <c r="ABX1399" s="121"/>
      <c r="ABY1399" s="121"/>
      <c r="ABZ1399" s="121"/>
      <c r="ACA1399" s="121"/>
      <c r="ACB1399" s="121"/>
      <c r="ACC1399" s="121"/>
      <c r="ACD1399" s="121"/>
      <c r="ACE1399" s="121"/>
      <c r="ACF1399" s="121"/>
      <c r="ACG1399" s="121"/>
      <c r="ACH1399" s="121"/>
      <c r="ACI1399" s="121"/>
      <c r="ACJ1399" s="121"/>
      <c r="ACK1399" s="121"/>
      <c r="ACL1399" s="121"/>
      <c r="ACM1399" s="121"/>
      <c r="ACN1399" s="121"/>
      <c r="ACO1399" s="121"/>
      <c r="ACP1399" s="121"/>
      <c r="ACQ1399" s="121"/>
      <c r="ACR1399" s="121"/>
      <c r="ACS1399" s="121"/>
      <c r="ACT1399" s="121"/>
      <c r="ACU1399" s="121"/>
      <c r="ACV1399" s="121"/>
      <c r="ACW1399" s="121"/>
      <c r="ACX1399" s="121"/>
      <c r="ACY1399" s="121"/>
      <c r="ACZ1399" s="121"/>
      <c r="ADA1399" s="121"/>
      <c r="ADB1399" s="121"/>
      <c r="ADC1399" s="121"/>
      <c r="ADD1399" s="121"/>
      <c r="ADE1399" s="121"/>
      <c r="ADF1399" s="121"/>
      <c r="ADG1399" s="121"/>
      <c r="ADH1399" s="121"/>
      <c r="ADI1399" s="121"/>
      <c r="ADJ1399" s="121"/>
      <c r="ADK1399" s="121"/>
      <c r="ADL1399" s="121"/>
      <c r="ADM1399" s="121"/>
      <c r="ADN1399" s="121"/>
      <c r="ADO1399" s="121"/>
      <c r="ADP1399" s="121"/>
      <c r="ADQ1399" s="121"/>
      <c r="ADR1399" s="121"/>
      <c r="ADS1399" s="121"/>
      <c r="ADT1399" s="121"/>
      <c r="ADU1399" s="121"/>
      <c r="ADV1399" s="121"/>
      <c r="ADW1399" s="121"/>
      <c r="ADX1399" s="121"/>
      <c r="ADY1399" s="121"/>
      <c r="ADZ1399" s="121"/>
      <c r="AEA1399" s="121"/>
      <c r="AEB1399" s="121"/>
      <c r="AEC1399" s="121"/>
      <c r="AED1399" s="121"/>
      <c r="AEE1399" s="121"/>
      <c r="AEF1399" s="121"/>
      <c r="AEG1399" s="121"/>
      <c r="AEH1399" s="121"/>
      <c r="AEI1399" s="121"/>
      <c r="AEJ1399" s="121"/>
      <c r="AEK1399" s="121"/>
      <c r="AEL1399" s="121"/>
      <c r="AEM1399" s="121"/>
      <c r="AEN1399" s="121"/>
      <c r="AEO1399" s="121"/>
      <c r="AEP1399" s="121"/>
      <c r="AEQ1399" s="121"/>
      <c r="AER1399" s="121"/>
      <c r="AES1399" s="121"/>
      <c r="AET1399" s="121"/>
      <c r="AEU1399" s="121"/>
      <c r="AEV1399" s="121"/>
      <c r="AEW1399" s="121"/>
      <c r="AEX1399" s="121"/>
      <c r="AEY1399" s="121"/>
      <c r="AEZ1399" s="121"/>
      <c r="AFA1399" s="121"/>
      <c r="AFB1399" s="121"/>
      <c r="AFC1399" s="121"/>
      <c r="AFD1399" s="121"/>
      <c r="AFE1399" s="121"/>
      <c r="AFF1399" s="121"/>
      <c r="AFG1399" s="121"/>
      <c r="AFH1399" s="121"/>
      <c r="AFI1399" s="121"/>
      <c r="AFJ1399" s="121"/>
      <c r="AFK1399" s="121"/>
      <c r="AFL1399" s="121"/>
      <c r="AFM1399" s="121"/>
      <c r="AFN1399" s="121"/>
      <c r="AFO1399" s="121"/>
      <c r="AFP1399" s="121"/>
      <c r="AFQ1399" s="121"/>
      <c r="AFR1399" s="121"/>
      <c r="AFS1399" s="121"/>
      <c r="AFT1399" s="121"/>
      <c r="AFU1399" s="121"/>
      <c r="AFV1399" s="121"/>
      <c r="AFW1399" s="121"/>
      <c r="AFX1399" s="121"/>
      <c r="AFY1399" s="121"/>
      <c r="AFZ1399" s="121"/>
      <c r="AGA1399" s="121"/>
      <c r="AGB1399" s="121"/>
      <c r="AGC1399" s="121"/>
      <c r="AGD1399" s="121"/>
      <c r="AGE1399" s="121"/>
      <c r="AGF1399" s="121"/>
      <c r="AGG1399" s="121"/>
      <c r="AGH1399" s="121"/>
      <c r="AGI1399" s="121"/>
      <c r="AGJ1399" s="121"/>
      <c r="AGK1399" s="121"/>
      <c r="AGL1399" s="121"/>
      <c r="AGM1399" s="121"/>
      <c r="AGN1399" s="121"/>
      <c r="AGO1399" s="121"/>
      <c r="AGP1399" s="121"/>
      <c r="AGQ1399" s="121"/>
      <c r="AGR1399" s="121"/>
      <c r="AGS1399" s="121"/>
      <c r="AGT1399" s="121"/>
      <c r="AGU1399" s="121"/>
      <c r="AGV1399" s="121"/>
      <c r="AGW1399" s="121"/>
      <c r="AGX1399" s="121"/>
      <c r="AGY1399" s="121"/>
      <c r="AGZ1399" s="121"/>
      <c r="AHA1399" s="121"/>
      <c r="AHB1399" s="121"/>
      <c r="AHC1399" s="121"/>
      <c r="AHD1399" s="121"/>
      <c r="AHE1399" s="121"/>
      <c r="AHF1399" s="121"/>
      <c r="AHG1399" s="121"/>
      <c r="AHH1399" s="121"/>
      <c r="AHI1399" s="121"/>
      <c r="AHJ1399" s="121"/>
      <c r="AHK1399" s="121"/>
      <c r="AHL1399" s="121"/>
      <c r="AHM1399" s="121"/>
      <c r="AHN1399" s="121"/>
      <c r="AHO1399" s="121"/>
      <c r="AHP1399" s="121"/>
      <c r="AHQ1399" s="121"/>
      <c r="AHR1399" s="121"/>
      <c r="AHS1399" s="121"/>
      <c r="AHT1399" s="121"/>
      <c r="AHU1399" s="121"/>
      <c r="AHV1399" s="121"/>
      <c r="AHW1399" s="121"/>
      <c r="AHX1399" s="121"/>
      <c r="AHY1399" s="121"/>
      <c r="AHZ1399" s="121"/>
      <c r="AIA1399" s="121"/>
      <c r="AIB1399" s="121"/>
      <c r="AIC1399" s="121"/>
      <c r="AID1399" s="121"/>
      <c r="AIE1399" s="121"/>
      <c r="AIF1399" s="121"/>
      <c r="AIG1399" s="121"/>
      <c r="AIH1399" s="121"/>
      <c r="AII1399" s="121"/>
      <c r="AIJ1399" s="121"/>
      <c r="AIK1399" s="121"/>
      <c r="AIL1399" s="121"/>
      <c r="AIM1399" s="121"/>
      <c r="AIN1399" s="121"/>
      <c r="AIO1399" s="121"/>
      <c r="AIP1399" s="121"/>
      <c r="AIQ1399" s="121"/>
      <c r="AIR1399" s="121"/>
      <c r="AIS1399" s="121"/>
      <c r="AIT1399" s="121"/>
      <c r="AIU1399" s="121"/>
      <c r="AIV1399" s="121"/>
      <c r="AIW1399" s="121"/>
      <c r="AIX1399" s="121"/>
      <c r="AIY1399" s="121"/>
      <c r="AIZ1399" s="121"/>
      <c r="AJA1399" s="121"/>
      <c r="AJB1399" s="121"/>
      <c r="AJC1399" s="121"/>
      <c r="AJD1399" s="121"/>
      <c r="AJE1399" s="121"/>
      <c r="AJF1399" s="121"/>
      <c r="AJG1399" s="121"/>
      <c r="AJH1399" s="121"/>
      <c r="AJI1399" s="121"/>
      <c r="AJJ1399" s="121"/>
      <c r="AJK1399" s="121"/>
      <c r="AJL1399" s="121"/>
      <c r="AJM1399" s="121"/>
      <c r="AJN1399" s="121"/>
      <c r="AJO1399" s="121"/>
      <c r="AJP1399" s="121"/>
      <c r="AJQ1399" s="121"/>
      <c r="AJR1399" s="121"/>
      <c r="AJS1399" s="121"/>
      <c r="AJT1399" s="121"/>
      <c r="AJU1399" s="121"/>
      <c r="AJV1399" s="121"/>
      <c r="AJW1399" s="121"/>
      <c r="AJX1399" s="121"/>
      <c r="AJY1399" s="121"/>
      <c r="AJZ1399" s="121"/>
      <c r="AKA1399" s="121"/>
      <c r="AKB1399" s="121"/>
      <c r="AKC1399" s="121"/>
      <c r="AKD1399" s="121"/>
      <c r="AKE1399" s="121"/>
      <c r="AKF1399" s="121"/>
      <c r="AKG1399" s="121"/>
      <c r="AKH1399" s="121"/>
      <c r="AKI1399" s="121"/>
      <c r="AKJ1399" s="121"/>
      <c r="AKK1399" s="121"/>
      <c r="AKL1399" s="121"/>
      <c r="AKM1399" s="121"/>
      <c r="AKN1399" s="121"/>
      <c r="AKO1399" s="121"/>
      <c r="AKP1399" s="121"/>
      <c r="AKQ1399" s="121"/>
      <c r="AKR1399" s="121"/>
      <c r="AKS1399" s="121"/>
      <c r="AKT1399" s="121"/>
      <c r="AKU1399" s="121"/>
      <c r="AKV1399" s="121"/>
      <c r="AKW1399" s="121"/>
      <c r="AKX1399" s="121"/>
      <c r="AKY1399" s="121"/>
      <c r="AKZ1399" s="121"/>
      <c r="ALA1399" s="121"/>
      <c r="ALB1399" s="121"/>
      <c r="ALC1399" s="121"/>
      <c r="ALD1399" s="121"/>
      <c r="ALE1399" s="121"/>
      <c r="ALF1399" s="121"/>
      <c r="ALG1399" s="121"/>
      <c r="ALH1399" s="121"/>
      <c r="ALI1399" s="121"/>
      <c r="ALJ1399" s="121"/>
      <c r="ALK1399" s="121"/>
      <c r="ALL1399" s="121"/>
      <c r="ALM1399" s="121"/>
      <c r="ALN1399" s="121"/>
      <c r="ALO1399" s="121"/>
      <c r="ALP1399" s="121"/>
      <c r="ALQ1399" s="121"/>
      <c r="ALR1399" s="121"/>
      <c r="ALS1399" s="121"/>
      <c r="ALT1399" s="121"/>
      <c r="ALU1399" s="121"/>
      <c r="ALV1399" s="121"/>
      <c r="ALW1399" s="121"/>
      <c r="ALX1399" s="121"/>
      <c r="ALY1399" s="121"/>
      <c r="ALZ1399" s="121"/>
      <c r="AMA1399" s="121"/>
      <c r="AMB1399" s="121"/>
      <c r="AMC1399" s="121"/>
      <c r="AMD1399" s="121"/>
      <c r="AME1399" s="121"/>
      <c r="AMF1399" s="121"/>
      <c r="AMG1399" s="121"/>
    </row>
    <row r="1400" customFormat="false" ht="15" hidden="false" customHeight="false" outlineLevel="0" collapsed="false">
      <c r="A1400" s="120"/>
      <c r="B1400" s="120"/>
      <c r="C1400" s="48" t="n">
        <f aca="false">IF(F1400=F1399,C1399,IF(F1400=(F1399+10),C1399,(C1399+10)))</f>
        <v>2610</v>
      </c>
      <c r="D1400" s="55" t="s">
        <v>481</v>
      </c>
      <c r="E1400" s="50" t="n">
        <f aca="false">IF(C1399=C1400,IF(AND(I1400&lt;&gt;"M",I1400&lt;&gt;"m-up"),E1399+10,E1399),10)</f>
        <v>40</v>
      </c>
      <c r="F1400" s="78" t="n">
        <f aca="false">O1400+(N1400*60)+(M1400*3600)</f>
        <v>52550</v>
      </c>
      <c r="G1400" s="78" t="str">
        <f aca="false">CONCATENATE(J1400,K1400,L1400)</f>
        <v>201826</v>
      </c>
      <c r="H1400" s="78" t="n">
        <v>121</v>
      </c>
      <c r="I1400" s="78" t="s">
        <v>0</v>
      </c>
      <c r="J1400" s="78" t="n">
        <v>2018</v>
      </c>
      <c r="K1400" s="78" t="n">
        <v>2</v>
      </c>
      <c r="L1400" s="78" t="n">
        <v>6</v>
      </c>
      <c r="M1400" s="78" t="n">
        <v>14</v>
      </c>
      <c r="N1400" s="78" t="n">
        <v>35</v>
      </c>
      <c r="O1400" s="78" t="n">
        <v>50</v>
      </c>
      <c r="P1400" s="78" t="n">
        <v>526</v>
      </c>
      <c r="Q1400" s="78" t="n">
        <v>1</v>
      </c>
      <c r="R1400" s="78" t="s">
        <v>1</v>
      </c>
      <c r="S1400" s="78" t="s">
        <v>2</v>
      </c>
      <c r="T1400" s="78"/>
      <c r="U1400" s="130"/>
      <c r="V1400" s="130"/>
      <c r="W1400" s="130"/>
      <c r="X1400" s="130"/>
      <c r="WH1400" s="121"/>
      <c r="WI1400" s="121"/>
      <c r="WJ1400" s="121"/>
      <c r="WK1400" s="121"/>
      <c r="WL1400" s="121"/>
      <c r="WM1400" s="121"/>
      <c r="WN1400" s="121"/>
      <c r="WO1400" s="121"/>
      <c r="WP1400" s="121"/>
      <c r="WQ1400" s="121"/>
      <c r="WR1400" s="121"/>
      <c r="WS1400" s="121"/>
      <c r="WT1400" s="121"/>
      <c r="WU1400" s="121"/>
      <c r="WV1400" s="121"/>
      <c r="WW1400" s="121"/>
      <c r="WX1400" s="121"/>
      <c r="WY1400" s="121"/>
      <c r="WZ1400" s="121"/>
      <c r="XA1400" s="121"/>
      <c r="XB1400" s="121"/>
      <c r="XC1400" s="121"/>
      <c r="XD1400" s="121"/>
      <c r="XE1400" s="121"/>
      <c r="XF1400" s="121"/>
      <c r="XG1400" s="121"/>
      <c r="XH1400" s="121"/>
      <c r="XI1400" s="121"/>
      <c r="XJ1400" s="121"/>
      <c r="XK1400" s="121"/>
      <c r="XL1400" s="121"/>
      <c r="XM1400" s="121"/>
      <c r="XN1400" s="121"/>
      <c r="XO1400" s="121"/>
      <c r="XP1400" s="121"/>
      <c r="XQ1400" s="121"/>
      <c r="XR1400" s="121"/>
      <c r="XS1400" s="121"/>
      <c r="XT1400" s="121"/>
      <c r="XU1400" s="121"/>
      <c r="XV1400" s="121"/>
      <c r="XW1400" s="121"/>
      <c r="XX1400" s="121"/>
      <c r="XY1400" s="121"/>
      <c r="XZ1400" s="121"/>
      <c r="YA1400" s="121"/>
      <c r="YB1400" s="121"/>
      <c r="YC1400" s="121"/>
      <c r="YD1400" s="121"/>
      <c r="YE1400" s="121"/>
      <c r="YF1400" s="121"/>
      <c r="YG1400" s="121"/>
      <c r="YH1400" s="121"/>
      <c r="YI1400" s="121"/>
      <c r="YJ1400" s="121"/>
      <c r="YK1400" s="121"/>
      <c r="YL1400" s="121"/>
      <c r="YM1400" s="121"/>
      <c r="YN1400" s="121"/>
      <c r="YO1400" s="121"/>
      <c r="YP1400" s="121"/>
      <c r="YQ1400" s="121"/>
      <c r="YR1400" s="121"/>
      <c r="YS1400" s="121"/>
      <c r="YT1400" s="121"/>
      <c r="YU1400" s="121"/>
      <c r="YV1400" s="121"/>
      <c r="YW1400" s="121"/>
      <c r="YX1400" s="121"/>
      <c r="YY1400" s="121"/>
      <c r="YZ1400" s="121"/>
      <c r="ZA1400" s="121"/>
      <c r="ZB1400" s="121"/>
      <c r="ZC1400" s="121"/>
      <c r="ZD1400" s="121"/>
      <c r="ZE1400" s="121"/>
      <c r="ZF1400" s="121"/>
      <c r="ZG1400" s="121"/>
      <c r="ZH1400" s="121"/>
      <c r="ZI1400" s="121"/>
      <c r="ZJ1400" s="121"/>
      <c r="ZK1400" s="121"/>
      <c r="ZL1400" s="121"/>
      <c r="ZM1400" s="121"/>
      <c r="ZN1400" s="121"/>
      <c r="ZO1400" s="121"/>
      <c r="ZP1400" s="121"/>
      <c r="ZQ1400" s="121"/>
      <c r="ZR1400" s="121"/>
      <c r="ZS1400" s="121"/>
      <c r="ZT1400" s="121"/>
      <c r="ZU1400" s="121"/>
      <c r="ZV1400" s="121"/>
      <c r="ZW1400" s="121"/>
      <c r="ZX1400" s="121"/>
      <c r="ZY1400" s="121"/>
      <c r="ZZ1400" s="121"/>
      <c r="AAA1400" s="121"/>
      <c r="AAB1400" s="121"/>
      <c r="AAC1400" s="121"/>
      <c r="AAD1400" s="121"/>
      <c r="AAE1400" s="121"/>
      <c r="AAF1400" s="121"/>
      <c r="AAG1400" s="121"/>
      <c r="AAH1400" s="121"/>
      <c r="AAI1400" s="121"/>
      <c r="AAJ1400" s="121"/>
      <c r="AAK1400" s="121"/>
      <c r="AAL1400" s="121"/>
      <c r="AAM1400" s="121"/>
      <c r="AAN1400" s="121"/>
      <c r="AAO1400" s="121"/>
      <c r="AAP1400" s="121"/>
      <c r="AAQ1400" s="121"/>
      <c r="AAR1400" s="121"/>
      <c r="AAS1400" s="121"/>
      <c r="AAT1400" s="121"/>
      <c r="AAU1400" s="121"/>
      <c r="AAV1400" s="121"/>
      <c r="AAW1400" s="121"/>
      <c r="AAX1400" s="121"/>
      <c r="AAY1400" s="121"/>
      <c r="AAZ1400" s="121"/>
      <c r="ABA1400" s="121"/>
      <c r="ABB1400" s="121"/>
      <c r="ABC1400" s="121"/>
      <c r="ABD1400" s="121"/>
      <c r="ABE1400" s="121"/>
      <c r="ABF1400" s="121"/>
      <c r="ABG1400" s="121"/>
      <c r="ABH1400" s="121"/>
      <c r="ABI1400" s="121"/>
      <c r="ABJ1400" s="121"/>
      <c r="ABK1400" s="121"/>
      <c r="ABL1400" s="121"/>
      <c r="ABM1400" s="121"/>
      <c r="ABN1400" s="121"/>
      <c r="ABO1400" s="121"/>
      <c r="ABP1400" s="121"/>
      <c r="ABQ1400" s="121"/>
      <c r="ABR1400" s="121"/>
      <c r="ABS1400" s="121"/>
      <c r="ABT1400" s="121"/>
      <c r="ABU1400" s="121"/>
      <c r="ABV1400" s="121"/>
      <c r="ABW1400" s="121"/>
      <c r="ABX1400" s="121"/>
      <c r="ABY1400" s="121"/>
      <c r="ABZ1400" s="121"/>
      <c r="ACA1400" s="121"/>
      <c r="ACB1400" s="121"/>
      <c r="ACC1400" s="121"/>
      <c r="ACD1400" s="121"/>
      <c r="ACE1400" s="121"/>
      <c r="ACF1400" s="121"/>
      <c r="ACG1400" s="121"/>
      <c r="ACH1400" s="121"/>
      <c r="ACI1400" s="121"/>
      <c r="ACJ1400" s="121"/>
      <c r="ACK1400" s="121"/>
      <c r="ACL1400" s="121"/>
      <c r="ACM1400" s="121"/>
      <c r="ACN1400" s="121"/>
      <c r="ACO1400" s="121"/>
      <c r="ACP1400" s="121"/>
      <c r="ACQ1400" s="121"/>
      <c r="ACR1400" s="121"/>
      <c r="ACS1400" s="121"/>
      <c r="ACT1400" s="121"/>
      <c r="ACU1400" s="121"/>
      <c r="ACV1400" s="121"/>
      <c r="ACW1400" s="121"/>
      <c r="ACX1400" s="121"/>
      <c r="ACY1400" s="121"/>
      <c r="ACZ1400" s="121"/>
      <c r="ADA1400" s="121"/>
      <c r="ADB1400" s="121"/>
      <c r="ADC1400" s="121"/>
      <c r="ADD1400" s="121"/>
      <c r="ADE1400" s="121"/>
      <c r="ADF1400" s="121"/>
      <c r="ADG1400" s="121"/>
      <c r="ADH1400" s="121"/>
      <c r="ADI1400" s="121"/>
      <c r="ADJ1400" s="121"/>
      <c r="ADK1400" s="121"/>
      <c r="ADL1400" s="121"/>
      <c r="ADM1400" s="121"/>
      <c r="ADN1400" s="121"/>
      <c r="ADO1400" s="121"/>
      <c r="ADP1400" s="121"/>
      <c r="ADQ1400" s="121"/>
      <c r="ADR1400" s="121"/>
      <c r="ADS1400" s="121"/>
      <c r="ADT1400" s="121"/>
      <c r="ADU1400" s="121"/>
      <c r="ADV1400" s="121"/>
      <c r="ADW1400" s="121"/>
      <c r="ADX1400" s="121"/>
      <c r="ADY1400" s="121"/>
      <c r="ADZ1400" s="121"/>
      <c r="AEA1400" s="121"/>
      <c r="AEB1400" s="121"/>
      <c r="AEC1400" s="121"/>
      <c r="AED1400" s="121"/>
      <c r="AEE1400" s="121"/>
      <c r="AEF1400" s="121"/>
      <c r="AEG1400" s="121"/>
      <c r="AEH1400" s="121"/>
      <c r="AEI1400" s="121"/>
      <c r="AEJ1400" s="121"/>
      <c r="AEK1400" s="121"/>
      <c r="AEL1400" s="121"/>
      <c r="AEM1400" s="121"/>
      <c r="AEN1400" s="121"/>
      <c r="AEO1400" s="121"/>
      <c r="AEP1400" s="121"/>
      <c r="AEQ1400" s="121"/>
      <c r="AER1400" s="121"/>
      <c r="AES1400" s="121"/>
      <c r="AET1400" s="121"/>
      <c r="AEU1400" s="121"/>
      <c r="AEV1400" s="121"/>
      <c r="AEW1400" s="121"/>
      <c r="AEX1400" s="121"/>
      <c r="AEY1400" s="121"/>
      <c r="AEZ1400" s="121"/>
      <c r="AFA1400" s="121"/>
      <c r="AFB1400" s="121"/>
      <c r="AFC1400" s="121"/>
      <c r="AFD1400" s="121"/>
      <c r="AFE1400" s="121"/>
      <c r="AFF1400" s="121"/>
      <c r="AFG1400" s="121"/>
      <c r="AFH1400" s="121"/>
      <c r="AFI1400" s="121"/>
      <c r="AFJ1400" s="121"/>
      <c r="AFK1400" s="121"/>
      <c r="AFL1400" s="121"/>
      <c r="AFM1400" s="121"/>
      <c r="AFN1400" s="121"/>
      <c r="AFO1400" s="121"/>
      <c r="AFP1400" s="121"/>
      <c r="AFQ1400" s="121"/>
      <c r="AFR1400" s="121"/>
      <c r="AFS1400" s="121"/>
      <c r="AFT1400" s="121"/>
      <c r="AFU1400" s="121"/>
      <c r="AFV1400" s="121"/>
      <c r="AFW1400" s="121"/>
      <c r="AFX1400" s="121"/>
      <c r="AFY1400" s="121"/>
      <c r="AFZ1400" s="121"/>
      <c r="AGA1400" s="121"/>
      <c r="AGB1400" s="121"/>
      <c r="AGC1400" s="121"/>
      <c r="AGD1400" s="121"/>
      <c r="AGE1400" s="121"/>
      <c r="AGF1400" s="121"/>
      <c r="AGG1400" s="121"/>
      <c r="AGH1400" s="121"/>
      <c r="AGI1400" s="121"/>
      <c r="AGJ1400" s="121"/>
      <c r="AGK1400" s="121"/>
      <c r="AGL1400" s="121"/>
      <c r="AGM1400" s="121"/>
      <c r="AGN1400" s="121"/>
      <c r="AGO1400" s="121"/>
      <c r="AGP1400" s="121"/>
      <c r="AGQ1400" s="121"/>
      <c r="AGR1400" s="121"/>
      <c r="AGS1400" s="121"/>
      <c r="AGT1400" s="121"/>
      <c r="AGU1400" s="121"/>
      <c r="AGV1400" s="121"/>
      <c r="AGW1400" s="121"/>
      <c r="AGX1400" s="121"/>
      <c r="AGY1400" s="121"/>
      <c r="AGZ1400" s="121"/>
      <c r="AHA1400" s="121"/>
      <c r="AHB1400" s="121"/>
      <c r="AHC1400" s="121"/>
      <c r="AHD1400" s="121"/>
      <c r="AHE1400" s="121"/>
      <c r="AHF1400" s="121"/>
      <c r="AHG1400" s="121"/>
      <c r="AHH1400" s="121"/>
      <c r="AHI1400" s="121"/>
      <c r="AHJ1400" s="121"/>
      <c r="AHK1400" s="121"/>
      <c r="AHL1400" s="121"/>
      <c r="AHM1400" s="121"/>
      <c r="AHN1400" s="121"/>
      <c r="AHO1400" s="121"/>
      <c r="AHP1400" s="121"/>
      <c r="AHQ1400" s="121"/>
      <c r="AHR1400" s="121"/>
      <c r="AHS1400" s="121"/>
      <c r="AHT1400" s="121"/>
      <c r="AHU1400" s="121"/>
      <c r="AHV1400" s="121"/>
      <c r="AHW1400" s="121"/>
      <c r="AHX1400" s="121"/>
      <c r="AHY1400" s="121"/>
      <c r="AHZ1400" s="121"/>
      <c r="AIA1400" s="121"/>
      <c r="AIB1400" s="121"/>
      <c r="AIC1400" s="121"/>
      <c r="AID1400" s="121"/>
      <c r="AIE1400" s="121"/>
      <c r="AIF1400" s="121"/>
      <c r="AIG1400" s="121"/>
      <c r="AIH1400" s="121"/>
      <c r="AII1400" s="121"/>
      <c r="AIJ1400" s="121"/>
      <c r="AIK1400" s="121"/>
      <c r="AIL1400" s="121"/>
      <c r="AIM1400" s="121"/>
      <c r="AIN1400" s="121"/>
      <c r="AIO1400" s="121"/>
      <c r="AIP1400" s="121"/>
      <c r="AIQ1400" s="121"/>
      <c r="AIR1400" s="121"/>
      <c r="AIS1400" s="121"/>
      <c r="AIT1400" s="121"/>
      <c r="AIU1400" s="121"/>
      <c r="AIV1400" s="121"/>
      <c r="AIW1400" s="121"/>
      <c r="AIX1400" s="121"/>
      <c r="AIY1400" s="121"/>
      <c r="AIZ1400" s="121"/>
      <c r="AJA1400" s="121"/>
      <c r="AJB1400" s="121"/>
      <c r="AJC1400" s="121"/>
      <c r="AJD1400" s="121"/>
      <c r="AJE1400" s="121"/>
      <c r="AJF1400" s="121"/>
      <c r="AJG1400" s="121"/>
      <c r="AJH1400" s="121"/>
      <c r="AJI1400" s="121"/>
      <c r="AJJ1400" s="121"/>
      <c r="AJK1400" s="121"/>
      <c r="AJL1400" s="121"/>
      <c r="AJM1400" s="121"/>
      <c r="AJN1400" s="121"/>
      <c r="AJO1400" s="121"/>
      <c r="AJP1400" s="121"/>
      <c r="AJQ1400" s="121"/>
      <c r="AJR1400" s="121"/>
      <c r="AJS1400" s="121"/>
      <c r="AJT1400" s="121"/>
      <c r="AJU1400" s="121"/>
      <c r="AJV1400" s="121"/>
      <c r="AJW1400" s="121"/>
      <c r="AJX1400" s="121"/>
      <c r="AJY1400" s="121"/>
      <c r="AJZ1400" s="121"/>
      <c r="AKA1400" s="121"/>
      <c r="AKB1400" s="121"/>
      <c r="AKC1400" s="121"/>
      <c r="AKD1400" s="121"/>
      <c r="AKE1400" s="121"/>
      <c r="AKF1400" s="121"/>
      <c r="AKG1400" s="121"/>
      <c r="AKH1400" s="121"/>
      <c r="AKI1400" s="121"/>
      <c r="AKJ1400" s="121"/>
      <c r="AKK1400" s="121"/>
      <c r="AKL1400" s="121"/>
      <c r="AKM1400" s="121"/>
      <c r="AKN1400" s="121"/>
      <c r="AKO1400" s="121"/>
      <c r="AKP1400" s="121"/>
      <c r="AKQ1400" s="121"/>
      <c r="AKR1400" s="121"/>
      <c r="AKS1400" s="121"/>
      <c r="AKT1400" s="121"/>
      <c r="AKU1400" s="121"/>
      <c r="AKV1400" s="121"/>
      <c r="AKW1400" s="121"/>
      <c r="AKX1400" s="121"/>
      <c r="AKY1400" s="121"/>
      <c r="AKZ1400" s="121"/>
      <c r="ALA1400" s="121"/>
      <c r="ALB1400" s="121"/>
      <c r="ALC1400" s="121"/>
      <c r="ALD1400" s="121"/>
      <c r="ALE1400" s="121"/>
      <c r="ALF1400" s="121"/>
      <c r="ALG1400" s="121"/>
      <c r="ALH1400" s="121"/>
      <c r="ALI1400" s="121"/>
      <c r="ALJ1400" s="121"/>
      <c r="ALK1400" s="121"/>
      <c r="ALL1400" s="121"/>
      <c r="ALM1400" s="121"/>
      <c r="ALN1400" s="121"/>
      <c r="ALO1400" s="121"/>
      <c r="ALP1400" s="121"/>
      <c r="ALQ1400" s="121"/>
      <c r="ALR1400" s="121"/>
      <c r="ALS1400" s="121"/>
      <c r="ALT1400" s="121"/>
      <c r="ALU1400" s="121"/>
      <c r="ALV1400" s="121"/>
      <c r="ALW1400" s="121"/>
      <c r="ALX1400" s="121"/>
      <c r="ALY1400" s="121"/>
      <c r="ALZ1400" s="121"/>
      <c r="AMA1400" s="121"/>
      <c r="AMB1400" s="121"/>
      <c r="AMC1400" s="121"/>
      <c r="AMD1400" s="121"/>
      <c r="AME1400" s="121"/>
      <c r="AMF1400" s="121"/>
      <c r="AMG1400" s="121"/>
    </row>
    <row r="1401" customFormat="false" ht="15" hidden="false" customHeight="false" outlineLevel="0" collapsed="false">
      <c r="A1401" s="118"/>
      <c r="B1401" s="118"/>
      <c r="C1401" s="48" t="n">
        <f aca="false">IF(F1401=F1400,C1400,IF(F1401=(F1400+10),C1400,(C1400+10)))</f>
        <v>2610</v>
      </c>
      <c r="D1401" s="55" t="s">
        <v>481</v>
      </c>
      <c r="E1401" s="50" t="n">
        <f aca="false">IF(C1400=C1401,IF(AND(I1401&lt;&gt;"M",I1401&lt;&gt;"m-up"),E1400+10,E1400),10)</f>
        <v>40</v>
      </c>
      <c r="F1401" s="78" t="n">
        <f aca="false">O1401+(N1401*60)+(M1401*3600)</f>
        <v>52550</v>
      </c>
      <c r="G1401" s="78" t="str">
        <f aca="false">CONCATENATE(J1401,K1401,L1401)</f>
        <v>201826</v>
      </c>
      <c r="H1401" s="78" t="n">
        <v>0</v>
      </c>
      <c r="I1401" s="78" t="s">
        <v>4</v>
      </c>
      <c r="J1401" s="78" t="n">
        <v>2018</v>
      </c>
      <c r="K1401" s="78" t="n">
        <v>2</v>
      </c>
      <c r="L1401" s="78" t="n">
        <v>6</v>
      </c>
      <c r="M1401" s="78" t="n">
        <v>14</v>
      </c>
      <c r="N1401" s="78" t="n">
        <v>35</v>
      </c>
      <c r="O1401" s="78" t="n">
        <v>50</v>
      </c>
      <c r="P1401" s="78" t="n">
        <v>600</v>
      </c>
      <c r="Q1401" s="78" t="n">
        <v>1</v>
      </c>
      <c r="R1401" s="78" t="s">
        <v>1</v>
      </c>
      <c r="S1401" s="78" t="s">
        <v>2</v>
      </c>
      <c r="T1401" s="78"/>
      <c r="U1401" s="130"/>
      <c r="V1401" s="130"/>
      <c r="W1401" s="130"/>
      <c r="X1401" s="130"/>
      <c r="WH1401" s="119"/>
      <c r="WI1401" s="119"/>
      <c r="WJ1401" s="119"/>
      <c r="WK1401" s="119"/>
      <c r="WL1401" s="119"/>
      <c r="WM1401" s="119"/>
      <c r="WN1401" s="119"/>
      <c r="WO1401" s="119"/>
      <c r="WP1401" s="119"/>
      <c r="WQ1401" s="119"/>
      <c r="WR1401" s="119"/>
      <c r="WS1401" s="119"/>
      <c r="WT1401" s="119"/>
      <c r="WU1401" s="119"/>
      <c r="WV1401" s="119"/>
      <c r="WW1401" s="119"/>
      <c r="WX1401" s="119"/>
      <c r="WY1401" s="119"/>
      <c r="WZ1401" s="119"/>
      <c r="XA1401" s="119"/>
      <c r="XB1401" s="119"/>
      <c r="XC1401" s="119"/>
      <c r="XD1401" s="119"/>
      <c r="XE1401" s="119"/>
      <c r="XF1401" s="119"/>
      <c r="XG1401" s="119"/>
      <c r="XH1401" s="119"/>
      <c r="XI1401" s="119"/>
      <c r="XJ1401" s="119"/>
      <c r="XK1401" s="119"/>
      <c r="XL1401" s="119"/>
      <c r="XM1401" s="119"/>
      <c r="XN1401" s="119"/>
      <c r="XO1401" s="119"/>
      <c r="XP1401" s="119"/>
      <c r="XQ1401" s="119"/>
      <c r="XR1401" s="119"/>
      <c r="XS1401" s="119"/>
      <c r="XT1401" s="119"/>
      <c r="XU1401" s="119"/>
      <c r="XV1401" s="119"/>
      <c r="XW1401" s="119"/>
      <c r="XX1401" s="119"/>
      <c r="XY1401" s="119"/>
      <c r="XZ1401" s="119"/>
      <c r="YA1401" s="119"/>
      <c r="YB1401" s="119"/>
      <c r="YC1401" s="119"/>
      <c r="YD1401" s="119"/>
      <c r="YE1401" s="119"/>
      <c r="YF1401" s="119"/>
      <c r="YG1401" s="119"/>
      <c r="YH1401" s="119"/>
      <c r="YI1401" s="119"/>
      <c r="YJ1401" s="119"/>
      <c r="YK1401" s="119"/>
      <c r="YL1401" s="119"/>
      <c r="YM1401" s="119"/>
      <c r="YN1401" s="119"/>
      <c r="YO1401" s="119"/>
      <c r="YP1401" s="119"/>
      <c r="YQ1401" s="119"/>
      <c r="YR1401" s="119"/>
      <c r="YS1401" s="119"/>
      <c r="YT1401" s="119"/>
      <c r="YU1401" s="119"/>
      <c r="YV1401" s="119"/>
      <c r="YW1401" s="119"/>
      <c r="YX1401" s="119"/>
      <c r="YY1401" s="119"/>
      <c r="YZ1401" s="119"/>
      <c r="ZA1401" s="119"/>
      <c r="ZB1401" s="119"/>
      <c r="ZC1401" s="119"/>
      <c r="ZD1401" s="119"/>
      <c r="ZE1401" s="119"/>
      <c r="ZF1401" s="119"/>
      <c r="ZG1401" s="119"/>
      <c r="ZH1401" s="119"/>
      <c r="ZI1401" s="119"/>
      <c r="ZJ1401" s="119"/>
      <c r="ZK1401" s="119"/>
      <c r="ZL1401" s="119"/>
      <c r="ZM1401" s="119"/>
      <c r="ZN1401" s="119"/>
      <c r="ZO1401" s="119"/>
      <c r="ZP1401" s="119"/>
      <c r="ZQ1401" s="119"/>
      <c r="ZR1401" s="119"/>
      <c r="ZS1401" s="119"/>
      <c r="ZT1401" s="119"/>
      <c r="ZU1401" s="119"/>
      <c r="ZV1401" s="119"/>
      <c r="ZW1401" s="119"/>
      <c r="ZX1401" s="119"/>
      <c r="ZY1401" s="119"/>
      <c r="ZZ1401" s="119"/>
      <c r="AAA1401" s="119"/>
      <c r="AAB1401" s="119"/>
      <c r="AAC1401" s="119"/>
      <c r="AAD1401" s="119"/>
      <c r="AAE1401" s="119"/>
      <c r="AAF1401" s="119"/>
      <c r="AAG1401" s="119"/>
      <c r="AAH1401" s="119"/>
      <c r="AAI1401" s="119"/>
      <c r="AAJ1401" s="119"/>
      <c r="AAK1401" s="119"/>
      <c r="AAL1401" s="119"/>
      <c r="AAM1401" s="119"/>
      <c r="AAN1401" s="119"/>
      <c r="AAO1401" s="119"/>
      <c r="AAP1401" s="119"/>
      <c r="AAQ1401" s="119"/>
      <c r="AAR1401" s="119"/>
      <c r="AAS1401" s="119"/>
      <c r="AAT1401" s="119"/>
      <c r="AAU1401" s="119"/>
      <c r="AAV1401" s="119"/>
      <c r="AAW1401" s="119"/>
      <c r="AAX1401" s="119"/>
      <c r="AAY1401" s="119"/>
      <c r="AAZ1401" s="119"/>
      <c r="ABA1401" s="119"/>
      <c r="ABB1401" s="119"/>
      <c r="ABC1401" s="119"/>
      <c r="ABD1401" s="119"/>
      <c r="ABE1401" s="119"/>
      <c r="ABF1401" s="119"/>
      <c r="ABG1401" s="119"/>
      <c r="ABH1401" s="119"/>
      <c r="ABI1401" s="119"/>
      <c r="ABJ1401" s="119"/>
      <c r="ABK1401" s="119"/>
      <c r="ABL1401" s="119"/>
      <c r="ABM1401" s="119"/>
      <c r="ABN1401" s="119"/>
      <c r="ABO1401" s="119"/>
      <c r="ABP1401" s="119"/>
      <c r="ABQ1401" s="119"/>
      <c r="ABR1401" s="119"/>
      <c r="ABS1401" s="119"/>
      <c r="ABT1401" s="119"/>
      <c r="ABU1401" s="119"/>
      <c r="ABV1401" s="119"/>
      <c r="ABW1401" s="119"/>
      <c r="ABX1401" s="119"/>
      <c r="ABY1401" s="119"/>
      <c r="ABZ1401" s="119"/>
      <c r="ACA1401" s="119"/>
      <c r="ACB1401" s="119"/>
      <c r="ACC1401" s="119"/>
      <c r="ACD1401" s="119"/>
      <c r="ACE1401" s="119"/>
      <c r="ACF1401" s="119"/>
      <c r="ACG1401" s="119"/>
      <c r="ACH1401" s="119"/>
      <c r="ACI1401" s="119"/>
      <c r="ACJ1401" s="119"/>
      <c r="ACK1401" s="119"/>
      <c r="ACL1401" s="119"/>
      <c r="ACM1401" s="119"/>
      <c r="ACN1401" s="119"/>
      <c r="ACO1401" s="119"/>
      <c r="ACP1401" s="119"/>
      <c r="ACQ1401" s="119"/>
      <c r="ACR1401" s="119"/>
      <c r="ACS1401" s="119"/>
      <c r="ACT1401" s="119"/>
      <c r="ACU1401" s="119"/>
      <c r="ACV1401" s="119"/>
      <c r="ACW1401" s="119"/>
      <c r="ACX1401" s="119"/>
      <c r="ACY1401" s="119"/>
      <c r="ACZ1401" s="119"/>
      <c r="ADA1401" s="119"/>
      <c r="ADB1401" s="119"/>
      <c r="ADC1401" s="119"/>
      <c r="ADD1401" s="119"/>
      <c r="ADE1401" s="119"/>
      <c r="ADF1401" s="119"/>
      <c r="ADG1401" s="119"/>
      <c r="ADH1401" s="119"/>
      <c r="ADI1401" s="119"/>
      <c r="ADJ1401" s="119"/>
      <c r="ADK1401" s="119"/>
      <c r="ADL1401" s="119"/>
      <c r="ADM1401" s="119"/>
      <c r="ADN1401" s="119"/>
      <c r="ADO1401" s="119"/>
      <c r="ADP1401" s="119"/>
      <c r="ADQ1401" s="119"/>
      <c r="ADR1401" s="119"/>
      <c r="ADS1401" s="119"/>
      <c r="ADT1401" s="119"/>
      <c r="ADU1401" s="119"/>
      <c r="ADV1401" s="119"/>
      <c r="ADW1401" s="119"/>
      <c r="ADX1401" s="119"/>
      <c r="ADY1401" s="119"/>
      <c r="ADZ1401" s="119"/>
      <c r="AEA1401" s="119"/>
      <c r="AEB1401" s="119"/>
      <c r="AEC1401" s="119"/>
      <c r="AED1401" s="119"/>
      <c r="AEE1401" s="119"/>
      <c r="AEF1401" s="119"/>
      <c r="AEG1401" s="119"/>
      <c r="AEH1401" s="119"/>
      <c r="AEI1401" s="119"/>
      <c r="AEJ1401" s="119"/>
      <c r="AEK1401" s="119"/>
      <c r="AEL1401" s="119"/>
      <c r="AEM1401" s="119"/>
      <c r="AEN1401" s="119"/>
      <c r="AEO1401" s="119"/>
      <c r="AEP1401" s="119"/>
      <c r="AEQ1401" s="119"/>
      <c r="AER1401" s="119"/>
      <c r="AES1401" s="119"/>
      <c r="AET1401" s="119"/>
      <c r="AEU1401" s="119"/>
      <c r="AEV1401" s="119"/>
      <c r="AEW1401" s="119"/>
      <c r="AEX1401" s="119"/>
      <c r="AEY1401" s="119"/>
      <c r="AEZ1401" s="119"/>
      <c r="AFA1401" s="119"/>
      <c r="AFB1401" s="119"/>
      <c r="AFC1401" s="119"/>
      <c r="AFD1401" s="119"/>
      <c r="AFE1401" s="119"/>
      <c r="AFF1401" s="119"/>
      <c r="AFG1401" s="119"/>
      <c r="AFH1401" s="119"/>
      <c r="AFI1401" s="119"/>
      <c r="AFJ1401" s="119"/>
      <c r="AFK1401" s="119"/>
      <c r="AFL1401" s="119"/>
      <c r="AFM1401" s="119"/>
      <c r="AFN1401" s="119"/>
      <c r="AFO1401" s="119"/>
      <c r="AFP1401" s="119"/>
      <c r="AFQ1401" s="119"/>
      <c r="AFR1401" s="119"/>
      <c r="AFS1401" s="119"/>
      <c r="AFT1401" s="119"/>
      <c r="AFU1401" s="119"/>
      <c r="AFV1401" s="119"/>
      <c r="AFW1401" s="119"/>
      <c r="AFX1401" s="119"/>
      <c r="AFY1401" s="119"/>
      <c r="AFZ1401" s="119"/>
      <c r="AGA1401" s="119"/>
      <c r="AGB1401" s="119"/>
      <c r="AGC1401" s="119"/>
      <c r="AGD1401" s="119"/>
      <c r="AGE1401" s="119"/>
      <c r="AGF1401" s="119"/>
      <c r="AGG1401" s="119"/>
      <c r="AGH1401" s="119"/>
      <c r="AGI1401" s="119"/>
      <c r="AGJ1401" s="119"/>
      <c r="AGK1401" s="119"/>
      <c r="AGL1401" s="119"/>
      <c r="AGM1401" s="119"/>
      <c r="AGN1401" s="119"/>
      <c r="AGO1401" s="119"/>
      <c r="AGP1401" s="119"/>
      <c r="AGQ1401" s="119"/>
      <c r="AGR1401" s="119"/>
      <c r="AGS1401" s="119"/>
      <c r="AGT1401" s="119"/>
      <c r="AGU1401" s="119"/>
      <c r="AGV1401" s="119"/>
      <c r="AGW1401" s="119"/>
      <c r="AGX1401" s="119"/>
      <c r="AGY1401" s="119"/>
      <c r="AGZ1401" s="119"/>
      <c r="AHA1401" s="119"/>
      <c r="AHB1401" s="119"/>
      <c r="AHC1401" s="119"/>
      <c r="AHD1401" s="119"/>
      <c r="AHE1401" s="119"/>
      <c r="AHF1401" s="119"/>
      <c r="AHG1401" s="119"/>
      <c r="AHH1401" s="119"/>
      <c r="AHI1401" s="119"/>
      <c r="AHJ1401" s="119"/>
      <c r="AHK1401" s="119"/>
      <c r="AHL1401" s="119"/>
      <c r="AHM1401" s="119"/>
      <c r="AHN1401" s="119"/>
      <c r="AHO1401" s="119"/>
      <c r="AHP1401" s="119"/>
      <c r="AHQ1401" s="119"/>
      <c r="AHR1401" s="119"/>
      <c r="AHS1401" s="119"/>
      <c r="AHT1401" s="119"/>
      <c r="AHU1401" s="119"/>
      <c r="AHV1401" s="119"/>
      <c r="AHW1401" s="119"/>
      <c r="AHX1401" s="119"/>
      <c r="AHY1401" s="119"/>
      <c r="AHZ1401" s="119"/>
      <c r="AIA1401" s="119"/>
      <c r="AIB1401" s="119"/>
      <c r="AIC1401" s="119"/>
      <c r="AID1401" s="119"/>
      <c r="AIE1401" s="119"/>
      <c r="AIF1401" s="119"/>
      <c r="AIG1401" s="119"/>
      <c r="AIH1401" s="119"/>
      <c r="AII1401" s="119"/>
      <c r="AIJ1401" s="119"/>
      <c r="AIK1401" s="119"/>
      <c r="AIL1401" s="119"/>
      <c r="AIM1401" s="119"/>
      <c r="AIN1401" s="119"/>
      <c r="AIO1401" s="119"/>
      <c r="AIP1401" s="119"/>
      <c r="AIQ1401" s="119"/>
      <c r="AIR1401" s="119"/>
      <c r="AIS1401" s="119"/>
      <c r="AIT1401" s="119"/>
      <c r="AIU1401" s="119"/>
      <c r="AIV1401" s="119"/>
      <c r="AIW1401" s="119"/>
      <c r="AIX1401" s="119"/>
      <c r="AIY1401" s="119"/>
      <c r="AIZ1401" s="119"/>
      <c r="AJA1401" s="119"/>
      <c r="AJB1401" s="119"/>
      <c r="AJC1401" s="119"/>
      <c r="AJD1401" s="119"/>
      <c r="AJE1401" s="119"/>
      <c r="AJF1401" s="119"/>
      <c r="AJG1401" s="119"/>
      <c r="AJH1401" s="119"/>
      <c r="AJI1401" s="119"/>
      <c r="AJJ1401" s="119"/>
      <c r="AJK1401" s="119"/>
      <c r="AJL1401" s="119"/>
      <c r="AJM1401" s="119"/>
      <c r="AJN1401" s="119"/>
      <c r="AJO1401" s="119"/>
      <c r="AJP1401" s="119"/>
      <c r="AJQ1401" s="119"/>
      <c r="AJR1401" s="119"/>
      <c r="AJS1401" s="119"/>
      <c r="AJT1401" s="119"/>
      <c r="AJU1401" s="119"/>
      <c r="AJV1401" s="119"/>
      <c r="AJW1401" s="119"/>
      <c r="AJX1401" s="119"/>
      <c r="AJY1401" s="119"/>
      <c r="AJZ1401" s="119"/>
      <c r="AKA1401" s="119"/>
      <c r="AKB1401" s="119"/>
      <c r="AKC1401" s="119"/>
      <c r="AKD1401" s="119"/>
      <c r="AKE1401" s="119"/>
      <c r="AKF1401" s="119"/>
      <c r="AKG1401" s="119"/>
      <c r="AKH1401" s="119"/>
      <c r="AKI1401" s="119"/>
      <c r="AKJ1401" s="119"/>
      <c r="AKK1401" s="119"/>
      <c r="AKL1401" s="119"/>
      <c r="AKM1401" s="119"/>
      <c r="AKN1401" s="119"/>
      <c r="AKO1401" s="119"/>
      <c r="AKP1401" s="119"/>
      <c r="AKQ1401" s="119"/>
      <c r="AKR1401" s="119"/>
      <c r="AKS1401" s="119"/>
      <c r="AKT1401" s="119"/>
      <c r="AKU1401" s="119"/>
      <c r="AKV1401" s="119"/>
      <c r="AKW1401" s="119"/>
      <c r="AKX1401" s="119"/>
      <c r="AKY1401" s="119"/>
      <c r="AKZ1401" s="119"/>
      <c r="ALA1401" s="119"/>
      <c r="ALB1401" s="119"/>
      <c r="ALC1401" s="119"/>
      <c r="ALD1401" s="119"/>
      <c r="ALE1401" s="119"/>
      <c r="ALF1401" s="119"/>
      <c r="ALG1401" s="119"/>
      <c r="ALH1401" s="119"/>
      <c r="ALI1401" s="119"/>
      <c r="ALJ1401" s="119"/>
      <c r="ALK1401" s="119"/>
      <c r="ALL1401" s="119"/>
      <c r="ALM1401" s="119"/>
      <c r="ALN1401" s="119"/>
      <c r="ALO1401" s="119"/>
      <c r="ALP1401" s="119"/>
      <c r="ALQ1401" s="119"/>
      <c r="ALR1401" s="119"/>
      <c r="ALS1401" s="119"/>
      <c r="ALT1401" s="119"/>
      <c r="ALU1401" s="119"/>
      <c r="ALV1401" s="119"/>
      <c r="ALW1401" s="119"/>
      <c r="ALX1401" s="119"/>
      <c r="ALY1401" s="119"/>
      <c r="ALZ1401" s="119"/>
      <c r="AMA1401" s="119"/>
      <c r="AMB1401" s="119"/>
      <c r="AMC1401" s="119"/>
      <c r="AMD1401" s="119"/>
      <c r="AME1401" s="119"/>
      <c r="AMF1401" s="119"/>
      <c r="AMG1401" s="119"/>
    </row>
    <row r="1402" customFormat="false" ht="15" hidden="false" customHeight="false" outlineLevel="0" collapsed="false">
      <c r="A1402" s="120"/>
      <c r="B1402" s="120"/>
      <c r="C1402" s="48" t="n">
        <f aca="false">IF(F1402=F1401,C1401,IF(F1402=(F1401+10),C1401,(C1401+10)))</f>
        <v>2610</v>
      </c>
      <c r="D1402" s="55" t="s">
        <v>481</v>
      </c>
      <c r="E1402" s="50" t="n">
        <f aca="false">IF(C1401=C1402,IF(AND(I1402&lt;&gt;"M",I1402&lt;&gt;"m-up"),E1401+10,E1401),10)</f>
        <v>40</v>
      </c>
      <c r="F1402" s="78" t="n">
        <f aca="false">O1402+(N1402*60)+(M1402*3600)</f>
        <v>52550</v>
      </c>
      <c r="G1402" s="78" t="str">
        <f aca="false">CONCATENATE(J1402,K1402,L1402)</f>
        <v>201826</v>
      </c>
      <c r="H1402" s="78" t="n">
        <v>0</v>
      </c>
      <c r="I1402" s="78" t="s">
        <v>4</v>
      </c>
      <c r="J1402" s="78" t="n">
        <v>2018</v>
      </c>
      <c r="K1402" s="78" t="n">
        <v>2</v>
      </c>
      <c r="L1402" s="78" t="n">
        <v>6</v>
      </c>
      <c r="M1402" s="78" t="n">
        <v>14</v>
      </c>
      <c r="N1402" s="78" t="n">
        <v>35</v>
      </c>
      <c r="O1402" s="78" t="n">
        <v>50</v>
      </c>
      <c r="P1402" s="78" t="n">
        <v>628</v>
      </c>
      <c r="Q1402" s="78" t="n">
        <v>1</v>
      </c>
      <c r="R1402" s="78" t="s">
        <v>1</v>
      </c>
      <c r="S1402" s="78" t="s">
        <v>2</v>
      </c>
      <c r="T1402" s="78"/>
      <c r="U1402" s="130"/>
      <c r="V1402" s="130"/>
      <c r="W1402" s="130"/>
      <c r="X1402" s="130"/>
      <c r="WH1402" s="121"/>
      <c r="WI1402" s="121"/>
      <c r="WJ1402" s="121"/>
      <c r="WK1402" s="121"/>
      <c r="WL1402" s="121"/>
      <c r="WM1402" s="121"/>
      <c r="WN1402" s="121"/>
      <c r="WO1402" s="121"/>
      <c r="WP1402" s="121"/>
      <c r="WQ1402" s="121"/>
      <c r="WR1402" s="121"/>
      <c r="WS1402" s="121"/>
      <c r="WT1402" s="121"/>
      <c r="WU1402" s="121"/>
      <c r="WV1402" s="121"/>
      <c r="WW1402" s="121"/>
      <c r="WX1402" s="121"/>
      <c r="WY1402" s="121"/>
      <c r="WZ1402" s="121"/>
      <c r="XA1402" s="121"/>
      <c r="XB1402" s="121"/>
      <c r="XC1402" s="121"/>
      <c r="XD1402" s="121"/>
      <c r="XE1402" s="121"/>
      <c r="XF1402" s="121"/>
      <c r="XG1402" s="121"/>
      <c r="XH1402" s="121"/>
      <c r="XI1402" s="121"/>
      <c r="XJ1402" s="121"/>
      <c r="XK1402" s="121"/>
      <c r="XL1402" s="121"/>
      <c r="XM1402" s="121"/>
      <c r="XN1402" s="121"/>
      <c r="XO1402" s="121"/>
      <c r="XP1402" s="121"/>
      <c r="XQ1402" s="121"/>
      <c r="XR1402" s="121"/>
      <c r="XS1402" s="121"/>
      <c r="XT1402" s="121"/>
      <c r="XU1402" s="121"/>
      <c r="XV1402" s="121"/>
      <c r="XW1402" s="121"/>
      <c r="XX1402" s="121"/>
      <c r="XY1402" s="121"/>
      <c r="XZ1402" s="121"/>
      <c r="YA1402" s="121"/>
      <c r="YB1402" s="121"/>
      <c r="YC1402" s="121"/>
      <c r="YD1402" s="121"/>
      <c r="YE1402" s="121"/>
      <c r="YF1402" s="121"/>
      <c r="YG1402" s="121"/>
      <c r="YH1402" s="121"/>
      <c r="YI1402" s="121"/>
      <c r="YJ1402" s="121"/>
      <c r="YK1402" s="121"/>
      <c r="YL1402" s="121"/>
      <c r="YM1402" s="121"/>
      <c r="YN1402" s="121"/>
      <c r="YO1402" s="121"/>
      <c r="YP1402" s="121"/>
      <c r="YQ1402" s="121"/>
      <c r="YR1402" s="121"/>
      <c r="YS1402" s="121"/>
      <c r="YT1402" s="121"/>
      <c r="YU1402" s="121"/>
      <c r="YV1402" s="121"/>
      <c r="YW1402" s="121"/>
      <c r="YX1402" s="121"/>
      <c r="YY1402" s="121"/>
      <c r="YZ1402" s="121"/>
      <c r="ZA1402" s="121"/>
      <c r="ZB1402" s="121"/>
      <c r="ZC1402" s="121"/>
      <c r="ZD1402" s="121"/>
      <c r="ZE1402" s="121"/>
      <c r="ZF1402" s="121"/>
      <c r="ZG1402" s="121"/>
      <c r="ZH1402" s="121"/>
      <c r="ZI1402" s="121"/>
      <c r="ZJ1402" s="121"/>
      <c r="ZK1402" s="121"/>
      <c r="ZL1402" s="121"/>
      <c r="ZM1402" s="121"/>
      <c r="ZN1402" s="121"/>
      <c r="ZO1402" s="121"/>
      <c r="ZP1402" s="121"/>
      <c r="ZQ1402" s="121"/>
      <c r="ZR1402" s="121"/>
      <c r="ZS1402" s="121"/>
      <c r="ZT1402" s="121"/>
      <c r="ZU1402" s="121"/>
      <c r="ZV1402" s="121"/>
      <c r="ZW1402" s="121"/>
      <c r="ZX1402" s="121"/>
      <c r="ZY1402" s="121"/>
      <c r="ZZ1402" s="121"/>
      <c r="AAA1402" s="121"/>
      <c r="AAB1402" s="121"/>
      <c r="AAC1402" s="121"/>
      <c r="AAD1402" s="121"/>
      <c r="AAE1402" s="121"/>
      <c r="AAF1402" s="121"/>
      <c r="AAG1402" s="121"/>
      <c r="AAH1402" s="121"/>
      <c r="AAI1402" s="121"/>
      <c r="AAJ1402" s="121"/>
      <c r="AAK1402" s="121"/>
      <c r="AAL1402" s="121"/>
      <c r="AAM1402" s="121"/>
      <c r="AAN1402" s="121"/>
      <c r="AAO1402" s="121"/>
      <c r="AAP1402" s="121"/>
      <c r="AAQ1402" s="121"/>
      <c r="AAR1402" s="121"/>
      <c r="AAS1402" s="121"/>
      <c r="AAT1402" s="121"/>
      <c r="AAU1402" s="121"/>
      <c r="AAV1402" s="121"/>
      <c r="AAW1402" s="121"/>
      <c r="AAX1402" s="121"/>
      <c r="AAY1402" s="121"/>
      <c r="AAZ1402" s="121"/>
      <c r="ABA1402" s="121"/>
      <c r="ABB1402" s="121"/>
      <c r="ABC1402" s="121"/>
      <c r="ABD1402" s="121"/>
      <c r="ABE1402" s="121"/>
      <c r="ABF1402" s="121"/>
      <c r="ABG1402" s="121"/>
      <c r="ABH1402" s="121"/>
      <c r="ABI1402" s="121"/>
      <c r="ABJ1402" s="121"/>
      <c r="ABK1402" s="121"/>
      <c r="ABL1402" s="121"/>
      <c r="ABM1402" s="121"/>
      <c r="ABN1402" s="121"/>
      <c r="ABO1402" s="121"/>
      <c r="ABP1402" s="121"/>
      <c r="ABQ1402" s="121"/>
      <c r="ABR1402" s="121"/>
      <c r="ABS1402" s="121"/>
      <c r="ABT1402" s="121"/>
      <c r="ABU1402" s="121"/>
      <c r="ABV1402" s="121"/>
      <c r="ABW1402" s="121"/>
      <c r="ABX1402" s="121"/>
      <c r="ABY1402" s="121"/>
      <c r="ABZ1402" s="121"/>
      <c r="ACA1402" s="121"/>
      <c r="ACB1402" s="121"/>
      <c r="ACC1402" s="121"/>
      <c r="ACD1402" s="121"/>
      <c r="ACE1402" s="121"/>
      <c r="ACF1402" s="121"/>
      <c r="ACG1402" s="121"/>
      <c r="ACH1402" s="121"/>
      <c r="ACI1402" s="121"/>
      <c r="ACJ1402" s="121"/>
      <c r="ACK1402" s="121"/>
      <c r="ACL1402" s="121"/>
      <c r="ACM1402" s="121"/>
      <c r="ACN1402" s="121"/>
      <c r="ACO1402" s="121"/>
      <c r="ACP1402" s="121"/>
      <c r="ACQ1402" s="121"/>
      <c r="ACR1402" s="121"/>
      <c r="ACS1402" s="121"/>
      <c r="ACT1402" s="121"/>
      <c r="ACU1402" s="121"/>
      <c r="ACV1402" s="121"/>
      <c r="ACW1402" s="121"/>
      <c r="ACX1402" s="121"/>
      <c r="ACY1402" s="121"/>
      <c r="ACZ1402" s="121"/>
      <c r="ADA1402" s="121"/>
      <c r="ADB1402" s="121"/>
      <c r="ADC1402" s="121"/>
      <c r="ADD1402" s="121"/>
      <c r="ADE1402" s="121"/>
      <c r="ADF1402" s="121"/>
      <c r="ADG1402" s="121"/>
      <c r="ADH1402" s="121"/>
      <c r="ADI1402" s="121"/>
      <c r="ADJ1402" s="121"/>
      <c r="ADK1402" s="121"/>
      <c r="ADL1402" s="121"/>
      <c r="ADM1402" s="121"/>
      <c r="ADN1402" s="121"/>
      <c r="ADO1402" s="121"/>
      <c r="ADP1402" s="121"/>
      <c r="ADQ1402" s="121"/>
      <c r="ADR1402" s="121"/>
      <c r="ADS1402" s="121"/>
      <c r="ADT1402" s="121"/>
      <c r="ADU1402" s="121"/>
      <c r="ADV1402" s="121"/>
      <c r="ADW1402" s="121"/>
      <c r="ADX1402" s="121"/>
      <c r="ADY1402" s="121"/>
      <c r="ADZ1402" s="121"/>
      <c r="AEA1402" s="121"/>
      <c r="AEB1402" s="121"/>
      <c r="AEC1402" s="121"/>
      <c r="AED1402" s="121"/>
      <c r="AEE1402" s="121"/>
      <c r="AEF1402" s="121"/>
      <c r="AEG1402" s="121"/>
      <c r="AEH1402" s="121"/>
      <c r="AEI1402" s="121"/>
      <c r="AEJ1402" s="121"/>
      <c r="AEK1402" s="121"/>
      <c r="AEL1402" s="121"/>
      <c r="AEM1402" s="121"/>
      <c r="AEN1402" s="121"/>
      <c r="AEO1402" s="121"/>
      <c r="AEP1402" s="121"/>
      <c r="AEQ1402" s="121"/>
      <c r="AER1402" s="121"/>
      <c r="AES1402" s="121"/>
      <c r="AET1402" s="121"/>
      <c r="AEU1402" s="121"/>
      <c r="AEV1402" s="121"/>
      <c r="AEW1402" s="121"/>
      <c r="AEX1402" s="121"/>
      <c r="AEY1402" s="121"/>
      <c r="AEZ1402" s="121"/>
      <c r="AFA1402" s="121"/>
      <c r="AFB1402" s="121"/>
      <c r="AFC1402" s="121"/>
      <c r="AFD1402" s="121"/>
      <c r="AFE1402" s="121"/>
      <c r="AFF1402" s="121"/>
      <c r="AFG1402" s="121"/>
      <c r="AFH1402" s="121"/>
      <c r="AFI1402" s="121"/>
      <c r="AFJ1402" s="121"/>
      <c r="AFK1402" s="121"/>
      <c r="AFL1402" s="121"/>
      <c r="AFM1402" s="121"/>
      <c r="AFN1402" s="121"/>
      <c r="AFO1402" s="121"/>
      <c r="AFP1402" s="121"/>
      <c r="AFQ1402" s="121"/>
      <c r="AFR1402" s="121"/>
      <c r="AFS1402" s="121"/>
      <c r="AFT1402" s="121"/>
      <c r="AFU1402" s="121"/>
      <c r="AFV1402" s="121"/>
      <c r="AFW1402" s="121"/>
      <c r="AFX1402" s="121"/>
      <c r="AFY1402" s="121"/>
      <c r="AFZ1402" s="121"/>
      <c r="AGA1402" s="121"/>
      <c r="AGB1402" s="121"/>
      <c r="AGC1402" s="121"/>
      <c r="AGD1402" s="121"/>
      <c r="AGE1402" s="121"/>
      <c r="AGF1402" s="121"/>
      <c r="AGG1402" s="121"/>
      <c r="AGH1402" s="121"/>
      <c r="AGI1402" s="121"/>
      <c r="AGJ1402" s="121"/>
      <c r="AGK1402" s="121"/>
      <c r="AGL1402" s="121"/>
      <c r="AGM1402" s="121"/>
      <c r="AGN1402" s="121"/>
      <c r="AGO1402" s="121"/>
      <c r="AGP1402" s="121"/>
      <c r="AGQ1402" s="121"/>
      <c r="AGR1402" s="121"/>
      <c r="AGS1402" s="121"/>
      <c r="AGT1402" s="121"/>
      <c r="AGU1402" s="121"/>
      <c r="AGV1402" s="121"/>
      <c r="AGW1402" s="121"/>
      <c r="AGX1402" s="121"/>
      <c r="AGY1402" s="121"/>
      <c r="AGZ1402" s="121"/>
      <c r="AHA1402" s="121"/>
      <c r="AHB1402" s="121"/>
      <c r="AHC1402" s="121"/>
      <c r="AHD1402" s="121"/>
      <c r="AHE1402" s="121"/>
      <c r="AHF1402" s="121"/>
      <c r="AHG1402" s="121"/>
      <c r="AHH1402" s="121"/>
      <c r="AHI1402" s="121"/>
      <c r="AHJ1402" s="121"/>
      <c r="AHK1402" s="121"/>
      <c r="AHL1402" s="121"/>
      <c r="AHM1402" s="121"/>
      <c r="AHN1402" s="121"/>
      <c r="AHO1402" s="121"/>
      <c r="AHP1402" s="121"/>
      <c r="AHQ1402" s="121"/>
      <c r="AHR1402" s="121"/>
      <c r="AHS1402" s="121"/>
      <c r="AHT1402" s="121"/>
      <c r="AHU1402" s="121"/>
      <c r="AHV1402" s="121"/>
      <c r="AHW1402" s="121"/>
      <c r="AHX1402" s="121"/>
      <c r="AHY1402" s="121"/>
      <c r="AHZ1402" s="121"/>
      <c r="AIA1402" s="121"/>
      <c r="AIB1402" s="121"/>
      <c r="AIC1402" s="121"/>
      <c r="AID1402" s="121"/>
      <c r="AIE1402" s="121"/>
      <c r="AIF1402" s="121"/>
      <c r="AIG1402" s="121"/>
      <c r="AIH1402" s="121"/>
      <c r="AII1402" s="121"/>
      <c r="AIJ1402" s="121"/>
      <c r="AIK1402" s="121"/>
      <c r="AIL1402" s="121"/>
      <c r="AIM1402" s="121"/>
      <c r="AIN1402" s="121"/>
      <c r="AIO1402" s="121"/>
      <c r="AIP1402" s="121"/>
      <c r="AIQ1402" s="121"/>
      <c r="AIR1402" s="121"/>
      <c r="AIS1402" s="121"/>
      <c r="AIT1402" s="121"/>
      <c r="AIU1402" s="121"/>
      <c r="AIV1402" s="121"/>
      <c r="AIW1402" s="121"/>
      <c r="AIX1402" s="121"/>
      <c r="AIY1402" s="121"/>
      <c r="AIZ1402" s="121"/>
      <c r="AJA1402" s="121"/>
      <c r="AJB1402" s="121"/>
      <c r="AJC1402" s="121"/>
      <c r="AJD1402" s="121"/>
      <c r="AJE1402" s="121"/>
      <c r="AJF1402" s="121"/>
      <c r="AJG1402" s="121"/>
      <c r="AJH1402" s="121"/>
      <c r="AJI1402" s="121"/>
      <c r="AJJ1402" s="121"/>
      <c r="AJK1402" s="121"/>
      <c r="AJL1402" s="121"/>
      <c r="AJM1402" s="121"/>
      <c r="AJN1402" s="121"/>
      <c r="AJO1402" s="121"/>
      <c r="AJP1402" s="121"/>
      <c r="AJQ1402" s="121"/>
      <c r="AJR1402" s="121"/>
      <c r="AJS1402" s="121"/>
      <c r="AJT1402" s="121"/>
      <c r="AJU1402" s="121"/>
      <c r="AJV1402" s="121"/>
      <c r="AJW1402" s="121"/>
      <c r="AJX1402" s="121"/>
      <c r="AJY1402" s="121"/>
      <c r="AJZ1402" s="121"/>
      <c r="AKA1402" s="121"/>
      <c r="AKB1402" s="121"/>
      <c r="AKC1402" s="121"/>
      <c r="AKD1402" s="121"/>
      <c r="AKE1402" s="121"/>
      <c r="AKF1402" s="121"/>
      <c r="AKG1402" s="121"/>
      <c r="AKH1402" s="121"/>
      <c r="AKI1402" s="121"/>
      <c r="AKJ1402" s="121"/>
      <c r="AKK1402" s="121"/>
      <c r="AKL1402" s="121"/>
      <c r="AKM1402" s="121"/>
      <c r="AKN1402" s="121"/>
      <c r="AKO1402" s="121"/>
      <c r="AKP1402" s="121"/>
      <c r="AKQ1402" s="121"/>
      <c r="AKR1402" s="121"/>
      <c r="AKS1402" s="121"/>
      <c r="AKT1402" s="121"/>
      <c r="AKU1402" s="121"/>
      <c r="AKV1402" s="121"/>
      <c r="AKW1402" s="121"/>
      <c r="AKX1402" s="121"/>
      <c r="AKY1402" s="121"/>
      <c r="AKZ1402" s="121"/>
      <c r="ALA1402" s="121"/>
      <c r="ALB1402" s="121"/>
      <c r="ALC1402" s="121"/>
      <c r="ALD1402" s="121"/>
      <c r="ALE1402" s="121"/>
      <c r="ALF1402" s="121"/>
      <c r="ALG1402" s="121"/>
      <c r="ALH1402" s="121"/>
      <c r="ALI1402" s="121"/>
      <c r="ALJ1402" s="121"/>
      <c r="ALK1402" s="121"/>
      <c r="ALL1402" s="121"/>
      <c r="ALM1402" s="121"/>
      <c r="ALN1402" s="121"/>
      <c r="ALO1402" s="121"/>
      <c r="ALP1402" s="121"/>
      <c r="ALQ1402" s="121"/>
      <c r="ALR1402" s="121"/>
      <c r="ALS1402" s="121"/>
      <c r="ALT1402" s="121"/>
      <c r="ALU1402" s="121"/>
      <c r="ALV1402" s="121"/>
      <c r="ALW1402" s="121"/>
      <c r="ALX1402" s="121"/>
      <c r="ALY1402" s="121"/>
      <c r="ALZ1402" s="121"/>
      <c r="AMA1402" s="121"/>
      <c r="AMB1402" s="121"/>
      <c r="AMC1402" s="121"/>
      <c r="AMD1402" s="121"/>
      <c r="AME1402" s="121"/>
      <c r="AMF1402" s="121"/>
      <c r="AMG1402" s="121"/>
    </row>
    <row r="1403" customFormat="false" ht="15" hidden="false" customHeight="false" outlineLevel="0" collapsed="false">
      <c r="A1403" s="118"/>
      <c r="B1403" s="118"/>
      <c r="C1403" s="48" t="n">
        <f aca="false">IF(F1403=F1402,C1402,IF(F1403=(F1402+10),C1402,(C1402+10)))</f>
        <v>2610</v>
      </c>
      <c r="D1403" s="55" t="s">
        <v>481</v>
      </c>
      <c r="E1403" s="50" t="n">
        <f aca="false">IF(C1402=C1403,IF(AND(I1403&lt;&gt;"M",I1403&lt;&gt;"m-up"),E1402+10,E1402),10)</f>
        <v>50</v>
      </c>
      <c r="F1403" s="78" t="n">
        <f aca="false">O1403+(N1403*60)+(M1403*3600)</f>
        <v>52550</v>
      </c>
      <c r="G1403" s="78" t="str">
        <f aca="false">CONCATENATE(J1403,K1403,L1403)</f>
        <v>201826</v>
      </c>
      <c r="H1403" s="78" t="n">
        <v>0</v>
      </c>
      <c r="I1403" s="78" t="s">
        <v>271</v>
      </c>
      <c r="J1403" s="78" t="n">
        <v>2018</v>
      </c>
      <c r="K1403" s="78" t="n">
        <v>2</v>
      </c>
      <c r="L1403" s="78" t="n">
        <v>6</v>
      </c>
      <c r="M1403" s="78" t="n">
        <v>14</v>
      </c>
      <c r="N1403" s="78" t="n">
        <v>35</v>
      </c>
      <c r="O1403" s="78" t="n">
        <v>50</v>
      </c>
      <c r="P1403" s="78" t="n">
        <v>647</v>
      </c>
      <c r="Q1403" s="78"/>
      <c r="R1403" s="78" t="s">
        <v>1</v>
      </c>
      <c r="S1403" s="78" t="s">
        <v>2</v>
      </c>
      <c r="T1403" s="78"/>
      <c r="U1403" s="130" t="s">
        <v>144</v>
      </c>
      <c r="V1403" s="130"/>
      <c r="W1403" s="130"/>
      <c r="X1403" s="130"/>
      <c r="WH1403" s="119"/>
      <c r="WI1403" s="119"/>
      <c r="WJ1403" s="119"/>
      <c r="WK1403" s="119"/>
      <c r="WL1403" s="119"/>
      <c r="WM1403" s="119"/>
      <c r="WN1403" s="119"/>
      <c r="WO1403" s="119"/>
      <c r="WP1403" s="119"/>
      <c r="WQ1403" s="119"/>
      <c r="WR1403" s="119"/>
      <c r="WS1403" s="119"/>
      <c r="WT1403" s="119"/>
      <c r="WU1403" s="119"/>
      <c r="WV1403" s="119"/>
      <c r="WW1403" s="119"/>
      <c r="WX1403" s="119"/>
      <c r="WY1403" s="119"/>
      <c r="WZ1403" s="119"/>
      <c r="XA1403" s="119"/>
      <c r="XB1403" s="119"/>
      <c r="XC1403" s="119"/>
      <c r="XD1403" s="119"/>
      <c r="XE1403" s="119"/>
      <c r="XF1403" s="119"/>
      <c r="XG1403" s="119"/>
      <c r="XH1403" s="119"/>
      <c r="XI1403" s="119"/>
      <c r="XJ1403" s="119"/>
      <c r="XK1403" s="119"/>
      <c r="XL1403" s="119"/>
      <c r="XM1403" s="119"/>
      <c r="XN1403" s="119"/>
      <c r="XO1403" s="119"/>
      <c r="XP1403" s="119"/>
      <c r="XQ1403" s="119"/>
      <c r="XR1403" s="119"/>
      <c r="XS1403" s="119"/>
      <c r="XT1403" s="119"/>
      <c r="XU1403" s="119"/>
      <c r="XV1403" s="119"/>
      <c r="XW1403" s="119"/>
      <c r="XX1403" s="119"/>
      <c r="XY1403" s="119"/>
      <c r="XZ1403" s="119"/>
      <c r="YA1403" s="119"/>
      <c r="YB1403" s="119"/>
      <c r="YC1403" s="119"/>
      <c r="YD1403" s="119"/>
      <c r="YE1403" s="119"/>
      <c r="YF1403" s="119"/>
      <c r="YG1403" s="119"/>
      <c r="YH1403" s="119"/>
      <c r="YI1403" s="119"/>
      <c r="YJ1403" s="119"/>
      <c r="YK1403" s="119"/>
      <c r="YL1403" s="119"/>
      <c r="YM1403" s="119"/>
      <c r="YN1403" s="119"/>
      <c r="YO1403" s="119"/>
      <c r="YP1403" s="119"/>
      <c r="YQ1403" s="119"/>
      <c r="YR1403" s="119"/>
      <c r="YS1403" s="119"/>
      <c r="YT1403" s="119"/>
      <c r="YU1403" s="119"/>
      <c r="YV1403" s="119"/>
      <c r="YW1403" s="119"/>
      <c r="YX1403" s="119"/>
      <c r="YY1403" s="119"/>
      <c r="YZ1403" s="119"/>
      <c r="ZA1403" s="119"/>
      <c r="ZB1403" s="119"/>
      <c r="ZC1403" s="119"/>
      <c r="ZD1403" s="119"/>
      <c r="ZE1403" s="119"/>
      <c r="ZF1403" s="119"/>
      <c r="ZG1403" s="119"/>
      <c r="ZH1403" s="119"/>
      <c r="ZI1403" s="119"/>
      <c r="ZJ1403" s="119"/>
      <c r="ZK1403" s="119"/>
      <c r="ZL1403" s="119"/>
      <c r="ZM1403" s="119"/>
      <c r="ZN1403" s="119"/>
      <c r="ZO1403" s="119"/>
      <c r="ZP1403" s="119"/>
      <c r="ZQ1403" s="119"/>
      <c r="ZR1403" s="119"/>
      <c r="ZS1403" s="119"/>
      <c r="ZT1403" s="119"/>
      <c r="ZU1403" s="119"/>
      <c r="ZV1403" s="119"/>
      <c r="ZW1403" s="119"/>
      <c r="ZX1403" s="119"/>
      <c r="ZY1403" s="119"/>
      <c r="ZZ1403" s="119"/>
      <c r="AAA1403" s="119"/>
      <c r="AAB1403" s="119"/>
      <c r="AAC1403" s="119"/>
      <c r="AAD1403" s="119"/>
      <c r="AAE1403" s="119"/>
      <c r="AAF1403" s="119"/>
      <c r="AAG1403" s="119"/>
      <c r="AAH1403" s="119"/>
      <c r="AAI1403" s="119"/>
      <c r="AAJ1403" s="119"/>
      <c r="AAK1403" s="119"/>
      <c r="AAL1403" s="119"/>
      <c r="AAM1403" s="119"/>
      <c r="AAN1403" s="119"/>
      <c r="AAO1403" s="119"/>
      <c r="AAP1403" s="119"/>
      <c r="AAQ1403" s="119"/>
      <c r="AAR1403" s="119"/>
      <c r="AAS1403" s="119"/>
      <c r="AAT1403" s="119"/>
      <c r="AAU1403" s="119"/>
      <c r="AAV1403" s="119"/>
      <c r="AAW1403" s="119"/>
      <c r="AAX1403" s="119"/>
      <c r="AAY1403" s="119"/>
      <c r="AAZ1403" s="119"/>
      <c r="ABA1403" s="119"/>
      <c r="ABB1403" s="119"/>
      <c r="ABC1403" s="119"/>
      <c r="ABD1403" s="119"/>
      <c r="ABE1403" s="119"/>
      <c r="ABF1403" s="119"/>
      <c r="ABG1403" s="119"/>
      <c r="ABH1403" s="119"/>
      <c r="ABI1403" s="119"/>
      <c r="ABJ1403" s="119"/>
      <c r="ABK1403" s="119"/>
      <c r="ABL1403" s="119"/>
      <c r="ABM1403" s="119"/>
      <c r="ABN1403" s="119"/>
      <c r="ABO1403" s="119"/>
      <c r="ABP1403" s="119"/>
      <c r="ABQ1403" s="119"/>
      <c r="ABR1403" s="119"/>
      <c r="ABS1403" s="119"/>
      <c r="ABT1403" s="119"/>
      <c r="ABU1403" s="119"/>
      <c r="ABV1403" s="119"/>
      <c r="ABW1403" s="119"/>
      <c r="ABX1403" s="119"/>
      <c r="ABY1403" s="119"/>
      <c r="ABZ1403" s="119"/>
      <c r="ACA1403" s="119"/>
      <c r="ACB1403" s="119"/>
      <c r="ACC1403" s="119"/>
      <c r="ACD1403" s="119"/>
      <c r="ACE1403" s="119"/>
      <c r="ACF1403" s="119"/>
      <c r="ACG1403" s="119"/>
      <c r="ACH1403" s="119"/>
      <c r="ACI1403" s="119"/>
      <c r="ACJ1403" s="119"/>
      <c r="ACK1403" s="119"/>
      <c r="ACL1403" s="119"/>
      <c r="ACM1403" s="119"/>
      <c r="ACN1403" s="119"/>
      <c r="ACO1403" s="119"/>
      <c r="ACP1403" s="119"/>
      <c r="ACQ1403" s="119"/>
      <c r="ACR1403" s="119"/>
      <c r="ACS1403" s="119"/>
      <c r="ACT1403" s="119"/>
      <c r="ACU1403" s="119"/>
      <c r="ACV1403" s="119"/>
      <c r="ACW1403" s="119"/>
      <c r="ACX1403" s="119"/>
      <c r="ACY1403" s="119"/>
      <c r="ACZ1403" s="119"/>
      <c r="ADA1403" s="119"/>
      <c r="ADB1403" s="119"/>
      <c r="ADC1403" s="119"/>
      <c r="ADD1403" s="119"/>
      <c r="ADE1403" s="119"/>
      <c r="ADF1403" s="119"/>
      <c r="ADG1403" s="119"/>
      <c r="ADH1403" s="119"/>
      <c r="ADI1403" s="119"/>
      <c r="ADJ1403" s="119"/>
      <c r="ADK1403" s="119"/>
      <c r="ADL1403" s="119"/>
      <c r="ADM1403" s="119"/>
      <c r="ADN1403" s="119"/>
      <c r="ADO1403" s="119"/>
      <c r="ADP1403" s="119"/>
      <c r="ADQ1403" s="119"/>
      <c r="ADR1403" s="119"/>
      <c r="ADS1403" s="119"/>
      <c r="ADT1403" s="119"/>
      <c r="ADU1403" s="119"/>
      <c r="ADV1403" s="119"/>
      <c r="ADW1403" s="119"/>
      <c r="ADX1403" s="119"/>
      <c r="ADY1403" s="119"/>
      <c r="ADZ1403" s="119"/>
      <c r="AEA1403" s="119"/>
      <c r="AEB1403" s="119"/>
      <c r="AEC1403" s="119"/>
      <c r="AED1403" s="119"/>
      <c r="AEE1403" s="119"/>
      <c r="AEF1403" s="119"/>
      <c r="AEG1403" s="119"/>
      <c r="AEH1403" s="119"/>
      <c r="AEI1403" s="119"/>
      <c r="AEJ1403" s="119"/>
      <c r="AEK1403" s="119"/>
      <c r="AEL1403" s="119"/>
      <c r="AEM1403" s="119"/>
      <c r="AEN1403" s="119"/>
      <c r="AEO1403" s="119"/>
      <c r="AEP1403" s="119"/>
      <c r="AEQ1403" s="119"/>
      <c r="AER1403" s="119"/>
      <c r="AES1403" s="119"/>
      <c r="AET1403" s="119"/>
      <c r="AEU1403" s="119"/>
      <c r="AEV1403" s="119"/>
      <c r="AEW1403" s="119"/>
      <c r="AEX1403" s="119"/>
      <c r="AEY1403" s="119"/>
      <c r="AEZ1403" s="119"/>
      <c r="AFA1403" s="119"/>
      <c r="AFB1403" s="119"/>
      <c r="AFC1403" s="119"/>
      <c r="AFD1403" s="119"/>
      <c r="AFE1403" s="119"/>
      <c r="AFF1403" s="119"/>
      <c r="AFG1403" s="119"/>
      <c r="AFH1403" s="119"/>
      <c r="AFI1403" s="119"/>
      <c r="AFJ1403" s="119"/>
      <c r="AFK1403" s="119"/>
      <c r="AFL1403" s="119"/>
      <c r="AFM1403" s="119"/>
      <c r="AFN1403" s="119"/>
      <c r="AFO1403" s="119"/>
      <c r="AFP1403" s="119"/>
      <c r="AFQ1403" s="119"/>
      <c r="AFR1403" s="119"/>
      <c r="AFS1403" s="119"/>
      <c r="AFT1403" s="119"/>
      <c r="AFU1403" s="119"/>
      <c r="AFV1403" s="119"/>
      <c r="AFW1403" s="119"/>
      <c r="AFX1403" s="119"/>
      <c r="AFY1403" s="119"/>
      <c r="AFZ1403" s="119"/>
      <c r="AGA1403" s="119"/>
      <c r="AGB1403" s="119"/>
      <c r="AGC1403" s="119"/>
      <c r="AGD1403" s="119"/>
      <c r="AGE1403" s="119"/>
      <c r="AGF1403" s="119"/>
      <c r="AGG1403" s="119"/>
      <c r="AGH1403" s="119"/>
      <c r="AGI1403" s="119"/>
      <c r="AGJ1403" s="119"/>
      <c r="AGK1403" s="119"/>
      <c r="AGL1403" s="119"/>
      <c r="AGM1403" s="119"/>
      <c r="AGN1403" s="119"/>
      <c r="AGO1403" s="119"/>
      <c r="AGP1403" s="119"/>
      <c r="AGQ1403" s="119"/>
      <c r="AGR1403" s="119"/>
      <c r="AGS1403" s="119"/>
      <c r="AGT1403" s="119"/>
      <c r="AGU1403" s="119"/>
      <c r="AGV1403" s="119"/>
      <c r="AGW1403" s="119"/>
      <c r="AGX1403" s="119"/>
      <c r="AGY1403" s="119"/>
      <c r="AGZ1403" s="119"/>
      <c r="AHA1403" s="119"/>
      <c r="AHB1403" s="119"/>
      <c r="AHC1403" s="119"/>
      <c r="AHD1403" s="119"/>
      <c r="AHE1403" s="119"/>
      <c r="AHF1403" s="119"/>
      <c r="AHG1403" s="119"/>
      <c r="AHH1403" s="119"/>
      <c r="AHI1403" s="119"/>
      <c r="AHJ1403" s="119"/>
      <c r="AHK1403" s="119"/>
      <c r="AHL1403" s="119"/>
      <c r="AHM1403" s="119"/>
      <c r="AHN1403" s="119"/>
      <c r="AHO1403" s="119"/>
      <c r="AHP1403" s="119"/>
      <c r="AHQ1403" s="119"/>
      <c r="AHR1403" s="119"/>
      <c r="AHS1403" s="119"/>
      <c r="AHT1403" s="119"/>
      <c r="AHU1403" s="119"/>
      <c r="AHV1403" s="119"/>
      <c r="AHW1403" s="119"/>
      <c r="AHX1403" s="119"/>
      <c r="AHY1403" s="119"/>
      <c r="AHZ1403" s="119"/>
      <c r="AIA1403" s="119"/>
      <c r="AIB1403" s="119"/>
      <c r="AIC1403" s="119"/>
      <c r="AID1403" s="119"/>
      <c r="AIE1403" s="119"/>
      <c r="AIF1403" s="119"/>
      <c r="AIG1403" s="119"/>
      <c r="AIH1403" s="119"/>
      <c r="AII1403" s="119"/>
      <c r="AIJ1403" s="119"/>
      <c r="AIK1403" s="119"/>
      <c r="AIL1403" s="119"/>
      <c r="AIM1403" s="119"/>
      <c r="AIN1403" s="119"/>
      <c r="AIO1403" s="119"/>
      <c r="AIP1403" s="119"/>
      <c r="AIQ1403" s="119"/>
      <c r="AIR1403" s="119"/>
      <c r="AIS1403" s="119"/>
      <c r="AIT1403" s="119"/>
      <c r="AIU1403" s="119"/>
      <c r="AIV1403" s="119"/>
      <c r="AIW1403" s="119"/>
      <c r="AIX1403" s="119"/>
      <c r="AIY1403" s="119"/>
      <c r="AIZ1403" s="119"/>
      <c r="AJA1403" s="119"/>
      <c r="AJB1403" s="119"/>
      <c r="AJC1403" s="119"/>
      <c r="AJD1403" s="119"/>
      <c r="AJE1403" s="119"/>
      <c r="AJF1403" s="119"/>
      <c r="AJG1403" s="119"/>
      <c r="AJH1403" s="119"/>
      <c r="AJI1403" s="119"/>
      <c r="AJJ1403" s="119"/>
      <c r="AJK1403" s="119"/>
      <c r="AJL1403" s="119"/>
      <c r="AJM1403" s="119"/>
      <c r="AJN1403" s="119"/>
      <c r="AJO1403" s="119"/>
      <c r="AJP1403" s="119"/>
      <c r="AJQ1403" s="119"/>
      <c r="AJR1403" s="119"/>
      <c r="AJS1403" s="119"/>
      <c r="AJT1403" s="119"/>
      <c r="AJU1403" s="119"/>
      <c r="AJV1403" s="119"/>
      <c r="AJW1403" s="119"/>
      <c r="AJX1403" s="119"/>
      <c r="AJY1403" s="119"/>
      <c r="AJZ1403" s="119"/>
      <c r="AKA1403" s="119"/>
      <c r="AKB1403" s="119"/>
      <c r="AKC1403" s="119"/>
      <c r="AKD1403" s="119"/>
      <c r="AKE1403" s="119"/>
      <c r="AKF1403" s="119"/>
      <c r="AKG1403" s="119"/>
      <c r="AKH1403" s="119"/>
      <c r="AKI1403" s="119"/>
      <c r="AKJ1403" s="119"/>
      <c r="AKK1403" s="119"/>
      <c r="AKL1403" s="119"/>
      <c r="AKM1403" s="119"/>
      <c r="AKN1403" s="119"/>
      <c r="AKO1403" s="119"/>
      <c r="AKP1403" s="119"/>
      <c r="AKQ1403" s="119"/>
      <c r="AKR1403" s="119"/>
      <c r="AKS1403" s="119"/>
      <c r="AKT1403" s="119"/>
      <c r="AKU1403" s="119"/>
      <c r="AKV1403" s="119"/>
      <c r="AKW1403" s="119"/>
      <c r="AKX1403" s="119"/>
      <c r="AKY1403" s="119"/>
      <c r="AKZ1403" s="119"/>
      <c r="ALA1403" s="119"/>
      <c r="ALB1403" s="119"/>
      <c r="ALC1403" s="119"/>
      <c r="ALD1403" s="119"/>
      <c r="ALE1403" s="119"/>
      <c r="ALF1403" s="119"/>
      <c r="ALG1403" s="119"/>
      <c r="ALH1403" s="119"/>
      <c r="ALI1403" s="119"/>
      <c r="ALJ1403" s="119"/>
      <c r="ALK1403" s="119"/>
      <c r="ALL1403" s="119"/>
      <c r="ALM1403" s="119"/>
      <c r="ALN1403" s="119"/>
      <c r="ALO1403" s="119"/>
      <c r="ALP1403" s="119"/>
      <c r="ALQ1403" s="119"/>
      <c r="ALR1403" s="119"/>
      <c r="ALS1403" s="119"/>
      <c r="ALT1403" s="119"/>
      <c r="ALU1403" s="119"/>
      <c r="ALV1403" s="119"/>
      <c r="ALW1403" s="119"/>
      <c r="ALX1403" s="119"/>
      <c r="ALY1403" s="119"/>
      <c r="ALZ1403" s="119"/>
      <c r="AMA1403" s="119"/>
      <c r="AMB1403" s="119"/>
      <c r="AMC1403" s="119"/>
      <c r="AMD1403" s="119"/>
      <c r="AME1403" s="119"/>
      <c r="AMF1403" s="119"/>
      <c r="AMG1403" s="119"/>
    </row>
    <row r="1404" customFormat="false" ht="15" hidden="false" customHeight="false" outlineLevel="0" collapsed="false">
      <c r="A1404" s="120"/>
      <c r="B1404" s="120"/>
      <c r="C1404" s="48" t="n">
        <f aca="false">IF(F1404=F1403,C1403,IF(F1404=(F1403+10),C1403,(C1403+10)))</f>
        <v>2620</v>
      </c>
      <c r="D1404" s="57" t="s">
        <v>482</v>
      </c>
      <c r="E1404" s="50" t="n">
        <f aca="false">IF(C1403=C1404,IF(AND(I1404&lt;&gt;"M",I1404&lt;&gt;"m-up"),E1403+10,E1403),10)</f>
        <v>10</v>
      </c>
      <c r="F1404" s="80" t="n">
        <f aca="false">O1404+(N1404*60)+(M1404*3600)</f>
        <v>53964</v>
      </c>
      <c r="G1404" s="141" t="str">
        <f aca="false">CONCATENATE(J1404,K1404,L1404)</f>
        <v>201826</v>
      </c>
      <c r="H1404" s="141" t="n">
        <v>348</v>
      </c>
      <c r="I1404" s="141" t="s">
        <v>0</v>
      </c>
      <c r="J1404" s="141" t="n">
        <v>2018</v>
      </c>
      <c r="K1404" s="141" t="n">
        <v>2</v>
      </c>
      <c r="L1404" s="141" t="n">
        <v>6</v>
      </c>
      <c r="M1404" s="141" t="n">
        <v>14</v>
      </c>
      <c r="N1404" s="141" t="n">
        <v>59</v>
      </c>
      <c r="O1404" s="141" t="n">
        <v>24</v>
      </c>
      <c r="P1404" s="141" t="n">
        <v>7</v>
      </c>
      <c r="Q1404" s="141" t="n">
        <v>1</v>
      </c>
      <c r="R1404" s="141" t="s">
        <v>1</v>
      </c>
      <c r="S1404" s="141" t="s">
        <v>2</v>
      </c>
      <c r="T1404" s="141"/>
      <c r="U1404" s="129" t="s">
        <v>145</v>
      </c>
      <c r="V1404" s="130"/>
      <c r="W1404" s="130"/>
      <c r="X1404" s="130"/>
      <c r="WH1404" s="121"/>
      <c r="WI1404" s="121"/>
      <c r="WJ1404" s="121"/>
      <c r="WK1404" s="121"/>
      <c r="WL1404" s="121"/>
      <c r="WM1404" s="121"/>
      <c r="WN1404" s="121"/>
      <c r="WO1404" s="121"/>
      <c r="WP1404" s="121"/>
      <c r="WQ1404" s="121"/>
      <c r="WR1404" s="121"/>
      <c r="WS1404" s="121"/>
      <c r="WT1404" s="121"/>
      <c r="WU1404" s="121"/>
      <c r="WV1404" s="121"/>
      <c r="WW1404" s="121"/>
      <c r="WX1404" s="121"/>
      <c r="WY1404" s="121"/>
      <c r="WZ1404" s="121"/>
      <c r="XA1404" s="121"/>
      <c r="XB1404" s="121"/>
      <c r="XC1404" s="121"/>
      <c r="XD1404" s="121"/>
      <c r="XE1404" s="121"/>
      <c r="XF1404" s="121"/>
      <c r="XG1404" s="121"/>
      <c r="XH1404" s="121"/>
      <c r="XI1404" s="121"/>
      <c r="XJ1404" s="121"/>
      <c r="XK1404" s="121"/>
      <c r="XL1404" s="121"/>
      <c r="XM1404" s="121"/>
      <c r="XN1404" s="121"/>
      <c r="XO1404" s="121"/>
      <c r="XP1404" s="121"/>
      <c r="XQ1404" s="121"/>
      <c r="XR1404" s="121"/>
      <c r="XS1404" s="121"/>
      <c r="XT1404" s="121"/>
      <c r="XU1404" s="121"/>
      <c r="XV1404" s="121"/>
      <c r="XW1404" s="121"/>
      <c r="XX1404" s="121"/>
      <c r="XY1404" s="121"/>
      <c r="XZ1404" s="121"/>
      <c r="YA1404" s="121"/>
      <c r="YB1404" s="121"/>
      <c r="YC1404" s="121"/>
      <c r="YD1404" s="121"/>
      <c r="YE1404" s="121"/>
      <c r="YF1404" s="121"/>
      <c r="YG1404" s="121"/>
      <c r="YH1404" s="121"/>
      <c r="YI1404" s="121"/>
      <c r="YJ1404" s="121"/>
      <c r="YK1404" s="121"/>
      <c r="YL1404" s="121"/>
      <c r="YM1404" s="121"/>
      <c r="YN1404" s="121"/>
      <c r="YO1404" s="121"/>
      <c r="YP1404" s="121"/>
      <c r="YQ1404" s="121"/>
      <c r="YR1404" s="121"/>
      <c r="YS1404" s="121"/>
      <c r="YT1404" s="121"/>
      <c r="YU1404" s="121"/>
      <c r="YV1404" s="121"/>
      <c r="YW1404" s="121"/>
      <c r="YX1404" s="121"/>
      <c r="YY1404" s="121"/>
      <c r="YZ1404" s="121"/>
      <c r="ZA1404" s="121"/>
      <c r="ZB1404" s="121"/>
      <c r="ZC1404" s="121"/>
      <c r="ZD1404" s="121"/>
      <c r="ZE1404" s="121"/>
      <c r="ZF1404" s="121"/>
      <c r="ZG1404" s="121"/>
      <c r="ZH1404" s="121"/>
      <c r="ZI1404" s="121"/>
      <c r="ZJ1404" s="121"/>
      <c r="ZK1404" s="121"/>
      <c r="ZL1404" s="121"/>
      <c r="ZM1404" s="121"/>
      <c r="ZN1404" s="121"/>
      <c r="ZO1404" s="121"/>
      <c r="ZP1404" s="121"/>
      <c r="ZQ1404" s="121"/>
      <c r="ZR1404" s="121"/>
      <c r="ZS1404" s="121"/>
      <c r="ZT1404" s="121"/>
      <c r="ZU1404" s="121"/>
      <c r="ZV1404" s="121"/>
      <c r="ZW1404" s="121"/>
      <c r="ZX1404" s="121"/>
      <c r="ZY1404" s="121"/>
      <c r="ZZ1404" s="121"/>
      <c r="AAA1404" s="121"/>
      <c r="AAB1404" s="121"/>
      <c r="AAC1404" s="121"/>
      <c r="AAD1404" s="121"/>
      <c r="AAE1404" s="121"/>
      <c r="AAF1404" s="121"/>
      <c r="AAG1404" s="121"/>
      <c r="AAH1404" s="121"/>
      <c r="AAI1404" s="121"/>
      <c r="AAJ1404" s="121"/>
      <c r="AAK1404" s="121"/>
      <c r="AAL1404" s="121"/>
      <c r="AAM1404" s="121"/>
      <c r="AAN1404" s="121"/>
      <c r="AAO1404" s="121"/>
      <c r="AAP1404" s="121"/>
      <c r="AAQ1404" s="121"/>
      <c r="AAR1404" s="121"/>
      <c r="AAS1404" s="121"/>
      <c r="AAT1404" s="121"/>
      <c r="AAU1404" s="121"/>
      <c r="AAV1404" s="121"/>
      <c r="AAW1404" s="121"/>
      <c r="AAX1404" s="121"/>
      <c r="AAY1404" s="121"/>
      <c r="AAZ1404" s="121"/>
      <c r="ABA1404" s="121"/>
      <c r="ABB1404" s="121"/>
      <c r="ABC1404" s="121"/>
      <c r="ABD1404" s="121"/>
      <c r="ABE1404" s="121"/>
      <c r="ABF1404" s="121"/>
      <c r="ABG1404" s="121"/>
      <c r="ABH1404" s="121"/>
      <c r="ABI1404" s="121"/>
      <c r="ABJ1404" s="121"/>
      <c r="ABK1404" s="121"/>
      <c r="ABL1404" s="121"/>
      <c r="ABM1404" s="121"/>
      <c r="ABN1404" s="121"/>
      <c r="ABO1404" s="121"/>
      <c r="ABP1404" s="121"/>
      <c r="ABQ1404" s="121"/>
      <c r="ABR1404" s="121"/>
      <c r="ABS1404" s="121"/>
      <c r="ABT1404" s="121"/>
      <c r="ABU1404" s="121"/>
      <c r="ABV1404" s="121"/>
      <c r="ABW1404" s="121"/>
      <c r="ABX1404" s="121"/>
      <c r="ABY1404" s="121"/>
      <c r="ABZ1404" s="121"/>
      <c r="ACA1404" s="121"/>
      <c r="ACB1404" s="121"/>
      <c r="ACC1404" s="121"/>
      <c r="ACD1404" s="121"/>
      <c r="ACE1404" s="121"/>
      <c r="ACF1404" s="121"/>
      <c r="ACG1404" s="121"/>
      <c r="ACH1404" s="121"/>
      <c r="ACI1404" s="121"/>
      <c r="ACJ1404" s="121"/>
      <c r="ACK1404" s="121"/>
      <c r="ACL1404" s="121"/>
      <c r="ACM1404" s="121"/>
      <c r="ACN1404" s="121"/>
      <c r="ACO1404" s="121"/>
      <c r="ACP1404" s="121"/>
      <c r="ACQ1404" s="121"/>
      <c r="ACR1404" s="121"/>
      <c r="ACS1404" s="121"/>
      <c r="ACT1404" s="121"/>
      <c r="ACU1404" s="121"/>
      <c r="ACV1404" s="121"/>
      <c r="ACW1404" s="121"/>
      <c r="ACX1404" s="121"/>
      <c r="ACY1404" s="121"/>
      <c r="ACZ1404" s="121"/>
      <c r="ADA1404" s="121"/>
      <c r="ADB1404" s="121"/>
      <c r="ADC1404" s="121"/>
      <c r="ADD1404" s="121"/>
      <c r="ADE1404" s="121"/>
      <c r="ADF1404" s="121"/>
      <c r="ADG1404" s="121"/>
      <c r="ADH1404" s="121"/>
      <c r="ADI1404" s="121"/>
      <c r="ADJ1404" s="121"/>
      <c r="ADK1404" s="121"/>
      <c r="ADL1404" s="121"/>
      <c r="ADM1404" s="121"/>
      <c r="ADN1404" s="121"/>
      <c r="ADO1404" s="121"/>
      <c r="ADP1404" s="121"/>
      <c r="ADQ1404" s="121"/>
      <c r="ADR1404" s="121"/>
      <c r="ADS1404" s="121"/>
      <c r="ADT1404" s="121"/>
      <c r="ADU1404" s="121"/>
      <c r="ADV1404" s="121"/>
      <c r="ADW1404" s="121"/>
      <c r="ADX1404" s="121"/>
      <c r="ADY1404" s="121"/>
      <c r="ADZ1404" s="121"/>
      <c r="AEA1404" s="121"/>
      <c r="AEB1404" s="121"/>
      <c r="AEC1404" s="121"/>
      <c r="AED1404" s="121"/>
      <c r="AEE1404" s="121"/>
      <c r="AEF1404" s="121"/>
      <c r="AEG1404" s="121"/>
      <c r="AEH1404" s="121"/>
      <c r="AEI1404" s="121"/>
      <c r="AEJ1404" s="121"/>
      <c r="AEK1404" s="121"/>
      <c r="AEL1404" s="121"/>
      <c r="AEM1404" s="121"/>
      <c r="AEN1404" s="121"/>
      <c r="AEO1404" s="121"/>
      <c r="AEP1404" s="121"/>
      <c r="AEQ1404" s="121"/>
      <c r="AER1404" s="121"/>
      <c r="AES1404" s="121"/>
      <c r="AET1404" s="121"/>
      <c r="AEU1404" s="121"/>
      <c r="AEV1404" s="121"/>
      <c r="AEW1404" s="121"/>
      <c r="AEX1404" s="121"/>
      <c r="AEY1404" s="121"/>
      <c r="AEZ1404" s="121"/>
      <c r="AFA1404" s="121"/>
      <c r="AFB1404" s="121"/>
      <c r="AFC1404" s="121"/>
      <c r="AFD1404" s="121"/>
      <c r="AFE1404" s="121"/>
      <c r="AFF1404" s="121"/>
      <c r="AFG1404" s="121"/>
      <c r="AFH1404" s="121"/>
      <c r="AFI1404" s="121"/>
      <c r="AFJ1404" s="121"/>
      <c r="AFK1404" s="121"/>
      <c r="AFL1404" s="121"/>
      <c r="AFM1404" s="121"/>
      <c r="AFN1404" s="121"/>
      <c r="AFO1404" s="121"/>
      <c r="AFP1404" s="121"/>
      <c r="AFQ1404" s="121"/>
      <c r="AFR1404" s="121"/>
      <c r="AFS1404" s="121"/>
      <c r="AFT1404" s="121"/>
      <c r="AFU1404" s="121"/>
      <c r="AFV1404" s="121"/>
      <c r="AFW1404" s="121"/>
      <c r="AFX1404" s="121"/>
      <c r="AFY1404" s="121"/>
      <c r="AFZ1404" s="121"/>
      <c r="AGA1404" s="121"/>
      <c r="AGB1404" s="121"/>
      <c r="AGC1404" s="121"/>
      <c r="AGD1404" s="121"/>
      <c r="AGE1404" s="121"/>
      <c r="AGF1404" s="121"/>
      <c r="AGG1404" s="121"/>
      <c r="AGH1404" s="121"/>
      <c r="AGI1404" s="121"/>
      <c r="AGJ1404" s="121"/>
      <c r="AGK1404" s="121"/>
      <c r="AGL1404" s="121"/>
      <c r="AGM1404" s="121"/>
      <c r="AGN1404" s="121"/>
      <c r="AGO1404" s="121"/>
      <c r="AGP1404" s="121"/>
      <c r="AGQ1404" s="121"/>
      <c r="AGR1404" s="121"/>
      <c r="AGS1404" s="121"/>
      <c r="AGT1404" s="121"/>
      <c r="AGU1404" s="121"/>
      <c r="AGV1404" s="121"/>
      <c r="AGW1404" s="121"/>
      <c r="AGX1404" s="121"/>
      <c r="AGY1404" s="121"/>
      <c r="AGZ1404" s="121"/>
      <c r="AHA1404" s="121"/>
      <c r="AHB1404" s="121"/>
      <c r="AHC1404" s="121"/>
      <c r="AHD1404" s="121"/>
      <c r="AHE1404" s="121"/>
      <c r="AHF1404" s="121"/>
      <c r="AHG1404" s="121"/>
      <c r="AHH1404" s="121"/>
      <c r="AHI1404" s="121"/>
      <c r="AHJ1404" s="121"/>
      <c r="AHK1404" s="121"/>
      <c r="AHL1404" s="121"/>
      <c r="AHM1404" s="121"/>
      <c r="AHN1404" s="121"/>
      <c r="AHO1404" s="121"/>
      <c r="AHP1404" s="121"/>
      <c r="AHQ1404" s="121"/>
      <c r="AHR1404" s="121"/>
      <c r="AHS1404" s="121"/>
      <c r="AHT1404" s="121"/>
      <c r="AHU1404" s="121"/>
      <c r="AHV1404" s="121"/>
      <c r="AHW1404" s="121"/>
      <c r="AHX1404" s="121"/>
      <c r="AHY1404" s="121"/>
      <c r="AHZ1404" s="121"/>
      <c r="AIA1404" s="121"/>
      <c r="AIB1404" s="121"/>
      <c r="AIC1404" s="121"/>
      <c r="AID1404" s="121"/>
      <c r="AIE1404" s="121"/>
      <c r="AIF1404" s="121"/>
      <c r="AIG1404" s="121"/>
      <c r="AIH1404" s="121"/>
      <c r="AII1404" s="121"/>
      <c r="AIJ1404" s="121"/>
      <c r="AIK1404" s="121"/>
      <c r="AIL1404" s="121"/>
      <c r="AIM1404" s="121"/>
      <c r="AIN1404" s="121"/>
      <c r="AIO1404" s="121"/>
      <c r="AIP1404" s="121"/>
      <c r="AIQ1404" s="121"/>
      <c r="AIR1404" s="121"/>
      <c r="AIS1404" s="121"/>
      <c r="AIT1404" s="121"/>
      <c r="AIU1404" s="121"/>
      <c r="AIV1404" s="121"/>
      <c r="AIW1404" s="121"/>
      <c r="AIX1404" s="121"/>
      <c r="AIY1404" s="121"/>
      <c r="AIZ1404" s="121"/>
      <c r="AJA1404" s="121"/>
      <c r="AJB1404" s="121"/>
      <c r="AJC1404" s="121"/>
      <c r="AJD1404" s="121"/>
      <c r="AJE1404" s="121"/>
      <c r="AJF1404" s="121"/>
      <c r="AJG1404" s="121"/>
      <c r="AJH1404" s="121"/>
      <c r="AJI1404" s="121"/>
      <c r="AJJ1404" s="121"/>
      <c r="AJK1404" s="121"/>
      <c r="AJL1404" s="121"/>
      <c r="AJM1404" s="121"/>
      <c r="AJN1404" s="121"/>
      <c r="AJO1404" s="121"/>
      <c r="AJP1404" s="121"/>
      <c r="AJQ1404" s="121"/>
      <c r="AJR1404" s="121"/>
      <c r="AJS1404" s="121"/>
      <c r="AJT1404" s="121"/>
      <c r="AJU1404" s="121"/>
      <c r="AJV1404" s="121"/>
      <c r="AJW1404" s="121"/>
      <c r="AJX1404" s="121"/>
      <c r="AJY1404" s="121"/>
      <c r="AJZ1404" s="121"/>
      <c r="AKA1404" s="121"/>
      <c r="AKB1404" s="121"/>
      <c r="AKC1404" s="121"/>
      <c r="AKD1404" s="121"/>
      <c r="AKE1404" s="121"/>
      <c r="AKF1404" s="121"/>
      <c r="AKG1404" s="121"/>
      <c r="AKH1404" s="121"/>
      <c r="AKI1404" s="121"/>
      <c r="AKJ1404" s="121"/>
      <c r="AKK1404" s="121"/>
      <c r="AKL1404" s="121"/>
      <c r="AKM1404" s="121"/>
      <c r="AKN1404" s="121"/>
      <c r="AKO1404" s="121"/>
      <c r="AKP1404" s="121"/>
      <c r="AKQ1404" s="121"/>
      <c r="AKR1404" s="121"/>
      <c r="AKS1404" s="121"/>
      <c r="AKT1404" s="121"/>
      <c r="AKU1404" s="121"/>
      <c r="AKV1404" s="121"/>
      <c r="AKW1404" s="121"/>
      <c r="AKX1404" s="121"/>
      <c r="AKY1404" s="121"/>
      <c r="AKZ1404" s="121"/>
      <c r="ALA1404" s="121"/>
      <c r="ALB1404" s="121"/>
      <c r="ALC1404" s="121"/>
      <c r="ALD1404" s="121"/>
      <c r="ALE1404" s="121"/>
      <c r="ALF1404" s="121"/>
      <c r="ALG1404" s="121"/>
      <c r="ALH1404" s="121"/>
      <c r="ALI1404" s="121"/>
      <c r="ALJ1404" s="121"/>
      <c r="ALK1404" s="121"/>
      <c r="ALL1404" s="121"/>
      <c r="ALM1404" s="121"/>
      <c r="ALN1404" s="121"/>
      <c r="ALO1404" s="121"/>
      <c r="ALP1404" s="121"/>
      <c r="ALQ1404" s="121"/>
      <c r="ALR1404" s="121"/>
      <c r="ALS1404" s="121"/>
      <c r="ALT1404" s="121"/>
      <c r="ALU1404" s="121"/>
      <c r="ALV1404" s="121"/>
      <c r="ALW1404" s="121"/>
      <c r="ALX1404" s="121"/>
      <c r="ALY1404" s="121"/>
      <c r="ALZ1404" s="121"/>
      <c r="AMA1404" s="121"/>
      <c r="AMB1404" s="121"/>
      <c r="AMC1404" s="121"/>
      <c r="AMD1404" s="121"/>
      <c r="AME1404" s="121"/>
      <c r="AMF1404" s="121"/>
      <c r="AMG1404" s="121"/>
    </row>
    <row r="1405" customFormat="false" ht="15" hidden="false" customHeight="false" outlineLevel="0" collapsed="false">
      <c r="C1405" s="48" t="n">
        <f aca="false">IF(F1405=F1404,C1404,IF(F1405=(F1404+10),C1404,(C1404+10)))</f>
        <v>2630</v>
      </c>
      <c r="E1405" s="50" t="n">
        <f aca="false">IF(C1404=C1405,IF(AND(I1405&lt;&gt;"M",I1405&lt;&gt;"m-up"),E1404+10,E1404),10)</f>
        <v>10</v>
      </c>
    </row>
    <row r="1406" customFormat="false" ht="15" hidden="false" customHeight="false" outlineLevel="0" collapsed="false">
      <c r="C1406" s="48" t="n">
        <f aca="false">IF(F1406=F1405,C1405,IF(F1406=(F1405+10),C1405,(C1405+10)))</f>
        <v>2630</v>
      </c>
      <c r="D1406" s="38" t="s">
        <v>483</v>
      </c>
      <c r="E1406" s="50" t="n">
        <f aca="false">IF(C1405=C1406,IF(AND(I1406&lt;&gt;"M",I1406&lt;&gt;"m-up"),E1405+10,E1405),10)</f>
        <v>20</v>
      </c>
      <c r="I1406" s="39" t="s">
        <v>0</v>
      </c>
      <c r="J1406" s="39" t="n">
        <v>2018</v>
      </c>
      <c r="K1406" s="39" t="n">
        <v>3</v>
      </c>
      <c r="L1406" s="39" t="n">
        <v>31</v>
      </c>
      <c r="M1406" s="39" t="n">
        <v>18</v>
      </c>
      <c r="N1406" s="39" t="n">
        <v>29</v>
      </c>
      <c r="O1406" s="39" t="n">
        <v>52</v>
      </c>
      <c r="P1406" s="39" t="n">
        <v>419</v>
      </c>
      <c r="R1406" s="39" t="s">
        <v>1</v>
      </c>
      <c r="S1406" s="39" t="s">
        <v>3</v>
      </c>
      <c r="U1406" s="40" t="s">
        <v>484</v>
      </c>
    </row>
    <row r="1407" customFormat="false" ht="15" hidden="false" customHeight="false" outlineLevel="0" collapsed="false">
      <c r="C1407" s="48" t="n">
        <f aca="false">IF(F1407=F1406,C1406,IF(F1407=(F1406+10),C1406,(C1406+10)))</f>
        <v>2630</v>
      </c>
      <c r="D1407" s="38" t="s">
        <v>485</v>
      </c>
      <c r="E1407" s="50" t="n">
        <f aca="false">IF(C1406=C1407,IF(AND(I1407&lt;&gt;"M",I1407&lt;&gt;"m-up"),E1406+10,E1406),10)</f>
        <v>30</v>
      </c>
      <c r="H1407" s="39" t="n">
        <v>17</v>
      </c>
      <c r="I1407" s="39" t="s">
        <v>0</v>
      </c>
      <c r="J1407" s="39" t="n">
        <v>2018</v>
      </c>
      <c r="K1407" s="39" t="n">
        <v>11</v>
      </c>
      <c r="L1407" s="39" t="n">
        <v>1</v>
      </c>
      <c r="M1407" s="39" t="n">
        <v>12</v>
      </c>
      <c r="N1407" s="39" t="n">
        <v>8</v>
      </c>
      <c r="O1407" s="39" t="n">
        <v>58</v>
      </c>
      <c r="P1407" s="39" t="n">
        <v>967</v>
      </c>
      <c r="Q1407" s="39" t="n">
        <v>1</v>
      </c>
      <c r="R1407" s="39" t="s">
        <v>1</v>
      </c>
      <c r="S1407" s="39" t="s">
        <v>2</v>
      </c>
      <c r="U1407" s="40" t="s">
        <v>486</v>
      </c>
    </row>
    <row r="1408" customFormat="false" ht="15" hidden="false" customHeight="false" outlineLevel="0" collapsed="false">
      <c r="C1408" s="48" t="n">
        <f aca="false">IF(F1408=F1407,C1407,IF(F1408=(F1407+10),C1407,(C1407+10)))</f>
        <v>2630</v>
      </c>
      <c r="D1408" s="38" t="s">
        <v>485</v>
      </c>
      <c r="E1408" s="50" t="n">
        <f aca="false">IF(C1407=C1408,IF(AND(I1408&lt;&gt;"M",I1408&lt;&gt;"m-up"),E1407+10,E1407),10)</f>
        <v>40</v>
      </c>
      <c r="I1408" s="39" t="s">
        <v>271</v>
      </c>
      <c r="J1408" s="39" t="n">
        <v>2018</v>
      </c>
      <c r="K1408" s="39" t="n">
        <v>11</v>
      </c>
      <c r="L1408" s="39" t="n">
        <v>1</v>
      </c>
      <c r="M1408" s="39" t="n">
        <v>12</v>
      </c>
      <c r="N1408" s="39" t="n">
        <v>8</v>
      </c>
      <c r="O1408" s="39" t="n">
        <v>59</v>
      </c>
      <c r="P1408" s="39" t="n">
        <v>116</v>
      </c>
      <c r="Q1408" s="39" t="n">
        <v>1</v>
      </c>
      <c r="S1408" s="39" t="s">
        <v>2</v>
      </c>
      <c r="U1408" s="40" t="s">
        <v>487</v>
      </c>
    </row>
    <row r="1409" customFormat="false" ht="15" hidden="false" customHeight="false" outlineLevel="0" collapsed="false">
      <c r="C1409" s="48" t="n">
        <f aca="false">IF(F1409=F1408,C1408,IF(F1409=(F1408+10),C1408,(C1408+10)))</f>
        <v>2630</v>
      </c>
      <c r="D1409" s="38" t="s">
        <v>485</v>
      </c>
      <c r="E1409" s="50" t="n">
        <f aca="false">IF(C1408=C1409,IF(AND(I1409&lt;&gt;"M",I1409&lt;&gt;"m-up"),E1408+10,E1408),10)</f>
        <v>50</v>
      </c>
      <c r="I1409" s="39" t="s">
        <v>87</v>
      </c>
      <c r="J1409" s="39" t="n">
        <v>2018</v>
      </c>
      <c r="K1409" s="39" t="n">
        <v>11</v>
      </c>
      <c r="L1409" s="39" t="n">
        <v>1</v>
      </c>
      <c r="M1409" s="39" t="n">
        <v>12</v>
      </c>
      <c r="N1409" s="39" t="n">
        <v>8</v>
      </c>
      <c r="O1409" s="39" t="n">
        <v>59</v>
      </c>
      <c r="P1409" s="39" t="n">
        <v>144</v>
      </c>
      <c r="R1409" s="39" t="s">
        <v>1</v>
      </c>
      <c r="S1409" s="39" t="s">
        <v>2</v>
      </c>
      <c r="U1409" s="40" t="s">
        <v>488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65:A69 A706:A1048576 A102 A108:A209 A1:A41 A43:A48 A52:A58 A60 A307:A308 A341:A353 A356:A388 A392:A397 A401:A405 A409 A413:A415 A419:A421 A515:A539 A426:A429 A552:A626">
    <cfRule type="iconSet" priority="2">
      <iconSet iconSet="3Symbols">
        <cfvo type="percent" val="0"/>
        <cfvo type="percent" val="0"/>
        <cfvo type="num" val="1"/>
      </iconSet>
    </cfRule>
  </conditionalFormatting>
  <conditionalFormatting sqref="A70">
    <cfRule type="iconSet" priority="3">
      <iconSet iconSet="3Symbols">
        <cfvo type="percent" val="0"/>
        <cfvo type="percent" val="0"/>
        <cfvo type="num" val="1"/>
      </iconSet>
    </cfRule>
  </conditionalFormatting>
  <conditionalFormatting sqref="A71">
    <cfRule type="iconSet" priority="4">
      <iconSet iconSet="3Symbols">
        <cfvo type="percent" val="0"/>
        <cfvo type="percent" val="0"/>
        <cfvo type="num" val="1"/>
      </iconSet>
    </cfRule>
  </conditionalFormatting>
  <conditionalFormatting sqref="A72">
    <cfRule type="iconSet" priority="5">
      <iconSet iconSet="3Symbols">
        <cfvo type="percent" val="0"/>
        <cfvo type="percent" val="0"/>
        <cfvo type="num" val="1"/>
      </iconSet>
    </cfRule>
  </conditionalFormatting>
  <conditionalFormatting sqref="A73">
    <cfRule type="iconSet" priority="6">
      <iconSet iconSet="3Symbols">
        <cfvo type="percent" val="0"/>
        <cfvo type="percent" val="0"/>
        <cfvo type="num" val="1"/>
      </iconSet>
    </cfRule>
  </conditionalFormatting>
  <conditionalFormatting sqref="A74">
    <cfRule type="iconSet" priority="7">
      <iconSet iconSet="3Symbols">
        <cfvo type="percent" val="0"/>
        <cfvo type="percent" val="0"/>
        <cfvo type="num" val="1"/>
      </iconSet>
    </cfRule>
  </conditionalFormatting>
  <conditionalFormatting sqref="A75">
    <cfRule type="iconSet" priority="8">
      <iconSet iconSet="3Symbols">
        <cfvo type="percent" val="0"/>
        <cfvo type="percent" val="0"/>
        <cfvo type="num" val="1"/>
      </iconSet>
    </cfRule>
  </conditionalFormatting>
  <conditionalFormatting sqref="A76">
    <cfRule type="iconSet" priority="9">
      <iconSet iconSet="3Symbols">
        <cfvo type="percent" val="0"/>
        <cfvo type="percent" val="0"/>
        <cfvo type="num" val="1"/>
      </iconSet>
    </cfRule>
  </conditionalFormatting>
  <conditionalFormatting sqref="B9">
    <cfRule type="iconSet" priority="10">
      <iconSet iconSet="3Symbols">
        <cfvo type="percent" val="0"/>
        <cfvo type="percent" val="0"/>
        <cfvo type="num" val="1"/>
      </iconSet>
    </cfRule>
  </conditionalFormatting>
  <conditionalFormatting sqref="B10">
    <cfRule type="iconSet" priority="11">
      <iconSet iconSet="3Symbols">
        <cfvo type="percent" val="0"/>
        <cfvo type="percent" val="0"/>
        <cfvo type="num" val="1"/>
      </iconSet>
    </cfRule>
  </conditionalFormatting>
  <conditionalFormatting sqref="B11">
    <cfRule type="iconSet" priority="12">
      <iconSet iconSet="3Symbols">
        <cfvo type="percent" val="0"/>
        <cfvo type="percent" val="0"/>
        <cfvo type="num" val="1"/>
      </iconSet>
    </cfRule>
  </conditionalFormatting>
  <conditionalFormatting sqref="B12">
    <cfRule type="iconSet" priority="13">
      <iconSet iconSet="3Symbols">
        <cfvo type="percent" val="0"/>
        <cfvo type="percent" val="0"/>
        <cfvo type="num" val="1"/>
      </iconSet>
    </cfRule>
  </conditionalFormatting>
  <conditionalFormatting sqref="B13">
    <cfRule type="iconSet" priority="14">
      <iconSet iconSet="3Symbols">
        <cfvo type="percent" val="0"/>
        <cfvo type="percent" val="0"/>
        <cfvo type="num" val="1"/>
      </iconSet>
    </cfRule>
  </conditionalFormatting>
  <conditionalFormatting sqref="B14">
    <cfRule type="iconSet" priority="15">
      <iconSet iconSet="3Symbols">
        <cfvo type="percent" val="0"/>
        <cfvo type="percent" val="0"/>
        <cfvo type="num" val="1"/>
      </iconSet>
    </cfRule>
  </conditionalFormatting>
  <conditionalFormatting sqref="B15">
    <cfRule type="iconSet" priority="16">
      <iconSet iconSet="3Symbols">
        <cfvo type="percent" val="0"/>
        <cfvo type="percent" val="0"/>
        <cfvo type="num" val="1"/>
      </iconSet>
    </cfRule>
  </conditionalFormatting>
  <conditionalFormatting sqref="B16">
    <cfRule type="iconSet" priority="17">
      <iconSet iconSet="3Symbols">
        <cfvo type="percent" val="0"/>
        <cfvo type="percent" val="0"/>
        <cfvo type="num" val="1"/>
      </iconSet>
    </cfRule>
  </conditionalFormatting>
  <conditionalFormatting sqref="B17">
    <cfRule type="iconSet" priority="18">
      <iconSet iconSet="3Symbols">
        <cfvo type="percent" val="0"/>
        <cfvo type="percent" val="0"/>
        <cfvo type="num" val="1"/>
      </iconSet>
    </cfRule>
  </conditionalFormatting>
  <conditionalFormatting sqref="B18">
    <cfRule type="iconSet" priority="19">
      <iconSet iconSet="3Symbols">
        <cfvo type="percent" val="0"/>
        <cfvo type="percent" val="0"/>
        <cfvo type="num" val="1"/>
      </iconSet>
    </cfRule>
  </conditionalFormatting>
  <conditionalFormatting sqref="B19">
    <cfRule type="iconSet" priority="20">
      <iconSet iconSet="3Symbols">
        <cfvo type="percent" val="0"/>
        <cfvo type="percent" val="0"/>
        <cfvo type="num" val="1"/>
      </iconSet>
    </cfRule>
  </conditionalFormatting>
  <conditionalFormatting sqref="B20">
    <cfRule type="iconSet" priority="21">
      <iconSet iconSet="3Symbols">
        <cfvo type="percent" val="0"/>
        <cfvo type="percent" val="0"/>
        <cfvo type="num" val="1"/>
      </iconSet>
    </cfRule>
  </conditionalFormatting>
  <conditionalFormatting sqref="B21">
    <cfRule type="iconSet" priority="22">
      <iconSet iconSet="3Symbols">
        <cfvo type="percent" val="0"/>
        <cfvo type="percent" val="0"/>
        <cfvo type="num" val="1"/>
      </iconSet>
    </cfRule>
  </conditionalFormatting>
  <conditionalFormatting sqref="B22">
    <cfRule type="iconSet" priority="23">
      <iconSet iconSet="3Symbols">
        <cfvo type="percent" val="0"/>
        <cfvo type="percent" val="0"/>
        <cfvo type="num" val="1"/>
      </iconSet>
    </cfRule>
  </conditionalFormatting>
  <conditionalFormatting sqref="B23">
    <cfRule type="iconSet" priority="24">
      <iconSet iconSet="3Symbols">
        <cfvo type="percent" val="0"/>
        <cfvo type="percent" val="0"/>
        <cfvo type="num" val="1"/>
      </iconSet>
    </cfRule>
  </conditionalFormatting>
  <conditionalFormatting sqref="B24">
    <cfRule type="iconSet" priority="25">
      <iconSet iconSet="3Symbols">
        <cfvo type="percent" val="0"/>
        <cfvo type="percent" val="0"/>
        <cfvo type="num" val="1"/>
      </iconSet>
    </cfRule>
  </conditionalFormatting>
  <conditionalFormatting sqref="B25">
    <cfRule type="iconSet" priority="26">
      <iconSet iconSet="3Symbols">
        <cfvo type="percent" val="0"/>
        <cfvo type="percent" val="0"/>
        <cfvo type="num" val="1"/>
      </iconSet>
    </cfRule>
  </conditionalFormatting>
  <conditionalFormatting sqref="B26">
    <cfRule type="iconSet" priority="27">
      <iconSet iconSet="3Symbols">
        <cfvo type="percent" val="0"/>
        <cfvo type="percent" val="0"/>
        <cfvo type="num" val="1"/>
      </iconSet>
    </cfRule>
  </conditionalFormatting>
  <conditionalFormatting sqref="B27">
    <cfRule type="iconSet" priority="28">
      <iconSet iconSet="3Symbols">
        <cfvo type="percent" val="0"/>
        <cfvo type="percent" val="0"/>
        <cfvo type="num" val="1"/>
      </iconSet>
    </cfRule>
  </conditionalFormatting>
  <conditionalFormatting sqref="B28">
    <cfRule type="iconSet" priority="29">
      <iconSet iconSet="3Symbols">
        <cfvo type="percent" val="0"/>
        <cfvo type="percent" val="0"/>
        <cfvo type="num" val="1"/>
      </iconSet>
    </cfRule>
  </conditionalFormatting>
  <conditionalFormatting sqref="B29">
    <cfRule type="iconSet" priority="30">
      <iconSet iconSet="3Symbols">
        <cfvo type="percent" val="0"/>
        <cfvo type="percent" val="0"/>
        <cfvo type="num" val="1"/>
      </iconSet>
    </cfRule>
  </conditionalFormatting>
  <conditionalFormatting sqref="B30">
    <cfRule type="iconSet" priority="31">
      <iconSet iconSet="3Symbols">
        <cfvo type="percent" val="0"/>
        <cfvo type="percent" val="0"/>
        <cfvo type="num" val="1"/>
      </iconSet>
    </cfRule>
  </conditionalFormatting>
  <conditionalFormatting sqref="B31">
    <cfRule type="iconSet" priority="32">
      <iconSet iconSet="3Symbols">
        <cfvo type="percent" val="0"/>
        <cfvo type="percent" val="0"/>
        <cfvo type="num" val="1"/>
      </iconSet>
    </cfRule>
  </conditionalFormatting>
  <conditionalFormatting sqref="B32">
    <cfRule type="iconSet" priority="33">
      <iconSet iconSet="3Symbols">
        <cfvo type="percent" val="0"/>
        <cfvo type="percent" val="0"/>
        <cfvo type="num" val="1"/>
      </iconSet>
    </cfRule>
  </conditionalFormatting>
  <conditionalFormatting sqref="B33">
    <cfRule type="iconSet" priority="34">
      <iconSet iconSet="3Symbols">
        <cfvo type="percent" val="0"/>
        <cfvo type="percent" val="0"/>
        <cfvo type="num" val="1"/>
      </iconSet>
    </cfRule>
  </conditionalFormatting>
  <conditionalFormatting sqref="B34">
    <cfRule type="iconSet" priority="35">
      <iconSet iconSet="3Symbols">
        <cfvo type="percent" val="0"/>
        <cfvo type="percent" val="0"/>
        <cfvo type="num" val="1"/>
      </iconSet>
    </cfRule>
  </conditionalFormatting>
  <conditionalFormatting sqref="B35">
    <cfRule type="iconSet" priority="36">
      <iconSet iconSet="3Symbols">
        <cfvo type="percent" val="0"/>
        <cfvo type="percent" val="0"/>
        <cfvo type="num" val="1"/>
      </iconSet>
    </cfRule>
  </conditionalFormatting>
  <conditionalFormatting sqref="B36">
    <cfRule type="iconSet" priority="37">
      <iconSet iconSet="3Symbols">
        <cfvo type="percent" val="0"/>
        <cfvo type="percent" val="0"/>
        <cfvo type="num" val="1"/>
      </iconSet>
    </cfRule>
  </conditionalFormatting>
  <conditionalFormatting sqref="B37">
    <cfRule type="iconSet" priority="38">
      <iconSet iconSet="3Symbols">
        <cfvo type="percent" val="0"/>
        <cfvo type="percent" val="0"/>
        <cfvo type="num" val="1"/>
      </iconSet>
    </cfRule>
  </conditionalFormatting>
  <conditionalFormatting sqref="B38">
    <cfRule type="iconSet" priority="39">
      <iconSet iconSet="3Symbols">
        <cfvo type="percent" val="0"/>
        <cfvo type="percent" val="0"/>
        <cfvo type="num" val="1"/>
      </iconSet>
    </cfRule>
  </conditionalFormatting>
  <conditionalFormatting sqref="B39">
    <cfRule type="iconSet" priority="40">
      <iconSet iconSet="3Symbols">
        <cfvo type="percent" val="0"/>
        <cfvo type="percent" val="0"/>
        <cfvo type="num" val="1"/>
      </iconSet>
    </cfRule>
  </conditionalFormatting>
  <conditionalFormatting sqref="B40">
    <cfRule type="iconSet" priority="41">
      <iconSet iconSet="3Symbols">
        <cfvo type="percent" val="0"/>
        <cfvo type="percent" val="0"/>
        <cfvo type="num" val="1"/>
      </iconSet>
    </cfRule>
  </conditionalFormatting>
  <conditionalFormatting sqref="B41">
    <cfRule type="iconSet" priority="42">
      <iconSet iconSet="3Symbols">
        <cfvo type="percent" val="0"/>
        <cfvo type="percent" val="0"/>
        <cfvo type="num" val="1"/>
      </iconSet>
    </cfRule>
  </conditionalFormatting>
  <conditionalFormatting sqref="B43">
    <cfRule type="iconSet" priority="43">
      <iconSet iconSet="3Symbols">
        <cfvo type="percent" val="0"/>
        <cfvo type="percent" val="0"/>
        <cfvo type="num" val="1"/>
      </iconSet>
    </cfRule>
  </conditionalFormatting>
  <conditionalFormatting sqref="B44">
    <cfRule type="iconSet" priority="44">
      <iconSet iconSet="3Symbols">
        <cfvo type="percent" val="0"/>
        <cfvo type="percent" val="0"/>
        <cfvo type="num" val="1"/>
      </iconSet>
    </cfRule>
  </conditionalFormatting>
  <conditionalFormatting sqref="B45">
    <cfRule type="iconSet" priority="45">
      <iconSet iconSet="3Symbols">
        <cfvo type="percent" val="0"/>
        <cfvo type="percent" val="0"/>
        <cfvo type="num" val="1"/>
      </iconSet>
    </cfRule>
  </conditionalFormatting>
  <conditionalFormatting sqref="B46">
    <cfRule type="iconSet" priority="46">
      <iconSet iconSet="3Symbols">
        <cfvo type="percent" val="0"/>
        <cfvo type="percent" val="0"/>
        <cfvo type="num" val="1"/>
      </iconSet>
    </cfRule>
  </conditionalFormatting>
  <conditionalFormatting sqref="A77:A91">
    <cfRule type="iconSet" priority="47">
      <iconSet iconSet="3Symbols">
        <cfvo type="percent" val="0"/>
        <cfvo type="percent" val="0"/>
        <cfvo type="num" val="1"/>
      </iconSet>
    </cfRule>
  </conditionalFormatting>
  <conditionalFormatting sqref="A92:A100">
    <cfRule type="iconSet" priority="48">
      <iconSet iconSet="3Symbols">
        <cfvo type="percent" val="0"/>
        <cfvo type="percent" val="0"/>
        <cfvo type="num" val="1"/>
      </iconSet>
    </cfRule>
  </conditionalFormatting>
  <conditionalFormatting sqref="A101">
    <cfRule type="iconSet" priority="49">
      <iconSet iconSet="3Symbols">
        <cfvo type="percent" val="0"/>
        <cfvo type="percent" val="0"/>
        <cfvo type="num" val="1"/>
      </iconSet>
    </cfRule>
  </conditionalFormatting>
  <conditionalFormatting sqref="A102">
    <cfRule type="iconSet" priority="50">
      <iconSet iconSet="3Symbols">
        <cfvo type="percent" val="0"/>
        <cfvo type="percent" val="0"/>
        <cfvo type="num" val="1"/>
      </iconSet>
    </cfRule>
  </conditionalFormatting>
  <conditionalFormatting sqref="A103">
    <cfRule type="iconSet" priority="51">
      <iconSet iconSet="3Symbols">
        <cfvo type="percent" val="0"/>
        <cfvo type="percent" val="0"/>
        <cfvo type="num" val="1"/>
      </iconSet>
    </cfRule>
  </conditionalFormatting>
  <conditionalFormatting sqref="A103">
    <cfRule type="iconSet" priority="52">
      <iconSet iconSet="3Symbols">
        <cfvo type="percent" val="0"/>
        <cfvo type="percent" val="0"/>
        <cfvo type="num" val="1"/>
      </iconSet>
    </cfRule>
  </conditionalFormatting>
  <conditionalFormatting sqref="A104">
    <cfRule type="iconSet" priority="53">
      <iconSet iconSet="3Symbols">
        <cfvo type="percent" val="0"/>
        <cfvo type="percent" val="0"/>
        <cfvo type="num" val="1"/>
      </iconSet>
    </cfRule>
  </conditionalFormatting>
  <conditionalFormatting sqref="A104">
    <cfRule type="iconSet" priority="54">
      <iconSet iconSet="3Symbols">
        <cfvo type="percent" val="0"/>
        <cfvo type="percent" val="0"/>
        <cfvo type="num" val="1"/>
      </iconSet>
    </cfRule>
  </conditionalFormatting>
  <conditionalFormatting sqref="A105">
    <cfRule type="iconSet" priority="55">
      <iconSet iconSet="3Symbols">
        <cfvo type="percent" val="0"/>
        <cfvo type="percent" val="0"/>
        <cfvo type="num" val="1"/>
      </iconSet>
    </cfRule>
  </conditionalFormatting>
  <conditionalFormatting sqref="A105">
    <cfRule type="iconSet" priority="56">
      <iconSet iconSet="3Symbols">
        <cfvo type="percent" val="0"/>
        <cfvo type="percent" val="0"/>
        <cfvo type="num" val="1"/>
      </iconSet>
    </cfRule>
  </conditionalFormatting>
  <conditionalFormatting sqref="A106">
    <cfRule type="iconSet" priority="57">
      <iconSet iconSet="3Symbols">
        <cfvo type="percent" val="0"/>
        <cfvo type="percent" val="0"/>
        <cfvo type="num" val="1"/>
      </iconSet>
    </cfRule>
  </conditionalFormatting>
  <conditionalFormatting sqref="A106">
    <cfRule type="iconSet" priority="58">
      <iconSet iconSet="3Symbols">
        <cfvo type="percent" val="0"/>
        <cfvo type="percent" val="0"/>
        <cfvo type="num" val="1"/>
      </iconSet>
    </cfRule>
  </conditionalFormatting>
  <conditionalFormatting sqref="A107">
    <cfRule type="iconSet" priority="59">
      <iconSet iconSet="3Symbols">
        <cfvo type="percent" val="0"/>
        <cfvo type="percent" val="0"/>
        <cfvo type="num" val="1"/>
      </iconSet>
    </cfRule>
  </conditionalFormatting>
  <conditionalFormatting sqref="A107">
    <cfRule type="iconSet" priority="60">
      <iconSet iconSet="3Symbols">
        <cfvo type="percent" val="0"/>
        <cfvo type="percent" val="0"/>
        <cfvo type="num" val="1"/>
      </iconSet>
    </cfRule>
  </conditionalFormatting>
  <conditionalFormatting sqref="A210">
    <cfRule type="iconSet" priority="61">
      <iconSet iconSet="3Symbols">
        <cfvo type="percent" val="0"/>
        <cfvo type="percent" val="0"/>
        <cfvo type="num" val="1"/>
      </iconSet>
    </cfRule>
  </conditionalFormatting>
  <conditionalFormatting sqref="A210">
    <cfRule type="iconSet" priority="62">
      <iconSet iconSet="3Symbols">
        <cfvo type="percent" val="0"/>
        <cfvo type="percent" val="0"/>
        <cfvo type="num" val="1"/>
      </iconSet>
    </cfRule>
  </conditionalFormatting>
  <conditionalFormatting sqref="A251">
    <cfRule type="iconSet" priority="63">
      <iconSet iconSet="3Symbols">
        <cfvo type="percent" val="0"/>
        <cfvo type="percent" val="0"/>
        <cfvo type="num" val="1"/>
      </iconSet>
    </cfRule>
  </conditionalFormatting>
  <conditionalFormatting sqref="A251">
    <cfRule type="iconSet" priority="64">
      <iconSet iconSet="3Symbols">
        <cfvo type="percent" val="0"/>
        <cfvo type="percent" val="0"/>
        <cfvo type="num" val="1"/>
      </iconSet>
    </cfRule>
  </conditionalFormatting>
  <conditionalFormatting sqref="A251">
    <cfRule type="iconSet" priority="65">
      <iconSet iconSet="3Symbols">
        <cfvo type="percent" val="0"/>
        <cfvo type="percent" val="0"/>
        <cfvo type="num" val="1"/>
      </iconSet>
    </cfRule>
  </conditionalFormatting>
  <conditionalFormatting sqref="A254">
    <cfRule type="iconSet" priority="66">
      <iconSet iconSet="3Symbols">
        <cfvo type="percent" val="0"/>
        <cfvo type="percent" val="0"/>
        <cfvo type="num" val="1"/>
      </iconSet>
    </cfRule>
  </conditionalFormatting>
  <conditionalFormatting sqref="A254">
    <cfRule type="iconSet" priority="67">
      <iconSet iconSet="3Symbols">
        <cfvo type="percent" val="0"/>
        <cfvo type="percent" val="0"/>
        <cfvo type="num" val="1"/>
      </iconSet>
    </cfRule>
  </conditionalFormatting>
  <conditionalFormatting sqref="A254">
    <cfRule type="iconSet" priority="68">
      <iconSet iconSet="3Symbols">
        <cfvo type="percent" val="0"/>
        <cfvo type="percent" val="0"/>
        <cfvo type="num" val="1"/>
      </iconSet>
    </cfRule>
  </conditionalFormatting>
  <conditionalFormatting sqref="A252">
    <cfRule type="iconSet" priority="69">
      <iconSet iconSet="3Symbols">
        <cfvo type="percent" val="0"/>
        <cfvo type="percent" val="0"/>
        <cfvo type="num" val="1"/>
      </iconSet>
    </cfRule>
  </conditionalFormatting>
  <conditionalFormatting sqref="A253">
    <cfRule type="iconSet" priority="70">
      <iconSet iconSet="3Symbols">
        <cfvo type="percent" val="0"/>
        <cfvo type="percent" val="0"/>
        <cfvo type="num" val="1"/>
      </iconSet>
    </cfRule>
  </conditionalFormatting>
  <conditionalFormatting sqref="A42">
    <cfRule type="iconSet" priority="71">
      <iconSet iconSet="3Symbols">
        <cfvo type="percent" val="0"/>
        <cfvo type="percent" val="0"/>
        <cfvo type="num" val="1"/>
      </iconSet>
    </cfRule>
  </conditionalFormatting>
  <conditionalFormatting sqref="B42">
    <cfRule type="iconSet" priority="72">
      <iconSet iconSet="3Symbols">
        <cfvo type="percent" val="0"/>
        <cfvo type="percent" val="0"/>
        <cfvo type="num" val="1"/>
      </iconSet>
    </cfRule>
  </conditionalFormatting>
  <conditionalFormatting sqref="A255">
    <cfRule type="iconSet" priority="73">
      <iconSet iconSet="3Symbols">
        <cfvo type="percent" val="0"/>
        <cfvo type="percent" val="0"/>
        <cfvo type="num" val="1"/>
      </iconSet>
    </cfRule>
  </conditionalFormatting>
  <conditionalFormatting sqref="A255">
    <cfRule type="iconSet" priority="74">
      <iconSet iconSet="3Symbols">
        <cfvo type="percent" val="0"/>
        <cfvo type="percent" val="0"/>
        <cfvo type="num" val="1"/>
      </iconSet>
    </cfRule>
  </conditionalFormatting>
  <conditionalFormatting sqref="A255">
    <cfRule type="iconSet" priority="75">
      <iconSet iconSet="3Symbols">
        <cfvo type="percent" val="0"/>
        <cfvo type="percent" val="0"/>
        <cfvo type="num" val="1"/>
      </iconSet>
    </cfRule>
  </conditionalFormatting>
  <conditionalFormatting sqref="B47">
    <cfRule type="iconSet" priority="76">
      <iconSet iconSet="3Symbols">
        <cfvo type="percent" val="0"/>
        <cfvo type="percent" val="0"/>
        <cfvo type="num" val="1"/>
      </iconSet>
    </cfRule>
  </conditionalFormatting>
  <conditionalFormatting sqref="A256">
    <cfRule type="iconSet" priority="77">
      <iconSet iconSet="3Symbols">
        <cfvo type="percent" val="0"/>
        <cfvo type="percent" val="0"/>
        <cfvo type="num" val="1"/>
      </iconSet>
    </cfRule>
  </conditionalFormatting>
  <conditionalFormatting sqref="A256">
    <cfRule type="iconSet" priority="78">
      <iconSet iconSet="3Symbols">
        <cfvo type="percent" val="0"/>
        <cfvo type="percent" val="0"/>
        <cfvo type="num" val="1"/>
      </iconSet>
    </cfRule>
  </conditionalFormatting>
  <conditionalFormatting sqref="A256">
    <cfRule type="iconSet" priority="79">
      <iconSet iconSet="3Symbols">
        <cfvo type="percent" val="0"/>
        <cfvo type="percent" val="0"/>
        <cfvo type="num" val="1"/>
      </iconSet>
    </cfRule>
  </conditionalFormatting>
  <conditionalFormatting sqref="A257">
    <cfRule type="iconSet" priority="80">
      <iconSet iconSet="3Symbols">
        <cfvo type="percent" val="0"/>
        <cfvo type="percent" val="0"/>
        <cfvo type="num" val="1"/>
      </iconSet>
    </cfRule>
  </conditionalFormatting>
  <conditionalFormatting sqref="A257">
    <cfRule type="iconSet" priority="81">
      <iconSet iconSet="3Symbols">
        <cfvo type="percent" val="0"/>
        <cfvo type="percent" val="0"/>
        <cfvo type="num" val="1"/>
      </iconSet>
    </cfRule>
  </conditionalFormatting>
  <conditionalFormatting sqref="A257">
    <cfRule type="iconSet" priority="82">
      <iconSet iconSet="3Symbols">
        <cfvo type="percent" val="0"/>
        <cfvo type="percent" val="0"/>
        <cfvo type="num" val="1"/>
      </iconSet>
    </cfRule>
  </conditionalFormatting>
  <conditionalFormatting sqref="A265">
    <cfRule type="iconSet" priority="83">
      <iconSet iconSet="3Symbols">
        <cfvo type="percent" val="0"/>
        <cfvo type="percent" val="0"/>
        <cfvo type="num" val="1"/>
      </iconSet>
    </cfRule>
  </conditionalFormatting>
  <conditionalFormatting sqref="A265">
    <cfRule type="iconSet" priority="84">
      <iconSet iconSet="3Symbols">
        <cfvo type="percent" val="0"/>
        <cfvo type="percent" val="0"/>
        <cfvo type="num" val="1"/>
      </iconSet>
    </cfRule>
  </conditionalFormatting>
  <conditionalFormatting sqref="A265">
    <cfRule type="iconSet" priority="85">
      <iconSet iconSet="3Symbols">
        <cfvo type="percent" val="0"/>
        <cfvo type="percent" val="0"/>
        <cfvo type="num" val="1"/>
      </iconSet>
    </cfRule>
  </conditionalFormatting>
  <conditionalFormatting sqref="A258">
    <cfRule type="iconSet" priority="86">
      <iconSet iconSet="3Symbols">
        <cfvo type="percent" val="0"/>
        <cfvo type="percent" val="0"/>
        <cfvo type="num" val="1"/>
      </iconSet>
    </cfRule>
  </conditionalFormatting>
  <conditionalFormatting sqref="A258">
    <cfRule type="iconSet" priority="87">
      <iconSet iconSet="3Symbols">
        <cfvo type="percent" val="0"/>
        <cfvo type="percent" val="0"/>
        <cfvo type="num" val="1"/>
      </iconSet>
    </cfRule>
  </conditionalFormatting>
  <conditionalFormatting sqref="A258">
    <cfRule type="iconSet" priority="88">
      <iconSet iconSet="3Symbols">
        <cfvo type="percent" val="0"/>
        <cfvo type="percent" val="0"/>
        <cfvo type="num" val="1"/>
      </iconSet>
    </cfRule>
  </conditionalFormatting>
  <conditionalFormatting sqref="A259">
    <cfRule type="iconSet" priority="89">
      <iconSet iconSet="3Symbols">
        <cfvo type="percent" val="0"/>
        <cfvo type="percent" val="0"/>
        <cfvo type="num" val="1"/>
      </iconSet>
    </cfRule>
  </conditionalFormatting>
  <conditionalFormatting sqref="A259">
    <cfRule type="iconSet" priority="90">
      <iconSet iconSet="3Symbols">
        <cfvo type="percent" val="0"/>
        <cfvo type="percent" val="0"/>
        <cfvo type="num" val="1"/>
      </iconSet>
    </cfRule>
  </conditionalFormatting>
  <conditionalFormatting sqref="A259">
    <cfRule type="iconSet" priority="91">
      <iconSet iconSet="3Symbols">
        <cfvo type="percent" val="0"/>
        <cfvo type="percent" val="0"/>
        <cfvo type="num" val="1"/>
      </iconSet>
    </cfRule>
  </conditionalFormatting>
  <conditionalFormatting sqref="A260">
    <cfRule type="iconSet" priority="92">
      <iconSet iconSet="3Symbols">
        <cfvo type="percent" val="0"/>
        <cfvo type="percent" val="0"/>
        <cfvo type="num" val="1"/>
      </iconSet>
    </cfRule>
  </conditionalFormatting>
  <conditionalFormatting sqref="A260">
    <cfRule type="iconSet" priority="93">
      <iconSet iconSet="3Symbols">
        <cfvo type="percent" val="0"/>
        <cfvo type="percent" val="0"/>
        <cfvo type="num" val="1"/>
      </iconSet>
    </cfRule>
  </conditionalFormatting>
  <conditionalFormatting sqref="A260">
    <cfRule type="iconSet" priority="94">
      <iconSet iconSet="3Symbols">
        <cfvo type="percent" val="0"/>
        <cfvo type="percent" val="0"/>
        <cfvo type="num" val="1"/>
      </iconSet>
    </cfRule>
  </conditionalFormatting>
  <conditionalFormatting sqref="A261">
    <cfRule type="iconSet" priority="95">
      <iconSet iconSet="3Symbols">
        <cfvo type="percent" val="0"/>
        <cfvo type="percent" val="0"/>
        <cfvo type="num" val="1"/>
      </iconSet>
    </cfRule>
  </conditionalFormatting>
  <conditionalFormatting sqref="A261">
    <cfRule type="iconSet" priority="96">
      <iconSet iconSet="3Symbols">
        <cfvo type="percent" val="0"/>
        <cfvo type="percent" val="0"/>
        <cfvo type="num" val="1"/>
      </iconSet>
    </cfRule>
  </conditionalFormatting>
  <conditionalFormatting sqref="A261">
    <cfRule type="iconSet" priority="97">
      <iconSet iconSet="3Symbols">
        <cfvo type="percent" val="0"/>
        <cfvo type="percent" val="0"/>
        <cfvo type="num" val="1"/>
      </iconSet>
    </cfRule>
  </conditionalFormatting>
  <conditionalFormatting sqref="A262">
    <cfRule type="iconSet" priority="98">
      <iconSet iconSet="3Symbols">
        <cfvo type="percent" val="0"/>
        <cfvo type="percent" val="0"/>
        <cfvo type="num" val="1"/>
      </iconSet>
    </cfRule>
  </conditionalFormatting>
  <conditionalFormatting sqref="A262">
    <cfRule type="iconSet" priority="99">
      <iconSet iconSet="3Symbols">
        <cfvo type="percent" val="0"/>
        <cfvo type="percent" val="0"/>
        <cfvo type="num" val="1"/>
      </iconSet>
    </cfRule>
  </conditionalFormatting>
  <conditionalFormatting sqref="A262">
    <cfRule type="iconSet" priority="100">
      <iconSet iconSet="3Symbols">
        <cfvo type="percent" val="0"/>
        <cfvo type="percent" val="0"/>
        <cfvo type="num" val="1"/>
      </iconSet>
    </cfRule>
  </conditionalFormatting>
  <conditionalFormatting sqref="A263">
    <cfRule type="iconSet" priority="101">
      <iconSet iconSet="3Symbols">
        <cfvo type="percent" val="0"/>
        <cfvo type="percent" val="0"/>
        <cfvo type="num" val="1"/>
      </iconSet>
    </cfRule>
  </conditionalFormatting>
  <conditionalFormatting sqref="A263">
    <cfRule type="iconSet" priority="102">
      <iconSet iconSet="3Symbols">
        <cfvo type="percent" val="0"/>
        <cfvo type="percent" val="0"/>
        <cfvo type="num" val="1"/>
      </iconSet>
    </cfRule>
  </conditionalFormatting>
  <conditionalFormatting sqref="A263">
    <cfRule type="iconSet" priority="103">
      <iconSet iconSet="3Symbols">
        <cfvo type="percent" val="0"/>
        <cfvo type="percent" val="0"/>
        <cfvo type="num" val="1"/>
      </iconSet>
    </cfRule>
  </conditionalFormatting>
  <conditionalFormatting sqref="A264">
    <cfRule type="iconSet" priority="104">
      <iconSet iconSet="3Symbols">
        <cfvo type="percent" val="0"/>
        <cfvo type="percent" val="0"/>
        <cfvo type="num" val="1"/>
      </iconSet>
    </cfRule>
  </conditionalFormatting>
  <conditionalFormatting sqref="A264">
    <cfRule type="iconSet" priority="105">
      <iconSet iconSet="3Symbols">
        <cfvo type="percent" val="0"/>
        <cfvo type="percent" val="0"/>
        <cfvo type="num" val="1"/>
      </iconSet>
    </cfRule>
  </conditionalFormatting>
  <conditionalFormatting sqref="A264">
    <cfRule type="iconSet" priority="106">
      <iconSet iconSet="3Symbols">
        <cfvo type="percent" val="0"/>
        <cfvo type="percent" val="0"/>
        <cfvo type="num" val="1"/>
      </iconSet>
    </cfRule>
  </conditionalFormatting>
  <conditionalFormatting sqref="A305">
    <cfRule type="iconSet" priority="107">
      <iconSet iconSet="3Symbols">
        <cfvo type="percent" val="0"/>
        <cfvo type="percent" val="0"/>
        <cfvo type="num" val="1"/>
      </iconSet>
    </cfRule>
  </conditionalFormatting>
  <conditionalFormatting sqref="A305">
    <cfRule type="iconSet" priority="108">
      <iconSet iconSet="3Symbols">
        <cfvo type="percent" val="0"/>
        <cfvo type="percent" val="0"/>
        <cfvo type="num" val="1"/>
      </iconSet>
    </cfRule>
  </conditionalFormatting>
  <conditionalFormatting sqref="A305">
    <cfRule type="iconSet" priority="109">
      <iconSet iconSet="3Symbols">
        <cfvo type="percent" val="0"/>
        <cfvo type="percent" val="0"/>
        <cfvo type="num" val="1"/>
      </iconSet>
    </cfRule>
  </conditionalFormatting>
  <conditionalFormatting sqref="A304">
    <cfRule type="iconSet" priority="110">
      <iconSet iconSet="3Symbols">
        <cfvo type="percent" val="0"/>
        <cfvo type="percent" val="0"/>
        <cfvo type="num" val="1"/>
      </iconSet>
    </cfRule>
  </conditionalFormatting>
  <conditionalFormatting sqref="A304">
    <cfRule type="iconSet" priority="111">
      <iconSet iconSet="3Symbols">
        <cfvo type="percent" val="0"/>
        <cfvo type="percent" val="0"/>
        <cfvo type="num" val="1"/>
      </iconSet>
    </cfRule>
  </conditionalFormatting>
  <conditionalFormatting sqref="A304">
    <cfRule type="iconSet" priority="112">
      <iconSet iconSet="3Symbols">
        <cfvo type="percent" val="0"/>
        <cfvo type="percent" val="0"/>
        <cfvo type="num" val="1"/>
      </iconSet>
    </cfRule>
  </conditionalFormatting>
  <conditionalFormatting sqref="A303">
    <cfRule type="iconSet" priority="113">
      <iconSet iconSet="3Symbols">
        <cfvo type="percent" val="0"/>
        <cfvo type="percent" val="0"/>
        <cfvo type="num" val="1"/>
      </iconSet>
    </cfRule>
  </conditionalFormatting>
  <conditionalFormatting sqref="A303">
    <cfRule type="iconSet" priority="114">
      <iconSet iconSet="3Symbols">
        <cfvo type="percent" val="0"/>
        <cfvo type="percent" val="0"/>
        <cfvo type="num" val="1"/>
      </iconSet>
    </cfRule>
  </conditionalFormatting>
  <conditionalFormatting sqref="A303">
    <cfRule type="iconSet" priority="115">
      <iconSet iconSet="3Symbols">
        <cfvo type="percent" val="0"/>
        <cfvo type="percent" val="0"/>
        <cfvo type="num" val="1"/>
      </iconSet>
    </cfRule>
  </conditionalFormatting>
  <conditionalFormatting sqref="A302">
    <cfRule type="iconSet" priority="116">
      <iconSet iconSet="3Symbols">
        <cfvo type="percent" val="0"/>
        <cfvo type="percent" val="0"/>
        <cfvo type="num" val="1"/>
      </iconSet>
    </cfRule>
  </conditionalFormatting>
  <conditionalFormatting sqref="A302">
    <cfRule type="iconSet" priority="117">
      <iconSet iconSet="3Symbols">
        <cfvo type="percent" val="0"/>
        <cfvo type="percent" val="0"/>
        <cfvo type="num" val="1"/>
      </iconSet>
    </cfRule>
  </conditionalFormatting>
  <conditionalFormatting sqref="A302">
    <cfRule type="iconSet" priority="118">
      <iconSet iconSet="3Symbols">
        <cfvo type="percent" val="0"/>
        <cfvo type="percent" val="0"/>
        <cfvo type="num" val="1"/>
      </iconSet>
    </cfRule>
  </conditionalFormatting>
  <conditionalFormatting sqref="A266">
    <cfRule type="iconSet" priority="119">
      <iconSet iconSet="3Symbols">
        <cfvo type="percent" val="0"/>
        <cfvo type="percent" val="0"/>
        <cfvo type="num" val="1"/>
      </iconSet>
    </cfRule>
  </conditionalFormatting>
  <conditionalFormatting sqref="A267">
    <cfRule type="iconSet" priority="120">
      <iconSet iconSet="3Symbols">
        <cfvo type="percent" val="0"/>
        <cfvo type="percent" val="0"/>
        <cfvo type="num" val="1"/>
      </iconSet>
    </cfRule>
  </conditionalFormatting>
  <conditionalFormatting sqref="A268">
    <cfRule type="iconSet" priority="121">
      <iconSet iconSet="3Symbols">
        <cfvo type="percent" val="0"/>
        <cfvo type="percent" val="0"/>
        <cfvo type="num" val="1"/>
      </iconSet>
    </cfRule>
  </conditionalFormatting>
  <conditionalFormatting sqref="A269">
    <cfRule type="iconSet" priority="122">
      <iconSet iconSet="3Symbols">
        <cfvo type="percent" val="0"/>
        <cfvo type="percent" val="0"/>
        <cfvo type="num" val="1"/>
      </iconSet>
    </cfRule>
  </conditionalFormatting>
  <conditionalFormatting sqref="A270">
    <cfRule type="iconSet" priority="123">
      <iconSet iconSet="3Symbols">
        <cfvo type="percent" val="0"/>
        <cfvo type="percent" val="0"/>
        <cfvo type="num" val="1"/>
      </iconSet>
    </cfRule>
  </conditionalFormatting>
  <conditionalFormatting sqref="A271">
    <cfRule type="iconSet" priority="124">
      <iconSet iconSet="3Symbols">
        <cfvo type="percent" val="0"/>
        <cfvo type="percent" val="0"/>
        <cfvo type="num" val="1"/>
      </iconSet>
    </cfRule>
  </conditionalFormatting>
  <conditionalFormatting sqref="A272">
    <cfRule type="iconSet" priority="125">
      <iconSet iconSet="3Symbols">
        <cfvo type="percent" val="0"/>
        <cfvo type="percent" val="0"/>
        <cfvo type="num" val="1"/>
      </iconSet>
    </cfRule>
  </conditionalFormatting>
  <conditionalFormatting sqref="A273">
    <cfRule type="iconSet" priority="126">
      <iconSet iconSet="3Symbols">
        <cfvo type="percent" val="0"/>
        <cfvo type="percent" val="0"/>
        <cfvo type="num" val="1"/>
      </iconSet>
    </cfRule>
  </conditionalFormatting>
  <conditionalFormatting sqref="A274">
    <cfRule type="iconSet" priority="127">
      <iconSet iconSet="3Symbols">
        <cfvo type="percent" val="0"/>
        <cfvo type="percent" val="0"/>
        <cfvo type="num" val="1"/>
      </iconSet>
    </cfRule>
  </conditionalFormatting>
  <conditionalFormatting sqref="A275">
    <cfRule type="iconSet" priority="128">
      <iconSet iconSet="3Symbols">
        <cfvo type="percent" val="0"/>
        <cfvo type="percent" val="0"/>
        <cfvo type="num" val="1"/>
      </iconSet>
    </cfRule>
  </conditionalFormatting>
  <conditionalFormatting sqref="A276">
    <cfRule type="iconSet" priority="129">
      <iconSet iconSet="3Symbols">
        <cfvo type="percent" val="0"/>
        <cfvo type="percent" val="0"/>
        <cfvo type="num" val="1"/>
      </iconSet>
    </cfRule>
  </conditionalFormatting>
  <conditionalFormatting sqref="A277">
    <cfRule type="iconSet" priority="130">
      <iconSet iconSet="3Symbols">
        <cfvo type="percent" val="0"/>
        <cfvo type="percent" val="0"/>
        <cfvo type="num" val="1"/>
      </iconSet>
    </cfRule>
  </conditionalFormatting>
  <conditionalFormatting sqref="A278">
    <cfRule type="iconSet" priority="131">
      <iconSet iconSet="3Symbols">
        <cfvo type="percent" val="0"/>
        <cfvo type="percent" val="0"/>
        <cfvo type="num" val="1"/>
      </iconSet>
    </cfRule>
  </conditionalFormatting>
  <conditionalFormatting sqref="A279">
    <cfRule type="iconSet" priority="132">
      <iconSet iconSet="3Symbols">
        <cfvo type="percent" val="0"/>
        <cfvo type="percent" val="0"/>
        <cfvo type="num" val="1"/>
      </iconSet>
    </cfRule>
  </conditionalFormatting>
  <conditionalFormatting sqref="A280">
    <cfRule type="iconSet" priority="133">
      <iconSet iconSet="3Symbols">
        <cfvo type="percent" val="0"/>
        <cfvo type="percent" val="0"/>
        <cfvo type="num" val="1"/>
      </iconSet>
    </cfRule>
  </conditionalFormatting>
  <conditionalFormatting sqref="A281">
    <cfRule type="iconSet" priority="134">
      <iconSet iconSet="3Symbols">
        <cfvo type="percent" val="0"/>
        <cfvo type="percent" val="0"/>
        <cfvo type="num" val="1"/>
      </iconSet>
    </cfRule>
  </conditionalFormatting>
  <conditionalFormatting sqref="A282">
    <cfRule type="iconSet" priority="135">
      <iconSet iconSet="3Symbols">
        <cfvo type="percent" val="0"/>
        <cfvo type="percent" val="0"/>
        <cfvo type="num" val="1"/>
      </iconSet>
    </cfRule>
  </conditionalFormatting>
  <conditionalFormatting sqref="A283">
    <cfRule type="iconSet" priority="136">
      <iconSet iconSet="3Symbols">
        <cfvo type="percent" val="0"/>
        <cfvo type="percent" val="0"/>
        <cfvo type="num" val="1"/>
      </iconSet>
    </cfRule>
  </conditionalFormatting>
  <conditionalFormatting sqref="A284">
    <cfRule type="iconSet" priority="137">
      <iconSet iconSet="3Symbols">
        <cfvo type="percent" val="0"/>
        <cfvo type="percent" val="0"/>
        <cfvo type="num" val="1"/>
      </iconSet>
    </cfRule>
  </conditionalFormatting>
  <conditionalFormatting sqref="A285">
    <cfRule type="iconSet" priority="138">
      <iconSet iconSet="3Symbols">
        <cfvo type="percent" val="0"/>
        <cfvo type="percent" val="0"/>
        <cfvo type="num" val="1"/>
      </iconSet>
    </cfRule>
  </conditionalFormatting>
  <conditionalFormatting sqref="A286">
    <cfRule type="iconSet" priority="139">
      <iconSet iconSet="3Symbols">
        <cfvo type="percent" val="0"/>
        <cfvo type="percent" val="0"/>
        <cfvo type="num" val="1"/>
      </iconSet>
    </cfRule>
  </conditionalFormatting>
  <conditionalFormatting sqref="A287">
    <cfRule type="iconSet" priority="140">
      <iconSet iconSet="3Symbols">
        <cfvo type="percent" val="0"/>
        <cfvo type="percent" val="0"/>
        <cfvo type="num" val="1"/>
      </iconSet>
    </cfRule>
  </conditionalFormatting>
  <conditionalFormatting sqref="A288">
    <cfRule type="iconSet" priority="141">
      <iconSet iconSet="3Symbols">
        <cfvo type="percent" val="0"/>
        <cfvo type="percent" val="0"/>
        <cfvo type="num" val="1"/>
      </iconSet>
    </cfRule>
  </conditionalFormatting>
  <conditionalFormatting sqref="A289">
    <cfRule type="iconSet" priority="142">
      <iconSet iconSet="3Symbols">
        <cfvo type="percent" val="0"/>
        <cfvo type="percent" val="0"/>
        <cfvo type="num" val="1"/>
      </iconSet>
    </cfRule>
  </conditionalFormatting>
  <conditionalFormatting sqref="A290">
    <cfRule type="iconSet" priority="143">
      <iconSet iconSet="3Symbols">
        <cfvo type="percent" val="0"/>
        <cfvo type="percent" val="0"/>
        <cfvo type="num" val="1"/>
      </iconSet>
    </cfRule>
  </conditionalFormatting>
  <conditionalFormatting sqref="A291">
    <cfRule type="iconSet" priority="144">
      <iconSet iconSet="3Symbols">
        <cfvo type="percent" val="0"/>
        <cfvo type="percent" val="0"/>
        <cfvo type="num" val="1"/>
      </iconSet>
    </cfRule>
  </conditionalFormatting>
  <conditionalFormatting sqref="A292">
    <cfRule type="iconSet" priority="145">
      <iconSet iconSet="3Symbols">
        <cfvo type="percent" val="0"/>
        <cfvo type="percent" val="0"/>
        <cfvo type="num" val="1"/>
      </iconSet>
    </cfRule>
  </conditionalFormatting>
  <conditionalFormatting sqref="A293">
    <cfRule type="iconSet" priority="146">
      <iconSet iconSet="3Symbols">
        <cfvo type="percent" val="0"/>
        <cfvo type="percent" val="0"/>
        <cfvo type="num" val="1"/>
      </iconSet>
    </cfRule>
  </conditionalFormatting>
  <conditionalFormatting sqref="A294">
    <cfRule type="iconSet" priority="147">
      <iconSet iconSet="3Symbols">
        <cfvo type="percent" val="0"/>
        <cfvo type="percent" val="0"/>
        <cfvo type="num" val="1"/>
      </iconSet>
    </cfRule>
  </conditionalFormatting>
  <conditionalFormatting sqref="A295">
    <cfRule type="iconSet" priority="148">
      <iconSet iconSet="3Symbols">
        <cfvo type="percent" val="0"/>
        <cfvo type="percent" val="0"/>
        <cfvo type="num" val="1"/>
      </iconSet>
    </cfRule>
  </conditionalFormatting>
  <conditionalFormatting sqref="A296">
    <cfRule type="iconSet" priority="149">
      <iconSet iconSet="3Symbols">
        <cfvo type="percent" val="0"/>
        <cfvo type="percent" val="0"/>
        <cfvo type="num" val="1"/>
      </iconSet>
    </cfRule>
  </conditionalFormatting>
  <conditionalFormatting sqref="A297">
    <cfRule type="iconSet" priority="150">
      <iconSet iconSet="3Symbols">
        <cfvo type="percent" val="0"/>
        <cfvo type="percent" val="0"/>
        <cfvo type="num" val="1"/>
      </iconSet>
    </cfRule>
  </conditionalFormatting>
  <conditionalFormatting sqref="A298">
    <cfRule type="iconSet" priority="151">
      <iconSet iconSet="3Symbols">
        <cfvo type="percent" val="0"/>
        <cfvo type="percent" val="0"/>
        <cfvo type="num" val="1"/>
      </iconSet>
    </cfRule>
  </conditionalFormatting>
  <conditionalFormatting sqref="A299">
    <cfRule type="iconSet" priority="152">
      <iconSet iconSet="3Symbols">
        <cfvo type="percent" val="0"/>
        <cfvo type="percent" val="0"/>
        <cfvo type="num" val="1"/>
      </iconSet>
    </cfRule>
  </conditionalFormatting>
  <conditionalFormatting sqref="A300">
    <cfRule type="iconSet" priority="153">
      <iconSet iconSet="3Symbols">
        <cfvo type="percent" val="0"/>
        <cfvo type="percent" val="0"/>
        <cfvo type="num" val="1"/>
      </iconSet>
    </cfRule>
  </conditionalFormatting>
  <conditionalFormatting sqref="A301">
    <cfRule type="iconSet" priority="154">
      <iconSet iconSet="3Symbols">
        <cfvo type="percent" val="0"/>
        <cfvo type="percent" val="0"/>
        <cfvo type="num" val="1"/>
      </iconSet>
    </cfRule>
  </conditionalFormatting>
  <conditionalFormatting sqref="B48">
    <cfRule type="iconSet" priority="155">
      <iconSet iconSet="3Symbols">
        <cfvo type="percent" val="0"/>
        <cfvo type="percent" val="0"/>
        <cfvo type="num" val="1"/>
      </iconSet>
    </cfRule>
  </conditionalFormatting>
  <conditionalFormatting sqref="A49">
    <cfRule type="iconSet" priority="156">
      <iconSet iconSet="3Symbols">
        <cfvo type="percent" val="0"/>
        <cfvo type="percent" val="0"/>
        <cfvo type="num" val="1"/>
      </iconSet>
    </cfRule>
  </conditionalFormatting>
  <conditionalFormatting sqref="A50">
    <cfRule type="iconSet" priority="157">
      <iconSet iconSet="3Symbols">
        <cfvo type="percent" val="0"/>
        <cfvo type="percent" val="0"/>
        <cfvo type="num" val="1"/>
      </iconSet>
    </cfRule>
  </conditionalFormatting>
  <conditionalFormatting sqref="A51">
    <cfRule type="iconSet" priority="158">
      <iconSet iconSet="3Symbols">
        <cfvo type="percent" val="0"/>
        <cfvo type="percent" val="0"/>
        <cfvo type="num" val="1"/>
      </iconSet>
    </cfRule>
  </conditionalFormatting>
  <conditionalFormatting sqref="A59">
    <cfRule type="iconSet" priority="159">
      <iconSet iconSet="3Symbols">
        <cfvo type="percent" val="0"/>
        <cfvo type="percent" val="0"/>
        <cfvo type="num" val="1"/>
      </iconSet>
    </cfRule>
  </conditionalFormatting>
  <conditionalFormatting sqref="B49">
    <cfRule type="iconSet" priority="160">
      <iconSet iconSet="3Symbols">
        <cfvo type="percent" val="0"/>
        <cfvo type="percent" val="0"/>
        <cfvo type="num" val="1"/>
      </iconSet>
    </cfRule>
  </conditionalFormatting>
  <conditionalFormatting sqref="B50">
    <cfRule type="iconSet" priority="161">
      <iconSet iconSet="3Symbols">
        <cfvo type="percent" val="0"/>
        <cfvo type="percent" val="0"/>
        <cfvo type="num" val="1"/>
      </iconSet>
    </cfRule>
  </conditionalFormatting>
  <conditionalFormatting sqref="B51">
    <cfRule type="iconSet" priority="162">
      <iconSet iconSet="3Symbols">
        <cfvo type="percent" val="0"/>
        <cfvo type="percent" val="0"/>
        <cfvo type="num" val="1"/>
      </iconSet>
    </cfRule>
  </conditionalFormatting>
  <conditionalFormatting sqref="B52">
    <cfRule type="iconSet" priority="163">
      <iconSet iconSet="3Symbols">
        <cfvo type="percent" val="0"/>
        <cfvo type="percent" val="0"/>
        <cfvo type="num" val="1"/>
      </iconSet>
    </cfRule>
  </conditionalFormatting>
  <conditionalFormatting sqref="B53">
    <cfRule type="iconSet" priority="164">
      <iconSet iconSet="3Symbols">
        <cfvo type="percent" val="0"/>
        <cfvo type="percent" val="0"/>
        <cfvo type="num" val="1"/>
      </iconSet>
    </cfRule>
  </conditionalFormatting>
  <conditionalFormatting sqref="B54">
    <cfRule type="iconSet" priority="165">
      <iconSet iconSet="3Symbols">
        <cfvo type="percent" val="0"/>
        <cfvo type="percent" val="0"/>
        <cfvo type="num" val="1"/>
      </iconSet>
    </cfRule>
  </conditionalFormatting>
  <conditionalFormatting sqref="B55">
    <cfRule type="iconSet" priority="166">
      <iconSet iconSet="3Symbols">
        <cfvo type="percent" val="0"/>
        <cfvo type="percent" val="0"/>
        <cfvo type="num" val="1"/>
      </iconSet>
    </cfRule>
  </conditionalFormatting>
  <conditionalFormatting sqref="B56">
    <cfRule type="iconSet" priority="167">
      <iconSet iconSet="3Symbols">
        <cfvo type="percent" val="0"/>
        <cfvo type="percent" val="0"/>
        <cfvo type="num" val="1"/>
      </iconSet>
    </cfRule>
  </conditionalFormatting>
  <conditionalFormatting sqref="B57">
    <cfRule type="iconSet" priority="168">
      <iconSet iconSet="3Symbols">
        <cfvo type="percent" val="0"/>
        <cfvo type="percent" val="0"/>
        <cfvo type="num" val="1"/>
      </iconSet>
    </cfRule>
  </conditionalFormatting>
  <conditionalFormatting sqref="B58">
    <cfRule type="iconSet" priority="169">
      <iconSet iconSet="3Symbols">
        <cfvo type="percent" val="0"/>
        <cfvo type="percent" val="0"/>
        <cfvo type="num" val="1"/>
      </iconSet>
    </cfRule>
  </conditionalFormatting>
  <conditionalFormatting sqref="B59">
    <cfRule type="iconSet" priority="170">
      <iconSet iconSet="3Symbols">
        <cfvo type="percent" val="0"/>
        <cfvo type="percent" val="0"/>
        <cfvo type="num" val="1"/>
      </iconSet>
    </cfRule>
  </conditionalFormatting>
  <conditionalFormatting sqref="B60">
    <cfRule type="iconSet" priority="171">
      <iconSet iconSet="3Symbols">
        <cfvo type="percent" val="0"/>
        <cfvo type="percent" val="0"/>
        <cfvo type="num" val="1"/>
      </iconSet>
    </cfRule>
  </conditionalFormatting>
  <conditionalFormatting sqref="A61:A64">
    <cfRule type="iconSet" priority="172">
      <iconSet iconSet="3Symbols">
        <cfvo type="percent" val="0"/>
        <cfvo type="percent" val="0"/>
        <cfvo type="num" val="1"/>
      </iconSet>
    </cfRule>
  </conditionalFormatting>
  <conditionalFormatting sqref="B65">
    <cfRule type="iconSet" priority="173">
      <iconSet iconSet="3Symbols">
        <cfvo type="percent" val="0"/>
        <cfvo type="percent" val="0"/>
        <cfvo type="num" val="1"/>
      </iconSet>
    </cfRule>
  </conditionalFormatting>
  <conditionalFormatting sqref="B66">
    <cfRule type="iconSet" priority="174">
      <iconSet iconSet="3Symbols">
        <cfvo type="percent" val="0"/>
        <cfvo type="percent" val="0"/>
        <cfvo type="num" val="1"/>
      </iconSet>
    </cfRule>
  </conditionalFormatting>
  <conditionalFormatting sqref="A306">
    <cfRule type="iconSet" priority="175">
      <iconSet iconSet="3Symbols">
        <cfvo type="percent" val="0"/>
        <cfvo type="percent" val="0"/>
        <cfvo type="num" val="1"/>
      </iconSet>
    </cfRule>
  </conditionalFormatting>
  <conditionalFormatting sqref="A306">
    <cfRule type="iconSet" priority="176">
      <iconSet iconSet="3Symbols">
        <cfvo type="percent" val="0"/>
        <cfvo type="percent" val="0"/>
        <cfvo type="num" val="1"/>
      </iconSet>
    </cfRule>
  </conditionalFormatting>
  <conditionalFormatting sqref="A306">
    <cfRule type="iconSet" priority="177">
      <iconSet iconSet="3Symbols">
        <cfvo type="percent" val="0"/>
        <cfvo type="percent" val="0"/>
        <cfvo type="num" val="1"/>
      </iconSet>
    </cfRule>
  </conditionalFormatting>
  <conditionalFormatting sqref="A307">
    <cfRule type="iconSet" priority="178">
      <iconSet iconSet="3Symbols">
        <cfvo type="percent" val="0"/>
        <cfvo type="percent" val="0"/>
        <cfvo type="num" val="1"/>
      </iconSet>
    </cfRule>
  </conditionalFormatting>
  <conditionalFormatting sqref="A307">
    <cfRule type="iconSet" priority="179">
      <iconSet iconSet="3Symbols">
        <cfvo type="percent" val="0"/>
        <cfvo type="percent" val="0"/>
        <cfvo type="num" val="1"/>
      </iconSet>
    </cfRule>
  </conditionalFormatting>
  <conditionalFormatting sqref="A307">
    <cfRule type="iconSet" priority="180">
      <iconSet iconSet="3Symbols">
        <cfvo type="percent" val="0"/>
        <cfvo type="percent" val="0"/>
        <cfvo type="num" val="1"/>
      </iconSet>
    </cfRule>
  </conditionalFormatting>
  <conditionalFormatting sqref="A308">
    <cfRule type="iconSet" priority="181">
      <iconSet iconSet="3Symbols">
        <cfvo type="percent" val="0"/>
        <cfvo type="percent" val="0"/>
        <cfvo type="num" val="1"/>
      </iconSet>
    </cfRule>
  </conditionalFormatting>
  <conditionalFormatting sqref="A308">
    <cfRule type="iconSet" priority="182">
      <iconSet iconSet="3Symbols">
        <cfvo type="percent" val="0"/>
        <cfvo type="percent" val="0"/>
        <cfvo type="num" val="1"/>
      </iconSet>
    </cfRule>
  </conditionalFormatting>
  <conditionalFormatting sqref="A308">
    <cfRule type="iconSet" priority="183">
      <iconSet iconSet="3Symbols">
        <cfvo type="percent" val="0"/>
        <cfvo type="percent" val="0"/>
        <cfvo type="num" val="1"/>
      </iconSet>
    </cfRule>
  </conditionalFormatting>
  <conditionalFormatting sqref="A309">
    <cfRule type="iconSet" priority="184">
      <iconSet iconSet="3Symbols">
        <cfvo type="percent" val="0"/>
        <cfvo type="percent" val="0"/>
        <cfvo type="num" val="1"/>
      </iconSet>
    </cfRule>
  </conditionalFormatting>
  <conditionalFormatting sqref="A309">
    <cfRule type="iconSet" priority="185">
      <iconSet iconSet="3Symbols">
        <cfvo type="percent" val="0"/>
        <cfvo type="percent" val="0"/>
        <cfvo type="num" val="1"/>
      </iconSet>
    </cfRule>
  </conditionalFormatting>
  <conditionalFormatting sqref="A309">
    <cfRule type="iconSet" priority="186">
      <iconSet iconSet="3Symbols">
        <cfvo type="percent" val="0"/>
        <cfvo type="percent" val="0"/>
        <cfvo type="num" val="1"/>
      </iconSet>
    </cfRule>
  </conditionalFormatting>
  <conditionalFormatting sqref="A309">
    <cfRule type="iconSet" priority="187">
      <iconSet iconSet="3Symbols">
        <cfvo type="percent" val="0"/>
        <cfvo type="percent" val="0"/>
        <cfvo type="num" val="1"/>
      </iconSet>
    </cfRule>
  </conditionalFormatting>
  <conditionalFormatting sqref="A310">
    <cfRule type="iconSet" priority="188">
      <iconSet iconSet="3Symbols">
        <cfvo type="percent" val="0"/>
        <cfvo type="percent" val="0"/>
        <cfvo type="num" val="1"/>
      </iconSet>
    </cfRule>
  </conditionalFormatting>
  <conditionalFormatting sqref="A310">
    <cfRule type="iconSet" priority="189">
      <iconSet iconSet="3Symbols">
        <cfvo type="percent" val="0"/>
        <cfvo type="percent" val="0"/>
        <cfvo type="num" val="1"/>
      </iconSet>
    </cfRule>
  </conditionalFormatting>
  <conditionalFormatting sqref="A310">
    <cfRule type="iconSet" priority="190">
      <iconSet iconSet="3Symbols">
        <cfvo type="percent" val="0"/>
        <cfvo type="percent" val="0"/>
        <cfvo type="num" val="1"/>
      </iconSet>
    </cfRule>
  </conditionalFormatting>
  <conditionalFormatting sqref="A310">
    <cfRule type="iconSet" priority="191">
      <iconSet iconSet="3Symbols">
        <cfvo type="percent" val="0"/>
        <cfvo type="percent" val="0"/>
        <cfvo type="num" val="1"/>
      </iconSet>
    </cfRule>
  </conditionalFormatting>
  <conditionalFormatting sqref="A311">
    <cfRule type="iconSet" priority="192">
      <iconSet iconSet="3Symbols">
        <cfvo type="percent" val="0"/>
        <cfvo type="percent" val="0"/>
        <cfvo type="num" val="1"/>
      </iconSet>
    </cfRule>
  </conditionalFormatting>
  <conditionalFormatting sqref="A311">
    <cfRule type="iconSet" priority="193">
      <iconSet iconSet="3Symbols">
        <cfvo type="percent" val="0"/>
        <cfvo type="percent" val="0"/>
        <cfvo type="num" val="1"/>
      </iconSet>
    </cfRule>
  </conditionalFormatting>
  <conditionalFormatting sqref="A311">
    <cfRule type="iconSet" priority="194">
      <iconSet iconSet="3Symbols">
        <cfvo type="percent" val="0"/>
        <cfvo type="percent" val="0"/>
        <cfvo type="num" val="1"/>
      </iconSet>
    </cfRule>
  </conditionalFormatting>
  <conditionalFormatting sqref="A311">
    <cfRule type="iconSet" priority="195">
      <iconSet iconSet="3Symbols">
        <cfvo type="percent" val="0"/>
        <cfvo type="percent" val="0"/>
        <cfvo type="num" val="1"/>
      </iconSet>
    </cfRule>
  </conditionalFormatting>
  <conditionalFormatting sqref="A312">
    <cfRule type="iconSet" priority="196">
      <iconSet iconSet="3Symbols">
        <cfvo type="percent" val="0"/>
        <cfvo type="percent" val="0"/>
        <cfvo type="num" val="1"/>
      </iconSet>
    </cfRule>
  </conditionalFormatting>
  <conditionalFormatting sqref="A312">
    <cfRule type="iconSet" priority="197">
      <iconSet iconSet="3Symbols">
        <cfvo type="percent" val="0"/>
        <cfvo type="percent" val="0"/>
        <cfvo type="num" val="1"/>
      </iconSet>
    </cfRule>
  </conditionalFormatting>
  <conditionalFormatting sqref="A312">
    <cfRule type="iconSet" priority="198">
      <iconSet iconSet="3Symbols">
        <cfvo type="percent" val="0"/>
        <cfvo type="percent" val="0"/>
        <cfvo type="num" val="1"/>
      </iconSet>
    </cfRule>
  </conditionalFormatting>
  <conditionalFormatting sqref="A312">
    <cfRule type="iconSet" priority="199">
      <iconSet iconSet="3Symbols">
        <cfvo type="percent" val="0"/>
        <cfvo type="percent" val="0"/>
        <cfvo type="num" val="1"/>
      </iconSet>
    </cfRule>
  </conditionalFormatting>
  <conditionalFormatting sqref="A313">
    <cfRule type="iconSet" priority="200">
      <iconSet iconSet="3Symbols">
        <cfvo type="percent" val="0"/>
        <cfvo type="percent" val="0"/>
        <cfvo type="num" val="1"/>
      </iconSet>
    </cfRule>
  </conditionalFormatting>
  <conditionalFormatting sqref="A313">
    <cfRule type="iconSet" priority="201">
      <iconSet iconSet="3Symbols">
        <cfvo type="percent" val="0"/>
        <cfvo type="percent" val="0"/>
        <cfvo type="num" val="1"/>
      </iconSet>
    </cfRule>
  </conditionalFormatting>
  <conditionalFormatting sqref="A313">
    <cfRule type="iconSet" priority="202">
      <iconSet iconSet="3Symbols">
        <cfvo type="percent" val="0"/>
        <cfvo type="percent" val="0"/>
        <cfvo type="num" val="1"/>
      </iconSet>
    </cfRule>
  </conditionalFormatting>
  <conditionalFormatting sqref="A313">
    <cfRule type="iconSet" priority="203">
      <iconSet iconSet="3Symbols">
        <cfvo type="percent" val="0"/>
        <cfvo type="percent" val="0"/>
        <cfvo type="num" val="1"/>
      </iconSet>
    </cfRule>
  </conditionalFormatting>
  <conditionalFormatting sqref="A314">
    <cfRule type="iconSet" priority="204">
      <iconSet iconSet="3Symbols">
        <cfvo type="percent" val="0"/>
        <cfvo type="percent" val="0"/>
        <cfvo type="num" val="1"/>
      </iconSet>
    </cfRule>
  </conditionalFormatting>
  <conditionalFormatting sqref="A314">
    <cfRule type="iconSet" priority="205">
      <iconSet iconSet="3Symbols">
        <cfvo type="percent" val="0"/>
        <cfvo type="percent" val="0"/>
        <cfvo type="num" val="1"/>
      </iconSet>
    </cfRule>
  </conditionalFormatting>
  <conditionalFormatting sqref="A314">
    <cfRule type="iconSet" priority="206">
      <iconSet iconSet="3Symbols">
        <cfvo type="percent" val="0"/>
        <cfvo type="percent" val="0"/>
        <cfvo type="num" val="1"/>
      </iconSet>
    </cfRule>
  </conditionalFormatting>
  <conditionalFormatting sqref="A314">
    <cfRule type="iconSet" priority="207">
      <iconSet iconSet="3Symbols">
        <cfvo type="percent" val="0"/>
        <cfvo type="percent" val="0"/>
        <cfvo type="num" val="1"/>
      </iconSet>
    </cfRule>
  </conditionalFormatting>
  <conditionalFormatting sqref="A315">
    <cfRule type="iconSet" priority="208">
      <iconSet iconSet="3Symbols">
        <cfvo type="percent" val="0"/>
        <cfvo type="percent" val="0"/>
        <cfvo type="num" val="1"/>
      </iconSet>
    </cfRule>
  </conditionalFormatting>
  <conditionalFormatting sqref="A315">
    <cfRule type="iconSet" priority="209">
      <iconSet iconSet="3Symbols">
        <cfvo type="percent" val="0"/>
        <cfvo type="percent" val="0"/>
        <cfvo type="num" val="1"/>
      </iconSet>
    </cfRule>
  </conditionalFormatting>
  <conditionalFormatting sqref="A315">
    <cfRule type="iconSet" priority="210">
      <iconSet iconSet="3Symbols">
        <cfvo type="percent" val="0"/>
        <cfvo type="percent" val="0"/>
        <cfvo type="num" val="1"/>
      </iconSet>
    </cfRule>
  </conditionalFormatting>
  <conditionalFormatting sqref="A315">
    <cfRule type="iconSet" priority="211">
      <iconSet iconSet="3Symbols">
        <cfvo type="percent" val="0"/>
        <cfvo type="percent" val="0"/>
        <cfvo type="num" val="1"/>
      </iconSet>
    </cfRule>
  </conditionalFormatting>
  <conditionalFormatting sqref="A316">
    <cfRule type="iconSet" priority="212">
      <iconSet iconSet="3Symbols">
        <cfvo type="percent" val="0"/>
        <cfvo type="percent" val="0"/>
        <cfvo type="num" val="1"/>
      </iconSet>
    </cfRule>
  </conditionalFormatting>
  <conditionalFormatting sqref="A316">
    <cfRule type="iconSet" priority="213">
      <iconSet iconSet="3Symbols">
        <cfvo type="percent" val="0"/>
        <cfvo type="percent" val="0"/>
        <cfvo type="num" val="1"/>
      </iconSet>
    </cfRule>
  </conditionalFormatting>
  <conditionalFormatting sqref="A316">
    <cfRule type="iconSet" priority="214">
      <iconSet iconSet="3Symbols">
        <cfvo type="percent" val="0"/>
        <cfvo type="percent" val="0"/>
        <cfvo type="num" val="1"/>
      </iconSet>
    </cfRule>
  </conditionalFormatting>
  <conditionalFormatting sqref="A316">
    <cfRule type="iconSet" priority="215">
      <iconSet iconSet="3Symbols">
        <cfvo type="percent" val="0"/>
        <cfvo type="percent" val="0"/>
        <cfvo type="num" val="1"/>
      </iconSet>
    </cfRule>
  </conditionalFormatting>
  <conditionalFormatting sqref="A317">
    <cfRule type="iconSet" priority="216">
      <iconSet iconSet="3Symbols">
        <cfvo type="percent" val="0"/>
        <cfvo type="percent" val="0"/>
        <cfvo type="num" val="1"/>
      </iconSet>
    </cfRule>
  </conditionalFormatting>
  <conditionalFormatting sqref="A317">
    <cfRule type="iconSet" priority="217">
      <iconSet iconSet="3Symbols">
        <cfvo type="percent" val="0"/>
        <cfvo type="percent" val="0"/>
        <cfvo type="num" val="1"/>
      </iconSet>
    </cfRule>
  </conditionalFormatting>
  <conditionalFormatting sqref="A317">
    <cfRule type="iconSet" priority="218">
      <iconSet iconSet="3Symbols">
        <cfvo type="percent" val="0"/>
        <cfvo type="percent" val="0"/>
        <cfvo type="num" val="1"/>
      </iconSet>
    </cfRule>
  </conditionalFormatting>
  <conditionalFormatting sqref="A317">
    <cfRule type="iconSet" priority="219">
      <iconSet iconSet="3Symbols">
        <cfvo type="percent" val="0"/>
        <cfvo type="percent" val="0"/>
        <cfvo type="num" val="1"/>
      </iconSet>
    </cfRule>
  </conditionalFormatting>
  <conditionalFormatting sqref="A318">
    <cfRule type="iconSet" priority="220">
      <iconSet iconSet="3Symbols">
        <cfvo type="percent" val="0"/>
        <cfvo type="percent" val="0"/>
        <cfvo type="num" val="1"/>
      </iconSet>
    </cfRule>
  </conditionalFormatting>
  <conditionalFormatting sqref="A318">
    <cfRule type="iconSet" priority="221">
      <iconSet iconSet="3Symbols">
        <cfvo type="percent" val="0"/>
        <cfvo type="percent" val="0"/>
        <cfvo type="num" val="1"/>
      </iconSet>
    </cfRule>
  </conditionalFormatting>
  <conditionalFormatting sqref="A318">
    <cfRule type="iconSet" priority="222">
      <iconSet iconSet="3Symbols">
        <cfvo type="percent" val="0"/>
        <cfvo type="percent" val="0"/>
        <cfvo type="num" val="1"/>
      </iconSet>
    </cfRule>
  </conditionalFormatting>
  <conditionalFormatting sqref="A318">
    <cfRule type="iconSet" priority="223">
      <iconSet iconSet="3Symbols">
        <cfvo type="percent" val="0"/>
        <cfvo type="percent" val="0"/>
        <cfvo type="num" val="1"/>
      </iconSet>
    </cfRule>
  </conditionalFormatting>
  <conditionalFormatting sqref="A319">
    <cfRule type="iconSet" priority="224">
      <iconSet iconSet="3Symbols">
        <cfvo type="percent" val="0"/>
        <cfvo type="percent" val="0"/>
        <cfvo type="num" val="1"/>
      </iconSet>
    </cfRule>
  </conditionalFormatting>
  <conditionalFormatting sqref="A319">
    <cfRule type="iconSet" priority="225">
      <iconSet iconSet="3Symbols">
        <cfvo type="percent" val="0"/>
        <cfvo type="percent" val="0"/>
        <cfvo type="num" val="1"/>
      </iconSet>
    </cfRule>
  </conditionalFormatting>
  <conditionalFormatting sqref="A319">
    <cfRule type="iconSet" priority="226">
      <iconSet iconSet="3Symbols">
        <cfvo type="percent" val="0"/>
        <cfvo type="percent" val="0"/>
        <cfvo type="num" val="1"/>
      </iconSet>
    </cfRule>
  </conditionalFormatting>
  <conditionalFormatting sqref="A319">
    <cfRule type="iconSet" priority="227">
      <iconSet iconSet="3Symbols">
        <cfvo type="percent" val="0"/>
        <cfvo type="percent" val="0"/>
        <cfvo type="num" val="1"/>
      </iconSet>
    </cfRule>
  </conditionalFormatting>
  <conditionalFormatting sqref="A320">
    <cfRule type="iconSet" priority="228">
      <iconSet iconSet="3Symbols">
        <cfvo type="percent" val="0"/>
        <cfvo type="percent" val="0"/>
        <cfvo type="num" val="1"/>
      </iconSet>
    </cfRule>
  </conditionalFormatting>
  <conditionalFormatting sqref="A320">
    <cfRule type="iconSet" priority="229">
      <iconSet iconSet="3Symbols">
        <cfvo type="percent" val="0"/>
        <cfvo type="percent" val="0"/>
        <cfvo type="num" val="1"/>
      </iconSet>
    </cfRule>
  </conditionalFormatting>
  <conditionalFormatting sqref="A320">
    <cfRule type="iconSet" priority="230">
      <iconSet iconSet="3Symbols">
        <cfvo type="percent" val="0"/>
        <cfvo type="percent" val="0"/>
        <cfvo type="num" val="1"/>
      </iconSet>
    </cfRule>
  </conditionalFormatting>
  <conditionalFormatting sqref="A320">
    <cfRule type="iconSet" priority="231">
      <iconSet iconSet="3Symbols">
        <cfvo type="percent" val="0"/>
        <cfvo type="percent" val="0"/>
        <cfvo type="num" val="1"/>
      </iconSet>
    </cfRule>
  </conditionalFormatting>
  <conditionalFormatting sqref="A321">
    <cfRule type="iconSet" priority="232">
      <iconSet iconSet="3Symbols">
        <cfvo type="percent" val="0"/>
        <cfvo type="percent" val="0"/>
        <cfvo type="num" val="1"/>
      </iconSet>
    </cfRule>
  </conditionalFormatting>
  <conditionalFormatting sqref="A321">
    <cfRule type="iconSet" priority="233">
      <iconSet iconSet="3Symbols">
        <cfvo type="percent" val="0"/>
        <cfvo type="percent" val="0"/>
        <cfvo type="num" val="1"/>
      </iconSet>
    </cfRule>
  </conditionalFormatting>
  <conditionalFormatting sqref="A321">
    <cfRule type="iconSet" priority="234">
      <iconSet iconSet="3Symbols">
        <cfvo type="percent" val="0"/>
        <cfvo type="percent" val="0"/>
        <cfvo type="num" val="1"/>
      </iconSet>
    </cfRule>
  </conditionalFormatting>
  <conditionalFormatting sqref="A321">
    <cfRule type="iconSet" priority="235">
      <iconSet iconSet="3Symbols">
        <cfvo type="percent" val="0"/>
        <cfvo type="percent" val="0"/>
        <cfvo type="num" val="1"/>
      </iconSet>
    </cfRule>
  </conditionalFormatting>
  <conditionalFormatting sqref="A322">
    <cfRule type="iconSet" priority="236">
      <iconSet iconSet="3Symbols">
        <cfvo type="percent" val="0"/>
        <cfvo type="percent" val="0"/>
        <cfvo type="num" val="1"/>
      </iconSet>
    </cfRule>
  </conditionalFormatting>
  <conditionalFormatting sqref="A322">
    <cfRule type="iconSet" priority="237">
      <iconSet iconSet="3Symbols">
        <cfvo type="percent" val="0"/>
        <cfvo type="percent" val="0"/>
        <cfvo type="num" val="1"/>
      </iconSet>
    </cfRule>
  </conditionalFormatting>
  <conditionalFormatting sqref="A322">
    <cfRule type="iconSet" priority="238">
      <iconSet iconSet="3Symbols">
        <cfvo type="percent" val="0"/>
        <cfvo type="percent" val="0"/>
        <cfvo type="num" val="1"/>
      </iconSet>
    </cfRule>
  </conditionalFormatting>
  <conditionalFormatting sqref="A322">
    <cfRule type="iconSet" priority="239">
      <iconSet iconSet="3Symbols">
        <cfvo type="percent" val="0"/>
        <cfvo type="percent" val="0"/>
        <cfvo type="num" val="1"/>
      </iconSet>
    </cfRule>
  </conditionalFormatting>
  <conditionalFormatting sqref="A323">
    <cfRule type="iconSet" priority="240">
      <iconSet iconSet="3Symbols">
        <cfvo type="percent" val="0"/>
        <cfvo type="percent" val="0"/>
        <cfvo type="num" val="1"/>
      </iconSet>
    </cfRule>
  </conditionalFormatting>
  <conditionalFormatting sqref="A323">
    <cfRule type="iconSet" priority="241">
      <iconSet iconSet="3Symbols">
        <cfvo type="percent" val="0"/>
        <cfvo type="percent" val="0"/>
        <cfvo type="num" val="1"/>
      </iconSet>
    </cfRule>
  </conditionalFormatting>
  <conditionalFormatting sqref="A323">
    <cfRule type="iconSet" priority="242">
      <iconSet iconSet="3Symbols">
        <cfvo type="percent" val="0"/>
        <cfvo type="percent" val="0"/>
        <cfvo type="num" val="1"/>
      </iconSet>
    </cfRule>
  </conditionalFormatting>
  <conditionalFormatting sqref="A323">
    <cfRule type="iconSet" priority="243">
      <iconSet iconSet="3Symbols">
        <cfvo type="percent" val="0"/>
        <cfvo type="percent" val="0"/>
        <cfvo type="num" val="1"/>
      </iconSet>
    </cfRule>
  </conditionalFormatting>
  <conditionalFormatting sqref="A324">
    <cfRule type="iconSet" priority="244">
      <iconSet iconSet="3Symbols">
        <cfvo type="percent" val="0"/>
        <cfvo type="percent" val="0"/>
        <cfvo type="num" val="1"/>
      </iconSet>
    </cfRule>
  </conditionalFormatting>
  <conditionalFormatting sqref="A324">
    <cfRule type="iconSet" priority="245">
      <iconSet iconSet="3Symbols">
        <cfvo type="percent" val="0"/>
        <cfvo type="percent" val="0"/>
        <cfvo type="num" val="1"/>
      </iconSet>
    </cfRule>
  </conditionalFormatting>
  <conditionalFormatting sqref="A324">
    <cfRule type="iconSet" priority="246">
      <iconSet iconSet="3Symbols">
        <cfvo type="percent" val="0"/>
        <cfvo type="percent" val="0"/>
        <cfvo type="num" val="1"/>
      </iconSet>
    </cfRule>
  </conditionalFormatting>
  <conditionalFormatting sqref="A324">
    <cfRule type="iconSet" priority="247">
      <iconSet iconSet="3Symbols">
        <cfvo type="percent" val="0"/>
        <cfvo type="percent" val="0"/>
        <cfvo type="num" val="1"/>
      </iconSet>
    </cfRule>
  </conditionalFormatting>
  <conditionalFormatting sqref="A325">
    <cfRule type="iconSet" priority="248">
      <iconSet iconSet="3Symbols">
        <cfvo type="percent" val="0"/>
        <cfvo type="percent" val="0"/>
        <cfvo type="num" val="1"/>
      </iconSet>
    </cfRule>
  </conditionalFormatting>
  <conditionalFormatting sqref="A325">
    <cfRule type="iconSet" priority="249">
      <iconSet iconSet="3Symbols">
        <cfvo type="percent" val="0"/>
        <cfvo type="percent" val="0"/>
        <cfvo type="num" val="1"/>
      </iconSet>
    </cfRule>
  </conditionalFormatting>
  <conditionalFormatting sqref="A325">
    <cfRule type="iconSet" priority="250">
      <iconSet iconSet="3Symbols">
        <cfvo type="percent" val="0"/>
        <cfvo type="percent" val="0"/>
        <cfvo type="num" val="1"/>
      </iconSet>
    </cfRule>
  </conditionalFormatting>
  <conditionalFormatting sqref="A325">
    <cfRule type="iconSet" priority="251">
      <iconSet iconSet="3Symbols">
        <cfvo type="percent" val="0"/>
        <cfvo type="percent" val="0"/>
        <cfvo type="num" val="1"/>
      </iconSet>
    </cfRule>
  </conditionalFormatting>
  <conditionalFormatting sqref="A326">
    <cfRule type="iconSet" priority="252">
      <iconSet iconSet="3Symbols">
        <cfvo type="percent" val="0"/>
        <cfvo type="percent" val="0"/>
        <cfvo type="num" val="1"/>
      </iconSet>
    </cfRule>
  </conditionalFormatting>
  <conditionalFormatting sqref="A326">
    <cfRule type="iconSet" priority="253">
      <iconSet iconSet="3Symbols">
        <cfvo type="percent" val="0"/>
        <cfvo type="percent" val="0"/>
        <cfvo type="num" val="1"/>
      </iconSet>
    </cfRule>
  </conditionalFormatting>
  <conditionalFormatting sqref="A326">
    <cfRule type="iconSet" priority="254">
      <iconSet iconSet="3Symbols">
        <cfvo type="percent" val="0"/>
        <cfvo type="percent" val="0"/>
        <cfvo type="num" val="1"/>
      </iconSet>
    </cfRule>
  </conditionalFormatting>
  <conditionalFormatting sqref="A326">
    <cfRule type="iconSet" priority="255">
      <iconSet iconSet="3Symbols">
        <cfvo type="percent" val="0"/>
        <cfvo type="percent" val="0"/>
        <cfvo type="num" val="1"/>
      </iconSet>
    </cfRule>
  </conditionalFormatting>
  <conditionalFormatting sqref="A327">
    <cfRule type="iconSet" priority="256">
      <iconSet iconSet="3Symbols">
        <cfvo type="percent" val="0"/>
        <cfvo type="percent" val="0"/>
        <cfvo type="num" val="1"/>
      </iconSet>
    </cfRule>
  </conditionalFormatting>
  <conditionalFormatting sqref="A327">
    <cfRule type="iconSet" priority="257">
      <iconSet iconSet="3Symbols">
        <cfvo type="percent" val="0"/>
        <cfvo type="percent" val="0"/>
        <cfvo type="num" val="1"/>
      </iconSet>
    </cfRule>
  </conditionalFormatting>
  <conditionalFormatting sqref="A327">
    <cfRule type="iconSet" priority="258">
      <iconSet iconSet="3Symbols">
        <cfvo type="percent" val="0"/>
        <cfvo type="percent" val="0"/>
        <cfvo type="num" val="1"/>
      </iconSet>
    </cfRule>
  </conditionalFormatting>
  <conditionalFormatting sqref="A327">
    <cfRule type="iconSet" priority="259">
      <iconSet iconSet="3Symbols">
        <cfvo type="percent" val="0"/>
        <cfvo type="percent" val="0"/>
        <cfvo type="num" val="1"/>
      </iconSet>
    </cfRule>
  </conditionalFormatting>
  <conditionalFormatting sqref="A328">
    <cfRule type="iconSet" priority="260">
      <iconSet iconSet="3Symbols">
        <cfvo type="percent" val="0"/>
        <cfvo type="percent" val="0"/>
        <cfvo type="num" val="1"/>
      </iconSet>
    </cfRule>
  </conditionalFormatting>
  <conditionalFormatting sqref="A328">
    <cfRule type="iconSet" priority="261">
      <iconSet iconSet="3Symbols">
        <cfvo type="percent" val="0"/>
        <cfvo type="percent" val="0"/>
        <cfvo type="num" val="1"/>
      </iconSet>
    </cfRule>
  </conditionalFormatting>
  <conditionalFormatting sqref="A328">
    <cfRule type="iconSet" priority="262">
      <iconSet iconSet="3Symbols">
        <cfvo type="percent" val="0"/>
        <cfvo type="percent" val="0"/>
        <cfvo type="num" val="1"/>
      </iconSet>
    </cfRule>
  </conditionalFormatting>
  <conditionalFormatting sqref="A328">
    <cfRule type="iconSet" priority="263">
      <iconSet iconSet="3Symbols">
        <cfvo type="percent" val="0"/>
        <cfvo type="percent" val="0"/>
        <cfvo type="num" val="1"/>
      </iconSet>
    </cfRule>
  </conditionalFormatting>
  <conditionalFormatting sqref="A329">
    <cfRule type="iconSet" priority="264">
      <iconSet iconSet="3Symbols">
        <cfvo type="percent" val="0"/>
        <cfvo type="percent" val="0"/>
        <cfvo type="num" val="1"/>
      </iconSet>
    </cfRule>
  </conditionalFormatting>
  <conditionalFormatting sqref="A329">
    <cfRule type="iconSet" priority="265">
      <iconSet iconSet="3Symbols">
        <cfvo type="percent" val="0"/>
        <cfvo type="percent" val="0"/>
        <cfvo type="num" val="1"/>
      </iconSet>
    </cfRule>
  </conditionalFormatting>
  <conditionalFormatting sqref="A329">
    <cfRule type="iconSet" priority="266">
      <iconSet iconSet="3Symbols">
        <cfvo type="percent" val="0"/>
        <cfvo type="percent" val="0"/>
        <cfvo type="num" val="1"/>
      </iconSet>
    </cfRule>
  </conditionalFormatting>
  <conditionalFormatting sqref="A329">
    <cfRule type="iconSet" priority="267">
      <iconSet iconSet="3Symbols">
        <cfvo type="percent" val="0"/>
        <cfvo type="percent" val="0"/>
        <cfvo type="num" val="1"/>
      </iconSet>
    </cfRule>
  </conditionalFormatting>
  <conditionalFormatting sqref="A330">
    <cfRule type="iconSet" priority="268">
      <iconSet iconSet="3Symbols">
        <cfvo type="percent" val="0"/>
        <cfvo type="percent" val="0"/>
        <cfvo type="num" val="1"/>
      </iconSet>
    </cfRule>
  </conditionalFormatting>
  <conditionalFormatting sqref="A330">
    <cfRule type="iconSet" priority="269">
      <iconSet iconSet="3Symbols">
        <cfvo type="percent" val="0"/>
        <cfvo type="percent" val="0"/>
        <cfvo type="num" val="1"/>
      </iconSet>
    </cfRule>
  </conditionalFormatting>
  <conditionalFormatting sqref="A330">
    <cfRule type="iconSet" priority="270">
      <iconSet iconSet="3Symbols">
        <cfvo type="percent" val="0"/>
        <cfvo type="percent" val="0"/>
        <cfvo type="num" val="1"/>
      </iconSet>
    </cfRule>
  </conditionalFormatting>
  <conditionalFormatting sqref="A330">
    <cfRule type="iconSet" priority="271">
      <iconSet iconSet="3Symbols">
        <cfvo type="percent" val="0"/>
        <cfvo type="percent" val="0"/>
        <cfvo type="num" val="1"/>
      </iconSet>
    </cfRule>
  </conditionalFormatting>
  <conditionalFormatting sqref="A331">
    <cfRule type="iconSet" priority="272">
      <iconSet iconSet="3Symbols">
        <cfvo type="percent" val="0"/>
        <cfvo type="percent" val="0"/>
        <cfvo type="num" val="1"/>
      </iconSet>
    </cfRule>
  </conditionalFormatting>
  <conditionalFormatting sqref="A332">
    <cfRule type="iconSet" priority="273">
      <iconSet iconSet="3Symbols">
        <cfvo type="percent" val="0"/>
        <cfvo type="percent" val="0"/>
        <cfvo type="num" val="1"/>
      </iconSet>
    </cfRule>
  </conditionalFormatting>
  <conditionalFormatting sqref="A333">
    <cfRule type="iconSet" priority="274">
      <iconSet iconSet="3Symbols">
        <cfvo type="percent" val="0"/>
        <cfvo type="percent" val="0"/>
        <cfvo type="num" val="1"/>
      </iconSet>
    </cfRule>
  </conditionalFormatting>
  <conditionalFormatting sqref="A334">
    <cfRule type="iconSet" priority="275">
      <iconSet iconSet="3Symbols">
        <cfvo type="percent" val="0"/>
        <cfvo type="percent" val="0"/>
        <cfvo type="num" val="1"/>
      </iconSet>
    </cfRule>
  </conditionalFormatting>
  <conditionalFormatting sqref="A334">
    <cfRule type="iconSet" priority="276">
      <iconSet iconSet="3Symbols">
        <cfvo type="percent" val="0"/>
        <cfvo type="percent" val="0"/>
        <cfvo type="num" val="1"/>
      </iconSet>
    </cfRule>
  </conditionalFormatting>
  <conditionalFormatting sqref="A334">
    <cfRule type="iconSet" priority="277">
      <iconSet iconSet="3Symbols">
        <cfvo type="percent" val="0"/>
        <cfvo type="percent" val="0"/>
        <cfvo type="num" val="1"/>
      </iconSet>
    </cfRule>
  </conditionalFormatting>
  <conditionalFormatting sqref="A334">
    <cfRule type="iconSet" priority="278">
      <iconSet iconSet="3Symbols">
        <cfvo type="percent" val="0"/>
        <cfvo type="percent" val="0"/>
        <cfvo type="num" val="1"/>
      </iconSet>
    </cfRule>
  </conditionalFormatting>
  <conditionalFormatting sqref="A339">
    <cfRule type="iconSet" priority="279">
      <iconSet iconSet="3Symbols">
        <cfvo type="percent" val="0"/>
        <cfvo type="percent" val="0"/>
        <cfvo type="num" val="1"/>
      </iconSet>
    </cfRule>
  </conditionalFormatting>
  <conditionalFormatting sqref="A339">
    <cfRule type="iconSet" priority="280">
      <iconSet iconSet="3Symbols">
        <cfvo type="percent" val="0"/>
        <cfvo type="percent" val="0"/>
        <cfvo type="num" val="1"/>
      </iconSet>
    </cfRule>
  </conditionalFormatting>
  <conditionalFormatting sqref="A339">
    <cfRule type="iconSet" priority="281">
      <iconSet iconSet="3Symbols">
        <cfvo type="percent" val="0"/>
        <cfvo type="percent" val="0"/>
        <cfvo type="num" val="1"/>
      </iconSet>
    </cfRule>
  </conditionalFormatting>
  <conditionalFormatting sqref="A339">
    <cfRule type="iconSet" priority="282">
      <iconSet iconSet="3Symbols">
        <cfvo type="percent" val="0"/>
        <cfvo type="percent" val="0"/>
        <cfvo type="num" val="1"/>
      </iconSet>
    </cfRule>
  </conditionalFormatting>
  <conditionalFormatting sqref="A340">
    <cfRule type="iconSet" priority="283">
      <iconSet iconSet="3Symbols">
        <cfvo type="percent" val="0"/>
        <cfvo type="percent" val="0"/>
        <cfvo type="num" val="1"/>
      </iconSet>
    </cfRule>
  </conditionalFormatting>
  <conditionalFormatting sqref="A340">
    <cfRule type="iconSet" priority="284">
      <iconSet iconSet="3Symbols">
        <cfvo type="percent" val="0"/>
        <cfvo type="percent" val="0"/>
        <cfvo type="num" val="1"/>
      </iconSet>
    </cfRule>
  </conditionalFormatting>
  <conditionalFormatting sqref="A340">
    <cfRule type="iconSet" priority="285">
      <iconSet iconSet="3Symbols">
        <cfvo type="percent" val="0"/>
        <cfvo type="percent" val="0"/>
        <cfvo type="num" val="1"/>
      </iconSet>
    </cfRule>
  </conditionalFormatting>
  <conditionalFormatting sqref="A340">
    <cfRule type="iconSet" priority="286">
      <iconSet iconSet="3Symbols">
        <cfvo type="percent" val="0"/>
        <cfvo type="percent" val="0"/>
        <cfvo type="num" val="1"/>
      </iconSet>
    </cfRule>
  </conditionalFormatting>
  <conditionalFormatting sqref="A341">
    <cfRule type="iconSet" priority="287">
      <iconSet iconSet="3Symbols">
        <cfvo type="percent" val="0"/>
        <cfvo type="percent" val="0"/>
        <cfvo type="num" val="1"/>
      </iconSet>
    </cfRule>
  </conditionalFormatting>
  <conditionalFormatting sqref="A341">
    <cfRule type="iconSet" priority="288">
      <iconSet iconSet="3Symbols">
        <cfvo type="percent" val="0"/>
        <cfvo type="percent" val="0"/>
        <cfvo type="num" val="1"/>
      </iconSet>
    </cfRule>
  </conditionalFormatting>
  <conditionalFormatting sqref="A341">
    <cfRule type="iconSet" priority="289">
      <iconSet iconSet="3Symbols">
        <cfvo type="percent" val="0"/>
        <cfvo type="percent" val="0"/>
        <cfvo type="num" val="1"/>
      </iconSet>
    </cfRule>
  </conditionalFormatting>
  <conditionalFormatting sqref="A341">
    <cfRule type="iconSet" priority="290">
      <iconSet iconSet="3Symbols">
        <cfvo type="percent" val="0"/>
        <cfvo type="percent" val="0"/>
        <cfvo type="num" val="1"/>
      </iconSet>
    </cfRule>
  </conditionalFormatting>
  <conditionalFormatting sqref="A342">
    <cfRule type="iconSet" priority="291">
      <iconSet iconSet="3Symbols">
        <cfvo type="percent" val="0"/>
        <cfvo type="percent" val="0"/>
        <cfvo type="num" val="1"/>
      </iconSet>
    </cfRule>
  </conditionalFormatting>
  <conditionalFormatting sqref="A342">
    <cfRule type="iconSet" priority="292">
      <iconSet iconSet="3Symbols">
        <cfvo type="percent" val="0"/>
        <cfvo type="percent" val="0"/>
        <cfvo type="num" val="1"/>
      </iconSet>
    </cfRule>
  </conditionalFormatting>
  <conditionalFormatting sqref="A342">
    <cfRule type="iconSet" priority="293">
      <iconSet iconSet="3Symbols">
        <cfvo type="percent" val="0"/>
        <cfvo type="percent" val="0"/>
        <cfvo type="num" val="1"/>
      </iconSet>
    </cfRule>
  </conditionalFormatting>
  <conditionalFormatting sqref="A342">
    <cfRule type="iconSet" priority="294">
      <iconSet iconSet="3Symbols">
        <cfvo type="percent" val="0"/>
        <cfvo type="percent" val="0"/>
        <cfvo type="num" val="1"/>
      </iconSet>
    </cfRule>
  </conditionalFormatting>
  <conditionalFormatting sqref="A343">
    <cfRule type="iconSet" priority="295">
      <iconSet iconSet="3Symbols">
        <cfvo type="percent" val="0"/>
        <cfvo type="percent" val="0"/>
        <cfvo type="num" val="1"/>
      </iconSet>
    </cfRule>
  </conditionalFormatting>
  <conditionalFormatting sqref="A343">
    <cfRule type="iconSet" priority="296">
      <iconSet iconSet="3Symbols">
        <cfvo type="percent" val="0"/>
        <cfvo type="percent" val="0"/>
        <cfvo type="num" val="1"/>
      </iconSet>
    </cfRule>
  </conditionalFormatting>
  <conditionalFormatting sqref="A343">
    <cfRule type="iconSet" priority="297">
      <iconSet iconSet="3Symbols">
        <cfvo type="percent" val="0"/>
        <cfvo type="percent" val="0"/>
        <cfvo type="num" val="1"/>
      </iconSet>
    </cfRule>
  </conditionalFormatting>
  <conditionalFormatting sqref="A343">
    <cfRule type="iconSet" priority="298">
      <iconSet iconSet="3Symbols">
        <cfvo type="percent" val="0"/>
        <cfvo type="percent" val="0"/>
        <cfvo type="num" val="1"/>
      </iconSet>
    </cfRule>
  </conditionalFormatting>
  <conditionalFormatting sqref="A344">
    <cfRule type="iconSet" priority="299">
      <iconSet iconSet="3Symbols">
        <cfvo type="percent" val="0"/>
        <cfvo type="percent" val="0"/>
        <cfvo type="num" val="1"/>
      </iconSet>
    </cfRule>
  </conditionalFormatting>
  <conditionalFormatting sqref="A344">
    <cfRule type="iconSet" priority="300">
      <iconSet iconSet="3Symbols">
        <cfvo type="percent" val="0"/>
        <cfvo type="percent" val="0"/>
        <cfvo type="num" val="1"/>
      </iconSet>
    </cfRule>
  </conditionalFormatting>
  <conditionalFormatting sqref="A344">
    <cfRule type="iconSet" priority="301">
      <iconSet iconSet="3Symbols">
        <cfvo type="percent" val="0"/>
        <cfvo type="percent" val="0"/>
        <cfvo type="num" val="1"/>
      </iconSet>
    </cfRule>
  </conditionalFormatting>
  <conditionalFormatting sqref="A344">
    <cfRule type="iconSet" priority="302">
      <iconSet iconSet="3Symbols">
        <cfvo type="percent" val="0"/>
        <cfvo type="percent" val="0"/>
        <cfvo type="num" val="1"/>
      </iconSet>
    </cfRule>
  </conditionalFormatting>
  <conditionalFormatting sqref="A345">
    <cfRule type="iconSet" priority="303">
      <iconSet iconSet="3Symbols">
        <cfvo type="percent" val="0"/>
        <cfvo type="percent" val="0"/>
        <cfvo type="num" val="1"/>
      </iconSet>
    </cfRule>
  </conditionalFormatting>
  <conditionalFormatting sqref="A345">
    <cfRule type="iconSet" priority="304">
      <iconSet iconSet="3Symbols">
        <cfvo type="percent" val="0"/>
        <cfvo type="percent" val="0"/>
        <cfvo type="num" val="1"/>
      </iconSet>
    </cfRule>
  </conditionalFormatting>
  <conditionalFormatting sqref="A345">
    <cfRule type="iconSet" priority="305">
      <iconSet iconSet="3Symbols">
        <cfvo type="percent" val="0"/>
        <cfvo type="percent" val="0"/>
        <cfvo type="num" val="1"/>
      </iconSet>
    </cfRule>
  </conditionalFormatting>
  <conditionalFormatting sqref="A345">
    <cfRule type="iconSet" priority="306">
      <iconSet iconSet="3Symbols">
        <cfvo type="percent" val="0"/>
        <cfvo type="percent" val="0"/>
        <cfvo type="num" val="1"/>
      </iconSet>
    </cfRule>
  </conditionalFormatting>
  <conditionalFormatting sqref="A346">
    <cfRule type="iconSet" priority="307">
      <iconSet iconSet="3Symbols">
        <cfvo type="percent" val="0"/>
        <cfvo type="percent" val="0"/>
        <cfvo type="num" val="1"/>
      </iconSet>
    </cfRule>
  </conditionalFormatting>
  <conditionalFormatting sqref="A346">
    <cfRule type="iconSet" priority="308">
      <iconSet iconSet="3Symbols">
        <cfvo type="percent" val="0"/>
        <cfvo type="percent" val="0"/>
        <cfvo type="num" val="1"/>
      </iconSet>
    </cfRule>
  </conditionalFormatting>
  <conditionalFormatting sqref="A346">
    <cfRule type="iconSet" priority="309">
      <iconSet iconSet="3Symbols">
        <cfvo type="percent" val="0"/>
        <cfvo type="percent" val="0"/>
        <cfvo type="num" val="1"/>
      </iconSet>
    </cfRule>
  </conditionalFormatting>
  <conditionalFormatting sqref="A346">
    <cfRule type="iconSet" priority="310">
      <iconSet iconSet="3Symbols">
        <cfvo type="percent" val="0"/>
        <cfvo type="percent" val="0"/>
        <cfvo type="num" val="1"/>
      </iconSet>
    </cfRule>
  </conditionalFormatting>
  <conditionalFormatting sqref="A347">
    <cfRule type="iconSet" priority="311">
      <iconSet iconSet="3Symbols">
        <cfvo type="percent" val="0"/>
        <cfvo type="percent" val="0"/>
        <cfvo type="num" val="1"/>
      </iconSet>
    </cfRule>
  </conditionalFormatting>
  <conditionalFormatting sqref="A347">
    <cfRule type="iconSet" priority="312">
      <iconSet iconSet="3Symbols">
        <cfvo type="percent" val="0"/>
        <cfvo type="percent" val="0"/>
        <cfvo type="num" val="1"/>
      </iconSet>
    </cfRule>
  </conditionalFormatting>
  <conditionalFormatting sqref="A347">
    <cfRule type="iconSet" priority="313">
      <iconSet iconSet="3Symbols">
        <cfvo type="percent" val="0"/>
        <cfvo type="percent" val="0"/>
        <cfvo type="num" val="1"/>
      </iconSet>
    </cfRule>
  </conditionalFormatting>
  <conditionalFormatting sqref="A347">
    <cfRule type="iconSet" priority="314">
      <iconSet iconSet="3Symbols">
        <cfvo type="percent" val="0"/>
        <cfvo type="percent" val="0"/>
        <cfvo type="num" val="1"/>
      </iconSet>
    </cfRule>
  </conditionalFormatting>
  <conditionalFormatting sqref="A348">
    <cfRule type="iconSet" priority="315">
      <iconSet iconSet="3Symbols">
        <cfvo type="percent" val="0"/>
        <cfvo type="percent" val="0"/>
        <cfvo type="num" val="1"/>
      </iconSet>
    </cfRule>
  </conditionalFormatting>
  <conditionalFormatting sqref="A348">
    <cfRule type="iconSet" priority="316">
      <iconSet iconSet="3Symbols">
        <cfvo type="percent" val="0"/>
        <cfvo type="percent" val="0"/>
        <cfvo type="num" val="1"/>
      </iconSet>
    </cfRule>
  </conditionalFormatting>
  <conditionalFormatting sqref="A348">
    <cfRule type="iconSet" priority="317">
      <iconSet iconSet="3Symbols">
        <cfvo type="percent" val="0"/>
        <cfvo type="percent" val="0"/>
        <cfvo type="num" val="1"/>
      </iconSet>
    </cfRule>
  </conditionalFormatting>
  <conditionalFormatting sqref="A348">
    <cfRule type="iconSet" priority="318">
      <iconSet iconSet="3Symbols">
        <cfvo type="percent" val="0"/>
        <cfvo type="percent" val="0"/>
        <cfvo type="num" val="1"/>
      </iconSet>
    </cfRule>
  </conditionalFormatting>
  <conditionalFormatting sqref="A349">
    <cfRule type="iconSet" priority="319">
      <iconSet iconSet="3Symbols">
        <cfvo type="percent" val="0"/>
        <cfvo type="percent" val="0"/>
        <cfvo type="num" val="1"/>
      </iconSet>
    </cfRule>
  </conditionalFormatting>
  <conditionalFormatting sqref="A349">
    <cfRule type="iconSet" priority="320">
      <iconSet iconSet="3Symbols">
        <cfvo type="percent" val="0"/>
        <cfvo type="percent" val="0"/>
        <cfvo type="num" val="1"/>
      </iconSet>
    </cfRule>
  </conditionalFormatting>
  <conditionalFormatting sqref="A349">
    <cfRule type="iconSet" priority="321">
      <iconSet iconSet="3Symbols">
        <cfvo type="percent" val="0"/>
        <cfvo type="percent" val="0"/>
        <cfvo type="num" val="1"/>
      </iconSet>
    </cfRule>
  </conditionalFormatting>
  <conditionalFormatting sqref="A349">
    <cfRule type="iconSet" priority="322">
      <iconSet iconSet="3Symbols">
        <cfvo type="percent" val="0"/>
        <cfvo type="percent" val="0"/>
        <cfvo type="num" val="1"/>
      </iconSet>
    </cfRule>
  </conditionalFormatting>
  <conditionalFormatting sqref="A350">
    <cfRule type="iconSet" priority="323">
      <iconSet iconSet="3Symbols">
        <cfvo type="percent" val="0"/>
        <cfvo type="percent" val="0"/>
        <cfvo type="num" val="1"/>
      </iconSet>
    </cfRule>
  </conditionalFormatting>
  <conditionalFormatting sqref="A350">
    <cfRule type="iconSet" priority="324">
      <iconSet iconSet="3Symbols">
        <cfvo type="percent" val="0"/>
        <cfvo type="percent" val="0"/>
        <cfvo type="num" val="1"/>
      </iconSet>
    </cfRule>
  </conditionalFormatting>
  <conditionalFormatting sqref="A350">
    <cfRule type="iconSet" priority="325">
      <iconSet iconSet="3Symbols">
        <cfvo type="percent" val="0"/>
        <cfvo type="percent" val="0"/>
        <cfvo type="num" val="1"/>
      </iconSet>
    </cfRule>
  </conditionalFormatting>
  <conditionalFormatting sqref="A350">
    <cfRule type="iconSet" priority="326">
      <iconSet iconSet="3Symbols">
        <cfvo type="percent" val="0"/>
        <cfvo type="percent" val="0"/>
        <cfvo type="num" val="1"/>
      </iconSet>
    </cfRule>
  </conditionalFormatting>
  <conditionalFormatting sqref="A351">
    <cfRule type="iconSet" priority="327">
      <iconSet iconSet="3Symbols">
        <cfvo type="percent" val="0"/>
        <cfvo type="percent" val="0"/>
        <cfvo type="num" val="1"/>
      </iconSet>
    </cfRule>
  </conditionalFormatting>
  <conditionalFormatting sqref="A351">
    <cfRule type="iconSet" priority="328">
      <iconSet iconSet="3Symbols">
        <cfvo type="percent" val="0"/>
        <cfvo type="percent" val="0"/>
        <cfvo type="num" val="1"/>
      </iconSet>
    </cfRule>
  </conditionalFormatting>
  <conditionalFormatting sqref="A351">
    <cfRule type="iconSet" priority="329">
      <iconSet iconSet="3Symbols">
        <cfvo type="percent" val="0"/>
        <cfvo type="percent" val="0"/>
        <cfvo type="num" val="1"/>
      </iconSet>
    </cfRule>
  </conditionalFormatting>
  <conditionalFormatting sqref="A351">
    <cfRule type="iconSet" priority="330">
      <iconSet iconSet="3Symbols">
        <cfvo type="percent" val="0"/>
        <cfvo type="percent" val="0"/>
        <cfvo type="num" val="1"/>
      </iconSet>
    </cfRule>
  </conditionalFormatting>
  <conditionalFormatting sqref="A352">
    <cfRule type="iconSet" priority="331">
      <iconSet iconSet="3Symbols">
        <cfvo type="percent" val="0"/>
        <cfvo type="percent" val="0"/>
        <cfvo type="num" val="1"/>
      </iconSet>
    </cfRule>
  </conditionalFormatting>
  <conditionalFormatting sqref="A352">
    <cfRule type="iconSet" priority="332">
      <iconSet iconSet="3Symbols">
        <cfvo type="percent" val="0"/>
        <cfvo type="percent" val="0"/>
        <cfvo type="num" val="1"/>
      </iconSet>
    </cfRule>
  </conditionalFormatting>
  <conditionalFormatting sqref="A352">
    <cfRule type="iconSet" priority="333">
      <iconSet iconSet="3Symbols">
        <cfvo type="percent" val="0"/>
        <cfvo type="percent" val="0"/>
        <cfvo type="num" val="1"/>
      </iconSet>
    </cfRule>
  </conditionalFormatting>
  <conditionalFormatting sqref="A352">
    <cfRule type="iconSet" priority="334">
      <iconSet iconSet="3Symbols">
        <cfvo type="percent" val="0"/>
        <cfvo type="percent" val="0"/>
        <cfvo type="num" val="1"/>
      </iconSet>
    </cfRule>
  </conditionalFormatting>
  <conditionalFormatting sqref="A353">
    <cfRule type="iconSet" priority="335">
      <iconSet iconSet="3Symbols">
        <cfvo type="percent" val="0"/>
        <cfvo type="percent" val="0"/>
        <cfvo type="num" val="1"/>
      </iconSet>
    </cfRule>
  </conditionalFormatting>
  <conditionalFormatting sqref="A353">
    <cfRule type="iconSet" priority="336">
      <iconSet iconSet="3Symbols">
        <cfvo type="percent" val="0"/>
        <cfvo type="percent" val="0"/>
        <cfvo type="num" val="1"/>
      </iconSet>
    </cfRule>
  </conditionalFormatting>
  <conditionalFormatting sqref="A353">
    <cfRule type="iconSet" priority="337">
      <iconSet iconSet="3Symbols">
        <cfvo type="percent" val="0"/>
        <cfvo type="percent" val="0"/>
        <cfvo type="num" val="1"/>
      </iconSet>
    </cfRule>
  </conditionalFormatting>
  <conditionalFormatting sqref="A353">
    <cfRule type="iconSet" priority="338">
      <iconSet iconSet="3Symbols">
        <cfvo type="percent" val="0"/>
        <cfvo type="percent" val="0"/>
        <cfvo type="num" val="1"/>
      </iconSet>
    </cfRule>
  </conditionalFormatting>
  <conditionalFormatting sqref="A335">
    <cfRule type="iconSet" priority="339">
      <iconSet iconSet="3Symbols">
        <cfvo type="percent" val="0"/>
        <cfvo type="percent" val="0"/>
        <cfvo type="num" val="1"/>
      </iconSet>
    </cfRule>
  </conditionalFormatting>
  <conditionalFormatting sqref="A336">
    <cfRule type="iconSet" priority="340">
      <iconSet iconSet="3Symbols">
        <cfvo type="percent" val="0"/>
        <cfvo type="percent" val="0"/>
        <cfvo type="num" val="1"/>
      </iconSet>
    </cfRule>
  </conditionalFormatting>
  <conditionalFormatting sqref="A337">
    <cfRule type="iconSet" priority="341">
      <iconSet iconSet="3Symbols">
        <cfvo type="percent" val="0"/>
        <cfvo type="percent" val="0"/>
        <cfvo type="num" val="1"/>
      </iconSet>
    </cfRule>
  </conditionalFormatting>
  <conditionalFormatting sqref="A338">
    <cfRule type="iconSet" priority="342">
      <iconSet iconSet="3Symbols">
        <cfvo type="percent" val="0"/>
        <cfvo type="percent" val="0"/>
        <cfvo type="num" val="1"/>
      </iconSet>
    </cfRule>
  </conditionalFormatting>
  <conditionalFormatting sqref="A354">
    <cfRule type="iconSet" priority="343">
      <iconSet iconSet="3Symbols">
        <cfvo type="percent" val="0"/>
        <cfvo type="percent" val="0"/>
        <cfvo type="num" val="1"/>
      </iconSet>
    </cfRule>
  </conditionalFormatting>
  <conditionalFormatting sqref="A355">
    <cfRule type="iconSet" priority="344">
      <iconSet iconSet="3Symbols">
        <cfvo type="percent" val="0"/>
        <cfvo type="percent" val="0"/>
        <cfvo type="num" val="1"/>
      </iconSet>
    </cfRule>
  </conditionalFormatting>
  <conditionalFormatting sqref="A355">
    <cfRule type="iconSet" priority="345">
      <iconSet iconSet="3Symbols">
        <cfvo type="percent" val="0"/>
        <cfvo type="percent" val="0"/>
        <cfvo type="num" val="1"/>
      </iconSet>
    </cfRule>
  </conditionalFormatting>
  <conditionalFormatting sqref="A355">
    <cfRule type="iconSet" priority="346">
      <iconSet iconSet="3Symbols">
        <cfvo type="percent" val="0"/>
        <cfvo type="percent" val="0"/>
        <cfvo type="num" val="1"/>
      </iconSet>
    </cfRule>
  </conditionalFormatting>
  <conditionalFormatting sqref="A355">
    <cfRule type="iconSet" priority="347">
      <iconSet iconSet="3Symbols">
        <cfvo type="percent" val="0"/>
        <cfvo type="percent" val="0"/>
        <cfvo type="num" val="1"/>
      </iconSet>
    </cfRule>
  </conditionalFormatting>
  <conditionalFormatting sqref="A355">
    <cfRule type="iconSet" priority="348">
      <iconSet iconSet="3Symbols">
        <cfvo type="percent" val="0"/>
        <cfvo type="percent" val="0"/>
        <cfvo type="num" val="1"/>
      </iconSet>
    </cfRule>
  </conditionalFormatting>
  <conditionalFormatting sqref="A389">
    <cfRule type="iconSet" priority="349">
      <iconSet iconSet="3Symbols">
        <cfvo type="percent" val="0"/>
        <cfvo type="percent" val="0"/>
        <cfvo type="num" val="1"/>
      </iconSet>
    </cfRule>
  </conditionalFormatting>
  <conditionalFormatting sqref="A389">
    <cfRule type="iconSet" priority="350">
      <iconSet iconSet="3Symbols">
        <cfvo type="percent" val="0"/>
        <cfvo type="percent" val="0"/>
        <cfvo type="num" val="1"/>
      </iconSet>
    </cfRule>
  </conditionalFormatting>
  <conditionalFormatting sqref="A389">
    <cfRule type="iconSet" priority="351">
      <iconSet iconSet="3Symbols">
        <cfvo type="percent" val="0"/>
        <cfvo type="percent" val="0"/>
        <cfvo type="num" val="1"/>
      </iconSet>
    </cfRule>
  </conditionalFormatting>
  <conditionalFormatting sqref="A389">
    <cfRule type="iconSet" priority="352">
      <iconSet iconSet="3Symbols">
        <cfvo type="percent" val="0"/>
        <cfvo type="percent" val="0"/>
        <cfvo type="num" val="1"/>
      </iconSet>
    </cfRule>
  </conditionalFormatting>
  <conditionalFormatting sqref="A389">
    <cfRule type="iconSet" priority="353">
      <iconSet iconSet="3Symbols">
        <cfvo type="percent" val="0"/>
        <cfvo type="percent" val="0"/>
        <cfvo type="num" val="1"/>
      </iconSet>
    </cfRule>
  </conditionalFormatting>
  <conditionalFormatting sqref="A390">
    <cfRule type="iconSet" priority="354">
      <iconSet iconSet="3Symbols">
        <cfvo type="percent" val="0"/>
        <cfvo type="percent" val="0"/>
        <cfvo type="num" val="1"/>
      </iconSet>
    </cfRule>
  </conditionalFormatting>
  <conditionalFormatting sqref="A390">
    <cfRule type="iconSet" priority="355">
      <iconSet iconSet="3Symbols">
        <cfvo type="percent" val="0"/>
        <cfvo type="percent" val="0"/>
        <cfvo type="num" val="1"/>
      </iconSet>
    </cfRule>
  </conditionalFormatting>
  <conditionalFormatting sqref="A390">
    <cfRule type="iconSet" priority="356">
      <iconSet iconSet="3Symbols">
        <cfvo type="percent" val="0"/>
        <cfvo type="percent" val="0"/>
        <cfvo type="num" val="1"/>
      </iconSet>
    </cfRule>
  </conditionalFormatting>
  <conditionalFormatting sqref="A390">
    <cfRule type="iconSet" priority="357">
      <iconSet iconSet="3Symbols">
        <cfvo type="percent" val="0"/>
        <cfvo type="percent" val="0"/>
        <cfvo type="num" val="1"/>
      </iconSet>
    </cfRule>
  </conditionalFormatting>
  <conditionalFormatting sqref="A390">
    <cfRule type="iconSet" priority="358">
      <iconSet iconSet="3Symbols">
        <cfvo type="percent" val="0"/>
        <cfvo type="percent" val="0"/>
        <cfvo type="num" val="1"/>
      </iconSet>
    </cfRule>
  </conditionalFormatting>
  <conditionalFormatting sqref="A391">
    <cfRule type="iconSet" priority="359">
      <iconSet iconSet="3Symbols">
        <cfvo type="percent" val="0"/>
        <cfvo type="percent" val="0"/>
        <cfvo type="num" val="1"/>
      </iconSet>
    </cfRule>
  </conditionalFormatting>
  <conditionalFormatting sqref="A391">
    <cfRule type="iconSet" priority="360">
      <iconSet iconSet="3Symbols">
        <cfvo type="percent" val="0"/>
        <cfvo type="percent" val="0"/>
        <cfvo type="num" val="1"/>
      </iconSet>
    </cfRule>
  </conditionalFormatting>
  <conditionalFormatting sqref="A391">
    <cfRule type="iconSet" priority="361">
      <iconSet iconSet="3Symbols">
        <cfvo type="percent" val="0"/>
        <cfvo type="percent" val="0"/>
        <cfvo type="num" val="1"/>
      </iconSet>
    </cfRule>
  </conditionalFormatting>
  <conditionalFormatting sqref="A391">
    <cfRule type="iconSet" priority="362">
      <iconSet iconSet="3Symbols">
        <cfvo type="percent" val="0"/>
        <cfvo type="percent" val="0"/>
        <cfvo type="num" val="1"/>
      </iconSet>
    </cfRule>
  </conditionalFormatting>
  <conditionalFormatting sqref="A391">
    <cfRule type="iconSet" priority="363">
      <iconSet iconSet="3Symbols">
        <cfvo type="percent" val="0"/>
        <cfvo type="percent" val="0"/>
        <cfvo type="num" val="1"/>
      </iconSet>
    </cfRule>
  </conditionalFormatting>
  <conditionalFormatting sqref="A392">
    <cfRule type="iconSet" priority="364">
      <iconSet iconSet="3Symbols">
        <cfvo type="percent" val="0"/>
        <cfvo type="percent" val="0"/>
        <cfvo type="num" val="1"/>
      </iconSet>
    </cfRule>
  </conditionalFormatting>
  <conditionalFormatting sqref="A392">
    <cfRule type="iconSet" priority="365">
      <iconSet iconSet="3Symbols">
        <cfvo type="percent" val="0"/>
        <cfvo type="percent" val="0"/>
        <cfvo type="num" val="1"/>
      </iconSet>
    </cfRule>
  </conditionalFormatting>
  <conditionalFormatting sqref="A392">
    <cfRule type="iconSet" priority="366">
      <iconSet iconSet="3Symbols">
        <cfvo type="percent" val="0"/>
        <cfvo type="percent" val="0"/>
        <cfvo type="num" val="1"/>
      </iconSet>
    </cfRule>
  </conditionalFormatting>
  <conditionalFormatting sqref="A392">
    <cfRule type="iconSet" priority="367">
      <iconSet iconSet="3Symbols">
        <cfvo type="percent" val="0"/>
        <cfvo type="percent" val="0"/>
        <cfvo type="num" val="1"/>
      </iconSet>
    </cfRule>
  </conditionalFormatting>
  <conditionalFormatting sqref="A392">
    <cfRule type="iconSet" priority="368">
      <iconSet iconSet="3Symbols">
        <cfvo type="percent" val="0"/>
        <cfvo type="percent" val="0"/>
        <cfvo type="num" val="1"/>
      </iconSet>
    </cfRule>
  </conditionalFormatting>
  <conditionalFormatting sqref="A393">
    <cfRule type="iconSet" priority="369">
      <iconSet iconSet="3Symbols">
        <cfvo type="percent" val="0"/>
        <cfvo type="percent" val="0"/>
        <cfvo type="num" val="1"/>
      </iconSet>
    </cfRule>
  </conditionalFormatting>
  <conditionalFormatting sqref="A393">
    <cfRule type="iconSet" priority="370">
      <iconSet iconSet="3Symbols">
        <cfvo type="percent" val="0"/>
        <cfvo type="percent" val="0"/>
        <cfvo type="num" val="1"/>
      </iconSet>
    </cfRule>
  </conditionalFormatting>
  <conditionalFormatting sqref="A393">
    <cfRule type="iconSet" priority="371">
      <iconSet iconSet="3Symbols">
        <cfvo type="percent" val="0"/>
        <cfvo type="percent" val="0"/>
        <cfvo type="num" val="1"/>
      </iconSet>
    </cfRule>
  </conditionalFormatting>
  <conditionalFormatting sqref="A393">
    <cfRule type="iconSet" priority="372">
      <iconSet iconSet="3Symbols">
        <cfvo type="percent" val="0"/>
        <cfvo type="percent" val="0"/>
        <cfvo type="num" val="1"/>
      </iconSet>
    </cfRule>
  </conditionalFormatting>
  <conditionalFormatting sqref="A393">
    <cfRule type="iconSet" priority="373">
      <iconSet iconSet="3Symbols">
        <cfvo type="percent" val="0"/>
        <cfvo type="percent" val="0"/>
        <cfvo type="num" val="1"/>
      </iconSet>
    </cfRule>
  </conditionalFormatting>
  <conditionalFormatting sqref="A394">
    <cfRule type="iconSet" priority="374">
      <iconSet iconSet="3Symbols">
        <cfvo type="percent" val="0"/>
        <cfvo type="percent" val="0"/>
        <cfvo type="num" val="1"/>
      </iconSet>
    </cfRule>
  </conditionalFormatting>
  <conditionalFormatting sqref="A394">
    <cfRule type="iconSet" priority="375">
      <iconSet iconSet="3Symbols">
        <cfvo type="percent" val="0"/>
        <cfvo type="percent" val="0"/>
        <cfvo type="num" val="1"/>
      </iconSet>
    </cfRule>
  </conditionalFormatting>
  <conditionalFormatting sqref="A394">
    <cfRule type="iconSet" priority="376">
      <iconSet iconSet="3Symbols">
        <cfvo type="percent" val="0"/>
        <cfvo type="percent" val="0"/>
        <cfvo type="num" val="1"/>
      </iconSet>
    </cfRule>
  </conditionalFormatting>
  <conditionalFormatting sqref="A394">
    <cfRule type="iconSet" priority="377">
      <iconSet iconSet="3Symbols">
        <cfvo type="percent" val="0"/>
        <cfvo type="percent" val="0"/>
        <cfvo type="num" val="1"/>
      </iconSet>
    </cfRule>
  </conditionalFormatting>
  <conditionalFormatting sqref="A394">
    <cfRule type="iconSet" priority="378">
      <iconSet iconSet="3Symbols">
        <cfvo type="percent" val="0"/>
        <cfvo type="percent" val="0"/>
        <cfvo type="num" val="1"/>
      </iconSet>
    </cfRule>
  </conditionalFormatting>
  <conditionalFormatting sqref="A395">
    <cfRule type="iconSet" priority="379">
      <iconSet iconSet="3Symbols">
        <cfvo type="percent" val="0"/>
        <cfvo type="percent" val="0"/>
        <cfvo type="num" val="1"/>
      </iconSet>
    </cfRule>
  </conditionalFormatting>
  <conditionalFormatting sqref="A395">
    <cfRule type="iconSet" priority="380">
      <iconSet iconSet="3Symbols">
        <cfvo type="percent" val="0"/>
        <cfvo type="percent" val="0"/>
        <cfvo type="num" val="1"/>
      </iconSet>
    </cfRule>
  </conditionalFormatting>
  <conditionalFormatting sqref="A395">
    <cfRule type="iconSet" priority="381">
      <iconSet iconSet="3Symbols">
        <cfvo type="percent" val="0"/>
        <cfvo type="percent" val="0"/>
        <cfvo type="num" val="1"/>
      </iconSet>
    </cfRule>
  </conditionalFormatting>
  <conditionalFormatting sqref="A395">
    <cfRule type="iconSet" priority="382">
      <iconSet iconSet="3Symbols">
        <cfvo type="percent" val="0"/>
        <cfvo type="percent" val="0"/>
        <cfvo type="num" val="1"/>
      </iconSet>
    </cfRule>
  </conditionalFormatting>
  <conditionalFormatting sqref="A395">
    <cfRule type="iconSet" priority="383">
      <iconSet iconSet="3Symbols">
        <cfvo type="percent" val="0"/>
        <cfvo type="percent" val="0"/>
        <cfvo type="num" val="1"/>
      </iconSet>
    </cfRule>
  </conditionalFormatting>
  <conditionalFormatting sqref="A396">
    <cfRule type="iconSet" priority="384">
      <iconSet iconSet="3Symbols">
        <cfvo type="percent" val="0"/>
        <cfvo type="percent" val="0"/>
        <cfvo type="num" val="1"/>
      </iconSet>
    </cfRule>
  </conditionalFormatting>
  <conditionalFormatting sqref="A396">
    <cfRule type="iconSet" priority="385">
      <iconSet iconSet="3Symbols">
        <cfvo type="percent" val="0"/>
        <cfvo type="percent" val="0"/>
        <cfvo type="num" val="1"/>
      </iconSet>
    </cfRule>
  </conditionalFormatting>
  <conditionalFormatting sqref="A396">
    <cfRule type="iconSet" priority="386">
      <iconSet iconSet="3Symbols">
        <cfvo type="percent" val="0"/>
        <cfvo type="percent" val="0"/>
        <cfvo type="num" val="1"/>
      </iconSet>
    </cfRule>
  </conditionalFormatting>
  <conditionalFormatting sqref="A396">
    <cfRule type="iconSet" priority="387">
      <iconSet iconSet="3Symbols">
        <cfvo type="percent" val="0"/>
        <cfvo type="percent" val="0"/>
        <cfvo type="num" val="1"/>
      </iconSet>
    </cfRule>
  </conditionalFormatting>
  <conditionalFormatting sqref="A396">
    <cfRule type="iconSet" priority="388">
      <iconSet iconSet="3Symbols">
        <cfvo type="percent" val="0"/>
        <cfvo type="percent" val="0"/>
        <cfvo type="num" val="1"/>
      </iconSet>
    </cfRule>
  </conditionalFormatting>
  <conditionalFormatting sqref="A397">
    <cfRule type="iconSet" priority="389">
      <iconSet iconSet="3Symbols">
        <cfvo type="percent" val="0"/>
        <cfvo type="percent" val="0"/>
        <cfvo type="num" val="1"/>
      </iconSet>
    </cfRule>
  </conditionalFormatting>
  <conditionalFormatting sqref="A397">
    <cfRule type="iconSet" priority="390">
      <iconSet iconSet="3Symbols">
        <cfvo type="percent" val="0"/>
        <cfvo type="percent" val="0"/>
        <cfvo type="num" val="1"/>
      </iconSet>
    </cfRule>
  </conditionalFormatting>
  <conditionalFormatting sqref="A397">
    <cfRule type="iconSet" priority="391">
      <iconSet iconSet="3Symbols">
        <cfvo type="percent" val="0"/>
        <cfvo type="percent" val="0"/>
        <cfvo type="num" val="1"/>
      </iconSet>
    </cfRule>
  </conditionalFormatting>
  <conditionalFormatting sqref="A397">
    <cfRule type="iconSet" priority="392">
      <iconSet iconSet="3Symbols">
        <cfvo type="percent" val="0"/>
        <cfvo type="percent" val="0"/>
        <cfvo type="num" val="1"/>
      </iconSet>
    </cfRule>
  </conditionalFormatting>
  <conditionalFormatting sqref="A397">
    <cfRule type="iconSet" priority="393">
      <iconSet iconSet="3Symbols">
        <cfvo type="percent" val="0"/>
        <cfvo type="percent" val="0"/>
        <cfvo type="num" val="1"/>
      </iconSet>
    </cfRule>
  </conditionalFormatting>
  <conditionalFormatting sqref="A398">
    <cfRule type="iconSet" priority="394">
      <iconSet iconSet="3Symbols">
        <cfvo type="percent" val="0"/>
        <cfvo type="percent" val="0"/>
        <cfvo type="num" val="1"/>
      </iconSet>
    </cfRule>
  </conditionalFormatting>
  <conditionalFormatting sqref="A398">
    <cfRule type="iconSet" priority="395">
      <iconSet iconSet="3Symbols">
        <cfvo type="percent" val="0"/>
        <cfvo type="percent" val="0"/>
        <cfvo type="num" val="1"/>
      </iconSet>
    </cfRule>
  </conditionalFormatting>
  <conditionalFormatting sqref="A398">
    <cfRule type="iconSet" priority="396">
      <iconSet iconSet="3Symbols">
        <cfvo type="percent" val="0"/>
        <cfvo type="percent" val="0"/>
        <cfvo type="num" val="1"/>
      </iconSet>
    </cfRule>
  </conditionalFormatting>
  <conditionalFormatting sqref="A398">
    <cfRule type="iconSet" priority="397">
      <iconSet iconSet="3Symbols">
        <cfvo type="percent" val="0"/>
        <cfvo type="percent" val="0"/>
        <cfvo type="num" val="1"/>
      </iconSet>
    </cfRule>
  </conditionalFormatting>
  <conditionalFormatting sqref="A398">
    <cfRule type="iconSet" priority="398">
      <iconSet iconSet="3Symbols">
        <cfvo type="percent" val="0"/>
        <cfvo type="percent" val="0"/>
        <cfvo type="num" val="1"/>
      </iconSet>
    </cfRule>
  </conditionalFormatting>
  <conditionalFormatting sqref="A399">
    <cfRule type="iconSet" priority="399">
      <iconSet iconSet="3Symbols">
        <cfvo type="percent" val="0"/>
        <cfvo type="percent" val="0"/>
        <cfvo type="num" val="1"/>
      </iconSet>
    </cfRule>
  </conditionalFormatting>
  <conditionalFormatting sqref="A399">
    <cfRule type="iconSet" priority="400">
      <iconSet iconSet="3Symbols">
        <cfvo type="percent" val="0"/>
        <cfvo type="percent" val="0"/>
        <cfvo type="num" val="1"/>
      </iconSet>
    </cfRule>
  </conditionalFormatting>
  <conditionalFormatting sqref="A399">
    <cfRule type="iconSet" priority="401">
      <iconSet iconSet="3Symbols">
        <cfvo type="percent" val="0"/>
        <cfvo type="percent" val="0"/>
        <cfvo type="num" val="1"/>
      </iconSet>
    </cfRule>
  </conditionalFormatting>
  <conditionalFormatting sqref="A399">
    <cfRule type="iconSet" priority="402">
      <iconSet iconSet="3Symbols">
        <cfvo type="percent" val="0"/>
        <cfvo type="percent" val="0"/>
        <cfvo type="num" val="1"/>
      </iconSet>
    </cfRule>
  </conditionalFormatting>
  <conditionalFormatting sqref="A399">
    <cfRule type="iconSet" priority="403">
      <iconSet iconSet="3Symbols">
        <cfvo type="percent" val="0"/>
        <cfvo type="percent" val="0"/>
        <cfvo type="num" val="1"/>
      </iconSet>
    </cfRule>
  </conditionalFormatting>
  <conditionalFormatting sqref="A400">
    <cfRule type="iconSet" priority="404">
      <iconSet iconSet="3Symbols">
        <cfvo type="percent" val="0"/>
        <cfvo type="percent" val="0"/>
        <cfvo type="num" val="1"/>
      </iconSet>
    </cfRule>
  </conditionalFormatting>
  <conditionalFormatting sqref="A400">
    <cfRule type="iconSet" priority="405">
      <iconSet iconSet="3Symbols">
        <cfvo type="percent" val="0"/>
        <cfvo type="percent" val="0"/>
        <cfvo type="num" val="1"/>
      </iconSet>
    </cfRule>
  </conditionalFormatting>
  <conditionalFormatting sqref="A400">
    <cfRule type="iconSet" priority="406">
      <iconSet iconSet="3Symbols">
        <cfvo type="percent" val="0"/>
        <cfvo type="percent" val="0"/>
        <cfvo type="num" val="1"/>
      </iconSet>
    </cfRule>
  </conditionalFormatting>
  <conditionalFormatting sqref="A400">
    <cfRule type="iconSet" priority="407">
      <iconSet iconSet="3Symbols">
        <cfvo type="percent" val="0"/>
        <cfvo type="percent" val="0"/>
        <cfvo type="num" val="1"/>
      </iconSet>
    </cfRule>
  </conditionalFormatting>
  <conditionalFormatting sqref="A400">
    <cfRule type="iconSet" priority="408">
      <iconSet iconSet="3Symbols">
        <cfvo type="percent" val="0"/>
        <cfvo type="percent" val="0"/>
        <cfvo type="num" val="1"/>
      </iconSet>
    </cfRule>
  </conditionalFormatting>
  <conditionalFormatting sqref="A401">
    <cfRule type="iconSet" priority="409">
      <iconSet iconSet="3Symbols">
        <cfvo type="percent" val="0"/>
        <cfvo type="percent" val="0"/>
        <cfvo type="num" val="1"/>
      </iconSet>
    </cfRule>
  </conditionalFormatting>
  <conditionalFormatting sqref="A401">
    <cfRule type="iconSet" priority="410">
      <iconSet iconSet="3Symbols">
        <cfvo type="percent" val="0"/>
        <cfvo type="percent" val="0"/>
        <cfvo type="num" val="1"/>
      </iconSet>
    </cfRule>
  </conditionalFormatting>
  <conditionalFormatting sqref="A401">
    <cfRule type="iconSet" priority="411">
      <iconSet iconSet="3Symbols">
        <cfvo type="percent" val="0"/>
        <cfvo type="percent" val="0"/>
        <cfvo type="num" val="1"/>
      </iconSet>
    </cfRule>
  </conditionalFormatting>
  <conditionalFormatting sqref="A401">
    <cfRule type="iconSet" priority="412">
      <iconSet iconSet="3Symbols">
        <cfvo type="percent" val="0"/>
        <cfvo type="percent" val="0"/>
        <cfvo type="num" val="1"/>
      </iconSet>
    </cfRule>
  </conditionalFormatting>
  <conditionalFormatting sqref="A401">
    <cfRule type="iconSet" priority="413">
      <iconSet iconSet="3Symbols">
        <cfvo type="percent" val="0"/>
        <cfvo type="percent" val="0"/>
        <cfvo type="num" val="1"/>
      </iconSet>
    </cfRule>
  </conditionalFormatting>
  <conditionalFormatting sqref="A402">
    <cfRule type="iconSet" priority="414">
      <iconSet iconSet="3Symbols">
        <cfvo type="percent" val="0"/>
        <cfvo type="percent" val="0"/>
        <cfvo type="num" val="1"/>
      </iconSet>
    </cfRule>
  </conditionalFormatting>
  <conditionalFormatting sqref="A402">
    <cfRule type="iconSet" priority="415">
      <iconSet iconSet="3Symbols">
        <cfvo type="percent" val="0"/>
        <cfvo type="percent" val="0"/>
        <cfvo type="num" val="1"/>
      </iconSet>
    </cfRule>
  </conditionalFormatting>
  <conditionalFormatting sqref="A402">
    <cfRule type="iconSet" priority="416">
      <iconSet iconSet="3Symbols">
        <cfvo type="percent" val="0"/>
        <cfvo type="percent" val="0"/>
        <cfvo type="num" val="1"/>
      </iconSet>
    </cfRule>
  </conditionalFormatting>
  <conditionalFormatting sqref="A402">
    <cfRule type="iconSet" priority="417">
      <iconSet iconSet="3Symbols">
        <cfvo type="percent" val="0"/>
        <cfvo type="percent" val="0"/>
        <cfvo type="num" val="1"/>
      </iconSet>
    </cfRule>
  </conditionalFormatting>
  <conditionalFormatting sqref="A402">
    <cfRule type="iconSet" priority="418">
      <iconSet iconSet="3Symbols">
        <cfvo type="percent" val="0"/>
        <cfvo type="percent" val="0"/>
        <cfvo type="num" val="1"/>
      </iconSet>
    </cfRule>
  </conditionalFormatting>
  <conditionalFormatting sqref="A403">
    <cfRule type="iconSet" priority="419">
      <iconSet iconSet="3Symbols">
        <cfvo type="percent" val="0"/>
        <cfvo type="percent" val="0"/>
        <cfvo type="num" val="1"/>
      </iconSet>
    </cfRule>
  </conditionalFormatting>
  <conditionalFormatting sqref="A403">
    <cfRule type="iconSet" priority="420">
      <iconSet iconSet="3Symbols">
        <cfvo type="percent" val="0"/>
        <cfvo type="percent" val="0"/>
        <cfvo type="num" val="1"/>
      </iconSet>
    </cfRule>
  </conditionalFormatting>
  <conditionalFormatting sqref="A403">
    <cfRule type="iconSet" priority="421">
      <iconSet iconSet="3Symbols">
        <cfvo type="percent" val="0"/>
        <cfvo type="percent" val="0"/>
        <cfvo type="num" val="1"/>
      </iconSet>
    </cfRule>
  </conditionalFormatting>
  <conditionalFormatting sqref="A403">
    <cfRule type="iconSet" priority="422">
      <iconSet iconSet="3Symbols">
        <cfvo type="percent" val="0"/>
        <cfvo type="percent" val="0"/>
        <cfvo type="num" val="1"/>
      </iconSet>
    </cfRule>
  </conditionalFormatting>
  <conditionalFormatting sqref="A403">
    <cfRule type="iconSet" priority="423">
      <iconSet iconSet="3Symbols">
        <cfvo type="percent" val="0"/>
        <cfvo type="percent" val="0"/>
        <cfvo type="num" val="1"/>
      </iconSet>
    </cfRule>
  </conditionalFormatting>
  <conditionalFormatting sqref="A404">
    <cfRule type="iconSet" priority="424">
      <iconSet iconSet="3Symbols">
        <cfvo type="percent" val="0"/>
        <cfvo type="percent" val="0"/>
        <cfvo type="num" val="1"/>
      </iconSet>
    </cfRule>
  </conditionalFormatting>
  <conditionalFormatting sqref="A404">
    <cfRule type="iconSet" priority="425">
      <iconSet iconSet="3Symbols">
        <cfvo type="percent" val="0"/>
        <cfvo type="percent" val="0"/>
        <cfvo type="num" val="1"/>
      </iconSet>
    </cfRule>
  </conditionalFormatting>
  <conditionalFormatting sqref="A404">
    <cfRule type="iconSet" priority="426">
      <iconSet iconSet="3Symbols">
        <cfvo type="percent" val="0"/>
        <cfvo type="percent" val="0"/>
        <cfvo type="num" val="1"/>
      </iconSet>
    </cfRule>
  </conditionalFormatting>
  <conditionalFormatting sqref="A404">
    <cfRule type="iconSet" priority="427">
      <iconSet iconSet="3Symbols">
        <cfvo type="percent" val="0"/>
        <cfvo type="percent" val="0"/>
        <cfvo type="num" val="1"/>
      </iconSet>
    </cfRule>
  </conditionalFormatting>
  <conditionalFormatting sqref="A404">
    <cfRule type="iconSet" priority="428">
      <iconSet iconSet="3Symbols">
        <cfvo type="percent" val="0"/>
        <cfvo type="percent" val="0"/>
        <cfvo type="num" val="1"/>
      </iconSet>
    </cfRule>
  </conditionalFormatting>
  <conditionalFormatting sqref="A405">
    <cfRule type="iconSet" priority="429">
      <iconSet iconSet="3Symbols">
        <cfvo type="percent" val="0"/>
        <cfvo type="percent" val="0"/>
        <cfvo type="num" val="1"/>
      </iconSet>
    </cfRule>
  </conditionalFormatting>
  <conditionalFormatting sqref="A405">
    <cfRule type="iconSet" priority="430">
      <iconSet iconSet="3Symbols">
        <cfvo type="percent" val="0"/>
        <cfvo type="percent" val="0"/>
        <cfvo type="num" val="1"/>
      </iconSet>
    </cfRule>
  </conditionalFormatting>
  <conditionalFormatting sqref="A405">
    <cfRule type="iconSet" priority="431">
      <iconSet iconSet="3Symbols">
        <cfvo type="percent" val="0"/>
        <cfvo type="percent" val="0"/>
        <cfvo type="num" val="1"/>
      </iconSet>
    </cfRule>
  </conditionalFormatting>
  <conditionalFormatting sqref="A405">
    <cfRule type="iconSet" priority="432">
      <iconSet iconSet="3Symbols">
        <cfvo type="percent" val="0"/>
        <cfvo type="percent" val="0"/>
        <cfvo type="num" val="1"/>
      </iconSet>
    </cfRule>
  </conditionalFormatting>
  <conditionalFormatting sqref="A405">
    <cfRule type="iconSet" priority="433">
      <iconSet iconSet="3Symbols">
        <cfvo type="percent" val="0"/>
        <cfvo type="percent" val="0"/>
        <cfvo type="num" val="1"/>
      </iconSet>
    </cfRule>
  </conditionalFormatting>
  <conditionalFormatting sqref="A406">
    <cfRule type="iconSet" priority="434">
      <iconSet iconSet="3Symbols">
        <cfvo type="percent" val="0"/>
        <cfvo type="percent" val="0"/>
        <cfvo type="num" val="1"/>
      </iconSet>
    </cfRule>
  </conditionalFormatting>
  <conditionalFormatting sqref="A406">
    <cfRule type="iconSet" priority="435">
      <iconSet iconSet="3Symbols">
        <cfvo type="percent" val="0"/>
        <cfvo type="percent" val="0"/>
        <cfvo type="num" val="1"/>
      </iconSet>
    </cfRule>
  </conditionalFormatting>
  <conditionalFormatting sqref="A406">
    <cfRule type="iconSet" priority="436">
      <iconSet iconSet="3Symbols">
        <cfvo type="percent" val="0"/>
        <cfvo type="percent" val="0"/>
        <cfvo type="num" val="1"/>
      </iconSet>
    </cfRule>
  </conditionalFormatting>
  <conditionalFormatting sqref="A406">
    <cfRule type="iconSet" priority="437">
      <iconSet iconSet="3Symbols">
        <cfvo type="percent" val="0"/>
        <cfvo type="percent" val="0"/>
        <cfvo type="num" val="1"/>
      </iconSet>
    </cfRule>
  </conditionalFormatting>
  <conditionalFormatting sqref="A406">
    <cfRule type="iconSet" priority="438">
      <iconSet iconSet="3Symbols">
        <cfvo type="percent" val="0"/>
        <cfvo type="percent" val="0"/>
        <cfvo type="num" val="1"/>
      </iconSet>
    </cfRule>
  </conditionalFormatting>
  <conditionalFormatting sqref="A406">
    <cfRule type="iconSet" priority="439">
      <iconSet iconSet="3Symbols">
        <cfvo type="percent" val="0"/>
        <cfvo type="percent" val="0"/>
        <cfvo type="num" val="1"/>
      </iconSet>
    </cfRule>
  </conditionalFormatting>
  <conditionalFormatting sqref="A407">
    <cfRule type="iconSet" priority="440">
      <iconSet iconSet="3Symbols">
        <cfvo type="percent" val="0"/>
        <cfvo type="percent" val="0"/>
        <cfvo type="num" val="1"/>
      </iconSet>
    </cfRule>
  </conditionalFormatting>
  <conditionalFormatting sqref="A407">
    <cfRule type="iconSet" priority="441">
      <iconSet iconSet="3Symbols">
        <cfvo type="percent" val="0"/>
        <cfvo type="percent" val="0"/>
        <cfvo type="num" val="1"/>
      </iconSet>
    </cfRule>
  </conditionalFormatting>
  <conditionalFormatting sqref="A407">
    <cfRule type="iconSet" priority="442">
      <iconSet iconSet="3Symbols">
        <cfvo type="percent" val="0"/>
        <cfvo type="percent" val="0"/>
        <cfvo type="num" val="1"/>
      </iconSet>
    </cfRule>
  </conditionalFormatting>
  <conditionalFormatting sqref="A407">
    <cfRule type="iconSet" priority="443">
      <iconSet iconSet="3Symbols">
        <cfvo type="percent" val="0"/>
        <cfvo type="percent" val="0"/>
        <cfvo type="num" val="1"/>
      </iconSet>
    </cfRule>
  </conditionalFormatting>
  <conditionalFormatting sqref="A407">
    <cfRule type="iconSet" priority="444">
      <iconSet iconSet="3Symbols">
        <cfvo type="percent" val="0"/>
        <cfvo type="percent" val="0"/>
        <cfvo type="num" val="1"/>
      </iconSet>
    </cfRule>
  </conditionalFormatting>
  <conditionalFormatting sqref="A407">
    <cfRule type="iconSet" priority="445">
      <iconSet iconSet="3Symbols">
        <cfvo type="percent" val="0"/>
        <cfvo type="percent" val="0"/>
        <cfvo type="num" val="1"/>
      </iconSet>
    </cfRule>
  </conditionalFormatting>
  <conditionalFormatting sqref="A408">
    <cfRule type="iconSet" priority="446">
      <iconSet iconSet="3Symbols">
        <cfvo type="percent" val="0"/>
        <cfvo type="percent" val="0"/>
        <cfvo type="num" val="1"/>
      </iconSet>
    </cfRule>
  </conditionalFormatting>
  <conditionalFormatting sqref="A408">
    <cfRule type="iconSet" priority="447">
      <iconSet iconSet="3Symbols">
        <cfvo type="percent" val="0"/>
        <cfvo type="percent" val="0"/>
        <cfvo type="num" val="1"/>
      </iconSet>
    </cfRule>
  </conditionalFormatting>
  <conditionalFormatting sqref="A408">
    <cfRule type="iconSet" priority="448">
      <iconSet iconSet="3Symbols">
        <cfvo type="percent" val="0"/>
        <cfvo type="percent" val="0"/>
        <cfvo type="num" val="1"/>
      </iconSet>
    </cfRule>
  </conditionalFormatting>
  <conditionalFormatting sqref="A408">
    <cfRule type="iconSet" priority="449">
      <iconSet iconSet="3Symbols">
        <cfvo type="percent" val="0"/>
        <cfvo type="percent" val="0"/>
        <cfvo type="num" val="1"/>
      </iconSet>
    </cfRule>
  </conditionalFormatting>
  <conditionalFormatting sqref="A408">
    <cfRule type="iconSet" priority="450">
      <iconSet iconSet="3Symbols">
        <cfvo type="percent" val="0"/>
        <cfvo type="percent" val="0"/>
        <cfvo type="num" val="1"/>
      </iconSet>
    </cfRule>
  </conditionalFormatting>
  <conditionalFormatting sqref="A408">
    <cfRule type="iconSet" priority="451">
      <iconSet iconSet="3Symbols">
        <cfvo type="percent" val="0"/>
        <cfvo type="percent" val="0"/>
        <cfvo type="num" val="1"/>
      </iconSet>
    </cfRule>
  </conditionalFormatting>
  <conditionalFormatting sqref="A409">
    <cfRule type="iconSet" priority="452">
      <iconSet iconSet="3Symbols">
        <cfvo type="percent" val="0"/>
        <cfvo type="percent" val="0"/>
        <cfvo type="num" val="1"/>
      </iconSet>
    </cfRule>
  </conditionalFormatting>
  <conditionalFormatting sqref="A409">
    <cfRule type="iconSet" priority="453">
      <iconSet iconSet="3Symbols">
        <cfvo type="percent" val="0"/>
        <cfvo type="percent" val="0"/>
        <cfvo type="num" val="1"/>
      </iconSet>
    </cfRule>
  </conditionalFormatting>
  <conditionalFormatting sqref="A409">
    <cfRule type="iconSet" priority="454">
      <iconSet iconSet="3Symbols">
        <cfvo type="percent" val="0"/>
        <cfvo type="percent" val="0"/>
        <cfvo type="num" val="1"/>
      </iconSet>
    </cfRule>
  </conditionalFormatting>
  <conditionalFormatting sqref="A409">
    <cfRule type="iconSet" priority="455">
      <iconSet iconSet="3Symbols">
        <cfvo type="percent" val="0"/>
        <cfvo type="percent" val="0"/>
        <cfvo type="num" val="1"/>
      </iconSet>
    </cfRule>
  </conditionalFormatting>
  <conditionalFormatting sqref="A409">
    <cfRule type="iconSet" priority="456">
      <iconSet iconSet="3Symbols">
        <cfvo type="percent" val="0"/>
        <cfvo type="percent" val="0"/>
        <cfvo type="num" val="1"/>
      </iconSet>
    </cfRule>
  </conditionalFormatting>
  <conditionalFormatting sqref="A409">
    <cfRule type="iconSet" priority="457">
      <iconSet iconSet="3Symbols">
        <cfvo type="percent" val="0"/>
        <cfvo type="percent" val="0"/>
        <cfvo type="num" val="1"/>
      </iconSet>
    </cfRule>
  </conditionalFormatting>
  <conditionalFormatting sqref="A410">
    <cfRule type="iconSet" priority="458">
      <iconSet iconSet="3Symbols">
        <cfvo type="percent" val="0"/>
        <cfvo type="percent" val="0"/>
        <cfvo type="num" val="1"/>
      </iconSet>
    </cfRule>
  </conditionalFormatting>
  <conditionalFormatting sqref="A410">
    <cfRule type="iconSet" priority="459">
      <iconSet iconSet="3Symbols">
        <cfvo type="percent" val="0"/>
        <cfvo type="percent" val="0"/>
        <cfvo type="num" val="1"/>
      </iconSet>
    </cfRule>
  </conditionalFormatting>
  <conditionalFormatting sqref="A410">
    <cfRule type="iconSet" priority="460">
      <iconSet iconSet="3Symbols">
        <cfvo type="percent" val="0"/>
        <cfvo type="percent" val="0"/>
        <cfvo type="num" val="1"/>
      </iconSet>
    </cfRule>
  </conditionalFormatting>
  <conditionalFormatting sqref="A410">
    <cfRule type="iconSet" priority="461">
      <iconSet iconSet="3Symbols">
        <cfvo type="percent" val="0"/>
        <cfvo type="percent" val="0"/>
        <cfvo type="num" val="1"/>
      </iconSet>
    </cfRule>
  </conditionalFormatting>
  <conditionalFormatting sqref="A410">
    <cfRule type="iconSet" priority="462">
      <iconSet iconSet="3Symbols">
        <cfvo type="percent" val="0"/>
        <cfvo type="percent" val="0"/>
        <cfvo type="num" val="1"/>
      </iconSet>
    </cfRule>
  </conditionalFormatting>
  <conditionalFormatting sqref="A410">
    <cfRule type="iconSet" priority="463">
      <iconSet iconSet="3Symbols">
        <cfvo type="percent" val="0"/>
        <cfvo type="percent" val="0"/>
        <cfvo type="num" val="1"/>
      </iconSet>
    </cfRule>
  </conditionalFormatting>
  <conditionalFormatting sqref="A411">
    <cfRule type="iconSet" priority="464">
      <iconSet iconSet="3Symbols">
        <cfvo type="percent" val="0"/>
        <cfvo type="percent" val="0"/>
        <cfvo type="num" val="1"/>
      </iconSet>
    </cfRule>
  </conditionalFormatting>
  <conditionalFormatting sqref="A411">
    <cfRule type="iconSet" priority="465">
      <iconSet iconSet="3Symbols">
        <cfvo type="percent" val="0"/>
        <cfvo type="percent" val="0"/>
        <cfvo type="num" val="1"/>
      </iconSet>
    </cfRule>
  </conditionalFormatting>
  <conditionalFormatting sqref="A411">
    <cfRule type="iconSet" priority="466">
      <iconSet iconSet="3Symbols">
        <cfvo type="percent" val="0"/>
        <cfvo type="percent" val="0"/>
        <cfvo type="num" val="1"/>
      </iconSet>
    </cfRule>
  </conditionalFormatting>
  <conditionalFormatting sqref="A411">
    <cfRule type="iconSet" priority="467">
      <iconSet iconSet="3Symbols">
        <cfvo type="percent" val="0"/>
        <cfvo type="percent" val="0"/>
        <cfvo type="num" val="1"/>
      </iconSet>
    </cfRule>
  </conditionalFormatting>
  <conditionalFormatting sqref="A411">
    <cfRule type="iconSet" priority="468">
      <iconSet iconSet="3Symbols">
        <cfvo type="percent" val="0"/>
        <cfvo type="percent" val="0"/>
        <cfvo type="num" val="1"/>
      </iconSet>
    </cfRule>
  </conditionalFormatting>
  <conditionalFormatting sqref="A411">
    <cfRule type="iconSet" priority="469">
      <iconSet iconSet="3Symbols">
        <cfvo type="percent" val="0"/>
        <cfvo type="percent" val="0"/>
        <cfvo type="num" val="1"/>
      </iconSet>
    </cfRule>
  </conditionalFormatting>
  <conditionalFormatting sqref="A412">
    <cfRule type="iconSet" priority="470">
      <iconSet iconSet="3Symbols">
        <cfvo type="percent" val="0"/>
        <cfvo type="percent" val="0"/>
        <cfvo type="num" val="1"/>
      </iconSet>
    </cfRule>
  </conditionalFormatting>
  <conditionalFormatting sqref="A412">
    <cfRule type="iconSet" priority="471">
      <iconSet iconSet="3Symbols">
        <cfvo type="percent" val="0"/>
        <cfvo type="percent" val="0"/>
        <cfvo type="num" val="1"/>
      </iconSet>
    </cfRule>
  </conditionalFormatting>
  <conditionalFormatting sqref="A412">
    <cfRule type="iconSet" priority="472">
      <iconSet iconSet="3Symbols">
        <cfvo type="percent" val="0"/>
        <cfvo type="percent" val="0"/>
        <cfvo type="num" val="1"/>
      </iconSet>
    </cfRule>
  </conditionalFormatting>
  <conditionalFormatting sqref="A412">
    <cfRule type="iconSet" priority="473">
      <iconSet iconSet="3Symbols">
        <cfvo type="percent" val="0"/>
        <cfvo type="percent" val="0"/>
        <cfvo type="num" val="1"/>
      </iconSet>
    </cfRule>
  </conditionalFormatting>
  <conditionalFormatting sqref="A412">
    <cfRule type="iconSet" priority="474">
      <iconSet iconSet="3Symbols">
        <cfvo type="percent" val="0"/>
        <cfvo type="percent" val="0"/>
        <cfvo type="num" val="1"/>
      </iconSet>
    </cfRule>
  </conditionalFormatting>
  <conditionalFormatting sqref="A412">
    <cfRule type="iconSet" priority="475">
      <iconSet iconSet="3Symbols">
        <cfvo type="percent" val="0"/>
        <cfvo type="percent" val="0"/>
        <cfvo type="num" val="1"/>
      </iconSet>
    </cfRule>
  </conditionalFormatting>
  <conditionalFormatting sqref="A413">
    <cfRule type="iconSet" priority="476">
      <iconSet iconSet="3Symbols">
        <cfvo type="percent" val="0"/>
        <cfvo type="percent" val="0"/>
        <cfvo type="num" val="1"/>
      </iconSet>
    </cfRule>
  </conditionalFormatting>
  <conditionalFormatting sqref="A413">
    <cfRule type="iconSet" priority="477">
      <iconSet iconSet="3Symbols">
        <cfvo type="percent" val="0"/>
        <cfvo type="percent" val="0"/>
        <cfvo type="num" val="1"/>
      </iconSet>
    </cfRule>
  </conditionalFormatting>
  <conditionalFormatting sqref="A413">
    <cfRule type="iconSet" priority="478">
      <iconSet iconSet="3Symbols">
        <cfvo type="percent" val="0"/>
        <cfvo type="percent" val="0"/>
        <cfvo type="num" val="1"/>
      </iconSet>
    </cfRule>
  </conditionalFormatting>
  <conditionalFormatting sqref="A413">
    <cfRule type="iconSet" priority="479">
      <iconSet iconSet="3Symbols">
        <cfvo type="percent" val="0"/>
        <cfvo type="percent" val="0"/>
        <cfvo type="num" val="1"/>
      </iconSet>
    </cfRule>
  </conditionalFormatting>
  <conditionalFormatting sqref="A413">
    <cfRule type="iconSet" priority="480">
      <iconSet iconSet="3Symbols">
        <cfvo type="percent" val="0"/>
        <cfvo type="percent" val="0"/>
        <cfvo type="num" val="1"/>
      </iconSet>
    </cfRule>
  </conditionalFormatting>
  <conditionalFormatting sqref="A413">
    <cfRule type="iconSet" priority="481">
      <iconSet iconSet="3Symbols">
        <cfvo type="percent" val="0"/>
        <cfvo type="percent" val="0"/>
        <cfvo type="num" val="1"/>
      </iconSet>
    </cfRule>
  </conditionalFormatting>
  <conditionalFormatting sqref="A414">
    <cfRule type="iconSet" priority="482">
      <iconSet iconSet="3Symbols">
        <cfvo type="percent" val="0"/>
        <cfvo type="percent" val="0"/>
        <cfvo type="num" val="1"/>
      </iconSet>
    </cfRule>
  </conditionalFormatting>
  <conditionalFormatting sqref="A414">
    <cfRule type="iconSet" priority="483">
      <iconSet iconSet="3Symbols">
        <cfvo type="percent" val="0"/>
        <cfvo type="percent" val="0"/>
        <cfvo type="num" val="1"/>
      </iconSet>
    </cfRule>
  </conditionalFormatting>
  <conditionalFormatting sqref="A414">
    <cfRule type="iconSet" priority="484">
      <iconSet iconSet="3Symbols">
        <cfvo type="percent" val="0"/>
        <cfvo type="percent" val="0"/>
        <cfvo type="num" val="1"/>
      </iconSet>
    </cfRule>
  </conditionalFormatting>
  <conditionalFormatting sqref="A414">
    <cfRule type="iconSet" priority="485">
      <iconSet iconSet="3Symbols">
        <cfvo type="percent" val="0"/>
        <cfvo type="percent" val="0"/>
        <cfvo type="num" val="1"/>
      </iconSet>
    </cfRule>
  </conditionalFormatting>
  <conditionalFormatting sqref="A414">
    <cfRule type="iconSet" priority="486">
      <iconSet iconSet="3Symbols">
        <cfvo type="percent" val="0"/>
        <cfvo type="percent" val="0"/>
        <cfvo type="num" val="1"/>
      </iconSet>
    </cfRule>
  </conditionalFormatting>
  <conditionalFormatting sqref="A414">
    <cfRule type="iconSet" priority="487">
      <iconSet iconSet="3Symbols">
        <cfvo type="percent" val="0"/>
        <cfvo type="percent" val="0"/>
        <cfvo type="num" val="1"/>
      </iconSet>
    </cfRule>
  </conditionalFormatting>
  <conditionalFormatting sqref="A415">
    <cfRule type="iconSet" priority="488">
      <iconSet iconSet="3Symbols">
        <cfvo type="percent" val="0"/>
        <cfvo type="percent" val="0"/>
        <cfvo type="num" val="1"/>
      </iconSet>
    </cfRule>
  </conditionalFormatting>
  <conditionalFormatting sqref="A415">
    <cfRule type="iconSet" priority="489">
      <iconSet iconSet="3Symbols">
        <cfvo type="percent" val="0"/>
        <cfvo type="percent" val="0"/>
        <cfvo type="num" val="1"/>
      </iconSet>
    </cfRule>
  </conditionalFormatting>
  <conditionalFormatting sqref="A415">
    <cfRule type="iconSet" priority="490">
      <iconSet iconSet="3Symbols">
        <cfvo type="percent" val="0"/>
        <cfvo type="percent" val="0"/>
        <cfvo type="num" val="1"/>
      </iconSet>
    </cfRule>
  </conditionalFormatting>
  <conditionalFormatting sqref="A415">
    <cfRule type="iconSet" priority="491">
      <iconSet iconSet="3Symbols">
        <cfvo type="percent" val="0"/>
        <cfvo type="percent" val="0"/>
        <cfvo type="num" val="1"/>
      </iconSet>
    </cfRule>
  </conditionalFormatting>
  <conditionalFormatting sqref="A415">
    <cfRule type="iconSet" priority="492">
      <iconSet iconSet="3Symbols">
        <cfvo type="percent" val="0"/>
        <cfvo type="percent" val="0"/>
        <cfvo type="num" val="1"/>
      </iconSet>
    </cfRule>
  </conditionalFormatting>
  <conditionalFormatting sqref="A415">
    <cfRule type="iconSet" priority="493">
      <iconSet iconSet="3Symbols">
        <cfvo type="percent" val="0"/>
        <cfvo type="percent" val="0"/>
        <cfvo type="num" val="1"/>
      </iconSet>
    </cfRule>
  </conditionalFormatting>
  <conditionalFormatting sqref="A416">
    <cfRule type="iconSet" priority="494">
      <iconSet iconSet="3Symbols">
        <cfvo type="percent" val="0"/>
        <cfvo type="percent" val="0"/>
        <cfvo type="num" val="1"/>
      </iconSet>
    </cfRule>
  </conditionalFormatting>
  <conditionalFormatting sqref="A416">
    <cfRule type="iconSet" priority="495">
      <iconSet iconSet="3Symbols">
        <cfvo type="percent" val="0"/>
        <cfvo type="percent" val="0"/>
        <cfvo type="num" val="1"/>
      </iconSet>
    </cfRule>
  </conditionalFormatting>
  <conditionalFormatting sqref="A416">
    <cfRule type="iconSet" priority="496">
      <iconSet iconSet="3Symbols">
        <cfvo type="percent" val="0"/>
        <cfvo type="percent" val="0"/>
        <cfvo type="num" val="1"/>
      </iconSet>
    </cfRule>
  </conditionalFormatting>
  <conditionalFormatting sqref="A416">
    <cfRule type="iconSet" priority="497">
      <iconSet iconSet="3Symbols">
        <cfvo type="percent" val="0"/>
        <cfvo type="percent" val="0"/>
        <cfvo type="num" val="1"/>
      </iconSet>
    </cfRule>
  </conditionalFormatting>
  <conditionalFormatting sqref="A416">
    <cfRule type="iconSet" priority="498">
      <iconSet iconSet="3Symbols">
        <cfvo type="percent" val="0"/>
        <cfvo type="percent" val="0"/>
        <cfvo type="num" val="1"/>
      </iconSet>
    </cfRule>
  </conditionalFormatting>
  <conditionalFormatting sqref="A416">
    <cfRule type="iconSet" priority="499">
      <iconSet iconSet="3Symbols">
        <cfvo type="percent" val="0"/>
        <cfvo type="percent" val="0"/>
        <cfvo type="num" val="1"/>
      </iconSet>
    </cfRule>
  </conditionalFormatting>
  <conditionalFormatting sqref="A417">
    <cfRule type="iconSet" priority="500">
      <iconSet iconSet="3Symbols">
        <cfvo type="percent" val="0"/>
        <cfvo type="percent" val="0"/>
        <cfvo type="num" val="1"/>
      </iconSet>
    </cfRule>
  </conditionalFormatting>
  <conditionalFormatting sqref="A417">
    <cfRule type="iconSet" priority="501">
      <iconSet iconSet="3Symbols">
        <cfvo type="percent" val="0"/>
        <cfvo type="percent" val="0"/>
        <cfvo type="num" val="1"/>
      </iconSet>
    </cfRule>
  </conditionalFormatting>
  <conditionalFormatting sqref="A417">
    <cfRule type="iconSet" priority="502">
      <iconSet iconSet="3Symbols">
        <cfvo type="percent" val="0"/>
        <cfvo type="percent" val="0"/>
        <cfvo type="num" val="1"/>
      </iconSet>
    </cfRule>
  </conditionalFormatting>
  <conditionalFormatting sqref="A417">
    <cfRule type="iconSet" priority="503">
      <iconSet iconSet="3Symbols">
        <cfvo type="percent" val="0"/>
        <cfvo type="percent" val="0"/>
        <cfvo type="num" val="1"/>
      </iconSet>
    </cfRule>
  </conditionalFormatting>
  <conditionalFormatting sqref="A417">
    <cfRule type="iconSet" priority="504">
      <iconSet iconSet="3Symbols">
        <cfvo type="percent" val="0"/>
        <cfvo type="percent" val="0"/>
        <cfvo type="num" val="1"/>
      </iconSet>
    </cfRule>
  </conditionalFormatting>
  <conditionalFormatting sqref="A417">
    <cfRule type="iconSet" priority="505">
      <iconSet iconSet="3Symbols">
        <cfvo type="percent" val="0"/>
        <cfvo type="percent" val="0"/>
        <cfvo type="num" val="1"/>
      </iconSet>
    </cfRule>
  </conditionalFormatting>
  <conditionalFormatting sqref="A418">
    <cfRule type="iconSet" priority="506">
      <iconSet iconSet="3Symbols">
        <cfvo type="percent" val="0"/>
        <cfvo type="percent" val="0"/>
        <cfvo type="num" val="1"/>
      </iconSet>
    </cfRule>
  </conditionalFormatting>
  <conditionalFormatting sqref="A418">
    <cfRule type="iconSet" priority="507">
      <iconSet iconSet="3Symbols">
        <cfvo type="percent" val="0"/>
        <cfvo type="percent" val="0"/>
        <cfvo type="num" val="1"/>
      </iconSet>
    </cfRule>
  </conditionalFormatting>
  <conditionalFormatting sqref="A418">
    <cfRule type="iconSet" priority="508">
      <iconSet iconSet="3Symbols">
        <cfvo type="percent" val="0"/>
        <cfvo type="percent" val="0"/>
        <cfvo type="num" val="1"/>
      </iconSet>
    </cfRule>
  </conditionalFormatting>
  <conditionalFormatting sqref="A418">
    <cfRule type="iconSet" priority="509">
      <iconSet iconSet="3Symbols">
        <cfvo type="percent" val="0"/>
        <cfvo type="percent" val="0"/>
        <cfvo type="num" val="1"/>
      </iconSet>
    </cfRule>
  </conditionalFormatting>
  <conditionalFormatting sqref="A418">
    <cfRule type="iconSet" priority="510">
      <iconSet iconSet="3Symbols">
        <cfvo type="percent" val="0"/>
        <cfvo type="percent" val="0"/>
        <cfvo type="num" val="1"/>
      </iconSet>
    </cfRule>
  </conditionalFormatting>
  <conditionalFormatting sqref="A418">
    <cfRule type="iconSet" priority="511">
      <iconSet iconSet="3Symbols">
        <cfvo type="percent" val="0"/>
        <cfvo type="percent" val="0"/>
        <cfvo type="num" val="1"/>
      </iconSet>
    </cfRule>
  </conditionalFormatting>
  <conditionalFormatting sqref="A419">
    <cfRule type="iconSet" priority="512">
      <iconSet iconSet="3Symbols">
        <cfvo type="percent" val="0"/>
        <cfvo type="percent" val="0"/>
        <cfvo type="num" val="1"/>
      </iconSet>
    </cfRule>
  </conditionalFormatting>
  <conditionalFormatting sqref="A419">
    <cfRule type="iconSet" priority="513">
      <iconSet iconSet="3Symbols">
        <cfvo type="percent" val="0"/>
        <cfvo type="percent" val="0"/>
        <cfvo type="num" val="1"/>
      </iconSet>
    </cfRule>
  </conditionalFormatting>
  <conditionalFormatting sqref="A419">
    <cfRule type="iconSet" priority="514">
      <iconSet iconSet="3Symbols">
        <cfvo type="percent" val="0"/>
        <cfvo type="percent" val="0"/>
        <cfvo type="num" val="1"/>
      </iconSet>
    </cfRule>
  </conditionalFormatting>
  <conditionalFormatting sqref="A419">
    <cfRule type="iconSet" priority="515">
      <iconSet iconSet="3Symbols">
        <cfvo type="percent" val="0"/>
        <cfvo type="percent" val="0"/>
        <cfvo type="num" val="1"/>
      </iconSet>
    </cfRule>
  </conditionalFormatting>
  <conditionalFormatting sqref="A419">
    <cfRule type="iconSet" priority="516">
      <iconSet iconSet="3Symbols">
        <cfvo type="percent" val="0"/>
        <cfvo type="percent" val="0"/>
        <cfvo type="num" val="1"/>
      </iconSet>
    </cfRule>
  </conditionalFormatting>
  <conditionalFormatting sqref="A419">
    <cfRule type="iconSet" priority="517">
      <iconSet iconSet="3Symbols">
        <cfvo type="percent" val="0"/>
        <cfvo type="percent" val="0"/>
        <cfvo type="num" val="1"/>
      </iconSet>
    </cfRule>
  </conditionalFormatting>
  <conditionalFormatting sqref="A420">
    <cfRule type="iconSet" priority="518">
      <iconSet iconSet="3Symbols">
        <cfvo type="percent" val="0"/>
        <cfvo type="percent" val="0"/>
        <cfvo type="num" val="1"/>
      </iconSet>
    </cfRule>
  </conditionalFormatting>
  <conditionalFormatting sqref="A420">
    <cfRule type="iconSet" priority="519">
      <iconSet iconSet="3Symbols">
        <cfvo type="percent" val="0"/>
        <cfvo type="percent" val="0"/>
        <cfvo type="num" val="1"/>
      </iconSet>
    </cfRule>
  </conditionalFormatting>
  <conditionalFormatting sqref="A420">
    <cfRule type="iconSet" priority="520">
      <iconSet iconSet="3Symbols">
        <cfvo type="percent" val="0"/>
        <cfvo type="percent" val="0"/>
        <cfvo type="num" val="1"/>
      </iconSet>
    </cfRule>
  </conditionalFormatting>
  <conditionalFormatting sqref="A420">
    <cfRule type="iconSet" priority="521">
      <iconSet iconSet="3Symbols">
        <cfvo type="percent" val="0"/>
        <cfvo type="percent" val="0"/>
        <cfvo type="num" val="1"/>
      </iconSet>
    </cfRule>
  </conditionalFormatting>
  <conditionalFormatting sqref="A420">
    <cfRule type="iconSet" priority="522">
      <iconSet iconSet="3Symbols">
        <cfvo type="percent" val="0"/>
        <cfvo type="percent" val="0"/>
        <cfvo type="num" val="1"/>
      </iconSet>
    </cfRule>
  </conditionalFormatting>
  <conditionalFormatting sqref="A420">
    <cfRule type="iconSet" priority="523">
      <iconSet iconSet="3Symbols">
        <cfvo type="percent" val="0"/>
        <cfvo type="percent" val="0"/>
        <cfvo type="num" val="1"/>
      </iconSet>
    </cfRule>
  </conditionalFormatting>
  <conditionalFormatting sqref="A421">
    <cfRule type="iconSet" priority="524">
      <iconSet iconSet="3Symbols">
        <cfvo type="percent" val="0"/>
        <cfvo type="percent" val="0"/>
        <cfvo type="num" val="1"/>
      </iconSet>
    </cfRule>
  </conditionalFormatting>
  <conditionalFormatting sqref="A421">
    <cfRule type="iconSet" priority="525">
      <iconSet iconSet="3Symbols">
        <cfvo type="percent" val="0"/>
        <cfvo type="percent" val="0"/>
        <cfvo type="num" val="1"/>
      </iconSet>
    </cfRule>
  </conditionalFormatting>
  <conditionalFormatting sqref="A421">
    <cfRule type="iconSet" priority="526">
      <iconSet iconSet="3Symbols">
        <cfvo type="percent" val="0"/>
        <cfvo type="percent" val="0"/>
        <cfvo type="num" val="1"/>
      </iconSet>
    </cfRule>
  </conditionalFormatting>
  <conditionalFormatting sqref="A421">
    <cfRule type="iconSet" priority="527">
      <iconSet iconSet="3Symbols">
        <cfvo type="percent" val="0"/>
        <cfvo type="percent" val="0"/>
        <cfvo type="num" val="1"/>
      </iconSet>
    </cfRule>
  </conditionalFormatting>
  <conditionalFormatting sqref="A421">
    <cfRule type="iconSet" priority="528">
      <iconSet iconSet="3Symbols">
        <cfvo type="percent" val="0"/>
        <cfvo type="percent" val="0"/>
        <cfvo type="num" val="1"/>
      </iconSet>
    </cfRule>
  </conditionalFormatting>
  <conditionalFormatting sqref="A421">
    <cfRule type="iconSet" priority="529">
      <iconSet iconSet="3Symbols">
        <cfvo type="percent" val="0"/>
        <cfvo type="percent" val="0"/>
        <cfvo type="num" val="1"/>
      </iconSet>
    </cfRule>
  </conditionalFormatting>
  <conditionalFormatting sqref="A422">
    <cfRule type="iconSet" priority="530">
      <iconSet iconSet="3Symbols">
        <cfvo type="percent" val="0"/>
        <cfvo type="percent" val="0"/>
        <cfvo type="num" val="1"/>
      </iconSet>
    </cfRule>
  </conditionalFormatting>
  <conditionalFormatting sqref="A422">
    <cfRule type="iconSet" priority="531">
      <iconSet iconSet="3Symbols">
        <cfvo type="percent" val="0"/>
        <cfvo type="percent" val="0"/>
        <cfvo type="num" val="1"/>
      </iconSet>
    </cfRule>
  </conditionalFormatting>
  <conditionalFormatting sqref="A422">
    <cfRule type="iconSet" priority="532">
      <iconSet iconSet="3Symbols">
        <cfvo type="percent" val="0"/>
        <cfvo type="percent" val="0"/>
        <cfvo type="num" val="1"/>
      </iconSet>
    </cfRule>
  </conditionalFormatting>
  <conditionalFormatting sqref="A422">
    <cfRule type="iconSet" priority="533">
      <iconSet iconSet="3Symbols">
        <cfvo type="percent" val="0"/>
        <cfvo type="percent" val="0"/>
        <cfvo type="num" val="1"/>
      </iconSet>
    </cfRule>
  </conditionalFormatting>
  <conditionalFormatting sqref="A422">
    <cfRule type="iconSet" priority="534">
      <iconSet iconSet="3Symbols">
        <cfvo type="percent" val="0"/>
        <cfvo type="percent" val="0"/>
        <cfvo type="num" val="1"/>
      </iconSet>
    </cfRule>
  </conditionalFormatting>
  <conditionalFormatting sqref="A422">
    <cfRule type="iconSet" priority="535">
      <iconSet iconSet="3Symbols">
        <cfvo type="percent" val="0"/>
        <cfvo type="percent" val="0"/>
        <cfvo type="num" val="1"/>
      </iconSet>
    </cfRule>
  </conditionalFormatting>
  <conditionalFormatting sqref="A423">
    <cfRule type="iconSet" priority="536">
      <iconSet iconSet="3Symbols">
        <cfvo type="percent" val="0"/>
        <cfvo type="percent" val="0"/>
        <cfvo type="num" val="1"/>
      </iconSet>
    </cfRule>
  </conditionalFormatting>
  <conditionalFormatting sqref="A423">
    <cfRule type="iconSet" priority="537">
      <iconSet iconSet="3Symbols">
        <cfvo type="percent" val="0"/>
        <cfvo type="percent" val="0"/>
        <cfvo type="num" val="1"/>
      </iconSet>
    </cfRule>
  </conditionalFormatting>
  <conditionalFormatting sqref="A423">
    <cfRule type="iconSet" priority="538">
      <iconSet iconSet="3Symbols">
        <cfvo type="percent" val="0"/>
        <cfvo type="percent" val="0"/>
        <cfvo type="num" val="1"/>
      </iconSet>
    </cfRule>
  </conditionalFormatting>
  <conditionalFormatting sqref="A423">
    <cfRule type="iconSet" priority="539">
      <iconSet iconSet="3Symbols">
        <cfvo type="percent" val="0"/>
        <cfvo type="percent" val="0"/>
        <cfvo type="num" val="1"/>
      </iconSet>
    </cfRule>
  </conditionalFormatting>
  <conditionalFormatting sqref="A423">
    <cfRule type="iconSet" priority="540">
      <iconSet iconSet="3Symbols">
        <cfvo type="percent" val="0"/>
        <cfvo type="percent" val="0"/>
        <cfvo type="num" val="1"/>
      </iconSet>
    </cfRule>
  </conditionalFormatting>
  <conditionalFormatting sqref="A423">
    <cfRule type="iconSet" priority="541">
      <iconSet iconSet="3Symbols">
        <cfvo type="percent" val="0"/>
        <cfvo type="percent" val="0"/>
        <cfvo type="num" val="1"/>
      </iconSet>
    </cfRule>
  </conditionalFormatting>
  <conditionalFormatting sqref="A424">
    <cfRule type="iconSet" priority="542">
      <iconSet iconSet="3Symbols">
        <cfvo type="percent" val="0"/>
        <cfvo type="percent" val="0"/>
        <cfvo type="num" val="1"/>
      </iconSet>
    </cfRule>
  </conditionalFormatting>
  <conditionalFormatting sqref="A424">
    <cfRule type="iconSet" priority="543">
      <iconSet iconSet="3Symbols">
        <cfvo type="percent" val="0"/>
        <cfvo type="percent" val="0"/>
        <cfvo type="num" val="1"/>
      </iconSet>
    </cfRule>
  </conditionalFormatting>
  <conditionalFormatting sqref="A424">
    <cfRule type="iconSet" priority="544">
      <iconSet iconSet="3Symbols">
        <cfvo type="percent" val="0"/>
        <cfvo type="percent" val="0"/>
        <cfvo type="num" val="1"/>
      </iconSet>
    </cfRule>
  </conditionalFormatting>
  <conditionalFormatting sqref="A424">
    <cfRule type="iconSet" priority="545">
      <iconSet iconSet="3Symbols">
        <cfvo type="percent" val="0"/>
        <cfvo type="percent" val="0"/>
        <cfvo type="num" val="1"/>
      </iconSet>
    </cfRule>
  </conditionalFormatting>
  <conditionalFormatting sqref="A424">
    <cfRule type="iconSet" priority="546">
      <iconSet iconSet="3Symbols">
        <cfvo type="percent" val="0"/>
        <cfvo type="percent" val="0"/>
        <cfvo type="num" val="1"/>
      </iconSet>
    </cfRule>
  </conditionalFormatting>
  <conditionalFormatting sqref="A424">
    <cfRule type="iconSet" priority="547">
      <iconSet iconSet="3Symbols">
        <cfvo type="percent" val="0"/>
        <cfvo type="percent" val="0"/>
        <cfvo type="num" val="1"/>
      </iconSet>
    </cfRule>
  </conditionalFormatting>
  <conditionalFormatting sqref="A425">
    <cfRule type="iconSet" priority="548">
      <iconSet iconSet="3Symbols">
        <cfvo type="percent" val="0"/>
        <cfvo type="percent" val="0"/>
        <cfvo type="num" val="1"/>
      </iconSet>
    </cfRule>
  </conditionalFormatting>
  <conditionalFormatting sqref="A425">
    <cfRule type="iconSet" priority="549">
      <iconSet iconSet="3Symbols">
        <cfvo type="percent" val="0"/>
        <cfvo type="percent" val="0"/>
        <cfvo type="num" val="1"/>
      </iconSet>
    </cfRule>
  </conditionalFormatting>
  <conditionalFormatting sqref="A425">
    <cfRule type="iconSet" priority="550">
      <iconSet iconSet="3Symbols">
        <cfvo type="percent" val="0"/>
        <cfvo type="percent" val="0"/>
        <cfvo type="num" val="1"/>
      </iconSet>
    </cfRule>
  </conditionalFormatting>
  <conditionalFormatting sqref="A425">
    <cfRule type="iconSet" priority="551">
      <iconSet iconSet="3Symbols">
        <cfvo type="percent" val="0"/>
        <cfvo type="percent" val="0"/>
        <cfvo type="num" val="1"/>
      </iconSet>
    </cfRule>
  </conditionalFormatting>
  <conditionalFormatting sqref="A425">
    <cfRule type="iconSet" priority="552">
      <iconSet iconSet="3Symbols">
        <cfvo type="percent" val="0"/>
        <cfvo type="percent" val="0"/>
        <cfvo type="num" val="1"/>
      </iconSet>
    </cfRule>
  </conditionalFormatting>
  <conditionalFormatting sqref="A425">
    <cfRule type="iconSet" priority="553">
      <iconSet iconSet="3Symbols">
        <cfvo type="percent" val="0"/>
        <cfvo type="percent" val="0"/>
        <cfvo type="num" val="1"/>
      </iconSet>
    </cfRule>
  </conditionalFormatting>
  <conditionalFormatting sqref="A426">
    <cfRule type="iconSet" priority="554">
      <iconSet iconSet="3Symbols">
        <cfvo type="percent" val="0"/>
        <cfvo type="percent" val="0"/>
        <cfvo type="num" val="1"/>
      </iconSet>
    </cfRule>
  </conditionalFormatting>
  <conditionalFormatting sqref="A426">
    <cfRule type="iconSet" priority="555">
      <iconSet iconSet="3Symbols">
        <cfvo type="percent" val="0"/>
        <cfvo type="percent" val="0"/>
        <cfvo type="num" val="1"/>
      </iconSet>
    </cfRule>
  </conditionalFormatting>
  <conditionalFormatting sqref="A426">
    <cfRule type="iconSet" priority="556">
      <iconSet iconSet="3Symbols">
        <cfvo type="percent" val="0"/>
        <cfvo type="percent" val="0"/>
        <cfvo type="num" val="1"/>
      </iconSet>
    </cfRule>
  </conditionalFormatting>
  <conditionalFormatting sqref="A426">
    <cfRule type="iconSet" priority="557">
      <iconSet iconSet="3Symbols">
        <cfvo type="percent" val="0"/>
        <cfvo type="percent" val="0"/>
        <cfvo type="num" val="1"/>
      </iconSet>
    </cfRule>
  </conditionalFormatting>
  <conditionalFormatting sqref="A426">
    <cfRule type="iconSet" priority="558">
      <iconSet iconSet="3Symbols">
        <cfvo type="percent" val="0"/>
        <cfvo type="percent" val="0"/>
        <cfvo type="num" val="1"/>
      </iconSet>
    </cfRule>
  </conditionalFormatting>
  <conditionalFormatting sqref="A426">
    <cfRule type="iconSet" priority="559">
      <iconSet iconSet="3Symbols">
        <cfvo type="percent" val="0"/>
        <cfvo type="percent" val="0"/>
        <cfvo type="num" val="1"/>
      </iconSet>
    </cfRule>
  </conditionalFormatting>
  <conditionalFormatting sqref="A427">
    <cfRule type="iconSet" priority="560">
      <iconSet iconSet="3Symbols">
        <cfvo type="percent" val="0"/>
        <cfvo type="percent" val="0"/>
        <cfvo type="num" val="1"/>
      </iconSet>
    </cfRule>
  </conditionalFormatting>
  <conditionalFormatting sqref="A427">
    <cfRule type="iconSet" priority="561">
      <iconSet iconSet="3Symbols">
        <cfvo type="percent" val="0"/>
        <cfvo type="percent" val="0"/>
        <cfvo type="num" val="1"/>
      </iconSet>
    </cfRule>
  </conditionalFormatting>
  <conditionalFormatting sqref="A427">
    <cfRule type="iconSet" priority="562">
      <iconSet iconSet="3Symbols">
        <cfvo type="percent" val="0"/>
        <cfvo type="percent" val="0"/>
        <cfvo type="num" val="1"/>
      </iconSet>
    </cfRule>
  </conditionalFormatting>
  <conditionalFormatting sqref="A427">
    <cfRule type="iconSet" priority="563">
      <iconSet iconSet="3Symbols">
        <cfvo type="percent" val="0"/>
        <cfvo type="percent" val="0"/>
        <cfvo type="num" val="1"/>
      </iconSet>
    </cfRule>
  </conditionalFormatting>
  <conditionalFormatting sqref="A427">
    <cfRule type="iconSet" priority="564">
      <iconSet iconSet="3Symbols">
        <cfvo type="percent" val="0"/>
        <cfvo type="percent" val="0"/>
        <cfvo type="num" val="1"/>
      </iconSet>
    </cfRule>
  </conditionalFormatting>
  <conditionalFormatting sqref="A427">
    <cfRule type="iconSet" priority="565">
      <iconSet iconSet="3Symbols">
        <cfvo type="percent" val="0"/>
        <cfvo type="percent" val="0"/>
        <cfvo type="num" val="1"/>
      </iconSet>
    </cfRule>
  </conditionalFormatting>
  <conditionalFormatting sqref="A428">
    <cfRule type="iconSet" priority="566">
      <iconSet iconSet="3Symbols">
        <cfvo type="percent" val="0"/>
        <cfvo type="percent" val="0"/>
        <cfvo type="num" val="1"/>
      </iconSet>
    </cfRule>
  </conditionalFormatting>
  <conditionalFormatting sqref="A428">
    <cfRule type="iconSet" priority="567">
      <iconSet iconSet="3Symbols">
        <cfvo type="percent" val="0"/>
        <cfvo type="percent" val="0"/>
        <cfvo type="num" val="1"/>
      </iconSet>
    </cfRule>
  </conditionalFormatting>
  <conditionalFormatting sqref="A428">
    <cfRule type="iconSet" priority="568">
      <iconSet iconSet="3Symbols">
        <cfvo type="percent" val="0"/>
        <cfvo type="percent" val="0"/>
        <cfvo type="num" val="1"/>
      </iconSet>
    </cfRule>
  </conditionalFormatting>
  <conditionalFormatting sqref="A428">
    <cfRule type="iconSet" priority="569">
      <iconSet iconSet="3Symbols">
        <cfvo type="percent" val="0"/>
        <cfvo type="percent" val="0"/>
        <cfvo type="num" val="1"/>
      </iconSet>
    </cfRule>
  </conditionalFormatting>
  <conditionalFormatting sqref="A428">
    <cfRule type="iconSet" priority="570">
      <iconSet iconSet="3Symbols">
        <cfvo type="percent" val="0"/>
        <cfvo type="percent" val="0"/>
        <cfvo type="num" val="1"/>
      </iconSet>
    </cfRule>
  </conditionalFormatting>
  <conditionalFormatting sqref="A428">
    <cfRule type="iconSet" priority="571">
      <iconSet iconSet="3Symbols">
        <cfvo type="percent" val="0"/>
        <cfvo type="percent" val="0"/>
        <cfvo type="num" val="1"/>
      </iconSet>
    </cfRule>
  </conditionalFormatting>
  <conditionalFormatting sqref="A429">
    <cfRule type="iconSet" priority="572">
      <iconSet iconSet="3Symbols">
        <cfvo type="percent" val="0"/>
        <cfvo type="percent" val="0"/>
        <cfvo type="num" val="1"/>
      </iconSet>
    </cfRule>
  </conditionalFormatting>
  <conditionalFormatting sqref="A429">
    <cfRule type="iconSet" priority="573">
      <iconSet iconSet="3Symbols">
        <cfvo type="percent" val="0"/>
        <cfvo type="percent" val="0"/>
        <cfvo type="num" val="1"/>
      </iconSet>
    </cfRule>
  </conditionalFormatting>
  <conditionalFormatting sqref="A429">
    <cfRule type="iconSet" priority="574">
      <iconSet iconSet="3Symbols">
        <cfvo type="percent" val="0"/>
        <cfvo type="percent" val="0"/>
        <cfvo type="num" val="1"/>
      </iconSet>
    </cfRule>
  </conditionalFormatting>
  <conditionalFormatting sqref="A429">
    <cfRule type="iconSet" priority="575">
      <iconSet iconSet="3Symbols">
        <cfvo type="percent" val="0"/>
        <cfvo type="percent" val="0"/>
        <cfvo type="num" val="1"/>
      </iconSet>
    </cfRule>
  </conditionalFormatting>
  <conditionalFormatting sqref="A429">
    <cfRule type="iconSet" priority="576">
      <iconSet iconSet="3Symbols">
        <cfvo type="percent" val="0"/>
        <cfvo type="percent" val="0"/>
        <cfvo type="num" val="1"/>
      </iconSet>
    </cfRule>
  </conditionalFormatting>
  <conditionalFormatting sqref="A429">
    <cfRule type="iconSet" priority="577">
      <iconSet iconSet="3Symbols">
        <cfvo type="percent" val="0"/>
        <cfvo type="percent" val="0"/>
        <cfvo type="num" val="1"/>
      </iconSet>
    </cfRule>
  </conditionalFormatting>
  <conditionalFormatting sqref="A546">
    <cfRule type="iconSet" priority="578">
      <iconSet iconSet="3Symbols">
        <cfvo type="percent" val="0"/>
        <cfvo type="percent" val="0"/>
        <cfvo type="num" val="1"/>
      </iconSet>
    </cfRule>
  </conditionalFormatting>
  <conditionalFormatting sqref="A546">
    <cfRule type="iconSet" priority="579">
      <iconSet iconSet="3Symbols">
        <cfvo type="percent" val="0"/>
        <cfvo type="percent" val="0"/>
        <cfvo type="num" val="1"/>
      </iconSet>
    </cfRule>
  </conditionalFormatting>
  <conditionalFormatting sqref="A546">
    <cfRule type="iconSet" priority="580">
      <iconSet iconSet="3Symbols">
        <cfvo type="percent" val="0"/>
        <cfvo type="percent" val="0"/>
        <cfvo type="num" val="1"/>
      </iconSet>
    </cfRule>
  </conditionalFormatting>
  <conditionalFormatting sqref="A546">
    <cfRule type="iconSet" priority="581">
      <iconSet iconSet="3Symbols">
        <cfvo type="percent" val="0"/>
        <cfvo type="percent" val="0"/>
        <cfvo type="num" val="1"/>
      </iconSet>
    </cfRule>
  </conditionalFormatting>
  <conditionalFormatting sqref="A546">
    <cfRule type="iconSet" priority="582">
      <iconSet iconSet="3Symbols">
        <cfvo type="percent" val="0"/>
        <cfvo type="percent" val="0"/>
        <cfvo type="num" val="1"/>
      </iconSet>
    </cfRule>
  </conditionalFormatting>
  <conditionalFormatting sqref="A546">
    <cfRule type="iconSet" priority="583">
      <iconSet iconSet="3Symbols">
        <cfvo type="percent" val="0"/>
        <cfvo type="percent" val="0"/>
        <cfvo type="num" val="1"/>
      </iconSet>
    </cfRule>
  </conditionalFormatting>
  <conditionalFormatting sqref="A547">
    <cfRule type="iconSet" priority="584">
      <iconSet iconSet="3Symbols">
        <cfvo type="percent" val="0"/>
        <cfvo type="percent" val="0"/>
        <cfvo type="num" val="1"/>
      </iconSet>
    </cfRule>
  </conditionalFormatting>
  <conditionalFormatting sqref="A547">
    <cfRule type="iconSet" priority="585">
      <iconSet iconSet="3Symbols">
        <cfvo type="percent" val="0"/>
        <cfvo type="percent" val="0"/>
        <cfvo type="num" val="1"/>
      </iconSet>
    </cfRule>
  </conditionalFormatting>
  <conditionalFormatting sqref="A547">
    <cfRule type="iconSet" priority="586">
      <iconSet iconSet="3Symbols">
        <cfvo type="percent" val="0"/>
        <cfvo type="percent" val="0"/>
        <cfvo type="num" val="1"/>
      </iconSet>
    </cfRule>
  </conditionalFormatting>
  <conditionalFormatting sqref="A547">
    <cfRule type="iconSet" priority="587">
      <iconSet iconSet="3Symbols">
        <cfvo type="percent" val="0"/>
        <cfvo type="percent" val="0"/>
        <cfvo type="num" val="1"/>
      </iconSet>
    </cfRule>
  </conditionalFormatting>
  <conditionalFormatting sqref="A547">
    <cfRule type="iconSet" priority="588">
      <iconSet iconSet="3Symbols">
        <cfvo type="percent" val="0"/>
        <cfvo type="percent" val="0"/>
        <cfvo type="num" val="1"/>
      </iconSet>
    </cfRule>
  </conditionalFormatting>
  <conditionalFormatting sqref="A547">
    <cfRule type="iconSet" priority="589">
      <iconSet iconSet="3Symbols">
        <cfvo type="percent" val="0"/>
        <cfvo type="percent" val="0"/>
        <cfvo type="num" val="1"/>
      </iconSet>
    </cfRule>
  </conditionalFormatting>
  <conditionalFormatting sqref="A548">
    <cfRule type="iconSet" priority="590">
      <iconSet iconSet="3Symbols">
        <cfvo type="percent" val="0"/>
        <cfvo type="percent" val="0"/>
        <cfvo type="num" val="1"/>
      </iconSet>
    </cfRule>
  </conditionalFormatting>
  <conditionalFormatting sqref="A548">
    <cfRule type="iconSet" priority="591">
      <iconSet iconSet="3Symbols">
        <cfvo type="percent" val="0"/>
        <cfvo type="percent" val="0"/>
        <cfvo type="num" val="1"/>
      </iconSet>
    </cfRule>
  </conditionalFormatting>
  <conditionalFormatting sqref="A548">
    <cfRule type="iconSet" priority="592">
      <iconSet iconSet="3Symbols">
        <cfvo type="percent" val="0"/>
        <cfvo type="percent" val="0"/>
        <cfvo type="num" val="1"/>
      </iconSet>
    </cfRule>
  </conditionalFormatting>
  <conditionalFormatting sqref="A548">
    <cfRule type="iconSet" priority="593">
      <iconSet iconSet="3Symbols">
        <cfvo type="percent" val="0"/>
        <cfvo type="percent" val="0"/>
        <cfvo type="num" val="1"/>
      </iconSet>
    </cfRule>
  </conditionalFormatting>
  <conditionalFormatting sqref="A548">
    <cfRule type="iconSet" priority="594">
      <iconSet iconSet="3Symbols">
        <cfvo type="percent" val="0"/>
        <cfvo type="percent" val="0"/>
        <cfvo type="num" val="1"/>
      </iconSet>
    </cfRule>
  </conditionalFormatting>
  <conditionalFormatting sqref="A548">
    <cfRule type="iconSet" priority="595">
      <iconSet iconSet="3Symbols">
        <cfvo type="percent" val="0"/>
        <cfvo type="percent" val="0"/>
        <cfvo type="num" val="1"/>
      </iconSet>
    </cfRule>
  </conditionalFormatting>
  <conditionalFormatting sqref="A549">
    <cfRule type="iconSet" priority="596">
      <iconSet iconSet="3Symbols">
        <cfvo type="percent" val="0"/>
        <cfvo type="percent" val="0"/>
        <cfvo type="num" val="1"/>
      </iconSet>
    </cfRule>
  </conditionalFormatting>
  <conditionalFormatting sqref="A549">
    <cfRule type="iconSet" priority="597">
      <iconSet iconSet="3Symbols">
        <cfvo type="percent" val="0"/>
        <cfvo type="percent" val="0"/>
        <cfvo type="num" val="1"/>
      </iconSet>
    </cfRule>
  </conditionalFormatting>
  <conditionalFormatting sqref="A549">
    <cfRule type="iconSet" priority="598">
      <iconSet iconSet="3Symbols">
        <cfvo type="percent" val="0"/>
        <cfvo type="percent" val="0"/>
        <cfvo type="num" val="1"/>
      </iconSet>
    </cfRule>
  </conditionalFormatting>
  <conditionalFormatting sqref="A549">
    <cfRule type="iconSet" priority="599">
      <iconSet iconSet="3Symbols">
        <cfvo type="percent" val="0"/>
        <cfvo type="percent" val="0"/>
        <cfvo type="num" val="1"/>
      </iconSet>
    </cfRule>
  </conditionalFormatting>
  <conditionalFormatting sqref="A549">
    <cfRule type="iconSet" priority="600">
      <iconSet iconSet="3Symbols">
        <cfvo type="percent" val="0"/>
        <cfvo type="percent" val="0"/>
        <cfvo type="num" val="1"/>
      </iconSet>
    </cfRule>
  </conditionalFormatting>
  <conditionalFormatting sqref="A549">
    <cfRule type="iconSet" priority="601">
      <iconSet iconSet="3Symbols">
        <cfvo type="percent" val="0"/>
        <cfvo type="percent" val="0"/>
        <cfvo type="num" val="1"/>
      </iconSet>
    </cfRule>
  </conditionalFormatting>
  <conditionalFormatting sqref="A550">
    <cfRule type="iconSet" priority="602">
      <iconSet iconSet="3Symbols">
        <cfvo type="percent" val="0"/>
        <cfvo type="percent" val="0"/>
        <cfvo type="num" val="1"/>
      </iconSet>
    </cfRule>
  </conditionalFormatting>
  <conditionalFormatting sqref="A550">
    <cfRule type="iconSet" priority="603">
      <iconSet iconSet="3Symbols">
        <cfvo type="percent" val="0"/>
        <cfvo type="percent" val="0"/>
        <cfvo type="num" val="1"/>
      </iconSet>
    </cfRule>
  </conditionalFormatting>
  <conditionalFormatting sqref="A550">
    <cfRule type="iconSet" priority="604">
      <iconSet iconSet="3Symbols">
        <cfvo type="percent" val="0"/>
        <cfvo type="percent" val="0"/>
        <cfvo type="num" val="1"/>
      </iconSet>
    </cfRule>
  </conditionalFormatting>
  <conditionalFormatting sqref="A550">
    <cfRule type="iconSet" priority="605">
      <iconSet iconSet="3Symbols">
        <cfvo type="percent" val="0"/>
        <cfvo type="percent" val="0"/>
        <cfvo type="num" val="1"/>
      </iconSet>
    </cfRule>
  </conditionalFormatting>
  <conditionalFormatting sqref="A550">
    <cfRule type="iconSet" priority="606">
      <iconSet iconSet="3Symbols">
        <cfvo type="percent" val="0"/>
        <cfvo type="percent" val="0"/>
        <cfvo type="num" val="1"/>
      </iconSet>
    </cfRule>
  </conditionalFormatting>
  <conditionalFormatting sqref="A550">
    <cfRule type="iconSet" priority="607">
      <iconSet iconSet="3Symbols">
        <cfvo type="percent" val="0"/>
        <cfvo type="percent" val="0"/>
        <cfvo type="num" val="1"/>
      </iconSet>
    </cfRule>
  </conditionalFormatting>
  <conditionalFormatting sqref="A551">
    <cfRule type="iconSet" priority="608">
      <iconSet iconSet="3Symbols">
        <cfvo type="percent" val="0"/>
        <cfvo type="percent" val="0"/>
        <cfvo type="num" val="1"/>
      </iconSet>
    </cfRule>
  </conditionalFormatting>
  <conditionalFormatting sqref="A551">
    <cfRule type="iconSet" priority="609">
      <iconSet iconSet="3Symbols">
        <cfvo type="percent" val="0"/>
        <cfvo type="percent" val="0"/>
        <cfvo type="num" val="1"/>
      </iconSet>
    </cfRule>
  </conditionalFormatting>
  <conditionalFormatting sqref="A551">
    <cfRule type="iconSet" priority="610">
      <iconSet iconSet="3Symbols">
        <cfvo type="percent" val="0"/>
        <cfvo type="percent" val="0"/>
        <cfvo type="num" val="1"/>
      </iconSet>
    </cfRule>
  </conditionalFormatting>
  <conditionalFormatting sqref="A551">
    <cfRule type="iconSet" priority="611">
      <iconSet iconSet="3Symbols">
        <cfvo type="percent" val="0"/>
        <cfvo type="percent" val="0"/>
        <cfvo type="num" val="1"/>
      </iconSet>
    </cfRule>
  </conditionalFormatting>
  <conditionalFormatting sqref="A551">
    <cfRule type="iconSet" priority="612">
      <iconSet iconSet="3Symbols">
        <cfvo type="percent" val="0"/>
        <cfvo type="percent" val="0"/>
        <cfvo type="num" val="1"/>
      </iconSet>
    </cfRule>
  </conditionalFormatting>
  <conditionalFormatting sqref="A551">
    <cfRule type="iconSet" priority="613">
      <iconSet iconSet="3Symbols">
        <cfvo type="percent" val="0"/>
        <cfvo type="percent" val="0"/>
        <cfvo type="num" val="1"/>
      </iconSet>
    </cfRule>
  </conditionalFormatting>
  <conditionalFormatting sqref="A540">
    <cfRule type="iconSet" priority="614">
      <iconSet iconSet="3Symbols">
        <cfvo type="percent" val="0"/>
        <cfvo type="percent" val="0"/>
        <cfvo type="num" val="1"/>
      </iconSet>
    </cfRule>
  </conditionalFormatting>
  <conditionalFormatting sqref="A540">
    <cfRule type="iconSet" priority="615">
      <iconSet iconSet="3Symbols">
        <cfvo type="percent" val="0"/>
        <cfvo type="percent" val="0"/>
        <cfvo type="num" val="1"/>
      </iconSet>
    </cfRule>
  </conditionalFormatting>
  <conditionalFormatting sqref="A540">
    <cfRule type="iconSet" priority="616">
      <iconSet iconSet="3Symbols">
        <cfvo type="percent" val="0"/>
        <cfvo type="percent" val="0"/>
        <cfvo type="num" val="1"/>
      </iconSet>
    </cfRule>
  </conditionalFormatting>
  <conditionalFormatting sqref="A540">
    <cfRule type="iconSet" priority="617">
      <iconSet iconSet="3Symbols">
        <cfvo type="percent" val="0"/>
        <cfvo type="percent" val="0"/>
        <cfvo type="num" val="1"/>
      </iconSet>
    </cfRule>
  </conditionalFormatting>
  <conditionalFormatting sqref="A540">
    <cfRule type="iconSet" priority="618">
      <iconSet iconSet="3Symbols">
        <cfvo type="percent" val="0"/>
        <cfvo type="percent" val="0"/>
        <cfvo type="num" val="1"/>
      </iconSet>
    </cfRule>
  </conditionalFormatting>
  <conditionalFormatting sqref="A540">
    <cfRule type="iconSet" priority="619">
      <iconSet iconSet="3Symbols">
        <cfvo type="percent" val="0"/>
        <cfvo type="percent" val="0"/>
        <cfvo type="num" val="1"/>
      </iconSet>
    </cfRule>
  </conditionalFormatting>
  <conditionalFormatting sqref="A541">
    <cfRule type="iconSet" priority="620">
      <iconSet iconSet="3Symbols">
        <cfvo type="percent" val="0"/>
        <cfvo type="percent" val="0"/>
        <cfvo type="num" val="1"/>
      </iconSet>
    </cfRule>
  </conditionalFormatting>
  <conditionalFormatting sqref="A541">
    <cfRule type="iconSet" priority="621">
      <iconSet iconSet="3Symbols">
        <cfvo type="percent" val="0"/>
        <cfvo type="percent" val="0"/>
        <cfvo type="num" val="1"/>
      </iconSet>
    </cfRule>
  </conditionalFormatting>
  <conditionalFormatting sqref="A541">
    <cfRule type="iconSet" priority="622">
      <iconSet iconSet="3Symbols">
        <cfvo type="percent" val="0"/>
        <cfvo type="percent" val="0"/>
        <cfvo type="num" val="1"/>
      </iconSet>
    </cfRule>
  </conditionalFormatting>
  <conditionalFormatting sqref="A541">
    <cfRule type="iconSet" priority="623">
      <iconSet iconSet="3Symbols">
        <cfvo type="percent" val="0"/>
        <cfvo type="percent" val="0"/>
        <cfvo type="num" val="1"/>
      </iconSet>
    </cfRule>
  </conditionalFormatting>
  <conditionalFormatting sqref="A541">
    <cfRule type="iconSet" priority="624">
      <iconSet iconSet="3Symbols">
        <cfvo type="percent" val="0"/>
        <cfvo type="percent" val="0"/>
        <cfvo type="num" val="1"/>
      </iconSet>
    </cfRule>
  </conditionalFormatting>
  <conditionalFormatting sqref="A541">
    <cfRule type="iconSet" priority="625">
      <iconSet iconSet="3Symbols">
        <cfvo type="percent" val="0"/>
        <cfvo type="percent" val="0"/>
        <cfvo type="num" val="1"/>
      </iconSet>
    </cfRule>
  </conditionalFormatting>
  <conditionalFormatting sqref="A542">
    <cfRule type="iconSet" priority="626">
      <iconSet iconSet="3Symbols">
        <cfvo type="percent" val="0"/>
        <cfvo type="percent" val="0"/>
        <cfvo type="num" val="1"/>
      </iconSet>
    </cfRule>
  </conditionalFormatting>
  <conditionalFormatting sqref="A542">
    <cfRule type="iconSet" priority="627">
      <iconSet iconSet="3Symbols">
        <cfvo type="percent" val="0"/>
        <cfvo type="percent" val="0"/>
        <cfvo type="num" val="1"/>
      </iconSet>
    </cfRule>
  </conditionalFormatting>
  <conditionalFormatting sqref="A542">
    <cfRule type="iconSet" priority="628">
      <iconSet iconSet="3Symbols">
        <cfvo type="percent" val="0"/>
        <cfvo type="percent" val="0"/>
        <cfvo type="num" val="1"/>
      </iconSet>
    </cfRule>
  </conditionalFormatting>
  <conditionalFormatting sqref="A542">
    <cfRule type="iconSet" priority="629">
      <iconSet iconSet="3Symbols">
        <cfvo type="percent" val="0"/>
        <cfvo type="percent" val="0"/>
        <cfvo type="num" val="1"/>
      </iconSet>
    </cfRule>
  </conditionalFormatting>
  <conditionalFormatting sqref="A542">
    <cfRule type="iconSet" priority="630">
      <iconSet iconSet="3Symbols">
        <cfvo type="percent" val="0"/>
        <cfvo type="percent" val="0"/>
        <cfvo type="num" val="1"/>
      </iconSet>
    </cfRule>
  </conditionalFormatting>
  <conditionalFormatting sqref="A542">
    <cfRule type="iconSet" priority="631">
      <iconSet iconSet="3Symbols">
        <cfvo type="percent" val="0"/>
        <cfvo type="percent" val="0"/>
        <cfvo type="num" val="1"/>
      </iconSet>
    </cfRule>
  </conditionalFormatting>
  <conditionalFormatting sqref="A545">
    <cfRule type="iconSet" priority="632">
      <iconSet iconSet="3Symbols">
        <cfvo type="percent" val="0"/>
        <cfvo type="percent" val="0"/>
        <cfvo type="num" val="1"/>
      </iconSet>
    </cfRule>
  </conditionalFormatting>
  <conditionalFormatting sqref="A545">
    <cfRule type="iconSet" priority="633">
      <iconSet iconSet="3Symbols">
        <cfvo type="percent" val="0"/>
        <cfvo type="percent" val="0"/>
        <cfvo type="num" val="1"/>
      </iconSet>
    </cfRule>
  </conditionalFormatting>
  <conditionalFormatting sqref="A545">
    <cfRule type="iconSet" priority="634">
      <iconSet iconSet="3Symbols">
        <cfvo type="percent" val="0"/>
        <cfvo type="percent" val="0"/>
        <cfvo type="num" val="1"/>
      </iconSet>
    </cfRule>
  </conditionalFormatting>
  <conditionalFormatting sqref="A545">
    <cfRule type="iconSet" priority="635">
      <iconSet iconSet="3Symbols">
        <cfvo type="percent" val="0"/>
        <cfvo type="percent" val="0"/>
        <cfvo type="num" val="1"/>
      </iconSet>
    </cfRule>
  </conditionalFormatting>
  <conditionalFormatting sqref="A545">
    <cfRule type="iconSet" priority="636">
      <iconSet iconSet="3Symbols">
        <cfvo type="percent" val="0"/>
        <cfvo type="percent" val="0"/>
        <cfvo type="num" val="1"/>
      </iconSet>
    </cfRule>
  </conditionalFormatting>
  <conditionalFormatting sqref="A545">
    <cfRule type="iconSet" priority="637">
      <iconSet iconSet="3Symbols">
        <cfvo type="percent" val="0"/>
        <cfvo type="percent" val="0"/>
        <cfvo type="num" val="1"/>
      </iconSet>
    </cfRule>
  </conditionalFormatting>
  <conditionalFormatting sqref="A544">
    <cfRule type="iconSet" priority="638">
      <iconSet iconSet="3Symbols">
        <cfvo type="percent" val="0"/>
        <cfvo type="percent" val="0"/>
        <cfvo type="num" val="1"/>
      </iconSet>
    </cfRule>
  </conditionalFormatting>
  <conditionalFormatting sqref="A544">
    <cfRule type="iconSet" priority="639">
      <iconSet iconSet="3Symbols">
        <cfvo type="percent" val="0"/>
        <cfvo type="percent" val="0"/>
        <cfvo type="num" val="1"/>
      </iconSet>
    </cfRule>
  </conditionalFormatting>
  <conditionalFormatting sqref="A544">
    <cfRule type="iconSet" priority="640">
      <iconSet iconSet="3Symbols">
        <cfvo type="percent" val="0"/>
        <cfvo type="percent" val="0"/>
        <cfvo type="num" val="1"/>
      </iconSet>
    </cfRule>
  </conditionalFormatting>
  <conditionalFormatting sqref="A544">
    <cfRule type="iconSet" priority="641">
      <iconSet iconSet="3Symbols">
        <cfvo type="percent" val="0"/>
        <cfvo type="percent" val="0"/>
        <cfvo type="num" val="1"/>
      </iconSet>
    </cfRule>
  </conditionalFormatting>
  <conditionalFormatting sqref="A544">
    <cfRule type="iconSet" priority="642">
      <iconSet iconSet="3Symbols">
        <cfvo type="percent" val="0"/>
        <cfvo type="percent" val="0"/>
        <cfvo type="num" val="1"/>
      </iconSet>
    </cfRule>
  </conditionalFormatting>
  <conditionalFormatting sqref="A544">
    <cfRule type="iconSet" priority="643">
      <iconSet iconSet="3Symbols">
        <cfvo type="percent" val="0"/>
        <cfvo type="percent" val="0"/>
        <cfvo type="num" val="1"/>
      </iconSet>
    </cfRule>
  </conditionalFormatting>
  <conditionalFormatting sqref="A543">
    <cfRule type="iconSet" priority="644">
      <iconSet iconSet="3Symbols">
        <cfvo type="percent" val="0"/>
        <cfvo type="percent" val="0"/>
        <cfvo type="num" val="1"/>
      </iconSet>
    </cfRule>
  </conditionalFormatting>
  <conditionalFormatting sqref="A514">
    <cfRule type="iconSet" priority="645">
      <iconSet iconSet="3Symbols">
        <cfvo type="percent" val="0"/>
        <cfvo type="percent" val="0"/>
        <cfvo type="num" val="1"/>
      </iconSet>
    </cfRule>
  </conditionalFormatting>
  <conditionalFormatting sqref="A514">
    <cfRule type="iconSet" priority="646">
      <iconSet iconSet="3Symbols">
        <cfvo type="percent" val="0"/>
        <cfvo type="percent" val="0"/>
        <cfvo type="num" val="1"/>
      </iconSet>
    </cfRule>
  </conditionalFormatting>
  <conditionalFormatting sqref="A514">
    <cfRule type="iconSet" priority="647">
      <iconSet iconSet="3Symbols">
        <cfvo type="percent" val="0"/>
        <cfvo type="percent" val="0"/>
        <cfvo type="num" val="1"/>
      </iconSet>
    </cfRule>
  </conditionalFormatting>
  <conditionalFormatting sqref="A514">
    <cfRule type="iconSet" priority="648">
      <iconSet iconSet="3Symbols">
        <cfvo type="percent" val="0"/>
        <cfvo type="percent" val="0"/>
        <cfvo type="num" val="1"/>
      </iconSet>
    </cfRule>
  </conditionalFormatting>
  <conditionalFormatting sqref="A514">
    <cfRule type="iconSet" priority="649">
      <iconSet iconSet="3Symbols">
        <cfvo type="percent" val="0"/>
        <cfvo type="percent" val="0"/>
        <cfvo type="num" val="1"/>
      </iconSet>
    </cfRule>
  </conditionalFormatting>
  <conditionalFormatting sqref="A514">
    <cfRule type="iconSet" priority="650">
      <iconSet iconSet="3Symbols">
        <cfvo type="percent" val="0"/>
        <cfvo type="percent" val="0"/>
        <cfvo type="num" val="1"/>
      </iconSet>
    </cfRule>
  </conditionalFormatting>
  <conditionalFormatting sqref="A514">
    <cfRule type="iconSet" priority="651">
      <iconSet iconSet="3Symbols">
        <cfvo type="percent" val="0"/>
        <cfvo type="percent" val="0"/>
        <cfvo type="num" val="1"/>
      </iconSet>
    </cfRule>
  </conditionalFormatting>
  <conditionalFormatting sqref="A504">
    <cfRule type="iconSet" priority="652">
      <iconSet iconSet="3Symbols">
        <cfvo type="percent" val="0"/>
        <cfvo type="percent" val="0"/>
        <cfvo type="num" val="1"/>
      </iconSet>
    </cfRule>
  </conditionalFormatting>
  <conditionalFormatting sqref="A504">
    <cfRule type="iconSet" priority="653">
      <iconSet iconSet="3Symbols">
        <cfvo type="percent" val="0"/>
        <cfvo type="percent" val="0"/>
        <cfvo type="num" val="1"/>
      </iconSet>
    </cfRule>
  </conditionalFormatting>
  <conditionalFormatting sqref="A504">
    <cfRule type="iconSet" priority="654">
      <iconSet iconSet="3Symbols">
        <cfvo type="percent" val="0"/>
        <cfvo type="percent" val="0"/>
        <cfvo type="num" val="1"/>
      </iconSet>
    </cfRule>
  </conditionalFormatting>
  <conditionalFormatting sqref="A504">
    <cfRule type="iconSet" priority="655">
      <iconSet iconSet="3Symbols">
        <cfvo type="percent" val="0"/>
        <cfvo type="percent" val="0"/>
        <cfvo type="num" val="1"/>
      </iconSet>
    </cfRule>
  </conditionalFormatting>
  <conditionalFormatting sqref="A504">
    <cfRule type="iconSet" priority="656">
      <iconSet iconSet="3Symbols">
        <cfvo type="percent" val="0"/>
        <cfvo type="percent" val="0"/>
        <cfvo type="num" val="1"/>
      </iconSet>
    </cfRule>
  </conditionalFormatting>
  <conditionalFormatting sqref="A504">
    <cfRule type="iconSet" priority="657">
      <iconSet iconSet="3Symbols">
        <cfvo type="percent" val="0"/>
        <cfvo type="percent" val="0"/>
        <cfvo type="num" val="1"/>
      </iconSet>
    </cfRule>
  </conditionalFormatting>
  <conditionalFormatting sqref="A504">
    <cfRule type="iconSet" priority="658">
      <iconSet iconSet="3Symbols">
        <cfvo type="percent" val="0"/>
        <cfvo type="percent" val="0"/>
        <cfvo type="num" val="1"/>
      </iconSet>
    </cfRule>
  </conditionalFormatting>
  <conditionalFormatting sqref="A505">
    <cfRule type="iconSet" priority="659">
      <iconSet iconSet="3Symbols">
        <cfvo type="percent" val="0"/>
        <cfvo type="percent" val="0"/>
        <cfvo type="num" val="1"/>
      </iconSet>
    </cfRule>
  </conditionalFormatting>
  <conditionalFormatting sqref="A505">
    <cfRule type="iconSet" priority="660">
      <iconSet iconSet="3Symbols">
        <cfvo type="percent" val="0"/>
        <cfvo type="percent" val="0"/>
        <cfvo type="num" val="1"/>
      </iconSet>
    </cfRule>
  </conditionalFormatting>
  <conditionalFormatting sqref="A505">
    <cfRule type="iconSet" priority="661">
      <iconSet iconSet="3Symbols">
        <cfvo type="percent" val="0"/>
        <cfvo type="percent" val="0"/>
        <cfvo type="num" val="1"/>
      </iconSet>
    </cfRule>
  </conditionalFormatting>
  <conditionalFormatting sqref="A505">
    <cfRule type="iconSet" priority="662">
      <iconSet iconSet="3Symbols">
        <cfvo type="percent" val="0"/>
        <cfvo type="percent" val="0"/>
        <cfvo type="num" val="1"/>
      </iconSet>
    </cfRule>
  </conditionalFormatting>
  <conditionalFormatting sqref="A505">
    <cfRule type="iconSet" priority="663">
      <iconSet iconSet="3Symbols">
        <cfvo type="percent" val="0"/>
        <cfvo type="percent" val="0"/>
        <cfvo type="num" val="1"/>
      </iconSet>
    </cfRule>
  </conditionalFormatting>
  <conditionalFormatting sqref="A505">
    <cfRule type="iconSet" priority="664">
      <iconSet iconSet="3Symbols">
        <cfvo type="percent" val="0"/>
        <cfvo type="percent" val="0"/>
        <cfvo type="num" val="1"/>
      </iconSet>
    </cfRule>
  </conditionalFormatting>
  <conditionalFormatting sqref="A505">
    <cfRule type="iconSet" priority="665">
      <iconSet iconSet="3Symbols">
        <cfvo type="percent" val="0"/>
        <cfvo type="percent" val="0"/>
        <cfvo type="num" val="1"/>
      </iconSet>
    </cfRule>
  </conditionalFormatting>
  <conditionalFormatting sqref="A506">
    <cfRule type="iconSet" priority="666">
      <iconSet iconSet="3Symbols">
        <cfvo type="percent" val="0"/>
        <cfvo type="percent" val="0"/>
        <cfvo type="num" val="1"/>
      </iconSet>
    </cfRule>
  </conditionalFormatting>
  <conditionalFormatting sqref="A506">
    <cfRule type="iconSet" priority="667">
      <iconSet iconSet="3Symbols">
        <cfvo type="percent" val="0"/>
        <cfvo type="percent" val="0"/>
        <cfvo type="num" val="1"/>
      </iconSet>
    </cfRule>
  </conditionalFormatting>
  <conditionalFormatting sqref="A506">
    <cfRule type="iconSet" priority="668">
      <iconSet iconSet="3Symbols">
        <cfvo type="percent" val="0"/>
        <cfvo type="percent" val="0"/>
        <cfvo type="num" val="1"/>
      </iconSet>
    </cfRule>
  </conditionalFormatting>
  <conditionalFormatting sqref="A506">
    <cfRule type="iconSet" priority="669">
      <iconSet iconSet="3Symbols">
        <cfvo type="percent" val="0"/>
        <cfvo type="percent" val="0"/>
        <cfvo type="num" val="1"/>
      </iconSet>
    </cfRule>
  </conditionalFormatting>
  <conditionalFormatting sqref="A506">
    <cfRule type="iconSet" priority="670">
      <iconSet iconSet="3Symbols">
        <cfvo type="percent" val="0"/>
        <cfvo type="percent" val="0"/>
        <cfvo type="num" val="1"/>
      </iconSet>
    </cfRule>
  </conditionalFormatting>
  <conditionalFormatting sqref="A506">
    <cfRule type="iconSet" priority="671">
      <iconSet iconSet="3Symbols">
        <cfvo type="percent" val="0"/>
        <cfvo type="percent" val="0"/>
        <cfvo type="num" val="1"/>
      </iconSet>
    </cfRule>
  </conditionalFormatting>
  <conditionalFormatting sqref="A506">
    <cfRule type="iconSet" priority="672">
      <iconSet iconSet="3Symbols">
        <cfvo type="percent" val="0"/>
        <cfvo type="percent" val="0"/>
        <cfvo type="num" val="1"/>
      </iconSet>
    </cfRule>
  </conditionalFormatting>
  <conditionalFormatting sqref="A507">
    <cfRule type="iconSet" priority="673">
      <iconSet iconSet="3Symbols">
        <cfvo type="percent" val="0"/>
        <cfvo type="percent" val="0"/>
        <cfvo type="num" val="1"/>
      </iconSet>
    </cfRule>
  </conditionalFormatting>
  <conditionalFormatting sqref="A507">
    <cfRule type="iconSet" priority="674">
      <iconSet iconSet="3Symbols">
        <cfvo type="percent" val="0"/>
        <cfvo type="percent" val="0"/>
        <cfvo type="num" val="1"/>
      </iconSet>
    </cfRule>
  </conditionalFormatting>
  <conditionalFormatting sqref="A507">
    <cfRule type="iconSet" priority="675">
      <iconSet iconSet="3Symbols">
        <cfvo type="percent" val="0"/>
        <cfvo type="percent" val="0"/>
        <cfvo type="num" val="1"/>
      </iconSet>
    </cfRule>
  </conditionalFormatting>
  <conditionalFormatting sqref="A507">
    <cfRule type="iconSet" priority="676">
      <iconSet iconSet="3Symbols">
        <cfvo type="percent" val="0"/>
        <cfvo type="percent" val="0"/>
        <cfvo type="num" val="1"/>
      </iconSet>
    </cfRule>
  </conditionalFormatting>
  <conditionalFormatting sqref="A507">
    <cfRule type="iconSet" priority="677">
      <iconSet iconSet="3Symbols">
        <cfvo type="percent" val="0"/>
        <cfvo type="percent" val="0"/>
        <cfvo type="num" val="1"/>
      </iconSet>
    </cfRule>
  </conditionalFormatting>
  <conditionalFormatting sqref="A507">
    <cfRule type="iconSet" priority="678">
      <iconSet iconSet="3Symbols">
        <cfvo type="percent" val="0"/>
        <cfvo type="percent" val="0"/>
        <cfvo type="num" val="1"/>
      </iconSet>
    </cfRule>
  </conditionalFormatting>
  <conditionalFormatting sqref="A507">
    <cfRule type="iconSet" priority="679">
      <iconSet iconSet="3Symbols">
        <cfvo type="percent" val="0"/>
        <cfvo type="percent" val="0"/>
        <cfvo type="num" val="1"/>
      </iconSet>
    </cfRule>
  </conditionalFormatting>
  <conditionalFormatting sqref="A508">
    <cfRule type="iconSet" priority="680">
      <iconSet iconSet="3Symbols">
        <cfvo type="percent" val="0"/>
        <cfvo type="percent" val="0"/>
        <cfvo type="num" val="1"/>
      </iconSet>
    </cfRule>
  </conditionalFormatting>
  <conditionalFormatting sqref="A508">
    <cfRule type="iconSet" priority="681">
      <iconSet iconSet="3Symbols">
        <cfvo type="percent" val="0"/>
        <cfvo type="percent" val="0"/>
        <cfvo type="num" val="1"/>
      </iconSet>
    </cfRule>
  </conditionalFormatting>
  <conditionalFormatting sqref="A508">
    <cfRule type="iconSet" priority="682">
      <iconSet iconSet="3Symbols">
        <cfvo type="percent" val="0"/>
        <cfvo type="percent" val="0"/>
        <cfvo type="num" val="1"/>
      </iconSet>
    </cfRule>
  </conditionalFormatting>
  <conditionalFormatting sqref="A508">
    <cfRule type="iconSet" priority="683">
      <iconSet iconSet="3Symbols">
        <cfvo type="percent" val="0"/>
        <cfvo type="percent" val="0"/>
        <cfvo type="num" val="1"/>
      </iconSet>
    </cfRule>
  </conditionalFormatting>
  <conditionalFormatting sqref="A508">
    <cfRule type="iconSet" priority="684">
      <iconSet iconSet="3Symbols">
        <cfvo type="percent" val="0"/>
        <cfvo type="percent" val="0"/>
        <cfvo type="num" val="1"/>
      </iconSet>
    </cfRule>
  </conditionalFormatting>
  <conditionalFormatting sqref="A508">
    <cfRule type="iconSet" priority="685">
      <iconSet iconSet="3Symbols">
        <cfvo type="percent" val="0"/>
        <cfvo type="percent" val="0"/>
        <cfvo type="num" val="1"/>
      </iconSet>
    </cfRule>
  </conditionalFormatting>
  <conditionalFormatting sqref="A508">
    <cfRule type="iconSet" priority="686">
      <iconSet iconSet="3Symbols">
        <cfvo type="percent" val="0"/>
        <cfvo type="percent" val="0"/>
        <cfvo type="num" val="1"/>
      </iconSet>
    </cfRule>
  </conditionalFormatting>
  <conditionalFormatting sqref="A509">
    <cfRule type="iconSet" priority="687">
      <iconSet iconSet="3Symbols">
        <cfvo type="percent" val="0"/>
        <cfvo type="percent" val="0"/>
        <cfvo type="num" val="1"/>
      </iconSet>
    </cfRule>
  </conditionalFormatting>
  <conditionalFormatting sqref="A509">
    <cfRule type="iconSet" priority="688">
      <iconSet iconSet="3Symbols">
        <cfvo type="percent" val="0"/>
        <cfvo type="percent" val="0"/>
        <cfvo type="num" val="1"/>
      </iconSet>
    </cfRule>
  </conditionalFormatting>
  <conditionalFormatting sqref="A509">
    <cfRule type="iconSet" priority="689">
      <iconSet iconSet="3Symbols">
        <cfvo type="percent" val="0"/>
        <cfvo type="percent" val="0"/>
        <cfvo type="num" val="1"/>
      </iconSet>
    </cfRule>
  </conditionalFormatting>
  <conditionalFormatting sqref="A509">
    <cfRule type="iconSet" priority="690">
      <iconSet iconSet="3Symbols">
        <cfvo type="percent" val="0"/>
        <cfvo type="percent" val="0"/>
        <cfvo type="num" val="1"/>
      </iconSet>
    </cfRule>
  </conditionalFormatting>
  <conditionalFormatting sqref="A509">
    <cfRule type="iconSet" priority="691">
      <iconSet iconSet="3Symbols">
        <cfvo type="percent" val="0"/>
        <cfvo type="percent" val="0"/>
        <cfvo type="num" val="1"/>
      </iconSet>
    </cfRule>
  </conditionalFormatting>
  <conditionalFormatting sqref="A509">
    <cfRule type="iconSet" priority="692">
      <iconSet iconSet="3Symbols">
        <cfvo type="percent" val="0"/>
        <cfvo type="percent" val="0"/>
        <cfvo type="num" val="1"/>
      </iconSet>
    </cfRule>
  </conditionalFormatting>
  <conditionalFormatting sqref="A509">
    <cfRule type="iconSet" priority="693">
      <iconSet iconSet="3Symbols">
        <cfvo type="percent" val="0"/>
        <cfvo type="percent" val="0"/>
        <cfvo type="num" val="1"/>
      </iconSet>
    </cfRule>
  </conditionalFormatting>
  <conditionalFormatting sqref="A510">
    <cfRule type="iconSet" priority="694">
      <iconSet iconSet="3Symbols">
        <cfvo type="percent" val="0"/>
        <cfvo type="percent" val="0"/>
        <cfvo type="num" val="1"/>
      </iconSet>
    </cfRule>
  </conditionalFormatting>
  <conditionalFormatting sqref="A510">
    <cfRule type="iconSet" priority="695">
      <iconSet iconSet="3Symbols">
        <cfvo type="percent" val="0"/>
        <cfvo type="percent" val="0"/>
        <cfvo type="num" val="1"/>
      </iconSet>
    </cfRule>
  </conditionalFormatting>
  <conditionalFormatting sqref="A510">
    <cfRule type="iconSet" priority="696">
      <iconSet iconSet="3Symbols">
        <cfvo type="percent" val="0"/>
        <cfvo type="percent" val="0"/>
        <cfvo type="num" val="1"/>
      </iconSet>
    </cfRule>
  </conditionalFormatting>
  <conditionalFormatting sqref="A510">
    <cfRule type="iconSet" priority="697">
      <iconSet iconSet="3Symbols">
        <cfvo type="percent" val="0"/>
        <cfvo type="percent" val="0"/>
        <cfvo type="num" val="1"/>
      </iconSet>
    </cfRule>
  </conditionalFormatting>
  <conditionalFormatting sqref="A510">
    <cfRule type="iconSet" priority="698">
      <iconSet iconSet="3Symbols">
        <cfvo type="percent" val="0"/>
        <cfvo type="percent" val="0"/>
        <cfvo type="num" val="1"/>
      </iconSet>
    </cfRule>
  </conditionalFormatting>
  <conditionalFormatting sqref="A510">
    <cfRule type="iconSet" priority="699">
      <iconSet iconSet="3Symbols">
        <cfvo type="percent" val="0"/>
        <cfvo type="percent" val="0"/>
        <cfvo type="num" val="1"/>
      </iconSet>
    </cfRule>
  </conditionalFormatting>
  <conditionalFormatting sqref="A510">
    <cfRule type="iconSet" priority="700">
      <iconSet iconSet="3Symbols">
        <cfvo type="percent" val="0"/>
        <cfvo type="percent" val="0"/>
        <cfvo type="num" val="1"/>
      </iconSet>
    </cfRule>
  </conditionalFormatting>
  <conditionalFormatting sqref="A511">
    <cfRule type="iconSet" priority="701">
      <iconSet iconSet="3Symbols">
        <cfvo type="percent" val="0"/>
        <cfvo type="percent" val="0"/>
        <cfvo type="num" val="1"/>
      </iconSet>
    </cfRule>
  </conditionalFormatting>
  <conditionalFormatting sqref="A511">
    <cfRule type="iconSet" priority="702">
      <iconSet iconSet="3Symbols">
        <cfvo type="percent" val="0"/>
        <cfvo type="percent" val="0"/>
        <cfvo type="num" val="1"/>
      </iconSet>
    </cfRule>
  </conditionalFormatting>
  <conditionalFormatting sqref="A511">
    <cfRule type="iconSet" priority="703">
      <iconSet iconSet="3Symbols">
        <cfvo type="percent" val="0"/>
        <cfvo type="percent" val="0"/>
        <cfvo type="num" val="1"/>
      </iconSet>
    </cfRule>
  </conditionalFormatting>
  <conditionalFormatting sqref="A511">
    <cfRule type="iconSet" priority="704">
      <iconSet iconSet="3Symbols">
        <cfvo type="percent" val="0"/>
        <cfvo type="percent" val="0"/>
        <cfvo type="num" val="1"/>
      </iconSet>
    </cfRule>
  </conditionalFormatting>
  <conditionalFormatting sqref="A511">
    <cfRule type="iconSet" priority="705">
      <iconSet iconSet="3Symbols">
        <cfvo type="percent" val="0"/>
        <cfvo type="percent" val="0"/>
        <cfvo type="num" val="1"/>
      </iconSet>
    </cfRule>
  </conditionalFormatting>
  <conditionalFormatting sqref="A511">
    <cfRule type="iconSet" priority="706">
      <iconSet iconSet="3Symbols">
        <cfvo type="percent" val="0"/>
        <cfvo type="percent" val="0"/>
        <cfvo type="num" val="1"/>
      </iconSet>
    </cfRule>
  </conditionalFormatting>
  <conditionalFormatting sqref="A511">
    <cfRule type="iconSet" priority="707">
      <iconSet iconSet="3Symbols">
        <cfvo type="percent" val="0"/>
        <cfvo type="percent" val="0"/>
        <cfvo type="num" val="1"/>
      </iconSet>
    </cfRule>
  </conditionalFormatting>
  <conditionalFormatting sqref="A512">
    <cfRule type="iconSet" priority="708">
      <iconSet iconSet="3Symbols">
        <cfvo type="percent" val="0"/>
        <cfvo type="percent" val="0"/>
        <cfvo type="num" val="1"/>
      </iconSet>
    </cfRule>
  </conditionalFormatting>
  <conditionalFormatting sqref="A512">
    <cfRule type="iconSet" priority="709">
      <iconSet iconSet="3Symbols">
        <cfvo type="percent" val="0"/>
        <cfvo type="percent" val="0"/>
        <cfvo type="num" val="1"/>
      </iconSet>
    </cfRule>
  </conditionalFormatting>
  <conditionalFormatting sqref="A512">
    <cfRule type="iconSet" priority="710">
      <iconSet iconSet="3Symbols">
        <cfvo type="percent" val="0"/>
        <cfvo type="percent" val="0"/>
        <cfvo type="num" val="1"/>
      </iconSet>
    </cfRule>
  </conditionalFormatting>
  <conditionalFormatting sqref="A512">
    <cfRule type="iconSet" priority="711">
      <iconSet iconSet="3Symbols">
        <cfvo type="percent" val="0"/>
        <cfvo type="percent" val="0"/>
        <cfvo type="num" val="1"/>
      </iconSet>
    </cfRule>
  </conditionalFormatting>
  <conditionalFormatting sqref="A512">
    <cfRule type="iconSet" priority="712">
      <iconSet iconSet="3Symbols">
        <cfvo type="percent" val="0"/>
        <cfvo type="percent" val="0"/>
        <cfvo type="num" val="1"/>
      </iconSet>
    </cfRule>
  </conditionalFormatting>
  <conditionalFormatting sqref="A512">
    <cfRule type="iconSet" priority="713">
      <iconSet iconSet="3Symbols">
        <cfvo type="percent" val="0"/>
        <cfvo type="percent" val="0"/>
        <cfvo type="num" val="1"/>
      </iconSet>
    </cfRule>
  </conditionalFormatting>
  <conditionalFormatting sqref="A512">
    <cfRule type="iconSet" priority="714">
      <iconSet iconSet="3Symbols">
        <cfvo type="percent" val="0"/>
        <cfvo type="percent" val="0"/>
        <cfvo type="num" val="1"/>
      </iconSet>
    </cfRule>
  </conditionalFormatting>
  <conditionalFormatting sqref="A513">
    <cfRule type="iconSet" priority="715">
      <iconSet iconSet="3Symbols">
        <cfvo type="percent" val="0"/>
        <cfvo type="percent" val="0"/>
        <cfvo type="num" val="1"/>
      </iconSet>
    </cfRule>
  </conditionalFormatting>
  <conditionalFormatting sqref="A513">
    <cfRule type="iconSet" priority="716">
      <iconSet iconSet="3Symbols">
        <cfvo type="percent" val="0"/>
        <cfvo type="percent" val="0"/>
        <cfvo type="num" val="1"/>
      </iconSet>
    </cfRule>
  </conditionalFormatting>
  <conditionalFormatting sqref="A513">
    <cfRule type="iconSet" priority="717">
      <iconSet iconSet="3Symbols">
        <cfvo type="percent" val="0"/>
        <cfvo type="percent" val="0"/>
        <cfvo type="num" val="1"/>
      </iconSet>
    </cfRule>
  </conditionalFormatting>
  <conditionalFormatting sqref="A513">
    <cfRule type="iconSet" priority="718">
      <iconSet iconSet="3Symbols">
        <cfvo type="percent" val="0"/>
        <cfvo type="percent" val="0"/>
        <cfvo type="num" val="1"/>
      </iconSet>
    </cfRule>
  </conditionalFormatting>
  <conditionalFormatting sqref="A513">
    <cfRule type="iconSet" priority="719">
      <iconSet iconSet="3Symbols">
        <cfvo type="percent" val="0"/>
        <cfvo type="percent" val="0"/>
        <cfvo type="num" val="1"/>
      </iconSet>
    </cfRule>
  </conditionalFormatting>
  <conditionalFormatting sqref="A513">
    <cfRule type="iconSet" priority="720">
      <iconSet iconSet="3Symbols">
        <cfvo type="percent" val="0"/>
        <cfvo type="percent" val="0"/>
        <cfvo type="num" val="1"/>
      </iconSet>
    </cfRule>
  </conditionalFormatting>
  <conditionalFormatting sqref="A513">
    <cfRule type="iconSet" priority="721">
      <iconSet iconSet="3Symbols">
        <cfvo type="percent" val="0"/>
        <cfvo type="percent" val="0"/>
        <cfvo type="num" val="1"/>
      </iconSet>
    </cfRule>
  </conditionalFormatting>
  <conditionalFormatting sqref="A487">
    <cfRule type="iconSet" priority="722">
      <iconSet iconSet="3Symbols">
        <cfvo type="percent" val="0"/>
        <cfvo type="percent" val="0"/>
        <cfvo type="num" val="1"/>
      </iconSet>
    </cfRule>
  </conditionalFormatting>
  <conditionalFormatting sqref="A487">
    <cfRule type="iconSet" priority="723">
      <iconSet iconSet="3Symbols">
        <cfvo type="percent" val="0"/>
        <cfvo type="percent" val="0"/>
        <cfvo type="num" val="1"/>
      </iconSet>
    </cfRule>
  </conditionalFormatting>
  <conditionalFormatting sqref="A487">
    <cfRule type="iconSet" priority="724">
      <iconSet iconSet="3Symbols">
        <cfvo type="percent" val="0"/>
        <cfvo type="percent" val="0"/>
        <cfvo type="num" val="1"/>
      </iconSet>
    </cfRule>
  </conditionalFormatting>
  <conditionalFormatting sqref="A487">
    <cfRule type="iconSet" priority="725">
      <iconSet iconSet="3Symbols">
        <cfvo type="percent" val="0"/>
        <cfvo type="percent" val="0"/>
        <cfvo type="num" val="1"/>
      </iconSet>
    </cfRule>
  </conditionalFormatting>
  <conditionalFormatting sqref="A487">
    <cfRule type="iconSet" priority="726">
      <iconSet iconSet="3Symbols">
        <cfvo type="percent" val="0"/>
        <cfvo type="percent" val="0"/>
        <cfvo type="num" val="1"/>
      </iconSet>
    </cfRule>
  </conditionalFormatting>
  <conditionalFormatting sqref="A487">
    <cfRule type="iconSet" priority="727">
      <iconSet iconSet="3Symbols">
        <cfvo type="percent" val="0"/>
        <cfvo type="percent" val="0"/>
        <cfvo type="num" val="1"/>
      </iconSet>
    </cfRule>
  </conditionalFormatting>
  <conditionalFormatting sqref="A487">
    <cfRule type="iconSet" priority="728">
      <iconSet iconSet="3Symbols">
        <cfvo type="percent" val="0"/>
        <cfvo type="percent" val="0"/>
        <cfvo type="num" val="1"/>
      </iconSet>
    </cfRule>
  </conditionalFormatting>
  <conditionalFormatting sqref="A488">
    <cfRule type="iconSet" priority="729">
      <iconSet iconSet="3Symbols">
        <cfvo type="percent" val="0"/>
        <cfvo type="percent" val="0"/>
        <cfvo type="num" val="1"/>
      </iconSet>
    </cfRule>
  </conditionalFormatting>
  <conditionalFormatting sqref="A488">
    <cfRule type="iconSet" priority="730">
      <iconSet iconSet="3Symbols">
        <cfvo type="percent" val="0"/>
        <cfvo type="percent" val="0"/>
        <cfvo type="num" val="1"/>
      </iconSet>
    </cfRule>
  </conditionalFormatting>
  <conditionalFormatting sqref="A488">
    <cfRule type="iconSet" priority="731">
      <iconSet iconSet="3Symbols">
        <cfvo type="percent" val="0"/>
        <cfvo type="percent" val="0"/>
        <cfvo type="num" val="1"/>
      </iconSet>
    </cfRule>
  </conditionalFormatting>
  <conditionalFormatting sqref="A488">
    <cfRule type="iconSet" priority="732">
      <iconSet iconSet="3Symbols">
        <cfvo type="percent" val="0"/>
        <cfvo type="percent" val="0"/>
        <cfvo type="num" val="1"/>
      </iconSet>
    </cfRule>
  </conditionalFormatting>
  <conditionalFormatting sqref="A488">
    <cfRule type="iconSet" priority="733">
      <iconSet iconSet="3Symbols">
        <cfvo type="percent" val="0"/>
        <cfvo type="percent" val="0"/>
        <cfvo type="num" val="1"/>
      </iconSet>
    </cfRule>
  </conditionalFormatting>
  <conditionalFormatting sqref="A488">
    <cfRule type="iconSet" priority="734">
      <iconSet iconSet="3Symbols">
        <cfvo type="percent" val="0"/>
        <cfvo type="percent" val="0"/>
        <cfvo type="num" val="1"/>
      </iconSet>
    </cfRule>
  </conditionalFormatting>
  <conditionalFormatting sqref="A488">
    <cfRule type="iconSet" priority="735">
      <iconSet iconSet="3Symbols">
        <cfvo type="percent" val="0"/>
        <cfvo type="percent" val="0"/>
        <cfvo type="num" val="1"/>
      </iconSet>
    </cfRule>
  </conditionalFormatting>
  <conditionalFormatting sqref="A489">
    <cfRule type="iconSet" priority="736">
      <iconSet iconSet="3Symbols">
        <cfvo type="percent" val="0"/>
        <cfvo type="percent" val="0"/>
        <cfvo type="num" val="1"/>
      </iconSet>
    </cfRule>
  </conditionalFormatting>
  <conditionalFormatting sqref="A489">
    <cfRule type="iconSet" priority="737">
      <iconSet iconSet="3Symbols">
        <cfvo type="percent" val="0"/>
        <cfvo type="percent" val="0"/>
        <cfvo type="num" val="1"/>
      </iconSet>
    </cfRule>
  </conditionalFormatting>
  <conditionalFormatting sqref="A489">
    <cfRule type="iconSet" priority="738">
      <iconSet iconSet="3Symbols">
        <cfvo type="percent" val="0"/>
        <cfvo type="percent" val="0"/>
        <cfvo type="num" val="1"/>
      </iconSet>
    </cfRule>
  </conditionalFormatting>
  <conditionalFormatting sqref="A489">
    <cfRule type="iconSet" priority="739">
      <iconSet iconSet="3Symbols">
        <cfvo type="percent" val="0"/>
        <cfvo type="percent" val="0"/>
        <cfvo type="num" val="1"/>
      </iconSet>
    </cfRule>
  </conditionalFormatting>
  <conditionalFormatting sqref="A489">
    <cfRule type="iconSet" priority="740">
      <iconSet iconSet="3Symbols">
        <cfvo type="percent" val="0"/>
        <cfvo type="percent" val="0"/>
        <cfvo type="num" val="1"/>
      </iconSet>
    </cfRule>
  </conditionalFormatting>
  <conditionalFormatting sqref="A489">
    <cfRule type="iconSet" priority="741">
      <iconSet iconSet="3Symbols">
        <cfvo type="percent" val="0"/>
        <cfvo type="percent" val="0"/>
        <cfvo type="num" val="1"/>
      </iconSet>
    </cfRule>
  </conditionalFormatting>
  <conditionalFormatting sqref="A489">
    <cfRule type="iconSet" priority="742">
      <iconSet iconSet="3Symbols">
        <cfvo type="percent" val="0"/>
        <cfvo type="percent" val="0"/>
        <cfvo type="num" val="1"/>
      </iconSet>
    </cfRule>
  </conditionalFormatting>
  <conditionalFormatting sqref="A490">
    <cfRule type="iconSet" priority="743">
      <iconSet iconSet="3Symbols">
        <cfvo type="percent" val="0"/>
        <cfvo type="percent" val="0"/>
        <cfvo type="num" val="1"/>
      </iconSet>
    </cfRule>
  </conditionalFormatting>
  <conditionalFormatting sqref="A490">
    <cfRule type="iconSet" priority="744">
      <iconSet iconSet="3Symbols">
        <cfvo type="percent" val="0"/>
        <cfvo type="percent" val="0"/>
        <cfvo type="num" val="1"/>
      </iconSet>
    </cfRule>
  </conditionalFormatting>
  <conditionalFormatting sqref="A490">
    <cfRule type="iconSet" priority="745">
      <iconSet iconSet="3Symbols">
        <cfvo type="percent" val="0"/>
        <cfvo type="percent" val="0"/>
        <cfvo type="num" val="1"/>
      </iconSet>
    </cfRule>
  </conditionalFormatting>
  <conditionalFormatting sqref="A490">
    <cfRule type="iconSet" priority="746">
      <iconSet iconSet="3Symbols">
        <cfvo type="percent" val="0"/>
        <cfvo type="percent" val="0"/>
        <cfvo type="num" val="1"/>
      </iconSet>
    </cfRule>
  </conditionalFormatting>
  <conditionalFormatting sqref="A490">
    <cfRule type="iconSet" priority="747">
      <iconSet iconSet="3Symbols">
        <cfvo type="percent" val="0"/>
        <cfvo type="percent" val="0"/>
        <cfvo type="num" val="1"/>
      </iconSet>
    </cfRule>
  </conditionalFormatting>
  <conditionalFormatting sqref="A490">
    <cfRule type="iconSet" priority="748">
      <iconSet iconSet="3Symbols">
        <cfvo type="percent" val="0"/>
        <cfvo type="percent" val="0"/>
        <cfvo type="num" val="1"/>
      </iconSet>
    </cfRule>
  </conditionalFormatting>
  <conditionalFormatting sqref="A490">
    <cfRule type="iconSet" priority="749">
      <iconSet iconSet="3Symbols">
        <cfvo type="percent" val="0"/>
        <cfvo type="percent" val="0"/>
        <cfvo type="num" val="1"/>
      </iconSet>
    </cfRule>
  </conditionalFormatting>
  <conditionalFormatting sqref="A491">
    <cfRule type="iconSet" priority="750">
      <iconSet iconSet="3Symbols">
        <cfvo type="percent" val="0"/>
        <cfvo type="percent" val="0"/>
        <cfvo type="num" val="1"/>
      </iconSet>
    </cfRule>
  </conditionalFormatting>
  <conditionalFormatting sqref="A491">
    <cfRule type="iconSet" priority="751">
      <iconSet iconSet="3Symbols">
        <cfvo type="percent" val="0"/>
        <cfvo type="percent" val="0"/>
        <cfvo type="num" val="1"/>
      </iconSet>
    </cfRule>
  </conditionalFormatting>
  <conditionalFormatting sqref="A491">
    <cfRule type="iconSet" priority="752">
      <iconSet iconSet="3Symbols">
        <cfvo type="percent" val="0"/>
        <cfvo type="percent" val="0"/>
        <cfvo type="num" val="1"/>
      </iconSet>
    </cfRule>
  </conditionalFormatting>
  <conditionalFormatting sqref="A491">
    <cfRule type="iconSet" priority="753">
      <iconSet iconSet="3Symbols">
        <cfvo type="percent" val="0"/>
        <cfvo type="percent" val="0"/>
        <cfvo type="num" val="1"/>
      </iconSet>
    </cfRule>
  </conditionalFormatting>
  <conditionalFormatting sqref="A491">
    <cfRule type="iconSet" priority="754">
      <iconSet iconSet="3Symbols">
        <cfvo type="percent" val="0"/>
        <cfvo type="percent" val="0"/>
        <cfvo type="num" val="1"/>
      </iconSet>
    </cfRule>
  </conditionalFormatting>
  <conditionalFormatting sqref="A491">
    <cfRule type="iconSet" priority="755">
      <iconSet iconSet="3Symbols">
        <cfvo type="percent" val="0"/>
        <cfvo type="percent" val="0"/>
        <cfvo type="num" val="1"/>
      </iconSet>
    </cfRule>
  </conditionalFormatting>
  <conditionalFormatting sqref="A491">
    <cfRule type="iconSet" priority="756">
      <iconSet iconSet="3Symbols">
        <cfvo type="percent" val="0"/>
        <cfvo type="percent" val="0"/>
        <cfvo type="num" val="1"/>
      </iconSet>
    </cfRule>
  </conditionalFormatting>
  <conditionalFormatting sqref="A492">
    <cfRule type="iconSet" priority="757">
      <iconSet iconSet="3Symbols">
        <cfvo type="percent" val="0"/>
        <cfvo type="percent" val="0"/>
        <cfvo type="num" val="1"/>
      </iconSet>
    </cfRule>
  </conditionalFormatting>
  <conditionalFormatting sqref="A492">
    <cfRule type="iconSet" priority="758">
      <iconSet iconSet="3Symbols">
        <cfvo type="percent" val="0"/>
        <cfvo type="percent" val="0"/>
        <cfvo type="num" val="1"/>
      </iconSet>
    </cfRule>
  </conditionalFormatting>
  <conditionalFormatting sqref="A492">
    <cfRule type="iconSet" priority="759">
      <iconSet iconSet="3Symbols">
        <cfvo type="percent" val="0"/>
        <cfvo type="percent" val="0"/>
        <cfvo type="num" val="1"/>
      </iconSet>
    </cfRule>
  </conditionalFormatting>
  <conditionalFormatting sqref="A492">
    <cfRule type="iconSet" priority="760">
      <iconSet iconSet="3Symbols">
        <cfvo type="percent" val="0"/>
        <cfvo type="percent" val="0"/>
        <cfvo type="num" val="1"/>
      </iconSet>
    </cfRule>
  </conditionalFormatting>
  <conditionalFormatting sqref="A492">
    <cfRule type="iconSet" priority="761">
      <iconSet iconSet="3Symbols">
        <cfvo type="percent" val="0"/>
        <cfvo type="percent" val="0"/>
        <cfvo type="num" val="1"/>
      </iconSet>
    </cfRule>
  </conditionalFormatting>
  <conditionalFormatting sqref="A492">
    <cfRule type="iconSet" priority="762">
      <iconSet iconSet="3Symbols">
        <cfvo type="percent" val="0"/>
        <cfvo type="percent" val="0"/>
        <cfvo type="num" val="1"/>
      </iconSet>
    </cfRule>
  </conditionalFormatting>
  <conditionalFormatting sqref="A492">
    <cfRule type="iconSet" priority="763">
      <iconSet iconSet="3Symbols">
        <cfvo type="percent" val="0"/>
        <cfvo type="percent" val="0"/>
        <cfvo type="num" val="1"/>
      </iconSet>
    </cfRule>
  </conditionalFormatting>
  <conditionalFormatting sqref="A493">
    <cfRule type="iconSet" priority="764">
      <iconSet iconSet="3Symbols">
        <cfvo type="percent" val="0"/>
        <cfvo type="percent" val="0"/>
        <cfvo type="num" val="1"/>
      </iconSet>
    </cfRule>
  </conditionalFormatting>
  <conditionalFormatting sqref="A493">
    <cfRule type="iconSet" priority="765">
      <iconSet iconSet="3Symbols">
        <cfvo type="percent" val="0"/>
        <cfvo type="percent" val="0"/>
        <cfvo type="num" val="1"/>
      </iconSet>
    </cfRule>
  </conditionalFormatting>
  <conditionalFormatting sqref="A493">
    <cfRule type="iconSet" priority="766">
      <iconSet iconSet="3Symbols">
        <cfvo type="percent" val="0"/>
        <cfvo type="percent" val="0"/>
        <cfvo type="num" val="1"/>
      </iconSet>
    </cfRule>
  </conditionalFormatting>
  <conditionalFormatting sqref="A493">
    <cfRule type="iconSet" priority="767">
      <iconSet iconSet="3Symbols">
        <cfvo type="percent" val="0"/>
        <cfvo type="percent" val="0"/>
        <cfvo type="num" val="1"/>
      </iconSet>
    </cfRule>
  </conditionalFormatting>
  <conditionalFormatting sqref="A493">
    <cfRule type="iconSet" priority="768">
      <iconSet iconSet="3Symbols">
        <cfvo type="percent" val="0"/>
        <cfvo type="percent" val="0"/>
        <cfvo type="num" val="1"/>
      </iconSet>
    </cfRule>
  </conditionalFormatting>
  <conditionalFormatting sqref="A493">
    <cfRule type="iconSet" priority="769">
      <iconSet iconSet="3Symbols">
        <cfvo type="percent" val="0"/>
        <cfvo type="percent" val="0"/>
        <cfvo type="num" val="1"/>
      </iconSet>
    </cfRule>
  </conditionalFormatting>
  <conditionalFormatting sqref="A493">
    <cfRule type="iconSet" priority="770">
      <iconSet iconSet="3Symbols">
        <cfvo type="percent" val="0"/>
        <cfvo type="percent" val="0"/>
        <cfvo type="num" val="1"/>
      </iconSet>
    </cfRule>
  </conditionalFormatting>
  <conditionalFormatting sqref="A494">
    <cfRule type="iconSet" priority="771">
      <iconSet iconSet="3Symbols">
        <cfvo type="percent" val="0"/>
        <cfvo type="percent" val="0"/>
        <cfvo type="num" val="1"/>
      </iconSet>
    </cfRule>
  </conditionalFormatting>
  <conditionalFormatting sqref="A494">
    <cfRule type="iconSet" priority="772">
      <iconSet iconSet="3Symbols">
        <cfvo type="percent" val="0"/>
        <cfvo type="percent" val="0"/>
        <cfvo type="num" val="1"/>
      </iconSet>
    </cfRule>
  </conditionalFormatting>
  <conditionalFormatting sqref="A494">
    <cfRule type="iconSet" priority="773">
      <iconSet iconSet="3Symbols">
        <cfvo type="percent" val="0"/>
        <cfvo type="percent" val="0"/>
        <cfvo type="num" val="1"/>
      </iconSet>
    </cfRule>
  </conditionalFormatting>
  <conditionalFormatting sqref="A494">
    <cfRule type="iconSet" priority="774">
      <iconSet iconSet="3Symbols">
        <cfvo type="percent" val="0"/>
        <cfvo type="percent" val="0"/>
        <cfvo type="num" val="1"/>
      </iconSet>
    </cfRule>
  </conditionalFormatting>
  <conditionalFormatting sqref="A494">
    <cfRule type="iconSet" priority="775">
      <iconSet iconSet="3Symbols">
        <cfvo type="percent" val="0"/>
        <cfvo type="percent" val="0"/>
        <cfvo type="num" val="1"/>
      </iconSet>
    </cfRule>
  </conditionalFormatting>
  <conditionalFormatting sqref="A494">
    <cfRule type="iconSet" priority="776">
      <iconSet iconSet="3Symbols">
        <cfvo type="percent" val="0"/>
        <cfvo type="percent" val="0"/>
        <cfvo type="num" val="1"/>
      </iconSet>
    </cfRule>
  </conditionalFormatting>
  <conditionalFormatting sqref="A494">
    <cfRule type="iconSet" priority="777">
      <iconSet iconSet="3Symbols">
        <cfvo type="percent" val="0"/>
        <cfvo type="percent" val="0"/>
        <cfvo type="num" val="1"/>
      </iconSet>
    </cfRule>
  </conditionalFormatting>
  <conditionalFormatting sqref="A495">
    <cfRule type="iconSet" priority="778">
      <iconSet iconSet="3Symbols">
        <cfvo type="percent" val="0"/>
        <cfvo type="percent" val="0"/>
        <cfvo type="num" val="1"/>
      </iconSet>
    </cfRule>
  </conditionalFormatting>
  <conditionalFormatting sqref="A495">
    <cfRule type="iconSet" priority="779">
      <iconSet iconSet="3Symbols">
        <cfvo type="percent" val="0"/>
        <cfvo type="percent" val="0"/>
        <cfvo type="num" val="1"/>
      </iconSet>
    </cfRule>
  </conditionalFormatting>
  <conditionalFormatting sqref="A495">
    <cfRule type="iconSet" priority="780">
      <iconSet iconSet="3Symbols">
        <cfvo type="percent" val="0"/>
        <cfvo type="percent" val="0"/>
        <cfvo type="num" val="1"/>
      </iconSet>
    </cfRule>
  </conditionalFormatting>
  <conditionalFormatting sqref="A495">
    <cfRule type="iconSet" priority="781">
      <iconSet iconSet="3Symbols">
        <cfvo type="percent" val="0"/>
        <cfvo type="percent" val="0"/>
        <cfvo type="num" val="1"/>
      </iconSet>
    </cfRule>
  </conditionalFormatting>
  <conditionalFormatting sqref="A495">
    <cfRule type="iconSet" priority="782">
      <iconSet iconSet="3Symbols">
        <cfvo type="percent" val="0"/>
        <cfvo type="percent" val="0"/>
        <cfvo type="num" val="1"/>
      </iconSet>
    </cfRule>
  </conditionalFormatting>
  <conditionalFormatting sqref="A495">
    <cfRule type="iconSet" priority="783">
      <iconSet iconSet="3Symbols">
        <cfvo type="percent" val="0"/>
        <cfvo type="percent" val="0"/>
        <cfvo type="num" val="1"/>
      </iconSet>
    </cfRule>
  </conditionalFormatting>
  <conditionalFormatting sqref="A495">
    <cfRule type="iconSet" priority="784">
      <iconSet iconSet="3Symbols">
        <cfvo type="percent" val="0"/>
        <cfvo type="percent" val="0"/>
        <cfvo type="num" val="1"/>
      </iconSet>
    </cfRule>
  </conditionalFormatting>
  <conditionalFormatting sqref="A496">
    <cfRule type="iconSet" priority="785">
      <iconSet iconSet="3Symbols">
        <cfvo type="percent" val="0"/>
        <cfvo type="percent" val="0"/>
        <cfvo type="num" val="1"/>
      </iconSet>
    </cfRule>
  </conditionalFormatting>
  <conditionalFormatting sqref="A496">
    <cfRule type="iconSet" priority="786">
      <iconSet iconSet="3Symbols">
        <cfvo type="percent" val="0"/>
        <cfvo type="percent" val="0"/>
        <cfvo type="num" val="1"/>
      </iconSet>
    </cfRule>
  </conditionalFormatting>
  <conditionalFormatting sqref="A496">
    <cfRule type="iconSet" priority="787">
      <iconSet iconSet="3Symbols">
        <cfvo type="percent" val="0"/>
        <cfvo type="percent" val="0"/>
        <cfvo type="num" val="1"/>
      </iconSet>
    </cfRule>
  </conditionalFormatting>
  <conditionalFormatting sqref="A496">
    <cfRule type="iconSet" priority="788">
      <iconSet iconSet="3Symbols">
        <cfvo type="percent" val="0"/>
        <cfvo type="percent" val="0"/>
        <cfvo type="num" val="1"/>
      </iconSet>
    </cfRule>
  </conditionalFormatting>
  <conditionalFormatting sqref="A496">
    <cfRule type="iconSet" priority="789">
      <iconSet iconSet="3Symbols">
        <cfvo type="percent" val="0"/>
        <cfvo type="percent" val="0"/>
        <cfvo type="num" val="1"/>
      </iconSet>
    </cfRule>
  </conditionalFormatting>
  <conditionalFormatting sqref="A496">
    <cfRule type="iconSet" priority="790">
      <iconSet iconSet="3Symbols">
        <cfvo type="percent" val="0"/>
        <cfvo type="percent" val="0"/>
        <cfvo type="num" val="1"/>
      </iconSet>
    </cfRule>
  </conditionalFormatting>
  <conditionalFormatting sqref="A496">
    <cfRule type="iconSet" priority="791">
      <iconSet iconSet="3Symbols">
        <cfvo type="percent" val="0"/>
        <cfvo type="percent" val="0"/>
        <cfvo type="num" val="1"/>
      </iconSet>
    </cfRule>
  </conditionalFormatting>
  <conditionalFormatting sqref="A497">
    <cfRule type="iconSet" priority="792">
      <iconSet iconSet="3Symbols">
        <cfvo type="percent" val="0"/>
        <cfvo type="percent" val="0"/>
        <cfvo type="num" val="1"/>
      </iconSet>
    </cfRule>
  </conditionalFormatting>
  <conditionalFormatting sqref="A497">
    <cfRule type="iconSet" priority="793">
      <iconSet iconSet="3Symbols">
        <cfvo type="percent" val="0"/>
        <cfvo type="percent" val="0"/>
        <cfvo type="num" val="1"/>
      </iconSet>
    </cfRule>
  </conditionalFormatting>
  <conditionalFormatting sqref="A497">
    <cfRule type="iconSet" priority="794">
      <iconSet iconSet="3Symbols">
        <cfvo type="percent" val="0"/>
        <cfvo type="percent" val="0"/>
        <cfvo type="num" val="1"/>
      </iconSet>
    </cfRule>
  </conditionalFormatting>
  <conditionalFormatting sqref="A497">
    <cfRule type="iconSet" priority="795">
      <iconSet iconSet="3Symbols">
        <cfvo type="percent" val="0"/>
        <cfvo type="percent" val="0"/>
        <cfvo type="num" val="1"/>
      </iconSet>
    </cfRule>
  </conditionalFormatting>
  <conditionalFormatting sqref="A497">
    <cfRule type="iconSet" priority="796">
      <iconSet iconSet="3Symbols">
        <cfvo type="percent" val="0"/>
        <cfvo type="percent" val="0"/>
        <cfvo type="num" val="1"/>
      </iconSet>
    </cfRule>
  </conditionalFormatting>
  <conditionalFormatting sqref="A497">
    <cfRule type="iconSet" priority="797">
      <iconSet iconSet="3Symbols">
        <cfvo type="percent" val="0"/>
        <cfvo type="percent" val="0"/>
        <cfvo type="num" val="1"/>
      </iconSet>
    </cfRule>
  </conditionalFormatting>
  <conditionalFormatting sqref="A497">
    <cfRule type="iconSet" priority="798">
      <iconSet iconSet="3Symbols">
        <cfvo type="percent" val="0"/>
        <cfvo type="percent" val="0"/>
        <cfvo type="num" val="1"/>
      </iconSet>
    </cfRule>
  </conditionalFormatting>
  <conditionalFormatting sqref="A498">
    <cfRule type="iconSet" priority="799">
      <iconSet iconSet="3Symbols">
        <cfvo type="percent" val="0"/>
        <cfvo type="percent" val="0"/>
        <cfvo type="num" val="1"/>
      </iconSet>
    </cfRule>
  </conditionalFormatting>
  <conditionalFormatting sqref="A498">
    <cfRule type="iconSet" priority="800">
      <iconSet iconSet="3Symbols">
        <cfvo type="percent" val="0"/>
        <cfvo type="percent" val="0"/>
        <cfvo type="num" val="1"/>
      </iconSet>
    </cfRule>
  </conditionalFormatting>
  <conditionalFormatting sqref="A498">
    <cfRule type="iconSet" priority="801">
      <iconSet iconSet="3Symbols">
        <cfvo type="percent" val="0"/>
        <cfvo type="percent" val="0"/>
        <cfvo type="num" val="1"/>
      </iconSet>
    </cfRule>
  </conditionalFormatting>
  <conditionalFormatting sqref="A498">
    <cfRule type="iconSet" priority="802">
      <iconSet iconSet="3Symbols">
        <cfvo type="percent" val="0"/>
        <cfvo type="percent" val="0"/>
        <cfvo type="num" val="1"/>
      </iconSet>
    </cfRule>
  </conditionalFormatting>
  <conditionalFormatting sqref="A498">
    <cfRule type="iconSet" priority="803">
      <iconSet iconSet="3Symbols">
        <cfvo type="percent" val="0"/>
        <cfvo type="percent" val="0"/>
        <cfvo type="num" val="1"/>
      </iconSet>
    </cfRule>
  </conditionalFormatting>
  <conditionalFormatting sqref="A498">
    <cfRule type="iconSet" priority="804">
      <iconSet iconSet="3Symbols">
        <cfvo type="percent" val="0"/>
        <cfvo type="percent" val="0"/>
        <cfvo type="num" val="1"/>
      </iconSet>
    </cfRule>
  </conditionalFormatting>
  <conditionalFormatting sqref="A498">
    <cfRule type="iconSet" priority="805">
      <iconSet iconSet="3Symbols">
        <cfvo type="percent" val="0"/>
        <cfvo type="percent" val="0"/>
        <cfvo type="num" val="1"/>
      </iconSet>
    </cfRule>
  </conditionalFormatting>
  <conditionalFormatting sqref="A499">
    <cfRule type="iconSet" priority="806">
      <iconSet iconSet="3Symbols">
        <cfvo type="percent" val="0"/>
        <cfvo type="percent" val="0"/>
        <cfvo type="num" val="1"/>
      </iconSet>
    </cfRule>
  </conditionalFormatting>
  <conditionalFormatting sqref="A499">
    <cfRule type="iconSet" priority="807">
      <iconSet iconSet="3Symbols">
        <cfvo type="percent" val="0"/>
        <cfvo type="percent" val="0"/>
        <cfvo type="num" val="1"/>
      </iconSet>
    </cfRule>
  </conditionalFormatting>
  <conditionalFormatting sqref="A499">
    <cfRule type="iconSet" priority="808">
      <iconSet iconSet="3Symbols">
        <cfvo type="percent" val="0"/>
        <cfvo type="percent" val="0"/>
        <cfvo type="num" val="1"/>
      </iconSet>
    </cfRule>
  </conditionalFormatting>
  <conditionalFormatting sqref="A499">
    <cfRule type="iconSet" priority="809">
      <iconSet iconSet="3Symbols">
        <cfvo type="percent" val="0"/>
        <cfvo type="percent" val="0"/>
        <cfvo type="num" val="1"/>
      </iconSet>
    </cfRule>
  </conditionalFormatting>
  <conditionalFormatting sqref="A499">
    <cfRule type="iconSet" priority="810">
      <iconSet iconSet="3Symbols">
        <cfvo type="percent" val="0"/>
        <cfvo type="percent" val="0"/>
        <cfvo type="num" val="1"/>
      </iconSet>
    </cfRule>
  </conditionalFormatting>
  <conditionalFormatting sqref="A499">
    <cfRule type="iconSet" priority="811">
      <iconSet iconSet="3Symbols">
        <cfvo type="percent" val="0"/>
        <cfvo type="percent" val="0"/>
        <cfvo type="num" val="1"/>
      </iconSet>
    </cfRule>
  </conditionalFormatting>
  <conditionalFormatting sqref="A499">
    <cfRule type="iconSet" priority="812">
      <iconSet iconSet="3Symbols">
        <cfvo type="percent" val="0"/>
        <cfvo type="percent" val="0"/>
        <cfvo type="num" val="1"/>
      </iconSet>
    </cfRule>
  </conditionalFormatting>
  <conditionalFormatting sqref="A500">
    <cfRule type="iconSet" priority="813">
      <iconSet iconSet="3Symbols">
        <cfvo type="percent" val="0"/>
        <cfvo type="percent" val="0"/>
        <cfvo type="num" val="1"/>
      </iconSet>
    </cfRule>
  </conditionalFormatting>
  <conditionalFormatting sqref="A500">
    <cfRule type="iconSet" priority="814">
      <iconSet iconSet="3Symbols">
        <cfvo type="percent" val="0"/>
        <cfvo type="percent" val="0"/>
        <cfvo type="num" val="1"/>
      </iconSet>
    </cfRule>
  </conditionalFormatting>
  <conditionalFormatting sqref="A500">
    <cfRule type="iconSet" priority="815">
      <iconSet iconSet="3Symbols">
        <cfvo type="percent" val="0"/>
        <cfvo type="percent" val="0"/>
        <cfvo type="num" val="1"/>
      </iconSet>
    </cfRule>
  </conditionalFormatting>
  <conditionalFormatting sqref="A500">
    <cfRule type="iconSet" priority="816">
      <iconSet iconSet="3Symbols">
        <cfvo type="percent" val="0"/>
        <cfvo type="percent" val="0"/>
        <cfvo type="num" val="1"/>
      </iconSet>
    </cfRule>
  </conditionalFormatting>
  <conditionalFormatting sqref="A500">
    <cfRule type="iconSet" priority="817">
      <iconSet iconSet="3Symbols">
        <cfvo type="percent" val="0"/>
        <cfvo type="percent" val="0"/>
        <cfvo type="num" val="1"/>
      </iconSet>
    </cfRule>
  </conditionalFormatting>
  <conditionalFormatting sqref="A500">
    <cfRule type="iconSet" priority="818">
      <iconSet iconSet="3Symbols">
        <cfvo type="percent" val="0"/>
        <cfvo type="percent" val="0"/>
        <cfvo type="num" val="1"/>
      </iconSet>
    </cfRule>
  </conditionalFormatting>
  <conditionalFormatting sqref="A500">
    <cfRule type="iconSet" priority="819">
      <iconSet iconSet="3Symbols">
        <cfvo type="percent" val="0"/>
        <cfvo type="percent" val="0"/>
        <cfvo type="num" val="1"/>
      </iconSet>
    </cfRule>
  </conditionalFormatting>
  <conditionalFormatting sqref="A501">
    <cfRule type="iconSet" priority="820">
      <iconSet iconSet="3Symbols">
        <cfvo type="percent" val="0"/>
        <cfvo type="percent" val="0"/>
        <cfvo type="num" val="1"/>
      </iconSet>
    </cfRule>
  </conditionalFormatting>
  <conditionalFormatting sqref="A501">
    <cfRule type="iconSet" priority="821">
      <iconSet iconSet="3Symbols">
        <cfvo type="percent" val="0"/>
        <cfvo type="percent" val="0"/>
        <cfvo type="num" val="1"/>
      </iconSet>
    </cfRule>
  </conditionalFormatting>
  <conditionalFormatting sqref="A501">
    <cfRule type="iconSet" priority="822">
      <iconSet iconSet="3Symbols">
        <cfvo type="percent" val="0"/>
        <cfvo type="percent" val="0"/>
        <cfvo type="num" val="1"/>
      </iconSet>
    </cfRule>
  </conditionalFormatting>
  <conditionalFormatting sqref="A501">
    <cfRule type="iconSet" priority="823">
      <iconSet iconSet="3Symbols">
        <cfvo type="percent" val="0"/>
        <cfvo type="percent" val="0"/>
        <cfvo type="num" val="1"/>
      </iconSet>
    </cfRule>
  </conditionalFormatting>
  <conditionalFormatting sqref="A501">
    <cfRule type="iconSet" priority="824">
      <iconSet iconSet="3Symbols">
        <cfvo type="percent" val="0"/>
        <cfvo type="percent" val="0"/>
        <cfvo type="num" val="1"/>
      </iconSet>
    </cfRule>
  </conditionalFormatting>
  <conditionalFormatting sqref="A501">
    <cfRule type="iconSet" priority="825">
      <iconSet iconSet="3Symbols">
        <cfvo type="percent" val="0"/>
        <cfvo type="percent" val="0"/>
        <cfvo type="num" val="1"/>
      </iconSet>
    </cfRule>
  </conditionalFormatting>
  <conditionalFormatting sqref="A501">
    <cfRule type="iconSet" priority="826">
      <iconSet iconSet="3Symbols">
        <cfvo type="percent" val="0"/>
        <cfvo type="percent" val="0"/>
        <cfvo type="num" val="1"/>
      </iconSet>
    </cfRule>
  </conditionalFormatting>
  <conditionalFormatting sqref="A502">
    <cfRule type="iconSet" priority="827">
      <iconSet iconSet="3Symbols">
        <cfvo type="percent" val="0"/>
        <cfvo type="percent" val="0"/>
        <cfvo type="num" val="1"/>
      </iconSet>
    </cfRule>
  </conditionalFormatting>
  <conditionalFormatting sqref="A502">
    <cfRule type="iconSet" priority="828">
      <iconSet iconSet="3Symbols">
        <cfvo type="percent" val="0"/>
        <cfvo type="percent" val="0"/>
        <cfvo type="num" val="1"/>
      </iconSet>
    </cfRule>
  </conditionalFormatting>
  <conditionalFormatting sqref="A502">
    <cfRule type="iconSet" priority="829">
      <iconSet iconSet="3Symbols">
        <cfvo type="percent" val="0"/>
        <cfvo type="percent" val="0"/>
        <cfvo type="num" val="1"/>
      </iconSet>
    </cfRule>
  </conditionalFormatting>
  <conditionalFormatting sqref="A502">
    <cfRule type="iconSet" priority="830">
      <iconSet iconSet="3Symbols">
        <cfvo type="percent" val="0"/>
        <cfvo type="percent" val="0"/>
        <cfvo type="num" val="1"/>
      </iconSet>
    </cfRule>
  </conditionalFormatting>
  <conditionalFormatting sqref="A502">
    <cfRule type="iconSet" priority="831">
      <iconSet iconSet="3Symbols">
        <cfvo type="percent" val="0"/>
        <cfvo type="percent" val="0"/>
        <cfvo type="num" val="1"/>
      </iconSet>
    </cfRule>
  </conditionalFormatting>
  <conditionalFormatting sqref="A502">
    <cfRule type="iconSet" priority="832">
      <iconSet iconSet="3Symbols">
        <cfvo type="percent" val="0"/>
        <cfvo type="percent" val="0"/>
        <cfvo type="num" val="1"/>
      </iconSet>
    </cfRule>
  </conditionalFormatting>
  <conditionalFormatting sqref="A502">
    <cfRule type="iconSet" priority="833">
      <iconSet iconSet="3Symbols">
        <cfvo type="percent" val="0"/>
        <cfvo type="percent" val="0"/>
        <cfvo type="num" val="1"/>
      </iconSet>
    </cfRule>
  </conditionalFormatting>
  <conditionalFormatting sqref="A503">
    <cfRule type="iconSet" priority="834">
      <iconSet iconSet="3Symbols">
        <cfvo type="percent" val="0"/>
        <cfvo type="percent" val="0"/>
        <cfvo type="num" val="1"/>
      </iconSet>
    </cfRule>
  </conditionalFormatting>
  <conditionalFormatting sqref="A503">
    <cfRule type="iconSet" priority="835">
      <iconSet iconSet="3Symbols">
        <cfvo type="percent" val="0"/>
        <cfvo type="percent" val="0"/>
        <cfvo type="num" val="1"/>
      </iconSet>
    </cfRule>
  </conditionalFormatting>
  <conditionalFormatting sqref="A503">
    <cfRule type="iconSet" priority="836">
      <iconSet iconSet="3Symbols">
        <cfvo type="percent" val="0"/>
        <cfvo type="percent" val="0"/>
        <cfvo type="num" val="1"/>
      </iconSet>
    </cfRule>
  </conditionalFormatting>
  <conditionalFormatting sqref="A503">
    <cfRule type="iconSet" priority="837">
      <iconSet iconSet="3Symbols">
        <cfvo type="percent" val="0"/>
        <cfvo type="percent" val="0"/>
        <cfvo type="num" val="1"/>
      </iconSet>
    </cfRule>
  </conditionalFormatting>
  <conditionalFormatting sqref="A503">
    <cfRule type="iconSet" priority="838">
      <iconSet iconSet="3Symbols">
        <cfvo type="percent" val="0"/>
        <cfvo type="percent" val="0"/>
        <cfvo type="num" val="1"/>
      </iconSet>
    </cfRule>
  </conditionalFormatting>
  <conditionalFormatting sqref="A503">
    <cfRule type="iconSet" priority="839">
      <iconSet iconSet="3Symbols">
        <cfvo type="percent" val="0"/>
        <cfvo type="percent" val="0"/>
        <cfvo type="num" val="1"/>
      </iconSet>
    </cfRule>
  </conditionalFormatting>
  <conditionalFormatting sqref="A503">
    <cfRule type="iconSet" priority="840">
      <iconSet iconSet="3Symbols">
        <cfvo type="percent" val="0"/>
        <cfvo type="percent" val="0"/>
        <cfvo type="num" val="1"/>
      </iconSet>
    </cfRule>
  </conditionalFormatting>
  <conditionalFormatting sqref="A486">
    <cfRule type="iconSet" priority="841">
      <iconSet iconSet="3Symbols">
        <cfvo type="percent" val="0"/>
        <cfvo type="percent" val="0"/>
        <cfvo type="num" val="1"/>
      </iconSet>
    </cfRule>
  </conditionalFormatting>
  <conditionalFormatting sqref="A486">
    <cfRule type="iconSet" priority="842">
      <iconSet iconSet="3Symbols">
        <cfvo type="percent" val="0"/>
        <cfvo type="percent" val="0"/>
        <cfvo type="num" val="1"/>
      </iconSet>
    </cfRule>
  </conditionalFormatting>
  <conditionalFormatting sqref="A486">
    <cfRule type="iconSet" priority="843">
      <iconSet iconSet="3Symbols">
        <cfvo type="percent" val="0"/>
        <cfvo type="percent" val="0"/>
        <cfvo type="num" val="1"/>
      </iconSet>
    </cfRule>
  </conditionalFormatting>
  <conditionalFormatting sqref="A486">
    <cfRule type="iconSet" priority="844">
      <iconSet iconSet="3Symbols">
        <cfvo type="percent" val="0"/>
        <cfvo type="percent" val="0"/>
        <cfvo type="num" val="1"/>
      </iconSet>
    </cfRule>
  </conditionalFormatting>
  <conditionalFormatting sqref="A486">
    <cfRule type="iconSet" priority="845">
      <iconSet iconSet="3Symbols">
        <cfvo type="percent" val="0"/>
        <cfvo type="percent" val="0"/>
        <cfvo type="num" val="1"/>
      </iconSet>
    </cfRule>
  </conditionalFormatting>
  <conditionalFormatting sqref="A486">
    <cfRule type="iconSet" priority="846">
      <iconSet iconSet="3Symbols">
        <cfvo type="percent" val="0"/>
        <cfvo type="percent" val="0"/>
        <cfvo type="num" val="1"/>
      </iconSet>
    </cfRule>
  </conditionalFormatting>
  <conditionalFormatting sqref="A486">
    <cfRule type="iconSet" priority="847">
      <iconSet iconSet="3Symbols">
        <cfvo type="percent" val="0"/>
        <cfvo type="percent" val="0"/>
        <cfvo type="num" val="1"/>
      </iconSet>
    </cfRule>
  </conditionalFormatting>
  <conditionalFormatting sqref="A482">
    <cfRule type="iconSet" priority="848">
      <iconSet iconSet="3Symbols">
        <cfvo type="percent" val="0"/>
        <cfvo type="percent" val="0"/>
        <cfvo type="num" val="1"/>
      </iconSet>
    </cfRule>
  </conditionalFormatting>
  <conditionalFormatting sqref="A482">
    <cfRule type="iconSet" priority="849">
      <iconSet iconSet="3Symbols">
        <cfvo type="percent" val="0"/>
        <cfvo type="percent" val="0"/>
        <cfvo type="num" val="1"/>
      </iconSet>
    </cfRule>
  </conditionalFormatting>
  <conditionalFormatting sqref="A482">
    <cfRule type="iconSet" priority="850">
      <iconSet iconSet="3Symbols">
        <cfvo type="percent" val="0"/>
        <cfvo type="percent" val="0"/>
        <cfvo type="num" val="1"/>
      </iconSet>
    </cfRule>
  </conditionalFormatting>
  <conditionalFormatting sqref="A482">
    <cfRule type="iconSet" priority="851">
      <iconSet iconSet="3Symbols">
        <cfvo type="percent" val="0"/>
        <cfvo type="percent" val="0"/>
        <cfvo type="num" val="1"/>
      </iconSet>
    </cfRule>
  </conditionalFormatting>
  <conditionalFormatting sqref="A482">
    <cfRule type="iconSet" priority="852">
      <iconSet iconSet="3Symbols">
        <cfvo type="percent" val="0"/>
        <cfvo type="percent" val="0"/>
        <cfvo type="num" val="1"/>
      </iconSet>
    </cfRule>
  </conditionalFormatting>
  <conditionalFormatting sqref="A482">
    <cfRule type="iconSet" priority="853">
      <iconSet iconSet="3Symbols">
        <cfvo type="percent" val="0"/>
        <cfvo type="percent" val="0"/>
        <cfvo type="num" val="1"/>
      </iconSet>
    </cfRule>
  </conditionalFormatting>
  <conditionalFormatting sqref="A482">
    <cfRule type="iconSet" priority="854">
      <iconSet iconSet="3Symbols">
        <cfvo type="percent" val="0"/>
        <cfvo type="percent" val="0"/>
        <cfvo type="num" val="1"/>
      </iconSet>
    </cfRule>
  </conditionalFormatting>
  <conditionalFormatting sqref="A483">
    <cfRule type="iconSet" priority="855">
      <iconSet iconSet="3Symbols">
        <cfvo type="percent" val="0"/>
        <cfvo type="percent" val="0"/>
        <cfvo type="num" val="1"/>
      </iconSet>
    </cfRule>
  </conditionalFormatting>
  <conditionalFormatting sqref="A483">
    <cfRule type="iconSet" priority="856">
      <iconSet iconSet="3Symbols">
        <cfvo type="percent" val="0"/>
        <cfvo type="percent" val="0"/>
        <cfvo type="num" val="1"/>
      </iconSet>
    </cfRule>
  </conditionalFormatting>
  <conditionalFormatting sqref="A483">
    <cfRule type="iconSet" priority="857">
      <iconSet iconSet="3Symbols">
        <cfvo type="percent" val="0"/>
        <cfvo type="percent" val="0"/>
        <cfvo type="num" val="1"/>
      </iconSet>
    </cfRule>
  </conditionalFormatting>
  <conditionalFormatting sqref="A483">
    <cfRule type="iconSet" priority="858">
      <iconSet iconSet="3Symbols">
        <cfvo type="percent" val="0"/>
        <cfvo type="percent" val="0"/>
        <cfvo type="num" val="1"/>
      </iconSet>
    </cfRule>
  </conditionalFormatting>
  <conditionalFormatting sqref="A483">
    <cfRule type="iconSet" priority="859">
      <iconSet iconSet="3Symbols">
        <cfvo type="percent" val="0"/>
        <cfvo type="percent" val="0"/>
        <cfvo type="num" val="1"/>
      </iconSet>
    </cfRule>
  </conditionalFormatting>
  <conditionalFormatting sqref="A483">
    <cfRule type="iconSet" priority="860">
      <iconSet iconSet="3Symbols">
        <cfvo type="percent" val="0"/>
        <cfvo type="percent" val="0"/>
        <cfvo type="num" val="1"/>
      </iconSet>
    </cfRule>
  </conditionalFormatting>
  <conditionalFormatting sqref="A483">
    <cfRule type="iconSet" priority="861">
      <iconSet iconSet="3Symbols">
        <cfvo type="percent" val="0"/>
        <cfvo type="percent" val="0"/>
        <cfvo type="num" val="1"/>
      </iconSet>
    </cfRule>
  </conditionalFormatting>
  <conditionalFormatting sqref="A484">
    <cfRule type="iconSet" priority="862">
      <iconSet iconSet="3Symbols">
        <cfvo type="percent" val="0"/>
        <cfvo type="percent" val="0"/>
        <cfvo type="num" val="1"/>
      </iconSet>
    </cfRule>
  </conditionalFormatting>
  <conditionalFormatting sqref="A484">
    <cfRule type="iconSet" priority="863">
      <iconSet iconSet="3Symbols">
        <cfvo type="percent" val="0"/>
        <cfvo type="percent" val="0"/>
        <cfvo type="num" val="1"/>
      </iconSet>
    </cfRule>
  </conditionalFormatting>
  <conditionalFormatting sqref="A484">
    <cfRule type="iconSet" priority="864">
      <iconSet iconSet="3Symbols">
        <cfvo type="percent" val="0"/>
        <cfvo type="percent" val="0"/>
        <cfvo type="num" val="1"/>
      </iconSet>
    </cfRule>
  </conditionalFormatting>
  <conditionalFormatting sqref="A484">
    <cfRule type="iconSet" priority="865">
      <iconSet iconSet="3Symbols">
        <cfvo type="percent" val="0"/>
        <cfvo type="percent" val="0"/>
        <cfvo type="num" val="1"/>
      </iconSet>
    </cfRule>
  </conditionalFormatting>
  <conditionalFormatting sqref="A484">
    <cfRule type="iconSet" priority="866">
      <iconSet iconSet="3Symbols">
        <cfvo type="percent" val="0"/>
        <cfvo type="percent" val="0"/>
        <cfvo type="num" val="1"/>
      </iconSet>
    </cfRule>
  </conditionalFormatting>
  <conditionalFormatting sqref="A484">
    <cfRule type="iconSet" priority="867">
      <iconSet iconSet="3Symbols">
        <cfvo type="percent" val="0"/>
        <cfvo type="percent" val="0"/>
        <cfvo type="num" val="1"/>
      </iconSet>
    </cfRule>
  </conditionalFormatting>
  <conditionalFormatting sqref="A484">
    <cfRule type="iconSet" priority="868">
      <iconSet iconSet="3Symbols">
        <cfvo type="percent" val="0"/>
        <cfvo type="percent" val="0"/>
        <cfvo type="num" val="1"/>
      </iconSet>
    </cfRule>
  </conditionalFormatting>
  <conditionalFormatting sqref="A485">
    <cfRule type="iconSet" priority="869">
      <iconSet iconSet="3Symbols">
        <cfvo type="percent" val="0"/>
        <cfvo type="percent" val="0"/>
        <cfvo type="num" val="1"/>
      </iconSet>
    </cfRule>
  </conditionalFormatting>
  <conditionalFormatting sqref="A485">
    <cfRule type="iconSet" priority="870">
      <iconSet iconSet="3Symbols">
        <cfvo type="percent" val="0"/>
        <cfvo type="percent" val="0"/>
        <cfvo type="num" val="1"/>
      </iconSet>
    </cfRule>
  </conditionalFormatting>
  <conditionalFormatting sqref="A485">
    <cfRule type="iconSet" priority="871">
      <iconSet iconSet="3Symbols">
        <cfvo type="percent" val="0"/>
        <cfvo type="percent" val="0"/>
        <cfvo type="num" val="1"/>
      </iconSet>
    </cfRule>
  </conditionalFormatting>
  <conditionalFormatting sqref="A485">
    <cfRule type="iconSet" priority="872">
      <iconSet iconSet="3Symbols">
        <cfvo type="percent" val="0"/>
        <cfvo type="percent" val="0"/>
        <cfvo type="num" val="1"/>
      </iconSet>
    </cfRule>
  </conditionalFormatting>
  <conditionalFormatting sqref="A485">
    <cfRule type="iconSet" priority="873">
      <iconSet iconSet="3Symbols">
        <cfvo type="percent" val="0"/>
        <cfvo type="percent" val="0"/>
        <cfvo type="num" val="1"/>
      </iconSet>
    </cfRule>
  </conditionalFormatting>
  <conditionalFormatting sqref="A485">
    <cfRule type="iconSet" priority="874">
      <iconSet iconSet="3Symbols">
        <cfvo type="percent" val="0"/>
        <cfvo type="percent" val="0"/>
        <cfvo type="num" val="1"/>
      </iconSet>
    </cfRule>
  </conditionalFormatting>
  <conditionalFormatting sqref="A485">
    <cfRule type="iconSet" priority="875">
      <iconSet iconSet="3Symbols">
        <cfvo type="percent" val="0"/>
        <cfvo type="percent" val="0"/>
        <cfvo type="num" val="1"/>
      </iconSet>
    </cfRule>
  </conditionalFormatting>
  <conditionalFormatting sqref="A481">
    <cfRule type="iconSet" priority="876">
      <iconSet iconSet="3Symbols">
        <cfvo type="percent" val="0"/>
        <cfvo type="percent" val="0"/>
        <cfvo type="num" val="1"/>
      </iconSet>
    </cfRule>
  </conditionalFormatting>
  <conditionalFormatting sqref="A481">
    <cfRule type="iconSet" priority="877">
      <iconSet iconSet="3Symbols">
        <cfvo type="percent" val="0"/>
        <cfvo type="percent" val="0"/>
        <cfvo type="num" val="1"/>
      </iconSet>
    </cfRule>
  </conditionalFormatting>
  <conditionalFormatting sqref="A481">
    <cfRule type="iconSet" priority="878">
      <iconSet iconSet="3Symbols">
        <cfvo type="percent" val="0"/>
        <cfvo type="percent" val="0"/>
        <cfvo type="num" val="1"/>
      </iconSet>
    </cfRule>
  </conditionalFormatting>
  <conditionalFormatting sqref="A481">
    <cfRule type="iconSet" priority="879">
      <iconSet iconSet="3Symbols">
        <cfvo type="percent" val="0"/>
        <cfvo type="percent" val="0"/>
        <cfvo type="num" val="1"/>
      </iconSet>
    </cfRule>
  </conditionalFormatting>
  <conditionalFormatting sqref="A481">
    <cfRule type="iconSet" priority="880">
      <iconSet iconSet="3Symbols">
        <cfvo type="percent" val="0"/>
        <cfvo type="percent" val="0"/>
        <cfvo type="num" val="1"/>
      </iconSet>
    </cfRule>
  </conditionalFormatting>
  <conditionalFormatting sqref="A481">
    <cfRule type="iconSet" priority="881">
      <iconSet iconSet="3Symbols">
        <cfvo type="percent" val="0"/>
        <cfvo type="percent" val="0"/>
        <cfvo type="num" val="1"/>
      </iconSet>
    </cfRule>
  </conditionalFormatting>
  <conditionalFormatting sqref="A481">
    <cfRule type="iconSet" priority="882">
      <iconSet iconSet="3Symbols">
        <cfvo type="percent" val="0"/>
        <cfvo type="percent" val="0"/>
        <cfvo type="num" val="1"/>
      </iconSet>
    </cfRule>
  </conditionalFormatting>
  <conditionalFormatting sqref="A466">
    <cfRule type="iconSet" priority="883">
      <iconSet iconSet="3Symbols">
        <cfvo type="percent" val="0"/>
        <cfvo type="percent" val="0"/>
        <cfvo type="num" val="1"/>
      </iconSet>
    </cfRule>
  </conditionalFormatting>
  <conditionalFormatting sqref="A466">
    <cfRule type="iconSet" priority="884">
      <iconSet iconSet="3Symbols">
        <cfvo type="percent" val="0"/>
        <cfvo type="percent" val="0"/>
        <cfvo type="num" val="1"/>
      </iconSet>
    </cfRule>
  </conditionalFormatting>
  <conditionalFormatting sqref="A466">
    <cfRule type="iconSet" priority="885">
      <iconSet iconSet="3Symbols">
        <cfvo type="percent" val="0"/>
        <cfvo type="percent" val="0"/>
        <cfvo type="num" val="1"/>
      </iconSet>
    </cfRule>
  </conditionalFormatting>
  <conditionalFormatting sqref="A466">
    <cfRule type="iconSet" priority="886">
      <iconSet iconSet="3Symbols">
        <cfvo type="percent" val="0"/>
        <cfvo type="percent" val="0"/>
        <cfvo type="num" val="1"/>
      </iconSet>
    </cfRule>
  </conditionalFormatting>
  <conditionalFormatting sqref="A466">
    <cfRule type="iconSet" priority="887">
      <iconSet iconSet="3Symbols">
        <cfvo type="percent" val="0"/>
        <cfvo type="percent" val="0"/>
        <cfvo type="num" val="1"/>
      </iconSet>
    </cfRule>
  </conditionalFormatting>
  <conditionalFormatting sqref="A466">
    <cfRule type="iconSet" priority="888">
      <iconSet iconSet="3Symbols">
        <cfvo type="percent" val="0"/>
        <cfvo type="percent" val="0"/>
        <cfvo type="num" val="1"/>
      </iconSet>
    </cfRule>
  </conditionalFormatting>
  <conditionalFormatting sqref="A466">
    <cfRule type="iconSet" priority="889">
      <iconSet iconSet="3Symbols">
        <cfvo type="percent" val="0"/>
        <cfvo type="percent" val="0"/>
        <cfvo type="num" val="1"/>
      </iconSet>
    </cfRule>
  </conditionalFormatting>
  <conditionalFormatting sqref="A467">
    <cfRule type="iconSet" priority="890">
      <iconSet iconSet="3Symbols">
        <cfvo type="percent" val="0"/>
        <cfvo type="percent" val="0"/>
        <cfvo type="num" val="1"/>
      </iconSet>
    </cfRule>
  </conditionalFormatting>
  <conditionalFormatting sqref="A467">
    <cfRule type="iconSet" priority="891">
      <iconSet iconSet="3Symbols">
        <cfvo type="percent" val="0"/>
        <cfvo type="percent" val="0"/>
        <cfvo type="num" val="1"/>
      </iconSet>
    </cfRule>
  </conditionalFormatting>
  <conditionalFormatting sqref="A467">
    <cfRule type="iconSet" priority="892">
      <iconSet iconSet="3Symbols">
        <cfvo type="percent" val="0"/>
        <cfvo type="percent" val="0"/>
        <cfvo type="num" val="1"/>
      </iconSet>
    </cfRule>
  </conditionalFormatting>
  <conditionalFormatting sqref="A467">
    <cfRule type="iconSet" priority="893">
      <iconSet iconSet="3Symbols">
        <cfvo type="percent" val="0"/>
        <cfvo type="percent" val="0"/>
        <cfvo type="num" val="1"/>
      </iconSet>
    </cfRule>
  </conditionalFormatting>
  <conditionalFormatting sqref="A467">
    <cfRule type="iconSet" priority="894">
      <iconSet iconSet="3Symbols">
        <cfvo type="percent" val="0"/>
        <cfvo type="percent" val="0"/>
        <cfvo type="num" val="1"/>
      </iconSet>
    </cfRule>
  </conditionalFormatting>
  <conditionalFormatting sqref="A467">
    <cfRule type="iconSet" priority="895">
      <iconSet iconSet="3Symbols">
        <cfvo type="percent" val="0"/>
        <cfvo type="percent" val="0"/>
        <cfvo type="num" val="1"/>
      </iconSet>
    </cfRule>
  </conditionalFormatting>
  <conditionalFormatting sqref="A467">
    <cfRule type="iconSet" priority="896">
      <iconSet iconSet="3Symbols">
        <cfvo type="percent" val="0"/>
        <cfvo type="percent" val="0"/>
        <cfvo type="num" val="1"/>
      </iconSet>
    </cfRule>
  </conditionalFormatting>
  <conditionalFormatting sqref="A468">
    <cfRule type="iconSet" priority="897">
      <iconSet iconSet="3Symbols">
        <cfvo type="percent" val="0"/>
        <cfvo type="percent" val="0"/>
        <cfvo type="num" val="1"/>
      </iconSet>
    </cfRule>
  </conditionalFormatting>
  <conditionalFormatting sqref="A468">
    <cfRule type="iconSet" priority="898">
      <iconSet iconSet="3Symbols">
        <cfvo type="percent" val="0"/>
        <cfvo type="percent" val="0"/>
        <cfvo type="num" val="1"/>
      </iconSet>
    </cfRule>
  </conditionalFormatting>
  <conditionalFormatting sqref="A468">
    <cfRule type="iconSet" priority="899">
      <iconSet iconSet="3Symbols">
        <cfvo type="percent" val="0"/>
        <cfvo type="percent" val="0"/>
        <cfvo type="num" val="1"/>
      </iconSet>
    </cfRule>
  </conditionalFormatting>
  <conditionalFormatting sqref="A468">
    <cfRule type="iconSet" priority="900">
      <iconSet iconSet="3Symbols">
        <cfvo type="percent" val="0"/>
        <cfvo type="percent" val="0"/>
        <cfvo type="num" val="1"/>
      </iconSet>
    </cfRule>
  </conditionalFormatting>
  <conditionalFormatting sqref="A468">
    <cfRule type="iconSet" priority="901">
      <iconSet iconSet="3Symbols">
        <cfvo type="percent" val="0"/>
        <cfvo type="percent" val="0"/>
        <cfvo type="num" val="1"/>
      </iconSet>
    </cfRule>
  </conditionalFormatting>
  <conditionalFormatting sqref="A468">
    <cfRule type="iconSet" priority="902">
      <iconSet iconSet="3Symbols">
        <cfvo type="percent" val="0"/>
        <cfvo type="percent" val="0"/>
        <cfvo type="num" val="1"/>
      </iconSet>
    </cfRule>
  </conditionalFormatting>
  <conditionalFormatting sqref="A468">
    <cfRule type="iconSet" priority="903">
      <iconSet iconSet="3Symbols">
        <cfvo type="percent" val="0"/>
        <cfvo type="percent" val="0"/>
        <cfvo type="num" val="1"/>
      </iconSet>
    </cfRule>
  </conditionalFormatting>
  <conditionalFormatting sqref="A469">
    <cfRule type="iconSet" priority="904">
      <iconSet iconSet="3Symbols">
        <cfvo type="percent" val="0"/>
        <cfvo type="percent" val="0"/>
        <cfvo type="num" val="1"/>
      </iconSet>
    </cfRule>
  </conditionalFormatting>
  <conditionalFormatting sqref="A469">
    <cfRule type="iconSet" priority="905">
      <iconSet iconSet="3Symbols">
        <cfvo type="percent" val="0"/>
        <cfvo type="percent" val="0"/>
        <cfvo type="num" val="1"/>
      </iconSet>
    </cfRule>
  </conditionalFormatting>
  <conditionalFormatting sqref="A469">
    <cfRule type="iconSet" priority="906">
      <iconSet iconSet="3Symbols">
        <cfvo type="percent" val="0"/>
        <cfvo type="percent" val="0"/>
        <cfvo type="num" val="1"/>
      </iconSet>
    </cfRule>
  </conditionalFormatting>
  <conditionalFormatting sqref="A469">
    <cfRule type="iconSet" priority="907">
      <iconSet iconSet="3Symbols">
        <cfvo type="percent" val="0"/>
        <cfvo type="percent" val="0"/>
        <cfvo type="num" val="1"/>
      </iconSet>
    </cfRule>
  </conditionalFormatting>
  <conditionalFormatting sqref="A469">
    <cfRule type="iconSet" priority="908">
      <iconSet iconSet="3Symbols">
        <cfvo type="percent" val="0"/>
        <cfvo type="percent" val="0"/>
        <cfvo type="num" val="1"/>
      </iconSet>
    </cfRule>
  </conditionalFormatting>
  <conditionalFormatting sqref="A469">
    <cfRule type="iconSet" priority="909">
      <iconSet iconSet="3Symbols">
        <cfvo type="percent" val="0"/>
        <cfvo type="percent" val="0"/>
        <cfvo type="num" val="1"/>
      </iconSet>
    </cfRule>
  </conditionalFormatting>
  <conditionalFormatting sqref="A469">
    <cfRule type="iconSet" priority="910">
      <iconSet iconSet="3Symbols">
        <cfvo type="percent" val="0"/>
        <cfvo type="percent" val="0"/>
        <cfvo type="num" val="1"/>
      </iconSet>
    </cfRule>
  </conditionalFormatting>
  <conditionalFormatting sqref="A470">
    <cfRule type="iconSet" priority="911">
      <iconSet iconSet="3Symbols">
        <cfvo type="percent" val="0"/>
        <cfvo type="percent" val="0"/>
        <cfvo type="num" val="1"/>
      </iconSet>
    </cfRule>
  </conditionalFormatting>
  <conditionalFormatting sqref="A470">
    <cfRule type="iconSet" priority="912">
      <iconSet iconSet="3Symbols">
        <cfvo type="percent" val="0"/>
        <cfvo type="percent" val="0"/>
        <cfvo type="num" val="1"/>
      </iconSet>
    </cfRule>
  </conditionalFormatting>
  <conditionalFormatting sqref="A470">
    <cfRule type="iconSet" priority="913">
      <iconSet iconSet="3Symbols">
        <cfvo type="percent" val="0"/>
        <cfvo type="percent" val="0"/>
        <cfvo type="num" val="1"/>
      </iconSet>
    </cfRule>
  </conditionalFormatting>
  <conditionalFormatting sqref="A470">
    <cfRule type="iconSet" priority="914">
      <iconSet iconSet="3Symbols">
        <cfvo type="percent" val="0"/>
        <cfvo type="percent" val="0"/>
        <cfvo type="num" val="1"/>
      </iconSet>
    </cfRule>
  </conditionalFormatting>
  <conditionalFormatting sqref="A470">
    <cfRule type="iconSet" priority="915">
      <iconSet iconSet="3Symbols">
        <cfvo type="percent" val="0"/>
        <cfvo type="percent" val="0"/>
        <cfvo type="num" val="1"/>
      </iconSet>
    </cfRule>
  </conditionalFormatting>
  <conditionalFormatting sqref="A470">
    <cfRule type="iconSet" priority="916">
      <iconSet iconSet="3Symbols">
        <cfvo type="percent" val="0"/>
        <cfvo type="percent" val="0"/>
        <cfvo type="num" val="1"/>
      </iconSet>
    </cfRule>
  </conditionalFormatting>
  <conditionalFormatting sqref="A470">
    <cfRule type="iconSet" priority="917">
      <iconSet iconSet="3Symbols">
        <cfvo type="percent" val="0"/>
        <cfvo type="percent" val="0"/>
        <cfvo type="num" val="1"/>
      </iconSet>
    </cfRule>
  </conditionalFormatting>
  <conditionalFormatting sqref="A471">
    <cfRule type="iconSet" priority="918">
      <iconSet iconSet="3Symbols">
        <cfvo type="percent" val="0"/>
        <cfvo type="percent" val="0"/>
        <cfvo type="num" val="1"/>
      </iconSet>
    </cfRule>
  </conditionalFormatting>
  <conditionalFormatting sqref="A471">
    <cfRule type="iconSet" priority="919">
      <iconSet iconSet="3Symbols">
        <cfvo type="percent" val="0"/>
        <cfvo type="percent" val="0"/>
        <cfvo type="num" val="1"/>
      </iconSet>
    </cfRule>
  </conditionalFormatting>
  <conditionalFormatting sqref="A471">
    <cfRule type="iconSet" priority="920">
      <iconSet iconSet="3Symbols">
        <cfvo type="percent" val="0"/>
        <cfvo type="percent" val="0"/>
        <cfvo type="num" val="1"/>
      </iconSet>
    </cfRule>
  </conditionalFormatting>
  <conditionalFormatting sqref="A471">
    <cfRule type="iconSet" priority="921">
      <iconSet iconSet="3Symbols">
        <cfvo type="percent" val="0"/>
        <cfvo type="percent" val="0"/>
        <cfvo type="num" val="1"/>
      </iconSet>
    </cfRule>
  </conditionalFormatting>
  <conditionalFormatting sqref="A471">
    <cfRule type="iconSet" priority="922">
      <iconSet iconSet="3Symbols">
        <cfvo type="percent" val="0"/>
        <cfvo type="percent" val="0"/>
        <cfvo type="num" val="1"/>
      </iconSet>
    </cfRule>
  </conditionalFormatting>
  <conditionalFormatting sqref="A471">
    <cfRule type="iconSet" priority="923">
      <iconSet iconSet="3Symbols">
        <cfvo type="percent" val="0"/>
        <cfvo type="percent" val="0"/>
        <cfvo type="num" val="1"/>
      </iconSet>
    </cfRule>
  </conditionalFormatting>
  <conditionalFormatting sqref="A471">
    <cfRule type="iconSet" priority="924">
      <iconSet iconSet="3Symbols">
        <cfvo type="percent" val="0"/>
        <cfvo type="percent" val="0"/>
        <cfvo type="num" val="1"/>
      </iconSet>
    </cfRule>
  </conditionalFormatting>
  <conditionalFormatting sqref="A472">
    <cfRule type="iconSet" priority="925">
      <iconSet iconSet="3Symbols">
        <cfvo type="percent" val="0"/>
        <cfvo type="percent" val="0"/>
        <cfvo type="num" val="1"/>
      </iconSet>
    </cfRule>
  </conditionalFormatting>
  <conditionalFormatting sqref="A472">
    <cfRule type="iconSet" priority="926">
      <iconSet iconSet="3Symbols">
        <cfvo type="percent" val="0"/>
        <cfvo type="percent" val="0"/>
        <cfvo type="num" val="1"/>
      </iconSet>
    </cfRule>
  </conditionalFormatting>
  <conditionalFormatting sqref="A472">
    <cfRule type="iconSet" priority="927">
      <iconSet iconSet="3Symbols">
        <cfvo type="percent" val="0"/>
        <cfvo type="percent" val="0"/>
        <cfvo type="num" val="1"/>
      </iconSet>
    </cfRule>
  </conditionalFormatting>
  <conditionalFormatting sqref="A472">
    <cfRule type="iconSet" priority="928">
      <iconSet iconSet="3Symbols">
        <cfvo type="percent" val="0"/>
        <cfvo type="percent" val="0"/>
        <cfvo type="num" val="1"/>
      </iconSet>
    </cfRule>
  </conditionalFormatting>
  <conditionalFormatting sqref="A472">
    <cfRule type="iconSet" priority="929">
      <iconSet iconSet="3Symbols">
        <cfvo type="percent" val="0"/>
        <cfvo type="percent" val="0"/>
        <cfvo type="num" val="1"/>
      </iconSet>
    </cfRule>
  </conditionalFormatting>
  <conditionalFormatting sqref="A472">
    <cfRule type="iconSet" priority="930">
      <iconSet iconSet="3Symbols">
        <cfvo type="percent" val="0"/>
        <cfvo type="percent" val="0"/>
        <cfvo type="num" val="1"/>
      </iconSet>
    </cfRule>
  </conditionalFormatting>
  <conditionalFormatting sqref="A472">
    <cfRule type="iconSet" priority="931">
      <iconSet iconSet="3Symbols">
        <cfvo type="percent" val="0"/>
        <cfvo type="percent" val="0"/>
        <cfvo type="num" val="1"/>
      </iconSet>
    </cfRule>
  </conditionalFormatting>
  <conditionalFormatting sqref="A473">
    <cfRule type="iconSet" priority="932">
      <iconSet iconSet="3Symbols">
        <cfvo type="percent" val="0"/>
        <cfvo type="percent" val="0"/>
        <cfvo type="num" val="1"/>
      </iconSet>
    </cfRule>
  </conditionalFormatting>
  <conditionalFormatting sqref="A473">
    <cfRule type="iconSet" priority="933">
      <iconSet iconSet="3Symbols">
        <cfvo type="percent" val="0"/>
        <cfvo type="percent" val="0"/>
        <cfvo type="num" val="1"/>
      </iconSet>
    </cfRule>
  </conditionalFormatting>
  <conditionalFormatting sqref="A473">
    <cfRule type="iconSet" priority="934">
      <iconSet iconSet="3Symbols">
        <cfvo type="percent" val="0"/>
        <cfvo type="percent" val="0"/>
        <cfvo type="num" val="1"/>
      </iconSet>
    </cfRule>
  </conditionalFormatting>
  <conditionalFormatting sqref="A473">
    <cfRule type="iconSet" priority="935">
      <iconSet iconSet="3Symbols">
        <cfvo type="percent" val="0"/>
        <cfvo type="percent" val="0"/>
        <cfvo type="num" val="1"/>
      </iconSet>
    </cfRule>
  </conditionalFormatting>
  <conditionalFormatting sqref="A473">
    <cfRule type="iconSet" priority="936">
      <iconSet iconSet="3Symbols">
        <cfvo type="percent" val="0"/>
        <cfvo type="percent" val="0"/>
        <cfvo type="num" val="1"/>
      </iconSet>
    </cfRule>
  </conditionalFormatting>
  <conditionalFormatting sqref="A473">
    <cfRule type="iconSet" priority="937">
      <iconSet iconSet="3Symbols">
        <cfvo type="percent" val="0"/>
        <cfvo type="percent" val="0"/>
        <cfvo type="num" val="1"/>
      </iconSet>
    </cfRule>
  </conditionalFormatting>
  <conditionalFormatting sqref="A473">
    <cfRule type="iconSet" priority="938">
      <iconSet iconSet="3Symbols">
        <cfvo type="percent" val="0"/>
        <cfvo type="percent" val="0"/>
        <cfvo type="num" val="1"/>
      </iconSet>
    </cfRule>
  </conditionalFormatting>
  <conditionalFormatting sqref="A474">
    <cfRule type="iconSet" priority="939">
      <iconSet iconSet="3Symbols">
        <cfvo type="percent" val="0"/>
        <cfvo type="percent" val="0"/>
        <cfvo type="num" val="1"/>
      </iconSet>
    </cfRule>
  </conditionalFormatting>
  <conditionalFormatting sqref="A474">
    <cfRule type="iconSet" priority="940">
      <iconSet iconSet="3Symbols">
        <cfvo type="percent" val="0"/>
        <cfvo type="percent" val="0"/>
        <cfvo type="num" val="1"/>
      </iconSet>
    </cfRule>
  </conditionalFormatting>
  <conditionalFormatting sqref="A474">
    <cfRule type="iconSet" priority="941">
      <iconSet iconSet="3Symbols">
        <cfvo type="percent" val="0"/>
        <cfvo type="percent" val="0"/>
        <cfvo type="num" val="1"/>
      </iconSet>
    </cfRule>
  </conditionalFormatting>
  <conditionalFormatting sqref="A474">
    <cfRule type="iconSet" priority="942">
      <iconSet iconSet="3Symbols">
        <cfvo type="percent" val="0"/>
        <cfvo type="percent" val="0"/>
        <cfvo type="num" val="1"/>
      </iconSet>
    </cfRule>
  </conditionalFormatting>
  <conditionalFormatting sqref="A474">
    <cfRule type="iconSet" priority="943">
      <iconSet iconSet="3Symbols">
        <cfvo type="percent" val="0"/>
        <cfvo type="percent" val="0"/>
        <cfvo type="num" val="1"/>
      </iconSet>
    </cfRule>
  </conditionalFormatting>
  <conditionalFormatting sqref="A474">
    <cfRule type="iconSet" priority="944">
      <iconSet iconSet="3Symbols">
        <cfvo type="percent" val="0"/>
        <cfvo type="percent" val="0"/>
        <cfvo type="num" val="1"/>
      </iconSet>
    </cfRule>
  </conditionalFormatting>
  <conditionalFormatting sqref="A474">
    <cfRule type="iconSet" priority="945">
      <iconSet iconSet="3Symbols">
        <cfvo type="percent" val="0"/>
        <cfvo type="percent" val="0"/>
        <cfvo type="num" val="1"/>
      </iconSet>
    </cfRule>
  </conditionalFormatting>
  <conditionalFormatting sqref="A475">
    <cfRule type="iconSet" priority="946">
      <iconSet iconSet="3Symbols">
        <cfvo type="percent" val="0"/>
        <cfvo type="percent" val="0"/>
        <cfvo type="num" val="1"/>
      </iconSet>
    </cfRule>
  </conditionalFormatting>
  <conditionalFormatting sqref="A475">
    <cfRule type="iconSet" priority="947">
      <iconSet iconSet="3Symbols">
        <cfvo type="percent" val="0"/>
        <cfvo type="percent" val="0"/>
        <cfvo type="num" val="1"/>
      </iconSet>
    </cfRule>
  </conditionalFormatting>
  <conditionalFormatting sqref="A475">
    <cfRule type="iconSet" priority="948">
      <iconSet iconSet="3Symbols">
        <cfvo type="percent" val="0"/>
        <cfvo type="percent" val="0"/>
        <cfvo type="num" val="1"/>
      </iconSet>
    </cfRule>
  </conditionalFormatting>
  <conditionalFormatting sqref="A475">
    <cfRule type="iconSet" priority="949">
      <iconSet iconSet="3Symbols">
        <cfvo type="percent" val="0"/>
        <cfvo type="percent" val="0"/>
        <cfvo type="num" val="1"/>
      </iconSet>
    </cfRule>
  </conditionalFormatting>
  <conditionalFormatting sqref="A475">
    <cfRule type="iconSet" priority="950">
      <iconSet iconSet="3Symbols">
        <cfvo type="percent" val="0"/>
        <cfvo type="percent" val="0"/>
        <cfvo type="num" val="1"/>
      </iconSet>
    </cfRule>
  </conditionalFormatting>
  <conditionalFormatting sqref="A475">
    <cfRule type="iconSet" priority="951">
      <iconSet iconSet="3Symbols">
        <cfvo type="percent" val="0"/>
        <cfvo type="percent" val="0"/>
        <cfvo type="num" val="1"/>
      </iconSet>
    </cfRule>
  </conditionalFormatting>
  <conditionalFormatting sqref="A475">
    <cfRule type="iconSet" priority="952">
      <iconSet iconSet="3Symbols">
        <cfvo type="percent" val="0"/>
        <cfvo type="percent" val="0"/>
        <cfvo type="num" val="1"/>
      </iconSet>
    </cfRule>
  </conditionalFormatting>
  <conditionalFormatting sqref="A476">
    <cfRule type="iconSet" priority="953">
      <iconSet iconSet="3Symbols">
        <cfvo type="percent" val="0"/>
        <cfvo type="percent" val="0"/>
        <cfvo type="num" val="1"/>
      </iconSet>
    </cfRule>
  </conditionalFormatting>
  <conditionalFormatting sqref="A476">
    <cfRule type="iconSet" priority="954">
      <iconSet iconSet="3Symbols">
        <cfvo type="percent" val="0"/>
        <cfvo type="percent" val="0"/>
        <cfvo type="num" val="1"/>
      </iconSet>
    </cfRule>
  </conditionalFormatting>
  <conditionalFormatting sqref="A476">
    <cfRule type="iconSet" priority="955">
      <iconSet iconSet="3Symbols">
        <cfvo type="percent" val="0"/>
        <cfvo type="percent" val="0"/>
        <cfvo type="num" val="1"/>
      </iconSet>
    </cfRule>
  </conditionalFormatting>
  <conditionalFormatting sqref="A476">
    <cfRule type="iconSet" priority="956">
      <iconSet iconSet="3Symbols">
        <cfvo type="percent" val="0"/>
        <cfvo type="percent" val="0"/>
        <cfvo type="num" val="1"/>
      </iconSet>
    </cfRule>
  </conditionalFormatting>
  <conditionalFormatting sqref="A476">
    <cfRule type="iconSet" priority="957">
      <iconSet iconSet="3Symbols">
        <cfvo type="percent" val="0"/>
        <cfvo type="percent" val="0"/>
        <cfvo type="num" val="1"/>
      </iconSet>
    </cfRule>
  </conditionalFormatting>
  <conditionalFormatting sqref="A476">
    <cfRule type="iconSet" priority="958">
      <iconSet iconSet="3Symbols">
        <cfvo type="percent" val="0"/>
        <cfvo type="percent" val="0"/>
        <cfvo type="num" val="1"/>
      </iconSet>
    </cfRule>
  </conditionalFormatting>
  <conditionalFormatting sqref="A476">
    <cfRule type="iconSet" priority="959">
      <iconSet iconSet="3Symbols">
        <cfvo type="percent" val="0"/>
        <cfvo type="percent" val="0"/>
        <cfvo type="num" val="1"/>
      </iconSet>
    </cfRule>
  </conditionalFormatting>
  <conditionalFormatting sqref="A477">
    <cfRule type="iconSet" priority="960">
      <iconSet iconSet="3Symbols">
        <cfvo type="percent" val="0"/>
        <cfvo type="percent" val="0"/>
        <cfvo type="num" val="1"/>
      </iconSet>
    </cfRule>
  </conditionalFormatting>
  <conditionalFormatting sqref="A477">
    <cfRule type="iconSet" priority="961">
      <iconSet iconSet="3Symbols">
        <cfvo type="percent" val="0"/>
        <cfvo type="percent" val="0"/>
        <cfvo type="num" val="1"/>
      </iconSet>
    </cfRule>
  </conditionalFormatting>
  <conditionalFormatting sqref="A477">
    <cfRule type="iconSet" priority="962">
      <iconSet iconSet="3Symbols">
        <cfvo type="percent" val="0"/>
        <cfvo type="percent" val="0"/>
        <cfvo type="num" val="1"/>
      </iconSet>
    </cfRule>
  </conditionalFormatting>
  <conditionalFormatting sqref="A477">
    <cfRule type="iconSet" priority="963">
      <iconSet iconSet="3Symbols">
        <cfvo type="percent" val="0"/>
        <cfvo type="percent" val="0"/>
        <cfvo type="num" val="1"/>
      </iconSet>
    </cfRule>
  </conditionalFormatting>
  <conditionalFormatting sqref="A477">
    <cfRule type="iconSet" priority="964">
      <iconSet iconSet="3Symbols">
        <cfvo type="percent" val="0"/>
        <cfvo type="percent" val="0"/>
        <cfvo type="num" val="1"/>
      </iconSet>
    </cfRule>
  </conditionalFormatting>
  <conditionalFormatting sqref="A477">
    <cfRule type="iconSet" priority="965">
      <iconSet iconSet="3Symbols">
        <cfvo type="percent" val="0"/>
        <cfvo type="percent" val="0"/>
        <cfvo type="num" val="1"/>
      </iconSet>
    </cfRule>
  </conditionalFormatting>
  <conditionalFormatting sqref="A477">
    <cfRule type="iconSet" priority="966">
      <iconSet iconSet="3Symbols">
        <cfvo type="percent" val="0"/>
        <cfvo type="percent" val="0"/>
        <cfvo type="num" val="1"/>
      </iconSet>
    </cfRule>
  </conditionalFormatting>
  <conditionalFormatting sqref="A478">
    <cfRule type="iconSet" priority="967">
      <iconSet iconSet="3Symbols">
        <cfvo type="percent" val="0"/>
        <cfvo type="percent" val="0"/>
        <cfvo type="num" val="1"/>
      </iconSet>
    </cfRule>
  </conditionalFormatting>
  <conditionalFormatting sqref="A478">
    <cfRule type="iconSet" priority="968">
      <iconSet iconSet="3Symbols">
        <cfvo type="percent" val="0"/>
        <cfvo type="percent" val="0"/>
        <cfvo type="num" val="1"/>
      </iconSet>
    </cfRule>
  </conditionalFormatting>
  <conditionalFormatting sqref="A478">
    <cfRule type="iconSet" priority="969">
      <iconSet iconSet="3Symbols">
        <cfvo type="percent" val="0"/>
        <cfvo type="percent" val="0"/>
        <cfvo type="num" val="1"/>
      </iconSet>
    </cfRule>
  </conditionalFormatting>
  <conditionalFormatting sqref="A478">
    <cfRule type="iconSet" priority="970">
      <iconSet iconSet="3Symbols">
        <cfvo type="percent" val="0"/>
        <cfvo type="percent" val="0"/>
        <cfvo type="num" val="1"/>
      </iconSet>
    </cfRule>
  </conditionalFormatting>
  <conditionalFormatting sqref="A478">
    <cfRule type="iconSet" priority="971">
      <iconSet iconSet="3Symbols">
        <cfvo type="percent" val="0"/>
        <cfvo type="percent" val="0"/>
        <cfvo type="num" val="1"/>
      </iconSet>
    </cfRule>
  </conditionalFormatting>
  <conditionalFormatting sqref="A478">
    <cfRule type="iconSet" priority="972">
      <iconSet iconSet="3Symbols">
        <cfvo type="percent" val="0"/>
        <cfvo type="percent" val="0"/>
        <cfvo type="num" val="1"/>
      </iconSet>
    </cfRule>
  </conditionalFormatting>
  <conditionalFormatting sqref="A478">
    <cfRule type="iconSet" priority="973">
      <iconSet iconSet="3Symbols">
        <cfvo type="percent" val="0"/>
        <cfvo type="percent" val="0"/>
        <cfvo type="num" val="1"/>
      </iconSet>
    </cfRule>
  </conditionalFormatting>
  <conditionalFormatting sqref="A479">
    <cfRule type="iconSet" priority="974">
      <iconSet iconSet="3Symbols">
        <cfvo type="percent" val="0"/>
        <cfvo type="percent" val="0"/>
        <cfvo type="num" val="1"/>
      </iconSet>
    </cfRule>
  </conditionalFormatting>
  <conditionalFormatting sqref="A479">
    <cfRule type="iconSet" priority="975">
      <iconSet iconSet="3Symbols">
        <cfvo type="percent" val="0"/>
        <cfvo type="percent" val="0"/>
        <cfvo type="num" val="1"/>
      </iconSet>
    </cfRule>
  </conditionalFormatting>
  <conditionalFormatting sqref="A479">
    <cfRule type="iconSet" priority="976">
      <iconSet iconSet="3Symbols">
        <cfvo type="percent" val="0"/>
        <cfvo type="percent" val="0"/>
        <cfvo type="num" val="1"/>
      </iconSet>
    </cfRule>
  </conditionalFormatting>
  <conditionalFormatting sqref="A479">
    <cfRule type="iconSet" priority="977">
      <iconSet iconSet="3Symbols">
        <cfvo type="percent" val="0"/>
        <cfvo type="percent" val="0"/>
        <cfvo type="num" val="1"/>
      </iconSet>
    </cfRule>
  </conditionalFormatting>
  <conditionalFormatting sqref="A479">
    <cfRule type="iconSet" priority="978">
      <iconSet iconSet="3Symbols">
        <cfvo type="percent" val="0"/>
        <cfvo type="percent" val="0"/>
        <cfvo type="num" val="1"/>
      </iconSet>
    </cfRule>
  </conditionalFormatting>
  <conditionalFormatting sqref="A479">
    <cfRule type="iconSet" priority="979">
      <iconSet iconSet="3Symbols">
        <cfvo type="percent" val="0"/>
        <cfvo type="percent" val="0"/>
        <cfvo type="num" val="1"/>
      </iconSet>
    </cfRule>
  </conditionalFormatting>
  <conditionalFormatting sqref="A479">
    <cfRule type="iconSet" priority="980">
      <iconSet iconSet="3Symbols">
        <cfvo type="percent" val="0"/>
        <cfvo type="percent" val="0"/>
        <cfvo type="num" val="1"/>
      </iconSet>
    </cfRule>
  </conditionalFormatting>
  <conditionalFormatting sqref="A480">
    <cfRule type="iconSet" priority="981">
      <iconSet iconSet="3Symbols">
        <cfvo type="percent" val="0"/>
        <cfvo type="percent" val="0"/>
        <cfvo type="num" val="1"/>
      </iconSet>
    </cfRule>
  </conditionalFormatting>
  <conditionalFormatting sqref="A480">
    <cfRule type="iconSet" priority="982">
      <iconSet iconSet="3Symbols">
        <cfvo type="percent" val="0"/>
        <cfvo type="percent" val="0"/>
        <cfvo type="num" val="1"/>
      </iconSet>
    </cfRule>
  </conditionalFormatting>
  <conditionalFormatting sqref="A480">
    <cfRule type="iconSet" priority="983">
      <iconSet iconSet="3Symbols">
        <cfvo type="percent" val="0"/>
        <cfvo type="percent" val="0"/>
        <cfvo type="num" val="1"/>
      </iconSet>
    </cfRule>
  </conditionalFormatting>
  <conditionalFormatting sqref="A480">
    <cfRule type="iconSet" priority="984">
      <iconSet iconSet="3Symbols">
        <cfvo type="percent" val="0"/>
        <cfvo type="percent" val="0"/>
        <cfvo type="num" val="1"/>
      </iconSet>
    </cfRule>
  </conditionalFormatting>
  <conditionalFormatting sqref="A480">
    <cfRule type="iconSet" priority="985">
      <iconSet iconSet="3Symbols">
        <cfvo type="percent" val="0"/>
        <cfvo type="percent" val="0"/>
        <cfvo type="num" val="1"/>
      </iconSet>
    </cfRule>
  </conditionalFormatting>
  <conditionalFormatting sqref="A480">
    <cfRule type="iconSet" priority="986">
      <iconSet iconSet="3Symbols">
        <cfvo type="percent" val="0"/>
        <cfvo type="percent" val="0"/>
        <cfvo type="num" val="1"/>
      </iconSet>
    </cfRule>
  </conditionalFormatting>
  <conditionalFormatting sqref="A480">
    <cfRule type="iconSet" priority="987">
      <iconSet iconSet="3Symbols">
        <cfvo type="percent" val="0"/>
        <cfvo type="percent" val="0"/>
        <cfvo type="num" val="1"/>
      </iconSet>
    </cfRule>
  </conditionalFormatting>
  <conditionalFormatting sqref="A465">
    <cfRule type="iconSet" priority="988">
      <iconSet iconSet="3Symbols">
        <cfvo type="percent" val="0"/>
        <cfvo type="percent" val="0"/>
        <cfvo type="num" val="1"/>
      </iconSet>
    </cfRule>
  </conditionalFormatting>
  <conditionalFormatting sqref="A465">
    <cfRule type="iconSet" priority="989">
      <iconSet iconSet="3Symbols">
        <cfvo type="percent" val="0"/>
        <cfvo type="percent" val="0"/>
        <cfvo type="num" val="1"/>
      </iconSet>
    </cfRule>
  </conditionalFormatting>
  <conditionalFormatting sqref="A465">
    <cfRule type="iconSet" priority="990">
      <iconSet iconSet="3Symbols">
        <cfvo type="percent" val="0"/>
        <cfvo type="percent" val="0"/>
        <cfvo type="num" val="1"/>
      </iconSet>
    </cfRule>
  </conditionalFormatting>
  <conditionalFormatting sqref="A465">
    <cfRule type="iconSet" priority="991">
      <iconSet iconSet="3Symbols">
        <cfvo type="percent" val="0"/>
        <cfvo type="percent" val="0"/>
        <cfvo type="num" val="1"/>
      </iconSet>
    </cfRule>
  </conditionalFormatting>
  <conditionalFormatting sqref="A465">
    <cfRule type="iconSet" priority="992">
      <iconSet iconSet="3Symbols">
        <cfvo type="percent" val="0"/>
        <cfvo type="percent" val="0"/>
        <cfvo type="num" val="1"/>
      </iconSet>
    </cfRule>
  </conditionalFormatting>
  <conditionalFormatting sqref="A465">
    <cfRule type="iconSet" priority="993">
      <iconSet iconSet="3Symbols">
        <cfvo type="percent" val="0"/>
        <cfvo type="percent" val="0"/>
        <cfvo type="num" val="1"/>
      </iconSet>
    </cfRule>
  </conditionalFormatting>
  <conditionalFormatting sqref="A465">
    <cfRule type="iconSet" priority="994">
      <iconSet iconSet="3Symbols">
        <cfvo type="percent" val="0"/>
        <cfvo type="percent" val="0"/>
        <cfvo type="num" val="1"/>
      </iconSet>
    </cfRule>
  </conditionalFormatting>
  <conditionalFormatting sqref="A463">
    <cfRule type="iconSet" priority="995">
      <iconSet iconSet="3Symbols">
        <cfvo type="percent" val="0"/>
        <cfvo type="percent" val="0"/>
        <cfvo type="num" val="1"/>
      </iconSet>
    </cfRule>
  </conditionalFormatting>
  <conditionalFormatting sqref="A463">
    <cfRule type="iconSet" priority="996">
      <iconSet iconSet="3Symbols">
        <cfvo type="percent" val="0"/>
        <cfvo type="percent" val="0"/>
        <cfvo type="num" val="1"/>
      </iconSet>
    </cfRule>
  </conditionalFormatting>
  <conditionalFormatting sqref="A463">
    <cfRule type="iconSet" priority="997">
      <iconSet iconSet="3Symbols">
        <cfvo type="percent" val="0"/>
        <cfvo type="percent" val="0"/>
        <cfvo type="num" val="1"/>
      </iconSet>
    </cfRule>
  </conditionalFormatting>
  <conditionalFormatting sqref="A463">
    <cfRule type="iconSet" priority="998">
      <iconSet iconSet="3Symbols">
        <cfvo type="percent" val="0"/>
        <cfvo type="percent" val="0"/>
        <cfvo type="num" val="1"/>
      </iconSet>
    </cfRule>
  </conditionalFormatting>
  <conditionalFormatting sqref="A463">
    <cfRule type="iconSet" priority="999">
      <iconSet iconSet="3Symbols">
        <cfvo type="percent" val="0"/>
        <cfvo type="percent" val="0"/>
        <cfvo type="num" val="1"/>
      </iconSet>
    </cfRule>
  </conditionalFormatting>
  <conditionalFormatting sqref="A463">
    <cfRule type="iconSet" priority="1000">
      <iconSet iconSet="3Symbols">
        <cfvo type="percent" val="0"/>
        <cfvo type="percent" val="0"/>
        <cfvo type="num" val="1"/>
      </iconSet>
    </cfRule>
  </conditionalFormatting>
  <conditionalFormatting sqref="A463">
    <cfRule type="iconSet" priority="1001">
      <iconSet iconSet="3Symbols">
        <cfvo type="percent" val="0"/>
        <cfvo type="percent" val="0"/>
        <cfvo type="num" val="1"/>
      </iconSet>
    </cfRule>
  </conditionalFormatting>
  <conditionalFormatting sqref="A464">
    <cfRule type="iconSet" priority="1002">
      <iconSet iconSet="3Symbols">
        <cfvo type="percent" val="0"/>
        <cfvo type="percent" val="0"/>
        <cfvo type="num" val="1"/>
      </iconSet>
    </cfRule>
  </conditionalFormatting>
  <conditionalFormatting sqref="A464">
    <cfRule type="iconSet" priority="1003">
      <iconSet iconSet="3Symbols">
        <cfvo type="percent" val="0"/>
        <cfvo type="percent" val="0"/>
        <cfvo type="num" val="1"/>
      </iconSet>
    </cfRule>
  </conditionalFormatting>
  <conditionalFormatting sqref="A464">
    <cfRule type="iconSet" priority="1004">
      <iconSet iconSet="3Symbols">
        <cfvo type="percent" val="0"/>
        <cfvo type="percent" val="0"/>
        <cfvo type="num" val="1"/>
      </iconSet>
    </cfRule>
  </conditionalFormatting>
  <conditionalFormatting sqref="A464">
    <cfRule type="iconSet" priority="1005">
      <iconSet iconSet="3Symbols">
        <cfvo type="percent" val="0"/>
        <cfvo type="percent" val="0"/>
        <cfvo type="num" val="1"/>
      </iconSet>
    </cfRule>
  </conditionalFormatting>
  <conditionalFormatting sqref="A464">
    <cfRule type="iconSet" priority="1006">
      <iconSet iconSet="3Symbols">
        <cfvo type="percent" val="0"/>
        <cfvo type="percent" val="0"/>
        <cfvo type="num" val="1"/>
      </iconSet>
    </cfRule>
  </conditionalFormatting>
  <conditionalFormatting sqref="A464">
    <cfRule type="iconSet" priority="1007">
      <iconSet iconSet="3Symbols">
        <cfvo type="percent" val="0"/>
        <cfvo type="percent" val="0"/>
        <cfvo type="num" val="1"/>
      </iconSet>
    </cfRule>
  </conditionalFormatting>
  <conditionalFormatting sqref="A464">
    <cfRule type="iconSet" priority="1008">
      <iconSet iconSet="3Symbols">
        <cfvo type="percent" val="0"/>
        <cfvo type="percent" val="0"/>
        <cfvo type="num" val="1"/>
      </iconSet>
    </cfRule>
  </conditionalFormatting>
  <conditionalFormatting sqref="A462">
    <cfRule type="iconSet" priority="1009">
      <iconSet iconSet="3Symbols">
        <cfvo type="percent" val="0"/>
        <cfvo type="percent" val="0"/>
        <cfvo type="num" val="1"/>
      </iconSet>
    </cfRule>
  </conditionalFormatting>
  <conditionalFormatting sqref="A462">
    <cfRule type="iconSet" priority="1010">
      <iconSet iconSet="3Symbols">
        <cfvo type="percent" val="0"/>
        <cfvo type="percent" val="0"/>
        <cfvo type="num" val="1"/>
      </iconSet>
    </cfRule>
  </conditionalFormatting>
  <conditionalFormatting sqref="A462">
    <cfRule type="iconSet" priority="1011">
      <iconSet iconSet="3Symbols">
        <cfvo type="percent" val="0"/>
        <cfvo type="percent" val="0"/>
        <cfvo type="num" val="1"/>
      </iconSet>
    </cfRule>
  </conditionalFormatting>
  <conditionalFormatting sqref="A462">
    <cfRule type="iconSet" priority="1012">
      <iconSet iconSet="3Symbols">
        <cfvo type="percent" val="0"/>
        <cfvo type="percent" val="0"/>
        <cfvo type="num" val="1"/>
      </iconSet>
    </cfRule>
  </conditionalFormatting>
  <conditionalFormatting sqref="A462">
    <cfRule type="iconSet" priority="1013">
      <iconSet iconSet="3Symbols">
        <cfvo type="percent" val="0"/>
        <cfvo type="percent" val="0"/>
        <cfvo type="num" val="1"/>
      </iconSet>
    </cfRule>
  </conditionalFormatting>
  <conditionalFormatting sqref="A462">
    <cfRule type="iconSet" priority="1014">
      <iconSet iconSet="3Symbols">
        <cfvo type="percent" val="0"/>
        <cfvo type="percent" val="0"/>
        <cfvo type="num" val="1"/>
      </iconSet>
    </cfRule>
  </conditionalFormatting>
  <conditionalFormatting sqref="A462">
    <cfRule type="iconSet" priority="1015">
      <iconSet iconSet="3Symbols">
        <cfvo type="percent" val="0"/>
        <cfvo type="percent" val="0"/>
        <cfvo type="num" val="1"/>
      </iconSet>
    </cfRule>
  </conditionalFormatting>
  <conditionalFormatting sqref="A461">
    <cfRule type="iconSet" priority="1016">
      <iconSet iconSet="3Symbols">
        <cfvo type="percent" val="0"/>
        <cfvo type="percent" val="0"/>
        <cfvo type="num" val="1"/>
      </iconSet>
    </cfRule>
  </conditionalFormatting>
  <conditionalFormatting sqref="A458">
    <cfRule type="iconSet" priority="1017">
      <iconSet iconSet="3Symbols">
        <cfvo type="percent" val="0"/>
        <cfvo type="percent" val="0"/>
        <cfvo type="num" val="1"/>
      </iconSet>
    </cfRule>
  </conditionalFormatting>
  <conditionalFormatting sqref="A458">
    <cfRule type="iconSet" priority="1018">
      <iconSet iconSet="3Symbols">
        <cfvo type="percent" val="0"/>
        <cfvo type="percent" val="0"/>
        <cfvo type="num" val="1"/>
      </iconSet>
    </cfRule>
  </conditionalFormatting>
  <conditionalFormatting sqref="A458">
    <cfRule type="iconSet" priority="1019">
      <iconSet iconSet="3Symbols">
        <cfvo type="percent" val="0"/>
        <cfvo type="percent" val="0"/>
        <cfvo type="num" val="1"/>
      </iconSet>
    </cfRule>
  </conditionalFormatting>
  <conditionalFormatting sqref="A458">
    <cfRule type="iconSet" priority="1020">
      <iconSet iconSet="3Symbols">
        <cfvo type="percent" val="0"/>
        <cfvo type="percent" val="0"/>
        <cfvo type="num" val="1"/>
      </iconSet>
    </cfRule>
  </conditionalFormatting>
  <conditionalFormatting sqref="A458">
    <cfRule type="iconSet" priority="1021">
      <iconSet iconSet="3Symbols">
        <cfvo type="percent" val="0"/>
        <cfvo type="percent" val="0"/>
        <cfvo type="num" val="1"/>
      </iconSet>
    </cfRule>
  </conditionalFormatting>
  <conditionalFormatting sqref="A458">
    <cfRule type="iconSet" priority="1022">
      <iconSet iconSet="3Symbols">
        <cfvo type="percent" val="0"/>
        <cfvo type="percent" val="0"/>
        <cfvo type="num" val="1"/>
      </iconSet>
    </cfRule>
  </conditionalFormatting>
  <conditionalFormatting sqref="A458">
    <cfRule type="iconSet" priority="1023">
      <iconSet iconSet="3Symbols">
        <cfvo type="percent" val="0"/>
        <cfvo type="percent" val="0"/>
        <cfvo type="num" val="1"/>
      </iconSet>
    </cfRule>
  </conditionalFormatting>
  <conditionalFormatting sqref="A460">
    <cfRule type="iconSet" priority="1024">
      <iconSet iconSet="3Symbols">
        <cfvo type="percent" val="0"/>
        <cfvo type="percent" val="0"/>
        <cfvo type="num" val="1"/>
      </iconSet>
    </cfRule>
  </conditionalFormatting>
  <conditionalFormatting sqref="A459">
    <cfRule type="iconSet" priority="1025">
      <iconSet iconSet="3Symbols">
        <cfvo type="percent" val="0"/>
        <cfvo type="percent" val="0"/>
        <cfvo type="num" val="1"/>
      </iconSet>
    </cfRule>
  </conditionalFormatting>
  <conditionalFormatting sqref="A454">
    <cfRule type="iconSet" priority="1026">
      <iconSet iconSet="3Symbols">
        <cfvo type="percent" val="0"/>
        <cfvo type="percent" val="0"/>
        <cfvo type="num" val="1"/>
      </iconSet>
    </cfRule>
  </conditionalFormatting>
  <conditionalFormatting sqref="A454">
    <cfRule type="iconSet" priority="1027">
      <iconSet iconSet="3Symbols">
        <cfvo type="percent" val="0"/>
        <cfvo type="percent" val="0"/>
        <cfvo type="num" val="1"/>
      </iconSet>
    </cfRule>
  </conditionalFormatting>
  <conditionalFormatting sqref="A454">
    <cfRule type="iconSet" priority="1028">
      <iconSet iconSet="3Symbols">
        <cfvo type="percent" val="0"/>
        <cfvo type="percent" val="0"/>
        <cfvo type="num" val="1"/>
      </iconSet>
    </cfRule>
  </conditionalFormatting>
  <conditionalFormatting sqref="A454">
    <cfRule type="iconSet" priority="1029">
      <iconSet iconSet="3Symbols">
        <cfvo type="percent" val="0"/>
        <cfvo type="percent" val="0"/>
        <cfvo type="num" val="1"/>
      </iconSet>
    </cfRule>
  </conditionalFormatting>
  <conditionalFormatting sqref="A454">
    <cfRule type="iconSet" priority="1030">
      <iconSet iconSet="3Symbols">
        <cfvo type="percent" val="0"/>
        <cfvo type="percent" val="0"/>
        <cfvo type="num" val="1"/>
      </iconSet>
    </cfRule>
  </conditionalFormatting>
  <conditionalFormatting sqref="A454">
    <cfRule type="iconSet" priority="1031">
      <iconSet iconSet="3Symbols">
        <cfvo type="percent" val="0"/>
        <cfvo type="percent" val="0"/>
        <cfvo type="num" val="1"/>
      </iconSet>
    </cfRule>
  </conditionalFormatting>
  <conditionalFormatting sqref="A454">
    <cfRule type="iconSet" priority="1032">
      <iconSet iconSet="3Symbols">
        <cfvo type="percent" val="0"/>
        <cfvo type="percent" val="0"/>
        <cfvo type="num" val="1"/>
      </iconSet>
    </cfRule>
  </conditionalFormatting>
  <conditionalFormatting sqref="A455">
    <cfRule type="iconSet" priority="1033">
      <iconSet iconSet="3Symbols">
        <cfvo type="percent" val="0"/>
        <cfvo type="percent" val="0"/>
        <cfvo type="num" val="1"/>
      </iconSet>
    </cfRule>
  </conditionalFormatting>
  <conditionalFormatting sqref="A455">
    <cfRule type="iconSet" priority="1034">
      <iconSet iconSet="3Symbols">
        <cfvo type="percent" val="0"/>
        <cfvo type="percent" val="0"/>
        <cfvo type="num" val="1"/>
      </iconSet>
    </cfRule>
  </conditionalFormatting>
  <conditionalFormatting sqref="A455">
    <cfRule type="iconSet" priority="1035">
      <iconSet iconSet="3Symbols">
        <cfvo type="percent" val="0"/>
        <cfvo type="percent" val="0"/>
        <cfvo type="num" val="1"/>
      </iconSet>
    </cfRule>
  </conditionalFormatting>
  <conditionalFormatting sqref="A455">
    <cfRule type="iconSet" priority="1036">
      <iconSet iconSet="3Symbols">
        <cfvo type="percent" val="0"/>
        <cfvo type="percent" val="0"/>
        <cfvo type="num" val="1"/>
      </iconSet>
    </cfRule>
  </conditionalFormatting>
  <conditionalFormatting sqref="A455">
    <cfRule type="iconSet" priority="1037">
      <iconSet iconSet="3Symbols">
        <cfvo type="percent" val="0"/>
        <cfvo type="percent" val="0"/>
        <cfvo type="num" val="1"/>
      </iconSet>
    </cfRule>
  </conditionalFormatting>
  <conditionalFormatting sqref="A455">
    <cfRule type="iconSet" priority="1038">
      <iconSet iconSet="3Symbols">
        <cfvo type="percent" val="0"/>
        <cfvo type="percent" val="0"/>
        <cfvo type="num" val="1"/>
      </iconSet>
    </cfRule>
  </conditionalFormatting>
  <conditionalFormatting sqref="A455">
    <cfRule type="iconSet" priority="1039">
      <iconSet iconSet="3Symbols">
        <cfvo type="percent" val="0"/>
        <cfvo type="percent" val="0"/>
        <cfvo type="num" val="1"/>
      </iconSet>
    </cfRule>
  </conditionalFormatting>
  <conditionalFormatting sqref="A456">
    <cfRule type="iconSet" priority="1040">
      <iconSet iconSet="3Symbols">
        <cfvo type="percent" val="0"/>
        <cfvo type="percent" val="0"/>
        <cfvo type="num" val="1"/>
      </iconSet>
    </cfRule>
  </conditionalFormatting>
  <conditionalFormatting sqref="A456">
    <cfRule type="iconSet" priority="1041">
      <iconSet iconSet="3Symbols">
        <cfvo type="percent" val="0"/>
        <cfvo type="percent" val="0"/>
        <cfvo type="num" val="1"/>
      </iconSet>
    </cfRule>
  </conditionalFormatting>
  <conditionalFormatting sqref="A456">
    <cfRule type="iconSet" priority="1042">
      <iconSet iconSet="3Symbols">
        <cfvo type="percent" val="0"/>
        <cfvo type="percent" val="0"/>
        <cfvo type="num" val="1"/>
      </iconSet>
    </cfRule>
  </conditionalFormatting>
  <conditionalFormatting sqref="A456">
    <cfRule type="iconSet" priority="1043">
      <iconSet iconSet="3Symbols">
        <cfvo type="percent" val="0"/>
        <cfvo type="percent" val="0"/>
        <cfvo type="num" val="1"/>
      </iconSet>
    </cfRule>
  </conditionalFormatting>
  <conditionalFormatting sqref="A456">
    <cfRule type="iconSet" priority="1044">
      <iconSet iconSet="3Symbols">
        <cfvo type="percent" val="0"/>
        <cfvo type="percent" val="0"/>
        <cfvo type="num" val="1"/>
      </iconSet>
    </cfRule>
  </conditionalFormatting>
  <conditionalFormatting sqref="A456">
    <cfRule type="iconSet" priority="1045">
      <iconSet iconSet="3Symbols">
        <cfvo type="percent" val="0"/>
        <cfvo type="percent" val="0"/>
        <cfvo type="num" val="1"/>
      </iconSet>
    </cfRule>
  </conditionalFormatting>
  <conditionalFormatting sqref="A456">
    <cfRule type="iconSet" priority="1046">
      <iconSet iconSet="3Symbols">
        <cfvo type="percent" val="0"/>
        <cfvo type="percent" val="0"/>
        <cfvo type="num" val="1"/>
      </iconSet>
    </cfRule>
  </conditionalFormatting>
  <conditionalFormatting sqref="A457">
    <cfRule type="iconSet" priority="1047">
      <iconSet iconSet="3Symbols">
        <cfvo type="percent" val="0"/>
        <cfvo type="percent" val="0"/>
        <cfvo type="num" val="1"/>
      </iconSet>
    </cfRule>
  </conditionalFormatting>
  <conditionalFormatting sqref="A457">
    <cfRule type="iconSet" priority="1048">
      <iconSet iconSet="3Symbols">
        <cfvo type="percent" val="0"/>
        <cfvo type="percent" val="0"/>
        <cfvo type="num" val="1"/>
      </iconSet>
    </cfRule>
  </conditionalFormatting>
  <conditionalFormatting sqref="A457">
    <cfRule type="iconSet" priority="1049">
      <iconSet iconSet="3Symbols">
        <cfvo type="percent" val="0"/>
        <cfvo type="percent" val="0"/>
        <cfvo type="num" val="1"/>
      </iconSet>
    </cfRule>
  </conditionalFormatting>
  <conditionalFormatting sqref="A457">
    <cfRule type="iconSet" priority="1050">
      <iconSet iconSet="3Symbols">
        <cfvo type="percent" val="0"/>
        <cfvo type="percent" val="0"/>
        <cfvo type="num" val="1"/>
      </iconSet>
    </cfRule>
  </conditionalFormatting>
  <conditionalFormatting sqref="A457">
    <cfRule type="iconSet" priority="1051">
      <iconSet iconSet="3Symbols">
        <cfvo type="percent" val="0"/>
        <cfvo type="percent" val="0"/>
        <cfvo type="num" val="1"/>
      </iconSet>
    </cfRule>
  </conditionalFormatting>
  <conditionalFormatting sqref="A457">
    <cfRule type="iconSet" priority="1052">
      <iconSet iconSet="3Symbols">
        <cfvo type="percent" val="0"/>
        <cfvo type="percent" val="0"/>
        <cfvo type="num" val="1"/>
      </iconSet>
    </cfRule>
  </conditionalFormatting>
  <conditionalFormatting sqref="A457">
    <cfRule type="iconSet" priority="1053">
      <iconSet iconSet="3Symbols">
        <cfvo type="percent" val="0"/>
        <cfvo type="percent" val="0"/>
        <cfvo type="num" val="1"/>
      </iconSet>
    </cfRule>
  </conditionalFormatting>
  <conditionalFormatting sqref="A449">
    <cfRule type="iconSet" priority="1054">
      <iconSet iconSet="3Symbols">
        <cfvo type="percent" val="0"/>
        <cfvo type="percent" val="0"/>
        <cfvo type="num" val="1"/>
      </iconSet>
    </cfRule>
  </conditionalFormatting>
  <conditionalFormatting sqref="A449">
    <cfRule type="iconSet" priority="1055">
      <iconSet iconSet="3Symbols">
        <cfvo type="percent" val="0"/>
        <cfvo type="percent" val="0"/>
        <cfvo type="num" val="1"/>
      </iconSet>
    </cfRule>
  </conditionalFormatting>
  <conditionalFormatting sqref="A449">
    <cfRule type="iconSet" priority="1056">
      <iconSet iconSet="3Symbols">
        <cfvo type="percent" val="0"/>
        <cfvo type="percent" val="0"/>
        <cfvo type="num" val="1"/>
      </iconSet>
    </cfRule>
  </conditionalFormatting>
  <conditionalFormatting sqref="A449">
    <cfRule type="iconSet" priority="1057">
      <iconSet iconSet="3Symbols">
        <cfvo type="percent" val="0"/>
        <cfvo type="percent" val="0"/>
        <cfvo type="num" val="1"/>
      </iconSet>
    </cfRule>
  </conditionalFormatting>
  <conditionalFormatting sqref="A449">
    <cfRule type="iconSet" priority="1058">
      <iconSet iconSet="3Symbols">
        <cfvo type="percent" val="0"/>
        <cfvo type="percent" val="0"/>
        <cfvo type="num" val="1"/>
      </iconSet>
    </cfRule>
  </conditionalFormatting>
  <conditionalFormatting sqref="A449">
    <cfRule type="iconSet" priority="1059">
      <iconSet iconSet="3Symbols">
        <cfvo type="percent" val="0"/>
        <cfvo type="percent" val="0"/>
        <cfvo type="num" val="1"/>
      </iconSet>
    </cfRule>
  </conditionalFormatting>
  <conditionalFormatting sqref="A449">
    <cfRule type="iconSet" priority="1060">
      <iconSet iconSet="3Symbols">
        <cfvo type="percent" val="0"/>
        <cfvo type="percent" val="0"/>
        <cfvo type="num" val="1"/>
      </iconSet>
    </cfRule>
  </conditionalFormatting>
  <conditionalFormatting sqref="A450">
    <cfRule type="iconSet" priority="1061">
      <iconSet iconSet="3Symbols">
        <cfvo type="percent" val="0"/>
        <cfvo type="percent" val="0"/>
        <cfvo type="num" val="1"/>
      </iconSet>
    </cfRule>
  </conditionalFormatting>
  <conditionalFormatting sqref="A450">
    <cfRule type="iconSet" priority="1062">
      <iconSet iconSet="3Symbols">
        <cfvo type="percent" val="0"/>
        <cfvo type="percent" val="0"/>
        <cfvo type="num" val="1"/>
      </iconSet>
    </cfRule>
  </conditionalFormatting>
  <conditionalFormatting sqref="A450">
    <cfRule type="iconSet" priority="1063">
      <iconSet iconSet="3Symbols">
        <cfvo type="percent" val="0"/>
        <cfvo type="percent" val="0"/>
        <cfvo type="num" val="1"/>
      </iconSet>
    </cfRule>
  </conditionalFormatting>
  <conditionalFormatting sqref="A450">
    <cfRule type="iconSet" priority="1064">
      <iconSet iconSet="3Symbols">
        <cfvo type="percent" val="0"/>
        <cfvo type="percent" val="0"/>
        <cfvo type="num" val="1"/>
      </iconSet>
    </cfRule>
  </conditionalFormatting>
  <conditionalFormatting sqref="A450">
    <cfRule type="iconSet" priority="1065">
      <iconSet iconSet="3Symbols">
        <cfvo type="percent" val="0"/>
        <cfvo type="percent" val="0"/>
        <cfvo type="num" val="1"/>
      </iconSet>
    </cfRule>
  </conditionalFormatting>
  <conditionalFormatting sqref="A450">
    <cfRule type="iconSet" priority="1066">
      <iconSet iconSet="3Symbols">
        <cfvo type="percent" val="0"/>
        <cfvo type="percent" val="0"/>
        <cfvo type="num" val="1"/>
      </iconSet>
    </cfRule>
  </conditionalFormatting>
  <conditionalFormatting sqref="A450">
    <cfRule type="iconSet" priority="1067">
      <iconSet iconSet="3Symbols">
        <cfvo type="percent" val="0"/>
        <cfvo type="percent" val="0"/>
        <cfvo type="num" val="1"/>
      </iconSet>
    </cfRule>
  </conditionalFormatting>
  <conditionalFormatting sqref="A451">
    <cfRule type="iconSet" priority="1068">
      <iconSet iconSet="3Symbols">
        <cfvo type="percent" val="0"/>
        <cfvo type="percent" val="0"/>
        <cfvo type="num" val="1"/>
      </iconSet>
    </cfRule>
  </conditionalFormatting>
  <conditionalFormatting sqref="A451">
    <cfRule type="iconSet" priority="1069">
      <iconSet iconSet="3Symbols">
        <cfvo type="percent" val="0"/>
        <cfvo type="percent" val="0"/>
        <cfvo type="num" val="1"/>
      </iconSet>
    </cfRule>
  </conditionalFormatting>
  <conditionalFormatting sqref="A451">
    <cfRule type="iconSet" priority="1070">
      <iconSet iconSet="3Symbols">
        <cfvo type="percent" val="0"/>
        <cfvo type="percent" val="0"/>
        <cfvo type="num" val="1"/>
      </iconSet>
    </cfRule>
  </conditionalFormatting>
  <conditionalFormatting sqref="A451">
    <cfRule type="iconSet" priority="1071">
      <iconSet iconSet="3Symbols">
        <cfvo type="percent" val="0"/>
        <cfvo type="percent" val="0"/>
        <cfvo type="num" val="1"/>
      </iconSet>
    </cfRule>
  </conditionalFormatting>
  <conditionalFormatting sqref="A451">
    <cfRule type="iconSet" priority="1072">
      <iconSet iconSet="3Symbols">
        <cfvo type="percent" val="0"/>
        <cfvo type="percent" val="0"/>
        <cfvo type="num" val="1"/>
      </iconSet>
    </cfRule>
  </conditionalFormatting>
  <conditionalFormatting sqref="A451">
    <cfRule type="iconSet" priority="1073">
      <iconSet iconSet="3Symbols">
        <cfvo type="percent" val="0"/>
        <cfvo type="percent" val="0"/>
        <cfvo type="num" val="1"/>
      </iconSet>
    </cfRule>
  </conditionalFormatting>
  <conditionalFormatting sqref="A451">
    <cfRule type="iconSet" priority="1074">
      <iconSet iconSet="3Symbols">
        <cfvo type="percent" val="0"/>
        <cfvo type="percent" val="0"/>
        <cfvo type="num" val="1"/>
      </iconSet>
    </cfRule>
  </conditionalFormatting>
  <conditionalFormatting sqref="A452">
    <cfRule type="iconSet" priority="1075">
      <iconSet iconSet="3Symbols">
        <cfvo type="percent" val="0"/>
        <cfvo type="percent" val="0"/>
        <cfvo type="num" val="1"/>
      </iconSet>
    </cfRule>
  </conditionalFormatting>
  <conditionalFormatting sqref="A452">
    <cfRule type="iconSet" priority="1076">
      <iconSet iconSet="3Symbols">
        <cfvo type="percent" val="0"/>
        <cfvo type="percent" val="0"/>
        <cfvo type="num" val="1"/>
      </iconSet>
    </cfRule>
  </conditionalFormatting>
  <conditionalFormatting sqref="A452">
    <cfRule type="iconSet" priority="1077">
      <iconSet iconSet="3Symbols">
        <cfvo type="percent" val="0"/>
        <cfvo type="percent" val="0"/>
        <cfvo type="num" val="1"/>
      </iconSet>
    </cfRule>
  </conditionalFormatting>
  <conditionalFormatting sqref="A452">
    <cfRule type="iconSet" priority="1078">
      <iconSet iconSet="3Symbols">
        <cfvo type="percent" val="0"/>
        <cfvo type="percent" val="0"/>
        <cfvo type="num" val="1"/>
      </iconSet>
    </cfRule>
  </conditionalFormatting>
  <conditionalFormatting sqref="A452">
    <cfRule type="iconSet" priority="1079">
      <iconSet iconSet="3Symbols">
        <cfvo type="percent" val="0"/>
        <cfvo type="percent" val="0"/>
        <cfvo type="num" val="1"/>
      </iconSet>
    </cfRule>
  </conditionalFormatting>
  <conditionalFormatting sqref="A452">
    <cfRule type="iconSet" priority="1080">
      <iconSet iconSet="3Symbols">
        <cfvo type="percent" val="0"/>
        <cfvo type="percent" val="0"/>
        <cfvo type="num" val="1"/>
      </iconSet>
    </cfRule>
  </conditionalFormatting>
  <conditionalFormatting sqref="A452">
    <cfRule type="iconSet" priority="1081">
      <iconSet iconSet="3Symbols">
        <cfvo type="percent" val="0"/>
        <cfvo type="percent" val="0"/>
        <cfvo type="num" val="1"/>
      </iconSet>
    </cfRule>
  </conditionalFormatting>
  <conditionalFormatting sqref="A453">
    <cfRule type="iconSet" priority="1082">
      <iconSet iconSet="3Symbols">
        <cfvo type="percent" val="0"/>
        <cfvo type="percent" val="0"/>
        <cfvo type="num" val="1"/>
      </iconSet>
    </cfRule>
  </conditionalFormatting>
  <conditionalFormatting sqref="A453">
    <cfRule type="iconSet" priority="1083">
      <iconSet iconSet="3Symbols">
        <cfvo type="percent" val="0"/>
        <cfvo type="percent" val="0"/>
        <cfvo type="num" val="1"/>
      </iconSet>
    </cfRule>
  </conditionalFormatting>
  <conditionalFormatting sqref="A453">
    <cfRule type="iconSet" priority="1084">
      <iconSet iconSet="3Symbols">
        <cfvo type="percent" val="0"/>
        <cfvo type="percent" val="0"/>
        <cfvo type="num" val="1"/>
      </iconSet>
    </cfRule>
  </conditionalFormatting>
  <conditionalFormatting sqref="A453">
    <cfRule type="iconSet" priority="1085">
      <iconSet iconSet="3Symbols">
        <cfvo type="percent" val="0"/>
        <cfvo type="percent" val="0"/>
        <cfvo type="num" val="1"/>
      </iconSet>
    </cfRule>
  </conditionalFormatting>
  <conditionalFormatting sqref="A453">
    <cfRule type="iconSet" priority="1086">
      <iconSet iconSet="3Symbols">
        <cfvo type="percent" val="0"/>
        <cfvo type="percent" val="0"/>
        <cfvo type="num" val="1"/>
      </iconSet>
    </cfRule>
  </conditionalFormatting>
  <conditionalFormatting sqref="A453">
    <cfRule type="iconSet" priority="1087">
      <iconSet iconSet="3Symbols">
        <cfvo type="percent" val="0"/>
        <cfvo type="percent" val="0"/>
        <cfvo type="num" val="1"/>
      </iconSet>
    </cfRule>
  </conditionalFormatting>
  <conditionalFormatting sqref="A453">
    <cfRule type="iconSet" priority="1088">
      <iconSet iconSet="3Symbols">
        <cfvo type="percent" val="0"/>
        <cfvo type="percent" val="0"/>
        <cfvo type="num" val="1"/>
      </iconSet>
    </cfRule>
  </conditionalFormatting>
  <conditionalFormatting sqref="A445">
    <cfRule type="iconSet" priority="1089">
      <iconSet iconSet="3Symbols">
        <cfvo type="percent" val="0"/>
        <cfvo type="percent" val="0"/>
        <cfvo type="num" val="1"/>
      </iconSet>
    </cfRule>
  </conditionalFormatting>
  <conditionalFormatting sqref="A445">
    <cfRule type="iconSet" priority="1090">
      <iconSet iconSet="3Symbols">
        <cfvo type="percent" val="0"/>
        <cfvo type="percent" val="0"/>
        <cfvo type="num" val="1"/>
      </iconSet>
    </cfRule>
  </conditionalFormatting>
  <conditionalFormatting sqref="A445">
    <cfRule type="iconSet" priority="1091">
      <iconSet iconSet="3Symbols">
        <cfvo type="percent" val="0"/>
        <cfvo type="percent" val="0"/>
        <cfvo type="num" val="1"/>
      </iconSet>
    </cfRule>
  </conditionalFormatting>
  <conditionalFormatting sqref="A445">
    <cfRule type="iconSet" priority="1092">
      <iconSet iconSet="3Symbols">
        <cfvo type="percent" val="0"/>
        <cfvo type="percent" val="0"/>
        <cfvo type="num" val="1"/>
      </iconSet>
    </cfRule>
  </conditionalFormatting>
  <conditionalFormatting sqref="A445">
    <cfRule type="iconSet" priority="1093">
      <iconSet iconSet="3Symbols">
        <cfvo type="percent" val="0"/>
        <cfvo type="percent" val="0"/>
        <cfvo type="num" val="1"/>
      </iconSet>
    </cfRule>
  </conditionalFormatting>
  <conditionalFormatting sqref="A445">
    <cfRule type="iconSet" priority="1094">
      <iconSet iconSet="3Symbols">
        <cfvo type="percent" val="0"/>
        <cfvo type="percent" val="0"/>
        <cfvo type="num" val="1"/>
      </iconSet>
    </cfRule>
  </conditionalFormatting>
  <conditionalFormatting sqref="A445">
    <cfRule type="iconSet" priority="1095">
      <iconSet iconSet="3Symbols">
        <cfvo type="percent" val="0"/>
        <cfvo type="percent" val="0"/>
        <cfvo type="num" val="1"/>
      </iconSet>
    </cfRule>
  </conditionalFormatting>
  <conditionalFormatting sqref="A446">
    <cfRule type="iconSet" priority="1096">
      <iconSet iconSet="3Symbols">
        <cfvo type="percent" val="0"/>
        <cfvo type="percent" val="0"/>
        <cfvo type="num" val="1"/>
      </iconSet>
    </cfRule>
  </conditionalFormatting>
  <conditionalFormatting sqref="A446">
    <cfRule type="iconSet" priority="1097">
      <iconSet iconSet="3Symbols">
        <cfvo type="percent" val="0"/>
        <cfvo type="percent" val="0"/>
        <cfvo type="num" val="1"/>
      </iconSet>
    </cfRule>
  </conditionalFormatting>
  <conditionalFormatting sqref="A446">
    <cfRule type="iconSet" priority="1098">
      <iconSet iconSet="3Symbols">
        <cfvo type="percent" val="0"/>
        <cfvo type="percent" val="0"/>
        <cfvo type="num" val="1"/>
      </iconSet>
    </cfRule>
  </conditionalFormatting>
  <conditionalFormatting sqref="A446">
    <cfRule type="iconSet" priority="1099">
      <iconSet iconSet="3Symbols">
        <cfvo type="percent" val="0"/>
        <cfvo type="percent" val="0"/>
        <cfvo type="num" val="1"/>
      </iconSet>
    </cfRule>
  </conditionalFormatting>
  <conditionalFormatting sqref="A446">
    <cfRule type="iconSet" priority="1100">
      <iconSet iconSet="3Symbols">
        <cfvo type="percent" val="0"/>
        <cfvo type="percent" val="0"/>
        <cfvo type="num" val="1"/>
      </iconSet>
    </cfRule>
  </conditionalFormatting>
  <conditionalFormatting sqref="A446">
    <cfRule type="iconSet" priority="1101">
      <iconSet iconSet="3Symbols">
        <cfvo type="percent" val="0"/>
        <cfvo type="percent" val="0"/>
        <cfvo type="num" val="1"/>
      </iconSet>
    </cfRule>
  </conditionalFormatting>
  <conditionalFormatting sqref="A446">
    <cfRule type="iconSet" priority="1102">
      <iconSet iconSet="3Symbols">
        <cfvo type="percent" val="0"/>
        <cfvo type="percent" val="0"/>
        <cfvo type="num" val="1"/>
      </iconSet>
    </cfRule>
  </conditionalFormatting>
  <conditionalFormatting sqref="A447">
    <cfRule type="iconSet" priority="1103">
      <iconSet iconSet="3Symbols">
        <cfvo type="percent" val="0"/>
        <cfvo type="percent" val="0"/>
        <cfvo type="num" val="1"/>
      </iconSet>
    </cfRule>
  </conditionalFormatting>
  <conditionalFormatting sqref="A447">
    <cfRule type="iconSet" priority="1104">
      <iconSet iconSet="3Symbols">
        <cfvo type="percent" val="0"/>
        <cfvo type="percent" val="0"/>
        <cfvo type="num" val="1"/>
      </iconSet>
    </cfRule>
  </conditionalFormatting>
  <conditionalFormatting sqref="A447">
    <cfRule type="iconSet" priority="1105">
      <iconSet iconSet="3Symbols">
        <cfvo type="percent" val="0"/>
        <cfvo type="percent" val="0"/>
        <cfvo type="num" val="1"/>
      </iconSet>
    </cfRule>
  </conditionalFormatting>
  <conditionalFormatting sqref="A447">
    <cfRule type="iconSet" priority="1106">
      <iconSet iconSet="3Symbols">
        <cfvo type="percent" val="0"/>
        <cfvo type="percent" val="0"/>
        <cfvo type="num" val="1"/>
      </iconSet>
    </cfRule>
  </conditionalFormatting>
  <conditionalFormatting sqref="A447">
    <cfRule type="iconSet" priority="1107">
      <iconSet iconSet="3Symbols">
        <cfvo type="percent" val="0"/>
        <cfvo type="percent" val="0"/>
        <cfvo type="num" val="1"/>
      </iconSet>
    </cfRule>
  </conditionalFormatting>
  <conditionalFormatting sqref="A447">
    <cfRule type="iconSet" priority="1108">
      <iconSet iconSet="3Symbols">
        <cfvo type="percent" val="0"/>
        <cfvo type="percent" val="0"/>
        <cfvo type="num" val="1"/>
      </iconSet>
    </cfRule>
  </conditionalFormatting>
  <conditionalFormatting sqref="A447">
    <cfRule type="iconSet" priority="1109">
      <iconSet iconSet="3Symbols">
        <cfvo type="percent" val="0"/>
        <cfvo type="percent" val="0"/>
        <cfvo type="num" val="1"/>
      </iconSet>
    </cfRule>
  </conditionalFormatting>
  <conditionalFormatting sqref="A448">
    <cfRule type="iconSet" priority="1110">
      <iconSet iconSet="3Symbols">
        <cfvo type="percent" val="0"/>
        <cfvo type="percent" val="0"/>
        <cfvo type="num" val="1"/>
      </iconSet>
    </cfRule>
  </conditionalFormatting>
  <conditionalFormatting sqref="A448">
    <cfRule type="iconSet" priority="1111">
      <iconSet iconSet="3Symbols">
        <cfvo type="percent" val="0"/>
        <cfvo type="percent" val="0"/>
        <cfvo type="num" val="1"/>
      </iconSet>
    </cfRule>
  </conditionalFormatting>
  <conditionalFormatting sqref="A448">
    <cfRule type="iconSet" priority="1112">
      <iconSet iconSet="3Symbols">
        <cfvo type="percent" val="0"/>
        <cfvo type="percent" val="0"/>
        <cfvo type="num" val="1"/>
      </iconSet>
    </cfRule>
  </conditionalFormatting>
  <conditionalFormatting sqref="A448">
    <cfRule type="iconSet" priority="1113">
      <iconSet iconSet="3Symbols">
        <cfvo type="percent" val="0"/>
        <cfvo type="percent" val="0"/>
        <cfvo type="num" val="1"/>
      </iconSet>
    </cfRule>
  </conditionalFormatting>
  <conditionalFormatting sqref="A448">
    <cfRule type="iconSet" priority="1114">
      <iconSet iconSet="3Symbols">
        <cfvo type="percent" val="0"/>
        <cfvo type="percent" val="0"/>
        <cfvo type="num" val="1"/>
      </iconSet>
    </cfRule>
  </conditionalFormatting>
  <conditionalFormatting sqref="A448">
    <cfRule type="iconSet" priority="1115">
      <iconSet iconSet="3Symbols">
        <cfvo type="percent" val="0"/>
        <cfvo type="percent" val="0"/>
        <cfvo type="num" val="1"/>
      </iconSet>
    </cfRule>
  </conditionalFormatting>
  <conditionalFormatting sqref="A448">
    <cfRule type="iconSet" priority="1116">
      <iconSet iconSet="3Symbols">
        <cfvo type="percent" val="0"/>
        <cfvo type="percent" val="0"/>
        <cfvo type="num" val="1"/>
      </iconSet>
    </cfRule>
  </conditionalFormatting>
  <conditionalFormatting sqref="A444">
    <cfRule type="iconSet" priority="1117">
      <iconSet iconSet="3Symbols">
        <cfvo type="percent" val="0"/>
        <cfvo type="percent" val="0"/>
        <cfvo type="num" val="1"/>
      </iconSet>
    </cfRule>
  </conditionalFormatting>
  <conditionalFormatting sqref="A444">
    <cfRule type="iconSet" priority="1118">
      <iconSet iconSet="3Symbols">
        <cfvo type="percent" val="0"/>
        <cfvo type="percent" val="0"/>
        <cfvo type="num" val="1"/>
      </iconSet>
    </cfRule>
  </conditionalFormatting>
  <conditionalFormatting sqref="A444">
    <cfRule type="iconSet" priority="1119">
      <iconSet iconSet="3Symbols">
        <cfvo type="percent" val="0"/>
        <cfvo type="percent" val="0"/>
        <cfvo type="num" val="1"/>
      </iconSet>
    </cfRule>
  </conditionalFormatting>
  <conditionalFormatting sqref="A444">
    <cfRule type="iconSet" priority="1120">
      <iconSet iconSet="3Symbols">
        <cfvo type="percent" val="0"/>
        <cfvo type="percent" val="0"/>
        <cfvo type="num" val="1"/>
      </iconSet>
    </cfRule>
  </conditionalFormatting>
  <conditionalFormatting sqref="A444">
    <cfRule type="iconSet" priority="1121">
      <iconSet iconSet="3Symbols">
        <cfvo type="percent" val="0"/>
        <cfvo type="percent" val="0"/>
        <cfvo type="num" val="1"/>
      </iconSet>
    </cfRule>
  </conditionalFormatting>
  <conditionalFormatting sqref="A444">
    <cfRule type="iconSet" priority="1122">
      <iconSet iconSet="3Symbols">
        <cfvo type="percent" val="0"/>
        <cfvo type="percent" val="0"/>
        <cfvo type="num" val="1"/>
      </iconSet>
    </cfRule>
  </conditionalFormatting>
  <conditionalFormatting sqref="A444">
    <cfRule type="iconSet" priority="1123">
      <iconSet iconSet="3Symbols">
        <cfvo type="percent" val="0"/>
        <cfvo type="percent" val="0"/>
        <cfvo type="num" val="1"/>
      </iconSet>
    </cfRule>
  </conditionalFormatting>
  <conditionalFormatting sqref="A443">
    <cfRule type="iconSet" priority="1124">
      <iconSet iconSet="3Symbols">
        <cfvo type="percent" val="0"/>
        <cfvo type="percent" val="0"/>
        <cfvo type="num" val="1"/>
      </iconSet>
    </cfRule>
  </conditionalFormatting>
  <conditionalFormatting sqref="A443">
    <cfRule type="iconSet" priority="1125">
      <iconSet iconSet="3Symbols">
        <cfvo type="percent" val="0"/>
        <cfvo type="percent" val="0"/>
        <cfvo type="num" val="1"/>
      </iconSet>
    </cfRule>
  </conditionalFormatting>
  <conditionalFormatting sqref="A443">
    <cfRule type="iconSet" priority="1126">
      <iconSet iconSet="3Symbols">
        <cfvo type="percent" val="0"/>
        <cfvo type="percent" val="0"/>
        <cfvo type="num" val="1"/>
      </iconSet>
    </cfRule>
  </conditionalFormatting>
  <conditionalFormatting sqref="A443">
    <cfRule type="iconSet" priority="1127">
      <iconSet iconSet="3Symbols">
        <cfvo type="percent" val="0"/>
        <cfvo type="percent" val="0"/>
        <cfvo type="num" val="1"/>
      </iconSet>
    </cfRule>
  </conditionalFormatting>
  <conditionalFormatting sqref="A443">
    <cfRule type="iconSet" priority="1128">
      <iconSet iconSet="3Symbols">
        <cfvo type="percent" val="0"/>
        <cfvo type="percent" val="0"/>
        <cfvo type="num" val="1"/>
      </iconSet>
    </cfRule>
  </conditionalFormatting>
  <conditionalFormatting sqref="A443">
    <cfRule type="iconSet" priority="1129">
      <iconSet iconSet="3Symbols">
        <cfvo type="percent" val="0"/>
        <cfvo type="percent" val="0"/>
        <cfvo type="num" val="1"/>
      </iconSet>
    </cfRule>
  </conditionalFormatting>
  <conditionalFormatting sqref="A443">
    <cfRule type="iconSet" priority="1130">
      <iconSet iconSet="3Symbols">
        <cfvo type="percent" val="0"/>
        <cfvo type="percent" val="0"/>
        <cfvo type="num" val="1"/>
      </iconSet>
    </cfRule>
  </conditionalFormatting>
  <conditionalFormatting sqref="A439">
    <cfRule type="iconSet" priority="1131">
      <iconSet iconSet="3Symbols">
        <cfvo type="percent" val="0"/>
        <cfvo type="percent" val="0"/>
        <cfvo type="num" val="1"/>
      </iconSet>
    </cfRule>
  </conditionalFormatting>
  <conditionalFormatting sqref="A439">
    <cfRule type="iconSet" priority="1132">
      <iconSet iconSet="3Symbols">
        <cfvo type="percent" val="0"/>
        <cfvo type="percent" val="0"/>
        <cfvo type="num" val="1"/>
      </iconSet>
    </cfRule>
  </conditionalFormatting>
  <conditionalFormatting sqref="A439">
    <cfRule type="iconSet" priority="1133">
      <iconSet iconSet="3Symbols">
        <cfvo type="percent" val="0"/>
        <cfvo type="percent" val="0"/>
        <cfvo type="num" val="1"/>
      </iconSet>
    </cfRule>
  </conditionalFormatting>
  <conditionalFormatting sqref="A439">
    <cfRule type="iconSet" priority="1134">
      <iconSet iconSet="3Symbols">
        <cfvo type="percent" val="0"/>
        <cfvo type="percent" val="0"/>
        <cfvo type="num" val="1"/>
      </iconSet>
    </cfRule>
  </conditionalFormatting>
  <conditionalFormatting sqref="A439">
    <cfRule type="iconSet" priority="1135">
      <iconSet iconSet="3Symbols">
        <cfvo type="percent" val="0"/>
        <cfvo type="percent" val="0"/>
        <cfvo type="num" val="1"/>
      </iconSet>
    </cfRule>
  </conditionalFormatting>
  <conditionalFormatting sqref="A439">
    <cfRule type="iconSet" priority="1136">
      <iconSet iconSet="3Symbols">
        <cfvo type="percent" val="0"/>
        <cfvo type="percent" val="0"/>
        <cfvo type="num" val="1"/>
      </iconSet>
    </cfRule>
  </conditionalFormatting>
  <conditionalFormatting sqref="A439">
    <cfRule type="iconSet" priority="1137">
      <iconSet iconSet="3Symbols">
        <cfvo type="percent" val="0"/>
        <cfvo type="percent" val="0"/>
        <cfvo type="num" val="1"/>
      </iconSet>
    </cfRule>
  </conditionalFormatting>
  <conditionalFormatting sqref="A440">
    <cfRule type="iconSet" priority="1138">
      <iconSet iconSet="3Symbols">
        <cfvo type="percent" val="0"/>
        <cfvo type="percent" val="0"/>
        <cfvo type="num" val="1"/>
      </iconSet>
    </cfRule>
  </conditionalFormatting>
  <conditionalFormatting sqref="A440">
    <cfRule type="iconSet" priority="1139">
      <iconSet iconSet="3Symbols">
        <cfvo type="percent" val="0"/>
        <cfvo type="percent" val="0"/>
        <cfvo type="num" val="1"/>
      </iconSet>
    </cfRule>
  </conditionalFormatting>
  <conditionalFormatting sqref="A440">
    <cfRule type="iconSet" priority="1140">
      <iconSet iconSet="3Symbols">
        <cfvo type="percent" val="0"/>
        <cfvo type="percent" val="0"/>
        <cfvo type="num" val="1"/>
      </iconSet>
    </cfRule>
  </conditionalFormatting>
  <conditionalFormatting sqref="A440">
    <cfRule type="iconSet" priority="1141">
      <iconSet iconSet="3Symbols">
        <cfvo type="percent" val="0"/>
        <cfvo type="percent" val="0"/>
        <cfvo type="num" val="1"/>
      </iconSet>
    </cfRule>
  </conditionalFormatting>
  <conditionalFormatting sqref="A440">
    <cfRule type="iconSet" priority="1142">
      <iconSet iconSet="3Symbols">
        <cfvo type="percent" val="0"/>
        <cfvo type="percent" val="0"/>
        <cfvo type="num" val="1"/>
      </iconSet>
    </cfRule>
  </conditionalFormatting>
  <conditionalFormatting sqref="A440">
    <cfRule type="iconSet" priority="1143">
      <iconSet iconSet="3Symbols">
        <cfvo type="percent" val="0"/>
        <cfvo type="percent" val="0"/>
        <cfvo type="num" val="1"/>
      </iconSet>
    </cfRule>
  </conditionalFormatting>
  <conditionalFormatting sqref="A440">
    <cfRule type="iconSet" priority="1144">
      <iconSet iconSet="3Symbols">
        <cfvo type="percent" val="0"/>
        <cfvo type="percent" val="0"/>
        <cfvo type="num" val="1"/>
      </iconSet>
    </cfRule>
  </conditionalFormatting>
  <conditionalFormatting sqref="A441">
    <cfRule type="iconSet" priority="1145">
      <iconSet iconSet="3Symbols">
        <cfvo type="percent" val="0"/>
        <cfvo type="percent" val="0"/>
        <cfvo type="num" val="1"/>
      </iconSet>
    </cfRule>
  </conditionalFormatting>
  <conditionalFormatting sqref="A441">
    <cfRule type="iconSet" priority="1146">
      <iconSet iconSet="3Symbols">
        <cfvo type="percent" val="0"/>
        <cfvo type="percent" val="0"/>
        <cfvo type="num" val="1"/>
      </iconSet>
    </cfRule>
  </conditionalFormatting>
  <conditionalFormatting sqref="A441">
    <cfRule type="iconSet" priority="1147">
      <iconSet iconSet="3Symbols">
        <cfvo type="percent" val="0"/>
        <cfvo type="percent" val="0"/>
        <cfvo type="num" val="1"/>
      </iconSet>
    </cfRule>
  </conditionalFormatting>
  <conditionalFormatting sqref="A441">
    <cfRule type="iconSet" priority="1148">
      <iconSet iconSet="3Symbols">
        <cfvo type="percent" val="0"/>
        <cfvo type="percent" val="0"/>
        <cfvo type="num" val="1"/>
      </iconSet>
    </cfRule>
  </conditionalFormatting>
  <conditionalFormatting sqref="A441">
    <cfRule type="iconSet" priority="1149">
      <iconSet iconSet="3Symbols">
        <cfvo type="percent" val="0"/>
        <cfvo type="percent" val="0"/>
        <cfvo type="num" val="1"/>
      </iconSet>
    </cfRule>
  </conditionalFormatting>
  <conditionalFormatting sqref="A441">
    <cfRule type="iconSet" priority="1150">
      <iconSet iconSet="3Symbols">
        <cfvo type="percent" val="0"/>
        <cfvo type="percent" val="0"/>
        <cfvo type="num" val="1"/>
      </iconSet>
    </cfRule>
  </conditionalFormatting>
  <conditionalFormatting sqref="A441">
    <cfRule type="iconSet" priority="1151">
      <iconSet iconSet="3Symbols">
        <cfvo type="percent" val="0"/>
        <cfvo type="percent" val="0"/>
        <cfvo type="num" val="1"/>
      </iconSet>
    </cfRule>
  </conditionalFormatting>
  <conditionalFormatting sqref="A442">
    <cfRule type="iconSet" priority="1152">
      <iconSet iconSet="3Symbols">
        <cfvo type="percent" val="0"/>
        <cfvo type="percent" val="0"/>
        <cfvo type="num" val="1"/>
      </iconSet>
    </cfRule>
  </conditionalFormatting>
  <conditionalFormatting sqref="A437">
    <cfRule type="iconSet" priority="1153">
      <iconSet iconSet="3Symbols">
        <cfvo type="percent" val="0"/>
        <cfvo type="percent" val="0"/>
        <cfvo type="num" val="1"/>
      </iconSet>
    </cfRule>
  </conditionalFormatting>
  <conditionalFormatting sqref="A437">
    <cfRule type="iconSet" priority="1154">
      <iconSet iconSet="3Symbols">
        <cfvo type="percent" val="0"/>
        <cfvo type="percent" val="0"/>
        <cfvo type="num" val="1"/>
      </iconSet>
    </cfRule>
  </conditionalFormatting>
  <conditionalFormatting sqref="A437">
    <cfRule type="iconSet" priority="1155">
      <iconSet iconSet="3Symbols">
        <cfvo type="percent" val="0"/>
        <cfvo type="percent" val="0"/>
        <cfvo type="num" val="1"/>
      </iconSet>
    </cfRule>
  </conditionalFormatting>
  <conditionalFormatting sqref="A437">
    <cfRule type="iconSet" priority="1156">
      <iconSet iconSet="3Symbols">
        <cfvo type="percent" val="0"/>
        <cfvo type="percent" val="0"/>
        <cfvo type="num" val="1"/>
      </iconSet>
    </cfRule>
  </conditionalFormatting>
  <conditionalFormatting sqref="A437">
    <cfRule type="iconSet" priority="1157">
      <iconSet iconSet="3Symbols">
        <cfvo type="percent" val="0"/>
        <cfvo type="percent" val="0"/>
        <cfvo type="num" val="1"/>
      </iconSet>
    </cfRule>
  </conditionalFormatting>
  <conditionalFormatting sqref="A437">
    <cfRule type="iconSet" priority="1158">
      <iconSet iconSet="3Symbols">
        <cfvo type="percent" val="0"/>
        <cfvo type="percent" val="0"/>
        <cfvo type="num" val="1"/>
      </iconSet>
    </cfRule>
  </conditionalFormatting>
  <conditionalFormatting sqref="A437">
    <cfRule type="iconSet" priority="1159">
      <iconSet iconSet="3Symbols">
        <cfvo type="percent" val="0"/>
        <cfvo type="percent" val="0"/>
        <cfvo type="num" val="1"/>
      </iconSet>
    </cfRule>
  </conditionalFormatting>
  <conditionalFormatting sqref="A438">
    <cfRule type="iconSet" priority="1160">
      <iconSet iconSet="3Symbols">
        <cfvo type="percent" val="0"/>
        <cfvo type="percent" val="0"/>
        <cfvo type="num" val="1"/>
      </iconSet>
    </cfRule>
  </conditionalFormatting>
  <conditionalFormatting sqref="A438">
    <cfRule type="iconSet" priority="1161">
      <iconSet iconSet="3Symbols">
        <cfvo type="percent" val="0"/>
        <cfvo type="percent" val="0"/>
        <cfvo type="num" val="1"/>
      </iconSet>
    </cfRule>
  </conditionalFormatting>
  <conditionalFormatting sqref="A438">
    <cfRule type="iconSet" priority="1162">
      <iconSet iconSet="3Symbols">
        <cfvo type="percent" val="0"/>
        <cfvo type="percent" val="0"/>
        <cfvo type="num" val="1"/>
      </iconSet>
    </cfRule>
  </conditionalFormatting>
  <conditionalFormatting sqref="A438">
    <cfRule type="iconSet" priority="1163">
      <iconSet iconSet="3Symbols">
        <cfvo type="percent" val="0"/>
        <cfvo type="percent" val="0"/>
        <cfvo type="num" val="1"/>
      </iconSet>
    </cfRule>
  </conditionalFormatting>
  <conditionalFormatting sqref="A438">
    <cfRule type="iconSet" priority="1164">
      <iconSet iconSet="3Symbols">
        <cfvo type="percent" val="0"/>
        <cfvo type="percent" val="0"/>
        <cfvo type="num" val="1"/>
      </iconSet>
    </cfRule>
  </conditionalFormatting>
  <conditionalFormatting sqref="A438">
    <cfRule type="iconSet" priority="1165">
      <iconSet iconSet="3Symbols">
        <cfvo type="percent" val="0"/>
        <cfvo type="percent" val="0"/>
        <cfvo type="num" val="1"/>
      </iconSet>
    </cfRule>
  </conditionalFormatting>
  <conditionalFormatting sqref="A438">
    <cfRule type="iconSet" priority="1166">
      <iconSet iconSet="3Symbols">
        <cfvo type="percent" val="0"/>
        <cfvo type="percent" val="0"/>
        <cfvo type="num" val="1"/>
      </iconSet>
    </cfRule>
  </conditionalFormatting>
  <conditionalFormatting sqref="A433">
    <cfRule type="iconSet" priority="1167">
      <iconSet iconSet="3Symbols">
        <cfvo type="percent" val="0"/>
        <cfvo type="percent" val="0"/>
        <cfvo type="num" val="1"/>
      </iconSet>
    </cfRule>
  </conditionalFormatting>
  <conditionalFormatting sqref="A433">
    <cfRule type="iconSet" priority="1168">
      <iconSet iconSet="3Symbols">
        <cfvo type="percent" val="0"/>
        <cfvo type="percent" val="0"/>
        <cfvo type="num" val="1"/>
      </iconSet>
    </cfRule>
  </conditionalFormatting>
  <conditionalFormatting sqref="A433">
    <cfRule type="iconSet" priority="1169">
      <iconSet iconSet="3Symbols">
        <cfvo type="percent" val="0"/>
        <cfvo type="percent" val="0"/>
        <cfvo type="num" val="1"/>
      </iconSet>
    </cfRule>
  </conditionalFormatting>
  <conditionalFormatting sqref="A433">
    <cfRule type="iconSet" priority="1170">
      <iconSet iconSet="3Symbols">
        <cfvo type="percent" val="0"/>
        <cfvo type="percent" val="0"/>
        <cfvo type="num" val="1"/>
      </iconSet>
    </cfRule>
  </conditionalFormatting>
  <conditionalFormatting sqref="A433">
    <cfRule type="iconSet" priority="1171">
      <iconSet iconSet="3Symbols">
        <cfvo type="percent" val="0"/>
        <cfvo type="percent" val="0"/>
        <cfvo type="num" val="1"/>
      </iconSet>
    </cfRule>
  </conditionalFormatting>
  <conditionalFormatting sqref="A433">
    <cfRule type="iconSet" priority="1172">
      <iconSet iconSet="3Symbols">
        <cfvo type="percent" val="0"/>
        <cfvo type="percent" val="0"/>
        <cfvo type="num" val="1"/>
      </iconSet>
    </cfRule>
  </conditionalFormatting>
  <conditionalFormatting sqref="A433">
    <cfRule type="iconSet" priority="1173">
      <iconSet iconSet="3Symbols">
        <cfvo type="percent" val="0"/>
        <cfvo type="percent" val="0"/>
        <cfvo type="num" val="1"/>
      </iconSet>
    </cfRule>
  </conditionalFormatting>
  <conditionalFormatting sqref="A434">
    <cfRule type="iconSet" priority="1174">
      <iconSet iconSet="3Symbols">
        <cfvo type="percent" val="0"/>
        <cfvo type="percent" val="0"/>
        <cfvo type="num" val="1"/>
      </iconSet>
    </cfRule>
  </conditionalFormatting>
  <conditionalFormatting sqref="A434">
    <cfRule type="iconSet" priority="1175">
      <iconSet iconSet="3Symbols">
        <cfvo type="percent" val="0"/>
        <cfvo type="percent" val="0"/>
        <cfvo type="num" val="1"/>
      </iconSet>
    </cfRule>
  </conditionalFormatting>
  <conditionalFormatting sqref="A434">
    <cfRule type="iconSet" priority="1176">
      <iconSet iconSet="3Symbols">
        <cfvo type="percent" val="0"/>
        <cfvo type="percent" val="0"/>
        <cfvo type="num" val="1"/>
      </iconSet>
    </cfRule>
  </conditionalFormatting>
  <conditionalFormatting sqref="A434">
    <cfRule type="iconSet" priority="1177">
      <iconSet iconSet="3Symbols">
        <cfvo type="percent" val="0"/>
        <cfvo type="percent" val="0"/>
        <cfvo type="num" val="1"/>
      </iconSet>
    </cfRule>
  </conditionalFormatting>
  <conditionalFormatting sqref="A434">
    <cfRule type="iconSet" priority="1178">
      <iconSet iconSet="3Symbols">
        <cfvo type="percent" val="0"/>
        <cfvo type="percent" val="0"/>
        <cfvo type="num" val="1"/>
      </iconSet>
    </cfRule>
  </conditionalFormatting>
  <conditionalFormatting sqref="A434">
    <cfRule type="iconSet" priority="1179">
      <iconSet iconSet="3Symbols">
        <cfvo type="percent" val="0"/>
        <cfvo type="percent" val="0"/>
        <cfvo type="num" val="1"/>
      </iconSet>
    </cfRule>
  </conditionalFormatting>
  <conditionalFormatting sqref="A434">
    <cfRule type="iconSet" priority="1180">
      <iconSet iconSet="3Symbols">
        <cfvo type="percent" val="0"/>
        <cfvo type="percent" val="0"/>
        <cfvo type="num" val="1"/>
      </iconSet>
    </cfRule>
  </conditionalFormatting>
  <conditionalFormatting sqref="A435">
    <cfRule type="iconSet" priority="1181">
      <iconSet iconSet="3Symbols">
        <cfvo type="percent" val="0"/>
        <cfvo type="percent" val="0"/>
        <cfvo type="num" val="1"/>
      </iconSet>
    </cfRule>
  </conditionalFormatting>
  <conditionalFormatting sqref="A435">
    <cfRule type="iconSet" priority="1182">
      <iconSet iconSet="3Symbols">
        <cfvo type="percent" val="0"/>
        <cfvo type="percent" val="0"/>
        <cfvo type="num" val="1"/>
      </iconSet>
    </cfRule>
  </conditionalFormatting>
  <conditionalFormatting sqref="A435">
    <cfRule type="iconSet" priority="1183">
      <iconSet iconSet="3Symbols">
        <cfvo type="percent" val="0"/>
        <cfvo type="percent" val="0"/>
        <cfvo type="num" val="1"/>
      </iconSet>
    </cfRule>
  </conditionalFormatting>
  <conditionalFormatting sqref="A435">
    <cfRule type="iconSet" priority="1184">
      <iconSet iconSet="3Symbols">
        <cfvo type="percent" val="0"/>
        <cfvo type="percent" val="0"/>
        <cfvo type="num" val="1"/>
      </iconSet>
    </cfRule>
  </conditionalFormatting>
  <conditionalFormatting sqref="A435">
    <cfRule type="iconSet" priority="1185">
      <iconSet iconSet="3Symbols">
        <cfvo type="percent" val="0"/>
        <cfvo type="percent" val="0"/>
        <cfvo type="num" val="1"/>
      </iconSet>
    </cfRule>
  </conditionalFormatting>
  <conditionalFormatting sqref="A435">
    <cfRule type="iconSet" priority="1186">
      <iconSet iconSet="3Symbols">
        <cfvo type="percent" val="0"/>
        <cfvo type="percent" val="0"/>
        <cfvo type="num" val="1"/>
      </iconSet>
    </cfRule>
  </conditionalFormatting>
  <conditionalFormatting sqref="A435">
    <cfRule type="iconSet" priority="1187">
      <iconSet iconSet="3Symbols">
        <cfvo type="percent" val="0"/>
        <cfvo type="percent" val="0"/>
        <cfvo type="num" val="1"/>
      </iconSet>
    </cfRule>
  </conditionalFormatting>
  <conditionalFormatting sqref="A436">
    <cfRule type="iconSet" priority="1188">
      <iconSet iconSet="3Symbols">
        <cfvo type="percent" val="0"/>
        <cfvo type="percent" val="0"/>
        <cfvo type="num" val="1"/>
      </iconSet>
    </cfRule>
  </conditionalFormatting>
  <conditionalFormatting sqref="A436">
    <cfRule type="iconSet" priority="1189">
      <iconSet iconSet="3Symbols">
        <cfvo type="percent" val="0"/>
        <cfvo type="percent" val="0"/>
        <cfvo type="num" val="1"/>
      </iconSet>
    </cfRule>
  </conditionalFormatting>
  <conditionalFormatting sqref="A436">
    <cfRule type="iconSet" priority="1190">
      <iconSet iconSet="3Symbols">
        <cfvo type="percent" val="0"/>
        <cfvo type="percent" val="0"/>
        <cfvo type="num" val="1"/>
      </iconSet>
    </cfRule>
  </conditionalFormatting>
  <conditionalFormatting sqref="A436">
    <cfRule type="iconSet" priority="1191">
      <iconSet iconSet="3Symbols">
        <cfvo type="percent" val="0"/>
        <cfvo type="percent" val="0"/>
        <cfvo type="num" val="1"/>
      </iconSet>
    </cfRule>
  </conditionalFormatting>
  <conditionalFormatting sqref="A436">
    <cfRule type="iconSet" priority="1192">
      <iconSet iconSet="3Symbols">
        <cfvo type="percent" val="0"/>
        <cfvo type="percent" val="0"/>
        <cfvo type="num" val="1"/>
      </iconSet>
    </cfRule>
  </conditionalFormatting>
  <conditionalFormatting sqref="A436">
    <cfRule type="iconSet" priority="1193">
      <iconSet iconSet="3Symbols">
        <cfvo type="percent" val="0"/>
        <cfvo type="percent" val="0"/>
        <cfvo type="num" val="1"/>
      </iconSet>
    </cfRule>
  </conditionalFormatting>
  <conditionalFormatting sqref="A436">
    <cfRule type="iconSet" priority="1194">
      <iconSet iconSet="3Symbols">
        <cfvo type="percent" val="0"/>
        <cfvo type="percent" val="0"/>
        <cfvo type="num" val="1"/>
      </iconSet>
    </cfRule>
  </conditionalFormatting>
  <conditionalFormatting sqref="A430">
    <cfRule type="iconSet" priority="1195">
      <iconSet iconSet="3Symbols">
        <cfvo type="percent" val="0"/>
        <cfvo type="percent" val="0"/>
        <cfvo type="num" val="1"/>
      </iconSet>
    </cfRule>
  </conditionalFormatting>
  <conditionalFormatting sqref="A430">
    <cfRule type="iconSet" priority="1196">
      <iconSet iconSet="3Symbols">
        <cfvo type="percent" val="0"/>
        <cfvo type="percent" val="0"/>
        <cfvo type="num" val="1"/>
      </iconSet>
    </cfRule>
  </conditionalFormatting>
  <conditionalFormatting sqref="A430">
    <cfRule type="iconSet" priority="1197">
      <iconSet iconSet="3Symbols">
        <cfvo type="percent" val="0"/>
        <cfvo type="percent" val="0"/>
        <cfvo type="num" val="1"/>
      </iconSet>
    </cfRule>
  </conditionalFormatting>
  <conditionalFormatting sqref="A430">
    <cfRule type="iconSet" priority="1198">
      <iconSet iconSet="3Symbols">
        <cfvo type="percent" val="0"/>
        <cfvo type="percent" val="0"/>
        <cfvo type="num" val="1"/>
      </iconSet>
    </cfRule>
  </conditionalFormatting>
  <conditionalFormatting sqref="A430">
    <cfRule type="iconSet" priority="1199">
      <iconSet iconSet="3Symbols">
        <cfvo type="percent" val="0"/>
        <cfvo type="percent" val="0"/>
        <cfvo type="num" val="1"/>
      </iconSet>
    </cfRule>
  </conditionalFormatting>
  <conditionalFormatting sqref="A430">
    <cfRule type="iconSet" priority="1200">
      <iconSet iconSet="3Symbols">
        <cfvo type="percent" val="0"/>
        <cfvo type="percent" val="0"/>
        <cfvo type="num" val="1"/>
      </iconSet>
    </cfRule>
  </conditionalFormatting>
  <conditionalFormatting sqref="A430">
    <cfRule type="iconSet" priority="1201">
      <iconSet iconSet="3Symbols">
        <cfvo type="percent" val="0"/>
        <cfvo type="percent" val="0"/>
        <cfvo type="num" val="1"/>
      </iconSet>
    </cfRule>
  </conditionalFormatting>
  <conditionalFormatting sqref="A431">
    <cfRule type="iconSet" priority="1202">
      <iconSet iconSet="3Symbols">
        <cfvo type="percent" val="0"/>
        <cfvo type="percent" val="0"/>
        <cfvo type="num" val="1"/>
      </iconSet>
    </cfRule>
  </conditionalFormatting>
  <conditionalFormatting sqref="A431">
    <cfRule type="iconSet" priority="1203">
      <iconSet iconSet="3Symbols">
        <cfvo type="percent" val="0"/>
        <cfvo type="percent" val="0"/>
        <cfvo type="num" val="1"/>
      </iconSet>
    </cfRule>
  </conditionalFormatting>
  <conditionalFormatting sqref="A431">
    <cfRule type="iconSet" priority="1204">
      <iconSet iconSet="3Symbols">
        <cfvo type="percent" val="0"/>
        <cfvo type="percent" val="0"/>
        <cfvo type="num" val="1"/>
      </iconSet>
    </cfRule>
  </conditionalFormatting>
  <conditionalFormatting sqref="A431">
    <cfRule type="iconSet" priority="1205">
      <iconSet iconSet="3Symbols">
        <cfvo type="percent" val="0"/>
        <cfvo type="percent" val="0"/>
        <cfvo type="num" val="1"/>
      </iconSet>
    </cfRule>
  </conditionalFormatting>
  <conditionalFormatting sqref="A431">
    <cfRule type="iconSet" priority="1206">
      <iconSet iconSet="3Symbols">
        <cfvo type="percent" val="0"/>
        <cfvo type="percent" val="0"/>
        <cfvo type="num" val="1"/>
      </iconSet>
    </cfRule>
  </conditionalFormatting>
  <conditionalFormatting sqref="A431">
    <cfRule type="iconSet" priority="1207">
      <iconSet iconSet="3Symbols">
        <cfvo type="percent" val="0"/>
        <cfvo type="percent" val="0"/>
        <cfvo type="num" val="1"/>
      </iconSet>
    </cfRule>
  </conditionalFormatting>
  <conditionalFormatting sqref="A431">
    <cfRule type="iconSet" priority="1208">
      <iconSet iconSet="3Symbols">
        <cfvo type="percent" val="0"/>
        <cfvo type="percent" val="0"/>
        <cfvo type="num" val="1"/>
      </iconSet>
    </cfRule>
  </conditionalFormatting>
  <conditionalFormatting sqref="A432">
    <cfRule type="iconSet" priority="1209">
      <iconSet iconSet="3Symbols">
        <cfvo type="percent" val="0"/>
        <cfvo type="percent" val="0"/>
        <cfvo type="num" val="1"/>
      </iconSet>
    </cfRule>
  </conditionalFormatting>
  <conditionalFormatting sqref="A432">
    <cfRule type="iconSet" priority="1210">
      <iconSet iconSet="3Symbols">
        <cfvo type="percent" val="0"/>
        <cfvo type="percent" val="0"/>
        <cfvo type="num" val="1"/>
      </iconSet>
    </cfRule>
  </conditionalFormatting>
  <conditionalFormatting sqref="A432">
    <cfRule type="iconSet" priority="1211">
      <iconSet iconSet="3Symbols">
        <cfvo type="percent" val="0"/>
        <cfvo type="percent" val="0"/>
        <cfvo type="num" val="1"/>
      </iconSet>
    </cfRule>
  </conditionalFormatting>
  <conditionalFormatting sqref="A432">
    <cfRule type="iconSet" priority="1212">
      <iconSet iconSet="3Symbols">
        <cfvo type="percent" val="0"/>
        <cfvo type="percent" val="0"/>
        <cfvo type="num" val="1"/>
      </iconSet>
    </cfRule>
  </conditionalFormatting>
  <conditionalFormatting sqref="A432">
    <cfRule type="iconSet" priority="1213">
      <iconSet iconSet="3Symbols">
        <cfvo type="percent" val="0"/>
        <cfvo type="percent" val="0"/>
        <cfvo type="num" val="1"/>
      </iconSet>
    </cfRule>
  </conditionalFormatting>
  <conditionalFormatting sqref="A432">
    <cfRule type="iconSet" priority="1214">
      <iconSet iconSet="3Symbols">
        <cfvo type="percent" val="0"/>
        <cfvo type="percent" val="0"/>
        <cfvo type="num" val="1"/>
      </iconSet>
    </cfRule>
  </conditionalFormatting>
  <conditionalFormatting sqref="A432">
    <cfRule type="iconSet" priority="1215">
      <iconSet iconSet="3Symbols">
        <cfvo type="percent" val="0"/>
        <cfvo type="percent" val="0"/>
        <cfvo type="num" val="1"/>
      </iconSet>
    </cfRule>
  </conditionalFormatting>
  <conditionalFormatting sqref="A628:A636">
    <cfRule type="iconSet" priority="1216">
      <iconSet iconSet="3Symbols">
        <cfvo type="percent" val="0"/>
        <cfvo type="percent" val="0"/>
        <cfvo type="num" val="1"/>
      </iconSet>
    </cfRule>
  </conditionalFormatting>
  <conditionalFormatting sqref="A627">
    <cfRule type="iconSet" priority="1217">
      <iconSet iconSet="3Symbols">
        <cfvo type="percent" val="0"/>
        <cfvo type="percent" val="0"/>
        <cfvo type="num" val="1"/>
      </iconSet>
    </cfRule>
  </conditionalFormatting>
  <conditionalFormatting sqref="A627">
    <cfRule type="iconSet" priority="1218">
      <iconSet iconSet="3Symbols">
        <cfvo type="percent" val="0"/>
        <cfvo type="percent" val="0"/>
        <cfvo type="num" val="1"/>
      </iconSet>
    </cfRule>
  </conditionalFormatting>
  <conditionalFormatting sqref="A627">
    <cfRule type="iconSet" priority="1219">
      <iconSet iconSet="3Symbols">
        <cfvo type="percent" val="0"/>
        <cfvo type="percent" val="0"/>
        <cfvo type="num" val="1"/>
      </iconSet>
    </cfRule>
  </conditionalFormatting>
  <conditionalFormatting sqref="A627">
    <cfRule type="iconSet" priority="1220">
      <iconSet iconSet="3Symbols">
        <cfvo type="percent" val="0"/>
        <cfvo type="percent" val="0"/>
        <cfvo type="num" val="1"/>
      </iconSet>
    </cfRule>
  </conditionalFormatting>
  <conditionalFormatting sqref="A627">
    <cfRule type="iconSet" priority="1221">
      <iconSet iconSet="3Symbols">
        <cfvo type="percent" val="0"/>
        <cfvo type="percent" val="0"/>
        <cfvo type="num" val="1"/>
      </iconSet>
    </cfRule>
  </conditionalFormatting>
  <conditionalFormatting sqref="A627">
    <cfRule type="iconSet" priority="1222">
      <iconSet iconSet="3Symbols">
        <cfvo type="percent" val="0"/>
        <cfvo type="percent" val="0"/>
        <cfvo type="num" val="1"/>
      </iconSet>
    </cfRule>
  </conditionalFormatting>
  <conditionalFormatting sqref="A628">
    <cfRule type="iconSet" priority="1223">
      <iconSet iconSet="3Symbols">
        <cfvo type="percent" val="0"/>
        <cfvo type="percent" val="0"/>
        <cfvo type="num" val="1"/>
      </iconSet>
    </cfRule>
  </conditionalFormatting>
  <conditionalFormatting sqref="A628">
    <cfRule type="iconSet" priority="1224">
      <iconSet iconSet="3Symbols">
        <cfvo type="percent" val="0"/>
        <cfvo type="percent" val="0"/>
        <cfvo type="num" val="1"/>
      </iconSet>
    </cfRule>
  </conditionalFormatting>
  <conditionalFormatting sqref="A628">
    <cfRule type="iconSet" priority="1225">
      <iconSet iconSet="3Symbols">
        <cfvo type="percent" val="0"/>
        <cfvo type="percent" val="0"/>
        <cfvo type="num" val="1"/>
      </iconSet>
    </cfRule>
  </conditionalFormatting>
  <conditionalFormatting sqref="A628">
    <cfRule type="iconSet" priority="1226">
      <iconSet iconSet="3Symbols">
        <cfvo type="percent" val="0"/>
        <cfvo type="percent" val="0"/>
        <cfvo type="num" val="1"/>
      </iconSet>
    </cfRule>
  </conditionalFormatting>
  <conditionalFormatting sqref="A628">
    <cfRule type="iconSet" priority="1227">
      <iconSet iconSet="3Symbols">
        <cfvo type="percent" val="0"/>
        <cfvo type="percent" val="0"/>
        <cfvo type="num" val="1"/>
      </iconSet>
    </cfRule>
  </conditionalFormatting>
  <conditionalFormatting sqref="A628">
    <cfRule type="iconSet" priority="1228">
      <iconSet iconSet="3Symbols">
        <cfvo type="percent" val="0"/>
        <cfvo type="percent" val="0"/>
        <cfvo type="num" val="1"/>
      </iconSet>
    </cfRule>
  </conditionalFormatting>
  <conditionalFormatting sqref="A629">
    <cfRule type="iconSet" priority="1229">
      <iconSet iconSet="3Symbols">
        <cfvo type="percent" val="0"/>
        <cfvo type="percent" val="0"/>
        <cfvo type="num" val="1"/>
      </iconSet>
    </cfRule>
  </conditionalFormatting>
  <conditionalFormatting sqref="A629">
    <cfRule type="iconSet" priority="1230">
      <iconSet iconSet="3Symbols">
        <cfvo type="percent" val="0"/>
        <cfvo type="percent" val="0"/>
        <cfvo type="num" val="1"/>
      </iconSet>
    </cfRule>
  </conditionalFormatting>
  <conditionalFormatting sqref="A629">
    <cfRule type="iconSet" priority="1231">
      <iconSet iconSet="3Symbols">
        <cfvo type="percent" val="0"/>
        <cfvo type="percent" val="0"/>
        <cfvo type="num" val="1"/>
      </iconSet>
    </cfRule>
  </conditionalFormatting>
  <conditionalFormatting sqref="A629">
    <cfRule type="iconSet" priority="1232">
      <iconSet iconSet="3Symbols">
        <cfvo type="percent" val="0"/>
        <cfvo type="percent" val="0"/>
        <cfvo type="num" val="1"/>
      </iconSet>
    </cfRule>
  </conditionalFormatting>
  <conditionalFormatting sqref="A629">
    <cfRule type="iconSet" priority="1233">
      <iconSet iconSet="3Symbols">
        <cfvo type="percent" val="0"/>
        <cfvo type="percent" val="0"/>
        <cfvo type="num" val="1"/>
      </iconSet>
    </cfRule>
  </conditionalFormatting>
  <conditionalFormatting sqref="A629">
    <cfRule type="iconSet" priority="1234">
      <iconSet iconSet="3Symbols">
        <cfvo type="percent" val="0"/>
        <cfvo type="percent" val="0"/>
        <cfvo type="num" val="1"/>
      </iconSet>
    </cfRule>
  </conditionalFormatting>
  <conditionalFormatting sqref="A630">
    <cfRule type="iconSet" priority="1235">
      <iconSet iconSet="3Symbols">
        <cfvo type="percent" val="0"/>
        <cfvo type="percent" val="0"/>
        <cfvo type="num" val="1"/>
      </iconSet>
    </cfRule>
  </conditionalFormatting>
  <conditionalFormatting sqref="A630">
    <cfRule type="iconSet" priority="1236">
      <iconSet iconSet="3Symbols">
        <cfvo type="percent" val="0"/>
        <cfvo type="percent" val="0"/>
        <cfvo type="num" val="1"/>
      </iconSet>
    </cfRule>
  </conditionalFormatting>
  <conditionalFormatting sqref="A630">
    <cfRule type="iconSet" priority="1237">
      <iconSet iconSet="3Symbols">
        <cfvo type="percent" val="0"/>
        <cfvo type="percent" val="0"/>
        <cfvo type="num" val="1"/>
      </iconSet>
    </cfRule>
  </conditionalFormatting>
  <conditionalFormatting sqref="A630">
    <cfRule type="iconSet" priority="1238">
      <iconSet iconSet="3Symbols">
        <cfvo type="percent" val="0"/>
        <cfvo type="percent" val="0"/>
        <cfvo type="num" val="1"/>
      </iconSet>
    </cfRule>
  </conditionalFormatting>
  <conditionalFormatting sqref="A630">
    <cfRule type="iconSet" priority="1239">
      <iconSet iconSet="3Symbols">
        <cfvo type="percent" val="0"/>
        <cfvo type="percent" val="0"/>
        <cfvo type="num" val="1"/>
      </iconSet>
    </cfRule>
  </conditionalFormatting>
  <conditionalFormatting sqref="A630">
    <cfRule type="iconSet" priority="1240">
      <iconSet iconSet="3Symbols">
        <cfvo type="percent" val="0"/>
        <cfvo type="percent" val="0"/>
        <cfvo type="num" val="1"/>
      </iconSet>
    </cfRule>
  </conditionalFormatting>
  <conditionalFormatting sqref="A631">
    <cfRule type="iconSet" priority="1241">
      <iconSet iconSet="3Symbols">
        <cfvo type="percent" val="0"/>
        <cfvo type="percent" val="0"/>
        <cfvo type="num" val="1"/>
      </iconSet>
    </cfRule>
  </conditionalFormatting>
  <conditionalFormatting sqref="A631">
    <cfRule type="iconSet" priority="1242">
      <iconSet iconSet="3Symbols">
        <cfvo type="percent" val="0"/>
        <cfvo type="percent" val="0"/>
        <cfvo type="num" val="1"/>
      </iconSet>
    </cfRule>
  </conditionalFormatting>
  <conditionalFormatting sqref="A631">
    <cfRule type="iconSet" priority="1243">
      <iconSet iconSet="3Symbols">
        <cfvo type="percent" val="0"/>
        <cfvo type="percent" val="0"/>
        <cfvo type="num" val="1"/>
      </iconSet>
    </cfRule>
  </conditionalFormatting>
  <conditionalFormatting sqref="A631">
    <cfRule type="iconSet" priority="1244">
      <iconSet iconSet="3Symbols">
        <cfvo type="percent" val="0"/>
        <cfvo type="percent" val="0"/>
        <cfvo type="num" val="1"/>
      </iconSet>
    </cfRule>
  </conditionalFormatting>
  <conditionalFormatting sqref="A631">
    <cfRule type="iconSet" priority="1245">
      <iconSet iconSet="3Symbols">
        <cfvo type="percent" val="0"/>
        <cfvo type="percent" val="0"/>
        <cfvo type="num" val="1"/>
      </iconSet>
    </cfRule>
  </conditionalFormatting>
  <conditionalFormatting sqref="A631">
    <cfRule type="iconSet" priority="1246">
      <iconSet iconSet="3Symbols">
        <cfvo type="percent" val="0"/>
        <cfvo type="percent" val="0"/>
        <cfvo type="num" val="1"/>
      </iconSet>
    </cfRule>
  </conditionalFormatting>
  <conditionalFormatting sqref="A632">
    <cfRule type="iconSet" priority="1247">
      <iconSet iconSet="3Symbols">
        <cfvo type="percent" val="0"/>
        <cfvo type="percent" val="0"/>
        <cfvo type="num" val="1"/>
      </iconSet>
    </cfRule>
  </conditionalFormatting>
  <conditionalFormatting sqref="A632">
    <cfRule type="iconSet" priority="1248">
      <iconSet iconSet="3Symbols">
        <cfvo type="percent" val="0"/>
        <cfvo type="percent" val="0"/>
        <cfvo type="num" val="1"/>
      </iconSet>
    </cfRule>
  </conditionalFormatting>
  <conditionalFormatting sqref="A632">
    <cfRule type="iconSet" priority="1249">
      <iconSet iconSet="3Symbols">
        <cfvo type="percent" val="0"/>
        <cfvo type="percent" val="0"/>
        <cfvo type="num" val="1"/>
      </iconSet>
    </cfRule>
  </conditionalFormatting>
  <conditionalFormatting sqref="A632">
    <cfRule type="iconSet" priority="1250">
      <iconSet iconSet="3Symbols">
        <cfvo type="percent" val="0"/>
        <cfvo type="percent" val="0"/>
        <cfvo type="num" val="1"/>
      </iconSet>
    </cfRule>
  </conditionalFormatting>
  <conditionalFormatting sqref="A632">
    <cfRule type="iconSet" priority="1251">
      <iconSet iconSet="3Symbols">
        <cfvo type="percent" val="0"/>
        <cfvo type="percent" val="0"/>
        <cfvo type="num" val="1"/>
      </iconSet>
    </cfRule>
  </conditionalFormatting>
  <conditionalFormatting sqref="A632">
    <cfRule type="iconSet" priority="1252">
      <iconSet iconSet="3Symbols">
        <cfvo type="percent" val="0"/>
        <cfvo type="percent" val="0"/>
        <cfvo type="num" val="1"/>
      </iconSet>
    </cfRule>
  </conditionalFormatting>
  <conditionalFormatting sqref="A633">
    <cfRule type="iconSet" priority="1253">
      <iconSet iconSet="3Symbols">
        <cfvo type="percent" val="0"/>
        <cfvo type="percent" val="0"/>
        <cfvo type="num" val="1"/>
      </iconSet>
    </cfRule>
  </conditionalFormatting>
  <conditionalFormatting sqref="A633">
    <cfRule type="iconSet" priority="1254">
      <iconSet iconSet="3Symbols">
        <cfvo type="percent" val="0"/>
        <cfvo type="percent" val="0"/>
        <cfvo type="num" val="1"/>
      </iconSet>
    </cfRule>
  </conditionalFormatting>
  <conditionalFormatting sqref="A633">
    <cfRule type="iconSet" priority="1255">
      <iconSet iconSet="3Symbols">
        <cfvo type="percent" val="0"/>
        <cfvo type="percent" val="0"/>
        <cfvo type="num" val="1"/>
      </iconSet>
    </cfRule>
  </conditionalFormatting>
  <conditionalFormatting sqref="A633">
    <cfRule type="iconSet" priority="1256">
      <iconSet iconSet="3Symbols">
        <cfvo type="percent" val="0"/>
        <cfvo type="percent" val="0"/>
        <cfvo type="num" val="1"/>
      </iconSet>
    </cfRule>
  </conditionalFormatting>
  <conditionalFormatting sqref="A633">
    <cfRule type="iconSet" priority="1257">
      <iconSet iconSet="3Symbols">
        <cfvo type="percent" val="0"/>
        <cfvo type="percent" val="0"/>
        <cfvo type="num" val="1"/>
      </iconSet>
    </cfRule>
  </conditionalFormatting>
  <conditionalFormatting sqref="A633">
    <cfRule type="iconSet" priority="1258">
      <iconSet iconSet="3Symbols">
        <cfvo type="percent" val="0"/>
        <cfvo type="percent" val="0"/>
        <cfvo type="num" val="1"/>
      </iconSet>
    </cfRule>
  </conditionalFormatting>
  <conditionalFormatting sqref="A634">
    <cfRule type="iconSet" priority="1259">
      <iconSet iconSet="3Symbols">
        <cfvo type="percent" val="0"/>
        <cfvo type="percent" val="0"/>
        <cfvo type="num" val="1"/>
      </iconSet>
    </cfRule>
  </conditionalFormatting>
  <conditionalFormatting sqref="A634">
    <cfRule type="iconSet" priority="1260">
      <iconSet iconSet="3Symbols">
        <cfvo type="percent" val="0"/>
        <cfvo type="percent" val="0"/>
        <cfvo type="num" val="1"/>
      </iconSet>
    </cfRule>
  </conditionalFormatting>
  <conditionalFormatting sqref="A634">
    <cfRule type="iconSet" priority="1261">
      <iconSet iconSet="3Symbols">
        <cfvo type="percent" val="0"/>
        <cfvo type="percent" val="0"/>
        <cfvo type="num" val="1"/>
      </iconSet>
    </cfRule>
  </conditionalFormatting>
  <conditionalFormatting sqref="A634">
    <cfRule type="iconSet" priority="1262">
      <iconSet iconSet="3Symbols">
        <cfvo type="percent" val="0"/>
        <cfvo type="percent" val="0"/>
        <cfvo type="num" val="1"/>
      </iconSet>
    </cfRule>
  </conditionalFormatting>
  <conditionalFormatting sqref="A634">
    <cfRule type="iconSet" priority="1263">
      <iconSet iconSet="3Symbols">
        <cfvo type="percent" val="0"/>
        <cfvo type="percent" val="0"/>
        <cfvo type="num" val="1"/>
      </iconSet>
    </cfRule>
  </conditionalFormatting>
  <conditionalFormatting sqref="A634">
    <cfRule type="iconSet" priority="1264">
      <iconSet iconSet="3Symbols">
        <cfvo type="percent" val="0"/>
        <cfvo type="percent" val="0"/>
        <cfvo type="num" val="1"/>
      </iconSet>
    </cfRule>
  </conditionalFormatting>
  <conditionalFormatting sqref="A635">
    <cfRule type="iconSet" priority="1265">
      <iconSet iconSet="3Symbols">
        <cfvo type="percent" val="0"/>
        <cfvo type="percent" val="0"/>
        <cfvo type="num" val="1"/>
      </iconSet>
    </cfRule>
  </conditionalFormatting>
  <conditionalFormatting sqref="A635">
    <cfRule type="iconSet" priority="1266">
      <iconSet iconSet="3Symbols">
        <cfvo type="percent" val="0"/>
        <cfvo type="percent" val="0"/>
        <cfvo type="num" val="1"/>
      </iconSet>
    </cfRule>
  </conditionalFormatting>
  <conditionalFormatting sqref="A635">
    <cfRule type="iconSet" priority="1267">
      <iconSet iconSet="3Symbols">
        <cfvo type="percent" val="0"/>
        <cfvo type="percent" val="0"/>
        <cfvo type="num" val="1"/>
      </iconSet>
    </cfRule>
  </conditionalFormatting>
  <conditionalFormatting sqref="A635">
    <cfRule type="iconSet" priority="1268">
      <iconSet iconSet="3Symbols">
        <cfvo type="percent" val="0"/>
        <cfvo type="percent" val="0"/>
        <cfvo type="num" val="1"/>
      </iconSet>
    </cfRule>
  </conditionalFormatting>
  <conditionalFormatting sqref="A635">
    <cfRule type="iconSet" priority="1269">
      <iconSet iconSet="3Symbols">
        <cfvo type="percent" val="0"/>
        <cfvo type="percent" val="0"/>
        <cfvo type="num" val="1"/>
      </iconSet>
    </cfRule>
  </conditionalFormatting>
  <conditionalFormatting sqref="A635">
    <cfRule type="iconSet" priority="1270">
      <iconSet iconSet="3Symbols">
        <cfvo type="percent" val="0"/>
        <cfvo type="percent" val="0"/>
        <cfvo type="num" val="1"/>
      </iconSet>
    </cfRule>
  </conditionalFormatting>
  <conditionalFormatting sqref="A636">
    <cfRule type="iconSet" priority="1271">
      <iconSet iconSet="3Symbols">
        <cfvo type="percent" val="0"/>
        <cfvo type="percent" val="0"/>
        <cfvo type="num" val="1"/>
      </iconSet>
    </cfRule>
  </conditionalFormatting>
  <conditionalFormatting sqref="A636">
    <cfRule type="iconSet" priority="1272">
      <iconSet iconSet="3Symbols">
        <cfvo type="percent" val="0"/>
        <cfvo type="percent" val="0"/>
        <cfvo type="num" val="1"/>
      </iconSet>
    </cfRule>
  </conditionalFormatting>
  <conditionalFormatting sqref="A636">
    <cfRule type="iconSet" priority="1273">
      <iconSet iconSet="3Symbols">
        <cfvo type="percent" val="0"/>
        <cfvo type="percent" val="0"/>
        <cfvo type="num" val="1"/>
      </iconSet>
    </cfRule>
  </conditionalFormatting>
  <conditionalFormatting sqref="A636">
    <cfRule type="iconSet" priority="1274">
      <iconSet iconSet="3Symbols">
        <cfvo type="percent" val="0"/>
        <cfvo type="percent" val="0"/>
        <cfvo type="num" val="1"/>
      </iconSet>
    </cfRule>
  </conditionalFormatting>
  <conditionalFormatting sqref="A636">
    <cfRule type="iconSet" priority="1275">
      <iconSet iconSet="3Symbols">
        <cfvo type="percent" val="0"/>
        <cfvo type="percent" val="0"/>
        <cfvo type="num" val="1"/>
      </iconSet>
    </cfRule>
  </conditionalFormatting>
  <conditionalFormatting sqref="A636">
    <cfRule type="iconSet" priority="1276">
      <iconSet iconSet="3Symbols">
        <cfvo type="percent" val="0"/>
        <cfvo type="percent" val="0"/>
        <cfvo type="num" val="1"/>
      </iconSet>
    </cfRule>
  </conditionalFormatting>
  <conditionalFormatting sqref="A638:A646">
    <cfRule type="iconSet" priority="1277">
      <iconSet iconSet="3Symbols">
        <cfvo type="percent" val="0"/>
        <cfvo type="percent" val="0"/>
        <cfvo type="num" val="1"/>
      </iconSet>
    </cfRule>
  </conditionalFormatting>
  <conditionalFormatting sqref="A637">
    <cfRule type="iconSet" priority="1278">
      <iconSet iconSet="3Symbols">
        <cfvo type="percent" val="0"/>
        <cfvo type="percent" val="0"/>
        <cfvo type="num" val="1"/>
      </iconSet>
    </cfRule>
  </conditionalFormatting>
  <conditionalFormatting sqref="A637">
    <cfRule type="iconSet" priority="1279">
      <iconSet iconSet="3Symbols">
        <cfvo type="percent" val="0"/>
        <cfvo type="percent" val="0"/>
        <cfvo type="num" val="1"/>
      </iconSet>
    </cfRule>
  </conditionalFormatting>
  <conditionalFormatting sqref="A637">
    <cfRule type="iconSet" priority="1280">
      <iconSet iconSet="3Symbols">
        <cfvo type="percent" val="0"/>
        <cfvo type="percent" val="0"/>
        <cfvo type="num" val="1"/>
      </iconSet>
    </cfRule>
  </conditionalFormatting>
  <conditionalFormatting sqref="A637">
    <cfRule type="iconSet" priority="1281">
      <iconSet iconSet="3Symbols">
        <cfvo type="percent" val="0"/>
        <cfvo type="percent" val="0"/>
        <cfvo type="num" val="1"/>
      </iconSet>
    </cfRule>
  </conditionalFormatting>
  <conditionalFormatting sqref="A637">
    <cfRule type="iconSet" priority="1282">
      <iconSet iconSet="3Symbols">
        <cfvo type="percent" val="0"/>
        <cfvo type="percent" val="0"/>
        <cfvo type="num" val="1"/>
      </iconSet>
    </cfRule>
  </conditionalFormatting>
  <conditionalFormatting sqref="A637">
    <cfRule type="iconSet" priority="1283">
      <iconSet iconSet="3Symbols">
        <cfvo type="percent" val="0"/>
        <cfvo type="percent" val="0"/>
        <cfvo type="num" val="1"/>
      </iconSet>
    </cfRule>
  </conditionalFormatting>
  <conditionalFormatting sqref="A638">
    <cfRule type="iconSet" priority="1284">
      <iconSet iconSet="3Symbols">
        <cfvo type="percent" val="0"/>
        <cfvo type="percent" val="0"/>
        <cfvo type="num" val="1"/>
      </iconSet>
    </cfRule>
  </conditionalFormatting>
  <conditionalFormatting sqref="A638">
    <cfRule type="iconSet" priority="1285">
      <iconSet iconSet="3Symbols">
        <cfvo type="percent" val="0"/>
        <cfvo type="percent" val="0"/>
        <cfvo type="num" val="1"/>
      </iconSet>
    </cfRule>
  </conditionalFormatting>
  <conditionalFormatting sqref="A638">
    <cfRule type="iconSet" priority="1286">
      <iconSet iconSet="3Symbols">
        <cfvo type="percent" val="0"/>
        <cfvo type="percent" val="0"/>
        <cfvo type="num" val="1"/>
      </iconSet>
    </cfRule>
  </conditionalFormatting>
  <conditionalFormatting sqref="A638">
    <cfRule type="iconSet" priority="1287">
      <iconSet iconSet="3Symbols">
        <cfvo type="percent" val="0"/>
        <cfvo type="percent" val="0"/>
        <cfvo type="num" val="1"/>
      </iconSet>
    </cfRule>
  </conditionalFormatting>
  <conditionalFormatting sqref="A638">
    <cfRule type="iconSet" priority="1288">
      <iconSet iconSet="3Symbols">
        <cfvo type="percent" val="0"/>
        <cfvo type="percent" val="0"/>
        <cfvo type="num" val="1"/>
      </iconSet>
    </cfRule>
  </conditionalFormatting>
  <conditionalFormatting sqref="A638">
    <cfRule type="iconSet" priority="1289">
      <iconSet iconSet="3Symbols">
        <cfvo type="percent" val="0"/>
        <cfvo type="percent" val="0"/>
        <cfvo type="num" val="1"/>
      </iconSet>
    </cfRule>
  </conditionalFormatting>
  <conditionalFormatting sqref="A639">
    <cfRule type="iconSet" priority="1290">
      <iconSet iconSet="3Symbols">
        <cfvo type="percent" val="0"/>
        <cfvo type="percent" val="0"/>
        <cfvo type="num" val="1"/>
      </iconSet>
    </cfRule>
  </conditionalFormatting>
  <conditionalFormatting sqref="A639">
    <cfRule type="iconSet" priority="1291">
      <iconSet iconSet="3Symbols">
        <cfvo type="percent" val="0"/>
        <cfvo type="percent" val="0"/>
        <cfvo type="num" val="1"/>
      </iconSet>
    </cfRule>
  </conditionalFormatting>
  <conditionalFormatting sqref="A639">
    <cfRule type="iconSet" priority="1292">
      <iconSet iconSet="3Symbols">
        <cfvo type="percent" val="0"/>
        <cfvo type="percent" val="0"/>
        <cfvo type="num" val="1"/>
      </iconSet>
    </cfRule>
  </conditionalFormatting>
  <conditionalFormatting sqref="A639">
    <cfRule type="iconSet" priority="1293">
      <iconSet iconSet="3Symbols">
        <cfvo type="percent" val="0"/>
        <cfvo type="percent" val="0"/>
        <cfvo type="num" val="1"/>
      </iconSet>
    </cfRule>
  </conditionalFormatting>
  <conditionalFormatting sqref="A639">
    <cfRule type="iconSet" priority="1294">
      <iconSet iconSet="3Symbols">
        <cfvo type="percent" val="0"/>
        <cfvo type="percent" val="0"/>
        <cfvo type="num" val="1"/>
      </iconSet>
    </cfRule>
  </conditionalFormatting>
  <conditionalFormatting sqref="A639">
    <cfRule type="iconSet" priority="1295">
      <iconSet iconSet="3Symbols">
        <cfvo type="percent" val="0"/>
        <cfvo type="percent" val="0"/>
        <cfvo type="num" val="1"/>
      </iconSet>
    </cfRule>
  </conditionalFormatting>
  <conditionalFormatting sqref="A640">
    <cfRule type="iconSet" priority="1296">
      <iconSet iconSet="3Symbols">
        <cfvo type="percent" val="0"/>
        <cfvo type="percent" val="0"/>
        <cfvo type="num" val="1"/>
      </iconSet>
    </cfRule>
  </conditionalFormatting>
  <conditionalFormatting sqref="A640">
    <cfRule type="iconSet" priority="1297">
      <iconSet iconSet="3Symbols">
        <cfvo type="percent" val="0"/>
        <cfvo type="percent" val="0"/>
        <cfvo type="num" val="1"/>
      </iconSet>
    </cfRule>
  </conditionalFormatting>
  <conditionalFormatting sqref="A640">
    <cfRule type="iconSet" priority="1298">
      <iconSet iconSet="3Symbols">
        <cfvo type="percent" val="0"/>
        <cfvo type="percent" val="0"/>
        <cfvo type="num" val="1"/>
      </iconSet>
    </cfRule>
  </conditionalFormatting>
  <conditionalFormatting sqref="A640">
    <cfRule type="iconSet" priority="1299">
      <iconSet iconSet="3Symbols">
        <cfvo type="percent" val="0"/>
        <cfvo type="percent" val="0"/>
        <cfvo type="num" val="1"/>
      </iconSet>
    </cfRule>
  </conditionalFormatting>
  <conditionalFormatting sqref="A640">
    <cfRule type="iconSet" priority="1300">
      <iconSet iconSet="3Symbols">
        <cfvo type="percent" val="0"/>
        <cfvo type="percent" val="0"/>
        <cfvo type="num" val="1"/>
      </iconSet>
    </cfRule>
  </conditionalFormatting>
  <conditionalFormatting sqref="A640">
    <cfRule type="iconSet" priority="1301">
      <iconSet iconSet="3Symbols">
        <cfvo type="percent" val="0"/>
        <cfvo type="percent" val="0"/>
        <cfvo type="num" val="1"/>
      </iconSet>
    </cfRule>
  </conditionalFormatting>
  <conditionalFormatting sqref="A641">
    <cfRule type="iconSet" priority="1302">
      <iconSet iconSet="3Symbols">
        <cfvo type="percent" val="0"/>
        <cfvo type="percent" val="0"/>
        <cfvo type="num" val="1"/>
      </iconSet>
    </cfRule>
  </conditionalFormatting>
  <conditionalFormatting sqref="A641">
    <cfRule type="iconSet" priority="1303">
      <iconSet iconSet="3Symbols">
        <cfvo type="percent" val="0"/>
        <cfvo type="percent" val="0"/>
        <cfvo type="num" val="1"/>
      </iconSet>
    </cfRule>
  </conditionalFormatting>
  <conditionalFormatting sqref="A641">
    <cfRule type="iconSet" priority="1304">
      <iconSet iconSet="3Symbols">
        <cfvo type="percent" val="0"/>
        <cfvo type="percent" val="0"/>
        <cfvo type="num" val="1"/>
      </iconSet>
    </cfRule>
  </conditionalFormatting>
  <conditionalFormatting sqref="A641">
    <cfRule type="iconSet" priority="1305">
      <iconSet iconSet="3Symbols">
        <cfvo type="percent" val="0"/>
        <cfvo type="percent" val="0"/>
        <cfvo type="num" val="1"/>
      </iconSet>
    </cfRule>
  </conditionalFormatting>
  <conditionalFormatting sqref="A641">
    <cfRule type="iconSet" priority="1306">
      <iconSet iconSet="3Symbols">
        <cfvo type="percent" val="0"/>
        <cfvo type="percent" val="0"/>
        <cfvo type="num" val="1"/>
      </iconSet>
    </cfRule>
  </conditionalFormatting>
  <conditionalFormatting sqref="A641">
    <cfRule type="iconSet" priority="1307">
      <iconSet iconSet="3Symbols">
        <cfvo type="percent" val="0"/>
        <cfvo type="percent" val="0"/>
        <cfvo type="num" val="1"/>
      </iconSet>
    </cfRule>
  </conditionalFormatting>
  <conditionalFormatting sqref="A642">
    <cfRule type="iconSet" priority="1308">
      <iconSet iconSet="3Symbols">
        <cfvo type="percent" val="0"/>
        <cfvo type="percent" val="0"/>
        <cfvo type="num" val="1"/>
      </iconSet>
    </cfRule>
  </conditionalFormatting>
  <conditionalFormatting sqref="A642">
    <cfRule type="iconSet" priority="1309">
      <iconSet iconSet="3Symbols">
        <cfvo type="percent" val="0"/>
        <cfvo type="percent" val="0"/>
        <cfvo type="num" val="1"/>
      </iconSet>
    </cfRule>
  </conditionalFormatting>
  <conditionalFormatting sqref="A642">
    <cfRule type="iconSet" priority="1310">
      <iconSet iconSet="3Symbols">
        <cfvo type="percent" val="0"/>
        <cfvo type="percent" val="0"/>
        <cfvo type="num" val="1"/>
      </iconSet>
    </cfRule>
  </conditionalFormatting>
  <conditionalFormatting sqref="A642">
    <cfRule type="iconSet" priority="1311">
      <iconSet iconSet="3Symbols">
        <cfvo type="percent" val="0"/>
        <cfvo type="percent" val="0"/>
        <cfvo type="num" val="1"/>
      </iconSet>
    </cfRule>
  </conditionalFormatting>
  <conditionalFormatting sqref="A642">
    <cfRule type="iconSet" priority="1312">
      <iconSet iconSet="3Symbols">
        <cfvo type="percent" val="0"/>
        <cfvo type="percent" val="0"/>
        <cfvo type="num" val="1"/>
      </iconSet>
    </cfRule>
  </conditionalFormatting>
  <conditionalFormatting sqref="A642">
    <cfRule type="iconSet" priority="1313">
      <iconSet iconSet="3Symbols">
        <cfvo type="percent" val="0"/>
        <cfvo type="percent" val="0"/>
        <cfvo type="num" val="1"/>
      </iconSet>
    </cfRule>
  </conditionalFormatting>
  <conditionalFormatting sqref="A643">
    <cfRule type="iconSet" priority="1314">
      <iconSet iconSet="3Symbols">
        <cfvo type="percent" val="0"/>
        <cfvo type="percent" val="0"/>
        <cfvo type="num" val="1"/>
      </iconSet>
    </cfRule>
  </conditionalFormatting>
  <conditionalFormatting sqref="A643">
    <cfRule type="iconSet" priority="1315">
      <iconSet iconSet="3Symbols">
        <cfvo type="percent" val="0"/>
        <cfvo type="percent" val="0"/>
        <cfvo type="num" val="1"/>
      </iconSet>
    </cfRule>
  </conditionalFormatting>
  <conditionalFormatting sqref="A643">
    <cfRule type="iconSet" priority="1316">
      <iconSet iconSet="3Symbols">
        <cfvo type="percent" val="0"/>
        <cfvo type="percent" val="0"/>
        <cfvo type="num" val="1"/>
      </iconSet>
    </cfRule>
  </conditionalFormatting>
  <conditionalFormatting sqref="A643">
    <cfRule type="iconSet" priority="1317">
      <iconSet iconSet="3Symbols">
        <cfvo type="percent" val="0"/>
        <cfvo type="percent" val="0"/>
        <cfvo type="num" val="1"/>
      </iconSet>
    </cfRule>
  </conditionalFormatting>
  <conditionalFormatting sqref="A643">
    <cfRule type="iconSet" priority="1318">
      <iconSet iconSet="3Symbols">
        <cfvo type="percent" val="0"/>
        <cfvo type="percent" val="0"/>
        <cfvo type="num" val="1"/>
      </iconSet>
    </cfRule>
  </conditionalFormatting>
  <conditionalFormatting sqref="A643">
    <cfRule type="iconSet" priority="1319">
      <iconSet iconSet="3Symbols">
        <cfvo type="percent" val="0"/>
        <cfvo type="percent" val="0"/>
        <cfvo type="num" val="1"/>
      </iconSet>
    </cfRule>
  </conditionalFormatting>
  <conditionalFormatting sqref="A644">
    <cfRule type="iconSet" priority="1320">
      <iconSet iconSet="3Symbols">
        <cfvo type="percent" val="0"/>
        <cfvo type="percent" val="0"/>
        <cfvo type="num" val="1"/>
      </iconSet>
    </cfRule>
  </conditionalFormatting>
  <conditionalFormatting sqref="A644">
    <cfRule type="iconSet" priority="1321">
      <iconSet iconSet="3Symbols">
        <cfvo type="percent" val="0"/>
        <cfvo type="percent" val="0"/>
        <cfvo type="num" val="1"/>
      </iconSet>
    </cfRule>
  </conditionalFormatting>
  <conditionalFormatting sqref="A644">
    <cfRule type="iconSet" priority="1322">
      <iconSet iconSet="3Symbols">
        <cfvo type="percent" val="0"/>
        <cfvo type="percent" val="0"/>
        <cfvo type="num" val="1"/>
      </iconSet>
    </cfRule>
  </conditionalFormatting>
  <conditionalFormatting sqref="A644">
    <cfRule type="iconSet" priority="1323">
      <iconSet iconSet="3Symbols">
        <cfvo type="percent" val="0"/>
        <cfvo type="percent" val="0"/>
        <cfvo type="num" val="1"/>
      </iconSet>
    </cfRule>
  </conditionalFormatting>
  <conditionalFormatting sqref="A644">
    <cfRule type="iconSet" priority="1324">
      <iconSet iconSet="3Symbols">
        <cfvo type="percent" val="0"/>
        <cfvo type="percent" val="0"/>
        <cfvo type="num" val="1"/>
      </iconSet>
    </cfRule>
  </conditionalFormatting>
  <conditionalFormatting sqref="A644">
    <cfRule type="iconSet" priority="1325">
      <iconSet iconSet="3Symbols">
        <cfvo type="percent" val="0"/>
        <cfvo type="percent" val="0"/>
        <cfvo type="num" val="1"/>
      </iconSet>
    </cfRule>
  </conditionalFormatting>
  <conditionalFormatting sqref="A645">
    <cfRule type="iconSet" priority="1326">
      <iconSet iconSet="3Symbols">
        <cfvo type="percent" val="0"/>
        <cfvo type="percent" val="0"/>
        <cfvo type="num" val="1"/>
      </iconSet>
    </cfRule>
  </conditionalFormatting>
  <conditionalFormatting sqref="A645">
    <cfRule type="iconSet" priority="1327">
      <iconSet iconSet="3Symbols">
        <cfvo type="percent" val="0"/>
        <cfvo type="percent" val="0"/>
        <cfvo type="num" val="1"/>
      </iconSet>
    </cfRule>
  </conditionalFormatting>
  <conditionalFormatting sqref="A645">
    <cfRule type="iconSet" priority="1328">
      <iconSet iconSet="3Symbols">
        <cfvo type="percent" val="0"/>
        <cfvo type="percent" val="0"/>
        <cfvo type="num" val="1"/>
      </iconSet>
    </cfRule>
  </conditionalFormatting>
  <conditionalFormatting sqref="A645">
    <cfRule type="iconSet" priority="1329">
      <iconSet iconSet="3Symbols">
        <cfvo type="percent" val="0"/>
        <cfvo type="percent" val="0"/>
        <cfvo type="num" val="1"/>
      </iconSet>
    </cfRule>
  </conditionalFormatting>
  <conditionalFormatting sqref="A645">
    <cfRule type="iconSet" priority="1330">
      <iconSet iconSet="3Symbols">
        <cfvo type="percent" val="0"/>
        <cfvo type="percent" val="0"/>
        <cfvo type="num" val="1"/>
      </iconSet>
    </cfRule>
  </conditionalFormatting>
  <conditionalFormatting sqref="A645">
    <cfRule type="iconSet" priority="1331">
      <iconSet iconSet="3Symbols">
        <cfvo type="percent" val="0"/>
        <cfvo type="percent" val="0"/>
        <cfvo type="num" val="1"/>
      </iconSet>
    </cfRule>
  </conditionalFormatting>
  <conditionalFormatting sqref="A646">
    <cfRule type="iconSet" priority="1332">
      <iconSet iconSet="3Symbols">
        <cfvo type="percent" val="0"/>
        <cfvo type="percent" val="0"/>
        <cfvo type="num" val="1"/>
      </iconSet>
    </cfRule>
  </conditionalFormatting>
  <conditionalFormatting sqref="A646">
    <cfRule type="iconSet" priority="1333">
      <iconSet iconSet="3Symbols">
        <cfvo type="percent" val="0"/>
        <cfvo type="percent" val="0"/>
        <cfvo type="num" val="1"/>
      </iconSet>
    </cfRule>
  </conditionalFormatting>
  <conditionalFormatting sqref="A646">
    <cfRule type="iconSet" priority="1334">
      <iconSet iconSet="3Symbols">
        <cfvo type="percent" val="0"/>
        <cfvo type="percent" val="0"/>
        <cfvo type="num" val="1"/>
      </iconSet>
    </cfRule>
  </conditionalFormatting>
  <conditionalFormatting sqref="A646">
    <cfRule type="iconSet" priority="1335">
      <iconSet iconSet="3Symbols">
        <cfvo type="percent" val="0"/>
        <cfvo type="percent" val="0"/>
        <cfvo type="num" val="1"/>
      </iconSet>
    </cfRule>
  </conditionalFormatting>
  <conditionalFormatting sqref="A646">
    <cfRule type="iconSet" priority="1336">
      <iconSet iconSet="3Symbols">
        <cfvo type="percent" val="0"/>
        <cfvo type="percent" val="0"/>
        <cfvo type="num" val="1"/>
      </iconSet>
    </cfRule>
  </conditionalFormatting>
  <conditionalFormatting sqref="A646">
    <cfRule type="iconSet" priority="1337">
      <iconSet iconSet="3Symbols">
        <cfvo type="percent" val="0"/>
        <cfvo type="percent" val="0"/>
        <cfvo type="num" val="1"/>
      </iconSet>
    </cfRule>
  </conditionalFormatting>
  <conditionalFormatting sqref="A648:A649">
    <cfRule type="iconSet" priority="1338">
      <iconSet iconSet="3Symbols">
        <cfvo type="percent" val="0"/>
        <cfvo type="percent" val="0"/>
        <cfvo type="num" val="1"/>
      </iconSet>
    </cfRule>
  </conditionalFormatting>
  <conditionalFormatting sqref="A647">
    <cfRule type="iconSet" priority="1339">
      <iconSet iconSet="3Symbols">
        <cfvo type="percent" val="0"/>
        <cfvo type="percent" val="0"/>
        <cfvo type="num" val="1"/>
      </iconSet>
    </cfRule>
  </conditionalFormatting>
  <conditionalFormatting sqref="A647">
    <cfRule type="iconSet" priority="1340">
      <iconSet iconSet="3Symbols">
        <cfvo type="percent" val="0"/>
        <cfvo type="percent" val="0"/>
        <cfvo type="num" val="1"/>
      </iconSet>
    </cfRule>
  </conditionalFormatting>
  <conditionalFormatting sqref="A647">
    <cfRule type="iconSet" priority="1341">
      <iconSet iconSet="3Symbols">
        <cfvo type="percent" val="0"/>
        <cfvo type="percent" val="0"/>
        <cfvo type="num" val="1"/>
      </iconSet>
    </cfRule>
  </conditionalFormatting>
  <conditionalFormatting sqref="A647">
    <cfRule type="iconSet" priority="1342">
      <iconSet iconSet="3Symbols">
        <cfvo type="percent" val="0"/>
        <cfvo type="percent" val="0"/>
        <cfvo type="num" val="1"/>
      </iconSet>
    </cfRule>
  </conditionalFormatting>
  <conditionalFormatting sqref="A647">
    <cfRule type="iconSet" priority="1343">
      <iconSet iconSet="3Symbols">
        <cfvo type="percent" val="0"/>
        <cfvo type="percent" val="0"/>
        <cfvo type="num" val="1"/>
      </iconSet>
    </cfRule>
  </conditionalFormatting>
  <conditionalFormatting sqref="A647">
    <cfRule type="iconSet" priority="1344">
      <iconSet iconSet="3Symbols">
        <cfvo type="percent" val="0"/>
        <cfvo type="percent" val="0"/>
        <cfvo type="num" val="1"/>
      </iconSet>
    </cfRule>
  </conditionalFormatting>
  <conditionalFormatting sqref="A648">
    <cfRule type="iconSet" priority="1345">
      <iconSet iconSet="3Symbols">
        <cfvo type="percent" val="0"/>
        <cfvo type="percent" val="0"/>
        <cfvo type="num" val="1"/>
      </iconSet>
    </cfRule>
  </conditionalFormatting>
  <conditionalFormatting sqref="A648">
    <cfRule type="iconSet" priority="1346">
      <iconSet iconSet="3Symbols">
        <cfvo type="percent" val="0"/>
        <cfvo type="percent" val="0"/>
        <cfvo type="num" val="1"/>
      </iconSet>
    </cfRule>
  </conditionalFormatting>
  <conditionalFormatting sqref="A648">
    <cfRule type="iconSet" priority="1347">
      <iconSet iconSet="3Symbols">
        <cfvo type="percent" val="0"/>
        <cfvo type="percent" val="0"/>
        <cfvo type="num" val="1"/>
      </iconSet>
    </cfRule>
  </conditionalFormatting>
  <conditionalFormatting sqref="A648">
    <cfRule type="iconSet" priority="1348">
      <iconSet iconSet="3Symbols">
        <cfvo type="percent" val="0"/>
        <cfvo type="percent" val="0"/>
        <cfvo type="num" val="1"/>
      </iconSet>
    </cfRule>
  </conditionalFormatting>
  <conditionalFormatting sqref="A648">
    <cfRule type="iconSet" priority="1349">
      <iconSet iconSet="3Symbols">
        <cfvo type="percent" val="0"/>
        <cfvo type="percent" val="0"/>
        <cfvo type="num" val="1"/>
      </iconSet>
    </cfRule>
  </conditionalFormatting>
  <conditionalFormatting sqref="A648">
    <cfRule type="iconSet" priority="1350">
      <iconSet iconSet="3Symbols">
        <cfvo type="percent" val="0"/>
        <cfvo type="percent" val="0"/>
        <cfvo type="num" val="1"/>
      </iconSet>
    </cfRule>
  </conditionalFormatting>
  <conditionalFormatting sqref="A649">
    <cfRule type="iconSet" priority="1351">
      <iconSet iconSet="3Symbols">
        <cfvo type="percent" val="0"/>
        <cfvo type="percent" val="0"/>
        <cfvo type="num" val="1"/>
      </iconSet>
    </cfRule>
  </conditionalFormatting>
  <conditionalFormatting sqref="A649">
    <cfRule type="iconSet" priority="1352">
      <iconSet iconSet="3Symbols">
        <cfvo type="percent" val="0"/>
        <cfvo type="percent" val="0"/>
        <cfvo type="num" val="1"/>
      </iconSet>
    </cfRule>
  </conditionalFormatting>
  <conditionalFormatting sqref="A649">
    <cfRule type="iconSet" priority="1353">
      <iconSet iconSet="3Symbols">
        <cfvo type="percent" val="0"/>
        <cfvo type="percent" val="0"/>
        <cfvo type="num" val="1"/>
      </iconSet>
    </cfRule>
  </conditionalFormatting>
  <conditionalFormatting sqref="A649">
    <cfRule type="iconSet" priority="1354">
      <iconSet iconSet="3Symbols">
        <cfvo type="percent" val="0"/>
        <cfvo type="percent" val="0"/>
        <cfvo type="num" val="1"/>
      </iconSet>
    </cfRule>
  </conditionalFormatting>
  <conditionalFormatting sqref="A649">
    <cfRule type="iconSet" priority="1355">
      <iconSet iconSet="3Symbols">
        <cfvo type="percent" val="0"/>
        <cfvo type="percent" val="0"/>
        <cfvo type="num" val="1"/>
      </iconSet>
    </cfRule>
  </conditionalFormatting>
  <conditionalFormatting sqref="A649">
    <cfRule type="iconSet" priority="1356">
      <iconSet iconSet="3Symbols">
        <cfvo type="percent" val="0"/>
        <cfvo type="percent" val="0"/>
        <cfvo type="num" val="1"/>
      </iconSet>
    </cfRule>
  </conditionalFormatting>
  <conditionalFormatting sqref="A651:A659">
    <cfRule type="iconSet" priority="1357">
      <iconSet iconSet="3Symbols">
        <cfvo type="percent" val="0"/>
        <cfvo type="percent" val="0"/>
        <cfvo type="num" val="1"/>
      </iconSet>
    </cfRule>
  </conditionalFormatting>
  <conditionalFormatting sqref="A650">
    <cfRule type="iconSet" priority="1358">
      <iconSet iconSet="3Symbols">
        <cfvo type="percent" val="0"/>
        <cfvo type="percent" val="0"/>
        <cfvo type="num" val="1"/>
      </iconSet>
    </cfRule>
  </conditionalFormatting>
  <conditionalFormatting sqref="A650">
    <cfRule type="iconSet" priority="1359">
      <iconSet iconSet="3Symbols">
        <cfvo type="percent" val="0"/>
        <cfvo type="percent" val="0"/>
        <cfvo type="num" val="1"/>
      </iconSet>
    </cfRule>
  </conditionalFormatting>
  <conditionalFormatting sqref="A650">
    <cfRule type="iconSet" priority="1360">
      <iconSet iconSet="3Symbols">
        <cfvo type="percent" val="0"/>
        <cfvo type="percent" val="0"/>
        <cfvo type="num" val="1"/>
      </iconSet>
    </cfRule>
  </conditionalFormatting>
  <conditionalFormatting sqref="A650">
    <cfRule type="iconSet" priority="1361">
      <iconSet iconSet="3Symbols">
        <cfvo type="percent" val="0"/>
        <cfvo type="percent" val="0"/>
        <cfvo type="num" val="1"/>
      </iconSet>
    </cfRule>
  </conditionalFormatting>
  <conditionalFormatting sqref="A650">
    <cfRule type="iconSet" priority="1362">
      <iconSet iconSet="3Symbols">
        <cfvo type="percent" val="0"/>
        <cfvo type="percent" val="0"/>
        <cfvo type="num" val="1"/>
      </iconSet>
    </cfRule>
  </conditionalFormatting>
  <conditionalFormatting sqref="A650">
    <cfRule type="iconSet" priority="1363">
      <iconSet iconSet="3Symbols">
        <cfvo type="percent" val="0"/>
        <cfvo type="percent" val="0"/>
        <cfvo type="num" val="1"/>
      </iconSet>
    </cfRule>
  </conditionalFormatting>
  <conditionalFormatting sqref="A651">
    <cfRule type="iconSet" priority="1364">
      <iconSet iconSet="3Symbols">
        <cfvo type="percent" val="0"/>
        <cfvo type="percent" val="0"/>
        <cfvo type="num" val="1"/>
      </iconSet>
    </cfRule>
  </conditionalFormatting>
  <conditionalFormatting sqref="A651">
    <cfRule type="iconSet" priority="1365">
      <iconSet iconSet="3Symbols">
        <cfvo type="percent" val="0"/>
        <cfvo type="percent" val="0"/>
        <cfvo type="num" val="1"/>
      </iconSet>
    </cfRule>
  </conditionalFormatting>
  <conditionalFormatting sqref="A651">
    <cfRule type="iconSet" priority="1366">
      <iconSet iconSet="3Symbols">
        <cfvo type="percent" val="0"/>
        <cfvo type="percent" val="0"/>
        <cfvo type="num" val="1"/>
      </iconSet>
    </cfRule>
  </conditionalFormatting>
  <conditionalFormatting sqref="A651">
    <cfRule type="iconSet" priority="1367">
      <iconSet iconSet="3Symbols">
        <cfvo type="percent" val="0"/>
        <cfvo type="percent" val="0"/>
        <cfvo type="num" val="1"/>
      </iconSet>
    </cfRule>
  </conditionalFormatting>
  <conditionalFormatting sqref="A651">
    <cfRule type="iconSet" priority="1368">
      <iconSet iconSet="3Symbols">
        <cfvo type="percent" val="0"/>
        <cfvo type="percent" val="0"/>
        <cfvo type="num" val="1"/>
      </iconSet>
    </cfRule>
  </conditionalFormatting>
  <conditionalFormatting sqref="A651">
    <cfRule type="iconSet" priority="1369">
      <iconSet iconSet="3Symbols">
        <cfvo type="percent" val="0"/>
        <cfvo type="percent" val="0"/>
        <cfvo type="num" val="1"/>
      </iconSet>
    </cfRule>
  </conditionalFormatting>
  <conditionalFormatting sqref="A652">
    <cfRule type="iconSet" priority="1370">
      <iconSet iconSet="3Symbols">
        <cfvo type="percent" val="0"/>
        <cfvo type="percent" val="0"/>
        <cfvo type="num" val="1"/>
      </iconSet>
    </cfRule>
  </conditionalFormatting>
  <conditionalFormatting sqref="A652">
    <cfRule type="iconSet" priority="1371">
      <iconSet iconSet="3Symbols">
        <cfvo type="percent" val="0"/>
        <cfvo type="percent" val="0"/>
        <cfvo type="num" val="1"/>
      </iconSet>
    </cfRule>
  </conditionalFormatting>
  <conditionalFormatting sqref="A652">
    <cfRule type="iconSet" priority="1372">
      <iconSet iconSet="3Symbols">
        <cfvo type="percent" val="0"/>
        <cfvo type="percent" val="0"/>
        <cfvo type="num" val="1"/>
      </iconSet>
    </cfRule>
  </conditionalFormatting>
  <conditionalFormatting sqref="A652">
    <cfRule type="iconSet" priority="1373">
      <iconSet iconSet="3Symbols">
        <cfvo type="percent" val="0"/>
        <cfvo type="percent" val="0"/>
        <cfvo type="num" val="1"/>
      </iconSet>
    </cfRule>
  </conditionalFormatting>
  <conditionalFormatting sqref="A652">
    <cfRule type="iconSet" priority="1374">
      <iconSet iconSet="3Symbols">
        <cfvo type="percent" val="0"/>
        <cfvo type="percent" val="0"/>
        <cfvo type="num" val="1"/>
      </iconSet>
    </cfRule>
  </conditionalFormatting>
  <conditionalFormatting sqref="A652">
    <cfRule type="iconSet" priority="1375">
      <iconSet iconSet="3Symbols">
        <cfvo type="percent" val="0"/>
        <cfvo type="percent" val="0"/>
        <cfvo type="num" val="1"/>
      </iconSet>
    </cfRule>
  </conditionalFormatting>
  <conditionalFormatting sqref="A653">
    <cfRule type="iconSet" priority="1376">
      <iconSet iconSet="3Symbols">
        <cfvo type="percent" val="0"/>
        <cfvo type="percent" val="0"/>
        <cfvo type="num" val="1"/>
      </iconSet>
    </cfRule>
  </conditionalFormatting>
  <conditionalFormatting sqref="A653">
    <cfRule type="iconSet" priority="1377">
      <iconSet iconSet="3Symbols">
        <cfvo type="percent" val="0"/>
        <cfvo type="percent" val="0"/>
        <cfvo type="num" val="1"/>
      </iconSet>
    </cfRule>
  </conditionalFormatting>
  <conditionalFormatting sqref="A653">
    <cfRule type="iconSet" priority="1378">
      <iconSet iconSet="3Symbols">
        <cfvo type="percent" val="0"/>
        <cfvo type="percent" val="0"/>
        <cfvo type="num" val="1"/>
      </iconSet>
    </cfRule>
  </conditionalFormatting>
  <conditionalFormatting sqref="A653">
    <cfRule type="iconSet" priority="1379">
      <iconSet iconSet="3Symbols">
        <cfvo type="percent" val="0"/>
        <cfvo type="percent" val="0"/>
        <cfvo type="num" val="1"/>
      </iconSet>
    </cfRule>
  </conditionalFormatting>
  <conditionalFormatting sqref="A653">
    <cfRule type="iconSet" priority="1380">
      <iconSet iconSet="3Symbols">
        <cfvo type="percent" val="0"/>
        <cfvo type="percent" val="0"/>
        <cfvo type="num" val="1"/>
      </iconSet>
    </cfRule>
  </conditionalFormatting>
  <conditionalFormatting sqref="A653">
    <cfRule type="iconSet" priority="1381">
      <iconSet iconSet="3Symbols">
        <cfvo type="percent" val="0"/>
        <cfvo type="percent" val="0"/>
        <cfvo type="num" val="1"/>
      </iconSet>
    </cfRule>
  </conditionalFormatting>
  <conditionalFormatting sqref="A654">
    <cfRule type="iconSet" priority="1382">
      <iconSet iconSet="3Symbols">
        <cfvo type="percent" val="0"/>
        <cfvo type="percent" val="0"/>
        <cfvo type="num" val="1"/>
      </iconSet>
    </cfRule>
  </conditionalFormatting>
  <conditionalFormatting sqref="A654">
    <cfRule type="iconSet" priority="1383">
      <iconSet iconSet="3Symbols">
        <cfvo type="percent" val="0"/>
        <cfvo type="percent" val="0"/>
        <cfvo type="num" val="1"/>
      </iconSet>
    </cfRule>
  </conditionalFormatting>
  <conditionalFormatting sqref="A654">
    <cfRule type="iconSet" priority="1384">
      <iconSet iconSet="3Symbols">
        <cfvo type="percent" val="0"/>
        <cfvo type="percent" val="0"/>
        <cfvo type="num" val="1"/>
      </iconSet>
    </cfRule>
  </conditionalFormatting>
  <conditionalFormatting sqref="A654">
    <cfRule type="iconSet" priority="1385">
      <iconSet iconSet="3Symbols">
        <cfvo type="percent" val="0"/>
        <cfvo type="percent" val="0"/>
        <cfvo type="num" val="1"/>
      </iconSet>
    </cfRule>
  </conditionalFormatting>
  <conditionalFormatting sqref="A654">
    <cfRule type="iconSet" priority="1386">
      <iconSet iconSet="3Symbols">
        <cfvo type="percent" val="0"/>
        <cfvo type="percent" val="0"/>
        <cfvo type="num" val="1"/>
      </iconSet>
    </cfRule>
  </conditionalFormatting>
  <conditionalFormatting sqref="A654">
    <cfRule type="iconSet" priority="1387">
      <iconSet iconSet="3Symbols">
        <cfvo type="percent" val="0"/>
        <cfvo type="percent" val="0"/>
        <cfvo type="num" val="1"/>
      </iconSet>
    </cfRule>
  </conditionalFormatting>
  <conditionalFormatting sqref="A655">
    <cfRule type="iconSet" priority="1388">
      <iconSet iconSet="3Symbols">
        <cfvo type="percent" val="0"/>
        <cfvo type="percent" val="0"/>
        <cfvo type="num" val="1"/>
      </iconSet>
    </cfRule>
  </conditionalFormatting>
  <conditionalFormatting sqref="A655">
    <cfRule type="iconSet" priority="1389">
      <iconSet iconSet="3Symbols">
        <cfvo type="percent" val="0"/>
        <cfvo type="percent" val="0"/>
        <cfvo type="num" val="1"/>
      </iconSet>
    </cfRule>
  </conditionalFormatting>
  <conditionalFormatting sqref="A655">
    <cfRule type="iconSet" priority="1390">
      <iconSet iconSet="3Symbols">
        <cfvo type="percent" val="0"/>
        <cfvo type="percent" val="0"/>
        <cfvo type="num" val="1"/>
      </iconSet>
    </cfRule>
  </conditionalFormatting>
  <conditionalFormatting sqref="A655">
    <cfRule type="iconSet" priority="1391">
      <iconSet iconSet="3Symbols">
        <cfvo type="percent" val="0"/>
        <cfvo type="percent" val="0"/>
        <cfvo type="num" val="1"/>
      </iconSet>
    </cfRule>
  </conditionalFormatting>
  <conditionalFormatting sqref="A655">
    <cfRule type="iconSet" priority="1392">
      <iconSet iconSet="3Symbols">
        <cfvo type="percent" val="0"/>
        <cfvo type="percent" val="0"/>
        <cfvo type="num" val="1"/>
      </iconSet>
    </cfRule>
  </conditionalFormatting>
  <conditionalFormatting sqref="A655">
    <cfRule type="iconSet" priority="1393">
      <iconSet iconSet="3Symbols">
        <cfvo type="percent" val="0"/>
        <cfvo type="percent" val="0"/>
        <cfvo type="num" val="1"/>
      </iconSet>
    </cfRule>
  </conditionalFormatting>
  <conditionalFormatting sqref="A656">
    <cfRule type="iconSet" priority="1394">
      <iconSet iconSet="3Symbols">
        <cfvo type="percent" val="0"/>
        <cfvo type="percent" val="0"/>
        <cfvo type="num" val="1"/>
      </iconSet>
    </cfRule>
  </conditionalFormatting>
  <conditionalFormatting sqref="A656">
    <cfRule type="iconSet" priority="1395">
      <iconSet iconSet="3Symbols">
        <cfvo type="percent" val="0"/>
        <cfvo type="percent" val="0"/>
        <cfvo type="num" val="1"/>
      </iconSet>
    </cfRule>
  </conditionalFormatting>
  <conditionalFormatting sqref="A656">
    <cfRule type="iconSet" priority="1396">
      <iconSet iconSet="3Symbols">
        <cfvo type="percent" val="0"/>
        <cfvo type="percent" val="0"/>
        <cfvo type="num" val="1"/>
      </iconSet>
    </cfRule>
  </conditionalFormatting>
  <conditionalFormatting sqref="A656">
    <cfRule type="iconSet" priority="1397">
      <iconSet iconSet="3Symbols">
        <cfvo type="percent" val="0"/>
        <cfvo type="percent" val="0"/>
        <cfvo type="num" val="1"/>
      </iconSet>
    </cfRule>
  </conditionalFormatting>
  <conditionalFormatting sqref="A656">
    <cfRule type="iconSet" priority="1398">
      <iconSet iconSet="3Symbols">
        <cfvo type="percent" val="0"/>
        <cfvo type="percent" val="0"/>
        <cfvo type="num" val="1"/>
      </iconSet>
    </cfRule>
  </conditionalFormatting>
  <conditionalFormatting sqref="A656">
    <cfRule type="iconSet" priority="1399">
      <iconSet iconSet="3Symbols">
        <cfvo type="percent" val="0"/>
        <cfvo type="percent" val="0"/>
        <cfvo type="num" val="1"/>
      </iconSet>
    </cfRule>
  </conditionalFormatting>
  <conditionalFormatting sqref="A657">
    <cfRule type="iconSet" priority="1400">
      <iconSet iconSet="3Symbols">
        <cfvo type="percent" val="0"/>
        <cfvo type="percent" val="0"/>
        <cfvo type="num" val="1"/>
      </iconSet>
    </cfRule>
  </conditionalFormatting>
  <conditionalFormatting sqref="A657">
    <cfRule type="iconSet" priority="1401">
      <iconSet iconSet="3Symbols">
        <cfvo type="percent" val="0"/>
        <cfvo type="percent" val="0"/>
        <cfvo type="num" val="1"/>
      </iconSet>
    </cfRule>
  </conditionalFormatting>
  <conditionalFormatting sqref="A657">
    <cfRule type="iconSet" priority="1402">
      <iconSet iconSet="3Symbols">
        <cfvo type="percent" val="0"/>
        <cfvo type="percent" val="0"/>
        <cfvo type="num" val="1"/>
      </iconSet>
    </cfRule>
  </conditionalFormatting>
  <conditionalFormatting sqref="A657">
    <cfRule type="iconSet" priority="1403">
      <iconSet iconSet="3Symbols">
        <cfvo type="percent" val="0"/>
        <cfvo type="percent" val="0"/>
        <cfvo type="num" val="1"/>
      </iconSet>
    </cfRule>
  </conditionalFormatting>
  <conditionalFormatting sqref="A657">
    <cfRule type="iconSet" priority="1404">
      <iconSet iconSet="3Symbols">
        <cfvo type="percent" val="0"/>
        <cfvo type="percent" val="0"/>
        <cfvo type="num" val="1"/>
      </iconSet>
    </cfRule>
  </conditionalFormatting>
  <conditionalFormatting sqref="A657">
    <cfRule type="iconSet" priority="1405">
      <iconSet iconSet="3Symbols">
        <cfvo type="percent" val="0"/>
        <cfvo type="percent" val="0"/>
        <cfvo type="num" val="1"/>
      </iconSet>
    </cfRule>
  </conditionalFormatting>
  <conditionalFormatting sqref="A658">
    <cfRule type="iconSet" priority="1406">
      <iconSet iconSet="3Symbols">
        <cfvo type="percent" val="0"/>
        <cfvo type="percent" val="0"/>
        <cfvo type="num" val="1"/>
      </iconSet>
    </cfRule>
  </conditionalFormatting>
  <conditionalFormatting sqref="A658">
    <cfRule type="iconSet" priority="1407">
      <iconSet iconSet="3Symbols">
        <cfvo type="percent" val="0"/>
        <cfvo type="percent" val="0"/>
        <cfvo type="num" val="1"/>
      </iconSet>
    </cfRule>
  </conditionalFormatting>
  <conditionalFormatting sqref="A658">
    <cfRule type="iconSet" priority="1408">
      <iconSet iconSet="3Symbols">
        <cfvo type="percent" val="0"/>
        <cfvo type="percent" val="0"/>
        <cfvo type="num" val="1"/>
      </iconSet>
    </cfRule>
  </conditionalFormatting>
  <conditionalFormatting sqref="A658">
    <cfRule type="iconSet" priority="1409">
      <iconSet iconSet="3Symbols">
        <cfvo type="percent" val="0"/>
        <cfvo type="percent" val="0"/>
        <cfvo type="num" val="1"/>
      </iconSet>
    </cfRule>
  </conditionalFormatting>
  <conditionalFormatting sqref="A658">
    <cfRule type="iconSet" priority="1410">
      <iconSet iconSet="3Symbols">
        <cfvo type="percent" val="0"/>
        <cfvo type="percent" val="0"/>
        <cfvo type="num" val="1"/>
      </iconSet>
    </cfRule>
  </conditionalFormatting>
  <conditionalFormatting sqref="A658">
    <cfRule type="iconSet" priority="1411">
      <iconSet iconSet="3Symbols">
        <cfvo type="percent" val="0"/>
        <cfvo type="percent" val="0"/>
        <cfvo type="num" val="1"/>
      </iconSet>
    </cfRule>
  </conditionalFormatting>
  <conditionalFormatting sqref="A659">
    <cfRule type="iconSet" priority="1412">
      <iconSet iconSet="3Symbols">
        <cfvo type="percent" val="0"/>
        <cfvo type="percent" val="0"/>
        <cfvo type="num" val="1"/>
      </iconSet>
    </cfRule>
  </conditionalFormatting>
  <conditionalFormatting sqref="A659">
    <cfRule type="iconSet" priority="1413">
      <iconSet iconSet="3Symbols">
        <cfvo type="percent" val="0"/>
        <cfvo type="percent" val="0"/>
        <cfvo type="num" val="1"/>
      </iconSet>
    </cfRule>
  </conditionalFormatting>
  <conditionalFormatting sqref="A659">
    <cfRule type="iconSet" priority="1414">
      <iconSet iconSet="3Symbols">
        <cfvo type="percent" val="0"/>
        <cfvo type="percent" val="0"/>
        <cfvo type="num" val="1"/>
      </iconSet>
    </cfRule>
  </conditionalFormatting>
  <conditionalFormatting sqref="A659">
    <cfRule type="iconSet" priority="1415">
      <iconSet iconSet="3Symbols">
        <cfvo type="percent" val="0"/>
        <cfvo type="percent" val="0"/>
        <cfvo type="num" val="1"/>
      </iconSet>
    </cfRule>
  </conditionalFormatting>
  <conditionalFormatting sqref="A659">
    <cfRule type="iconSet" priority="1416">
      <iconSet iconSet="3Symbols">
        <cfvo type="percent" val="0"/>
        <cfvo type="percent" val="0"/>
        <cfvo type="num" val="1"/>
      </iconSet>
    </cfRule>
  </conditionalFormatting>
  <conditionalFormatting sqref="A659">
    <cfRule type="iconSet" priority="1417">
      <iconSet iconSet="3Symbols">
        <cfvo type="percent" val="0"/>
        <cfvo type="percent" val="0"/>
        <cfvo type="num" val="1"/>
      </iconSet>
    </cfRule>
  </conditionalFormatting>
  <conditionalFormatting sqref="A661:A669">
    <cfRule type="iconSet" priority="1418">
      <iconSet iconSet="3Symbols">
        <cfvo type="percent" val="0"/>
        <cfvo type="percent" val="0"/>
        <cfvo type="num" val="1"/>
      </iconSet>
    </cfRule>
  </conditionalFormatting>
  <conditionalFormatting sqref="A660">
    <cfRule type="iconSet" priority="1419">
      <iconSet iconSet="3Symbols">
        <cfvo type="percent" val="0"/>
        <cfvo type="percent" val="0"/>
        <cfvo type="num" val="1"/>
      </iconSet>
    </cfRule>
  </conditionalFormatting>
  <conditionalFormatting sqref="A660">
    <cfRule type="iconSet" priority="1420">
      <iconSet iconSet="3Symbols">
        <cfvo type="percent" val="0"/>
        <cfvo type="percent" val="0"/>
        <cfvo type="num" val="1"/>
      </iconSet>
    </cfRule>
  </conditionalFormatting>
  <conditionalFormatting sqref="A660">
    <cfRule type="iconSet" priority="1421">
      <iconSet iconSet="3Symbols">
        <cfvo type="percent" val="0"/>
        <cfvo type="percent" val="0"/>
        <cfvo type="num" val="1"/>
      </iconSet>
    </cfRule>
  </conditionalFormatting>
  <conditionalFormatting sqref="A660">
    <cfRule type="iconSet" priority="1422">
      <iconSet iconSet="3Symbols">
        <cfvo type="percent" val="0"/>
        <cfvo type="percent" val="0"/>
        <cfvo type="num" val="1"/>
      </iconSet>
    </cfRule>
  </conditionalFormatting>
  <conditionalFormatting sqref="A660">
    <cfRule type="iconSet" priority="1423">
      <iconSet iconSet="3Symbols">
        <cfvo type="percent" val="0"/>
        <cfvo type="percent" val="0"/>
        <cfvo type="num" val="1"/>
      </iconSet>
    </cfRule>
  </conditionalFormatting>
  <conditionalFormatting sqref="A660">
    <cfRule type="iconSet" priority="1424">
      <iconSet iconSet="3Symbols">
        <cfvo type="percent" val="0"/>
        <cfvo type="percent" val="0"/>
        <cfvo type="num" val="1"/>
      </iconSet>
    </cfRule>
  </conditionalFormatting>
  <conditionalFormatting sqref="A661">
    <cfRule type="iconSet" priority="1425">
      <iconSet iconSet="3Symbols">
        <cfvo type="percent" val="0"/>
        <cfvo type="percent" val="0"/>
        <cfvo type="num" val="1"/>
      </iconSet>
    </cfRule>
  </conditionalFormatting>
  <conditionalFormatting sqref="A661">
    <cfRule type="iconSet" priority="1426">
      <iconSet iconSet="3Symbols">
        <cfvo type="percent" val="0"/>
        <cfvo type="percent" val="0"/>
        <cfvo type="num" val="1"/>
      </iconSet>
    </cfRule>
  </conditionalFormatting>
  <conditionalFormatting sqref="A661">
    <cfRule type="iconSet" priority="1427">
      <iconSet iconSet="3Symbols">
        <cfvo type="percent" val="0"/>
        <cfvo type="percent" val="0"/>
        <cfvo type="num" val="1"/>
      </iconSet>
    </cfRule>
  </conditionalFormatting>
  <conditionalFormatting sqref="A661">
    <cfRule type="iconSet" priority="1428">
      <iconSet iconSet="3Symbols">
        <cfvo type="percent" val="0"/>
        <cfvo type="percent" val="0"/>
        <cfvo type="num" val="1"/>
      </iconSet>
    </cfRule>
  </conditionalFormatting>
  <conditionalFormatting sqref="A661">
    <cfRule type="iconSet" priority="1429">
      <iconSet iconSet="3Symbols">
        <cfvo type="percent" val="0"/>
        <cfvo type="percent" val="0"/>
        <cfvo type="num" val="1"/>
      </iconSet>
    </cfRule>
  </conditionalFormatting>
  <conditionalFormatting sqref="A661">
    <cfRule type="iconSet" priority="1430">
      <iconSet iconSet="3Symbols">
        <cfvo type="percent" val="0"/>
        <cfvo type="percent" val="0"/>
        <cfvo type="num" val="1"/>
      </iconSet>
    </cfRule>
  </conditionalFormatting>
  <conditionalFormatting sqref="A662">
    <cfRule type="iconSet" priority="1431">
      <iconSet iconSet="3Symbols">
        <cfvo type="percent" val="0"/>
        <cfvo type="percent" val="0"/>
        <cfvo type="num" val="1"/>
      </iconSet>
    </cfRule>
  </conditionalFormatting>
  <conditionalFormatting sqref="A662">
    <cfRule type="iconSet" priority="1432">
      <iconSet iconSet="3Symbols">
        <cfvo type="percent" val="0"/>
        <cfvo type="percent" val="0"/>
        <cfvo type="num" val="1"/>
      </iconSet>
    </cfRule>
  </conditionalFormatting>
  <conditionalFormatting sqref="A662">
    <cfRule type="iconSet" priority="1433">
      <iconSet iconSet="3Symbols">
        <cfvo type="percent" val="0"/>
        <cfvo type="percent" val="0"/>
        <cfvo type="num" val="1"/>
      </iconSet>
    </cfRule>
  </conditionalFormatting>
  <conditionalFormatting sqref="A662">
    <cfRule type="iconSet" priority="1434">
      <iconSet iconSet="3Symbols">
        <cfvo type="percent" val="0"/>
        <cfvo type="percent" val="0"/>
        <cfvo type="num" val="1"/>
      </iconSet>
    </cfRule>
  </conditionalFormatting>
  <conditionalFormatting sqref="A662">
    <cfRule type="iconSet" priority="1435">
      <iconSet iconSet="3Symbols">
        <cfvo type="percent" val="0"/>
        <cfvo type="percent" val="0"/>
        <cfvo type="num" val="1"/>
      </iconSet>
    </cfRule>
  </conditionalFormatting>
  <conditionalFormatting sqref="A662">
    <cfRule type="iconSet" priority="1436">
      <iconSet iconSet="3Symbols">
        <cfvo type="percent" val="0"/>
        <cfvo type="percent" val="0"/>
        <cfvo type="num" val="1"/>
      </iconSet>
    </cfRule>
  </conditionalFormatting>
  <conditionalFormatting sqref="A663">
    <cfRule type="iconSet" priority="1437">
      <iconSet iconSet="3Symbols">
        <cfvo type="percent" val="0"/>
        <cfvo type="percent" val="0"/>
        <cfvo type="num" val="1"/>
      </iconSet>
    </cfRule>
  </conditionalFormatting>
  <conditionalFormatting sqref="A663">
    <cfRule type="iconSet" priority="1438">
      <iconSet iconSet="3Symbols">
        <cfvo type="percent" val="0"/>
        <cfvo type="percent" val="0"/>
        <cfvo type="num" val="1"/>
      </iconSet>
    </cfRule>
  </conditionalFormatting>
  <conditionalFormatting sqref="A663">
    <cfRule type="iconSet" priority="1439">
      <iconSet iconSet="3Symbols">
        <cfvo type="percent" val="0"/>
        <cfvo type="percent" val="0"/>
        <cfvo type="num" val="1"/>
      </iconSet>
    </cfRule>
  </conditionalFormatting>
  <conditionalFormatting sqref="A663">
    <cfRule type="iconSet" priority="1440">
      <iconSet iconSet="3Symbols">
        <cfvo type="percent" val="0"/>
        <cfvo type="percent" val="0"/>
        <cfvo type="num" val="1"/>
      </iconSet>
    </cfRule>
  </conditionalFormatting>
  <conditionalFormatting sqref="A663">
    <cfRule type="iconSet" priority="1441">
      <iconSet iconSet="3Symbols">
        <cfvo type="percent" val="0"/>
        <cfvo type="percent" val="0"/>
        <cfvo type="num" val="1"/>
      </iconSet>
    </cfRule>
  </conditionalFormatting>
  <conditionalFormatting sqref="A663">
    <cfRule type="iconSet" priority="1442">
      <iconSet iconSet="3Symbols">
        <cfvo type="percent" val="0"/>
        <cfvo type="percent" val="0"/>
        <cfvo type="num" val="1"/>
      </iconSet>
    </cfRule>
  </conditionalFormatting>
  <conditionalFormatting sqref="A664">
    <cfRule type="iconSet" priority="1443">
      <iconSet iconSet="3Symbols">
        <cfvo type="percent" val="0"/>
        <cfvo type="percent" val="0"/>
        <cfvo type="num" val="1"/>
      </iconSet>
    </cfRule>
  </conditionalFormatting>
  <conditionalFormatting sqref="A664">
    <cfRule type="iconSet" priority="1444">
      <iconSet iconSet="3Symbols">
        <cfvo type="percent" val="0"/>
        <cfvo type="percent" val="0"/>
        <cfvo type="num" val="1"/>
      </iconSet>
    </cfRule>
  </conditionalFormatting>
  <conditionalFormatting sqref="A664">
    <cfRule type="iconSet" priority="1445">
      <iconSet iconSet="3Symbols">
        <cfvo type="percent" val="0"/>
        <cfvo type="percent" val="0"/>
        <cfvo type="num" val="1"/>
      </iconSet>
    </cfRule>
  </conditionalFormatting>
  <conditionalFormatting sqref="A664">
    <cfRule type="iconSet" priority="1446">
      <iconSet iconSet="3Symbols">
        <cfvo type="percent" val="0"/>
        <cfvo type="percent" val="0"/>
        <cfvo type="num" val="1"/>
      </iconSet>
    </cfRule>
  </conditionalFormatting>
  <conditionalFormatting sqref="A664">
    <cfRule type="iconSet" priority="1447">
      <iconSet iconSet="3Symbols">
        <cfvo type="percent" val="0"/>
        <cfvo type="percent" val="0"/>
        <cfvo type="num" val="1"/>
      </iconSet>
    </cfRule>
  </conditionalFormatting>
  <conditionalFormatting sqref="A664">
    <cfRule type="iconSet" priority="1448">
      <iconSet iconSet="3Symbols">
        <cfvo type="percent" val="0"/>
        <cfvo type="percent" val="0"/>
        <cfvo type="num" val="1"/>
      </iconSet>
    </cfRule>
  </conditionalFormatting>
  <conditionalFormatting sqref="A665">
    <cfRule type="iconSet" priority="1449">
      <iconSet iconSet="3Symbols">
        <cfvo type="percent" val="0"/>
        <cfvo type="percent" val="0"/>
        <cfvo type="num" val="1"/>
      </iconSet>
    </cfRule>
  </conditionalFormatting>
  <conditionalFormatting sqref="A665">
    <cfRule type="iconSet" priority="1450">
      <iconSet iconSet="3Symbols">
        <cfvo type="percent" val="0"/>
        <cfvo type="percent" val="0"/>
        <cfvo type="num" val="1"/>
      </iconSet>
    </cfRule>
  </conditionalFormatting>
  <conditionalFormatting sqref="A665">
    <cfRule type="iconSet" priority="1451">
      <iconSet iconSet="3Symbols">
        <cfvo type="percent" val="0"/>
        <cfvo type="percent" val="0"/>
        <cfvo type="num" val="1"/>
      </iconSet>
    </cfRule>
  </conditionalFormatting>
  <conditionalFormatting sqref="A665">
    <cfRule type="iconSet" priority="1452">
      <iconSet iconSet="3Symbols">
        <cfvo type="percent" val="0"/>
        <cfvo type="percent" val="0"/>
        <cfvo type="num" val="1"/>
      </iconSet>
    </cfRule>
  </conditionalFormatting>
  <conditionalFormatting sqref="A665">
    <cfRule type="iconSet" priority="1453">
      <iconSet iconSet="3Symbols">
        <cfvo type="percent" val="0"/>
        <cfvo type="percent" val="0"/>
        <cfvo type="num" val="1"/>
      </iconSet>
    </cfRule>
  </conditionalFormatting>
  <conditionalFormatting sqref="A665">
    <cfRule type="iconSet" priority="1454">
      <iconSet iconSet="3Symbols">
        <cfvo type="percent" val="0"/>
        <cfvo type="percent" val="0"/>
        <cfvo type="num" val="1"/>
      </iconSet>
    </cfRule>
  </conditionalFormatting>
  <conditionalFormatting sqref="A666">
    <cfRule type="iconSet" priority="1455">
      <iconSet iconSet="3Symbols">
        <cfvo type="percent" val="0"/>
        <cfvo type="percent" val="0"/>
        <cfvo type="num" val="1"/>
      </iconSet>
    </cfRule>
  </conditionalFormatting>
  <conditionalFormatting sqref="A666">
    <cfRule type="iconSet" priority="1456">
      <iconSet iconSet="3Symbols">
        <cfvo type="percent" val="0"/>
        <cfvo type="percent" val="0"/>
        <cfvo type="num" val="1"/>
      </iconSet>
    </cfRule>
  </conditionalFormatting>
  <conditionalFormatting sqref="A666">
    <cfRule type="iconSet" priority="1457">
      <iconSet iconSet="3Symbols">
        <cfvo type="percent" val="0"/>
        <cfvo type="percent" val="0"/>
        <cfvo type="num" val="1"/>
      </iconSet>
    </cfRule>
  </conditionalFormatting>
  <conditionalFormatting sqref="A666">
    <cfRule type="iconSet" priority="1458">
      <iconSet iconSet="3Symbols">
        <cfvo type="percent" val="0"/>
        <cfvo type="percent" val="0"/>
        <cfvo type="num" val="1"/>
      </iconSet>
    </cfRule>
  </conditionalFormatting>
  <conditionalFormatting sqref="A666">
    <cfRule type="iconSet" priority="1459">
      <iconSet iconSet="3Symbols">
        <cfvo type="percent" val="0"/>
        <cfvo type="percent" val="0"/>
        <cfvo type="num" val="1"/>
      </iconSet>
    </cfRule>
  </conditionalFormatting>
  <conditionalFormatting sqref="A666">
    <cfRule type="iconSet" priority="1460">
      <iconSet iconSet="3Symbols">
        <cfvo type="percent" val="0"/>
        <cfvo type="percent" val="0"/>
        <cfvo type="num" val="1"/>
      </iconSet>
    </cfRule>
  </conditionalFormatting>
  <conditionalFormatting sqref="A667">
    <cfRule type="iconSet" priority="1461">
      <iconSet iconSet="3Symbols">
        <cfvo type="percent" val="0"/>
        <cfvo type="percent" val="0"/>
        <cfvo type="num" val="1"/>
      </iconSet>
    </cfRule>
  </conditionalFormatting>
  <conditionalFormatting sqref="A667">
    <cfRule type="iconSet" priority="1462">
      <iconSet iconSet="3Symbols">
        <cfvo type="percent" val="0"/>
        <cfvo type="percent" val="0"/>
        <cfvo type="num" val="1"/>
      </iconSet>
    </cfRule>
  </conditionalFormatting>
  <conditionalFormatting sqref="A667">
    <cfRule type="iconSet" priority="1463">
      <iconSet iconSet="3Symbols">
        <cfvo type="percent" val="0"/>
        <cfvo type="percent" val="0"/>
        <cfvo type="num" val="1"/>
      </iconSet>
    </cfRule>
  </conditionalFormatting>
  <conditionalFormatting sqref="A667">
    <cfRule type="iconSet" priority="1464">
      <iconSet iconSet="3Symbols">
        <cfvo type="percent" val="0"/>
        <cfvo type="percent" val="0"/>
        <cfvo type="num" val="1"/>
      </iconSet>
    </cfRule>
  </conditionalFormatting>
  <conditionalFormatting sqref="A667">
    <cfRule type="iconSet" priority="1465">
      <iconSet iconSet="3Symbols">
        <cfvo type="percent" val="0"/>
        <cfvo type="percent" val="0"/>
        <cfvo type="num" val="1"/>
      </iconSet>
    </cfRule>
  </conditionalFormatting>
  <conditionalFormatting sqref="A667">
    <cfRule type="iconSet" priority="1466">
      <iconSet iconSet="3Symbols">
        <cfvo type="percent" val="0"/>
        <cfvo type="percent" val="0"/>
        <cfvo type="num" val="1"/>
      </iconSet>
    </cfRule>
  </conditionalFormatting>
  <conditionalFormatting sqref="A668">
    <cfRule type="iconSet" priority="1467">
      <iconSet iconSet="3Symbols">
        <cfvo type="percent" val="0"/>
        <cfvo type="percent" val="0"/>
        <cfvo type="num" val="1"/>
      </iconSet>
    </cfRule>
  </conditionalFormatting>
  <conditionalFormatting sqref="A668">
    <cfRule type="iconSet" priority="1468">
      <iconSet iconSet="3Symbols">
        <cfvo type="percent" val="0"/>
        <cfvo type="percent" val="0"/>
        <cfvo type="num" val="1"/>
      </iconSet>
    </cfRule>
  </conditionalFormatting>
  <conditionalFormatting sqref="A668">
    <cfRule type="iconSet" priority="1469">
      <iconSet iconSet="3Symbols">
        <cfvo type="percent" val="0"/>
        <cfvo type="percent" val="0"/>
        <cfvo type="num" val="1"/>
      </iconSet>
    </cfRule>
  </conditionalFormatting>
  <conditionalFormatting sqref="A668">
    <cfRule type="iconSet" priority="1470">
      <iconSet iconSet="3Symbols">
        <cfvo type="percent" val="0"/>
        <cfvo type="percent" val="0"/>
        <cfvo type="num" val="1"/>
      </iconSet>
    </cfRule>
  </conditionalFormatting>
  <conditionalFormatting sqref="A668">
    <cfRule type="iconSet" priority="1471">
      <iconSet iconSet="3Symbols">
        <cfvo type="percent" val="0"/>
        <cfvo type="percent" val="0"/>
        <cfvo type="num" val="1"/>
      </iconSet>
    </cfRule>
  </conditionalFormatting>
  <conditionalFormatting sqref="A668">
    <cfRule type="iconSet" priority="1472">
      <iconSet iconSet="3Symbols">
        <cfvo type="percent" val="0"/>
        <cfvo type="percent" val="0"/>
        <cfvo type="num" val="1"/>
      </iconSet>
    </cfRule>
  </conditionalFormatting>
  <conditionalFormatting sqref="A669">
    <cfRule type="iconSet" priority="1473">
      <iconSet iconSet="3Symbols">
        <cfvo type="percent" val="0"/>
        <cfvo type="percent" val="0"/>
        <cfvo type="num" val="1"/>
      </iconSet>
    </cfRule>
  </conditionalFormatting>
  <conditionalFormatting sqref="A669">
    <cfRule type="iconSet" priority="1474">
      <iconSet iconSet="3Symbols">
        <cfvo type="percent" val="0"/>
        <cfvo type="percent" val="0"/>
        <cfvo type="num" val="1"/>
      </iconSet>
    </cfRule>
  </conditionalFormatting>
  <conditionalFormatting sqref="A669">
    <cfRule type="iconSet" priority="1475">
      <iconSet iconSet="3Symbols">
        <cfvo type="percent" val="0"/>
        <cfvo type="percent" val="0"/>
        <cfvo type="num" val="1"/>
      </iconSet>
    </cfRule>
  </conditionalFormatting>
  <conditionalFormatting sqref="A669">
    <cfRule type="iconSet" priority="1476">
      <iconSet iconSet="3Symbols">
        <cfvo type="percent" val="0"/>
        <cfvo type="percent" val="0"/>
        <cfvo type="num" val="1"/>
      </iconSet>
    </cfRule>
  </conditionalFormatting>
  <conditionalFormatting sqref="A669">
    <cfRule type="iconSet" priority="1477">
      <iconSet iconSet="3Symbols">
        <cfvo type="percent" val="0"/>
        <cfvo type="percent" val="0"/>
        <cfvo type="num" val="1"/>
      </iconSet>
    </cfRule>
  </conditionalFormatting>
  <conditionalFormatting sqref="A669">
    <cfRule type="iconSet" priority="1478">
      <iconSet iconSet="3Symbols">
        <cfvo type="percent" val="0"/>
        <cfvo type="percent" val="0"/>
        <cfvo type="num" val="1"/>
      </iconSet>
    </cfRule>
  </conditionalFormatting>
  <conditionalFormatting sqref="A671:A679">
    <cfRule type="iconSet" priority="1479">
      <iconSet iconSet="3Symbols">
        <cfvo type="percent" val="0"/>
        <cfvo type="percent" val="0"/>
        <cfvo type="num" val="1"/>
      </iconSet>
    </cfRule>
  </conditionalFormatting>
  <conditionalFormatting sqref="A670">
    <cfRule type="iconSet" priority="1480">
      <iconSet iconSet="3Symbols">
        <cfvo type="percent" val="0"/>
        <cfvo type="percent" val="0"/>
        <cfvo type="num" val="1"/>
      </iconSet>
    </cfRule>
  </conditionalFormatting>
  <conditionalFormatting sqref="A670">
    <cfRule type="iconSet" priority="1481">
      <iconSet iconSet="3Symbols">
        <cfvo type="percent" val="0"/>
        <cfvo type="percent" val="0"/>
        <cfvo type="num" val="1"/>
      </iconSet>
    </cfRule>
  </conditionalFormatting>
  <conditionalFormatting sqref="A670">
    <cfRule type="iconSet" priority="1482">
      <iconSet iconSet="3Symbols">
        <cfvo type="percent" val="0"/>
        <cfvo type="percent" val="0"/>
        <cfvo type="num" val="1"/>
      </iconSet>
    </cfRule>
  </conditionalFormatting>
  <conditionalFormatting sqref="A670">
    <cfRule type="iconSet" priority="1483">
      <iconSet iconSet="3Symbols">
        <cfvo type="percent" val="0"/>
        <cfvo type="percent" val="0"/>
        <cfvo type="num" val="1"/>
      </iconSet>
    </cfRule>
  </conditionalFormatting>
  <conditionalFormatting sqref="A670">
    <cfRule type="iconSet" priority="1484">
      <iconSet iconSet="3Symbols">
        <cfvo type="percent" val="0"/>
        <cfvo type="percent" val="0"/>
        <cfvo type="num" val="1"/>
      </iconSet>
    </cfRule>
  </conditionalFormatting>
  <conditionalFormatting sqref="A670">
    <cfRule type="iconSet" priority="1485">
      <iconSet iconSet="3Symbols">
        <cfvo type="percent" val="0"/>
        <cfvo type="percent" val="0"/>
        <cfvo type="num" val="1"/>
      </iconSet>
    </cfRule>
  </conditionalFormatting>
  <conditionalFormatting sqref="A671">
    <cfRule type="iconSet" priority="1486">
      <iconSet iconSet="3Symbols">
        <cfvo type="percent" val="0"/>
        <cfvo type="percent" val="0"/>
        <cfvo type="num" val="1"/>
      </iconSet>
    </cfRule>
  </conditionalFormatting>
  <conditionalFormatting sqref="A671">
    <cfRule type="iconSet" priority="1487">
      <iconSet iconSet="3Symbols">
        <cfvo type="percent" val="0"/>
        <cfvo type="percent" val="0"/>
        <cfvo type="num" val="1"/>
      </iconSet>
    </cfRule>
  </conditionalFormatting>
  <conditionalFormatting sqref="A671">
    <cfRule type="iconSet" priority="1488">
      <iconSet iconSet="3Symbols">
        <cfvo type="percent" val="0"/>
        <cfvo type="percent" val="0"/>
        <cfvo type="num" val="1"/>
      </iconSet>
    </cfRule>
  </conditionalFormatting>
  <conditionalFormatting sqref="A671">
    <cfRule type="iconSet" priority="1489">
      <iconSet iconSet="3Symbols">
        <cfvo type="percent" val="0"/>
        <cfvo type="percent" val="0"/>
        <cfvo type="num" val="1"/>
      </iconSet>
    </cfRule>
  </conditionalFormatting>
  <conditionalFormatting sqref="A671">
    <cfRule type="iconSet" priority="1490">
      <iconSet iconSet="3Symbols">
        <cfvo type="percent" val="0"/>
        <cfvo type="percent" val="0"/>
        <cfvo type="num" val="1"/>
      </iconSet>
    </cfRule>
  </conditionalFormatting>
  <conditionalFormatting sqref="A671">
    <cfRule type="iconSet" priority="1491">
      <iconSet iconSet="3Symbols">
        <cfvo type="percent" val="0"/>
        <cfvo type="percent" val="0"/>
        <cfvo type="num" val="1"/>
      </iconSet>
    </cfRule>
  </conditionalFormatting>
  <conditionalFormatting sqref="A672">
    <cfRule type="iconSet" priority="1492">
      <iconSet iconSet="3Symbols">
        <cfvo type="percent" val="0"/>
        <cfvo type="percent" val="0"/>
        <cfvo type="num" val="1"/>
      </iconSet>
    </cfRule>
  </conditionalFormatting>
  <conditionalFormatting sqref="A672">
    <cfRule type="iconSet" priority="1493">
      <iconSet iconSet="3Symbols">
        <cfvo type="percent" val="0"/>
        <cfvo type="percent" val="0"/>
        <cfvo type="num" val="1"/>
      </iconSet>
    </cfRule>
  </conditionalFormatting>
  <conditionalFormatting sqref="A672">
    <cfRule type="iconSet" priority="1494">
      <iconSet iconSet="3Symbols">
        <cfvo type="percent" val="0"/>
        <cfvo type="percent" val="0"/>
        <cfvo type="num" val="1"/>
      </iconSet>
    </cfRule>
  </conditionalFormatting>
  <conditionalFormatting sqref="A672">
    <cfRule type="iconSet" priority="1495">
      <iconSet iconSet="3Symbols">
        <cfvo type="percent" val="0"/>
        <cfvo type="percent" val="0"/>
        <cfvo type="num" val="1"/>
      </iconSet>
    </cfRule>
  </conditionalFormatting>
  <conditionalFormatting sqref="A672">
    <cfRule type="iconSet" priority="1496">
      <iconSet iconSet="3Symbols">
        <cfvo type="percent" val="0"/>
        <cfvo type="percent" val="0"/>
        <cfvo type="num" val="1"/>
      </iconSet>
    </cfRule>
  </conditionalFormatting>
  <conditionalFormatting sqref="A672">
    <cfRule type="iconSet" priority="1497">
      <iconSet iconSet="3Symbols">
        <cfvo type="percent" val="0"/>
        <cfvo type="percent" val="0"/>
        <cfvo type="num" val="1"/>
      </iconSet>
    </cfRule>
  </conditionalFormatting>
  <conditionalFormatting sqref="A673">
    <cfRule type="iconSet" priority="1498">
      <iconSet iconSet="3Symbols">
        <cfvo type="percent" val="0"/>
        <cfvo type="percent" val="0"/>
        <cfvo type="num" val="1"/>
      </iconSet>
    </cfRule>
  </conditionalFormatting>
  <conditionalFormatting sqref="A673">
    <cfRule type="iconSet" priority="1499">
      <iconSet iconSet="3Symbols">
        <cfvo type="percent" val="0"/>
        <cfvo type="percent" val="0"/>
        <cfvo type="num" val="1"/>
      </iconSet>
    </cfRule>
  </conditionalFormatting>
  <conditionalFormatting sqref="A673">
    <cfRule type="iconSet" priority="1500">
      <iconSet iconSet="3Symbols">
        <cfvo type="percent" val="0"/>
        <cfvo type="percent" val="0"/>
        <cfvo type="num" val="1"/>
      </iconSet>
    </cfRule>
  </conditionalFormatting>
  <conditionalFormatting sqref="A673">
    <cfRule type="iconSet" priority="1501">
      <iconSet iconSet="3Symbols">
        <cfvo type="percent" val="0"/>
        <cfvo type="percent" val="0"/>
        <cfvo type="num" val="1"/>
      </iconSet>
    </cfRule>
  </conditionalFormatting>
  <conditionalFormatting sqref="A673">
    <cfRule type="iconSet" priority="1502">
      <iconSet iconSet="3Symbols">
        <cfvo type="percent" val="0"/>
        <cfvo type="percent" val="0"/>
        <cfvo type="num" val="1"/>
      </iconSet>
    </cfRule>
  </conditionalFormatting>
  <conditionalFormatting sqref="A673">
    <cfRule type="iconSet" priority="1503">
      <iconSet iconSet="3Symbols">
        <cfvo type="percent" val="0"/>
        <cfvo type="percent" val="0"/>
        <cfvo type="num" val="1"/>
      </iconSet>
    </cfRule>
  </conditionalFormatting>
  <conditionalFormatting sqref="A674">
    <cfRule type="iconSet" priority="1504">
      <iconSet iconSet="3Symbols">
        <cfvo type="percent" val="0"/>
        <cfvo type="percent" val="0"/>
        <cfvo type="num" val="1"/>
      </iconSet>
    </cfRule>
  </conditionalFormatting>
  <conditionalFormatting sqref="A674">
    <cfRule type="iconSet" priority="1505">
      <iconSet iconSet="3Symbols">
        <cfvo type="percent" val="0"/>
        <cfvo type="percent" val="0"/>
        <cfvo type="num" val="1"/>
      </iconSet>
    </cfRule>
  </conditionalFormatting>
  <conditionalFormatting sqref="A674">
    <cfRule type="iconSet" priority="1506">
      <iconSet iconSet="3Symbols">
        <cfvo type="percent" val="0"/>
        <cfvo type="percent" val="0"/>
        <cfvo type="num" val="1"/>
      </iconSet>
    </cfRule>
  </conditionalFormatting>
  <conditionalFormatting sqref="A674">
    <cfRule type="iconSet" priority="1507">
      <iconSet iconSet="3Symbols">
        <cfvo type="percent" val="0"/>
        <cfvo type="percent" val="0"/>
        <cfvo type="num" val="1"/>
      </iconSet>
    </cfRule>
  </conditionalFormatting>
  <conditionalFormatting sqref="A674">
    <cfRule type="iconSet" priority="1508">
      <iconSet iconSet="3Symbols">
        <cfvo type="percent" val="0"/>
        <cfvo type="percent" val="0"/>
        <cfvo type="num" val="1"/>
      </iconSet>
    </cfRule>
  </conditionalFormatting>
  <conditionalFormatting sqref="A674">
    <cfRule type="iconSet" priority="1509">
      <iconSet iconSet="3Symbols">
        <cfvo type="percent" val="0"/>
        <cfvo type="percent" val="0"/>
        <cfvo type="num" val="1"/>
      </iconSet>
    </cfRule>
  </conditionalFormatting>
  <conditionalFormatting sqref="A675">
    <cfRule type="iconSet" priority="1510">
      <iconSet iconSet="3Symbols">
        <cfvo type="percent" val="0"/>
        <cfvo type="percent" val="0"/>
        <cfvo type="num" val="1"/>
      </iconSet>
    </cfRule>
  </conditionalFormatting>
  <conditionalFormatting sqref="A675">
    <cfRule type="iconSet" priority="1511">
      <iconSet iconSet="3Symbols">
        <cfvo type="percent" val="0"/>
        <cfvo type="percent" val="0"/>
        <cfvo type="num" val="1"/>
      </iconSet>
    </cfRule>
  </conditionalFormatting>
  <conditionalFormatting sqref="A675">
    <cfRule type="iconSet" priority="1512">
      <iconSet iconSet="3Symbols">
        <cfvo type="percent" val="0"/>
        <cfvo type="percent" val="0"/>
        <cfvo type="num" val="1"/>
      </iconSet>
    </cfRule>
  </conditionalFormatting>
  <conditionalFormatting sqref="A675">
    <cfRule type="iconSet" priority="1513">
      <iconSet iconSet="3Symbols">
        <cfvo type="percent" val="0"/>
        <cfvo type="percent" val="0"/>
        <cfvo type="num" val="1"/>
      </iconSet>
    </cfRule>
  </conditionalFormatting>
  <conditionalFormatting sqref="A675">
    <cfRule type="iconSet" priority="1514">
      <iconSet iconSet="3Symbols">
        <cfvo type="percent" val="0"/>
        <cfvo type="percent" val="0"/>
        <cfvo type="num" val="1"/>
      </iconSet>
    </cfRule>
  </conditionalFormatting>
  <conditionalFormatting sqref="A675">
    <cfRule type="iconSet" priority="1515">
      <iconSet iconSet="3Symbols">
        <cfvo type="percent" val="0"/>
        <cfvo type="percent" val="0"/>
        <cfvo type="num" val="1"/>
      </iconSet>
    </cfRule>
  </conditionalFormatting>
  <conditionalFormatting sqref="A676">
    <cfRule type="iconSet" priority="1516">
      <iconSet iconSet="3Symbols">
        <cfvo type="percent" val="0"/>
        <cfvo type="percent" val="0"/>
        <cfvo type="num" val="1"/>
      </iconSet>
    </cfRule>
  </conditionalFormatting>
  <conditionalFormatting sqref="A676">
    <cfRule type="iconSet" priority="1517">
      <iconSet iconSet="3Symbols">
        <cfvo type="percent" val="0"/>
        <cfvo type="percent" val="0"/>
        <cfvo type="num" val="1"/>
      </iconSet>
    </cfRule>
  </conditionalFormatting>
  <conditionalFormatting sqref="A676">
    <cfRule type="iconSet" priority="1518">
      <iconSet iconSet="3Symbols">
        <cfvo type="percent" val="0"/>
        <cfvo type="percent" val="0"/>
        <cfvo type="num" val="1"/>
      </iconSet>
    </cfRule>
  </conditionalFormatting>
  <conditionalFormatting sqref="A676">
    <cfRule type="iconSet" priority="1519">
      <iconSet iconSet="3Symbols">
        <cfvo type="percent" val="0"/>
        <cfvo type="percent" val="0"/>
        <cfvo type="num" val="1"/>
      </iconSet>
    </cfRule>
  </conditionalFormatting>
  <conditionalFormatting sqref="A676">
    <cfRule type="iconSet" priority="1520">
      <iconSet iconSet="3Symbols">
        <cfvo type="percent" val="0"/>
        <cfvo type="percent" val="0"/>
        <cfvo type="num" val="1"/>
      </iconSet>
    </cfRule>
  </conditionalFormatting>
  <conditionalFormatting sqref="A676">
    <cfRule type="iconSet" priority="1521">
      <iconSet iconSet="3Symbols">
        <cfvo type="percent" val="0"/>
        <cfvo type="percent" val="0"/>
        <cfvo type="num" val="1"/>
      </iconSet>
    </cfRule>
  </conditionalFormatting>
  <conditionalFormatting sqref="A677">
    <cfRule type="iconSet" priority="1522">
      <iconSet iconSet="3Symbols">
        <cfvo type="percent" val="0"/>
        <cfvo type="percent" val="0"/>
        <cfvo type="num" val="1"/>
      </iconSet>
    </cfRule>
  </conditionalFormatting>
  <conditionalFormatting sqref="A677">
    <cfRule type="iconSet" priority="1523">
      <iconSet iconSet="3Symbols">
        <cfvo type="percent" val="0"/>
        <cfvo type="percent" val="0"/>
        <cfvo type="num" val="1"/>
      </iconSet>
    </cfRule>
  </conditionalFormatting>
  <conditionalFormatting sqref="A677">
    <cfRule type="iconSet" priority="1524">
      <iconSet iconSet="3Symbols">
        <cfvo type="percent" val="0"/>
        <cfvo type="percent" val="0"/>
        <cfvo type="num" val="1"/>
      </iconSet>
    </cfRule>
  </conditionalFormatting>
  <conditionalFormatting sqref="A677">
    <cfRule type="iconSet" priority="1525">
      <iconSet iconSet="3Symbols">
        <cfvo type="percent" val="0"/>
        <cfvo type="percent" val="0"/>
        <cfvo type="num" val="1"/>
      </iconSet>
    </cfRule>
  </conditionalFormatting>
  <conditionalFormatting sqref="A677">
    <cfRule type="iconSet" priority="1526">
      <iconSet iconSet="3Symbols">
        <cfvo type="percent" val="0"/>
        <cfvo type="percent" val="0"/>
        <cfvo type="num" val="1"/>
      </iconSet>
    </cfRule>
  </conditionalFormatting>
  <conditionalFormatting sqref="A677">
    <cfRule type="iconSet" priority="1527">
      <iconSet iconSet="3Symbols">
        <cfvo type="percent" val="0"/>
        <cfvo type="percent" val="0"/>
        <cfvo type="num" val="1"/>
      </iconSet>
    </cfRule>
  </conditionalFormatting>
  <conditionalFormatting sqref="A678">
    <cfRule type="iconSet" priority="1528">
      <iconSet iconSet="3Symbols">
        <cfvo type="percent" val="0"/>
        <cfvo type="percent" val="0"/>
        <cfvo type="num" val="1"/>
      </iconSet>
    </cfRule>
  </conditionalFormatting>
  <conditionalFormatting sqref="A678">
    <cfRule type="iconSet" priority="1529">
      <iconSet iconSet="3Symbols">
        <cfvo type="percent" val="0"/>
        <cfvo type="percent" val="0"/>
        <cfvo type="num" val="1"/>
      </iconSet>
    </cfRule>
  </conditionalFormatting>
  <conditionalFormatting sqref="A678">
    <cfRule type="iconSet" priority="1530">
      <iconSet iconSet="3Symbols">
        <cfvo type="percent" val="0"/>
        <cfvo type="percent" val="0"/>
        <cfvo type="num" val="1"/>
      </iconSet>
    </cfRule>
  </conditionalFormatting>
  <conditionalFormatting sqref="A678">
    <cfRule type="iconSet" priority="1531">
      <iconSet iconSet="3Symbols">
        <cfvo type="percent" val="0"/>
        <cfvo type="percent" val="0"/>
        <cfvo type="num" val="1"/>
      </iconSet>
    </cfRule>
  </conditionalFormatting>
  <conditionalFormatting sqref="A678">
    <cfRule type="iconSet" priority="1532">
      <iconSet iconSet="3Symbols">
        <cfvo type="percent" val="0"/>
        <cfvo type="percent" val="0"/>
        <cfvo type="num" val="1"/>
      </iconSet>
    </cfRule>
  </conditionalFormatting>
  <conditionalFormatting sqref="A678">
    <cfRule type="iconSet" priority="1533">
      <iconSet iconSet="3Symbols">
        <cfvo type="percent" val="0"/>
        <cfvo type="percent" val="0"/>
        <cfvo type="num" val="1"/>
      </iconSet>
    </cfRule>
  </conditionalFormatting>
  <conditionalFormatting sqref="A679">
    <cfRule type="iconSet" priority="1534">
      <iconSet iconSet="3Symbols">
        <cfvo type="percent" val="0"/>
        <cfvo type="percent" val="0"/>
        <cfvo type="num" val="1"/>
      </iconSet>
    </cfRule>
  </conditionalFormatting>
  <conditionalFormatting sqref="A679">
    <cfRule type="iconSet" priority="1535">
      <iconSet iconSet="3Symbols">
        <cfvo type="percent" val="0"/>
        <cfvo type="percent" val="0"/>
        <cfvo type="num" val="1"/>
      </iconSet>
    </cfRule>
  </conditionalFormatting>
  <conditionalFormatting sqref="A679">
    <cfRule type="iconSet" priority="1536">
      <iconSet iconSet="3Symbols">
        <cfvo type="percent" val="0"/>
        <cfvo type="percent" val="0"/>
        <cfvo type="num" val="1"/>
      </iconSet>
    </cfRule>
  </conditionalFormatting>
  <conditionalFormatting sqref="A679">
    <cfRule type="iconSet" priority="1537">
      <iconSet iconSet="3Symbols">
        <cfvo type="percent" val="0"/>
        <cfvo type="percent" val="0"/>
        <cfvo type="num" val="1"/>
      </iconSet>
    </cfRule>
  </conditionalFormatting>
  <conditionalFormatting sqref="A679">
    <cfRule type="iconSet" priority="1538">
      <iconSet iconSet="3Symbols">
        <cfvo type="percent" val="0"/>
        <cfvo type="percent" val="0"/>
        <cfvo type="num" val="1"/>
      </iconSet>
    </cfRule>
  </conditionalFormatting>
  <conditionalFormatting sqref="A679">
    <cfRule type="iconSet" priority="1539">
      <iconSet iconSet="3Symbols">
        <cfvo type="percent" val="0"/>
        <cfvo type="percent" val="0"/>
        <cfvo type="num" val="1"/>
      </iconSet>
    </cfRule>
  </conditionalFormatting>
  <conditionalFormatting sqref="A681:A689">
    <cfRule type="iconSet" priority="1540">
      <iconSet iconSet="3Symbols">
        <cfvo type="percent" val="0"/>
        <cfvo type="percent" val="0"/>
        <cfvo type="num" val="1"/>
      </iconSet>
    </cfRule>
  </conditionalFormatting>
  <conditionalFormatting sqref="A680">
    <cfRule type="iconSet" priority="1541">
      <iconSet iconSet="3Symbols">
        <cfvo type="percent" val="0"/>
        <cfvo type="percent" val="0"/>
        <cfvo type="num" val="1"/>
      </iconSet>
    </cfRule>
  </conditionalFormatting>
  <conditionalFormatting sqref="A680">
    <cfRule type="iconSet" priority="1542">
      <iconSet iconSet="3Symbols">
        <cfvo type="percent" val="0"/>
        <cfvo type="percent" val="0"/>
        <cfvo type="num" val="1"/>
      </iconSet>
    </cfRule>
  </conditionalFormatting>
  <conditionalFormatting sqref="A680">
    <cfRule type="iconSet" priority="1543">
      <iconSet iconSet="3Symbols">
        <cfvo type="percent" val="0"/>
        <cfvo type="percent" val="0"/>
        <cfvo type="num" val="1"/>
      </iconSet>
    </cfRule>
  </conditionalFormatting>
  <conditionalFormatting sqref="A680">
    <cfRule type="iconSet" priority="1544">
      <iconSet iconSet="3Symbols">
        <cfvo type="percent" val="0"/>
        <cfvo type="percent" val="0"/>
        <cfvo type="num" val="1"/>
      </iconSet>
    </cfRule>
  </conditionalFormatting>
  <conditionalFormatting sqref="A680">
    <cfRule type="iconSet" priority="1545">
      <iconSet iconSet="3Symbols">
        <cfvo type="percent" val="0"/>
        <cfvo type="percent" val="0"/>
        <cfvo type="num" val="1"/>
      </iconSet>
    </cfRule>
  </conditionalFormatting>
  <conditionalFormatting sqref="A680">
    <cfRule type="iconSet" priority="1546">
      <iconSet iconSet="3Symbols">
        <cfvo type="percent" val="0"/>
        <cfvo type="percent" val="0"/>
        <cfvo type="num" val="1"/>
      </iconSet>
    </cfRule>
  </conditionalFormatting>
  <conditionalFormatting sqref="A681">
    <cfRule type="iconSet" priority="1547">
      <iconSet iconSet="3Symbols">
        <cfvo type="percent" val="0"/>
        <cfvo type="percent" val="0"/>
        <cfvo type="num" val="1"/>
      </iconSet>
    </cfRule>
  </conditionalFormatting>
  <conditionalFormatting sqref="A681">
    <cfRule type="iconSet" priority="1548">
      <iconSet iconSet="3Symbols">
        <cfvo type="percent" val="0"/>
        <cfvo type="percent" val="0"/>
        <cfvo type="num" val="1"/>
      </iconSet>
    </cfRule>
  </conditionalFormatting>
  <conditionalFormatting sqref="A681">
    <cfRule type="iconSet" priority="1549">
      <iconSet iconSet="3Symbols">
        <cfvo type="percent" val="0"/>
        <cfvo type="percent" val="0"/>
        <cfvo type="num" val="1"/>
      </iconSet>
    </cfRule>
  </conditionalFormatting>
  <conditionalFormatting sqref="A681">
    <cfRule type="iconSet" priority="1550">
      <iconSet iconSet="3Symbols">
        <cfvo type="percent" val="0"/>
        <cfvo type="percent" val="0"/>
        <cfvo type="num" val="1"/>
      </iconSet>
    </cfRule>
  </conditionalFormatting>
  <conditionalFormatting sqref="A681">
    <cfRule type="iconSet" priority="1551">
      <iconSet iconSet="3Symbols">
        <cfvo type="percent" val="0"/>
        <cfvo type="percent" val="0"/>
        <cfvo type="num" val="1"/>
      </iconSet>
    </cfRule>
  </conditionalFormatting>
  <conditionalFormatting sqref="A681">
    <cfRule type="iconSet" priority="1552">
      <iconSet iconSet="3Symbols">
        <cfvo type="percent" val="0"/>
        <cfvo type="percent" val="0"/>
        <cfvo type="num" val="1"/>
      </iconSet>
    </cfRule>
  </conditionalFormatting>
  <conditionalFormatting sqref="A682">
    <cfRule type="iconSet" priority="1553">
      <iconSet iconSet="3Symbols">
        <cfvo type="percent" val="0"/>
        <cfvo type="percent" val="0"/>
        <cfvo type="num" val="1"/>
      </iconSet>
    </cfRule>
  </conditionalFormatting>
  <conditionalFormatting sqref="A682">
    <cfRule type="iconSet" priority="1554">
      <iconSet iconSet="3Symbols">
        <cfvo type="percent" val="0"/>
        <cfvo type="percent" val="0"/>
        <cfvo type="num" val="1"/>
      </iconSet>
    </cfRule>
  </conditionalFormatting>
  <conditionalFormatting sqref="A682">
    <cfRule type="iconSet" priority="1555">
      <iconSet iconSet="3Symbols">
        <cfvo type="percent" val="0"/>
        <cfvo type="percent" val="0"/>
        <cfvo type="num" val="1"/>
      </iconSet>
    </cfRule>
  </conditionalFormatting>
  <conditionalFormatting sqref="A682">
    <cfRule type="iconSet" priority="1556">
      <iconSet iconSet="3Symbols">
        <cfvo type="percent" val="0"/>
        <cfvo type="percent" val="0"/>
        <cfvo type="num" val="1"/>
      </iconSet>
    </cfRule>
  </conditionalFormatting>
  <conditionalFormatting sqref="A682">
    <cfRule type="iconSet" priority="1557">
      <iconSet iconSet="3Symbols">
        <cfvo type="percent" val="0"/>
        <cfvo type="percent" val="0"/>
        <cfvo type="num" val="1"/>
      </iconSet>
    </cfRule>
  </conditionalFormatting>
  <conditionalFormatting sqref="A682">
    <cfRule type="iconSet" priority="1558">
      <iconSet iconSet="3Symbols">
        <cfvo type="percent" val="0"/>
        <cfvo type="percent" val="0"/>
        <cfvo type="num" val="1"/>
      </iconSet>
    </cfRule>
  </conditionalFormatting>
  <conditionalFormatting sqref="A683">
    <cfRule type="iconSet" priority="1559">
      <iconSet iconSet="3Symbols">
        <cfvo type="percent" val="0"/>
        <cfvo type="percent" val="0"/>
        <cfvo type="num" val="1"/>
      </iconSet>
    </cfRule>
  </conditionalFormatting>
  <conditionalFormatting sqref="A683">
    <cfRule type="iconSet" priority="1560">
      <iconSet iconSet="3Symbols">
        <cfvo type="percent" val="0"/>
        <cfvo type="percent" val="0"/>
        <cfvo type="num" val="1"/>
      </iconSet>
    </cfRule>
  </conditionalFormatting>
  <conditionalFormatting sqref="A683">
    <cfRule type="iconSet" priority="1561">
      <iconSet iconSet="3Symbols">
        <cfvo type="percent" val="0"/>
        <cfvo type="percent" val="0"/>
        <cfvo type="num" val="1"/>
      </iconSet>
    </cfRule>
  </conditionalFormatting>
  <conditionalFormatting sqref="A683">
    <cfRule type="iconSet" priority="1562">
      <iconSet iconSet="3Symbols">
        <cfvo type="percent" val="0"/>
        <cfvo type="percent" val="0"/>
        <cfvo type="num" val="1"/>
      </iconSet>
    </cfRule>
  </conditionalFormatting>
  <conditionalFormatting sqref="A683">
    <cfRule type="iconSet" priority="1563">
      <iconSet iconSet="3Symbols">
        <cfvo type="percent" val="0"/>
        <cfvo type="percent" val="0"/>
        <cfvo type="num" val="1"/>
      </iconSet>
    </cfRule>
  </conditionalFormatting>
  <conditionalFormatting sqref="A683">
    <cfRule type="iconSet" priority="1564">
      <iconSet iconSet="3Symbols">
        <cfvo type="percent" val="0"/>
        <cfvo type="percent" val="0"/>
        <cfvo type="num" val="1"/>
      </iconSet>
    </cfRule>
  </conditionalFormatting>
  <conditionalFormatting sqref="A684">
    <cfRule type="iconSet" priority="1565">
      <iconSet iconSet="3Symbols">
        <cfvo type="percent" val="0"/>
        <cfvo type="percent" val="0"/>
        <cfvo type="num" val="1"/>
      </iconSet>
    </cfRule>
  </conditionalFormatting>
  <conditionalFormatting sqref="A684">
    <cfRule type="iconSet" priority="1566">
      <iconSet iconSet="3Symbols">
        <cfvo type="percent" val="0"/>
        <cfvo type="percent" val="0"/>
        <cfvo type="num" val="1"/>
      </iconSet>
    </cfRule>
  </conditionalFormatting>
  <conditionalFormatting sqref="A684">
    <cfRule type="iconSet" priority="1567">
      <iconSet iconSet="3Symbols">
        <cfvo type="percent" val="0"/>
        <cfvo type="percent" val="0"/>
        <cfvo type="num" val="1"/>
      </iconSet>
    </cfRule>
  </conditionalFormatting>
  <conditionalFormatting sqref="A684">
    <cfRule type="iconSet" priority="1568">
      <iconSet iconSet="3Symbols">
        <cfvo type="percent" val="0"/>
        <cfvo type="percent" val="0"/>
        <cfvo type="num" val="1"/>
      </iconSet>
    </cfRule>
  </conditionalFormatting>
  <conditionalFormatting sqref="A684">
    <cfRule type="iconSet" priority="1569">
      <iconSet iconSet="3Symbols">
        <cfvo type="percent" val="0"/>
        <cfvo type="percent" val="0"/>
        <cfvo type="num" val="1"/>
      </iconSet>
    </cfRule>
  </conditionalFormatting>
  <conditionalFormatting sqref="A684">
    <cfRule type="iconSet" priority="1570">
      <iconSet iconSet="3Symbols">
        <cfvo type="percent" val="0"/>
        <cfvo type="percent" val="0"/>
        <cfvo type="num" val="1"/>
      </iconSet>
    </cfRule>
  </conditionalFormatting>
  <conditionalFormatting sqref="A685">
    <cfRule type="iconSet" priority="1571">
      <iconSet iconSet="3Symbols">
        <cfvo type="percent" val="0"/>
        <cfvo type="percent" val="0"/>
        <cfvo type="num" val="1"/>
      </iconSet>
    </cfRule>
  </conditionalFormatting>
  <conditionalFormatting sqref="A685">
    <cfRule type="iconSet" priority="1572">
      <iconSet iconSet="3Symbols">
        <cfvo type="percent" val="0"/>
        <cfvo type="percent" val="0"/>
        <cfvo type="num" val="1"/>
      </iconSet>
    </cfRule>
  </conditionalFormatting>
  <conditionalFormatting sqref="A685">
    <cfRule type="iconSet" priority="1573">
      <iconSet iconSet="3Symbols">
        <cfvo type="percent" val="0"/>
        <cfvo type="percent" val="0"/>
        <cfvo type="num" val="1"/>
      </iconSet>
    </cfRule>
  </conditionalFormatting>
  <conditionalFormatting sqref="A685">
    <cfRule type="iconSet" priority="1574">
      <iconSet iconSet="3Symbols">
        <cfvo type="percent" val="0"/>
        <cfvo type="percent" val="0"/>
        <cfvo type="num" val="1"/>
      </iconSet>
    </cfRule>
  </conditionalFormatting>
  <conditionalFormatting sqref="A685">
    <cfRule type="iconSet" priority="1575">
      <iconSet iconSet="3Symbols">
        <cfvo type="percent" val="0"/>
        <cfvo type="percent" val="0"/>
        <cfvo type="num" val="1"/>
      </iconSet>
    </cfRule>
  </conditionalFormatting>
  <conditionalFormatting sqref="A685">
    <cfRule type="iconSet" priority="1576">
      <iconSet iconSet="3Symbols">
        <cfvo type="percent" val="0"/>
        <cfvo type="percent" val="0"/>
        <cfvo type="num" val="1"/>
      </iconSet>
    </cfRule>
  </conditionalFormatting>
  <conditionalFormatting sqref="A686">
    <cfRule type="iconSet" priority="1577">
      <iconSet iconSet="3Symbols">
        <cfvo type="percent" val="0"/>
        <cfvo type="percent" val="0"/>
        <cfvo type="num" val="1"/>
      </iconSet>
    </cfRule>
  </conditionalFormatting>
  <conditionalFormatting sqref="A686">
    <cfRule type="iconSet" priority="1578">
      <iconSet iconSet="3Symbols">
        <cfvo type="percent" val="0"/>
        <cfvo type="percent" val="0"/>
        <cfvo type="num" val="1"/>
      </iconSet>
    </cfRule>
  </conditionalFormatting>
  <conditionalFormatting sqref="A686">
    <cfRule type="iconSet" priority="1579">
      <iconSet iconSet="3Symbols">
        <cfvo type="percent" val="0"/>
        <cfvo type="percent" val="0"/>
        <cfvo type="num" val="1"/>
      </iconSet>
    </cfRule>
  </conditionalFormatting>
  <conditionalFormatting sqref="A686">
    <cfRule type="iconSet" priority="1580">
      <iconSet iconSet="3Symbols">
        <cfvo type="percent" val="0"/>
        <cfvo type="percent" val="0"/>
        <cfvo type="num" val="1"/>
      </iconSet>
    </cfRule>
  </conditionalFormatting>
  <conditionalFormatting sqref="A686">
    <cfRule type="iconSet" priority="1581">
      <iconSet iconSet="3Symbols">
        <cfvo type="percent" val="0"/>
        <cfvo type="percent" val="0"/>
        <cfvo type="num" val="1"/>
      </iconSet>
    </cfRule>
  </conditionalFormatting>
  <conditionalFormatting sqref="A686">
    <cfRule type="iconSet" priority="1582">
      <iconSet iconSet="3Symbols">
        <cfvo type="percent" val="0"/>
        <cfvo type="percent" val="0"/>
        <cfvo type="num" val="1"/>
      </iconSet>
    </cfRule>
  </conditionalFormatting>
  <conditionalFormatting sqref="A687">
    <cfRule type="iconSet" priority="1583">
      <iconSet iconSet="3Symbols">
        <cfvo type="percent" val="0"/>
        <cfvo type="percent" val="0"/>
        <cfvo type="num" val="1"/>
      </iconSet>
    </cfRule>
  </conditionalFormatting>
  <conditionalFormatting sqref="A687">
    <cfRule type="iconSet" priority="1584">
      <iconSet iconSet="3Symbols">
        <cfvo type="percent" val="0"/>
        <cfvo type="percent" val="0"/>
        <cfvo type="num" val="1"/>
      </iconSet>
    </cfRule>
  </conditionalFormatting>
  <conditionalFormatting sqref="A687">
    <cfRule type="iconSet" priority="1585">
      <iconSet iconSet="3Symbols">
        <cfvo type="percent" val="0"/>
        <cfvo type="percent" val="0"/>
        <cfvo type="num" val="1"/>
      </iconSet>
    </cfRule>
  </conditionalFormatting>
  <conditionalFormatting sqref="A687">
    <cfRule type="iconSet" priority="1586">
      <iconSet iconSet="3Symbols">
        <cfvo type="percent" val="0"/>
        <cfvo type="percent" val="0"/>
        <cfvo type="num" val="1"/>
      </iconSet>
    </cfRule>
  </conditionalFormatting>
  <conditionalFormatting sqref="A687">
    <cfRule type="iconSet" priority="1587">
      <iconSet iconSet="3Symbols">
        <cfvo type="percent" val="0"/>
        <cfvo type="percent" val="0"/>
        <cfvo type="num" val="1"/>
      </iconSet>
    </cfRule>
  </conditionalFormatting>
  <conditionalFormatting sqref="A687">
    <cfRule type="iconSet" priority="1588">
      <iconSet iconSet="3Symbols">
        <cfvo type="percent" val="0"/>
        <cfvo type="percent" val="0"/>
        <cfvo type="num" val="1"/>
      </iconSet>
    </cfRule>
  </conditionalFormatting>
  <conditionalFormatting sqref="A688">
    <cfRule type="iconSet" priority="1589">
      <iconSet iconSet="3Symbols">
        <cfvo type="percent" val="0"/>
        <cfvo type="percent" val="0"/>
        <cfvo type="num" val="1"/>
      </iconSet>
    </cfRule>
  </conditionalFormatting>
  <conditionalFormatting sqref="A688">
    <cfRule type="iconSet" priority="1590">
      <iconSet iconSet="3Symbols">
        <cfvo type="percent" val="0"/>
        <cfvo type="percent" val="0"/>
        <cfvo type="num" val="1"/>
      </iconSet>
    </cfRule>
  </conditionalFormatting>
  <conditionalFormatting sqref="A688">
    <cfRule type="iconSet" priority="1591">
      <iconSet iconSet="3Symbols">
        <cfvo type="percent" val="0"/>
        <cfvo type="percent" val="0"/>
        <cfvo type="num" val="1"/>
      </iconSet>
    </cfRule>
  </conditionalFormatting>
  <conditionalFormatting sqref="A688">
    <cfRule type="iconSet" priority="1592">
      <iconSet iconSet="3Symbols">
        <cfvo type="percent" val="0"/>
        <cfvo type="percent" val="0"/>
        <cfvo type="num" val="1"/>
      </iconSet>
    </cfRule>
  </conditionalFormatting>
  <conditionalFormatting sqref="A688">
    <cfRule type="iconSet" priority="1593">
      <iconSet iconSet="3Symbols">
        <cfvo type="percent" val="0"/>
        <cfvo type="percent" val="0"/>
        <cfvo type="num" val="1"/>
      </iconSet>
    </cfRule>
  </conditionalFormatting>
  <conditionalFormatting sqref="A688">
    <cfRule type="iconSet" priority="1594">
      <iconSet iconSet="3Symbols">
        <cfvo type="percent" val="0"/>
        <cfvo type="percent" val="0"/>
        <cfvo type="num" val="1"/>
      </iconSet>
    </cfRule>
  </conditionalFormatting>
  <conditionalFormatting sqref="A689">
    <cfRule type="iconSet" priority="1595">
      <iconSet iconSet="3Symbols">
        <cfvo type="percent" val="0"/>
        <cfvo type="percent" val="0"/>
        <cfvo type="num" val="1"/>
      </iconSet>
    </cfRule>
  </conditionalFormatting>
  <conditionalFormatting sqref="A689">
    <cfRule type="iconSet" priority="1596">
      <iconSet iconSet="3Symbols">
        <cfvo type="percent" val="0"/>
        <cfvo type="percent" val="0"/>
        <cfvo type="num" val="1"/>
      </iconSet>
    </cfRule>
  </conditionalFormatting>
  <conditionalFormatting sqref="A689">
    <cfRule type="iconSet" priority="1597">
      <iconSet iconSet="3Symbols">
        <cfvo type="percent" val="0"/>
        <cfvo type="percent" val="0"/>
        <cfvo type="num" val="1"/>
      </iconSet>
    </cfRule>
  </conditionalFormatting>
  <conditionalFormatting sqref="A689">
    <cfRule type="iconSet" priority="1598">
      <iconSet iconSet="3Symbols">
        <cfvo type="percent" val="0"/>
        <cfvo type="percent" val="0"/>
        <cfvo type="num" val="1"/>
      </iconSet>
    </cfRule>
  </conditionalFormatting>
  <conditionalFormatting sqref="A689">
    <cfRule type="iconSet" priority="1599">
      <iconSet iconSet="3Symbols">
        <cfvo type="percent" val="0"/>
        <cfvo type="percent" val="0"/>
        <cfvo type="num" val="1"/>
      </iconSet>
    </cfRule>
  </conditionalFormatting>
  <conditionalFormatting sqref="A689">
    <cfRule type="iconSet" priority="1600">
      <iconSet iconSet="3Symbols">
        <cfvo type="percent" val="0"/>
        <cfvo type="percent" val="0"/>
        <cfvo type="num" val="1"/>
      </iconSet>
    </cfRule>
  </conditionalFormatting>
  <conditionalFormatting sqref="A691:A699">
    <cfRule type="iconSet" priority="1601">
      <iconSet iconSet="3Symbols">
        <cfvo type="percent" val="0"/>
        <cfvo type="percent" val="0"/>
        <cfvo type="num" val="1"/>
      </iconSet>
    </cfRule>
  </conditionalFormatting>
  <conditionalFormatting sqref="A690">
    <cfRule type="iconSet" priority="1602">
      <iconSet iconSet="3Symbols">
        <cfvo type="percent" val="0"/>
        <cfvo type="percent" val="0"/>
        <cfvo type="num" val="1"/>
      </iconSet>
    </cfRule>
  </conditionalFormatting>
  <conditionalFormatting sqref="A690">
    <cfRule type="iconSet" priority="1603">
      <iconSet iconSet="3Symbols">
        <cfvo type="percent" val="0"/>
        <cfvo type="percent" val="0"/>
        <cfvo type="num" val="1"/>
      </iconSet>
    </cfRule>
  </conditionalFormatting>
  <conditionalFormatting sqref="A690">
    <cfRule type="iconSet" priority="1604">
      <iconSet iconSet="3Symbols">
        <cfvo type="percent" val="0"/>
        <cfvo type="percent" val="0"/>
        <cfvo type="num" val="1"/>
      </iconSet>
    </cfRule>
  </conditionalFormatting>
  <conditionalFormatting sqref="A690">
    <cfRule type="iconSet" priority="1605">
      <iconSet iconSet="3Symbols">
        <cfvo type="percent" val="0"/>
        <cfvo type="percent" val="0"/>
        <cfvo type="num" val="1"/>
      </iconSet>
    </cfRule>
  </conditionalFormatting>
  <conditionalFormatting sqref="A690">
    <cfRule type="iconSet" priority="1606">
      <iconSet iconSet="3Symbols">
        <cfvo type="percent" val="0"/>
        <cfvo type="percent" val="0"/>
        <cfvo type="num" val="1"/>
      </iconSet>
    </cfRule>
  </conditionalFormatting>
  <conditionalFormatting sqref="A690">
    <cfRule type="iconSet" priority="1607">
      <iconSet iconSet="3Symbols">
        <cfvo type="percent" val="0"/>
        <cfvo type="percent" val="0"/>
        <cfvo type="num" val="1"/>
      </iconSet>
    </cfRule>
  </conditionalFormatting>
  <conditionalFormatting sqref="A691">
    <cfRule type="iconSet" priority="1608">
      <iconSet iconSet="3Symbols">
        <cfvo type="percent" val="0"/>
        <cfvo type="percent" val="0"/>
        <cfvo type="num" val="1"/>
      </iconSet>
    </cfRule>
  </conditionalFormatting>
  <conditionalFormatting sqref="A691">
    <cfRule type="iconSet" priority="1609">
      <iconSet iconSet="3Symbols">
        <cfvo type="percent" val="0"/>
        <cfvo type="percent" val="0"/>
        <cfvo type="num" val="1"/>
      </iconSet>
    </cfRule>
  </conditionalFormatting>
  <conditionalFormatting sqref="A691">
    <cfRule type="iconSet" priority="1610">
      <iconSet iconSet="3Symbols">
        <cfvo type="percent" val="0"/>
        <cfvo type="percent" val="0"/>
        <cfvo type="num" val="1"/>
      </iconSet>
    </cfRule>
  </conditionalFormatting>
  <conditionalFormatting sqref="A691">
    <cfRule type="iconSet" priority="1611">
      <iconSet iconSet="3Symbols">
        <cfvo type="percent" val="0"/>
        <cfvo type="percent" val="0"/>
        <cfvo type="num" val="1"/>
      </iconSet>
    </cfRule>
  </conditionalFormatting>
  <conditionalFormatting sqref="A691">
    <cfRule type="iconSet" priority="1612">
      <iconSet iconSet="3Symbols">
        <cfvo type="percent" val="0"/>
        <cfvo type="percent" val="0"/>
        <cfvo type="num" val="1"/>
      </iconSet>
    </cfRule>
  </conditionalFormatting>
  <conditionalFormatting sqref="A691">
    <cfRule type="iconSet" priority="1613">
      <iconSet iconSet="3Symbols">
        <cfvo type="percent" val="0"/>
        <cfvo type="percent" val="0"/>
        <cfvo type="num" val="1"/>
      </iconSet>
    </cfRule>
  </conditionalFormatting>
  <conditionalFormatting sqref="A692">
    <cfRule type="iconSet" priority="1614">
      <iconSet iconSet="3Symbols">
        <cfvo type="percent" val="0"/>
        <cfvo type="percent" val="0"/>
        <cfvo type="num" val="1"/>
      </iconSet>
    </cfRule>
  </conditionalFormatting>
  <conditionalFormatting sqref="A692">
    <cfRule type="iconSet" priority="1615">
      <iconSet iconSet="3Symbols">
        <cfvo type="percent" val="0"/>
        <cfvo type="percent" val="0"/>
        <cfvo type="num" val="1"/>
      </iconSet>
    </cfRule>
  </conditionalFormatting>
  <conditionalFormatting sqref="A692">
    <cfRule type="iconSet" priority="1616">
      <iconSet iconSet="3Symbols">
        <cfvo type="percent" val="0"/>
        <cfvo type="percent" val="0"/>
        <cfvo type="num" val="1"/>
      </iconSet>
    </cfRule>
  </conditionalFormatting>
  <conditionalFormatting sqref="A692">
    <cfRule type="iconSet" priority="1617">
      <iconSet iconSet="3Symbols">
        <cfvo type="percent" val="0"/>
        <cfvo type="percent" val="0"/>
        <cfvo type="num" val="1"/>
      </iconSet>
    </cfRule>
  </conditionalFormatting>
  <conditionalFormatting sqref="A692">
    <cfRule type="iconSet" priority="1618">
      <iconSet iconSet="3Symbols">
        <cfvo type="percent" val="0"/>
        <cfvo type="percent" val="0"/>
        <cfvo type="num" val="1"/>
      </iconSet>
    </cfRule>
  </conditionalFormatting>
  <conditionalFormatting sqref="A692">
    <cfRule type="iconSet" priority="1619">
      <iconSet iconSet="3Symbols">
        <cfvo type="percent" val="0"/>
        <cfvo type="percent" val="0"/>
        <cfvo type="num" val="1"/>
      </iconSet>
    </cfRule>
  </conditionalFormatting>
  <conditionalFormatting sqref="A693">
    <cfRule type="iconSet" priority="1620">
      <iconSet iconSet="3Symbols">
        <cfvo type="percent" val="0"/>
        <cfvo type="percent" val="0"/>
        <cfvo type="num" val="1"/>
      </iconSet>
    </cfRule>
  </conditionalFormatting>
  <conditionalFormatting sqref="A693">
    <cfRule type="iconSet" priority="1621">
      <iconSet iconSet="3Symbols">
        <cfvo type="percent" val="0"/>
        <cfvo type="percent" val="0"/>
        <cfvo type="num" val="1"/>
      </iconSet>
    </cfRule>
  </conditionalFormatting>
  <conditionalFormatting sqref="A693">
    <cfRule type="iconSet" priority="1622">
      <iconSet iconSet="3Symbols">
        <cfvo type="percent" val="0"/>
        <cfvo type="percent" val="0"/>
        <cfvo type="num" val="1"/>
      </iconSet>
    </cfRule>
  </conditionalFormatting>
  <conditionalFormatting sqref="A693">
    <cfRule type="iconSet" priority="1623">
      <iconSet iconSet="3Symbols">
        <cfvo type="percent" val="0"/>
        <cfvo type="percent" val="0"/>
        <cfvo type="num" val="1"/>
      </iconSet>
    </cfRule>
  </conditionalFormatting>
  <conditionalFormatting sqref="A693">
    <cfRule type="iconSet" priority="1624">
      <iconSet iconSet="3Symbols">
        <cfvo type="percent" val="0"/>
        <cfvo type="percent" val="0"/>
        <cfvo type="num" val="1"/>
      </iconSet>
    </cfRule>
  </conditionalFormatting>
  <conditionalFormatting sqref="A693">
    <cfRule type="iconSet" priority="1625">
      <iconSet iconSet="3Symbols">
        <cfvo type="percent" val="0"/>
        <cfvo type="percent" val="0"/>
        <cfvo type="num" val="1"/>
      </iconSet>
    </cfRule>
  </conditionalFormatting>
  <conditionalFormatting sqref="A694">
    <cfRule type="iconSet" priority="1626">
      <iconSet iconSet="3Symbols">
        <cfvo type="percent" val="0"/>
        <cfvo type="percent" val="0"/>
        <cfvo type="num" val="1"/>
      </iconSet>
    </cfRule>
  </conditionalFormatting>
  <conditionalFormatting sqref="A694">
    <cfRule type="iconSet" priority="1627">
      <iconSet iconSet="3Symbols">
        <cfvo type="percent" val="0"/>
        <cfvo type="percent" val="0"/>
        <cfvo type="num" val="1"/>
      </iconSet>
    </cfRule>
  </conditionalFormatting>
  <conditionalFormatting sqref="A694">
    <cfRule type="iconSet" priority="1628">
      <iconSet iconSet="3Symbols">
        <cfvo type="percent" val="0"/>
        <cfvo type="percent" val="0"/>
        <cfvo type="num" val="1"/>
      </iconSet>
    </cfRule>
  </conditionalFormatting>
  <conditionalFormatting sqref="A694">
    <cfRule type="iconSet" priority="1629">
      <iconSet iconSet="3Symbols">
        <cfvo type="percent" val="0"/>
        <cfvo type="percent" val="0"/>
        <cfvo type="num" val="1"/>
      </iconSet>
    </cfRule>
  </conditionalFormatting>
  <conditionalFormatting sqref="A694">
    <cfRule type="iconSet" priority="1630">
      <iconSet iconSet="3Symbols">
        <cfvo type="percent" val="0"/>
        <cfvo type="percent" val="0"/>
        <cfvo type="num" val="1"/>
      </iconSet>
    </cfRule>
  </conditionalFormatting>
  <conditionalFormatting sqref="A694">
    <cfRule type="iconSet" priority="1631">
      <iconSet iconSet="3Symbols">
        <cfvo type="percent" val="0"/>
        <cfvo type="percent" val="0"/>
        <cfvo type="num" val="1"/>
      </iconSet>
    </cfRule>
  </conditionalFormatting>
  <conditionalFormatting sqref="A695">
    <cfRule type="iconSet" priority="1632">
      <iconSet iconSet="3Symbols">
        <cfvo type="percent" val="0"/>
        <cfvo type="percent" val="0"/>
        <cfvo type="num" val="1"/>
      </iconSet>
    </cfRule>
  </conditionalFormatting>
  <conditionalFormatting sqref="A695">
    <cfRule type="iconSet" priority="1633">
      <iconSet iconSet="3Symbols">
        <cfvo type="percent" val="0"/>
        <cfvo type="percent" val="0"/>
        <cfvo type="num" val="1"/>
      </iconSet>
    </cfRule>
  </conditionalFormatting>
  <conditionalFormatting sqref="A695">
    <cfRule type="iconSet" priority="1634">
      <iconSet iconSet="3Symbols">
        <cfvo type="percent" val="0"/>
        <cfvo type="percent" val="0"/>
        <cfvo type="num" val="1"/>
      </iconSet>
    </cfRule>
  </conditionalFormatting>
  <conditionalFormatting sqref="A695">
    <cfRule type="iconSet" priority="1635">
      <iconSet iconSet="3Symbols">
        <cfvo type="percent" val="0"/>
        <cfvo type="percent" val="0"/>
        <cfvo type="num" val="1"/>
      </iconSet>
    </cfRule>
  </conditionalFormatting>
  <conditionalFormatting sqref="A695">
    <cfRule type="iconSet" priority="1636">
      <iconSet iconSet="3Symbols">
        <cfvo type="percent" val="0"/>
        <cfvo type="percent" val="0"/>
        <cfvo type="num" val="1"/>
      </iconSet>
    </cfRule>
  </conditionalFormatting>
  <conditionalFormatting sqref="A695">
    <cfRule type="iconSet" priority="1637">
      <iconSet iconSet="3Symbols">
        <cfvo type="percent" val="0"/>
        <cfvo type="percent" val="0"/>
        <cfvo type="num" val="1"/>
      </iconSet>
    </cfRule>
  </conditionalFormatting>
  <conditionalFormatting sqref="A696">
    <cfRule type="iconSet" priority="1638">
      <iconSet iconSet="3Symbols">
        <cfvo type="percent" val="0"/>
        <cfvo type="percent" val="0"/>
        <cfvo type="num" val="1"/>
      </iconSet>
    </cfRule>
  </conditionalFormatting>
  <conditionalFormatting sqref="A696">
    <cfRule type="iconSet" priority="1639">
      <iconSet iconSet="3Symbols">
        <cfvo type="percent" val="0"/>
        <cfvo type="percent" val="0"/>
        <cfvo type="num" val="1"/>
      </iconSet>
    </cfRule>
  </conditionalFormatting>
  <conditionalFormatting sqref="A696">
    <cfRule type="iconSet" priority="1640">
      <iconSet iconSet="3Symbols">
        <cfvo type="percent" val="0"/>
        <cfvo type="percent" val="0"/>
        <cfvo type="num" val="1"/>
      </iconSet>
    </cfRule>
  </conditionalFormatting>
  <conditionalFormatting sqref="A696">
    <cfRule type="iconSet" priority="1641">
      <iconSet iconSet="3Symbols">
        <cfvo type="percent" val="0"/>
        <cfvo type="percent" val="0"/>
        <cfvo type="num" val="1"/>
      </iconSet>
    </cfRule>
  </conditionalFormatting>
  <conditionalFormatting sqref="A696">
    <cfRule type="iconSet" priority="1642">
      <iconSet iconSet="3Symbols">
        <cfvo type="percent" val="0"/>
        <cfvo type="percent" val="0"/>
        <cfvo type="num" val="1"/>
      </iconSet>
    </cfRule>
  </conditionalFormatting>
  <conditionalFormatting sqref="A696">
    <cfRule type="iconSet" priority="1643">
      <iconSet iconSet="3Symbols">
        <cfvo type="percent" val="0"/>
        <cfvo type="percent" val="0"/>
        <cfvo type="num" val="1"/>
      </iconSet>
    </cfRule>
  </conditionalFormatting>
  <conditionalFormatting sqref="A697">
    <cfRule type="iconSet" priority="1644">
      <iconSet iconSet="3Symbols">
        <cfvo type="percent" val="0"/>
        <cfvo type="percent" val="0"/>
        <cfvo type="num" val="1"/>
      </iconSet>
    </cfRule>
  </conditionalFormatting>
  <conditionalFormatting sqref="A697">
    <cfRule type="iconSet" priority="1645">
      <iconSet iconSet="3Symbols">
        <cfvo type="percent" val="0"/>
        <cfvo type="percent" val="0"/>
        <cfvo type="num" val="1"/>
      </iconSet>
    </cfRule>
  </conditionalFormatting>
  <conditionalFormatting sqref="A697">
    <cfRule type="iconSet" priority="1646">
      <iconSet iconSet="3Symbols">
        <cfvo type="percent" val="0"/>
        <cfvo type="percent" val="0"/>
        <cfvo type="num" val="1"/>
      </iconSet>
    </cfRule>
  </conditionalFormatting>
  <conditionalFormatting sqref="A697">
    <cfRule type="iconSet" priority="1647">
      <iconSet iconSet="3Symbols">
        <cfvo type="percent" val="0"/>
        <cfvo type="percent" val="0"/>
        <cfvo type="num" val="1"/>
      </iconSet>
    </cfRule>
  </conditionalFormatting>
  <conditionalFormatting sqref="A697">
    <cfRule type="iconSet" priority="1648">
      <iconSet iconSet="3Symbols">
        <cfvo type="percent" val="0"/>
        <cfvo type="percent" val="0"/>
        <cfvo type="num" val="1"/>
      </iconSet>
    </cfRule>
  </conditionalFormatting>
  <conditionalFormatting sqref="A697">
    <cfRule type="iconSet" priority="1649">
      <iconSet iconSet="3Symbols">
        <cfvo type="percent" val="0"/>
        <cfvo type="percent" val="0"/>
        <cfvo type="num" val="1"/>
      </iconSet>
    </cfRule>
  </conditionalFormatting>
  <conditionalFormatting sqref="A698">
    <cfRule type="iconSet" priority="1650">
      <iconSet iconSet="3Symbols">
        <cfvo type="percent" val="0"/>
        <cfvo type="percent" val="0"/>
        <cfvo type="num" val="1"/>
      </iconSet>
    </cfRule>
  </conditionalFormatting>
  <conditionalFormatting sqref="A698">
    <cfRule type="iconSet" priority="1651">
      <iconSet iconSet="3Symbols">
        <cfvo type="percent" val="0"/>
        <cfvo type="percent" val="0"/>
        <cfvo type="num" val="1"/>
      </iconSet>
    </cfRule>
  </conditionalFormatting>
  <conditionalFormatting sqref="A698">
    <cfRule type="iconSet" priority="1652">
      <iconSet iconSet="3Symbols">
        <cfvo type="percent" val="0"/>
        <cfvo type="percent" val="0"/>
        <cfvo type="num" val="1"/>
      </iconSet>
    </cfRule>
  </conditionalFormatting>
  <conditionalFormatting sqref="A698">
    <cfRule type="iconSet" priority="1653">
      <iconSet iconSet="3Symbols">
        <cfvo type="percent" val="0"/>
        <cfvo type="percent" val="0"/>
        <cfvo type="num" val="1"/>
      </iconSet>
    </cfRule>
  </conditionalFormatting>
  <conditionalFormatting sqref="A698">
    <cfRule type="iconSet" priority="1654">
      <iconSet iconSet="3Symbols">
        <cfvo type="percent" val="0"/>
        <cfvo type="percent" val="0"/>
        <cfvo type="num" val="1"/>
      </iconSet>
    </cfRule>
  </conditionalFormatting>
  <conditionalFormatting sqref="A698">
    <cfRule type="iconSet" priority="1655">
      <iconSet iconSet="3Symbols">
        <cfvo type="percent" val="0"/>
        <cfvo type="percent" val="0"/>
        <cfvo type="num" val="1"/>
      </iconSet>
    </cfRule>
  </conditionalFormatting>
  <conditionalFormatting sqref="A699">
    <cfRule type="iconSet" priority="1656">
      <iconSet iconSet="3Symbols">
        <cfvo type="percent" val="0"/>
        <cfvo type="percent" val="0"/>
        <cfvo type="num" val="1"/>
      </iconSet>
    </cfRule>
  </conditionalFormatting>
  <conditionalFormatting sqref="A699">
    <cfRule type="iconSet" priority="1657">
      <iconSet iconSet="3Symbols">
        <cfvo type="percent" val="0"/>
        <cfvo type="percent" val="0"/>
        <cfvo type="num" val="1"/>
      </iconSet>
    </cfRule>
  </conditionalFormatting>
  <conditionalFormatting sqref="A699">
    <cfRule type="iconSet" priority="1658">
      <iconSet iconSet="3Symbols">
        <cfvo type="percent" val="0"/>
        <cfvo type="percent" val="0"/>
        <cfvo type="num" val="1"/>
      </iconSet>
    </cfRule>
  </conditionalFormatting>
  <conditionalFormatting sqref="A699">
    <cfRule type="iconSet" priority="1659">
      <iconSet iconSet="3Symbols">
        <cfvo type="percent" val="0"/>
        <cfvo type="percent" val="0"/>
        <cfvo type="num" val="1"/>
      </iconSet>
    </cfRule>
  </conditionalFormatting>
  <conditionalFormatting sqref="A699">
    <cfRule type="iconSet" priority="1660">
      <iconSet iconSet="3Symbols">
        <cfvo type="percent" val="0"/>
        <cfvo type="percent" val="0"/>
        <cfvo type="num" val="1"/>
      </iconSet>
    </cfRule>
  </conditionalFormatting>
  <conditionalFormatting sqref="A699">
    <cfRule type="iconSet" priority="1661">
      <iconSet iconSet="3Symbols">
        <cfvo type="percent" val="0"/>
        <cfvo type="percent" val="0"/>
        <cfvo type="num" val="1"/>
      </iconSet>
    </cfRule>
  </conditionalFormatting>
  <conditionalFormatting sqref="A701:A705">
    <cfRule type="iconSet" priority="1662">
      <iconSet iconSet="3Symbols">
        <cfvo type="percent" val="0"/>
        <cfvo type="percent" val="0"/>
        <cfvo type="num" val="1"/>
      </iconSet>
    </cfRule>
  </conditionalFormatting>
  <conditionalFormatting sqref="A700">
    <cfRule type="iconSet" priority="1663">
      <iconSet iconSet="3Symbols">
        <cfvo type="percent" val="0"/>
        <cfvo type="percent" val="0"/>
        <cfvo type="num" val="1"/>
      </iconSet>
    </cfRule>
  </conditionalFormatting>
  <conditionalFormatting sqref="A700">
    <cfRule type="iconSet" priority="1664">
      <iconSet iconSet="3Symbols">
        <cfvo type="percent" val="0"/>
        <cfvo type="percent" val="0"/>
        <cfvo type="num" val="1"/>
      </iconSet>
    </cfRule>
  </conditionalFormatting>
  <conditionalFormatting sqref="A700">
    <cfRule type="iconSet" priority="1665">
      <iconSet iconSet="3Symbols">
        <cfvo type="percent" val="0"/>
        <cfvo type="percent" val="0"/>
        <cfvo type="num" val="1"/>
      </iconSet>
    </cfRule>
  </conditionalFormatting>
  <conditionalFormatting sqref="A700">
    <cfRule type="iconSet" priority="1666">
      <iconSet iconSet="3Symbols">
        <cfvo type="percent" val="0"/>
        <cfvo type="percent" val="0"/>
        <cfvo type="num" val="1"/>
      </iconSet>
    </cfRule>
  </conditionalFormatting>
  <conditionalFormatting sqref="A700">
    <cfRule type="iconSet" priority="1667">
      <iconSet iconSet="3Symbols">
        <cfvo type="percent" val="0"/>
        <cfvo type="percent" val="0"/>
        <cfvo type="num" val="1"/>
      </iconSet>
    </cfRule>
  </conditionalFormatting>
  <conditionalFormatting sqref="A700">
    <cfRule type="iconSet" priority="1668">
      <iconSet iconSet="3Symbols">
        <cfvo type="percent" val="0"/>
        <cfvo type="percent" val="0"/>
        <cfvo type="num" val="1"/>
      </iconSet>
    </cfRule>
  </conditionalFormatting>
  <conditionalFormatting sqref="A701">
    <cfRule type="iconSet" priority="1669">
      <iconSet iconSet="3Symbols">
        <cfvo type="percent" val="0"/>
        <cfvo type="percent" val="0"/>
        <cfvo type="num" val="1"/>
      </iconSet>
    </cfRule>
  </conditionalFormatting>
  <conditionalFormatting sqref="A701">
    <cfRule type="iconSet" priority="1670">
      <iconSet iconSet="3Symbols">
        <cfvo type="percent" val="0"/>
        <cfvo type="percent" val="0"/>
        <cfvo type="num" val="1"/>
      </iconSet>
    </cfRule>
  </conditionalFormatting>
  <conditionalFormatting sqref="A701">
    <cfRule type="iconSet" priority="1671">
      <iconSet iconSet="3Symbols">
        <cfvo type="percent" val="0"/>
        <cfvo type="percent" val="0"/>
        <cfvo type="num" val="1"/>
      </iconSet>
    </cfRule>
  </conditionalFormatting>
  <conditionalFormatting sqref="A701">
    <cfRule type="iconSet" priority="1672">
      <iconSet iconSet="3Symbols">
        <cfvo type="percent" val="0"/>
        <cfvo type="percent" val="0"/>
        <cfvo type="num" val="1"/>
      </iconSet>
    </cfRule>
  </conditionalFormatting>
  <conditionalFormatting sqref="A701">
    <cfRule type="iconSet" priority="1673">
      <iconSet iconSet="3Symbols">
        <cfvo type="percent" val="0"/>
        <cfvo type="percent" val="0"/>
        <cfvo type="num" val="1"/>
      </iconSet>
    </cfRule>
  </conditionalFormatting>
  <conditionalFormatting sqref="A701">
    <cfRule type="iconSet" priority="1674">
      <iconSet iconSet="3Symbols">
        <cfvo type="percent" val="0"/>
        <cfvo type="percent" val="0"/>
        <cfvo type="num" val="1"/>
      </iconSet>
    </cfRule>
  </conditionalFormatting>
  <conditionalFormatting sqref="A702">
    <cfRule type="iconSet" priority="1675">
      <iconSet iconSet="3Symbols">
        <cfvo type="percent" val="0"/>
        <cfvo type="percent" val="0"/>
        <cfvo type="num" val="1"/>
      </iconSet>
    </cfRule>
  </conditionalFormatting>
  <conditionalFormatting sqref="A702">
    <cfRule type="iconSet" priority="1676">
      <iconSet iconSet="3Symbols">
        <cfvo type="percent" val="0"/>
        <cfvo type="percent" val="0"/>
        <cfvo type="num" val="1"/>
      </iconSet>
    </cfRule>
  </conditionalFormatting>
  <conditionalFormatting sqref="A702">
    <cfRule type="iconSet" priority="1677">
      <iconSet iconSet="3Symbols">
        <cfvo type="percent" val="0"/>
        <cfvo type="percent" val="0"/>
        <cfvo type="num" val="1"/>
      </iconSet>
    </cfRule>
  </conditionalFormatting>
  <conditionalFormatting sqref="A702">
    <cfRule type="iconSet" priority="1678">
      <iconSet iconSet="3Symbols">
        <cfvo type="percent" val="0"/>
        <cfvo type="percent" val="0"/>
        <cfvo type="num" val="1"/>
      </iconSet>
    </cfRule>
  </conditionalFormatting>
  <conditionalFormatting sqref="A702">
    <cfRule type="iconSet" priority="1679">
      <iconSet iconSet="3Symbols">
        <cfvo type="percent" val="0"/>
        <cfvo type="percent" val="0"/>
        <cfvo type="num" val="1"/>
      </iconSet>
    </cfRule>
  </conditionalFormatting>
  <conditionalFormatting sqref="A702">
    <cfRule type="iconSet" priority="1680">
      <iconSet iconSet="3Symbols">
        <cfvo type="percent" val="0"/>
        <cfvo type="percent" val="0"/>
        <cfvo type="num" val="1"/>
      </iconSet>
    </cfRule>
  </conditionalFormatting>
  <conditionalFormatting sqref="A703">
    <cfRule type="iconSet" priority="1681">
      <iconSet iconSet="3Symbols">
        <cfvo type="percent" val="0"/>
        <cfvo type="percent" val="0"/>
        <cfvo type="num" val="1"/>
      </iconSet>
    </cfRule>
  </conditionalFormatting>
  <conditionalFormatting sqref="A703">
    <cfRule type="iconSet" priority="1682">
      <iconSet iconSet="3Symbols">
        <cfvo type="percent" val="0"/>
        <cfvo type="percent" val="0"/>
        <cfvo type="num" val="1"/>
      </iconSet>
    </cfRule>
  </conditionalFormatting>
  <conditionalFormatting sqref="A703">
    <cfRule type="iconSet" priority="1683">
      <iconSet iconSet="3Symbols">
        <cfvo type="percent" val="0"/>
        <cfvo type="percent" val="0"/>
        <cfvo type="num" val="1"/>
      </iconSet>
    </cfRule>
  </conditionalFormatting>
  <conditionalFormatting sqref="A703">
    <cfRule type="iconSet" priority="1684">
      <iconSet iconSet="3Symbols">
        <cfvo type="percent" val="0"/>
        <cfvo type="percent" val="0"/>
        <cfvo type="num" val="1"/>
      </iconSet>
    </cfRule>
  </conditionalFormatting>
  <conditionalFormatting sqref="A703">
    <cfRule type="iconSet" priority="1685">
      <iconSet iconSet="3Symbols">
        <cfvo type="percent" val="0"/>
        <cfvo type="percent" val="0"/>
        <cfvo type="num" val="1"/>
      </iconSet>
    </cfRule>
  </conditionalFormatting>
  <conditionalFormatting sqref="A703">
    <cfRule type="iconSet" priority="1686">
      <iconSet iconSet="3Symbols">
        <cfvo type="percent" val="0"/>
        <cfvo type="percent" val="0"/>
        <cfvo type="num" val="1"/>
      </iconSet>
    </cfRule>
  </conditionalFormatting>
  <conditionalFormatting sqref="A704">
    <cfRule type="iconSet" priority="1687">
      <iconSet iconSet="3Symbols">
        <cfvo type="percent" val="0"/>
        <cfvo type="percent" val="0"/>
        <cfvo type="num" val="1"/>
      </iconSet>
    </cfRule>
  </conditionalFormatting>
  <conditionalFormatting sqref="A704">
    <cfRule type="iconSet" priority="1688">
      <iconSet iconSet="3Symbols">
        <cfvo type="percent" val="0"/>
        <cfvo type="percent" val="0"/>
        <cfvo type="num" val="1"/>
      </iconSet>
    </cfRule>
  </conditionalFormatting>
  <conditionalFormatting sqref="A704">
    <cfRule type="iconSet" priority="1689">
      <iconSet iconSet="3Symbols">
        <cfvo type="percent" val="0"/>
        <cfvo type="percent" val="0"/>
        <cfvo type="num" val="1"/>
      </iconSet>
    </cfRule>
  </conditionalFormatting>
  <conditionalFormatting sqref="A704">
    <cfRule type="iconSet" priority="1690">
      <iconSet iconSet="3Symbols">
        <cfvo type="percent" val="0"/>
        <cfvo type="percent" val="0"/>
        <cfvo type="num" val="1"/>
      </iconSet>
    </cfRule>
  </conditionalFormatting>
  <conditionalFormatting sqref="A704">
    <cfRule type="iconSet" priority="1691">
      <iconSet iconSet="3Symbols">
        <cfvo type="percent" val="0"/>
        <cfvo type="percent" val="0"/>
        <cfvo type="num" val="1"/>
      </iconSet>
    </cfRule>
  </conditionalFormatting>
  <conditionalFormatting sqref="A704">
    <cfRule type="iconSet" priority="1692">
      <iconSet iconSet="3Symbols">
        <cfvo type="percent" val="0"/>
        <cfvo type="percent" val="0"/>
        <cfvo type="num" val="1"/>
      </iconSet>
    </cfRule>
  </conditionalFormatting>
  <conditionalFormatting sqref="A705">
    <cfRule type="iconSet" priority="1693">
      <iconSet iconSet="3Symbols">
        <cfvo type="percent" val="0"/>
        <cfvo type="percent" val="0"/>
        <cfvo type="num" val="1"/>
      </iconSet>
    </cfRule>
  </conditionalFormatting>
  <conditionalFormatting sqref="A705">
    <cfRule type="iconSet" priority="1694">
      <iconSet iconSet="3Symbols">
        <cfvo type="percent" val="0"/>
        <cfvo type="percent" val="0"/>
        <cfvo type="num" val="1"/>
      </iconSet>
    </cfRule>
  </conditionalFormatting>
  <conditionalFormatting sqref="A705">
    <cfRule type="iconSet" priority="1695">
      <iconSet iconSet="3Symbols">
        <cfvo type="percent" val="0"/>
        <cfvo type="percent" val="0"/>
        <cfvo type="num" val="1"/>
      </iconSet>
    </cfRule>
  </conditionalFormatting>
  <conditionalFormatting sqref="A705">
    <cfRule type="iconSet" priority="1696">
      <iconSet iconSet="3Symbols">
        <cfvo type="percent" val="0"/>
        <cfvo type="percent" val="0"/>
        <cfvo type="num" val="1"/>
      </iconSet>
    </cfRule>
  </conditionalFormatting>
  <conditionalFormatting sqref="A705">
    <cfRule type="iconSet" priority="1697">
      <iconSet iconSet="3Symbols">
        <cfvo type="percent" val="0"/>
        <cfvo type="percent" val="0"/>
        <cfvo type="num" val="1"/>
      </iconSet>
    </cfRule>
  </conditionalFormatting>
  <conditionalFormatting sqref="A705">
    <cfRule type="iconSet" priority="1698">
      <iconSet iconSet="3Symbols">
        <cfvo type="percent" val="0"/>
        <cfvo type="percent" val="0"/>
        <cfvo type="num" val="1"/>
      </iconSet>
    </cfRule>
  </conditionalFormatting>
  <conditionalFormatting sqref="B67">
    <cfRule type="iconSet" priority="1699">
      <iconSet iconSet="3Symbols">
        <cfvo type="percent" val="0"/>
        <cfvo type="percent" val="0"/>
        <cfvo type="num" val="1"/>
      </iconSet>
    </cfRule>
  </conditionalFormatting>
  <conditionalFormatting sqref="B68">
    <cfRule type="iconSet" priority="1700">
      <iconSet iconSet="3Symbols">
        <cfvo type="percent" val="0"/>
        <cfvo type="percent" val="0"/>
        <cfvo type="num" val="1"/>
      </iconSet>
    </cfRule>
  </conditionalFormatting>
  <conditionalFormatting sqref="B69">
    <cfRule type="iconSet" priority="1701">
      <iconSet iconSet="3Symbols">
        <cfvo type="percent" val="0"/>
        <cfvo type="percent" val="0"/>
        <cfvo type="num" val="1"/>
      </iconSet>
    </cfRule>
  </conditionalFormatting>
  <conditionalFormatting sqref="B210">
    <cfRule type="iconSet" priority="1702">
      <iconSet iconSet="3Symbols">
        <cfvo type="percent" val="0"/>
        <cfvo type="percent" val="0"/>
        <cfvo type="num" val="1"/>
      </iconSet>
    </cfRule>
  </conditionalFormatting>
  <conditionalFormatting sqref="B210">
    <cfRule type="iconSet" priority="1703">
      <iconSet iconSet="3Symbols">
        <cfvo type="percent" val="0"/>
        <cfvo type="percent" val="0"/>
        <cfvo type="num" val="1"/>
      </iconSet>
    </cfRule>
  </conditionalFormatting>
  <conditionalFormatting sqref="B222">
    <cfRule type="iconSet" priority="1704">
      <iconSet iconSet="3Symbols">
        <cfvo type="percent" val="0"/>
        <cfvo type="percent" val="0"/>
        <cfvo type="num" val="1"/>
      </iconSet>
    </cfRule>
  </conditionalFormatting>
  <conditionalFormatting sqref="B222">
    <cfRule type="iconSet" priority="1705">
      <iconSet iconSet="3Symbols">
        <cfvo type="percent" val="0"/>
        <cfvo type="percent" val="0"/>
        <cfvo type="num" val="1"/>
      </iconSet>
    </cfRule>
  </conditionalFormatting>
  <conditionalFormatting sqref="B223">
    <cfRule type="iconSet" priority="1706">
      <iconSet iconSet="3Symbols">
        <cfvo type="percent" val="0"/>
        <cfvo type="percent" val="0"/>
        <cfvo type="num" val="1"/>
      </iconSet>
    </cfRule>
  </conditionalFormatting>
  <conditionalFormatting sqref="B223">
    <cfRule type="iconSet" priority="1707">
      <iconSet iconSet="3Symbols">
        <cfvo type="percent" val="0"/>
        <cfvo type="percent" val="0"/>
        <cfvo type="num" val="1"/>
      </iconSet>
    </cfRule>
  </conditionalFormatting>
  <conditionalFormatting sqref="B224">
    <cfRule type="iconSet" priority="1708">
      <iconSet iconSet="3Symbols">
        <cfvo type="percent" val="0"/>
        <cfvo type="percent" val="0"/>
        <cfvo type="num" val="1"/>
      </iconSet>
    </cfRule>
  </conditionalFormatting>
  <conditionalFormatting sqref="B224">
    <cfRule type="iconSet" priority="1709">
      <iconSet iconSet="3Symbols">
        <cfvo type="percent" val="0"/>
        <cfvo type="percent" val="0"/>
        <cfvo type="num" val="1"/>
      </iconSet>
    </cfRule>
  </conditionalFormatting>
  <conditionalFormatting sqref="A211">
    <cfRule type="iconSet" priority="1710">
      <iconSet iconSet="3Symbols">
        <cfvo type="percent" val="0"/>
        <cfvo type="percent" val="0"/>
        <cfvo type="num" val="1"/>
      </iconSet>
    </cfRule>
  </conditionalFormatting>
  <conditionalFormatting sqref="A211">
    <cfRule type="iconSet" priority="1711">
      <iconSet iconSet="3Symbols">
        <cfvo type="percent" val="0"/>
        <cfvo type="percent" val="0"/>
        <cfvo type="num" val="1"/>
      </iconSet>
    </cfRule>
  </conditionalFormatting>
  <conditionalFormatting sqref="A212">
    <cfRule type="iconSet" priority="1712">
      <iconSet iconSet="3Symbols">
        <cfvo type="percent" val="0"/>
        <cfvo type="percent" val="0"/>
        <cfvo type="num" val="1"/>
      </iconSet>
    </cfRule>
  </conditionalFormatting>
  <conditionalFormatting sqref="A212">
    <cfRule type="iconSet" priority="1713">
      <iconSet iconSet="3Symbols">
        <cfvo type="percent" val="0"/>
        <cfvo type="percent" val="0"/>
        <cfvo type="num" val="1"/>
      </iconSet>
    </cfRule>
  </conditionalFormatting>
  <conditionalFormatting sqref="A213">
    <cfRule type="iconSet" priority="1714">
      <iconSet iconSet="3Symbols">
        <cfvo type="percent" val="0"/>
        <cfvo type="percent" val="0"/>
        <cfvo type="num" val="1"/>
      </iconSet>
    </cfRule>
  </conditionalFormatting>
  <conditionalFormatting sqref="A213">
    <cfRule type="iconSet" priority="1715">
      <iconSet iconSet="3Symbols">
        <cfvo type="percent" val="0"/>
        <cfvo type="percent" val="0"/>
        <cfvo type="num" val="1"/>
      </iconSet>
    </cfRule>
  </conditionalFormatting>
  <conditionalFormatting sqref="A214">
    <cfRule type="iconSet" priority="1716">
      <iconSet iconSet="3Symbols">
        <cfvo type="percent" val="0"/>
        <cfvo type="percent" val="0"/>
        <cfvo type="num" val="1"/>
      </iconSet>
    </cfRule>
  </conditionalFormatting>
  <conditionalFormatting sqref="A214">
    <cfRule type="iconSet" priority="1717">
      <iconSet iconSet="3Symbols">
        <cfvo type="percent" val="0"/>
        <cfvo type="percent" val="0"/>
        <cfvo type="num" val="1"/>
      </iconSet>
    </cfRule>
  </conditionalFormatting>
  <conditionalFormatting sqref="A215">
    <cfRule type="iconSet" priority="1718">
      <iconSet iconSet="3Symbols">
        <cfvo type="percent" val="0"/>
        <cfvo type="percent" val="0"/>
        <cfvo type="num" val="1"/>
      </iconSet>
    </cfRule>
  </conditionalFormatting>
  <conditionalFormatting sqref="A215">
    <cfRule type="iconSet" priority="1719">
      <iconSet iconSet="3Symbols">
        <cfvo type="percent" val="0"/>
        <cfvo type="percent" val="0"/>
        <cfvo type="num" val="1"/>
      </iconSet>
    </cfRule>
  </conditionalFormatting>
  <conditionalFormatting sqref="A216">
    <cfRule type="iconSet" priority="1720">
      <iconSet iconSet="3Symbols">
        <cfvo type="percent" val="0"/>
        <cfvo type="percent" val="0"/>
        <cfvo type="num" val="1"/>
      </iconSet>
    </cfRule>
  </conditionalFormatting>
  <conditionalFormatting sqref="A216">
    <cfRule type="iconSet" priority="1721">
      <iconSet iconSet="3Symbols">
        <cfvo type="percent" val="0"/>
        <cfvo type="percent" val="0"/>
        <cfvo type="num" val="1"/>
      </iconSet>
    </cfRule>
  </conditionalFormatting>
  <conditionalFormatting sqref="A217">
    <cfRule type="iconSet" priority="1722">
      <iconSet iconSet="3Symbols">
        <cfvo type="percent" val="0"/>
        <cfvo type="percent" val="0"/>
        <cfvo type="num" val="1"/>
      </iconSet>
    </cfRule>
  </conditionalFormatting>
  <conditionalFormatting sqref="A217">
    <cfRule type="iconSet" priority="1723">
      <iconSet iconSet="3Symbols">
        <cfvo type="percent" val="0"/>
        <cfvo type="percent" val="0"/>
        <cfvo type="num" val="1"/>
      </iconSet>
    </cfRule>
  </conditionalFormatting>
  <conditionalFormatting sqref="A218">
    <cfRule type="iconSet" priority="1724">
      <iconSet iconSet="3Symbols">
        <cfvo type="percent" val="0"/>
        <cfvo type="percent" val="0"/>
        <cfvo type="num" val="1"/>
      </iconSet>
    </cfRule>
  </conditionalFormatting>
  <conditionalFormatting sqref="A218">
    <cfRule type="iconSet" priority="1725">
      <iconSet iconSet="3Symbols">
        <cfvo type="percent" val="0"/>
        <cfvo type="percent" val="0"/>
        <cfvo type="num" val="1"/>
      </iconSet>
    </cfRule>
  </conditionalFormatting>
  <conditionalFormatting sqref="A219">
    <cfRule type="iconSet" priority="1726">
      <iconSet iconSet="3Symbols">
        <cfvo type="percent" val="0"/>
        <cfvo type="percent" val="0"/>
        <cfvo type="num" val="1"/>
      </iconSet>
    </cfRule>
  </conditionalFormatting>
  <conditionalFormatting sqref="A219">
    <cfRule type="iconSet" priority="1727">
      <iconSet iconSet="3Symbols">
        <cfvo type="percent" val="0"/>
        <cfvo type="percent" val="0"/>
        <cfvo type="num" val="1"/>
      </iconSet>
    </cfRule>
  </conditionalFormatting>
  <conditionalFormatting sqref="A220">
    <cfRule type="iconSet" priority="1728">
      <iconSet iconSet="3Symbols">
        <cfvo type="percent" val="0"/>
        <cfvo type="percent" val="0"/>
        <cfvo type="num" val="1"/>
      </iconSet>
    </cfRule>
  </conditionalFormatting>
  <conditionalFormatting sqref="A220">
    <cfRule type="iconSet" priority="1729">
      <iconSet iconSet="3Symbols">
        <cfvo type="percent" val="0"/>
        <cfvo type="percent" val="0"/>
        <cfvo type="num" val="1"/>
      </iconSet>
    </cfRule>
  </conditionalFormatting>
  <conditionalFormatting sqref="A221">
    <cfRule type="iconSet" priority="1730">
      <iconSet iconSet="3Symbols">
        <cfvo type="percent" val="0"/>
        <cfvo type="percent" val="0"/>
        <cfvo type="num" val="1"/>
      </iconSet>
    </cfRule>
  </conditionalFormatting>
  <conditionalFormatting sqref="A221">
    <cfRule type="iconSet" priority="1731">
      <iconSet iconSet="3Symbols">
        <cfvo type="percent" val="0"/>
        <cfvo type="percent" val="0"/>
        <cfvo type="num" val="1"/>
      </iconSet>
    </cfRule>
  </conditionalFormatting>
  <conditionalFormatting sqref="A222">
    <cfRule type="iconSet" priority="1732">
      <iconSet iconSet="3Symbols">
        <cfvo type="percent" val="0"/>
        <cfvo type="percent" val="0"/>
        <cfvo type="num" val="1"/>
      </iconSet>
    </cfRule>
  </conditionalFormatting>
  <conditionalFormatting sqref="A222">
    <cfRule type="iconSet" priority="1733">
      <iconSet iconSet="3Symbols">
        <cfvo type="percent" val="0"/>
        <cfvo type="percent" val="0"/>
        <cfvo type="num" val="1"/>
      </iconSet>
    </cfRule>
  </conditionalFormatting>
  <conditionalFormatting sqref="A223">
    <cfRule type="iconSet" priority="1734">
      <iconSet iconSet="3Symbols">
        <cfvo type="percent" val="0"/>
        <cfvo type="percent" val="0"/>
        <cfvo type="num" val="1"/>
      </iconSet>
    </cfRule>
  </conditionalFormatting>
  <conditionalFormatting sqref="A223">
    <cfRule type="iconSet" priority="1735">
      <iconSet iconSet="3Symbols">
        <cfvo type="percent" val="0"/>
        <cfvo type="percent" val="0"/>
        <cfvo type="num" val="1"/>
      </iconSet>
    </cfRule>
  </conditionalFormatting>
  <conditionalFormatting sqref="A224">
    <cfRule type="iconSet" priority="1736">
      <iconSet iconSet="3Symbols">
        <cfvo type="percent" val="0"/>
        <cfvo type="percent" val="0"/>
        <cfvo type="num" val="1"/>
      </iconSet>
    </cfRule>
  </conditionalFormatting>
  <conditionalFormatting sqref="A224">
    <cfRule type="iconSet" priority="1737">
      <iconSet iconSet="3Symbols">
        <cfvo type="percent" val="0"/>
        <cfvo type="percent" val="0"/>
        <cfvo type="num" val="1"/>
      </iconSet>
    </cfRule>
  </conditionalFormatting>
  <conditionalFormatting sqref="A225">
    <cfRule type="iconSet" priority="1738">
      <iconSet iconSet="3Symbols">
        <cfvo type="percent" val="0"/>
        <cfvo type="percent" val="0"/>
        <cfvo type="num" val="1"/>
      </iconSet>
    </cfRule>
  </conditionalFormatting>
  <conditionalFormatting sqref="A225">
    <cfRule type="iconSet" priority="1739">
      <iconSet iconSet="3Symbols">
        <cfvo type="percent" val="0"/>
        <cfvo type="percent" val="0"/>
        <cfvo type="num" val="1"/>
      </iconSet>
    </cfRule>
  </conditionalFormatting>
  <conditionalFormatting sqref="A226">
    <cfRule type="iconSet" priority="1740">
      <iconSet iconSet="3Symbols">
        <cfvo type="percent" val="0"/>
        <cfvo type="percent" val="0"/>
        <cfvo type="num" val="1"/>
      </iconSet>
    </cfRule>
  </conditionalFormatting>
  <conditionalFormatting sqref="A226">
    <cfRule type="iconSet" priority="1741">
      <iconSet iconSet="3Symbols">
        <cfvo type="percent" val="0"/>
        <cfvo type="percent" val="0"/>
        <cfvo type="num" val="1"/>
      </iconSet>
    </cfRule>
  </conditionalFormatting>
  <conditionalFormatting sqref="A227">
    <cfRule type="iconSet" priority="1742">
      <iconSet iconSet="3Symbols">
        <cfvo type="percent" val="0"/>
        <cfvo type="percent" val="0"/>
        <cfvo type="num" val="1"/>
      </iconSet>
    </cfRule>
  </conditionalFormatting>
  <conditionalFormatting sqref="A227">
    <cfRule type="iconSet" priority="1743">
      <iconSet iconSet="3Symbols">
        <cfvo type="percent" val="0"/>
        <cfvo type="percent" val="0"/>
        <cfvo type="num" val="1"/>
      </iconSet>
    </cfRule>
  </conditionalFormatting>
  <conditionalFormatting sqref="A228">
    <cfRule type="iconSet" priority="1744">
      <iconSet iconSet="3Symbols">
        <cfvo type="percent" val="0"/>
        <cfvo type="percent" val="0"/>
        <cfvo type="num" val="1"/>
      </iconSet>
    </cfRule>
  </conditionalFormatting>
  <conditionalFormatting sqref="A228">
    <cfRule type="iconSet" priority="1745">
      <iconSet iconSet="3Symbols">
        <cfvo type="percent" val="0"/>
        <cfvo type="percent" val="0"/>
        <cfvo type="num" val="1"/>
      </iconSet>
    </cfRule>
  </conditionalFormatting>
  <conditionalFormatting sqref="A229">
    <cfRule type="iconSet" priority="1746">
      <iconSet iconSet="3Symbols">
        <cfvo type="percent" val="0"/>
        <cfvo type="percent" val="0"/>
        <cfvo type="num" val="1"/>
      </iconSet>
    </cfRule>
  </conditionalFormatting>
  <conditionalFormatting sqref="A229">
    <cfRule type="iconSet" priority="1747">
      <iconSet iconSet="3Symbols">
        <cfvo type="percent" val="0"/>
        <cfvo type="percent" val="0"/>
        <cfvo type="num" val="1"/>
      </iconSet>
    </cfRule>
  </conditionalFormatting>
  <conditionalFormatting sqref="A230">
    <cfRule type="iconSet" priority="1748">
      <iconSet iconSet="3Symbols">
        <cfvo type="percent" val="0"/>
        <cfvo type="percent" val="0"/>
        <cfvo type="num" val="1"/>
      </iconSet>
    </cfRule>
  </conditionalFormatting>
  <conditionalFormatting sqref="A230">
    <cfRule type="iconSet" priority="1749">
      <iconSet iconSet="3Symbols">
        <cfvo type="percent" val="0"/>
        <cfvo type="percent" val="0"/>
        <cfvo type="num" val="1"/>
      </iconSet>
    </cfRule>
  </conditionalFormatting>
  <conditionalFormatting sqref="A231">
    <cfRule type="iconSet" priority="1750">
      <iconSet iconSet="3Symbols">
        <cfvo type="percent" val="0"/>
        <cfvo type="percent" val="0"/>
        <cfvo type="num" val="1"/>
      </iconSet>
    </cfRule>
  </conditionalFormatting>
  <conditionalFormatting sqref="A231">
    <cfRule type="iconSet" priority="1751">
      <iconSet iconSet="3Symbols">
        <cfvo type="percent" val="0"/>
        <cfvo type="percent" val="0"/>
        <cfvo type="num" val="1"/>
      </iconSet>
    </cfRule>
  </conditionalFormatting>
  <conditionalFormatting sqref="A232">
    <cfRule type="iconSet" priority="1752">
      <iconSet iconSet="3Symbols">
        <cfvo type="percent" val="0"/>
        <cfvo type="percent" val="0"/>
        <cfvo type="num" val="1"/>
      </iconSet>
    </cfRule>
  </conditionalFormatting>
  <conditionalFormatting sqref="A232">
    <cfRule type="iconSet" priority="1753">
      <iconSet iconSet="3Symbols">
        <cfvo type="percent" val="0"/>
        <cfvo type="percent" val="0"/>
        <cfvo type="num" val="1"/>
      </iconSet>
    </cfRule>
  </conditionalFormatting>
  <conditionalFormatting sqref="A233">
    <cfRule type="iconSet" priority="1754">
      <iconSet iconSet="3Symbols">
        <cfvo type="percent" val="0"/>
        <cfvo type="percent" val="0"/>
        <cfvo type="num" val="1"/>
      </iconSet>
    </cfRule>
  </conditionalFormatting>
  <conditionalFormatting sqref="A233">
    <cfRule type="iconSet" priority="1755">
      <iconSet iconSet="3Symbols">
        <cfvo type="percent" val="0"/>
        <cfvo type="percent" val="0"/>
        <cfvo type="num" val="1"/>
      </iconSet>
    </cfRule>
  </conditionalFormatting>
  <conditionalFormatting sqref="A234">
    <cfRule type="iconSet" priority="1756">
      <iconSet iconSet="3Symbols">
        <cfvo type="percent" val="0"/>
        <cfvo type="percent" val="0"/>
        <cfvo type="num" val="1"/>
      </iconSet>
    </cfRule>
  </conditionalFormatting>
  <conditionalFormatting sqref="A234">
    <cfRule type="iconSet" priority="1757">
      <iconSet iconSet="3Symbols">
        <cfvo type="percent" val="0"/>
        <cfvo type="percent" val="0"/>
        <cfvo type="num" val="1"/>
      </iconSet>
    </cfRule>
  </conditionalFormatting>
  <conditionalFormatting sqref="A235">
    <cfRule type="iconSet" priority="1758">
      <iconSet iconSet="3Symbols">
        <cfvo type="percent" val="0"/>
        <cfvo type="percent" val="0"/>
        <cfvo type="num" val="1"/>
      </iconSet>
    </cfRule>
  </conditionalFormatting>
  <conditionalFormatting sqref="A235">
    <cfRule type="iconSet" priority="1759">
      <iconSet iconSet="3Symbols">
        <cfvo type="percent" val="0"/>
        <cfvo type="percent" val="0"/>
        <cfvo type="num" val="1"/>
      </iconSet>
    </cfRule>
  </conditionalFormatting>
  <conditionalFormatting sqref="A236">
    <cfRule type="iconSet" priority="1760">
      <iconSet iconSet="3Symbols">
        <cfvo type="percent" val="0"/>
        <cfvo type="percent" val="0"/>
        <cfvo type="num" val="1"/>
      </iconSet>
    </cfRule>
  </conditionalFormatting>
  <conditionalFormatting sqref="A236">
    <cfRule type="iconSet" priority="1761">
      <iconSet iconSet="3Symbols">
        <cfvo type="percent" val="0"/>
        <cfvo type="percent" val="0"/>
        <cfvo type="num" val="1"/>
      </iconSet>
    </cfRule>
  </conditionalFormatting>
  <conditionalFormatting sqref="A237">
    <cfRule type="iconSet" priority="1762">
      <iconSet iconSet="3Symbols">
        <cfvo type="percent" val="0"/>
        <cfvo type="percent" val="0"/>
        <cfvo type="num" val="1"/>
      </iconSet>
    </cfRule>
  </conditionalFormatting>
  <conditionalFormatting sqref="A237">
    <cfRule type="iconSet" priority="1763">
      <iconSet iconSet="3Symbols">
        <cfvo type="percent" val="0"/>
        <cfvo type="percent" val="0"/>
        <cfvo type="num" val="1"/>
      </iconSet>
    </cfRule>
  </conditionalFormatting>
  <conditionalFormatting sqref="A238">
    <cfRule type="iconSet" priority="1764">
      <iconSet iconSet="3Symbols">
        <cfvo type="percent" val="0"/>
        <cfvo type="percent" val="0"/>
        <cfvo type="num" val="1"/>
      </iconSet>
    </cfRule>
  </conditionalFormatting>
  <conditionalFormatting sqref="A238">
    <cfRule type="iconSet" priority="1765">
      <iconSet iconSet="3Symbols">
        <cfvo type="percent" val="0"/>
        <cfvo type="percent" val="0"/>
        <cfvo type="num" val="1"/>
      </iconSet>
    </cfRule>
  </conditionalFormatting>
  <conditionalFormatting sqref="A239">
    <cfRule type="iconSet" priority="1766">
      <iconSet iconSet="3Symbols">
        <cfvo type="percent" val="0"/>
        <cfvo type="percent" val="0"/>
        <cfvo type="num" val="1"/>
      </iconSet>
    </cfRule>
  </conditionalFormatting>
  <conditionalFormatting sqref="A239">
    <cfRule type="iconSet" priority="1767">
      <iconSet iconSet="3Symbols">
        <cfvo type="percent" val="0"/>
        <cfvo type="percent" val="0"/>
        <cfvo type="num" val="1"/>
      </iconSet>
    </cfRule>
  </conditionalFormatting>
  <conditionalFormatting sqref="A240">
    <cfRule type="iconSet" priority="1768">
      <iconSet iconSet="3Symbols">
        <cfvo type="percent" val="0"/>
        <cfvo type="percent" val="0"/>
        <cfvo type="num" val="1"/>
      </iconSet>
    </cfRule>
  </conditionalFormatting>
  <conditionalFormatting sqref="A240">
    <cfRule type="iconSet" priority="1769">
      <iconSet iconSet="3Symbols">
        <cfvo type="percent" val="0"/>
        <cfvo type="percent" val="0"/>
        <cfvo type="num" val="1"/>
      </iconSet>
    </cfRule>
  </conditionalFormatting>
  <conditionalFormatting sqref="A241">
    <cfRule type="iconSet" priority="1770">
      <iconSet iconSet="3Symbols">
        <cfvo type="percent" val="0"/>
        <cfvo type="percent" val="0"/>
        <cfvo type="num" val="1"/>
      </iconSet>
    </cfRule>
  </conditionalFormatting>
  <conditionalFormatting sqref="A241">
    <cfRule type="iconSet" priority="1771">
      <iconSet iconSet="3Symbols">
        <cfvo type="percent" val="0"/>
        <cfvo type="percent" val="0"/>
        <cfvo type="num" val="1"/>
      </iconSet>
    </cfRule>
  </conditionalFormatting>
  <conditionalFormatting sqref="A242">
    <cfRule type="iconSet" priority="1772">
      <iconSet iconSet="3Symbols">
        <cfvo type="percent" val="0"/>
        <cfvo type="percent" val="0"/>
        <cfvo type="num" val="1"/>
      </iconSet>
    </cfRule>
  </conditionalFormatting>
  <conditionalFormatting sqref="A242">
    <cfRule type="iconSet" priority="1773">
      <iconSet iconSet="3Symbols">
        <cfvo type="percent" val="0"/>
        <cfvo type="percent" val="0"/>
        <cfvo type="num" val="1"/>
      </iconSet>
    </cfRule>
  </conditionalFormatting>
  <conditionalFormatting sqref="A243">
    <cfRule type="iconSet" priority="1774">
      <iconSet iconSet="3Symbols">
        <cfvo type="percent" val="0"/>
        <cfvo type="percent" val="0"/>
        <cfvo type="num" val="1"/>
      </iconSet>
    </cfRule>
  </conditionalFormatting>
  <conditionalFormatting sqref="A243">
    <cfRule type="iconSet" priority="1775">
      <iconSet iconSet="3Symbols">
        <cfvo type="percent" val="0"/>
        <cfvo type="percent" val="0"/>
        <cfvo type="num" val="1"/>
      </iconSet>
    </cfRule>
  </conditionalFormatting>
  <conditionalFormatting sqref="A244">
    <cfRule type="iconSet" priority="1776">
      <iconSet iconSet="3Symbols">
        <cfvo type="percent" val="0"/>
        <cfvo type="percent" val="0"/>
        <cfvo type="num" val="1"/>
      </iconSet>
    </cfRule>
  </conditionalFormatting>
  <conditionalFormatting sqref="A244">
    <cfRule type="iconSet" priority="1777">
      <iconSet iconSet="3Symbols">
        <cfvo type="percent" val="0"/>
        <cfvo type="percent" val="0"/>
        <cfvo type="num" val="1"/>
      </iconSet>
    </cfRule>
  </conditionalFormatting>
  <conditionalFormatting sqref="A245">
    <cfRule type="iconSet" priority="1778">
      <iconSet iconSet="3Symbols">
        <cfvo type="percent" val="0"/>
        <cfvo type="percent" val="0"/>
        <cfvo type="num" val="1"/>
      </iconSet>
    </cfRule>
  </conditionalFormatting>
  <conditionalFormatting sqref="A245">
    <cfRule type="iconSet" priority="1779">
      <iconSet iconSet="3Symbols">
        <cfvo type="percent" val="0"/>
        <cfvo type="percent" val="0"/>
        <cfvo type="num" val="1"/>
      </iconSet>
    </cfRule>
  </conditionalFormatting>
  <conditionalFormatting sqref="A246">
    <cfRule type="iconSet" priority="1780">
      <iconSet iconSet="3Symbols">
        <cfvo type="percent" val="0"/>
        <cfvo type="percent" val="0"/>
        <cfvo type="num" val="1"/>
      </iconSet>
    </cfRule>
  </conditionalFormatting>
  <conditionalFormatting sqref="A246">
    <cfRule type="iconSet" priority="1781">
      <iconSet iconSet="3Symbols">
        <cfvo type="percent" val="0"/>
        <cfvo type="percent" val="0"/>
        <cfvo type="num" val="1"/>
      </iconSet>
    </cfRule>
  </conditionalFormatting>
  <conditionalFormatting sqref="A247">
    <cfRule type="iconSet" priority="1782">
      <iconSet iconSet="3Symbols">
        <cfvo type="percent" val="0"/>
        <cfvo type="percent" val="0"/>
        <cfvo type="num" val="1"/>
      </iconSet>
    </cfRule>
  </conditionalFormatting>
  <conditionalFormatting sqref="A247">
    <cfRule type="iconSet" priority="1783">
      <iconSet iconSet="3Symbols">
        <cfvo type="percent" val="0"/>
        <cfvo type="percent" val="0"/>
        <cfvo type="num" val="1"/>
      </iconSet>
    </cfRule>
  </conditionalFormatting>
  <conditionalFormatting sqref="A248">
    <cfRule type="iconSet" priority="1784">
      <iconSet iconSet="3Symbols">
        <cfvo type="percent" val="0"/>
        <cfvo type="percent" val="0"/>
        <cfvo type="num" val="1"/>
      </iconSet>
    </cfRule>
  </conditionalFormatting>
  <conditionalFormatting sqref="A248">
    <cfRule type="iconSet" priority="1785">
      <iconSet iconSet="3Symbols">
        <cfvo type="percent" val="0"/>
        <cfvo type="percent" val="0"/>
        <cfvo type="num" val="1"/>
      </iconSet>
    </cfRule>
  </conditionalFormatting>
  <conditionalFormatting sqref="A249">
    <cfRule type="iconSet" priority="1786">
      <iconSet iconSet="3Symbols">
        <cfvo type="percent" val="0"/>
        <cfvo type="percent" val="0"/>
        <cfvo type="num" val="1"/>
      </iconSet>
    </cfRule>
  </conditionalFormatting>
  <conditionalFormatting sqref="A249">
    <cfRule type="iconSet" priority="1787">
      <iconSet iconSet="3Symbols">
        <cfvo type="percent" val="0"/>
        <cfvo type="percent" val="0"/>
        <cfvo type="num" val="1"/>
      </iconSet>
    </cfRule>
  </conditionalFormatting>
  <conditionalFormatting sqref="A250">
    <cfRule type="iconSet" priority="1788">
      <iconSet iconSet="3Symbols">
        <cfvo type="percent" val="0"/>
        <cfvo type="percent" val="0"/>
        <cfvo type="num" val="1"/>
      </iconSet>
    </cfRule>
  </conditionalFormatting>
  <conditionalFormatting sqref="A250">
    <cfRule type="iconSet" priority="1789">
      <iconSet iconSet="3Symbols">
        <cfvo type="percent" val="0"/>
        <cfvo type="percent" val="0"/>
        <cfvo type="num" val="1"/>
      </iconSet>
    </cfRule>
  </conditionalFormatting>
  <hyperlinks>
    <hyperlink ref="U643" r:id="rId1" display="IC@179"/>
    <hyperlink ref="U738" r:id="rId2" display="V@ 172"/>
    <hyperlink ref="U831" r:id="rId3" display="V@ 411"/>
    <hyperlink ref="U925" r:id="rId4" display="recoil@ 438"/>
  </hyperlinks>
  <printOptions headings="false" gridLines="true" gridLinesSet="true" horizontalCentered="false" verticalCentered="false"/>
  <pageMargins left="0.0784722222222222" right="0.0784722222222222" top="0.0784722222222222" bottom="0.0784722222222222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2018-02-23T10:39:24Z</dcterms:created>
  <dc:creator>User</dc:creator>
  <dc:description/>
  <dc:language>en-GB</dc:language>
  <cp:lastModifiedBy/>
  <dcterms:modified xsi:type="dcterms:W3CDTF">2019-08-01T16:20:49Z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